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/>
  </bookViews>
  <sheets>
    <sheet name="Rozpočet" sheetId="4" r:id="rId1"/>
    <sheet name="List1" sheetId="1" r:id="rId2"/>
    <sheet name="List2" sheetId="2" r:id="rId3"/>
    <sheet name="List3" sheetId="3" r:id="rId4"/>
  </sheets>
  <externalReferences>
    <externalReference r:id="rId5"/>
  </externalReferences>
  <definedNames>
    <definedName name="_xlnm._FilterDatabase" localSheetId="0" hidden="1">Rozpočet!$P$1:$AX$4265</definedName>
  </definedNames>
  <calcPr calcId="145621"/>
</workbook>
</file>

<file path=xl/calcChain.xml><?xml version="1.0" encoding="utf-8"?>
<calcChain xmlns="http://schemas.openxmlformats.org/spreadsheetml/2006/main">
  <c r="Y4263" i="4" l="1"/>
  <c r="X4263" i="4"/>
  <c r="T4263" i="4"/>
  <c r="T4262" i="4"/>
  <c r="T4261" i="4"/>
  <c r="T4260" i="4"/>
  <c r="Y4259" i="4"/>
  <c r="Y4258" i="4"/>
  <c r="Y4257" i="4"/>
  <c r="Y4256" i="4"/>
  <c r="Y4255" i="4"/>
  <c r="Y4254" i="4"/>
  <c r="Y4253" i="4"/>
  <c r="Y4252" i="4"/>
  <c r="Y4251" i="4"/>
  <c r="Y4250" i="4"/>
  <c r="Y4249" i="4"/>
  <c r="Y4248" i="4"/>
  <c r="Y4247" i="4"/>
  <c r="Y4246" i="4"/>
  <c r="Y4245" i="4"/>
  <c r="Y4244" i="4"/>
  <c r="Y4243" i="4"/>
  <c r="Y4242" i="4"/>
  <c r="Y4241" i="4"/>
  <c r="Y4240" i="4"/>
  <c r="Y4239" i="4"/>
  <c r="Y4238" i="4"/>
  <c r="AK4232" i="4"/>
  <c r="X4227" i="4"/>
  <c r="X4223" i="4"/>
  <c r="X4222" i="4"/>
  <c r="X4221" i="4"/>
  <c r="X4220" i="4"/>
  <c r="X4217" i="4"/>
  <c r="X4212" i="4"/>
  <c r="P4212" i="4"/>
  <c r="X4211" i="4"/>
  <c r="P4211" i="4"/>
  <c r="X4210" i="4"/>
  <c r="P4210" i="4"/>
  <c r="AT4209" i="4"/>
  <c r="AT4211" i="4" s="1"/>
  <c r="AQ4209" i="4"/>
  <c r="AQ4211" i="4" s="1"/>
  <c r="AW4206" i="4"/>
  <c r="AO4206" i="4"/>
  <c r="AI4206" i="4"/>
  <c r="AG4206" i="4"/>
  <c r="AD4206" i="4"/>
  <c r="S4206" i="4"/>
  <c r="AW4205" i="4"/>
  <c r="AD4205" i="4" s="1"/>
  <c r="AE4205" i="4" s="1"/>
  <c r="AO4205" i="4"/>
  <c r="AG4205" i="4"/>
  <c r="AH4205" i="4" s="1"/>
  <c r="AI4205" i="4" s="1"/>
  <c r="X4204" i="4"/>
  <c r="S4204" i="4"/>
  <c r="S4205" i="4" s="1"/>
  <c r="R4204" i="4"/>
  <c r="R4205" i="4" s="1"/>
  <c r="AW4203" i="4"/>
  <c r="AO4203" i="4"/>
  <c r="AH4203" i="4"/>
  <c r="AI4203" i="4" s="1"/>
  <c r="AG4203" i="4"/>
  <c r="AD4203" i="4"/>
  <c r="AE4203" i="4" s="1"/>
  <c r="S4203" i="4"/>
  <c r="AW4202" i="4"/>
  <c r="AD4202" i="4" s="1"/>
  <c r="AO4202" i="4"/>
  <c r="AG4202" i="4"/>
  <c r="AI4202" i="4" s="1"/>
  <c r="S4202" i="4"/>
  <c r="R4202" i="4"/>
  <c r="AO4201" i="4"/>
  <c r="AR4201" i="4" s="1"/>
  <c r="AR4209" i="4" s="1"/>
  <c r="AH4201" i="4"/>
  <c r="AJ4201" i="4" s="1"/>
  <c r="AG4201" i="4"/>
  <c r="AW4200" i="4"/>
  <c r="AD4200" i="4"/>
  <c r="AE4200" i="4" s="1"/>
  <c r="AW4199" i="4"/>
  <c r="AD4199" i="4" s="1"/>
  <c r="AE4199" i="4" s="1"/>
  <c r="AW4198" i="4"/>
  <c r="AO4198" i="4"/>
  <c r="AH4198" i="4"/>
  <c r="AI4198" i="4" s="1"/>
  <c r="AG4198" i="4"/>
  <c r="AD4198" i="4"/>
  <c r="AE4198" i="4" s="1"/>
  <c r="AW4197" i="4"/>
  <c r="AD4197" i="4" s="1"/>
  <c r="AE4197" i="4" s="1"/>
  <c r="AO4197" i="4"/>
  <c r="AG4197" i="4"/>
  <c r="AH4197" i="4" s="1"/>
  <c r="AI4197" i="4" s="1"/>
  <c r="AW4196" i="4"/>
  <c r="AO4196" i="4"/>
  <c r="AH4196" i="4"/>
  <c r="AI4196" i="4" s="1"/>
  <c r="AG4196" i="4"/>
  <c r="AD4196" i="4"/>
  <c r="AE4196" i="4" s="1"/>
  <c r="AW4195" i="4"/>
  <c r="AD4195" i="4" s="1"/>
  <c r="AE4195" i="4" s="1"/>
  <c r="AO4195" i="4"/>
  <c r="AG4195" i="4"/>
  <c r="AH4195" i="4" s="1"/>
  <c r="AI4195" i="4" s="1"/>
  <c r="R4195" i="4"/>
  <c r="AW4194" i="4"/>
  <c r="AO4194" i="4"/>
  <c r="AH4194" i="4"/>
  <c r="AI4194" i="4" s="1"/>
  <c r="AG4194" i="4"/>
  <c r="AD4194" i="4"/>
  <c r="AE4194" i="4" s="1"/>
  <c r="AW4193" i="4"/>
  <c r="AD4193" i="4" s="1"/>
  <c r="AE4193" i="4" s="1"/>
  <c r="AO4193" i="4"/>
  <c r="AG4193" i="4"/>
  <c r="AH4193" i="4" s="1"/>
  <c r="AI4193" i="4" s="1"/>
  <c r="R4193" i="4"/>
  <c r="AW4192" i="4"/>
  <c r="AO4192" i="4"/>
  <c r="AH4192" i="4"/>
  <c r="AI4192" i="4" s="1"/>
  <c r="AG4192" i="4"/>
  <c r="AD4192" i="4"/>
  <c r="AE4192" i="4" s="1"/>
  <c r="AW4191" i="4"/>
  <c r="AD4191" i="4" s="1"/>
  <c r="AE4191" i="4" s="1"/>
  <c r="AO4191" i="4"/>
  <c r="AG4191" i="4"/>
  <c r="AH4191" i="4" s="1"/>
  <c r="AI4191" i="4" s="1"/>
  <c r="R4191" i="4"/>
  <c r="AW4190" i="4"/>
  <c r="AO4190" i="4"/>
  <c r="AH4190" i="4"/>
  <c r="AI4190" i="4" s="1"/>
  <c r="AG4190" i="4"/>
  <c r="AD4190" i="4"/>
  <c r="AE4190" i="4" s="1"/>
  <c r="AW4189" i="4"/>
  <c r="AD4189" i="4" s="1"/>
  <c r="AE4189" i="4" s="1"/>
  <c r="AO4189" i="4"/>
  <c r="AG4189" i="4"/>
  <c r="AH4189" i="4" s="1"/>
  <c r="AI4189" i="4" s="1"/>
  <c r="R4189" i="4"/>
  <c r="AW4188" i="4"/>
  <c r="AO4188" i="4"/>
  <c r="AI4188" i="4"/>
  <c r="AG4188" i="4"/>
  <c r="AD4188" i="4"/>
  <c r="AW4187" i="4"/>
  <c r="AD4187" i="4" s="1"/>
  <c r="AO4187" i="4"/>
  <c r="AO4209" i="4" s="1"/>
  <c r="AG4187" i="4"/>
  <c r="AI4187" i="4" s="1"/>
  <c r="R4187" i="4"/>
  <c r="S4186" i="4"/>
  <c r="S4200" i="4" s="1"/>
  <c r="R4186" i="4"/>
  <c r="R4201" i="4" s="1"/>
  <c r="X4184" i="4"/>
  <c r="P4184" i="4"/>
  <c r="P4183" i="4"/>
  <c r="X4182" i="4"/>
  <c r="P4182" i="4"/>
  <c r="X4180" i="4"/>
  <c r="P4180" i="4"/>
  <c r="Q4179" i="4"/>
  <c r="Q4183" i="4" s="1"/>
  <c r="P4179" i="4"/>
  <c r="AF4177" i="4"/>
  <c r="X4177" i="4"/>
  <c r="AQ4176" i="4"/>
  <c r="AF4176" i="4"/>
  <c r="X4176" i="4"/>
  <c r="AR4175" i="4"/>
  <c r="AL4175" i="4"/>
  <c r="AI4175" i="4"/>
  <c r="AF4175" i="4"/>
  <c r="X4175" i="4"/>
  <c r="V4175" i="4"/>
  <c r="AT4174" i="4"/>
  <c r="AR4174" i="4"/>
  <c r="AR4177" i="4" s="1"/>
  <c r="AQ4174" i="4"/>
  <c r="AQ4177" i="4" s="1"/>
  <c r="AO4174" i="4"/>
  <c r="AO4176" i="4" s="1"/>
  <c r="AL4174" i="4"/>
  <c r="V4176" i="4" s="1"/>
  <c r="AI4174" i="4"/>
  <c r="AI4177" i="4" s="1"/>
  <c r="AF4174" i="4"/>
  <c r="P4174" i="4"/>
  <c r="X4172" i="4"/>
  <c r="S4172" i="4"/>
  <c r="R4172" i="4"/>
  <c r="V4171" i="4"/>
  <c r="Q4171" i="4"/>
  <c r="X4170" i="4"/>
  <c r="P4170" i="4"/>
  <c r="X4168" i="4"/>
  <c r="Q4167" i="4"/>
  <c r="P4167" i="4"/>
  <c r="X4166" i="4"/>
  <c r="Q4165" i="4"/>
  <c r="Q4169" i="4" s="1"/>
  <c r="P4165" i="4"/>
  <c r="P4171" i="4" s="1"/>
  <c r="P4164" i="4"/>
  <c r="AI4163" i="4"/>
  <c r="AF4163" i="4"/>
  <c r="X4163" i="4"/>
  <c r="AR4162" i="4"/>
  <c r="AL4162" i="4"/>
  <c r="AI4162" i="4"/>
  <c r="X4162" i="4"/>
  <c r="AQ4161" i="4"/>
  <c r="AO4161" i="4"/>
  <c r="AF4161" i="4"/>
  <c r="X4161" i="4"/>
  <c r="AT4160" i="4"/>
  <c r="AR4160" i="4"/>
  <c r="AR4161" i="4" s="1"/>
  <c r="AQ4160" i="4"/>
  <c r="AQ4163" i="4" s="1"/>
  <c r="AO4160" i="4"/>
  <c r="AO4163" i="4" s="1"/>
  <c r="AL4160" i="4"/>
  <c r="AI4160" i="4"/>
  <c r="AI4161" i="4" s="1"/>
  <c r="AF4160" i="4"/>
  <c r="AF4162" i="4" s="1"/>
  <c r="P4160" i="4"/>
  <c r="V4159" i="4"/>
  <c r="X4158" i="4"/>
  <c r="S4158" i="4"/>
  <c r="R4158" i="4"/>
  <c r="P4157" i="4"/>
  <c r="X4156" i="4"/>
  <c r="X4154" i="4"/>
  <c r="P4153" i="4"/>
  <c r="X4152" i="4"/>
  <c r="Q4151" i="4"/>
  <c r="Q4155" i="4" s="1"/>
  <c r="P4151" i="4"/>
  <c r="P4155" i="4" s="1"/>
  <c r="P4150" i="4"/>
  <c r="X4149" i="4"/>
  <c r="P4149" i="4"/>
  <c r="X4148" i="4"/>
  <c r="P4148" i="4"/>
  <c r="X4147" i="4"/>
  <c r="P4147" i="4"/>
  <c r="AQ4146" i="4"/>
  <c r="AW4144" i="4"/>
  <c r="AD4144" i="4" s="1"/>
  <c r="AE4144" i="4" s="1"/>
  <c r="AW4143" i="4"/>
  <c r="AD4143" i="4" s="1"/>
  <c r="AE4143" i="4" s="1"/>
  <c r="AW4142" i="4"/>
  <c r="AD4142" i="4" s="1"/>
  <c r="AE4142" i="4" s="1"/>
  <c r="AJ4142" i="4"/>
  <c r="AF4142" i="4"/>
  <c r="AL4142" i="4" s="1"/>
  <c r="AW4141" i="4"/>
  <c r="AD4141" i="4" s="1"/>
  <c r="AE4141" i="4" s="1"/>
  <c r="AW4140" i="4"/>
  <c r="AD4140" i="4" s="1"/>
  <c r="AE4140" i="4" s="1"/>
  <c r="AW4139" i="4"/>
  <c r="AD4139" i="4" s="1"/>
  <c r="AE4139" i="4"/>
  <c r="AW4138" i="4"/>
  <c r="AD4138" i="4" s="1"/>
  <c r="AE4138" i="4" s="1"/>
  <c r="AJ4138" i="4"/>
  <c r="AF4138" i="4"/>
  <c r="AL4138" i="4" s="1"/>
  <c r="AW4137" i="4"/>
  <c r="AQ4137" i="4"/>
  <c r="AO4137" i="4"/>
  <c r="AH4137" i="4"/>
  <c r="AI4137" i="4" s="1"/>
  <c r="AG4137" i="4"/>
  <c r="AD4137" i="4"/>
  <c r="AE4137" i="4" s="1"/>
  <c r="AW4136" i="4"/>
  <c r="AD4136" i="4" s="1"/>
  <c r="AE4136" i="4" s="1"/>
  <c r="AF4136" i="4" s="1"/>
  <c r="AR4136" i="4"/>
  <c r="AO4136" i="4"/>
  <c r="AJ4136" i="4"/>
  <c r="AG4136" i="4"/>
  <c r="AH4136" i="4" s="1"/>
  <c r="AI4136" i="4" s="1"/>
  <c r="AW4135" i="4"/>
  <c r="AO4135" i="4"/>
  <c r="AR4135" i="4" s="1"/>
  <c r="AH4135" i="4"/>
  <c r="AI4135" i="4" s="1"/>
  <c r="AG4135" i="4"/>
  <c r="AD4135" i="4"/>
  <c r="AE4135" i="4" s="1"/>
  <c r="AW4134" i="4"/>
  <c r="AD4134" i="4" s="1"/>
  <c r="AE4134" i="4" s="1"/>
  <c r="AR4134" i="4"/>
  <c r="AO4134" i="4"/>
  <c r="AG4134" i="4"/>
  <c r="AH4134" i="4" s="1"/>
  <c r="AF4134" i="4"/>
  <c r="AW4133" i="4"/>
  <c r="AO4133" i="4"/>
  <c r="AR4133" i="4" s="1"/>
  <c r="AG4133" i="4"/>
  <c r="AH4133" i="4" s="1"/>
  <c r="AI4133" i="4" s="1"/>
  <c r="AE4133" i="4"/>
  <c r="AD4133" i="4"/>
  <c r="AW4132" i="4"/>
  <c r="AD4132" i="4" s="1"/>
  <c r="AE4132" i="4" s="1"/>
  <c r="AF4132" i="4" s="1"/>
  <c r="AR4132" i="4"/>
  <c r="AO4132" i="4"/>
  <c r="AG4132" i="4"/>
  <c r="AH4132" i="4" s="1"/>
  <c r="AW4131" i="4"/>
  <c r="AO4131" i="4"/>
  <c r="AR4131" i="4" s="1"/>
  <c r="AI4131" i="4"/>
  <c r="AH4131" i="4"/>
  <c r="AG4131" i="4"/>
  <c r="AD4131" i="4"/>
  <c r="AE4131" i="4" s="1"/>
  <c r="AW4130" i="4"/>
  <c r="AD4130" i="4" s="1"/>
  <c r="AE4130" i="4" s="1"/>
  <c r="AR4130" i="4"/>
  <c r="AJ4130" i="4"/>
  <c r="AF4130" i="4"/>
  <c r="AL4130" i="4" s="1"/>
  <c r="AW4129" i="4"/>
  <c r="AR4129" i="4"/>
  <c r="AD4129" i="4"/>
  <c r="AE4129" i="4" s="1"/>
  <c r="R4129" i="4"/>
  <c r="AR4128" i="4"/>
  <c r="AO4128" i="4"/>
  <c r="AI4128" i="4"/>
  <c r="AL4128" i="4" s="1"/>
  <c r="AH4128" i="4"/>
  <c r="AJ4128" i="4" s="1"/>
  <c r="AG4128" i="4"/>
  <c r="AO4127" i="4"/>
  <c r="AR4127" i="4" s="1"/>
  <c r="AG4127" i="4"/>
  <c r="AH4127" i="4" s="1"/>
  <c r="AW4126" i="4"/>
  <c r="AD4126" i="4" s="1"/>
  <c r="AE4126" i="4" s="1"/>
  <c r="AW4125" i="4"/>
  <c r="AD4125" i="4" s="1"/>
  <c r="AE4125" i="4" s="1"/>
  <c r="AW4124" i="4"/>
  <c r="AO4124" i="4"/>
  <c r="AR4124" i="4" s="1"/>
  <c r="AH4124" i="4"/>
  <c r="AI4124" i="4" s="1"/>
  <c r="AG4124" i="4"/>
  <c r="AD4124" i="4"/>
  <c r="AE4124" i="4" s="1"/>
  <c r="AW4123" i="4"/>
  <c r="AD4123" i="4" s="1"/>
  <c r="AE4123" i="4" s="1"/>
  <c r="AR4123" i="4"/>
  <c r="AO4123" i="4"/>
  <c r="AG4123" i="4"/>
  <c r="AH4123" i="4" s="1"/>
  <c r="AF4123" i="4"/>
  <c r="AW4122" i="4"/>
  <c r="AG4122" i="4"/>
  <c r="AH4122" i="4" s="1"/>
  <c r="AI4122" i="4" s="1"/>
  <c r="AF4122" i="4"/>
  <c r="AL4122" i="4" s="1"/>
  <c r="AD4122" i="4"/>
  <c r="AE4122" i="4" s="1"/>
  <c r="AJ4122" i="4" s="1"/>
  <c r="AG4121" i="4"/>
  <c r="AH4121" i="4" s="1"/>
  <c r="AW4120" i="4"/>
  <c r="AD4120" i="4"/>
  <c r="AE4120" i="4" s="1"/>
  <c r="AW4119" i="4"/>
  <c r="AD4119" i="4"/>
  <c r="AE4119" i="4" s="1"/>
  <c r="AJ4119" i="4" s="1"/>
  <c r="AW4118" i="4"/>
  <c r="AD4118" i="4" s="1"/>
  <c r="AE4118" i="4" s="1"/>
  <c r="AF4118" i="4" s="1"/>
  <c r="AT4118" i="4"/>
  <c r="AG4118" i="4"/>
  <c r="AH4118" i="4" s="1"/>
  <c r="AI4118" i="4" s="1"/>
  <c r="AW4117" i="4"/>
  <c r="AT4117" i="4"/>
  <c r="AG4117" i="4"/>
  <c r="AH4117" i="4" s="1"/>
  <c r="AI4117" i="4" s="1"/>
  <c r="AD4117" i="4"/>
  <c r="AE4117" i="4" s="1"/>
  <c r="AW4116" i="4"/>
  <c r="AD4116" i="4"/>
  <c r="AE4116" i="4" s="1"/>
  <c r="AW4115" i="4"/>
  <c r="AD4115" i="4" s="1"/>
  <c r="AE4115" i="4" s="1"/>
  <c r="AT4115" i="4"/>
  <c r="AL4115" i="4"/>
  <c r="AG4115" i="4"/>
  <c r="AH4115" i="4" s="1"/>
  <c r="AI4115" i="4" s="1"/>
  <c r="AF4115" i="4"/>
  <c r="AJ4115" i="4" s="1"/>
  <c r="R4115" i="4"/>
  <c r="AW4114" i="4"/>
  <c r="AD4114" i="4"/>
  <c r="AE4114" i="4" s="1"/>
  <c r="AJ4114" i="4" s="1"/>
  <c r="AW4113" i="4"/>
  <c r="AT4113" i="4"/>
  <c r="AH4113" i="4"/>
  <c r="AI4113" i="4" s="1"/>
  <c r="AG4113" i="4"/>
  <c r="AD4113" i="4"/>
  <c r="AE4113" i="4" s="1"/>
  <c r="AF4113" i="4" s="1"/>
  <c r="AW4112" i="4"/>
  <c r="AD4112" i="4" s="1"/>
  <c r="AR4112" i="4"/>
  <c r="AO4112" i="4"/>
  <c r="AI4112" i="4"/>
  <c r="AG4112" i="4"/>
  <c r="AH4112" i="4" s="1"/>
  <c r="AE4112" i="4"/>
  <c r="AF4112" i="4" s="1"/>
  <c r="AW4111" i="4"/>
  <c r="AO4111" i="4"/>
  <c r="AR4111" i="4" s="1"/>
  <c r="AG4111" i="4"/>
  <c r="AH4111" i="4" s="1"/>
  <c r="AI4111" i="4" s="1"/>
  <c r="AD4111" i="4"/>
  <c r="AE4111" i="4" s="1"/>
  <c r="AF4111" i="4" s="1"/>
  <c r="R4111" i="4"/>
  <c r="AW4110" i="4"/>
  <c r="AD4110" i="4" s="1"/>
  <c r="AR4110" i="4"/>
  <c r="AO4110" i="4"/>
  <c r="AG4110" i="4"/>
  <c r="AH4110" i="4" s="1"/>
  <c r="AI4110" i="4" s="1"/>
  <c r="AF4110" i="4"/>
  <c r="AL4110" i="4" s="1"/>
  <c r="AE4110" i="4"/>
  <c r="AJ4110" i="4" s="1"/>
  <c r="AW4109" i="4"/>
  <c r="AO4109" i="4"/>
  <c r="AR4109" i="4" s="1"/>
  <c r="AG4109" i="4"/>
  <c r="AH4109" i="4" s="1"/>
  <c r="AI4109" i="4" s="1"/>
  <c r="AE4109" i="4"/>
  <c r="AD4109" i="4"/>
  <c r="R4109" i="4"/>
  <c r="AW4108" i="4"/>
  <c r="AD4108" i="4" s="1"/>
  <c r="AR4108" i="4"/>
  <c r="AO4108" i="4"/>
  <c r="AG4108" i="4"/>
  <c r="AH4108" i="4" s="1"/>
  <c r="AI4108" i="4" s="1"/>
  <c r="AF4108" i="4"/>
  <c r="AE4108" i="4"/>
  <c r="AW4107" i="4"/>
  <c r="AO4107" i="4"/>
  <c r="AR4107" i="4" s="1"/>
  <c r="AI4107" i="4"/>
  <c r="AG4107" i="4"/>
  <c r="AH4107" i="4" s="1"/>
  <c r="AD4107" i="4"/>
  <c r="AE4107" i="4" s="1"/>
  <c r="AF4107" i="4" s="1"/>
  <c r="AJ4107" i="4" s="1"/>
  <c r="AW4106" i="4"/>
  <c r="AD4106" i="4" s="1"/>
  <c r="AR4106" i="4"/>
  <c r="AO4106" i="4"/>
  <c r="AJ4106" i="4"/>
  <c r="AI4106" i="4"/>
  <c r="AG4106" i="4"/>
  <c r="AH4106" i="4" s="1"/>
  <c r="AE4106" i="4"/>
  <c r="AF4106" i="4" s="1"/>
  <c r="AW4105" i="4"/>
  <c r="AD4105" i="4" s="1"/>
  <c r="AE4105" i="4" s="1"/>
  <c r="AF4105" i="4" s="1"/>
  <c r="AT4105" i="4"/>
  <c r="AG4105" i="4"/>
  <c r="AH4105" i="4" s="1"/>
  <c r="AI4105" i="4" s="1"/>
  <c r="AW4104" i="4"/>
  <c r="AD4104" i="4" s="1"/>
  <c r="AE4104" i="4" s="1"/>
  <c r="AT4104" i="4"/>
  <c r="AI4104" i="4"/>
  <c r="AG4104" i="4"/>
  <c r="AH4104" i="4" s="1"/>
  <c r="AW4103" i="4"/>
  <c r="AD4103" i="4" s="1"/>
  <c r="AE4103" i="4" s="1"/>
  <c r="AO4103" i="4"/>
  <c r="AR4103" i="4" s="1"/>
  <c r="AG4103" i="4"/>
  <c r="AH4103" i="4" s="1"/>
  <c r="AI4103" i="4" s="1"/>
  <c r="AW4102" i="4"/>
  <c r="AR4102" i="4"/>
  <c r="AO4102" i="4"/>
  <c r="AH4102" i="4"/>
  <c r="AI4102" i="4" s="1"/>
  <c r="AG4102" i="4"/>
  <c r="AD4102" i="4"/>
  <c r="AE4102" i="4" s="1"/>
  <c r="AF4102" i="4" s="1"/>
  <c r="AW4101" i="4"/>
  <c r="AD4101" i="4" s="1"/>
  <c r="AR4101" i="4"/>
  <c r="AO4101" i="4"/>
  <c r="AG4101" i="4"/>
  <c r="AH4101" i="4" s="1"/>
  <c r="AI4101" i="4" s="1"/>
  <c r="AE4101" i="4"/>
  <c r="AF4101" i="4" s="1"/>
  <c r="AW4100" i="4"/>
  <c r="AD4100" i="4" s="1"/>
  <c r="AE4100" i="4" s="1"/>
  <c r="AG4099" i="4"/>
  <c r="AH4099" i="4" s="1"/>
  <c r="AI4099" i="4" s="1"/>
  <c r="AL4099" i="4" s="1"/>
  <c r="AL4098" i="4"/>
  <c r="AJ4098" i="4"/>
  <c r="AG4098" i="4"/>
  <c r="AH4098" i="4" s="1"/>
  <c r="AI4098" i="4" s="1"/>
  <c r="AL4097" i="4"/>
  <c r="AG4097" i="4"/>
  <c r="AH4097" i="4" s="1"/>
  <c r="AI4097" i="4" s="1"/>
  <c r="AL4096" i="4"/>
  <c r="AJ4096" i="4"/>
  <c r="AG4096" i="4"/>
  <c r="AH4096" i="4" s="1"/>
  <c r="AI4096" i="4" s="1"/>
  <c r="AL4095" i="4"/>
  <c r="AG4095" i="4"/>
  <c r="AH4095" i="4" s="1"/>
  <c r="AI4095" i="4" s="1"/>
  <c r="AL4094" i="4"/>
  <c r="AG4094" i="4"/>
  <c r="AH4094" i="4" s="1"/>
  <c r="AI4094" i="4" s="1"/>
  <c r="AL4093" i="4"/>
  <c r="AG4093" i="4"/>
  <c r="AH4093" i="4" s="1"/>
  <c r="AI4093" i="4" s="1"/>
  <c r="AW4092" i="4"/>
  <c r="AD4092" i="4" s="1"/>
  <c r="AE4092" i="4" s="1"/>
  <c r="R4092" i="4"/>
  <c r="AW4091" i="4"/>
  <c r="AD4091" i="4" s="1"/>
  <c r="AE4091" i="4" s="1"/>
  <c r="AO4090" i="4"/>
  <c r="AR4090" i="4" s="1"/>
  <c r="AL4090" i="4"/>
  <c r="AJ4090" i="4"/>
  <c r="AG4090" i="4"/>
  <c r="AH4090" i="4" s="1"/>
  <c r="AI4090" i="4" s="1"/>
  <c r="AR4089" i="4"/>
  <c r="AO4089" i="4"/>
  <c r="AH4089" i="4"/>
  <c r="AJ4089" i="4" s="1"/>
  <c r="AG4089" i="4"/>
  <c r="AO4088" i="4"/>
  <c r="AR4088" i="4" s="1"/>
  <c r="AL4088" i="4"/>
  <c r="AJ4088" i="4"/>
  <c r="AG4088" i="4"/>
  <c r="AH4088" i="4" s="1"/>
  <c r="AI4088" i="4" s="1"/>
  <c r="AO4087" i="4"/>
  <c r="AR4087" i="4" s="1"/>
  <c r="AG4087" i="4"/>
  <c r="AH4087" i="4" s="1"/>
  <c r="AJ4087" i="4" s="1"/>
  <c r="AO4086" i="4"/>
  <c r="AR4086" i="4" s="1"/>
  <c r="AL4086" i="4"/>
  <c r="AG4086" i="4"/>
  <c r="AH4086" i="4" s="1"/>
  <c r="AI4086" i="4" s="1"/>
  <c r="AW4085" i="4"/>
  <c r="AD4085" i="4" s="1"/>
  <c r="AE4085" i="4" s="1"/>
  <c r="R4085" i="4"/>
  <c r="AW4084" i="4"/>
  <c r="AD4084" i="4" s="1"/>
  <c r="AE4084" i="4" s="1"/>
  <c r="R4084" i="4"/>
  <c r="AW4083" i="4"/>
  <c r="AD4083" i="4" s="1"/>
  <c r="AE4083" i="4" s="1"/>
  <c r="AW4082" i="4"/>
  <c r="AD4082" i="4"/>
  <c r="AE4082" i="4" s="1"/>
  <c r="AF4082" i="4" s="1"/>
  <c r="AL4082" i="4" s="1"/>
  <c r="AW4081" i="4"/>
  <c r="AD4081" i="4" s="1"/>
  <c r="AE4081" i="4" s="1"/>
  <c r="R4081" i="4"/>
  <c r="AW4080" i="4"/>
  <c r="AH4080" i="4"/>
  <c r="AI4080" i="4" s="1"/>
  <c r="AG4080" i="4"/>
  <c r="AD4080" i="4"/>
  <c r="AE4080" i="4" s="1"/>
  <c r="R4080" i="4"/>
  <c r="AG4079" i="4"/>
  <c r="AH4079" i="4" s="1"/>
  <c r="R4079" i="4"/>
  <c r="AG4078" i="4"/>
  <c r="AH4078" i="4" s="1"/>
  <c r="R4078" i="4"/>
  <c r="AW4077" i="4"/>
  <c r="AD4077" i="4" s="1"/>
  <c r="AE4077" i="4" s="1"/>
  <c r="AG4077" i="4"/>
  <c r="AW4076" i="4"/>
  <c r="AD4076" i="4" s="1"/>
  <c r="AE4076" i="4" s="1"/>
  <c r="AO4076" i="4"/>
  <c r="AR4076" i="4" s="1"/>
  <c r="AG4076" i="4"/>
  <c r="AH4076" i="4" s="1"/>
  <c r="AI4076" i="4" s="1"/>
  <c r="AW4075" i="4"/>
  <c r="AD4075" i="4" s="1"/>
  <c r="AE4075" i="4" s="1"/>
  <c r="AJ4075" i="4" s="1"/>
  <c r="AG4075" i="4"/>
  <c r="AW4074" i="4"/>
  <c r="AR4074" i="4"/>
  <c r="AO4074" i="4"/>
  <c r="AH4074" i="4"/>
  <c r="AI4074" i="4" s="1"/>
  <c r="AG4074" i="4"/>
  <c r="AD4074" i="4"/>
  <c r="AE4074" i="4" s="1"/>
  <c r="R4074" i="4"/>
  <c r="AW4073" i="4"/>
  <c r="AD4073" i="4" s="1"/>
  <c r="AE4073" i="4" s="1"/>
  <c r="AG4073" i="4"/>
  <c r="AW4072" i="4"/>
  <c r="AD4072" i="4" s="1"/>
  <c r="AE4072" i="4" s="1"/>
  <c r="AO4072" i="4"/>
  <c r="AR4072" i="4" s="1"/>
  <c r="AG4072" i="4"/>
  <c r="AH4072" i="4" s="1"/>
  <c r="AI4072" i="4" s="1"/>
  <c r="AW4071" i="4"/>
  <c r="AD4071" i="4" s="1"/>
  <c r="AE4071" i="4" s="1"/>
  <c r="AJ4071" i="4" s="1"/>
  <c r="AG4071" i="4"/>
  <c r="AF4071" i="4"/>
  <c r="AL4071" i="4" s="1"/>
  <c r="AW4070" i="4"/>
  <c r="AD4070" i="4" s="1"/>
  <c r="AE4070" i="4" s="1"/>
  <c r="AO4070" i="4"/>
  <c r="AR4070" i="4" s="1"/>
  <c r="AG4070" i="4"/>
  <c r="AH4070" i="4" s="1"/>
  <c r="AI4070" i="4" s="1"/>
  <c r="R4070" i="4"/>
  <c r="AW4069" i="4"/>
  <c r="AD4069" i="4" s="1"/>
  <c r="AE4069" i="4" s="1"/>
  <c r="AG4069" i="4"/>
  <c r="AW4068" i="4"/>
  <c r="AO4068" i="4"/>
  <c r="AR4068" i="4" s="1"/>
  <c r="AH4068" i="4"/>
  <c r="AI4068" i="4" s="1"/>
  <c r="AG4068" i="4"/>
  <c r="AE4068" i="4"/>
  <c r="AD4068" i="4"/>
  <c r="AW4067" i="4"/>
  <c r="AD4067" i="4" s="1"/>
  <c r="AE4067" i="4"/>
  <c r="AJ4067" i="4" s="1"/>
  <c r="AO4066" i="4"/>
  <c r="AR4066" i="4" s="1"/>
  <c r="AL4066" i="4"/>
  <c r="AG4066" i="4"/>
  <c r="AH4066" i="4" s="1"/>
  <c r="AI4066" i="4" s="1"/>
  <c r="AW4065" i="4"/>
  <c r="AD4065" i="4" s="1"/>
  <c r="AE4065" i="4" s="1"/>
  <c r="AO4065" i="4"/>
  <c r="AR4065" i="4" s="1"/>
  <c r="AG4065" i="4"/>
  <c r="AH4065" i="4" s="1"/>
  <c r="AI4065" i="4" s="1"/>
  <c r="AW4064" i="4"/>
  <c r="AD4064" i="4" s="1"/>
  <c r="AE4064" i="4" s="1"/>
  <c r="AW4063" i="4"/>
  <c r="AD4063" i="4" s="1"/>
  <c r="AE4063" i="4" s="1"/>
  <c r="AO4062" i="4"/>
  <c r="AR4062" i="4" s="1"/>
  <c r="AG4062" i="4"/>
  <c r="AH4062" i="4" s="1"/>
  <c r="AJ4062" i="4" s="1"/>
  <c r="R4062" i="4"/>
  <c r="AW4061" i="4"/>
  <c r="AD4061" i="4" s="1"/>
  <c r="AE4061" i="4" s="1"/>
  <c r="AW4060" i="4"/>
  <c r="AO4060" i="4"/>
  <c r="AR4060" i="4" s="1"/>
  <c r="AH4060" i="4"/>
  <c r="AI4060" i="4" s="1"/>
  <c r="AG4060" i="4"/>
  <c r="AE4060" i="4"/>
  <c r="AD4060" i="4"/>
  <c r="AR4059" i="4"/>
  <c r="AO4059" i="4"/>
  <c r="AH4059" i="4"/>
  <c r="AJ4059" i="4" s="1"/>
  <c r="AG4059" i="4"/>
  <c r="AW4058" i="4"/>
  <c r="AD4058" i="4" s="1"/>
  <c r="AE4058" i="4" s="1"/>
  <c r="AW4057" i="4"/>
  <c r="AD4057" i="4" s="1"/>
  <c r="AE4057" i="4" s="1"/>
  <c r="R4057" i="4"/>
  <c r="AW4056" i="4"/>
  <c r="AD4056" i="4" s="1"/>
  <c r="AE4056" i="4" s="1"/>
  <c r="R4056" i="4"/>
  <c r="AE4055" i="4"/>
  <c r="AJ4055" i="4" s="1"/>
  <c r="R4055" i="4"/>
  <c r="AE4054" i="4"/>
  <c r="AW4053" i="4"/>
  <c r="AD4053" i="4" s="1"/>
  <c r="AE4053" i="4" s="1"/>
  <c r="R4053" i="4"/>
  <c r="AW4052" i="4"/>
  <c r="AD4052" i="4" s="1"/>
  <c r="AE4052" i="4" s="1"/>
  <c r="R4052" i="4"/>
  <c r="AE4051" i="4"/>
  <c r="AJ4051" i="4" s="1"/>
  <c r="R4051" i="4"/>
  <c r="AE4050" i="4"/>
  <c r="AE4049" i="4"/>
  <c r="AJ4049" i="4" s="1"/>
  <c r="AJ4048" i="4"/>
  <c r="AF4048" i="4"/>
  <c r="AL4048" i="4" s="1"/>
  <c r="AE4048" i="4"/>
  <c r="AE4047" i="4"/>
  <c r="R4047" i="4"/>
  <c r="AE4046" i="4"/>
  <c r="AL4045" i="4"/>
  <c r="AJ4045" i="4"/>
  <c r="AE4045" i="4"/>
  <c r="AF4045" i="4" s="1"/>
  <c r="AE4044" i="4"/>
  <c r="AJ4044" i="4" s="1"/>
  <c r="AE4043" i="4"/>
  <c r="AJ4043" i="4" s="1"/>
  <c r="R4043" i="4"/>
  <c r="AE4042" i="4"/>
  <c r="AF4042" i="4" s="1"/>
  <c r="AL4042" i="4" s="1"/>
  <c r="AJ4041" i="4"/>
  <c r="AF4041" i="4"/>
  <c r="AL4041" i="4" s="1"/>
  <c r="AE4041" i="4"/>
  <c r="R4041" i="4"/>
  <c r="AE4040" i="4"/>
  <c r="AJ4040" i="4" s="1"/>
  <c r="R4040" i="4"/>
  <c r="AE4039" i="4"/>
  <c r="R4039" i="4"/>
  <c r="AE4038" i="4"/>
  <c r="AF4038" i="4" s="1"/>
  <c r="AL4038" i="4" s="1"/>
  <c r="AJ4037" i="4"/>
  <c r="AF4037" i="4"/>
  <c r="AL4037" i="4" s="1"/>
  <c r="AE4037" i="4"/>
  <c r="R4037" i="4"/>
  <c r="AE4036" i="4"/>
  <c r="AJ4036" i="4" s="1"/>
  <c r="R4036" i="4"/>
  <c r="AE4035" i="4"/>
  <c r="R4035" i="4"/>
  <c r="AE4034" i="4"/>
  <c r="AF4034" i="4" s="1"/>
  <c r="AL4034" i="4" s="1"/>
  <c r="X4033" i="4"/>
  <c r="S4033" i="4"/>
  <c r="S4110" i="4" s="1"/>
  <c r="R4033" i="4"/>
  <c r="R4126" i="4" s="1"/>
  <c r="Q4032" i="4"/>
  <c r="P4032" i="4"/>
  <c r="X4031" i="4"/>
  <c r="P4031" i="4"/>
  <c r="X4029" i="4"/>
  <c r="P4029" i="4"/>
  <c r="P4028" i="4"/>
  <c r="X4027" i="4"/>
  <c r="P4027" i="4"/>
  <c r="Q4026" i="4"/>
  <c r="Q4030" i="4" s="1"/>
  <c r="P4026" i="4"/>
  <c r="P4030" i="4" s="1"/>
  <c r="X4024" i="4"/>
  <c r="AQ4023" i="4"/>
  <c r="X4023" i="4"/>
  <c r="X4022" i="4"/>
  <c r="AQ4021" i="4"/>
  <c r="AR4019" i="4"/>
  <c r="AO4019" i="4"/>
  <c r="AJ4019" i="4"/>
  <c r="AG4019" i="4"/>
  <c r="AH4019" i="4" s="1"/>
  <c r="AI4019" i="4" s="1"/>
  <c r="AL4019" i="4" s="1"/>
  <c r="S4019" i="4"/>
  <c r="AO4018" i="4"/>
  <c r="AR4018" i="4" s="1"/>
  <c r="AG4018" i="4"/>
  <c r="AH4018" i="4" s="1"/>
  <c r="AO4017" i="4"/>
  <c r="AR4017" i="4" s="1"/>
  <c r="AG4017" i="4"/>
  <c r="AH4017" i="4" s="1"/>
  <c r="AI4017" i="4" s="1"/>
  <c r="AL4017" i="4" s="1"/>
  <c r="AO4016" i="4"/>
  <c r="AR4016" i="4" s="1"/>
  <c r="AG4016" i="4"/>
  <c r="AH4016" i="4" s="1"/>
  <c r="AO4015" i="4"/>
  <c r="AO4021" i="4" s="1"/>
  <c r="AG4015" i="4"/>
  <c r="AH4015" i="4" s="1"/>
  <c r="AI4015" i="4" s="1"/>
  <c r="AL4015" i="4" s="1"/>
  <c r="AW4014" i="4"/>
  <c r="AJ4014" i="4"/>
  <c r="AD4014" i="4"/>
  <c r="AE4014" i="4" s="1"/>
  <c r="AF4014" i="4" s="1"/>
  <c r="AL4014" i="4" s="1"/>
  <c r="AW4013" i="4"/>
  <c r="AD4013" i="4" s="1"/>
  <c r="AE4013" i="4" s="1"/>
  <c r="AW4012" i="4"/>
  <c r="AD4012" i="4" s="1"/>
  <c r="AE4012" i="4" s="1"/>
  <c r="AJ4012" i="4" s="1"/>
  <c r="AW4011" i="4"/>
  <c r="AD4011" i="4"/>
  <c r="AE4011" i="4" s="1"/>
  <c r="AW4010" i="4"/>
  <c r="AD4010" i="4"/>
  <c r="AE4010" i="4" s="1"/>
  <c r="AF4010" i="4" s="1"/>
  <c r="AL4010" i="4" s="1"/>
  <c r="AW4009" i="4"/>
  <c r="AD4009" i="4" s="1"/>
  <c r="AE4009" i="4" s="1"/>
  <c r="AW4008" i="4"/>
  <c r="AD4008" i="4" s="1"/>
  <c r="AE4008" i="4" s="1"/>
  <c r="S4008" i="4"/>
  <c r="AW4007" i="4"/>
  <c r="AD4007" i="4" s="1"/>
  <c r="AE4007" i="4" s="1"/>
  <c r="AW4006" i="4"/>
  <c r="AD4006" i="4" s="1"/>
  <c r="AE4006" i="4" s="1"/>
  <c r="AF4006" i="4" s="1"/>
  <c r="AL4006" i="4" s="1"/>
  <c r="AW4005" i="4"/>
  <c r="AD4005" i="4" s="1"/>
  <c r="AE4005" i="4" s="1"/>
  <c r="R4005" i="4"/>
  <c r="AW4004" i="4"/>
  <c r="AD4004" i="4" s="1"/>
  <c r="AE4004" i="4"/>
  <c r="AT4003" i="4"/>
  <c r="AJ4003" i="4"/>
  <c r="AG4003" i="4"/>
  <c r="AH4003" i="4" s="1"/>
  <c r="AI4003" i="4" s="1"/>
  <c r="AL4003" i="4" s="1"/>
  <c r="AT4002" i="4"/>
  <c r="AG4002" i="4"/>
  <c r="AH4002" i="4" s="1"/>
  <c r="AT4001" i="4"/>
  <c r="AG4001" i="4"/>
  <c r="AH4001" i="4" s="1"/>
  <c r="AT4000" i="4"/>
  <c r="AH4000" i="4"/>
  <c r="AG4000" i="4"/>
  <c r="AT3999" i="4"/>
  <c r="AG3999" i="4"/>
  <c r="AH3999" i="4" s="1"/>
  <c r="AT3998" i="4"/>
  <c r="AG3998" i="4"/>
  <c r="AH3998" i="4" s="1"/>
  <c r="AI3998" i="4" s="1"/>
  <c r="AL3998" i="4" s="1"/>
  <c r="AT3997" i="4"/>
  <c r="AH3997" i="4"/>
  <c r="AG3997" i="4"/>
  <c r="R3997" i="4"/>
  <c r="AT3996" i="4"/>
  <c r="AG3996" i="4"/>
  <c r="AH3996" i="4" s="1"/>
  <c r="AT3995" i="4"/>
  <c r="AG3995" i="4"/>
  <c r="AH3995" i="4" s="1"/>
  <c r="AJ3995" i="4" s="1"/>
  <c r="AT3994" i="4"/>
  <c r="AG3994" i="4"/>
  <c r="AH3994" i="4" s="1"/>
  <c r="AT3993" i="4"/>
  <c r="AG3993" i="4"/>
  <c r="AH3993" i="4" s="1"/>
  <c r="AT3992" i="4"/>
  <c r="AH3992" i="4"/>
  <c r="AJ3992" i="4" s="1"/>
  <c r="AG3992" i="4"/>
  <c r="AT3991" i="4"/>
  <c r="AG3991" i="4"/>
  <c r="AH3991" i="4" s="1"/>
  <c r="AT3990" i="4"/>
  <c r="AG3990" i="4"/>
  <c r="AH3990" i="4" s="1"/>
  <c r="AT3989" i="4"/>
  <c r="AH3989" i="4"/>
  <c r="AG3989" i="4"/>
  <c r="R3989" i="4"/>
  <c r="AT3988" i="4"/>
  <c r="AG3988" i="4"/>
  <c r="AH3988" i="4" s="1"/>
  <c r="AW3987" i="4"/>
  <c r="AD3987" i="4" s="1"/>
  <c r="AE3987" i="4" s="1"/>
  <c r="AJ3987" i="4" s="1"/>
  <c r="AF3987" i="4"/>
  <c r="AL3987" i="4" s="1"/>
  <c r="S3987" i="4"/>
  <c r="AW3986" i="4"/>
  <c r="AD3986" i="4"/>
  <c r="AE3986" i="4" s="1"/>
  <c r="AW3985" i="4"/>
  <c r="AD3985" i="4"/>
  <c r="AE3985" i="4" s="1"/>
  <c r="AW3984" i="4"/>
  <c r="AD3984" i="4" s="1"/>
  <c r="AF3984" i="4"/>
  <c r="AL3984" i="4" s="1"/>
  <c r="AE3984" i="4"/>
  <c r="AJ3984" i="4" s="1"/>
  <c r="AT3983" i="4"/>
  <c r="AJ3983" i="4"/>
  <c r="AI3983" i="4"/>
  <c r="AL3983" i="4" s="1"/>
  <c r="AG3983" i="4"/>
  <c r="AH3983" i="4" s="1"/>
  <c r="S3983" i="4"/>
  <c r="AW3982" i="4"/>
  <c r="AD3982" i="4"/>
  <c r="AE3982" i="4" s="1"/>
  <c r="AF3982" i="4" s="1"/>
  <c r="AL3982" i="4" s="1"/>
  <c r="AW3981" i="4"/>
  <c r="AE3981" i="4"/>
  <c r="AD3981" i="4"/>
  <c r="AW3980" i="4"/>
  <c r="AD3980" i="4" s="1"/>
  <c r="AE3980" i="4" s="1"/>
  <c r="AW3979" i="4"/>
  <c r="AD3979" i="4" s="1"/>
  <c r="AE3979" i="4" s="1"/>
  <c r="S3979" i="4"/>
  <c r="AW3978" i="4"/>
  <c r="AD3978" i="4"/>
  <c r="AE3978" i="4" s="1"/>
  <c r="AW3977" i="4"/>
  <c r="AE3977" i="4"/>
  <c r="AD3977" i="4"/>
  <c r="AT3976" i="4"/>
  <c r="AH3976" i="4"/>
  <c r="AG3976" i="4"/>
  <c r="S3976" i="4"/>
  <c r="AT3975" i="4"/>
  <c r="AG3975" i="4"/>
  <c r="AH3975" i="4" s="1"/>
  <c r="AW3974" i="4"/>
  <c r="AD3974" i="4" s="1"/>
  <c r="AE3974" i="4" s="1"/>
  <c r="AW3973" i="4"/>
  <c r="AD3973" i="4" s="1"/>
  <c r="AE3973" i="4" s="1"/>
  <c r="R3973" i="4"/>
  <c r="AT3972" i="4"/>
  <c r="AG3972" i="4"/>
  <c r="AH3972" i="4" s="1"/>
  <c r="AT3971" i="4"/>
  <c r="AG3971" i="4"/>
  <c r="AH3971" i="4" s="1"/>
  <c r="AJ3971" i="4" s="1"/>
  <c r="R3971" i="4"/>
  <c r="AT3970" i="4"/>
  <c r="AH3970" i="4"/>
  <c r="AG3970" i="4"/>
  <c r="S3970" i="4"/>
  <c r="AW3969" i="4"/>
  <c r="AD3969" i="4"/>
  <c r="AE3969" i="4" s="1"/>
  <c r="AW3968" i="4"/>
  <c r="AD3968" i="4" s="1"/>
  <c r="AE3968" i="4"/>
  <c r="AT3967" i="4"/>
  <c r="AH3967" i="4"/>
  <c r="AJ3967" i="4" s="1"/>
  <c r="AG3967" i="4"/>
  <c r="S3967" i="4"/>
  <c r="AW3966" i="4"/>
  <c r="AD3966" i="4" s="1"/>
  <c r="AE3966" i="4" s="1"/>
  <c r="AJ3966" i="4" s="1"/>
  <c r="AF3966" i="4"/>
  <c r="AL3966" i="4" s="1"/>
  <c r="AW3965" i="4"/>
  <c r="AD3965" i="4"/>
  <c r="AE3965" i="4" s="1"/>
  <c r="AT3964" i="4"/>
  <c r="AG3964" i="4"/>
  <c r="AH3964" i="4" s="1"/>
  <c r="AT3963" i="4"/>
  <c r="AG3963" i="4"/>
  <c r="AH3963" i="4" s="1"/>
  <c r="AJ3963" i="4" s="1"/>
  <c r="R3963" i="4"/>
  <c r="AW3962" i="4"/>
  <c r="AD3962" i="4" s="1"/>
  <c r="AE3962" i="4" s="1"/>
  <c r="AF3962" i="4" s="1"/>
  <c r="AL3962" i="4" s="1"/>
  <c r="AJ3962" i="4"/>
  <c r="S3962" i="4"/>
  <c r="AW3961" i="4"/>
  <c r="AD3961" i="4" s="1"/>
  <c r="AE3961" i="4" s="1"/>
  <c r="AF3961" i="4" s="1"/>
  <c r="AL3961" i="4" s="1"/>
  <c r="AW3960" i="4"/>
  <c r="AD3960" i="4" s="1"/>
  <c r="AE3960" i="4" s="1"/>
  <c r="AW3959" i="4"/>
  <c r="AD3959" i="4" s="1"/>
  <c r="AE3959" i="4" s="1"/>
  <c r="AG3959" i="4"/>
  <c r="AH3959" i="4" s="1"/>
  <c r="AI3959" i="4" s="1"/>
  <c r="AT3958" i="4"/>
  <c r="AH3958" i="4"/>
  <c r="AJ3958" i="4" s="1"/>
  <c r="AG3958" i="4"/>
  <c r="S3958" i="4"/>
  <c r="AW3957" i="4"/>
  <c r="AD3957" i="4" s="1"/>
  <c r="AE3957" i="4" s="1"/>
  <c r="X3956" i="4"/>
  <c r="S3956" i="4"/>
  <c r="S4015" i="4" s="1"/>
  <c r="R3956" i="4"/>
  <c r="R4013" i="4" s="1"/>
  <c r="P3955" i="4"/>
  <c r="X3954" i="4"/>
  <c r="X3952" i="4"/>
  <c r="P3951" i="4"/>
  <c r="X3950" i="4"/>
  <c r="Q3949" i="4"/>
  <c r="Q3953" i="4" s="1"/>
  <c r="P3949" i="4"/>
  <c r="P4021" i="4" s="1"/>
  <c r="P4023" i="4" s="1"/>
  <c r="P3948" i="4"/>
  <c r="P3952" i="4" s="1"/>
  <c r="X3947" i="4"/>
  <c r="AT3946" i="4"/>
  <c r="X3946" i="4"/>
  <c r="X3945" i="4"/>
  <c r="AT3944" i="4"/>
  <c r="AR3942" i="4"/>
  <c r="AO3942" i="4"/>
  <c r="AJ3942" i="4"/>
  <c r="AG3942" i="4"/>
  <c r="AH3942" i="4" s="1"/>
  <c r="AI3942" i="4" s="1"/>
  <c r="AL3942" i="4" s="1"/>
  <c r="AO3941" i="4"/>
  <c r="AR3941" i="4" s="1"/>
  <c r="AH3941" i="4"/>
  <c r="AG3941" i="4"/>
  <c r="AR3940" i="4"/>
  <c r="AO3940" i="4"/>
  <c r="AL3940" i="4"/>
  <c r="AG3940" i="4"/>
  <c r="AH3940" i="4" s="1"/>
  <c r="AI3940" i="4" s="1"/>
  <c r="AO3939" i="4"/>
  <c r="AR3939" i="4" s="1"/>
  <c r="AH3939" i="4"/>
  <c r="AJ3939" i="4" s="1"/>
  <c r="AG3939" i="4"/>
  <c r="AR3938" i="4"/>
  <c r="AO3938" i="4"/>
  <c r="AL3938" i="4"/>
  <c r="AG3938" i="4"/>
  <c r="AH3938" i="4" s="1"/>
  <c r="AI3938" i="4" s="1"/>
  <c r="AW3937" i="4"/>
  <c r="AD3937" i="4" s="1"/>
  <c r="AE3937" i="4" s="1"/>
  <c r="AW3936" i="4"/>
  <c r="AD3936" i="4" s="1"/>
  <c r="AE3936" i="4"/>
  <c r="AW3935" i="4"/>
  <c r="AD3935" i="4" s="1"/>
  <c r="AE3935" i="4" s="1"/>
  <c r="AJ3935" i="4" s="1"/>
  <c r="AF3935" i="4"/>
  <c r="AL3935" i="4" s="1"/>
  <c r="AW3934" i="4"/>
  <c r="AD3934" i="4" s="1"/>
  <c r="AE3934" i="4" s="1"/>
  <c r="AF3934" i="4" s="1"/>
  <c r="AL3934" i="4" s="1"/>
  <c r="AQ3933" i="4"/>
  <c r="AO3933" i="4"/>
  <c r="AH3933" i="4"/>
  <c r="AG3933" i="4"/>
  <c r="AQ3932" i="4"/>
  <c r="AO3932" i="4"/>
  <c r="AG3932" i="4"/>
  <c r="AH3932" i="4" s="1"/>
  <c r="AW3931" i="4"/>
  <c r="AD3931" i="4"/>
  <c r="AE3931" i="4" s="1"/>
  <c r="AW3930" i="4"/>
  <c r="AD3930" i="4" s="1"/>
  <c r="AE3930" i="4" s="1"/>
  <c r="AQ3930" i="4"/>
  <c r="AO3930" i="4"/>
  <c r="AG3930" i="4"/>
  <c r="AH3930" i="4" s="1"/>
  <c r="AF3930" i="4"/>
  <c r="AW3929" i="4"/>
  <c r="AD3929" i="4"/>
  <c r="AE3929" i="4" s="1"/>
  <c r="AF3929" i="4" s="1"/>
  <c r="AL3929" i="4" s="1"/>
  <c r="AW3928" i="4"/>
  <c r="AD3928" i="4" s="1"/>
  <c r="AE3928" i="4" s="1"/>
  <c r="AR3928" i="4"/>
  <c r="AO3928" i="4"/>
  <c r="AG3928" i="4"/>
  <c r="AH3928" i="4" s="1"/>
  <c r="AI3928" i="4" s="1"/>
  <c r="AW3927" i="4"/>
  <c r="AD3927" i="4" s="1"/>
  <c r="AE3927" i="4" s="1"/>
  <c r="AO3927" i="4"/>
  <c r="AR3927" i="4" s="1"/>
  <c r="AG3927" i="4"/>
  <c r="AH3927" i="4" s="1"/>
  <c r="AI3927" i="4" s="1"/>
  <c r="AW3926" i="4"/>
  <c r="AD3926" i="4" s="1"/>
  <c r="AE3926" i="4" s="1"/>
  <c r="AW3925" i="4"/>
  <c r="AD3925" i="4" s="1"/>
  <c r="AE3925" i="4" s="1"/>
  <c r="AW3924" i="4"/>
  <c r="AD3924" i="4" s="1"/>
  <c r="AE3924" i="4" s="1"/>
  <c r="AW3923" i="4"/>
  <c r="AD3923" i="4" s="1"/>
  <c r="AE3923" i="4" s="1"/>
  <c r="AO3923" i="4"/>
  <c r="AR3923" i="4" s="1"/>
  <c r="AG3923" i="4"/>
  <c r="AH3923" i="4" s="1"/>
  <c r="AI3923" i="4" s="1"/>
  <c r="AW3922" i="4"/>
  <c r="AD3922" i="4" s="1"/>
  <c r="AE3922" i="4" s="1"/>
  <c r="AO3922" i="4"/>
  <c r="AR3922" i="4" s="1"/>
  <c r="AG3922" i="4"/>
  <c r="AH3922" i="4" s="1"/>
  <c r="AF3922" i="4"/>
  <c r="AW3921" i="4"/>
  <c r="AR3921" i="4"/>
  <c r="AO3921" i="4"/>
  <c r="AH3921" i="4"/>
  <c r="AI3921" i="4" s="1"/>
  <c r="AG3921" i="4"/>
  <c r="AD3921" i="4"/>
  <c r="AE3921" i="4" s="1"/>
  <c r="AW3920" i="4"/>
  <c r="AD3920" i="4" s="1"/>
  <c r="AE3920" i="4" s="1"/>
  <c r="AF3920" i="4" s="1"/>
  <c r="AL3920" i="4" s="1"/>
  <c r="AO3920" i="4"/>
  <c r="AR3920" i="4" s="1"/>
  <c r="AJ3920" i="4"/>
  <c r="AG3920" i="4"/>
  <c r="AH3920" i="4" s="1"/>
  <c r="AI3920" i="4" s="1"/>
  <c r="AW3919" i="4"/>
  <c r="AO3919" i="4"/>
  <c r="AR3919" i="4" s="1"/>
  <c r="AH3919" i="4"/>
  <c r="AI3919" i="4" s="1"/>
  <c r="AG3919" i="4"/>
  <c r="AD3919" i="4"/>
  <c r="AE3919" i="4" s="1"/>
  <c r="AW3918" i="4"/>
  <c r="AD3918" i="4" s="1"/>
  <c r="AE3918" i="4" s="1"/>
  <c r="AR3918" i="4"/>
  <c r="AO3918" i="4"/>
  <c r="AG3918" i="4"/>
  <c r="AH3918" i="4" s="1"/>
  <c r="AF3918" i="4"/>
  <c r="AW3917" i="4"/>
  <c r="AD3917" i="4" s="1"/>
  <c r="AE3917" i="4" s="1"/>
  <c r="AO3917" i="4"/>
  <c r="AR3917" i="4" s="1"/>
  <c r="AG3917" i="4"/>
  <c r="AH3917" i="4" s="1"/>
  <c r="AI3917" i="4" s="1"/>
  <c r="AW3916" i="4"/>
  <c r="AD3916" i="4" s="1"/>
  <c r="AE3916" i="4" s="1"/>
  <c r="AW3915" i="4"/>
  <c r="AD3915" i="4" s="1"/>
  <c r="AE3915" i="4" s="1"/>
  <c r="AF3915" i="4" s="1"/>
  <c r="AL3915" i="4" s="1"/>
  <c r="AJ3915" i="4"/>
  <c r="AW3914" i="4"/>
  <c r="AD3914" i="4" s="1"/>
  <c r="AE3914" i="4" s="1"/>
  <c r="AF3914" i="4" s="1"/>
  <c r="AL3914" i="4" s="1"/>
  <c r="AW3913" i="4"/>
  <c r="AD3913" i="4" s="1"/>
  <c r="AE3913" i="4" s="1"/>
  <c r="AW3912" i="4"/>
  <c r="AD3912" i="4" s="1"/>
  <c r="AE3912" i="4" s="1"/>
  <c r="AW3911" i="4"/>
  <c r="AD3911" i="4" s="1"/>
  <c r="AE3911" i="4" s="1"/>
  <c r="AJ3911" i="4"/>
  <c r="AF3911" i="4"/>
  <c r="AL3911" i="4" s="1"/>
  <c r="AW3910" i="4"/>
  <c r="AD3910" i="4" s="1"/>
  <c r="AE3910" i="4" s="1"/>
  <c r="AF3910" i="4" s="1"/>
  <c r="AL3910" i="4" s="1"/>
  <c r="AW3909" i="4"/>
  <c r="AD3909" i="4" s="1"/>
  <c r="AE3909" i="4" s="1"/>
  <c r="AW3908" i="4"/>
  <c r="AD3908" i="4" s="1"/>
  <c r="AE3908" i="4" s="1"/>
  <c r="AW3907" i="4"/>
  <c r="AD3907" i="4" s="1"/>
  <c r="AE3907" i="4" s="1"/>
  <c r="AF3907" i="4" s="1"/>
  <c r="AL3907" i="4" s="1"/>
  <c r="AJ3907" i="4"/>
  <c r="AW3906" i="4"/>
  <c r="AO3906" i="4"/>
  <c r="AR3906" i="4" s="1"/>
  <c r="AG3906" i="4"/>
  <c r="AH3906" i="4" s="1"/>
  <c r="AI3906" i="4" s="1"/>
  <c r="AD3906" i="4"/>
  <c r="AE3906" i="4" s="1"/>
  <c r="AW3905" i="4"/>
  <c r="AD3905" i="4" s="1"/>
  <c r="AE3905" i="4" s="1"/>
  <c r="AJ3905" i="4" s="1"/>
  <c r="AF3905" i="4"/>
  <c r="AL3905" i="4" s="1"/>
  <c r="AW3904" i="4"/>
  <c r="AO3904" i="4"/>
  <c r="AR3904" i="4" s="1"/>
  <c r="AG3904" i="4"/>
  <c r="AH3904" i="4" s="1"/>
  <c r="AI3904" i="4" s="1"/>
  <c r="AD3904" i="4"/>
  <c r="AE3904" i="4" s="1"/>
  <c r="AW3903" i="4"/>
  <c r="AD3903" i="4" s="1"/>
  <c r="AE3903" i="4" s="1"/>
  <c r="AW3902" i="4"/>
  <c r="AD3902" i="4" s="1"/>
  <c r="AE3902" i="4" s="1"/>
  <c r="AF3902" i="4" s="1"/>
  <c r="AO3902" i="4"/>
  <c r="AR3902" i="4" s="1"/>
  <c r="AG3902" i="4"/>
  <c r="AH3902" i="4" s="1"/>
  <c r="AI3902" i="4" s="1"/>
  <c r="AW3901" i="4"/>
  <c r="AD3901" i="4"/>
  <c r="AE3901" i="4" s="1"/>
  <c r="AW3900" i="4"/>
  <c r="AD3900" i="4" s="1"/>
  <c r="AR3900" i="4"/>
  <c r="AO3900" i="4"/>
  <c r="AG3900" i="4"/>
  <c r="AH3900" i="4" s="1"/>
  <c r="AI3900" i="4" s="1"/>
  <c r="AE3900" i="4"/>
  <c r="AF3900" i="4" s="1"/>
  <c r="AW3899" i="4"/>
  <c r="AD3899" i="4" s="1"/>
  <c r="AE3899" i="4" s="1"/>
  <c r="AO3899" i="4"/>
  <c r="AR3899" i="4" s="1"/>
  <c r="AG3899" i="4"/>
  <c r="AH3899" i="4" s="1"/>
  <c r="AI3899" i="4" s="1"/>
  <c r="AW3898" i="4"/>
  <c r="AD3898" i="4" s="1"/>
  <c r="AE3898" i="4" s="1"/>
  <c r="AJ3898" i="4" s="1"/>
  <c r="AO3898" i="4"/>
  <c r="AR3898" i="4" s="1"/>
  <c r="AG3898" i="4"/>
  <c r="AH3898" i="4" s="1"/>
  <c r="AI3898" i="4" s="1"/>
  <c r="AF3898" i="4"/>
  <c r="AL3898" i="4" s="1"/>
  <c r="AW3897" i="4"/>
  <c r="AO3897" i="4"/>
  <c r="AR3897" i="4" s="1"/>
  <c r="AG3897" i="4"/>
  <c r="AH3897" i="4" s="1"/>
  <c r="AI3897" i="4" s="1"/>
  <c r="AD3897" i="4"/>
  <c r="AE3897" i="4" s="1"/>
  <c r="AW3896" i="4"/>
  <c r="AD3896" i="4" s="1"/>
  <c r="AE3896" i="4" s="1"/>
  <c r="AO3896" i="4"/>
  <c r="AR3896" i="4" s="1"/>
  <c r="AG3896" i="4"/>
  <c r="AH3896" i="4" s="1"/>
  <c r="AI3896" i="4" s="1"/>
  <c r="AW3895" i="4"/>
  <c r="AO3895" i="4"/>
  <c r="AR3895" i="4" s="1"/>
  <c r="AG3895" i="4"/>
  <c r="AH3895" i="4" s="1"/>
  <c r="AI3895" i="4" s="1"/>
  <c r="AD3895" i="4"/>
  <c r="AE3895" i="4" s="1"/>
  <c r="AW3894" i="4"/>
  <c r="AD3894" i="4" s="1"/>
  <c r="AE3894" i="4" s="1"/>
  <c r="AO3894" i="4"/>
  <c r="AR3894" i="4" s="1"/>
  <c r="AG3894" i="4"/>
  <c r="AH3894" i="4" s="1"/>
  <c r="AI3894" i="4" s="1"/>
  <c r="AW3893" i="4"/>
  <c r="AO3893" i="4"/>
  <c r="AR3893" i="4" s="1"/>
  <c r="AG3893" i="4"/>
  <c r="AH3893" i="4" s="1"/>
  <c r="AI3893" i="4" s="1"/>
  <c r="AD3893" i="4"/>
  <c r="AE3893" i="4" s="1"/>
  <c r="AW3892" i="4"/>
  <c r="AD3892" i="4" s="1"/>
  <c r="AE3892" i="4" s="1"/>
  <c r="AR3892" i="4"/>
  <c r="AO3892" i="4"/>
  <c r="AJ3892" i="4"/>
  <c r="AG3892" i="4"/>
  <c r="AH3892" i="4" s="1"/>
  <c r="AI3892" i="4" s="1"/>
  <c r="AF3892" i="4"/>
  <c r="AL3892" i="4" s="1"/>
  <c r="AW3891" i="4"/>
  <c r="AD3891" i="4" s="1"/>
  <c r="AE3891" i="4" s="1"/>
  <c r="AO3891" i="4"/>
  <c r="AR3891" i="4" s="1"/>
  <c r="AG3891" i="4"/>
  <c r="AH3891" i="4" s="1"/>
  <c r="AI3891" i="4" s="1"/>
  <c r="AW3890" i="4"/>
  <c r="AD3890" i="4" s="1"/>
  <c r="AE3890" i="4" s="1"/>
  <c r="AJ3890" i="4" s="1"/>
  <c r="AO3890" i="4"/>
  <c r="AR3890" i="4" s="1"/>
  <c r="AG3890" i="4"/>
  <c r="AH3890" i="4" s="1"/>
  <c r="AI3890" i="4" s="1"/>
  <c r="AW3889" i="4"/>
  <c r="AD3889" i="4" s="1"/>
  <c r="AE3889" i="4" s="1"/>
  <c r="AO3889" i="4"/>
  <c r="AR3889" i="4" s="1"/>
  <c r="AG3889" i="4"/>
  <c r="AH3889" i="4" s="1"/>
  <c r="AI3889" i="4" s="1"/>
  <c r="AW3888" i="4"/>
  <c r="AD3888" i="4" s="1"/>
  <c r="AE3888" i="4" s="1"/>
  <c r="AO3888" i="4"/>
  <c r="AR3888" i="4" s="1"/>
  <c r="AG3888" i="4"/>
  <c r="AH3888" i="4" s="1"/>
  <c r="AI3888" i="4" s="1"/>
  <c r="AW3887" i="4"/>
  <c r="AO3887" i="4"/>
  <c r="AR3887" i="4" s="1"/>
  <c r="AG3887" i="4"/>
  <c r="AH3887" i="4" s="1"/>
  <c r="AI3887" i="4" s="1"/>
  <c r="AD3887" i="4"/>
  <c r="AE3887" i="4" s="1"/>
  <c r="AW3886" i="4"/>
  <c r="AD3886" i="4" s="1"/>
  <c r="AE3886" i="4" s="1"/>
  <c r="AO3886" i="4"/>
  <c r="AR3886" i="4" s="1"/>
  <c r="AG3886" i="4"/>
  <c r="AH3886" i="4" s="1"/>
  <c r="AI3886" i="4" s="1"/>
  <c r="AW3885" i="4"/>
  <c r="AO3885" i="4"/>
  <c r="AR3885" i="4" s="1"/>
  <c r="AG3885" i="4"/>
  <c r="AH3885" i="4" s="1"/>
  <c r="AI3885" i="4" s="1"/>
  <c r="AD3885" i="4"/>
  <c r="AE3885" i="4" s="1"/>
  <c r="AW3884" i="4"/>
  <c r="AD3884" i="4" s="1"/>
  <c r="AR3884" i="4"/>
  <c r="AO3884" i="4"/>
  <c r="AJ3884" i="4"/>
  <c r="AG3884" i="4"/>
  <c r="AH3884" i="4" s="1"/>
  <c r="AI3884" i="4" s="1"/>
  <c r="AE3884" i="4"/>
  <c r="AF3884" i="4" s="1"/>
  <c r="AL3884" i="4" s="1"/>
  <c r="AW3883" i="4"/>
  <c r="AO3883" i="4"/>
  <c r="AR3883" i="4" s="1"/>
  <c r="AG3883" i="4"/>
  <c r="AH3883" i="4" s="1"/>
  <c r="AI3883" i="4" s="1"/>
  <c r="AD3883" i="4"/>
  <c r="AE3883" i="4" s="1"/>
  <c r="AW3882" i="4"/>
  <c r="AD3882" i="4" s="1"/>
  <c r="AE3882" i="4" s="1"/>
  <c r="AR3882" i="4"/>
  <c r="AO3882" i="4"/>
  <c r="AG3882" i="4"/>
  <c r="AH3882" i="4" s="1"/>
  <c r="AI3882" i="4" s="1"/>
  <c r="AF3882" i="4"/>
  <c r="AW3881" i="4"/>
  <c r="AO3881" i="4"/>
  <c r="AR3881" i="4" s="1"/>
  <c r="AH3881" i="4"/>
  <c r="AI3881" i="4" s="1"/>
  <c r="AG3881" i="4"/>
  <c r="AD3881" i="4"/>
  <c r="AE3881" i="4" s="1"/>
  <c r="AW3880" i="4"/>
  <c r="AD3880" i="4" s="1"/>
  <c r="AE3880" i="4" s="1"/>
  <c r="AR3880" i="4"/>
  <c r="AO3880" i="4"/>
  <c r="AG3880" i="4"/>
  <c r="AH3880" i="4" s="1"/>
  <c r="AI3880" i="4" s="1"/>
  <c r="AW3879" i="4"/>
  <c r="AO3879" i="4"/>
  <c r="AR3879" i="4" s="1"/>
  <c r="AH3879" i="4"/>
  <c r="AI3879" i="4" s="1"/>
  <c r="AG3879" i="4"/>
  <c r="AD3879" i="4"/>
  <c r="AE3879" i="4" s="1"/>
  <c r="AW3878" i="4"/>
  <c r="AD3878" i="4" s="1"/>
  <c r="AR3878" i="4"/>
  <c r="AO3878" i="4"/>
  <c r="AG3878" i="4"/>
  <c r="AH3878" i="4" s="1"/>
  <c r="AI3878" i="4" s="1"/>
  <c r="AE3878" i="4"/>
  <c r="AF3878" i="4" s="1"/>
  <c r="AW3877" i="4"/>
  <c r="AO3877" i="4"/>
  <c r="AR3877" i="4" s="1"/>
  <c r="AG3877" i="4"/>
  <c r="AH3877" i="4" s="1"/>
  <c r="AI3877" i="4" s="1"/>
  <c r="AD3877" i="4"/>
  <c r="AE3877" i="4" s="1"/>
  <c r="AW3876" i="4"/>
  <c r="AD3876" i="4" s="1"/>
  <c r="AR3876" i="4"/>
  <c r="AO3876" i="4"/>
  <c r="AJ3876" i="4"/>
  <c r="AG3876" i="4"/>
  <c r="AH3876" i="4" s="1"/>
  <c r="AI3876" i="4" s="1"/>
  <c r="AF3876" i="4"/>
  <c r="AL3876" i="4" s="1"/>
  <c r="AE3876" i="4"/>
  <c r="AW3875" i="4"/>
  <c r="AD3875" i="4" s="1"/>
  <c r="AE3875" i="4" s="1"/>
  <c r="AO3875" i="4"/>
  <c r="AR3875" i="4" s="1"/>
  <c r="AG3875" i="4"/>
  <c r="AH3875" i="4" s="1"/>
  <c r="AI3875" i="4" s="1"/>
  <c r="AW3874" i="4"/>
  <c r="AD3874" i="4" s="1"/>
  <c r="AE3874" i="4" s="1"/>
  <c r="AJ3874" i="4" s="1"/>
  <c r="AO3874" i="4"/>
  <c r="AR3874" i="4" s="1"/>
  <c r="AG3874" i="4"/>
  <c r="AH3874" i="4" s="1"/>
  <c r="AI3874" i="4" s="1"/>
  <c r="AF3874" i="4"/>
  <c r="AL3874" i="4" s="1"/>
  <c r="AW3873" i="4"/>
  <c r="AO3873" i="4"/>
  <c r="AR3873" i="4" s="1"/>
  <c r="AG3873" i="4"/>
  <c r="AH3873" i="4" s="1"/>
  <c r="AI3873" i="4" s="1"/>
  <c r="AD3873" i="4"/>
  <c r="AE3873" i="4" s="1"/>
  <c r="AW3872" i="4"/>
  <c r="AD3872" i="4" s="1"/>
  <c r="AE3872" i="4" s="1"/>
  <c r="AR3872" i="4"/>
  <c r="AO3872" i="4"/>
  <c r="AI3872" i="4"/>
  <c r="AG3872" i="4"/>
  <c r="AH3872" i="4" s="1"/>
  <c r="AW3871" i="4"/>
  <c r="AO3871" i="4"/>
  <c r="AR3871" i="4" s="1"/>
  <c r="AG3871" i="4"/>
  <c r="AH3871" i="4" s="1"/>
  <c r="AI3871" i="4" s="1"/>
  <c r="AD3871" i="4"/>
  <c r="AE3871" i="4" s="1"/>
  <c r="AW3870" i="4"/>
  <c r="AD3870" i="4" s="1"/>
  <c r="AE3870" i="4" s="1"/>
  <c r="AO3870" i="4"/>
  <c r="AR3870" i="4" s="1"/>
  <c r="AG3870" i="4"/>
  <c r="AH3870" i="4" s="1"/>
  <c r="AI3870" i="4" s="1"/>
  <c r="AW3869" i="4"/>
  <c r="AO3869" i="4"/>
  <c r="AR3869" i="4" s="1"/>
  <c r="AG3869" i="4"/>
  <c r="AH3869" i="4" s="1"/>
  <c r="AI3869" i="4" s="1"/>
  <c r="AD3869" i="4"/>
  <c r="AE3869" i="4" s="1"/>
  <c r="AW3868" i="4"/>
  <c r="AD3868" i="4" s="1"/>
  <c r="AR3868" i="4"/>
  <c r="AO3868" i="4"/>
  <c r="AG3868" i="4"/>
  <c r="AH3868" i="4" s="1"/>
  <c r="AI3868" i="4" s="1"/>
  <c r="AE3868" i="4"/>
  <c r="AF3868" i="4" s="1"/>
  <c r="AL3868" i="4" s="1"/>
  <c r="AW3867" i="4"/>
  <c r="AO3867" i="4"/>
  <c r="AR3867" i="4" s="1"/>
  <c r="AG3867" i="4"/>
  <c r="AH3867" i="4" s="1"/>
  <c r="AI3867" i="4" s="1"/>
  <c r="AD3867" i="4"/>
  <c r="AE3867" i="4" s="1"/>
  <c r="AW3866" i="4"/>
  <c r="AD3866" i="4" s="1"/>
  <c r="AE3866" i="4" s="1"/>
  <c r="AR3866" i="4"/>
  <c r="AO3866" i="4"/>
  <c r="AG3866" i="4"/>
  <c r="AH3866" i="4" s="1"/>
  <c r="AI3866" i="4" s="1"/>
  <c r="AF3866" i="4"/>
  <c r="AW3865" i="4"/>
  <c r="AO3865" i="4"/>
  <c r="AR3865" i="4" s="1"/>
  <c r="AH3865" i="4"/>
  <c r="AI3865" i="4" s="1"/>
  <c r="AG3865" i="4"/>
  <c r="AD3865" i="4"/>
  <c r="AE3865" i="4" s="1"/>
  <c r="AW3864" i="4"/>
  <c r="AD3864" i="4" s="1"/>
  <c r="AE3864" i="4" s="1"/>
  <c r="AR3864" i="4"/>
  <c r="AO3864" i="4"/>
  <c r="AG3864" i="4"/>
  <c r="AH3864" i="4" s="1"/>
  <c r="AI3864" i="4" s="1"/>
  <c r="AW3863" i="4"/>
  <c r="AO3863" i="4"/>
  <c r="AR3863" i="4" s="1"/>
  <c r="AH3863" i="4"/>
  <c r="AI3863" i="4" s="1"/>
  <c r="AG3863" i="4"/>
  <c r="AD3863" i="4"/>
  <c r="AE3863" i="4" s="1"/>
  <c r="AW3862" i="4"/>
  <c r="AD3862" i="4" s="1"/>
  <c r="AE3862" i="4" s="1"/>
  <c r="AF3862" i="4" s="1"/>
  <c r="AR3862" i="4"/>
  <c r="AO3862" i="4"/>
  <c r="AJ3862" i="4"/>
  <c r="AG3862" i="4"/>
  <c r="AH3862" i="4" s="1"/>
  <c r="AI3862" i="4" s="1"/>
  <c r="AW3861" i="4"/>
  <c r="AO3861" i="4"/>
  <c r="AR3861" i="4" s="1"/>
  <c r="AG3861" i="4"/>
  <c r="AH3861" i="4" s="1"/>
  <c r="AI3861" i="4" s="1"/>
  <c r="AD3861" i="4"/>
  <c r="AE3861" i="4" s="1"/>
  <c r="AW3860" i="4"/>
  <c r="AD3860" i="4" s="1"/>
  <c r="AR3860" i="4"/>
  <c r="AO3860" i="4"/>
  <c r="AJ3860" i="4"/>
  <c r="AG3860" i="4"/>
  <c r="AH3860" i="4" s="1"/>
  <c r="AI3860" i="4" s="1"/>
  <c r="AF3860" i="4"/>
  <c r="AL3860" i="4" s="1"/>
  <c r="AE3860" i="4"/>
  <c r="AW3859" i="4"/>
  <c r="AD3859" i="4" s="1"/>
  <c r="AE3859" i="4" s="1"/>
  <c r="AO3859" i="4"/>
  <c r="AR3859" i="4" s="1"/>
  <c r="AG3859" i="4"/>
  <c r="AH3859" i="4" s="1"/>
  <c r="AI3859" i="4" s="1"/>
  <c r="AW3858" i="4"/>
  <c r="AD3858" i="4" s="1"/>
  <c r="AE3858" i="4" s="1"/>
  <c r="AJ3858" i="4" s="1"/>
  <c r="AO3858" i="4"/>
  <c r="AR3858" i="4" s="1"/>
  <c r="AG3858" i="4"/>
  <c r="AH3858" i="4" s="1"/>
  <c r="AI3858" i="4" s="1"/>
  <c r="AF3858" i="4"/>
  <c r="AL3858" i="4" s="1"/>
  <c r="AW3857" i="4"/>
  <c r="AO3857" i="4"/>
  <c r="AR3857" i="4" s="1"/>
  <c r="AG3857" i="4"/>
  <c r="AH3857" i="4" s="1"/>
  <c r="AI3857" i="4" s="1"/>
  <c r="AD3857" i="4"/>
  <c r="AE3857" i="4" s="1"/>
  <c r="AW3856" i="4"/>
  <c r="AD3856" i="4" s="1"/>
  <c r="AR3856" i="4"/>
  <c r="AO3856" i="4"/>
  <c r="AI3856" i="4"/>
  <c r="AG3856" i="4"/>
  <c r="AH3856" i="4" s="1"/>
  <c r="AE3856" i="4"/>
  <c r="AW3855" i="4"/>
  <c r="AR3855" i="4"/>
  <c r="AO3855" i="4"/>
  <c r="AI3855" i="4"/>
  <c r="AG3855" i="4"/>
  <c r="AH3855" i="4" s="1"/>
  <c r="AD3855" i="4"/>
  <c r="AE3855" i="4" s="1"/>
  <c r="AW3854" i="4"/>
  <c r="AD3854" i="4" s="1"/>
  <c r="AE3854" i="4" s="1"/>
  <c r="AF3854" i="4" s="1"/>
  <c r="AO3854" i="4"/>
  <c r="AR3854" i="4" s="1"/>
  <c r="AG3854" i="4"/>
  <c r="AH3854" i="4" s="1"/>
  <c r="AI3854" i="4" s="1"/>
  <c r="AW3853" i="4"/>
  <c r="AO3853" i="4"/>
  <c r="AR3853" i="4" s="1"/>
  <c r="AG3853" i="4"/>
  <c r="AH3853" i="4" s="1"/>
  <c r="AI3853" i="4" s="1"/>
  <c r="AD3853" i="4"/>
  <c r="AE3853" i="4" s="1"/>
  <c r="AW3852" i="4"/>
  <c r="AD3852" i="4" s="1"/>
  <c r="AE3852" i="4" s="1"/>
  <c r="AO3852" i="4"/>
  <c r="AR3852" i="4" s="1"/>
  <c r="AG3852" i="4"/>
  <c r="AH3852" i="4" s="1"/>
  <c r="AI3852" i="4" s="1"/>
  <c r="AW3851" i="4"/>
  <c r="AD3851" i="4" s="1"/>
  <c r="AE3851" i="4" s="1"/>
  <c r="AO3851" i="4"/>
  <c r="AR3851" i="4" s="1"/>
  <c r="AG3851" i="4"/>
  <c r="AH3851" i="4" s="1"/>
  <c r="AI3851" i="4" s="1"/>
  <c r="AW3850" i="4"/>
  <c r="AD3850" i="4" s="1"/>
  <c r="AO3850" i="4"/>
  <c r="AR3850" i="4" s="1"/>
  <c r="AG3850" i="4"/>
  <c r="AH3850" i="4" s="1"/>
  <c r="AI3850" i="4" s="1"/>
  <c r="AE3850" i="4"/>
  <c r="AW3849" i="4"/>
  <c r="AO3849" i="4"/>
  <c r="AR3849" i="4" s="1"/>
  <c r="AG3849" i="4"/>
  <c r="AH3849" i="4" s="1"/>
  <c r="AI3849" i="4" s="1"/>
  <c r="AD3849" i="4"/>
  <c r="AE3849" i="4" s="1"/>
  <c r="AW3848" i="4"/>
  <c r="AD3848" i="4" s="1"/>
  <c r="AR3848" i="4"/>
  <c r="AO3848" i="4"/>
  <c r="AG3848" i="4"/>
  <c r="AH3848" i="4" s="1"/>
  <c r="AI3848" i="4" s="1"/>
  <c r="AE3848" i="4"/>
  <c r="AW3847" i="4"/>
  <c r="AD3847" i="4" s="1"/>
  <c r="AE3847" i="4" s="1"/>
  <c r="AO3847" i="4"/>
  <c r="AR3847" i="4" s="1"/>
  <c r="AG3847" i="4"/>
  <c r="AH3847" i="4" s="1"/>
  <c r="AI3847" i="4" s="1"/>
  <c r="AW3846" i="4"/>
  <c r="AD3846" i="4" s="1"/>
  <c r="AE3846" i="4" s="1"/>
  <c r="AO3846" i="4"/>
  <c r="AR3846" i="4" s="1"/>
  <c r="AG3846" i="4"/>
  <c r="AH3846" i="4" s="1"/>
  <c r="AI3846" i="4" s="1"/>
  <c r="AW3845" i="4"/>
  <c r="AO3845" i="4"/>
  <c r="AR3845" i="4" s="1"/>
  <c r="AH3845" i="4"/>
  <c r="AI3845" i="4" s="1"/>
  <c r="AG3845" i="4"/>
  <c r="AD3845" i="4"/>
  <c r="AE3845" i="4" s="1"/>
  <c r="AW3844" i="4"/>
  <c r="AD3844" i="4" s="1"/>
  <c r="AE3844" i="4" s="1"/>
  <c r="AR3844" i="4"/>
  <c r="AO3844" i="4"/>
  <c r="AG3844" i="4"/>
  <c r="AH3844" i="4" s="1"/>
  <c r="AI3844" i="4" s="1"/>
  <c r="AW3843" i="4"/>
  <c r="AO3843" i="4"/>
  <c r="AR3843" i="4" s="1"/>
  <c r="AH3843" i="4"/>
  <c r="AI3843" i="4" s="1"/>
  <c r="AG3843" i="4"/>
  <c r="AD3843" i="4"/>
  <c r="AE3843" i="4" s="1"/>
  <c r="AW3842" i="4"/>
  <c r="AD3842" i="4" s="1"/>
  <c r="AR3842" i="4"/>
  <c r="AO3842" i="4"/>
  <c r="AI3842" i="4"/>
  <c r="AG3842" i="4"/>
  <c r="AH3842" i="4" s="1"/>
  <c r="AE3842" i="4"/>
  <c r="AF3842" i="4" s="1"/>
  <c r="AL3842" i="4" s="1"/>
  <c r="AW3841" i="4"/>
  <c r="AD3841" i="4" s="1"/>
  <c r="AE3841" i="4" s="1"/>
  <c r="AO3841" i="4"/>
  <c r="AR3841" i="4" s="1"/>
  <c r="AG3841" i="4"/>
  <c r="AH3841" i="4" s="1"/>
  <c r="AI3841" i="4" s="1"/>
  <c r="AW3840" i="4"/>
  <c r="AD3840" i="4" s="1"/>
  <c r="AE3840" i="4" s="1"/>
  <c r="AF3840" i="4" s="1"/>
  <c r="AL3840" i="4" s="1"/>
  <c r="AO3840" i="4"/>
  <c r="AR3840" i="4" s="1"/>
  <c r="AG3840" i="4"/>
  <c r="AH3840" i="4" s="1"/>
  <c r="AI3840" i="4" s="1"/>
  <c r="R3840" i="4"/>
  <c r="AW3839" i="4"/>
  <c r="AO3839" i="4"/>
  <c r="AR3839" i="4" s="1"/>
  <c r="AG3839" i="4"/>
  <c r="AH3839" i="4" s="1"/>
  <c r="AI3839" i="4" s="1"/>
  <c r="AD3839" i="4"/>
  <c r="AE3839" i="4" s="1"/>
  <c r="AW3838" i="4"/>
  <c r="AD3838" i="4" s="1"/>
  <c r="AE3838" i="4" s="1"/>
  <c r="AR3838" i="4"/>
  <c r="AO3838" i="4"/>
  <c r="AG3838" i="4"/>
  <c r="AH3838" i="4" s="1"/>
  <c r="AI3838" i="4" s="1"/>
  <c r="X3837" i="4"/>
  <c r="S3837" i="4"/>
  <c r="S3912" i="4" s="1"/>
  <c r="R3837" i="4"/>
  <c r="X3835" i="4"/>
  <c r="X3833" i="4"/>
  <c r="X3831" i="4"/>
  <c r="Q3830" i="4"/>
  <c r="Q3834" i="4" s="1"/>
  <c r="P3830" i="4"/>
  <c r="P3834" i="4" s="1"/>
  <c r="X3828" i="4"/>
  <c r="P3828" i="4"/>
  <c r="X3827" i="4"/>
  <c r="P3827" i="4"/>
  <c r="X3826" i="4"/>
  <c r="P3826" i="4"/>
  <c r="AT3825" i="4"/>
  <c r="AT3827" i="4" s="1"/>
  <c r="AQ3825" i="4"/>
  <c r="AQ3827" i="4" s="1"/>
  <c r="AO3823" i="4"/>
  <c r="AR3823" i="4" s="1"/>
  <c r="AH3823" i="4"/>
  <c r="AG3823" i="4"/>
  <c r="AO3822" i="4"/>
  <c r="AR3822" i="4" s="1"/>
  <c r="AL3822" i="4"/>
  <c r="AG3822" i="4"/>
  <c r="AH3822" i="4" s="1"/>
  <c r="AI3822" i="4" s="1"/>
  <c r="AO3821" i="4"/>
  <c r="AR3821" i="4" s="1"/>
  <c r="AG3821" i="4"/>
  <c r="AH3821" i="4" s="1"/>
  <c r="AO3820" i="4"/>
  <c r="AR3820" i="4" s="1"/>
  <c r="AL3820" i="4"/>
  <c r="AG3820" i="4"/>
  <c r="AH3820" i="4" s="1"/>
  <c r="AI3820" i="4" s="1"/>
  <c r="AO3819" i="4"/>
  <c r="AR3819" i="4" s="1"/>
  <c r="AG3819" i="4"/>
  <c r="AH3819" i="4" s="1"/>
  <c r="AW3818" i="4"/>
  <c r="AJ3818" i="4"/>
  <c r="AD3818" i="4"/>
  <c r="AE3818" i="4" s="1"/>
  <c r="AF3818" i="4" s="1"/>
  <c r="AL3818" i="4" s="1"/>
  <c r="AW3817" i="4"/>
  <c r="AD3817" i="4"/>
  <c r="AF3817" i="4" s="1"/>
  <c r="AL3817" i="4" s="1"/>
  <c r="AW3816" i="4"/>
  <c r="AD3816" i="4" s="1"/>
  <c r="AE3816" i="4" s="1"/>
  <c r="AW3815" i="4"/>
  <c r="AD3815" i="4" s="1"/>
  <c r="AJ3815" i="4" s="1"/>
  <c r="AW3814" i="4"/>
  <c r="AO3814" i="4"/>
  <c r="AR3814" i="4" s="1"/>
  <c r="AG3814" i="4"/>
  <c r="AH3814" i="4" s="1"/>
  <c r="AI3814" i="4" s="1"/>
  <c r="AD3814" i="4"/>
  <c r="AE3814" i="4" s="1"/>
  <c r="AW3813" i="4"/>
  <c r="AD3813" i="4" s="1"/>
  <c r="AE3813" i="4" s="1"/>
  <c r="AR3813" i="4"/>
  <c r="AO3813" i="4"/>
  <c r="AG3813" i="4"/>
  <c r="AH3813" i="4" s="1"/>
  <c r="AI3813" i="4" s="1"/>
  <c r="AW3812" i="4"/>
  <c r="AD3812" i="4"/>
  <c r="AE3812" i="4" s="1"/>
  <c r="AJ3812" i="4" s="1"/>
  <c r="AW3811" i="4"/>
  <c r="AL3811" i="4"/>
  <c r="AD3811" i="4"/>
  <c r="AE3811" i="4" s="1"/>
  <c r="AF3811" i="4" s="1"/>
  <c r="AW3810" i="4"/>
  <c r="AD3810" i="4"/>
  <c r="AE3810" i="4" s="1"/>
  <c r="AW3809" i="4"/>
  <c r="AD3809" i="4" s="1"/>
  <c r="AE3809" i="4"/>
  <c r="AW3808" i="4"/>
  <c r="AJ3808" i="4"/>
  <c r="AD3808" i="4"/>
  <c r="AE3808" i="4" s="1"/>
  <c r="AF3808" i="4" s="1"/>
  <c r="AL3808" i="4" s="1"/>
  <c r="AW3807" i="4"/>
  <c r="AD3807" i="4"/>
  <c r="AE3807" i="4" s="1"/>
  <c r="AW3806" i="4"/>
  <c r="AD3806" i="4" s="1"/>
  <c r="AE3806" i="4" s="1"/>
  <c r="AW3805" i="4"/>
  <c r="AD3805" i="4" s="1"/>
  <c r="AE3805" i="4" s="1"/>
  <c r="AW3804" i="4"/>
  <c r="AD3804" i="4" s="1"/>
  <c r="AE3804" i="4" s="1"/>
  <c r="AO3804" i="4"/>
  <c r="AR3804" i="4" s="1"/>
  <c r="AG3804" i="4"/>
  <c r="AH3804" i="4" s="1"/>
  <c r="AI3804" i="4" s="1"/>
  <c r="AW3803" i="4"/>
  <c r="AD3803" i="4" s="1"/>
  <c r="AE3803" i="4" s="1"/>
  <c r="AF3803" i="4" s="1"/>
  <c r="AO3803" i="4"/>
  <c r="AR3803" i="4" s="1"/>
  <c r="AG3803" i="4"/>
  <c r="AH3803" i="4" s="1"/>
  <c r="AI3803" i="4" s="1"/>
  <c r="AW3802" i="4"/>
  <c r="AD3802" i="4" s="1"/>
  <c r="AE3802" i="4" s="1"/>
  <c r="AO3802" i="4"/>
  <c r="AR3802" i="4" s="1"/>
  <c r="AG3802" i="4"/>
  <c r="AH3802" i="4" s="1"/>
  <c r="AI3802" i="4" s="1"/>
  <c r="AW3801" i="4"/>
  <c r="AD3801" i="4" s="1"/>
  <c r="AE3801" i="4" s="1"/>
  <c r="AO3801" i="4"/>
  <c r="AR3801" i="4" s="1"/>
  <c r="AG3801" i="4"/>
  <c r="AH3801" i="4" s="1"/>
  <c r="AI3801" i="4" s="1"/>
  <c r="AW3800" i="4"/>
  <c r="AO3800" i="4"/>
  <c r="AR3800" i="4" s="1"/>
  <c r="AG3800" i="4"/>
  <c r="AH3800" i="4" s="1"/>
  <c r="AI3800" i="4" s="1"/>
  <c r="AD3800" i="4"/>
  <c r="AE3800" i="4" s="1"/>
  <c r="AW3799" i="4"/>
  <c r="AD3799" i="4" s="1"/>
  <c r="AE3799" i="4" s="1"/>
  <c r="AO3799" i="4"/>
  <c r="AR3799" i="4" s="1"/>
  <c r="AG3799" i="4"/>
  <c r="AH3799" i="4" s="1"/>
  <c r="AI3799" i="4" s="1"/>
  <c r="AW3798" i="4"/>
  <c r="AJ3798" i="4"/>
  <c r="AD3798" i="4"/>
  <c r="AE3798" i="4" s="1"/>
  <c r="AF3798" i="4" s="1"/>
  <c r="AL3798" i="4" s="1"/>
  <c r="AW3797" i="4"/>
  <c r="AD3797" i="4"/>
  <c r="AE3797" i="4" s="1"/>
  <c r="AW3796" i="4"/>
  <c r="AD3796" i="4" s="1"/>
  <c r="AE3796" i="4" s="1"/>
  <c r="AW3795" i="4"/>
  <c r="AD3795" i="4" s="1"/>
  <c r="AE3795" i="4" s="1"/>
  <c r="AW3794" i="4"/>
  <c r="AD3794" i="4" s="1"/>
  <c r="AE3794" i="4" s="1"/>
  <c r="AW3793" i="4"/>
  <c r="AD3793" i="4"/>
  <c r="AE3793" i="4" s="1"/>
  <c r="AF3793" i="4" s="1"/>
  <c r="AL3793" i="4" s="1"/>
  <c r="AW3792" i="4"/>
  <c r="AD3792" i="4" s="1"/>
  <c r="AE3792" i="4" s="1"/>
  <c r="AW3791" i="4"/>
  <c r="AD3791" i="4" s="1"/>
  <c r="AJ3791" i="4" s="1"/>
  <c r="AW3790" i="4"/>
  <c r="AO3790" i="4"/>
  <c r="AR3790" i="4" s="1"/>
  <c r="AG3790" i="4"/>
  <c r="AI3790" i="4" s="1"/>
  <c r="AD3790" i="4"/>
  <c r="AW3789" i="4"/>
  <c r="AD3789" i="4" s="1"/>
  <c r="AO3789" i="4"/>
  <c r="AR3789" i="4" s="1"/>
  <c r="AG3789" i="4"/>
  <c r="AI3789" i="4" s="1"/>
  <c r="AW3788" i="4"/>
  <c r="AD3788" i="4" s="1"/>
  <c r="AO3788" i="4"/>
  <c r="AR3788" i="4" s="1"/>
  <c r="AG3788" i="4"/>
  <c r="AI3788" i="4" s="1"/>
  <c r="AW3787" i="4"/>
  <c r="AD3787" i="4" s="1"/>
  <c r="AE3787" i="4" s="1"/>
  <c r="AO3787" i="4"/>
  <c r="AR3787" i="4" s="1"/>
  <c r="AG3787" i="4"/>
  <c r="AH3787" i="4" s="1"/>
  <c r="AI3787" i="4" s="1"/>
  <c r="AW3786" i="4"/>
  <c r="AO3786" i="4"/>
  <c r="AR3786" i="4" s="1"/>
  <c r="AG3786" i="4"/>
  <c r="AI3786" i="4" s="1"/>
  <c r="AD3786" i="4"/>
  <c r="AW3785" i="4"/>
  <c r="AD3785" i="4" s="1"/>
  <c r="AF3785" i="4" s="1"/>
  <c r="AO3785" i="4"/>
  <c r="AR3785" i="4" s="1"/>
  <c r="AG3785" i="4"/>
  <c r="AI3785" i="4" s="1"/>
  <c r="AW3784" i="4"/>
  <c r="AD3784" i="4" s="1"/>
  <c r="AE3784" i="4" s="1"/>
  <c r="S3784" i="4"/>
  <c r="AW3783" i="4"/>
  <c r="AD3783" i="4"/>
  <c r="AE3783" i="4" s="1"/>
  <c r="AF3783" i="4" s="1"/>
  <c r="AL3783" i="4" s="1"/>
  <c r="AO3782" i="4"/>
  <c r="AR3782" i="4" s="1"/>
  <c r="AG3782" i="4"/>
  <c r="AH3782" i="4" s="1"/>
  <c r="AO3781" i="4"/>
  <c r="AR3781" i="4" s="1"/>
  <c r="AG3781" i="4"/>
  <c r="AH3781" i="4" s="1"/>
  <c r="AW3780" i="4"/>
  <c r="AD3780" i="4"/>
  <c r="AE3780" i="4" s="1"/>
  <c r="AW3779" i="4"/>
  <c r="AD3779" i="4" s="1"/>
  <c r="AE3779" i="4" s="1"/>
  <c r="AO3779" i="4"/>
  <c r="AR3779" i="4" s="1"/>
  <c r="AG3779" i="4"/>
  <c r="AH3779" i="4" s="1"/>
  <c r="AI3779" i="4" s="1"/>
  <c r="AF3779" i="4"/>
  <c r="AL3779" i="4" s="1"/>
  <c r="AW3778" i="4"/>
  <c r="AD3778" i="4" s="1"/>
  <c r="AE3778" i="4" s="1"/>
  <c r="AR3778" i="4"/>
  <c r="AO3778" i="4"/>
  <c r="AH3778" i="4"/>
  <c r="AI3778" i="4" s="1"/>
  <c r="AG3778" i="4"/>
  <c r="AW3777" i="4"/>
  <c r="AD3777" i="4" s="1"/>
  <c r="AE3777" i="4" s="1"/>
  <c r="AW3776" i="4"/>
  <c r="AO3776" i="4"/>
  <c r="AR3776" i="4" s="1"/>
  <c r="AG3776" i="4"/>
  <c r="AH3776" i="4" s="1"/>
  <c r="AI3776" i="4" s="1"/>
  <c r="AD3776" i="4"/>
  <c r="AE3776" i="4" s="1"/>
  <c r="AW3775" i="4"/>
  <c r="AD3775" i="4" s="1"/>
  <c r="AE3775" i="4" s="1"/>
  <c r="AO3775" i="4"/>
  <c r="AR3775" i="4" s="1"/>
  <c r="AG3775" i="4"/>
  <c r="AH3775" i="4" s="1"/>
  <c r="AI3775" i="4" s="1"/>
  <c r="AW3774" i="4"/>
  <c r="AJ3774" i="4"/>
  <c r="AD3774" i="4"/>
  <c r="AE3774" i="4" s="1"/>
  <c r="AF3774" i="4" s="1"/>
  <c r="AL3774" i="4" s="1"/>
  <c r="AW3773" i="4"/>
  <c r="AR3773" i="4"/>
  <c r="AO3773" i="4"/>
  <c r="AH3773" i="4"/>
  <c r="AI3773" i="4" s="1"/>
  <c r="AG3773" i="4"/>
  <c r="AD3773" i="4"/>
  <c r="AE3773" i="4" s="1"/>
  <c r="AW3772" i="4"/>
  <c r="AD3772" i="4" s="1"/>
  <c r="AE3772" i="4" s="1"/>
  <c r="AF3772" i="4" s="1"/>
  <c r="AO3772" i="4"/>
  <c r="AR3772" i="4" s="1"/>
  <c r="AG3772" i="4"/>
  <c r="AH3772" i="4" s="1"/>
  <c r="AI3772" i="4" s="1"/>
  <c r="AW3771" i="4"/>
  <c r="AD3771" i="4" s="1"/>
  <c r="AE3771" i="4" s="1"/>
  <c r="AW3770" i="4"/>
  <c r="AD3770" i="4" s="1"/>
  <c r="AE3770" i="4" s="1"/>
  <c r="AO3770" i="4"/>
  <c r="AR3770" i="4" s="1"/>
  <c r="AG3770" i="4"/>
  <c r="AH3770" i="4" s="1"/>
  <c r="AI3770" i="4" s="1"/>
  <c r="AW3769" i="4"/>
  <c r="AO3769" i="4"/>
  <c r="AR3769" i="4" s="1"/>
  <c r="AG3769" i="4"/>
  <c r="AH3769" i="4" s="1"/>
  <c r="AI3769" i="4" s="1"/>
  <c r="AD3769" i="4"/>
  <c r="AE3769" i="4" s="1"/>
  <c r="AW3768" i="4"/>
  <c r="AD3768" i="4" s="1"/>
  <c r="AE3768" i="4" s="1"/>
  <c r="AR3768" i="4"/>
  <c r="AO3768" i="4"/>
  <c r="AG3768" i="4"/>
  <c r="AH3768" i="4" s="1"/>
  <c r="AI3768" i="4" s="1"/>
  <c r="AW3767" i="4"/>
  <c r="AD3767" i="4"/>
  <c r="AE3767" i="4" s="1"/>
  <c r="AJ3767" i="4" s="1"/>
  <c r="AW3766" i="4"/>
  <c r="AD3766" i="4" s="1"/>
  <c r="AE3766" i="4" s="1"/>
  <c r="AR3766" i="4"/>
  <c r="AO3766" i="4"/>
  <c r="AH3766" i="4"/>
  <c r="AI3766" i="4" s="1"/>
  <c r="AG3766" i="4"/>
  <c r="AW3765" i="4"/>
  <c r="AD3765" i="4" s="1"/>
  <c r="AO3765" i="4"/>
  <c r="AR3765" i="4" s="1"/>
  <c r="AG3765" i="4"/>
  <c r="AI3765" i="4" s="1"/>
  <c r="AW3764" i="4"/>
  <c r="AD3764" i="4" s="1"/>
  <c r="AE3764" i="4" s="1"/>
  <c r="AW3763" i="4"/>
  <c r="AD3763" i="4" s="1"/>
  <c r="AE3763" i="4" s="1"/>
  <c r="AF3763" i="4" s="1"/>
  <c r="AL3763" i="4" s="1"/>
  <c r="AO3763" i="4"/>
  <c r="AR3763" i="4" s="1"/>
  <c r="AG3763" i="4"/>
  <c r="AH3763" i="4" s="1"/>
  <c r="AI3763" i="4" s="1"/>
  <c r="AW3762" i="4"/>
  <c r="AD3762" i="4" s="1"/>
  <c r="AO3762" i="4"/>
  <c r="AR3762" i="4" s="1"/>
  <c r="AG3762" i="4"/>
  <c r="AI3762" i="4" s="1"/>
  <c r="AW3761" i="4"/>
  <c r="AD3761" i="4" s="1"/>
  <c r="AE3761" i="4" s="1"/>
  <c r="AW3760" i="4"/>
  <c r="AD3760" i="4" s="1"/>
  <c r="AE3760" i="4" s="1"/>
  <c r="AO3760" i="4"/>
  <c r="AR3760" i="4" s="1"/>
  <c r="AG3760" i="4"/>
  <c r="AH3760" i="4" s="1"/>
  <c r="AI3760" i="4" s="1"/>
  <c r="AW3759" i="4"/>
  <c r="AD3759" i="4" s="1"/>
  <c r="AR3759" i="4"/>
  <c r="AO3759" i="4"/>
  <c r="AH3759" i="4"/>
  <c r="AJ3759" i="4" s="1"/>
  <c r="AG3759" i="4"/>
  <c r="AF3759" i="4"/>
  <c r="AE3759" i="4"/>
  <c r="S3759" i="4"/>
  <c r="AW3758" i="4"/>
  <c r="AD3758" i="4" s="1"/>
  <c r="AE3758" i="4" s="1"/>
  <c r="S3758" i="4"/>
  <c r="AW3757" i="4"/>
  <c r="AO3757" i="4"/>
  <c r="AR3757" i="4" s="1"/>
  <c r="AH3757" i="4"/>
  <c r="AI3757" i="4" s="1"/>
  <c r="AG3757" i="4"/>
  <c r="AD3757" i="4"/>
  <c r="AE3757" i="4" s="1"/>
  <c r="AW3756" i="4"/>
  <c r="AD3756" i="4" s="1"/>
  <c r="AE3756" i="4" s="1"/>
  <c r="AR3756" i="4"/>
  <c r="AO3756" i="4"/>
  <c r="AG3756" i="4"/>
  <c r="AH3756" i="4" s="1"/>
  <c r="AI3756" i="4" s="1"/>
  <c r="AF3756" i="4"/>
  <c r="S3756" i="4"/>
  <c r="AW3755" i="4"/>
  <c r="AL3755" i="4"/>
  <c r="AD3755" i="4"/>
  <c r="AE3755" i="4" s="1"/>
  <c r="AF3755" i="4" s="1"/>
  <c r="AW3754" i="4"/>
  <c r="AD3754" i="4" s="1"/>
  <c r="AE3754" i="4" s="1"/>
  <c r="AO3754" i="4"/>
  <c r="AR3754" i="4" s="1"/>
  <c r="AH3754" i="4"/>
  <c r="AI3754" i="4" s="1"/>
  <c r="AG3754" i="4"/>
  <c r="AW3753" i="4"/>
  <c r="AD3753" i="4" s="1"/>
  <c r="AE3753" i="4" s="1"/>
  <c r="AO3753" i="4"/>
  <c r="AR3753" i="4" s="1"/>
  <c r="AG3753" i="4"/>
  <c r="AH3753" i="4" s="1"/>
  <c r="AI3753" i="4" s="1"/>
  <c r="AW3752" i="4"/>
  <c r="AD3752" i="4" s="1"/>
  <c r="AE3752" i="4" s="1"/>
  <c r="AW3751" i="4"/>
  <c r="AD3751" i="4" s="1"/>
  <c r="AE3751" i="4" s="1"/>
  <c r="AF3751" i="4" s="1"/>
  <c r="AO3751" i="4"/>
  <c r="AR3751" i="4" s="1"/>
  <c r="AG3751" i="4"/>
  <c r="AH3751" i="4" s="1"/>
  <c r="S3751" i="4"/>
  <c r="AW3750" i="4"/>
  <c r="AO3750" i="4"/>
  <c r="AR3750" i="4" s="1"/>
  <c r="AG3750" i="4"/>
  <c r="AH3750" i="4" s="1"/>
  <c r="AI3750" i="4" s="1"/>
  <c r="AD3750" i="4"/>
  <c r="AE3750" i="4" s="1"/>
  <c r="AW3749" i="4"/>
  <c r="AD3749" i="4" s="1"/>
  <c r="AE3749" i="4" s="1"/>
  <c r="AJ3749" i="4" s="1"/>
  <c r="S3749" i="4"/>
  <c r="AW3748" i="4"/>
  <c r="AO3748" i="4"/>
  <c r="AR3748" i="4" s="1"/>
  <c r="AG3748" i="4"/>
  <c r="AH3748" i="4" s="1"/>
  <c r="AI3748" i="4" s="1"/>
  <c r="AD3748" i="4"/>
  <c r="AE3748" i="4" s="1"/>
  <c r="AW3747" i="4"/>
  <c r="AD3747" i="4" s="1"/>
  <c r="AR3747" i="4"/>
  <c r="AO3747" i="4"/>
  <c r="AH3747" i="4"/>
  <c r="AJ3747" i="4" s="1"/>
  <c r="AG3747" i="4"/>
  <c r="AF3747" i="4"/>
  <c r="AE3747" i="4"/>
  <c r="S3747" i="4"/>
  <c r="AW3746" i="4"/>
  <c r="AD3746" i="4" s="1"/>
  <c r="AE3746" i="4" s="1"/>
  <c r="S3746" i="4"/>
  <c r="AW3745" i="4"/>
  <c r="AO3745" i="4"/>
  <c r="AR3745" i="4" s="1"/>
  <c r="AH3745" i="4"/>
  <c r="AI3745" i="4" s="1"/>
  <c r="AG3745" i="4"/>
  <c r="AD3745" i="4"/>
  <c r="AE3745" i="4" s="1"/>
  <c r="AW3744" i="4"/>
  <c r="AD3744" i="4" s="1"/>
  <c r="AE3744" i="4" s="1"/>
  <c r="AR3744" i="4"/>
  <c r="AO3744" i="4"/>
  <c r="AG3744" i="4"/>
  <c r="AH3744" i="4" s="1"/>
  <c r="AI3744" i="4" s="1"/>
  <c r="AF3744" i="4"/>
  <c r="S3744" i="4"/>
  <c r="AW3743" i="4"/>
  <c r="AL3743" i="4"/>
  <c r="AD3743" i="4"/>
  <c r="AE3743" i="4" s="1"/>
  <c r="AF3743" i="4" s="1"/>
  <c r="AW3742" i="4"/>
  <c r="AD3742" i="4" s="1"/>
  <c r="AE3742" i="4" s="1"/>
  <c r="AO3742" i="4"/>
  <c r="AR3742" i="4" s="1"/>
  <c r="AH3742" i="4"/>
  <c r="AI3742" i="4" s="1"/>
  <c r="AG3742" i="4"/>
  <c r="AW3741" i="4"/>
  <c r="AO3741" i="4"/>
  <c r="AR3741" i="4" s="1"/>
  <c r="AH3741" i="4"/>
  <c r="AI3741" i="4" s="1"/>
  <c r="AG3741" i="4"/>
  <c r="AD3741" i="4"/>
  <c r="AE3741" i="4" s="1"/>
  <c r="AW3740" i="4"/>
  <c r="AD3740" i="4" s="1"/>
  <c r="AE3740" i="4" s="1"/>
  <c r="AW3739" i="4"/>
  <c r="AD3739" i="4" s="1"/>
  <c r="AE3739" i="4" s="1"/>
  <c r="AF3739" i="4" s="1"/>
  <c r="AO3739" i="4"/>
  <c r="AR3739" i="4" s="1"/>
  <c r="AG3739" i="4"/>
  <c r="AH3739" i="4" s="1"/>
  <c r="S3739" i="4"/>
  <c r="AW3738" i="4"/>
  <c r="AO3738" i="4"/>
  <c r="AR3738" i="4" s="1"/>
  <c r="AI3738" i="4"/>
  <c r="AG3738" i="4"/>
  <c r="AD3738" i="4"/>
  <c r="AW3737" i="4"/>
  <c r="AD3737" i="4" s="1"/>
  <c r="AE3737" i="4" s="1"/>
  <c r="AW3736" i="4"/>
  <c r="AD3736" i="4" s="1"/>
  <c r="AE3736" i="4" s="1"/>
  <c r="AO3736" i="4"/>
  <c r="AR3736" i="4" s="1"/>
  <c r="AG3736" i="4"/>
  <c r="AH3736" i="4" s="1"/>
  <c r="AI3736" i="4" s="1"/>
  <c r="AW3735" i="4"/>
  <c r="AD3735" i="4" s="1"/>
  <c r="AO3735" i="4"/>
  <c r="AR3735" i="4" s="1"/>
  <c r="AG3735" i="4"/>
  <c r="AI3735" i="4" s="1"/>
  <c r="AR3734" i="4"/>
  <c r="AO3734" i="4"/>
  <c r="AL3734" i="4"/>
  <c r="AG3734" i="4"/>
  <c r="AH3734" i="4" s="1"/>
  <c r="AI3734" i="4" s="1"/>
  <c r="AO3733" i="4"/>
  <c r="AR3733" i="4" s="1"/>
  <c r="AH3733" i="4"/>
  <c r="AJ3733" i="4" s="1"/>
  <c r="AG3733" i="4"/>
  <c r="S3733" i="4"/>
  <c r="AO3732" i="4"/>
  <c r="AR3732" i="4" s="1"/>
  <c r="AJ3732" i="4"/>
  <c r="AG3732" i="4"/>
  <c r="AH3732" i="4" s="1"/>
  <c r="AI3732" i="4" s="1"/>
  <c r="AL3732" i="4" s="1"/>
  <c r="AR3731" i="4"/>
  <c r="AO3731" i="4"/>
  <c r="AH3731" i="4"/>
  <c r="AG3731" i="4"/>
  <c r="S3731" i="4"/>
  <c r="AO3730" i="4"/>
  <c r="AR3730" i="4" s="1"/>
  <c r="AG3730" i="4"/>
  <c r="AH3730" i="4" s="1"/>
  <c r="AR3729" i="4"/>
  <c r="AO3729" i="4"/>
  <c r="AG3729" i="4"/>
  <c r="AH3729" i="4" s="1"/>
  <c r="AO3728" i="4"/>
  <c r="AR3728" i="4" s="1"/>
  <c r="AG3728" i="4"/>
  <c r="AH3728" i="4" s="1"/>
  <c r="AI3728" i="4" s="1"/>
  <c r="AL3728" i="4" s="1"/>
  <c r="AO3727" i="4"/>
  <c r="AR3727" i="4" s="1"/>
  <c r="AG3727" i="4"/>
  <c r="AH3727" i="4" s="1"/>
  <c r="AR3726" i="4"/>
  <c r="AO3726" i="4"/>
  <c r="AJ3726" i="4"/>
  <c r="AG3726" i="4"/>
  <c r="AH3726" i="4" s="1"/>
  <c r="AI3726" i="4" s="1"/>
  <c r="AL3726" i="4" s="1"/>
  <c r="AR3725" i="4"/>
  <c r="AO3725" i="4"/>
  <c r="AG3725" i="4"/>
  <c r="AH3725" i="4" s="1"/>
  <c r="S3725" i="4"/>
  <c r="AR3724" i="4"/>
  <c r="AO3724" i="4"/>
  <c r="AL3724" i="4"/>
  <c r="AG3724" i="4"/>
  <c r="AH3724" i="4" s="1"/>
  <c r="AI3724" i="4" s="1"/>
  <c r="AO3723" i="4"/>
  <c r="AR3723" i="4" s="1"/>
  <c r="AH3723" i="4"/>
  <c r="AG3723" i="4"/>
  <c r="S3723" i="4"/>
  <c r="AO3722" i="4"/>
  <c r="AR3722" i="4" s="1"/>
  <c r="AG3722" i="4"/>
  <c r="AH3722" i="4" s="1"/>
  <c r="AR3721" i="4"/>
  <c r="AO3721" i="4"/>
  <c r="AH3721" i="4"/>
  <c r="AJ3721" i="4" s="1"/>
  <c r="AG3721" i="4"/>
  <c r="AO3720" i="4"/>
  <c r="AR3720" i="4" s="1"/>
  <c r="AG3720" i="4"/>
  <c r="AH3720" i="4" s="1"/>
  <c r="AO3719" i="4"/>
  <c r="AG3719" i="4"/>
  <c r="AH3719" i="4" s="1"/>
  <c r="S3719" i="4"/>
  <c r="X3718" i="4"/>
  <c r="S3718" i="4"/>
  <c r="S3818" i="4" s="1"/>
  <c r="R3718" i="4"/>
  <c r="R3813" i="4" s="1"/>
  <c r="X3716" i="4"/>
  <c r="P3716" i="4"/>
  <c r="X3714" i="4"/>
  <c r="P3714" i="4"/>
  <c r="X3712" i="4"/>
  <c r="P3712" i="4"/>
  <c r="Q3711" i="4"/>
  <c r="Q3715" i="4" s="1"/>
  <c r="P3711" i="4"/>
  <c r="P3715" i="4" s="1"/>
  <c r="X3709" i="4"/>
  <c r="P3709" i="4"/>
  <c r="X3708" i="4"/>
  <c r="P3708" i="4"/>
  <c r="X3707" i="4"/>
  <c r="P3707" i="4"/>
  <c r="AT3706" i="4"/>
  <c r="AT3708" i="4" s="1"/>
  <c r="AQ3706" i="4"/>
  <c r="AQ3708" i="4" s="1"/>
  <c r="AO3704" i="4"/>
  <c r="AR3704" i="4" s="1"/>
  <c r="AG3704" i="4"/>
  <c r="AH3704" i="4" s="1"/>
  <c r="AO3703" i="4"/>
  <c r="AR3703" i="4" s="1"/>
  <c r="AG3703" i="4"/>
  <c r="AH3703" i="4" s="1"/>
  <c r="AO3702" i="4"/>
  <c r="AR3702" i="4" s="1"/>
  <c r="AH3702" i="4"/>
  <c r="AG3702" i="4"/>
  <c r="AR3701" i="4"/>
  <c r="AO3701" i="4"/>
  <c r="AJ3701" i="4"/>
  <c r="AH3701" i="4"/>
  <c r="AI3701" i="4" s="1"/>
  <c r="AL3701" i="4" s="1"/>
  <c r="AG3701" i="4"/>
  <c r="AO3700" i="4"/>
  <c r="AR3700" i="4" s="1"/>
  <c r="AG3700" i="4"/>
  <c r="AH3700" i="4" s="1"/>
  <c r="AW3699" i="4"/>
  <c r="AD3699" i="4" s="1"/>
  <c r="AE3699" i="4" s="1"/>
  <c r="AW3698" i="4"/>
  <c r="AD3698" i="4" s="1"/>
  <c r="AE3698" i="4" s="1"/>
  <c r="AF3698" i="4" s="1"/>
  <c r="AL3698" i="4" s="1"/>
  <c r="AW3697" i="4"/>
  <c r="AD3697" i="4"/>
  <c r="AE3697" i="4" s="1"/>
  <c r="AF3697" i="4" s="1"/>
  <c r="AL3697" i="4" s="1"/>
  <c r="AW3696" i="4"/>
  <c r="AD3696" i="4"/>
  <c r="AE3696" i="4" s="1"/>
  <c r="AO3695" i="4"/>
  <c r="AR3695" i="4" s="1"/>
  <c r="AG3695" i="4"/>
  <c r="AH3695" i="4" s="1"/>
  <c r="AO3694" i="4"/>
  <c r="AR3694" i="4" s="1"/>
  <c r="AH3694" i="4"/>
  <c r="AG3694" i="4"/>
  <c r="AR3693" i="4"/>
  <c r="AO3693" i="4"/>
  <c r="AH3693" i="4"/>
  <c r="AJ3693" i="4" s="1"/>
  <c r="AG3693" i="4"/>
  <c r="AO3692" i="4"/>
  <c r="AR3692" i="4" s="1"/>
  <c r="AG3692" i="4"/>
  <c r="AH3692" i="4" s="1"/>
  <c r="AR3691" i="4"/>
  <c r="AO3691" i="4"/>
  <c r="AH3691" i="4"/>
  <c r="AJ3691" i="4" s="1"/>
  <c r="AG3691" i="4"/>
  <c r="AO3690" i="4"/>
  <c r="AR3690" i="4" s="1"/>
  <c r="AG3690" i="4"/>
  <c r="AH3690" i="4" s="1"/>
  <c r="AO3689" i="4"/>
  <c r="AR3689" i="4" s="1"/>
  <c r="AG3689" i="4"/>
  <c r="AH3689" i="4" s="1"/>
  <c r="AO3688" i="4"/>
  <c r="AR3688" i="4" s="1"/>
  <c r="AG3688" i="4"/>
  <c r="AH3688" i="4" s="1"/>
  <c r="AO3687" i="4"/>
  <c r="AR3687" i="4" s="1"/>
  <c r="AG3687" i="4"/>
  <c r="AH3687" i="4" s="1"/>
  <c r="AO3686" i="4"/>
  <c r="AR3686" i="4" s="1"/>
  <c r="AH3686" i="4"/>
  <c r="AG3686" i="4"/>
  <c r="AR3685" i="4"/>
  <c r="AO3685" i="4"/>
  <c r="AJ3685" i="4"/>
  <c r="AH3685" i="4"/>
  <c r="AI3685" i="4" s="1"/>
  <c r="AL3685" i="4" s="1"/>
  <c r="AG3685" i="4"/>
  <c r="AO3684" i="4"/>
  <c r="AR3684" i="4" s="1"/>
  <c r="AG3684" i="4"/>
  <c r="AH3684" i="4" s="1"/>
  <c r="AR3683" i="4"/>
  <c r="AO3683" i="4"/>
  <c r="AJ3683" i="4"/>
  <c r="AH3683" i="4"/>
  <c r="AI3683" i="4" s="1"/>
  <c r="AL3683" i="4" s="1"/>
  <c r="AG3683" i="4"/>
  <c r="AO3682" i="4"/>
  <c r="AR3682" i="4" s="1"/>
  <c r="AG3682" i="4"/>
  <c r="AH3682" i="4" s="1"/>
  <c r="AO3681" i="4"/>
  <c r="AR3681" i="4" s="1"/>
  <c r="AG3681" i="4"/>
  <c r="AH3681" i="4" s="1"/>
  <c r="AO3680" i="4"/>
  <c r="AR3680" i="4" s="1"/>
  <c r="AG3680" i="4"/>
  <c r="AH3680" i="4" s="1"/>
  <c r="AO3679" i="4"/>
  <c r="AR3679" i="4" s="1"/>
  <c r="AG3679" i="4"/>
  <c r="AH3679" i="4" s="1"/>
  <c r="AO3678" i="4"/>
  <c r="AR3678" i="4" s="1"/>
  <c r="AH3678" i="4"/>
  <c r="AG3678" i="4"/>
  <c r="AR3677" i="4"/>
  <c r="AO3677" i="4"/>
  <c r="AH3677" i="4"/>
  <c r="AJ3677" i="4" s="1"/>
  <c r="AG3677" i="4"/>
  <c r="AO3676" i="4"/>
  <c r="AR3676" i="4" s="1"/>
  <c r="AG3676" i="4"/>
  <c r="AH3676" i="4" s="1"/>
  <c r="AR3675" i="4"/>
  <c r="AO3675" i="4"/>
  <c r="AH3675" i="4"/>
  <c r="AJ3675" i="4" s="1"/>
  <c r="AG3675" i="4"/>
  <c r="AO3674" i="4"/>
  <c r="AR3674" i="4" s="1"/>
  <c r="AG3674" i="4"/>
  <c r="AH3674" i="4" s="1"/>
  <c r="AO3673" i="4"/>
  <c r="AR3673" i="4" s="1"/>
  <c r="AG3673" i="4"/>
  <c r="AH3673" i="4" s="1"/>
  <c r="AO3672" i="4"/>
  <c r="AR3672" i="4" s="1"/>
  <c r="AG3672" i="4"/>
  <c r="AH3672" i="4" s="1"/>
  <c r="AO3671" i="4"/>
  <c r="AR3671" i="4" s="1"/>
  <c r="AG3671" i="4"/>
  <c r="AH3671" i="4" s="1"/>
  <c r="AO3670" i="4"/>
  <c r="AR3670" i="4" s="1"/>
  <c r="AH3670" i="4"/>
  <c r="AG3670" i="4"/>
  <c r="AR3669" i="4"/>
  <c r="AO3669" i="4"/>
  <c r="AJ3669" i="4"/>
  <c r="AH3669" i="4"/>
  <c r="AI3669" i="4" s="1"/>
  <c r="AL3669" i="4" s="1"/>
  <c r="AG3669" i="4"/>
  <c r="AO3668" i="4"/>
  <c r="AR3668" i="4" s="1"/>
  <c r="AG3668" i="4"/>
  <c r="AH3668" i="4" s="1"/>
  <c r="AR3667" i="4"/>
  <c r="AO3667" i="4"/>
  <c r="AJ3667" i="4"/>
  <c r="AH3667" i="4"/>
  <c r="AI3667" i="4" s="1"/>
  <c r="AL3667" i="4" s="1"/>
  <c r="AG3667" i="4"/>
  <c r="AO3666" i="4"/>
  <c r="AR3666" i="4" s="1"/>
  <c r="AG3666" i="4"/>
  <c r="AH3666" i="4" s="1"/>
  <c r="AO3665" i="4"/>
  <c r="AR3665" i="4" s="1"/>
  <c r="AG3665" i="4"/>
  <c r="AH3665" i="4" s="1"/>
  <c r="AO3664" i="4"/>
  <c r="AR3664" i="4" s="1"/>
  <c r="AG3664" i="4"/>
  <c r="AH3664" i="4" s="1"/>
  <c r="AO3663" i="4"/>
  <c r="AR3663" i="4" s="1"/>
  <c r="AG3663" i="4"/>
  <c r="AH3663" i="4" s="1"/>
  <c r="AO3662" i="4"/>
  <c r="AR3662" i="4" s="1"/>
  <c r="AH3662" i="4"/>
  <c r="AG3662" i="4"/>
  <c r="AR3661" i="4"/>
  <c r="AO3661" i="4"/>
  <c r="AH3661" i="4"/>
  <c r="AJ3661" i="4" s="1"/>
  <c r="AG3661" i="4"/>
  <c r="AO3660" i="4"/>
  <c r="AR3660" i="4" s="1"/>
  <c r="AG3660" i="4"/>
  <c r="AH3660" i="4" s="1"/>
  <c r="AR3659" i="4"/>
  <c r="AO3659" i="4"/>
  <c r="AH3659" i="4"/>
  <c r="AJ3659" i="4" s="1"/>
  <c r="AG3659" i="4"/>
  <c r="AO3658" i="4"/>
  <c r="AR3658" i="4" s="1"/>
  <c r="AG3658" i="4"/>
  <c r="AH3658" i="4" s="1"/>
  <c r="AO3657" i="4"/>
  <c r="AR3657" i="4" s="1"/>
  <c r="AG3657" i="4"/>
  <c r="AH3657" i="4" s="1"/>
  <c r="AO3656" i="4"/>
  <c r="AR3656" i="4" s="1"/>
  <c r="AG3656" i="4"/>
  <c r="AH3656" i="4" s="1"/>
  <c r="AO3655" i="4"/>
  <c r="AR3655" i="4" s="1"/>
  <c r="AG3655" i="4"/>
  <c r="AH3655" i="4" s="1"/>
  <c r="AO3654" i="4"/>
  <c r="AR3654" i="4" s="1"/>
  <c r="AH3654" i="4"/>
  <c r="AG3654" i="4"/>
  <c r="AR3653" i="4"/>
  <c r="AO3653" i="4"/>
  <c r="AJ3653" i="4"/>
  <c r="AH3653" i="4"/>
  <c r="AI3653" i="4" s="1"/>
  <c r="AL3653" i="4" s="1"/>
  <c r="AG3653" i="4"/>
  <c r="AO3652" i="4"/>
  <c r="AR3652" i="4" s="1"/>
  <c r="AG3652" i="4"/>
  <c r="AH3652" i="4" s="1"/>
  <c r="AR3651" i="4"/>
  <c r="AO3651" i="4"/>
  <c r="AJ3651" i="4"/>
  <c r="AH3651" i="4"/>
  <c r="AI3651" i="4" s="1"/>
  <c r="AL3651" i="4" s="1"/>
  <c r="AG3651" i="4"/>
  <c r="AO3650" i="4"/>
  <c r="AR3650" i="4" s="1"/>
  <c r="AG3650" i="4"/>
  <c r="AH3650" i="4" s="1"/>
  <c r="AO3649" i="4"/>
  <c r="AR3649" i="4" s="1"/>
  <c r="AG3649" i="4"/>
  <c r="AH3649" i="4" s="1"/>
  <c r="AO3648" i="4"/>
  <c r="AR3648" i="4" s="1"/>
  <c r="AG3648" i="4"/>
  <c r="AH3648" i="4" s="1"/>
  <c r="AO3647" i="4"/>
  <c r="AR3647" i="4" s="1"/>
  <c r="AG3647" i="4"/>
  <c r="AH3647" i="4" s="1"/>
  <c r="AO3646" i="4"/>
  <c r="AR3646" i="4" s="1"/>
  <c r="AH3646" i="4"/>
  <c r="AG3646" i="4"/>
  <c r="AR3645" i="4"/>
  <c r="AO3645" i="4"/>
  <c r="AH3645" i="4"/>
  <c r="AJ3645" i="4" s="1"/>
  <c r="AG3645" i="4"/>
  <c r="AO3644" i="4"/>
  <c r="AR3644" i="4" s="1"/>
  <c r="AG3644" i="4"/>
  <c r="AH3644" i="4" s="1"/>
  <c r="AR3643" i="4"/>
  <c r="AO3643" i="4"/>
  <c r="AH3643" i="4"/>
  <c r="AJ3643" i="4" s="1"/>
  <c r="AG3643" i="4"/>
  <c r="AO3642" i="4"/>
  <c r="AR3642" i="4" s="1"/>
  <c r="AG3642" i="4"/>
  <c r="AH3642" i="4" s="1"/>
  <c r="AO3641" i="4"/>
  <c r="AR3641" i="4" s="1"/>
  <c r="AG3641" i="4"/>
  <c r="AH3641" i="4" s="1"/>
  <c r="AO3640" i="4"/>
  <c r="AR3640" i="4" s="1"/>
  <c r="AG3640" i="4"/>
  <c r="AH3640" i="4" s="1"/>
  <c r="AO3639" i="4"/>
  <c r="AR3639" i="4" s="1"/>
  <c r="AG3639" i="4"/>
  <c r="AH3639" i="4" s="1"/>
  <c r="AO3638" i="4"/>
  <c r="AR3638" i="4" s="1"/>
  <c r="AH3638" i="4"/>
  <c r="AG3638" i="4"/>
  <c r="AR3637" i="4"/>
  <c r="AO3637" i="4"/>
  <c r="AJ3637" i="4"/>
  <c r="AH3637" i="4"/>
  <c r="AI3637" i="4" s="1"/>
  <c r="AL3637" i="4" s="1"/>
  <c r="AG3637" i="4"/>
  <c r="AO3636" i="4"/>
  <c r="AR3636" i="4" s="1"/>
  <c r="AG3636" i="4"/>
  <c r="AH3636" i="4" s="1"/>
  <c r="AR3635" i="4"/>
  <c r="AO3635" i="4"/>
  <c r="AJ3635" i="4"/>
  <c r="AH3635" i="4"/>
  <c r="AI3635" i="4" s="1"/>
  <c r="AL3635" i="4" s="1"/>
  <c r="AG3635" i="4"/>
  <c r="AO3634" i="4"/>
  <c r="AR3634" i="4" s="1"/>
  <c r="AG3634" i="4"/>
  <c r="AH3634" i="4" s="1"/>
  <c r="AO3633" i="4"/>
  <c r="AR3633" i="4" s="1"/>
  <c r="AG3633" i="4"/>
  <c r="AH3633" i="4" s="1"/>
  <c r="AO3632" i="4"/>
  <c r="AR3632" i="4" s="1"/>
  <c r="AG3632" i="4"/>
  <c r="AH3632" i="4" s="1"/>
  <c r="AO3631" i="4"/>
  <c r="AR3631" i="4" s="1"/>
  <c r="AG3631" i="4"/>
  <c r="AH3631" i="4" s="1"/>
  <c r="AO3630" i="4"/>
  <c r="AR3630" i="4" s="1"/>
  <c r="AH3630" i="4"/>
  <c r="AG3630" i="4"/>
  <c r="AR3629" i="4"/>
  <c r="AO3629" i="4"/>
  <c r="AH3629" i="4"/>
  <c r="AG3629" i="4"/>
  <c r="AO3628" i="4"/>
  <c r="AR3628" i="4" s="1"/>
  <c r="AG3628" i="4"/>
  <c r="AH3628" i="4" s="1"/>
  <c r="AR3627" i="4"/>
  <c r="AO3627" i="4"/>
  <c r="AH3627" i="4"/>
  <c r="AG3627" i="4"/>
  <c r="AO3626" i="4"/>
  <c r="AR3626" i="4" s="1"/>
  <c r="AG3626" i="4"/>
  <c r="AH3626" i="4" s="1"/>
  <c r="AO3625" i="4"/>
  <c r="AR3625" i="4" s="1"/>
  <c r="AG3625" i="4"/>
  <c r="AH3625" i="4" s="1"/>
  <c r="AJ3625" i="4" s="1"/>
  <c r="AO3624" i="4"/>
  <c r="AR3624" i="4" s="1"/>
  <c r="AG3624" i="4"/>
  <c r="AH3624" i="4" s="1"/>
  <c r="AO3623" i="4"/>
  <c r="AR3623" i="4" s="1"/>
  <c r="AI3623" i="4"/>
  <c r="AL3623" i="4" s="1"/>
  <c r="AG3623" i="4"/>
  <c r="AH3623" i="4" s="1"/>
  <c r="AJ3623" i="4" s="1"/>
  <c r="AO3622" i="4"/>
  <c r="AR3622" i="4" s="1"/>
  <c r="AH3622" i="4"/>
  <c r="AG3622" i="4"/>
  <c r="AR3621" i="4"/>
  <c r="AO3621" i="4"/>
  <c r="AJ3621" i="4"/>
  <c r="AH3621" i="4"/>
  <c r="AI3621" i="4" s="1"/>
  <c r="AL3621" i="4" s="1"/>
  <c r="AG3621" i="4"/>
  <c r="AO3620" i="4"/>
  <c r="AR3620" i="4" s="1"/>
  <c r="AG3620" i="4"/>
  <c r="AH3620" i="4" s="1"/>
  <c r="AR3619" i="4"/>
  <c r="AO3619" i="4"/>
  <c r="AJ3619" i="4"/>
  <c r="AH3619" i="4"/>
  <c r="AI3619" i="4" s="1"/>
  <c r="AL3619" i="4" s="1"/>
  <c r="AG3619" i="4"/>
  <c r="AO3618" i="4"/>
  <c r="AR3618" i="4" s="1"/>
  <c r="AG3618" i="4"/>
  <c r="AH3618" i="4" s="1"/>
  <c r="AO3617" i="4"/>
  <c r="AR3617" i="4" s="1"/>
  <c r="AG3617" i="4"/>
  <c r="AH3617" i="4" s="1"/>
  <c r="AO3616" i="4"/>
  <c r="AR3616" i="4" s="1"/>
  <c r="AG3616" i="4"/>
  <c r="AH3616" i="4" s="1"/>
  <c r="AO3615" i="4"/>
  <c r="AR3615" i="4" s="1"/>
  <c r="AG3615" i="4"/>
  <c r="AH3615" i="4" s="1"/>
  <c r="AO3614" i="4"/>
  <c r="AR3614" i="4" s="1"/>
  <c r="AH3614" i="4"/>
  <c r="AG3614" i="4"/>
  <c r="AR3613" i="4"/>
  <c r="AO3613" i="4"/>
  <c r="AH3613" i="4"/>
  <c r="AG3613" i="4"/>
  <c r="AO3612" i="4"/>
  <c r="AR3612" i="4" s="1"/>
  <c r="AG3612" i="4"/>
  <c r="AH3612" i="4" s="1"/>
  <c r="AR3611" i="4"/>
  <c r="AO3611" i="4"/>
  <c r="AH3611" i="4"/>
  <c r="AG3611" i="4"/>
  <c r="AO3610" i="4"/>
  <c r="AR3610" i="4" s="1"/>
  <c r="AG3610" i="4"/>
  <c r="AH3610" i="4" s="1"/>
  <c r="AO3609" i="4"/>
  <c r="AR3609" i="4" s="1"/>
  <c r="AG3609" i="4"/>
  <c r="AH3609" i="4" s="1"/>
  <c r="AJ3609" i="4" s="1"/>
  <c r="AO3608" i="4"/>
  <c r="AR3608" i="4" s="1"/>
  <c r="AG3608" i="4"/>
  <c r="AH3608" i="4" s="1"/>
  <c r="AO3607" i="4"/>
  <c r="AR3607" i="4" s="1"/>
  <c r="AI3607" i="4"/>
  <c r="AL3607" i="4" s="1"/>
  <c r="AG3607" i="4"/>
  <c r="AH3607" i="4" s="1"/>
  <c r="AJ3607" i="4" s="1"/>
  <c r="AO3606" i="4"/>
  <c r="AR3606" i="4" s="1"/>
  <c r="AH3606" i="4"/>
  <c r="AG3606" i="4"/>
  <c r="AR3605" i="4"/>
  <c r="AO3605" i="4"/>
  <c r="AJ3605" i="4"/>
  <c r="AH3605" i="4"/>
  <c r="AI3605" i="4" s="1"/>
  <c r="AL3605" i="4" s="1"/>
  <c r="AG3605" i="4"/>
  <c r="AO3604" i="4"/>
  <c r="AR3604" i="4" s="1"/>
  <c r="AG3604" i="4"/>
  <c r="AH3604" i="4" s="1"/>
  <c r="AR3603" i="4"/>
  <c r="AO3603" i="4"/>
  <c r="AJ3603" i="4"/>
  <c r="AH3603" i="4"/>
  <c r="AI3603" i="4" s="1"/>
  <c r="AL3603" i="4" s="1"/>
  <c r="AG3603" i="4"/>
  <c r="AO3602" i="4"/>
  <c r="AR3602" i="4" s="1"/>
  <c r="AG3602" i="4"/>
  <c r="AH3602" i="4" s="1"/>
  <c r="AO3601" i="4"/>
  <c r="AR3601" i="4" s="1"/>
  <c r="AI3601" i="4"/>
  <c r="AL3601" i="4" s="1"/>
  <c r="AG3601" i="4"/>
  <c r="AH3601" i="4" s="1"/>
  <c r="AJ3601" i="4" s="1"/>
  <c r="AO3600" i="4"/>
  <c r="AR3600" i="4" s="1"/>
  <c r="AG3600" i="4"/>
  <c r="AH3600" i="4" s="1"/>
  <c r="AO3599" i="4"/>
  <c r="AR3599" i="4" s="1"/>
  <c r="AG3599" i="4"/>
  <c r="AH3599" i="4" s="1"/>
  <c r="AJ3599" i="4" s="1"/>
  <c r="AO3598" i="4"/>
  <c r="AR3598" i="4" s="1"/>
  <c r="AH3598" i="4"/>
  <c r="AG3598" i="4"/>
  <c r="AR3597" i="4"/>
  <c r="AO3597" i="4"/>
  <c r="AJ3597" i="4"/>
  <c r="AH3597" i="4"/>
  <c r="AI3597" i="4" s="1"/>
  <c r="AL3597" i="4" s="1"/>
  <c r="AG3597" i="4"/>
  <c r="AO3596" i="4"/>
  <c r="AR3596" i="4" s="1"/>
  <c r="AG3596" i="4"/>
  <c r="AH3596" i="4" s="1"/>
  <c r="AR3595" i="4"/>
  <c r="AO3595" i="4"/>
  <c r="AH3595" i="4"/>
  <c r="AI3595" i="4" s="1"/>
  <c r="AL3595" i="4" s="1"/>
  <c r="AG3595" i="4"/>
  <c r="AO3594" i="4"/>
  <c r="AR3594" i="4" s="1"/>
  <c r="AG3594" i="4"/>
  <c r="AH3594" i="4" s="1"/>
  <c r="AO3593" i="4"/>
  <c r="AR3593" i="4" s="1"/>
  <c r="AG3593" i="4"/>
  <c r="AH3593" i="4" s="1"/>
  <c r="AJ3593" i="4" s="1"/>
  <c r="AO3592" i="4"/>
  <c r="AR3592" i="4" s="1"/>
  <c r="AG3592" i="4"/>
  <c r="AH3592" i="4" s="1"/>
  <c r="AO3591" i="4"/>
  <c r="AR3591" i="4" s="1"/>
  <c r="AI3591" i="4"/>
  <c r="AL3591" i="4" s="1"/>
  <c r="AG3591" i="4"/>
  <c r="AH3591" i="4" s="1"/>
  <c r="AJ3591" i="4" s="1"/>
  <c r="AO3590" i="4"/>
  <c r="AR3590" i="4" s="1"/>
  <c r="AH3590" i="4"/>
  <c r="AG3590" i="4"/>
  <c r="AR3589" i="4"/>
  <c r="AO3589" i="4"/>
  <c r="AH3589" i="4"/>
  <c r="AI3589" i="4" s="1"/>
  <c r="AL3589" i="4" s="1"/>
  <c r="AG3589" i="4"/>
  <c r="AO3588" i="4"/>
  <c r="AR3588" i="4" s="1"/>
  <c r="AG3588" i="4"/>
  <c r="AH3588" i="4" s="1"/>
  <c r="AR3587" i="4"/>
  <c r="AO3587" i="4"/>
  <c r="AJ3587" i="4"/>
  <c r="AH3587" i="4"/>
  <c r="AI3587" i="4" s="1"/>
  <c r="AL3587" i="4" s="1"/>
  <c r="AG3587" i="4"/>
  <c r="AO3586" i="4"/>
  <c r="AR3586" i="4" s="1"/>
  <c r="AG3586" i="4"/>
  <c r="AH3586" i="4" s="1"/>
  <c r="AO3585" i="4"/>
  <c r="AR3585" i="4" s="1"/>
  <c r="AI3585" i="4"/>
  <c r="AL3585" i="4" s="1"/>
  <c r="AG3585" i="4"/>
  <c r="AH3585" i="4" s="1"/>
  <c r="AJ3585" i="4" s="1"/>
  <c r="AO3584" i="4"/>
  <c r="AR3584" i="4" s="1"/>
  <c r="AG3584" i="4"/>
  <c r="AH3584" i="4" s="1"/>
  <c r="AO3583" i="4"/>
  <c r="AR3583" i="4" s="1"/>
  <c r="AG3583" i="4"/>
  <c r="AH3583" i="4" s="1"/>
  <c r="AO3582" i="4"/>
  <c r="AR3582" i="4" s="1"/>
  <c r="AG3582" i="4"/>
  <c r="AH3582" i="4" s="1"/>
  <c r="AO3581" i="4"/>
  <c r="AR3581" i="4" s="1"/>
  <c r="AG3581" i="4"/>
  <c r="AH3581" i="4" s="1"/>
  <c r="AO3580" i="4"/>
  <c r="AR3580" i="4" s="1"/>
  <c r="AG3580" i="4"/>
  <c r="AH3580" i="4" s="1"/>
  <c r="AO3579" i="4"/>
  <c r="AR3579" i="4" s="1"/>
  <c r="AG3579" i="4"/>
  <c r="AH3579" i="4" s="1"/>
  <c r="AO3578" i="4"/>
  <c r="AR3578" i="4" s="1"/>
  <c r="AG3578" i="4"/>
  <c r="AH3578" i="4" s="1"/>
  <c r="AO3577" i="4"/>
  <c r="AR3577" i="4" s="1"/>
  <c r="AG3577" i="4"/>
  <c r="AH3577" i="4" s="1"/>
  <c r="AO3576" i="4"/>
  <c r="AR3576" i="4" s="1"/>
  <c r="AG3576" i="4"/>
  <c r="AH3576" i="4" s="1"/>
  <c r="AO3575" i="4"/>
  <c r="AR3575" i="4" s="1"/>
  <c r="AG3575" i="4"/>
  <c r="AH3575" i="4" s="1"/>
  <c r="AO3574" i="4"/>
  <c r="AR3574" i="4" s="1"/>
  <c r="AG3574" i="4"/>
  <c r="AH3574" i="4" s="1"/>
  <c r="AO3573" i="4"/>
  <c r="AR3573" i="4" s="1"/>
  <c r="AG3573" i="4"/>
  <c r="AH3573" i="4" s="1"/>
  <c r="AO3572" i="4"/>
  <c r="AR3572" i="4" s="1"/>
  <c r="AG3572" i="4"/>
  <c r="AH3572" i="4" s="1"/>
  <c r="AO3571" i="4"/>
  <c r="AR3571" i="4" s="1"/>
  <c r="AG3571" i="4"/>
  <c r="AH3571" i="4" s="1"/>
  <c r="AO3570" i="4"/>
  <c r="AR3570" i="4" s="1"/>
  <c r="AG3570" i="4"/>
  <c r="AH3570" i="4" s="1"/>
  <c r="AO3569" i="4"/>
  <c r="AR3569" i="4" s="1"/>
  <c r="AG3569" i="4"/>
  <c r="AH3569" i="4" s="1"/>
  <c r="AO3568" i="4"/>
  <c r="AR3568" i="4" s="1"/>
  <c r="AG3568" i="4"/>
  <c r="AH3568" i="4" s="1"/>
  <c r="AO3567" i="4"/>
  <c r="AR3567" i="4" s="1"/>
  <c r="AG3567" i="4"/>
  <c r="AH3567" i="4" s="1"/>
  <c r="AO3566" i="4"/>
  <c r="AR3566" i="4" s="1"/>
  <c r="AG3566" i="4"/>
  <c r="AH3566" i="4" s="1"/>
  <c r="AO3565" i="4"/>
  <c r="AR3565" i="4" s="1"/>
  <c r="AG3565" i="4"/>
  <c r="AH3565" i="4" s="1"/>
  <c r="AO3564" i="4"/>
  <c r="AR3564" i="4" s="1"/>
  <c r="AG3564" i="4"/>
  <c r="AH3564" i="4" s="1"/>
  <c r="AO3563" i="4"/>
  <c r="AR3563" i="4" s="1"/>
  <c r="AG3563" i="4"/>
  <c r="AH3563" i="4" s="1"/>
  <c r="AO3562" i="4"/>
  <c r="AR3562" i="4" s="1"/>
  <c r="AG3562" i="4"/>
  <c r="AH3562" i="4" s="1"/>
  <c r="AO3561" i="4"/>
  <c r="AR3561" i="4" s="1"/>
  <c r="AG3561" i="4"/>
  <c r="AH3561" i="4" s="1"/>
  <c r="AO3560" i="4"/>
  <c r="AR3560" i="4" s="1"/>
  <c r="AG3560" i="4"/>
  <c r="AH3560" i="4" s="1"/>
  <c r="AO3559" i="4"/>
  <c r="AR3559" i="4" s="1"/>
  <c r="AG3559" i="4"/>
  <c r="AH3559" i="4" s="1"/>
  <c r="AO3558" i="4"/>
  <c r="AR3558" i="4" s="1"/>
  <c r="AG3558" i="4"/>
  <c r="AH3558" i="4" s="1"/>
  <c r="AO3557" i="4"/>
  <c r="AR3557" i="4" s="1"/>
  <c r="AG3557" i="4"/>
  <c r="AH3557" i="4" s="1"/>
  <c r="AO3556" i="4"/>
  <c r="AR3556" i="4" s="1"/>
  <c r="AG3556" i="4"/>
  <c r="AH3556" i="4" s="1"/>
  <c r="AO3555" i="4"/>
  <c r="AR3555" i="4" s="1"/>
  <c r="AG3555" i="4"/>
  <c r="AH3555" i="4" s="1"/>
  <c r="AO3554" i="4"/>
  <c r="AR3554" i="4" s="1"/>
  <c r="AG3554" i="4"/>
  <c r="AH3554" i="4" s="1"/>
  <c r="AO3553" i="4"/>
  <c r="AR3553" i="4" s="1"/>
  <c r="AG3553" i="4"/>
  <c r="AH3553" i="4" s="1"/>
  <c r="AO3552" i="4"/>
  <c r="AR3552" i="4" s="1"/>
  <c r="AG3552" i="4"/>
  <c r="AH3552" i="4" s="1"/>
  <c r="AO3551" i="4"/>
  <c r="AR3551" i="4" s="1"/>
  <c r="AG3551" i="4"/>
  <c r="AH3551" i="4" s="1"/>
  <c r="AO3550" i="4"/>
  <c r="AR3550" i="4" s="1"/>
  <c r="AG3550" i="4"/>
  <c r="AH3550" i="4" s="1"/>
  <c r="AR3549" i="4"/>
  <c r="AO3549" i="4"/>
  <c r="AG3549" i="4"/>
  <c r="AH3549" i="4" s="1"/>
  <c r="AO3548" i="4"/>
  <c r="AR3548" i="4" s="1"/>
  <c r="AG3548" i="4"/>
  <c r="AH3548" i="4" s="1"/>
  <c r="AO3547" i="4"/>
  <c r="AR3547" i="4" s="1"/>
  <c r="AG3547" i="4"/>
  <c r="AH3547" i="4" s="1"/>
  <c r="AI3547" i="4" s="1"/>
  <c r="AL3547" i="4" s="1"/>
  <c r="AO3546" i="4"/>
  <c r="AR3546" i="4" s="1"/>
  <c r="AG3546" i="4"/>
  <c r="AH3546" i="4" s="1"/>
  <c r="AO3545" i="4"/>
  <c r="AR3545" i="4" s="1"/>
  <c r="AG3545" i="4"/>
  <c r="AH3545" i="4" s="1"/>
  <c r="AO3544" i="4"/>
  <c r="AR3544" i="4" s="1"/>
  <c r="AG3544" i="4"/>
  <c r="AH3544" i="4" s="1"/>
  <c r="AO3543" i="4"/>
  <c r="AR3543" i="4" s="1"/>
  <c r="AJ3543" i="4"/>
  <c r="AG3543" i="4"/>
  <c r="AH3543" i="4" s="1"/>
  <c r="AI3543" i="4" s="1"/>
  <c r="AL3543" i="4" s="1"/>
  <c r="AO3542" i="4"/>
  <c r="AR3542" i="4" s="1"/>
  <c r="AG3542" i="4"/>
  <c r="AH3542" i="4" s="1"/>
  <c r="AR3541" i="4"/>
  <c r="AO3541" i="4"/>
  <c r="AG3541" i="4"/>
  <c r="AH3541" i="4" s="1"/>
  <c r="AO3540" i="4"/>
  <c r="AR3540" i="4" s="1"/>
  <c r="AG3540" i="4"/>
  <c r="AH3540" i="4" s="1"/>
  <c r="AO3539" i="4"/>
  <c r="AR3539" i="4" s="1"/>
  <c r="AG3539" i="4"/>
  <c r="AH3539" i="4" s="1"/>
  <c r="AI3539" i="4" s="1"/>
  <c r="AL3539" i="4" s="1"/>
  <c r="AO3538" i="4"/>
  <c r="AR3538" i="4" s="1"/>
  <c r="AG3538" i="4"/>
  <c r="AH3538" i="4" s="1"/>
  <c r="AO3537" i="4"/>
  <c r="AR3537" i="4" s="1"/>
  <c r="AG3537" i="4"/>
  <c r="AH3537" i="4" s="1"/>
  <c r="AO3536" i="4"/>
  <c r="AR3536" i="4" s="1"/>
  <c r="AG3536" i="4"/>
  <c r="AH3536" i="4" s="1"/>
  <c r="AO3535" i="4"/>
  <c r="AR3535" i="4" s="1"/>
  <c r="AJ3535" i="4"/>
  <c r="AG3535" i="4"/>
  <c r="AH3535" i="4" s="1"/>
  <c r="AI3535" i="4" s="1"/>
  <c r="AL3535" i="4" s="1"/>
  <c r="AO3534" i="4"/>
  <c r="AR3534" i="4" s="1"/>
  <c r="AG3534" i="4"/>
  <c r="AH3534" i="4" s="1"/>
  <c r="AR3533" i="4"/>
  <c r="AO3533" i="4"/>
  <c r="AG3533" i="4"/>
  <c r="AH3533" i="4" s="1"/>
  <c r="AO3532" i="4"/>
  <c r="AR3532" i="4" s="1"/>
  <c r="AG3532" i="4"/>
  <c r="AH3532" i="4" s="1"/>
  <c r="AO3531" i="4"/>
  <c r="AR3531" i="4" s="1"/>
  <c r="AG3531" i="4"/>
  <c r="AH3531" i="4" s="1"/>
  <c r="AI3531" i="4" s="1"/>
  <c r="AL3531" i="4" s="1"/>
  <c r="AO3530" i="4"/>
  <c r="AR3530" i="4" s="1"/>
  <c r="AG3530" i="4"/>
  <c r="AH3530" i="4" s="1"/>
  <c r="AO3529" i="4"/>
  <c r="AR3529" i="4" s="1"/>
  <c r="AG3529" i="4"/>
  <c r="AH3529" i="4" s="1"/>
  <c r="AO3528" i="4"/>
  <c r="AR3528" i="4" s="1"/>
  <c r="AG3528" i="4"/>
  <c r="AH3528" i="4" s="1"/>
  <c r="AO3527" i="4"/>
  <c r="AR3527" i="4" s="1"/>
  <c r="AJ3527" i="4"/>
  <c r="AG3527" i="4"/>
  <c r="AH3527" i="4" s="1"/>
  <c r="AI3527" i="4" s="1"/>
  <c r="AL3527" i="4" s="1"/>
  <c r="AO3526" i="4"/>
  <c r="AR3526" i="4" s="1"/>
  <c r="AG3526" i="4"/>
  <c r="AH3526" i="4" s="1"/>
  <c r="AR3525" i="4"/>
  <c r="AO3525" i="4"/>
  <c r="AG3525" i="4"/>
  <c r="AH3525" i="4" s="1"/>
  <c r="AO3524" i="4"/>
  <c r="AR3524" i="4" s="1"/>
  <c r="AG3524" i="4"/>
  <c r="AH3524" i="4" s="1"/>
  <c r="AO3523" i="4"/>
  <c r="AR3523" i="4" s="1"/>
  <c r="AG3523" i="4"/>
  <c r="AH3523" i="4" s="1"/>
  <c r="AI3523" i="4" s="1"/>
  <c r="AL3523" i="4" s="1"/>
  <c r="AO3522" i="4"/>
  <c r="AR3522" i="4" s="1"/>
  <c r="AG3522" i="4"/>
  <c r="AH3522" i="4" s="1"/>
  <c r="AO3521" i="4"/>
  <c r="AR3521" i="4" s="1"/>
  <c r="AG3521" i="4"/>
  <c r="AH3521" i="4" s="1"/>
  <c r="AO3520" i="4"/>
  <c r="AR3520" i="4" s="1"/>
  <c r="AG3520" i="4"/>
  <c r="AH3520" i="4" s="1"/>
  <c r="AO3519" i="4"/>
  <c r="AR3519" i="4" s="1"/>
  <c r="AJ3519" i="4"/>
  <c r="AG3519" i="4"/>
  <c r="AH3519" i="4" s="1"/>
  <c r="AI3519" i="4" s="1"/>
  <c r="AL3519" i="4" s="1"/>
  <c r="AO3518" i="4"/>
  <c r="AR3518" i="4" s="1"/>
  <c r="AG3518" i="4"/>
  <c r="AH3518" i="4" s="1"/>
  <c r="AR3517" i="4"/>
  <c r="AO3517" i="4"/>
  <c r="AG3517" i="4"/>
  <c r="AH3517" i="4" s="1"/>
  <c r="AJ3517" i="4" s="1"/>
  <c r="AR3516" i="4"/>
  <c r="AO3516" i="4"/>
  <c r="AG3516" i="4"/>
  <c r="AH3516" i="4" s="1"/>
  <c r="AR3515" i="4"/>
  <c r="AO3515" i="4"/>
  <c r="AG3515" i="4"/>
  <c r="AH3515" i="4" s="1"/>
  <c r="AJ3515" i="4" s="1"/>
  <c r="AO3514" i="4"/>
  <c r="AR3514" i="4" s="1"/>
  <c r="AG3514" i="4"/>
  <c r="AH3514" i="4" s="1"/>
  <c r="AO3513" i="4"/>
  <c r="AR3513" i="4" s="1"/>
  <c r="AL3513" i="4"/>
  <c r="AI3513" i="4"/>
  <c r="AG3513" i="4"/>
  <c r="AH3513" i="4" s="1"/>
  <c r="AJ3513" i="4" s="1"/>
  <c r="AR3512" i="4"/>
  <c r="AO3512" i="4"/>
  <c r="AH3512" i="4"/>
  <c r="AG3512" i="4"/>
  <c r="AR3511" i="4"/>
  <c r="AO3511" i="4"/>
  <c r="AG3511" i="4"/>
  <c r="AH3511" i="4" s="1"/>
  <c r="AR3510" i="4"/>
  <c r="AO3510" i="4"/>
  <c r="AG3510" i="4"/>
  <c r="AH3510" i="4" s="1"/>
  <c r="AO3509" i="4"/>
  <c r="AR3509" i="4" s="1"/>
  <c r="AI3509" i="4"/>
  <c r="AL3509" i="4" s="1"/>
  <c r="AG3509" i="4"/>
  <c r="AH3509" i="4" s="1"/>
  <c r="AJ3509" i="4" s="1"/>
  <c r="AR3508" i="4"/>
  <c r="AO3508" i="4"/>
  <c r="AH3508" i="4"/>
  <c r="AG3508" i="4"/>
  <c r="AR3507" i="4"/>
  <c r="AO3507" i="4"/>
  <c r="AG3507" i="4"/>
  <c r="AH3507" i="4" s="1"/>
  <c r="AJ3507" i="4" s="1"/>
  <c r="AO3506" i="4"/>
  <c r="AR3506" i="4" s="1"/>
  <c r="AH3506" i="4"/>
  <c r="AG3506" i="4"/>
  <c r="AO3505" i="4"/>
  <c r="AR3505" i="4" s="1"/>
  <c r="AL3505" i="4"/>
  <c r="AI3505" i="4"/>
  <c r="AG3505" i="4"/>
  <c r="AH3505" i="4" s="1"/>
  <c r="AJ3505" i="4" s="1"/>
  <c r="AO3504" i="4"/>
  <c r="AR3504" i="4" s="1"/>
  <c r="AH3504" i="4"/>
  <c r="AG3504" i="4"/>
  <c r="AO3503" i="4"/>
  <c r="AR3503" i="4" s="1"/>
  <c r="AG3503" i="4"/>
  <c r="AH3503" i="4" s="1"/>
  <c r="AO3502" i="4"/>
  <c r="AR3502" i="4" s="1"/>
  <c r="AG3502" i="4"/>
  <c r="AH3502" i="4" s="1"/>
  <c r="AO3501" i="4"/>
  <c r="AR3501" i="4" s="1"/>
  <c r="AI3501" i="4"/>
  <c r="AL3501" i="4" s="1"/>
  <c r="AG3501" i="4"/>
  <c r="AH3501" i="4" s="1"/>
  <c r="AJ3501" i="4" s="1"/>
  <c r="AR3500" i="4"/>
  <c r="AO3500" i="4"/>
  <c r="AH3500" i="4"/>
  <c r="AG3500" i="4"/>
  <c r="AR3499" i="4"/>
  <c r="AO3499" i="4"/>
  <c r="AL3499" i="4"/>
  <c r="AI3499" i="4"/>
  <c r="AG3499" i="4"/>
  <c r="AH3499" i="4" s="1"/>
  <c r="AJ3499" i="4" s="1"/>
  <c r="AO3498" i="4"/>
  <c r="AR3498" i="4" s="1"/>
  <c r="AH3498" i="4"/>
  <c r="AG3498" i="4"/>
  <c r="AO3497" i="4"/>
  <c r="AR3497" i="4" s="1"/>
  <c r="AI3497" i="4"/>
  <c r="AL3497" i="4" s="1"/>
  <c r="AG3497" i="4"/>
  <c r="AH3497" i="4" s="1"/>
  <c r="AJ3497" i="4" s="1"/>
  <c r="AO3496" i="4"/>
  <c r="AR3496" i="4" s="1"/>
  <c r="AH3496" i="4"/>
  <c r="AG3496" i="4"/>
  <c r="AO3495" i="4"/>
  <c r="AR3495" i="4" s="1"/>
  <c r="AG3495" i="4"/>
  <c r="AH3495" i="4" s="1"/>
  <c r="AO3494" i="4"/>
  <c r="AR3494" i="4" s="1"/>
  <c r="AG3494" i="4"/>
  <c r="AH3494" i="4" s="1"/>
  <c r="AR3493" i="4"/>
  <c r="AO3493" i="4"/>
  <c r="AG3493" i="4"/>
  <c r="AH3493" i="4" s="1"/>
  <c r="AJ3493" i="4" s="1"/>
  <c r="AR3492" i="4"/>
  <c r="AO3492" i="4"/>
  <c r="AG3492" i="4"/>
  <c r="AH3492" i="4" s="1"/>
  <c r="AR3491" i="4"/>
  <c r="AO3491" i="4"/>
  <c r="AI3491" i="4"/>
  <c r="AL3491" i="4" s="1"/>
  <c r="AG3491" i="4"/>
  <c r="AH3491" i="4" s="1"/>
  <c r="AJ3491" i="4" s="1"/>
  <c r="AO3490" i="4"/>
  <c r="AR3490" i="4" s="1"/>
  <c r="AG3490" i="4"/>
  <c r="AH3490" i="4" s="1"/>
  <c r="AO3489" i="4"/>
  <c r="AR3489" i="4" s="1"/>
  <c r="AI3489" i="4"/>
  <c r="AL3489" i="4" s="1"/>
  <c r="AG3489" i="4"/>
  <c r="AH3489" i="4" s="1"/>
  <c r="AJ3489" i="4" s="1"/>
  <c r="AR3488" i="4"/>
  <c r="AO3488" i="4"/>
  <c r="AH3488" i="4"/>
  <c r="AG3488" i="4"/>
  <c r="AR3487" i="4"/>
  <c r="AO3487" i="4"/>
  <c r="AG3487" i="4"/>
  <c r="AH3487" i="4" s="1"/>
  <c r="AR3486" i="4"/>
  <c r="AO3486" i="4"/>
  <c r="AG3486" i="4"/>
  <c r="AH3486" i="4" s="1"/>
  <c r="AR3485" i="4"/>
  <c r="AO3485" i="4"/>
  <c r="AI3485" i="4"/>
  <c r="AL3485" i="4" s="1"/>
  <c r="AG3485" i="4"/>
  <c r="AH3485" i="4" s="1"/>
  <c r="AJ3485" i="4" s="1"/>
  <c r="AO3484" i="4"/>
  <c r="AR3484" i="4" s="1"/>
  <c r="AH3484" i="4"/>
  <c r="AG3484" i="4"/>
  <c r="AO3483" i="4"/>
  <c r="AR3483" i="4" s="1"/>
  <c r="AL3483" i="4"/>
  <c r="AI3483" i="4"/>
  <c r="AG3483" i="4"/>
  <c r="AH3483" i="4" s="1"/>
  <c r="AJ3483" i="4" s="1"/>
  <c r="AO3482" i="4"/>
  <c r="AR3482" i="4" s="1"/>
  <c r="AH3482" i="4"/>
  <c r="AG3482" i="4"/>
  <c r="AO3481" i="4"/>
  <c r="AR3481" i="4" s="1"/>
  <c r="AG3481" i="4"/>
  <c r="AH3481" i="4" s="1"/>
  <c r="AJ3481" i="4" s="1"/>
  <c r="AR3480" i="4"/>
  <c r="AO3480" i="4"/>
  <c r="AG3480" i="4"/>
  <c r="AH3480" i="4" s="1"/>
  <c r="AR3479" i="4"/>
  <c r="AO3479" i="4"/>
  <c r="AG3479" i="4"/>
  <c r="AH3479" i="4" s="1"/>
  <c r="AJ3479" i="4" s="1"/>
  <c r="AR3478" i="4"/>
  <c r="AO3478" i="4"/>
  <c r="AG3478" i="4"/>
  <c r="AH3478" i="4" s="1"/>
  <c r="AR3477" i="4"/>
  <c r="AO3477" i="4"/>
  <c r="AI3477" i="4"/>
  <c r="AL3477" i="4" s="1"/>
  <c r="AG3477" i="4"/>
  <c r="AH3477" i="4" s="1"/>
  <c r="AJ3477" i="4" s="1"/>
  <c r="AO3476" i="4"/>
  <c r="AR3476" i="4" s="1"/>
  <c r="AH3476" i="4"/>
  <c r="AG3476" i="4"/>
  <c r="AO3475" i="4"/>
  <c r="AR3475" i="4" s="1"/>
  <c r="AL3475" i="4"/>
  <c r="AI3475" i="4"/>
  <c r="AG3475" i="4"/>
  <c r="AH3475" i="4" s="1"/>
  <c r="AJ3475" i="4" s="1"/>
  <c r="AO3474" i="4"/>
  <c r="AR3474" i="4" s="1"/>
  <c r="AH3474" i="4"/>
  <c r="AG3474" i="4"/>
  <c r="AO3473" i="4"/>
  <c r="AR3473" i="4" s="1"/>
  <c r="AG3473" i="4"/>
  <c r="AH3473" i="4" s="1"/>
  <c r="AJ3473" i="4" s="1"/>
  <c r="AR3472" i="4"/>
  <c r="AO3472" i="4"/>
  <c r="AG3472" i="4"/>
  <c r="AH3472" i="4" s="1"/>
  <c r="AR3471" i="4"/>
  <c r="AO3471" i="4"/>
  <c r="AG3471" i="4"/>
  <c r="AH3471" i="4" s="1"/>
  <c r="AJ3471" i="4" s="1"/>
  <c r="AR3470" i="4"/>
  <c r="AO3470" i="4"/>
  <c r="AG3470" i="4"/>
  <c r="AH3470" i="4" s="1"/>
  <c r="AR3469" i="4"/>
  <c r="AO3469" i="4"/>
  <c r="AI3469" i="4"/>
  <c r="AL3469" i="4" s="1"/>
  <c r="AG3469" i="4"/>
  <c r="AH3469" i="4" s="1"/>
  <c r="AJ3469" i="4" s="1"/>
  <c r="AO3468" i="4"/>
  <c r="AR3468" i="4" s="1"/>
  <c r="AH3468" i="4"/>
  <c r="AG3468" i="4"/>
  <c r="AO3467" i="4"/>
  <c r="AR3467" i="4" s="1"/>
  <c r="AL3467" i="4"/>
  <c r="AI3467" i="4"/>
  <c r="AG3467" i="4"/>
  <c r="AH3467" i="4" s="1"/>
  <c r="AJ3467" i="4" s="1"/>
  <c r="AO3466" i="4"/>
  <c r="AR3466" i="4" s="1"/>
  <c r="AH3466" i="4"/>
  <c r="AG3466" i="4"/>
  <c r="AO3465" i="4"/>
  <c r="AR3465" i="4" s="1"/>
  <c r="AG3465" i="4"/>
  <c r="AH3465" i="4" s="1"/>
  <c r="AJ3465" i="4" s="1"/>
  <c r="AR3464" i="4"/>
  <c r="AO3464" i="4"/>
  <c r="AG3464" i="4"/>
  <c r="AH3464" i="4" s="1"/>
  <c r="AR3463" i="4"/>
  <c r="AO3463" i="4"/>
  <c r="AG3463" i="4"/>
  <c r="AH3463" i="4" s="1"/>
  <c r="AJ3463" i="4" s="1"/>
  <c r="AR3462" i="4"/>
  <c r="AO3462" i="4"/>
  <c r="AG3462" i="4"/>
  <c r="AH3462" i="4" s="1"/>
  <c r="AR3461" i="4"/>
  <c r="AO3461" i="4"/>
  <c r="AI3461" i="4"/>
  <c r="AL3461" i="4" s="1"/>
  <c r="AG3461" i="4"/>
  <c r="AH3461" i="4" s="1"/>
  <c r="AJ3461" i="4" s="1"/>
  <c r="AO3460" i="4"/>
  <c r="AR3460" i="4" s="1"/>
  <c r="AH3460" i="4"/>
  <c r="AG3460" i="4"/>
  <c r="AO3459" i="4"/>
  <c r="AR3459" i="4" s="1"/>
  <c r="AI3459" i="4"/>
  <c r="AL3459" i="4" s="1"/>
  <c r="AG3459" i="4"/>
  <c r="AH3459" i="4" s="1"/>
  <c r="AJ3459" i="4" s="1"/>
  <c r="AO3458" i="4"/>
  <c r="AR3458" i="4" s="1"/>
  <c r="AH3458" i="4"/>
  <c r="AG3458" i="4"/>
  <c r="AO3457" i="4"/>
  <c r="AR3457" i="4" s="1"/>
  <c r="AI3457" i="4"/>
  <c r="AL3457" i="4" s="1"/>
  <c r="AG3457" i="4"/>
  <c r="AH3457" i="4" s="1"/>
  <c r="AJ3457" i="4" s="1"/>
  <c r="AO3456" i="4"/>
  <c r="AR3456" i="4" s="1"/>
  <c r="AH3456" i="4"/>
  <c r="AG3456" i="4"/>
  <c r="AO3455" i="4"/>
  <c r="AR3455" i="4" s="1"/>
  <c r="AI3455" i="4"/>
  <c r="AL3455" i="4" s="1"/>
  <c r="AG3455" i="4"/>
  <c r="AH3455" i="4" s="1"/>
  <c r="AJ3455" i="4" s="1"/>
  <c r="AO3454" i="4"/>
  <c r="AR3454" i="4" s="1"/>
  <c r="AH3454" i="4"/>
  <c r="AG3454" i="4"/>
  <c r="AO3453" i="4"/>
  <c r="AR3453" i="4" s="1"/>
  <c r="AI3453" i="4"/>
  <c r="AL3453" i="4" s="1"/>
  <c r="AG3453" i="4"/>
  <c r="AH3453" i="4" s="1"/>
  <c r="AJ3453" i="4" s="1"/>
  <c r="AO3452" i="4"/>
  <c r="AR3452" i="4" s="1"/>
  <c r="AH3452" i="4"/>
  <c r="AG3452" i="4"/>
  <c r="AR3451" i="4"/>
  <c r="AO3451" i="4"/>
  <c r="AG3451" i="4"/>
  <c r="AH3451" i="4" s="1"/>
  <c r="AJ3451" i="4" s="1"/>
  <c r="AR3450" i="4"/>
  <c r="AO3450" i="4"/>
  <c r="AG3450" i="4"/>
  <c r="AH3450" i="4" s="1"/>
  <c r="AR3449" i="4"/>
  <c r="AO3449" i="4"/>
  <c r="AG3449" i="4"/>
  <c r="AH3449" i="4" s="1"/>
  <c r="AJ3449" i="4" s="1"/>
  <c r="AR3448" i="4"/>
  <c r="AO3448" i="4"/>
  <c r="AG3448" i="4"/>
  <c r="AH3448" i="4" s="1"/>
  <c r="AR3447" i="4"/>
  <c r="AO3447" i="4"/>
  <c r="AG3447" i="4"/>
  <c r="AH3447" i="4" s="1"/>
  <c r="AJ3447" i="4" s="1"/>
  <c r="AR3446" i="4"/>
  <c r="AO3446" i="4"/>
  <c r="AG3446" i="4"/>
  <c r="AH3446" i="4" s="1"/>
  <c r="AR3445" i="4"/>
  <c r="AO3445" i="4"/>
  <c r="AG3445" i="4"/>
  <c r="AH3445" i="4" s="1"/>
  <c r="AJ3445" i="4" s="1"/>
  <c r="AR3444" i="4"/>
  <c r="AO3444" i="4"/>
  <c r="AG3444" i="4"/>
  <c r="AH3444" i="4" s="1"/>
  <c r="AO3443" i="4"/>
  <c r="AR3443" i="4" s="1"/>
  <c r="AI3443" i="4"/>
  <c r="AL3443" i="4" s="1"/>
  <c r="AG3443" i="4"/>
  <c r="AH3443" i="4" s="1"/>
  <c r="AJ3443" i="4" s="1"/>
  <c r="AO3442" i="4"/>
  <c r="AR3442" i="4" s="1"/>
  <c r="AH3442" i="4"/>
  <c r="AG3442" i="4"/>
  <c r="AO3441" i="4"/>
  <c r="AR3441" i="4" s="1"/>
  <c r="AI3441" i="4"/>
  <c r="AL3441" i="4" s="1"/>
  <c r="AG3441" i="4"/>
  <c r="AH3441" i="4" s="1"/>
  <c r="AJ3441" i="4" s="1"/>
  <c r="AO3440" i="4"/>
  <c r="AR3440" i="4" s="1"/>
  <c r="AH3440" i="4"/>
  <c r="AG3440" i="4"/>
  <c r="AO3439" i="4"/>
  <c r="AR3439" i="4" s="1"/>
  <c r="AI3439" i="4"/>
  <c r="AL3439" i="4" s="1"/>
  <c r="AG3439" i="4"/>
  <c r="AH3439" i="4" s="1"/>
  <c r="AJ3439" i="4" s="1"/>
  <c r="AO3438" i="4"/>
  <c r="AR3438" i="4" s="1"/>
  <c r="AH3438" i="4"/>
  <c r="AG3438" i="4"/>
  <c r="AO3437" i="4"/>
  <c r="AR3437" i="4" s="1"/>
  <c r="AI3437" i="4"/>
  <c r="AL3437" i="4" s="1"/>
  <c r="AG3437" i="4"/>
  <c r="AH3437" i="4" s="1"/>
  <c r="AJ3437" i="4" s="1"/>
  <c r="AO3436" i="4"/>
  <c r="AR3436" i="4" s="1"/>
  <c r="AH3436" i="4"/>
  <c r="AG3436" i="4"/>
  <c r="AR3435" i="4"/>
  <c r="AO3435" i="4"/>
  <c r="AG3435" i="4"/>
  <c r="AH3435" i="4" s="1"/>
  <c r="AJ3435" i="4" s="1"/>
  <c r="AR3434" i="4"/>
  <c r="AO3434" i="4"/>
  <c r="AG3434" i="4"/>
  <c r="AH3434" i="4" s="1"/>
  <c r="AR3433" i="4"/>
  <c r="AO3433" i="4"/>
  <c r="AG3433" i="4"/>
  <c r="AH3433" i="4" s="1"/>
  <c r="AJ3433" i="4" s="1"/>
  <c r="AR3432" i="4"/>
  <c r="AO3432" i="4"/>
  <c r="AG3432" i="4"/>
  <c r="AH3432" i="4" s="1"/>
  <c r="AO3431" i="4"/>
  <c r="AR3431" i="4" s="1"/>
  <c r="AH3431" i="4"/>
  <c r="AI3431" i="4" s="1"/>
  <c r="AL3431" i="4" s="1"/>
  <c r="AG3431" i="4"/>
  <c r="AO3430" i="4"/>
  <c r="AR3430" i="4" s="1"/>
  <c r="AJ3430" i="4"/>
  <c r="AH3430" i="4"/>
  <c r="AI3430" i="4" s="1"/>
  <c r="AL3430" i="4" s="1"/>
  <c r="AG3430" i="4"/>
  <c r="AO3429" i="4"/>
  <c r="AR3429" i="4" s="1"/>
  <c r="AJ3429" i="4"/>
  <c r="AH3429" i="4"/>
  <c r="AI3429" i="4" s="1"/>
  <c r="AL3429" i="4" s="1"/>
  <c r="AG3429" i="4"/>
  <c r="AO3428" i="4"/>
  <c r="AR3428" i="4" s="1"/>
  <c r="AJ3428" i="4"/>
  <c r="AH3428" i="4"/>
  <c r="AI3428" i="4" s="1"/>
  <c r="AL3428" i="4" s="1"/>
  <c r="AG3428" i="4"/>
  <c r="AO3427" i="4"/>
  <c r="AR3427" i="4" s="1"/>
  <c r="AJ3427" i="4"/>
  <c r="AI3427" i="4"/>
  <c r="AL3427" i="4" s="1"/>
  <c r="AG3427" i="4"/>
  <c r="AH3427" i="4" s="1"/>
  <c r="AO3426" i="4"/>
  <c r="AR3426" i="4" s="1"/>
  <c r="AG3426" i="4"/>
  <c r="AH3426" i="4" s="1"/>
  <c r="AR3425" i="4"/>
  <c r="AO3425" i="4"/>
  <c r="AI3425" i="4"/>
  <c r="AL3425" i="4" s="1"/>
  <c r="AH3425" i="4"/>
  <c r="AJ3425" i="4" s="1"/>
  <c r="AG3425" i="4"/>
  <c r="AO3424" i="4"/>
  <c r="AR3424" i="4" s="1"/>
  <c r="AL3424" i="4"/>
  <c r="AJ3424" i="4"/>
  <c r="AG3424" i="4"/>
  <c r="AH3424" i="4" s="1"/>
  <c r="AI3424" i="4" s="1"/>
  <c r="AO3423" i="4"/>
  <c r="AR3423" i="4" s="1"/>
  <c r="AH3423" i="4"/>
  <c r="AG3423" i="4"/>
  <c r="AO3422" i="4"/>
  <c r="AR3422" i="4" s="1"/>
  <c r="AH3422" i="4"/>
  <c r="AI3422" i="4" s="1"/>
  <c r="AL3422" i="4" s="1"/>
  <c r="AG3422" i="4"/>
  <c r="AO3421" i="4"/>
  <c r="AR3421" i="4" s="1"/>
  <c r="AH3421" i="4"/>
  <c r="AG3421" i="4"/>
  <c r="AO3420" i="4"/>
  <c r="AR3420" i="4" s="1"/>
  <c r="AL3420" i="4"/>
  <c r="AJ3420" i="4"/>
  <c r="AG3420" i="4"/>
  <c r="AH3420" i="4" s="1"/>
  <c r="AI3420" i="4" s="1"/>
  <c r="AO3419" i="4"/>
  <c r="AR3419" i="4" s="1"/>
  <c r="AG3419" i="4"/>
  <c r="AH3419" i="4" s="1"/>
  <c r="AO3418" i="4"/>
  <c r="AR3418" i="4" s="1"/>
  <c r="AL3418" i="4"/>
  <c r="AH3418" i="4"/>
  <c r="AI3418" i="4" s="1"/>
  <c r="AG3418" i="4"/>
  <c r="AR3417" i="4"/>
  <c r="AO3417" i="4"/>
  <c r="AG3417" i="4"/>
  <c r="AH3417" i="4" s="1"/>
  <c r="AO3416" i="4"/>
  <c r="AR3416" i="4" s="1"/>
  <c r="AG3416" i="4"/>
  <c r="AH3416" i="4" s="1"/>
  <c r="AO3415" i="4"/>
  <c r="AR3415" i="4" s="1"/>
  <c r="AG3415" i="4"/>
  <c r="AH3415" i="4" s="1"/>
  <c r="AJ3415" i="4" s="1"/>
  <c r="AO3414" i="4"/>
  <c r="AR3414" i="4" s="1"/>
  <c r="AG3414" i="4"/>
  <c r="AH3414" i="4" s="1"/>
  <c r="AO3413" i="4"/>
  <c r="AR3413" i="4" s="1"/>
  <c r="AJ3413" i="4"/>
  <c r="AI3413" i="4"/>
  <c r="AL3413" i="4" s="1"/>
  <c r="AG3413" i="4"/>
  <c r="AH3413" i="4" s="1"/>
  <c r="AO3412" i="4"/>
  <c r="AR3412" i="4" s="1"/>
  <c r="AG3412" i="4"/>
  <c r="AH3412" i="4" s="1"/>
  <c r="AO3411" i="4"/>
  <c r="AR3411" i="4" s="1"/>
  <c r="AJ3411" i="4"/>
  <c r="AG3411" i="4"/>
  <c r="AH3411" i="4" s="1"/>
  <c r="AI3411" i="4" s="1"/>
  <c r="AL3411" i="4" s="1"/>
  <c r="AO3410" i="4"/>
  <c r="AR3410" i="4" s="1"/>
  <c r="AG3410" i="4"/>
  <c r="AH3410" i="4" s="1"/>
  <c r="AR3409" i="4"/>
  <c r="AO3409" i="4"/>
  <c r="AH3409" i="4"/>
  <c r="AI3409" i="4" s="1"/>
  <c r="AL3409" i="4" s="1"/>
  <c r="AG3409" i="4"/>
  <c r="AO3408" i="4"/>
  <c r="AR3408" i="4" s="1"/>
  <c r="AG3408" i="4"/>
  <c r="AH3408" i="4" s="1"/>
  <c r="AI3408" i="4" s="1"/>
  <c r="AL3408" i="4" s="1"/>
  <c r="AO3407" i="4"/>
  <c r="AR3407" i="4" s="1"/>
  <c r="AH3407" i="4"/>
  <c r="AJ3407" i="4" s="1"/>
  <c r="AG3407" i="4"/>
  <c r="AO3406" i="4"/>
  <c r="AR3406" i="4" s="1"/>
  <c r="AL3406" i="4"/>
  <c r="AJ3406" i="4"/>
  <c r="AH3406" i="4"/>
  <c r="AI3406" i="4" s="1"/>
  <c r="AG3406" i="4"/>
  <c r="AR3405" i="4"/>
  <c r="AO3405" i="4"/>
  <c r="AG3405" i="4"/>
  <c r="AH3405" i="4" s="1"/>
  <c r="AO3404" i="4"/>
  <c r="AR3404" i="4" s="1"/>
  <c r="AG3404" i="4"/>
  <c r="AH3404" i="4" s="1"/>
  <c r="AI3404" i="4" s="1"/>
  <c r="AL3404" i="4" s="1"/>
  <c r="AO3403" i="4"/>
  <c r="AR3403" i="4" s="1"/>
  <c r="AH3403" i="4"/>
  <c r="AJ3403" i="4" s="1"/>
  <c r="AG3403" i="4"/>
  <c r="AO3402" i="4"/>
  <c r="AR3402" i="4" s="1"/>
  <c r="AG3402" i="4"/>
  <c r="AH3402" i="4" s="1"/>
  <c r="AO3401" i="4"/>
  <c r="AR3401" i="4" s="1"/>
  <c r="AG3401" i="4"/>
  <c r="AH3401" i="4" s="1"/>
  <c r="AO3400" i="4"/>
  <c r="AR3400" i="4" s="1"/>
  <c r="AH3400" i="4"/>
  <c r="AI3400" i="4" s="1"/>
  <c r="AL3400" i="4" s="1"/>
  <c r="AG3400" i="4"/>
  <c r="AO3399" i="4"/>
  <c r="AR3399" i="4" s="1"/>
  <c r="AG3399" i="4"/>
  <c r="AH3399" i="4" s="1"/>
  <c r="AO3398" i="4"/>
  <c r="AR3398" i="4" s="1"/>
  <c r="AG3398" i="4"/>
  <c r="AH3398" i="4" s="1"/>
  <c r="AO3397" i="4"/>
  <c r="AR3397" i="4" s="1"/>
  <c r="AG3397" i="4"/>
  <c r="AH3397" i="4" s="1"/>
  <c r="AJ3397" i="4" s="1"/>
  <c r="AO3396" i="4"/>
  <c r="AR3396" i="4" s="1"/>
  <c r="AG3396" i="4"/>
  <c r="AH3396" i="4" s="1"/>
  <c r="AO3395" i="4"/>
  <c r="AR3395" i="4" s="1"/>
  <c r="AG3395" i="4"/>
  <c r="AH3395" i="4" s="1"/>
  <c r="AJ3395" i="4" s="1"/>
  <c r="AO3394" i="4"/>
  <c r="AR3394" i="4" s="1"/>
  <c r="AG3394" i="4"/>
  <c r="AH3394" i="4" s="1"/>
  <c r="AO3393" i="4"/>
  <c r="AR3393" i="4" s="1"/>
  <c r="AG3393" i="4"/>
  <c r="AH3393" i="4" s="1"/>
  <c r="AJ3393" i="4" s="1"/>
  <c r="AO3392" i="4"/>
  <c r="AR3392" i="4" s="1"/>
  <c r="AG3392" i="4"/>
  <c r="AH3392" i="4" s="1"/>
  <c r="AO3391" i="4"/>
  <c r="AR3391" i="4" s="1"/>
  <c r="AG3391" i="4"/>
  <c r="AH3391" i="4" s="1"/>
  <c r="AJ3391" i="4" s="1"/>
  <c r="AO3390" i="4"/>
  <c r="AR3390" i="4" s="1"/>
  <c r="AG3390" i="4"/>
  <c r="AH3390" i="4" s="1"/>
  <c r="AO3389" i="4"/>
  <c r="AR3389" i="4" s="1"/>
  <c r="AG3389" i="4"/>
  <c r="AH3389" i="4" s="1"/>
  <c r="AJ3389" i="4" s="1"/>
  <c r="AO3388" i="4"/>
  <c r="AR3388" i="4" s="1"/>
  <c r="AG3388" i="4"/>
  <c r="AH3388" i="4" s="1"/>
  <c r="AR3387" i="4"/>
  <c r="AO3387" i="4"/>
  <c r="AG3387" i="4"/>
  <c r="AH3387" i="4" s="1"/>
  <c r="AJ3387" i="4" s="1"/>
  <c r="AO3386" i="4"/>
  <c r="AR3386" i="4" s="1"/>
  <c r="AG3386" i="4"/>
  <c r="AH3386" i="4" s="1"/>
  <c r="AO3385" i="4"/>
  <c r="AR3385" i="4" s="1"/>
  <c r="AG3385" i="4"/>
  <c r="AH3385" i="4" s="1"/>
  <c r="AJ3385" i="4" s="1"/>
  <c r="AO3384" i="4"/>
  <c r="AR3384" i="4" s="1"/>
  <c r="AG3384" i="4"/>
  <c r="AH3384" i="4" s="1"/>
  <c r="AR3383" i="4"/>
  <c r="AO3383" i="4"/>
  <c r="AG3383" i="4"/>
  <c r="AH3383" i="4" s="1"/>
  <c r="AJ3383" i="4" s="1"/>
  <c r="AO3382" i="4"/>
  <c r="AR3382" i="4" s="1"/>
  <c r="AH3382" i="4"/>
  <c r="AG3382" i="4"/>
  <c r="AO3381" i="4"/>
  <c r="AR3381" i="4" s="1"/>
  <c r="AG3381" i="4"/>
  <c r="AH3381" i="4" s="1"/>
  <c r="AJ3381" i="4" s="1"/>
  <c r="AO3380" i="4"/>
  <c r="AR3380" i="4" s="1"/>
  <c r="AG3380" i="4"/>
  <c r="AH3380" i="4" s="1"/>
  <c r="AR3379" i="4"/>
  <c r="AO3379" i="4"/>
  <c r="AG3379" i="4"/>
  <c r="AH3379" i="4" s="1"/>
  <c r="AJ3379" i="4" s="1"/>
  <c r="AO3378" i="4"/>
  <c r="AR3378" i="4" s="1"/>
  <c r="AH3378" i="4"/>
  <c r="AG3378" i="4"/>
  <c r="AO3377" i="4"/>
  <c r="AR3377" i="4" s="1"/>
  <c r="AG3377" i="4"/>
  <c r="AH3377" i="4" s="1"/>
  <c r="AJ3377" i="4" s="1"/>
  <c r="AO3376" i="4"/>
  <c r="AR3376" i="4" s="1"/>
  <c r="AG3376" i="4"/>
  <c r="AH3376" i="4" s="1"/>
  <c r="AR3375" i="4"/>
  <c r="AO3375" i="4"/>
  <c r="AG3375" i="4"/>
  <c r="AH3375" i="4" s="1"/>
  <c r="AJ3375" i="4" s="1"/>
  <c r="AO3374" i="4"/>
  <c r="AR3374" i="4" s="1"/>
  <c r="AH3374" i="4"/>
  <c r="AG3374" i="4"/>
  <c r="AO3373" i="4"/>
  <c r="AR3373" i="4" s="1"/>
  <c r="AG3373" i="4"/>
  <c r="AH3373" i="4" s="1"/>
  <c r="AJ3373" i="4" s="1"/>
  <c r="AO3372" i="4"/>
  <c r="AR3372" i="4" s="1"/>
  <c r="AG3372" i="4"/>
  <c r="AH3372" i="4" s="1"/>
  <c r="AR3371" i="4"/>
  <c r="AO3371" i="4"/>
  <c r="AG3371" i="4"/>
  <c r="AH3371" i="4" s="1"/>
  <c r="AJ3371" i="4" s="1"/>
  <c r="AO3370" i="4"/>
  <c r="AR3370" i="4" s="1"/>
  <c r="AH3370" i="4"/>
  <c r="AG3370" i="4"/>
  <c r="AR3369" i="4"/>
  <c r="AO3369" i="4"/>
  <c r="AG3369" i="4"/>
  <c r="AH3369" i="4" s="1"/>
  <c r="AJ3369" i="4" s="1"/>
  <c r="AO3368" i="4"/>
  <c r="AR3368" i="4" s="1"/>
  <c r="AH3368" i="4"/>
  <c r="AG3368" i="4"/>
  <c r="AR3367" i="4"/>
  <c r="AO3367" i="4"/>
  <c r="AG3367" i="4"/>
  <c r="AH3367" i="4" s="1"/>
  <c r="AJ3367" i="4" s="1"/>
  <c r="AO3366" i="4"/>
  <c r="AR3366" i="4" s="1"/>
  <c r="AH3366" i="4"/>
  <c r="AG3366" i="4"/>
  <c r="AR3365" i="4"/>
  <c r="AO3365" i="4"/>
  <c r="AG3365" i="4"/>
  <c r="AH3365" i="4" s="1"/>
  <c r="AJ3365" i="4" s="1"/>
  <c r="AO3364" i="4"/>
  <c r="AR3364" i="4" s="1"/>
  <c r="AH3364" i="4"/>
  <c r="AG3364" i="4"/>
  <c r="AR3363" i="4"/>
  <c r="AO3363" i="4"/>
  <c r="AJ3363" i="4"/>
  <c r="AI3363" i="4"/>
  <c r="AL3363" i="4" s="1"/>
  <c r="AH3363" i="4"/>
  <c r="AG3363" i="4"/>
  <c r="AO3362" i="4"/>
  <c r="AR3362" i="4" s="1"/>
  <c r="AG3362" i="4"/>
  <c r="AH3362" i="4" s="1"/>
  <c r="AR3361" i="4"/>
  <c r="AO3361" i="4"/>
  <c r="AG3361" i="4"/>
  <c r="AH3361" i="4" s="1"/>
  <c r="AO3360" i="4"/>
  <c r="AR3360" i="4" s="1"/>
  <c r="AG3360" i="4"/>
  <c r="AH3360" i="4" s="1"/>
  <c r="AO3359" i="4"/>
  <c r="AR3359" i="4" s="1"/>
  <c r="AG3359" i="4"/>
  <c r="AH3359" i="4" s="1"/>
  <c r="AO3358" i="4"/>
  <c r="AR3358" i="4" s="1"/>
  <c r="AG3358" i="4"/>
  <c r="AH3358" i="4" s="1"/>
  <c r="AR3357" i="4"/>
  <c r="AO3357" i="4"/>
  <c r="AG3357" i="4"/>
  <c r="AH3357" i="4" s="1"/>
  <c r="AO3356" i="4"/>
  <c r="AR3356" i="4" s="1"/>
  <c r="AG3356" i="4"/>
  <c r="AH3356" i="4" s="1"/>
  <c r="AR3355" i="4"/>
  <c r="AO3355" i="4"/>
  <c r="AG3355" i="4"/>
  <c r="AH3355" i="4" s="1"/>
  <c r="AO3354" i="4"/>
  <c r="AR3354" i="4" s="1"/>
  <c r="AG3354" i="4"/>
  <c r="AH3354" i="4" s="1"/>
  <c r="AR3353" i="4"/>
  <c r="AO3353" i="4"/>
  <c r="AG3353" i="4"/>
  <c r="AH3353" i="4" s="1"/>
  <c r="AO3352" i="4"/>
  <c r="AR3352" i="4" s="1"/>
  <c r="AG3352" i="4"/>
  <c r="AH3352" i="4" s="1"/>
  <c r="AO3351" i="4"/>
  <c r="AR3351" i="4" s="1"/>
  <c r="AG3351" i="4"/>
  <c r="AH3351" i="4" s="1"/>
  <c r="AO3350" i="4"/>
  <c r="AR3350" i="4" s="1"/>
  <c r="AG3350" i="4"/>
  <c r="AH3350" i="4" s="1"/>
  <c r="AR3349" i="4"/>
  <c r="AO3349" i="4"/>
  <c r="AG3349" i="4"/>
  <c r="AH3349" i="4" s="1"/>
  <c r="AO3348" i="4"/>
  <c r="AR3348" i="4" s="1"/>
  <c r="AG3348" i="4"/>
  <c r="AH3348" i="4" s="1"/>
  <c r="AR3347" i="4"/>
  <c r="AO3347" i="4"/>
  <c r="AG3347" i="4"/>
  <c r="AH3347" i="4" s="1"/>
  <c r="AO3346" i="4"/>
  <c r="AR3346" i="4" s="1"/>
  <c r="AG3346" i="4"/>
  <c r="AH3346" i="4" s="1"/>
  <c r="AR3345" i="4"/>
  <c r="AO3345" i="4"/>
  <c r="AG3345" i="4"/>
  <c r="AH3345" i="4" s="1"/>
  <c r="AO3344" i="4"/>
  <c r="AR3344" i="4" s="1"/>
  <c r="AG3344" i="4"/>
  <c r="AH3344" i="4" s="1"/>
  <c r="AO3343" i="4"/>
  <c r="AR3343" i="4" s="1"/>
  <c r="AG3343" i="4"/>
  <c r="AH3343" i="4" s="1"/>
  <c r="AO3342" i="4"/>
  <c r="AR3342" i="4" s="1"/>
  <c r="AG3342" i="4"/>
  <c r="AH3342" i="4" s="1"/>
  <c r="AR3341" i="4"/>
  <c r="AO3341" i="4"/>
  <c r="AG3341" i="4"/>
  <c r="AH3341" i="4" s="1"/>
  <c r="AO3340" i="4"/>
  <c r="AR3340" i="4" s="1"/>
  <c r="AG3340" i="4"/>
  <c r="AH3340" i="4" s="1"/>
  <c r="AR3339" i="4"/>
  <c r="AO3339" i="4"/>
  <c r="AG3339" i="4"/>
  <c r="AH3339" i="4" s="1"/>
  <c r="AO3338" i="4"/>
  <c r="AR3338" i="4" s="1"/>
  <c r="AG3338" i="4"/>
  <c r="AH3338" i="4" s="1"/>
  <c r="AR3337" i="4"/>
  <c r="AO3337" i="4"/>
  <c r="AG3337" i="4"/>
  <c r="AH3337" i="4" s="1"/>
  <c r="AO3336" i="4"/>
  <c r="AR3336" i="4" s="1"/>
  <c r="AG3336" i="4"/>
  <c r="AH3336" i="4" s="1"/>
  <c r="AO3335" i="4"/>
  <c r="AR3335" i="4" s="1"/>
  <c r="AG3335" i="4"/>
  <c r="AH3335" i="4" s="1"/>
  <c r="AO3334" i="4"/>
  <c r="AR3334" i="4" s="1"/>
  <c r="AG3334" i="4"/>
  <c r="AH3334" i="4" s="1"/>
  <c r="AR3333" i="4"/>
  <c r="AO3333" i="4"/>
  <c r="AG3333" i="4"/>
  <c r="AH3333" i="4" s="1"/>
  <c r="AO3332" i="4"/>
  <c r="AR3332" i="4" s="1"/>
  <c r="AG3332" i="4"/>
  <c r="AH3332" i="4" s="1"/>
  <c r="AR3331" i="4"/>
  <c r="AO3331" i="4"/>
  <c r="AG3331" i="4"/>
  <c r="AH3331" i="4" s="1"/>
  <c r="AO3330" i="4"/>
  <c r="AR3330" i="4" s="1"/>
  <c r="AG3330" i="4"/>
  <c r="AH3330" i="4" s="1"/>
  <c r="AR3329" i="4"/>
  <c r="AO3329" i="4"/>
  <c r="AG3329" i="4"/>
  <c r="AH3329" i="4" s="1"/>
  <c r="AO3328" i="4"/>
  <c r="AR3328" i="4" s="1"/>
  <c r="AG3328" i="4"/>
  <c r="AH3328" i="4" s="1"/>
  <c r="AO3327" i="4"/>
  <c r="AR3327" i="4" s="1"/>
  <c r="AG3327" i="4"/>
  <c r="AH3327" i="4" s="1"/>
  <c r="AO3326" i="4"/>
  <c r="AR3326" i="4" s="1"/>
  <c r="AG3326" i="4"/>
  <c r="AH3326" i="4" s="1"/>
  <c r="AR3325" i="4"/>
  <c r="AO3325" i="4"/>
  <c r="AG3325" i="4"/>
  <c r="AH3325" i="4" s="1"/>
  <c r="AO3324" i="4"/>
  <c r="AR3324" i="4" s="1"/>
  <c r="AG3324" i="4"/>
  <c r="AH3324" i="4" s="1"/>
  <c r="AR3323" i="4"/>
  <c r="AO3323" i="4"/>
  <c r="AG3323" i="4"/>
  <c r="AH3323" i="4" s="1"/>
  <c r="AO3322" i="4"/>
  <c r="AR3322" i="4" s="1"/>
  <c r="AG3322" i="4"/>
  <c r="AH3322" i="4" s="1"/>
  <c r="AR3321" i="4"/>
  <c r="AO3321" i="4"/>
  <c r="AG3321" i="4"/>
  <c r="AH3321" i="4" s="1"/>
  <c r="AO3320" i="4"/>
  <c r="AR3320" i="4" s="1"/>
  <c r="AG3320" i="4"/>
  <c r="AH3320" i="4" s="1"/>
  <c r="AO3319" i="4"/>
  <c r="AR3319" i="4" s="1"/>
  <c r="AG3319" i="4"/>
  <c r="AH3319" i="4" s="1"/>
  <c r="AO3318" i="4"/>
  <c r="AR3318" i="4" s="1"/>
  <c r="AG3318" i="4"/>
  <c r="AH3318" i="4" s="1"/>
  <c r="AR3317" i="4"/>
  <c r="AO3317" i="4"/>
  <c r="AG3317" i="4"/>
  <c r="AH3317" i="4" s="1"/>
  <c r="AO3316" i="4"/>
  <c r="AR3316" i="4" s="1"/>
  <c r="AG3316" i="4"/>
  <c r="AH3316" i="4" s="1"/>
  <c r="AR3315" i="4"/>
  <c r="AO3315" i="4"/>
  <c r="AG3315" i="4"/>
  <c r="AH3315" i="4" s="1"/>
  <c r="AO3314" i="4"/>
  <c r="AR3314" i="4" s="1"/>
  <c r="AG3314" i="4"/>
  <c r="AH3314" i="4" s="1"/>
  <c r="AR3313" i="4"/>
  <c r="AO3313" i="4"/>
  <c r="AG3313" i="4"/>
  <c r="AH3313" i="4" s="1"/>
  <c r="AO3312" i="4"/>
  <c r="AR3312" i="4" s="1"/>
  <c r="AG3312" i="4"/>
  <c r="AH3312" i="4" s="1"/>
  <c r="AO3311" i="4"/>
  <c r="AR3311" i="4" s="1"/>
  <c r="AG3311" i="4"/>
  <c r="AH3311" i="4" s="1"/>
  <c r="AO3310" i="4"/>
  <c r="AR3310" i="4" s="1"/>
  <c r="AG3310" i="4"/>
  <c r="AH3310" i="4" s="1"/>
  <c r="AR3309" i="4"/>
  <c r="AO3309" i="4"/>
  <c r="AG3309" i="4"/>
  <c r="AH3309" i="4" s="1"/>
  <c r="AO3308" i="4"/>
  <c r="AR3308" i="4" s="1"/>
  <c r="AG3308" i="4"/>
  <c r="AH3308" i="4" s="1"/>
  <c r="AR3307" i="4"/>
  <c r="AO3307" i="4"/>
  <c r="AG3307" i="4"/>
  <c r="AH3307" i="4" s="1"/>
  <c r="AO3306" i="4"/>
  <c r="AR3306" i="4" s="1"/>
  <c r="AG3306" i="4"/>
  <c r="AH3306" i="4" s="1"/>
  <c r="AO3305" i="4"/>
  <c r="AR3305" i="4" s="1"/>
  <c r="AG3305" i="4"/>
  <c r="AH3305" i="4" s="1"/>
  <c r="AO3304" i="4"/>
  <c r="AR3304" i="4" s="1"/>
  <c r="AG3304" i="4"/>
  <c r="AH3304" i="4" s="1"/>
  <c r="AO3303" i="4"/>
  <c r="AR3303" i="4" s="1"/>
  <c r="AG3303" i="4"/>
  <c r="AH3303" i="4" s="1"/>
  <c r="AO3302" i="4"/>
  <c r="AR3302" i="4" s="1"/>
  <c r="AG3302" i="4"/>
  <c r="AH3302" i="4" s="1"/>
  <c r="AR3301" i="4"/>
  <c r="AO3301" i="4"/>
  <c r="AG3301" i="4"/>
  <c r="AH3301" i="4" s="1"/>
  <c r="AO3300" i="4"/>
  <c r="AR3300" i="4" s="1"/>
  <c r="AG3300" i="4"/>
  <c r="AH3300" i="4" s="1"/>
  <c r="AR3299" i="4"/>
  <c r="AO3299" i="4"/>
  <c r="AG3299" i="4"/>
  <c r="AH3299" i="4" s="1"/>
  <c r="AO3298" i="4"/>
  <c r="AR3298" i="4" s="1"/>
  <c r="AG3298" i="4"/>
  <c r="AH3298" i="4" s="1"/>
  <c r="AO3297" i="4"/>
  <c r="AR3297" i="4" s="1"/>
  <c r="AG3297" i="4"/>
  <c r="AH3297" i="4" s="1"/>
  <c r="AO3296" i="4"/>
  <c r="AR3296" i="4" s="1"/>
  <c r="AG3296" i="4"/>
  <c r="AH3296" i="4" s="1"/>
  <c r="AO3295" i="4"/>
  <c r="AR3295" i="4" s="1"/>
  <c r="AG3295" i="4"/>
  <c r="AH3295" i="4" s="1"/>
  <c r="AO3294" i="4"/>
  <c r="AR3294" i="4" s="1"/>
  <c r="AG3294" i="4"/>
  <c r="AH3294" i="4" s="1"/>
  <c r="AR3293" i="4"/>
  <c r="AO3293" i="4"/>
  <c r="AG3293" i="4"/>
  <c r="AH3293" i="4" s="1"/>
  <c r="AO3292" i="4"/>
  <c r="AR3292" i="4" s="1"/>
  <c r="AG3292" i="4"/>
  <c r="AH3292" i="4" s="1"/>
  <c r="AR3291" i="4"/>
  <c r="AO3291" i="4"/>
  <c r="AG3291" i="4"/>
  <c r="AH3291" i="4" s="1"/>
  <c r="AO3290" i="4"/>
  <c r="AR3290" i="4" s="1"/>
  <c r="AG3290" i="4"/>
  <c r="AH3290" i="4" s="1"/>
  <c r="AO3289" i="4"/>
  <c r="AR3289" i="4" s="1"/>
  <c r="AG3289" i="4"/>
  <c r="AH3289" i="4" s="1"/>
  <c r="AO3288" i="4"/>
  <c r="AR3288" i="4" s="1"/>
  <c r="AG3288" i="4"/>
  <c r="AH3288" i="4" s="1"/>
  <c r="AO3287" i="4"/>
  <c r="AR3287" i="4" s="1"/>
  <c r="AG3287" i="4"/>
  <c r="AH3287" i="4" s="1"/>
  <c r="AO3286" i="4"/>
  <c r="AR3286" i="4" s="1"/>
  <c r="AG3286" i="4"/>
  <c r="AH3286" i="4" s="1"/>
  <c r="AR3285" i="4"/>
  <c r="AO3285" i="4"/>
  <c r="AG3285" i="4"/>
  <c r="AH3285" i="4" s="1"/>
  <c r="AO3284" i="4"/>
  <c r="AR3284" i="4" s="1"/>
  <c r="AG3284" i="4"/>
  <c r="AH3284" i="4" s="1"/>
  <c r="AR3283" i="4"/>
  <c r="AO3283" i="4"/>
  <c r="AI3283" i="4"/>
  <c r="AL3283" i="4" s="1"/>
  <c r="AH3283" i="4"/>
  <c r="AJ3283" i="4" s="1"/>
  <c r="AG3283" i="4"/>
  <c r="AO3282" i="4"/>
  <c r="AR3282" i="4" s="1"/>
  <c r="AG3282" i="4"/>
  <c r="AH3282" i="4" s="1"/>
  <c r="AO3281" i="4"/>
  <c r="AR3281" i="4" s="1"/>
  <c r="AJ3281" i="4"/>
  <c r="AI3281" i="4"/>
  <c r="AL3281" i="4" s="1"/>
  <c r="AG3281" i="4"/>
  <c r="AH3281" i="4" s="1"/>
  <c r="AO3280" i="4"/>
  <c r="AR3280" i="4" s="1"/>
  <c r="AG3280" i="4"/>
  <c r="AH3280" i="4" s="1"/>
  <c r="AO3279" i="4"/>
  <c r="AR3279" i="4" s="1"/>
  <c r="AJ3279" i="4"/>
  <c r="AG3279" i="4"/>
  <c r="AH3279" i="4" s="1"/>
  <c r="AI3279" i="4" s="1"/>
  <c r="AL3279" i="4" s="1"/>
  <c r="AO3278" i="4"/>
  <c r="AR3278" i="4" s="1"/>
  <c r="AG3278" i="4"/>
  <c r="AH3278" i="4" s="1"/>
  <c r="AO3277" i="4"/>
  <c r="AR3277" i="4" s="1"/>
  <c r="AJ3277" i="4"/>
  <c r="AG3277" i="4"/>
  <c r="AH3277" i="4" s="1"/>
  <c r="AI3277" i="4" s="1"/>
  <c r="AL3277" i="4" s="1"/>
  <c r="AO3276" i="4"/>
  <c r="AR3276" i="4" s="1"/>
  <c r="AG3276" i="4"/>
  <c r="AH3276" i="4" s="1"/>
  <c r="AO3275" i="4"/>
  <c r="AR3275" i="4" s="1"/>
  <c r="AJ3275" i="4"/>
  <c r="AG3275" i="4"/>
  <c r="AH3275" i="4" s="1"/>
  <c r="AI3275" i="4" s="1"/>
  <c r="AL3275" i="4" s="1"/>
  <c r="AO3274" i="4"/>
  <c r="AR3274" i="4" s="1"/>
  <c r="AG3274" i="4"/>
  <c r="AH3274" i="4" s="1"/>
  <c r="AO3273" i="4"/>
  <c r="AR3273" i="4" s="1"/>
  <c r="AJ3273" i="4"/>
  <c r="AG3273" i="4"/>
  <c r="AH3273" i="4" s="1"/>
  <c r="AI3273" i="4" s="1"/>
  <c r="AL3273" i="4" s="1"/>
  <c r="AO3272" i="4"/>
  <c r="AR3272" i="4" s="1"/>
  <c r="AG3272" i="4"/>
  <c r="AH3272" i="4" s="1"/>
  <c r="AI3272" i="4" s="1"/>
  <c r="AL3272" i="4" s="1"/>
  <c r="AO3271" i="4"/>
  <c r="AR3271" i="4" s="1"/>
  <c r="AH3271" i="4"/>
  <c r="AG3271" i="4"/>
  <c r="AO3270" i="4"/>
  <c r="AR3270" i="4" s="1"/>
  <c r="AJ3270" i="4"/>
  <c r="AG3270" i="4"/>
  <c r="AH3270" i="4" s="1"/>
  <c r="AI3270" i="4" s="1"/>
  <c r="AL3270" i="4" s="1"/>
  <c r="AO3269" i="4"/>
  <c r="AR3269" i="4" s="1"/>
  <c r="AG3269" i="4"/>
  <c r="AH3269" i="4" s="1"/>
  <c r="AO3268" i="4"/>
  <c r="AR3268" i="4" s="1"/>
  <c r="AG3268" i="4"/>
  <c r="AH3268" i="4" s="1"/>
  <c r="AI3268" i="4" s="1"/>
  <c r="AL3268" i="4" s="1"/>
  <c r="AO3267" i="4"/>
  <c r="AR3267" i="4" s="1"/>
  <c r="AH3267" i="4"/>
  <c r="AG3267" i="4"/>
  <c r="AO3266" i="4"/>
  <c r="AR3266" i="4" s="1"/>
  <c r="AJ3266" i="4"/>
  <c r="AG3266" i="4"/>
  <c r="AH3266" i="4" s="1"/>
  <c r="AI3266" i="4" s="1"/>
  <c r="AL3266" i="4" s="1"/>
  <c r="AO3265" i="4"/>
  <c r="AR3265" i="4" s="1"/>
  <c r="AG3265" i="4"/>
  <c r="AH3265" i="4" s="1"/>
  <c r="AO3264" i="4"/>
  <c r="AR3264" i="4" s="1"/>
  <c r="AG3264" i="4"/>
  <c r="AH3264" i="4" s="1"/>
  <c r="AI3264" i="4" s="1"/>
  <c r="AL3264" i="4" s="1"/>
  <c r="AO3263" i="4"/>
  <c r="AR3263" i="4" s="1"/>
  <c r="AH3263" i="4"/>
  <c r="AG3263" i="4"/>
  <c r="AO3262" i="4"/>
  <c r="AR3262" i="4" s="1"/>
  <c r="AG3262" i="4"/>
  <c r="AH3262" i="4" s="1"/>
  <c r="AI3262" i="4" s="1"/>
  <c r="AL3262" i="4" s="1"/>
  <c r="AO3261" i="4"/>
  <c r="AR3261" i="4" s="1"/>
  <c r="AG3261" i="4"/>
  <c r="AH3261" i="4" s="1"/>
  <c r="AO3260" i="4"/>
  <c r="AR3260" i="4" s="1"/>
  <c r="AG3260" i="4"/>
  <c r="AH3260" i="4" s="1"/>
  <c r="AI3260" i="4" s="1"/>
  <c r="AL3260" i="4" s="1"/>
  <c r="AO3259" i="4"/>
  <c r="AR3259" i="4" s="1"/>
  <c r="AH3259" i="4"/>
  <c r="AG3259" i="4"/>
  <c r="AO3258" i="4"/>
  <c r="AR3258" i="4" s="1"/>
  <c r="AG3258" i="4"/>
  <c r="AH3258" i="4" s="1"/>
  <c r="AI3258" i="4" s="1"/>
  <c r="AL3258" i="4" s="1"/>
  <c r="AO3257" i="4"/>
  <c r="AR3257" i="4" s="1"/>
  <c r="AG3257" i="4"/>
  <c r="AH3257" i="4" s="1"/>
  <c r="AO3256" i="4"/>
  <c r="AR3256" i="4" s="1"/>
  <c r="AG3256" i="4"/>
  <c r="AH3256" i="4" s="1"/>
  <c r="AI3256" i="4" s="1"/>
  <c r="AL3256" i="4" s="1"/>
  <c r="AO3255" i="4"/>
  <c r="AR3255" i="4" s="1"/>
  <c r="AH3255" i="4"/>
  <c r="AG3255" i="4"/>
  <c r="AO3254" i="4"/>
  <c r="AR3254" i="4" s="1"/>
  <c r="AG3254" i="4"/>
  <c r="AH3254" i="4" s="1"/>
  <c r="AI3254" i="4" s="1"/>
  <c r="AL3254" i="4" s="1"/>
  <c r="AO3253" i="4"/>
  <c r="AR3253" i="4" s="1"/>
  <c r="AG3253" i="4"/>
  <c r="AH3253" i="4" s="1"/>
  <c r="AO3252" i="4"/>
  <c r="AR3252" i="4" s="1"/>
  <c r="AG3252" i="4"/>
  <c r="AH3252" i="4" s="1"/>
  <c r="AI3252" i="4" s="1"/>
  <c r="AL3252" i="4" s="1"/>
  <c r="AO3251" i="4"/>
  <c r="AR3251" i="4" s="1"/>
  <c r="AH3251" i="4"/>
  <c r="AG3251" i="4"/>
  <c r="AO3250" i="4"/>
  <c r="AR3250" i="4" s="1"/>
  <c r="AG3250" i="4"/>
  <c r="AH3250" i="4" s="1"/>
  <c r="AI3250" i="4" s="1"/>
  <c r="AL3250" i="4" s="1"/>
  <c r="AO3249" i="4"/>
  <c r="AR3249" i="4" s="1"/>
  <c r="AG3249" i="4"/>
  <c r="AH3249" i="4" s="1"/>
  <c r="AO3248" i="4"/>
  <c r="AR3248" i="4" s="1"/>
  <c r="AG3248" i="4"/>
  <c r="AH3248" i="4" s="1"/>
  <c r="AI3248" i="4" s="1"/>
  <c r="AL3248" i="4" s="1"/>
  <c r="AO3247" i="4"/>
  <c r="AR3247" i="4" s="1"/>
  <c r="AG3247" i="4"/>
  <c r="AH3247" i="4" s="1"/>
  <c r="AO3246" i="4"/>
  <c r="AR3246" i="4" s="1"/>
  <c r="AG3246" i="4"/>
  <c r="AH3246" i="4" s="1"/>
  <c r="AI3246" i="4" s="1"/>
  <c r="AL3246" i="4" s="1"/>
  <c r="AO3245" i="4"/>
  <c r="AR3245" i="4" s="1"/>
  <c r="AG3245" i="4"/>
  <c r="AH3245" i="4" s="1"/>
  <c r="AO3244" i="4"/>
  <c r="AR3244" i="4" s="1"/>
  <c r="AG3244" i="4"/>
  <c r="AH3244" i="4" s="1"/>
  <c r="AI3244" i="4" s="1"/>
  <c r="AL3244" i="4" s="1"/>
  <c r="AO3243" i="4"/>
  <c r="AR3243" i="4" s="1"/>
  <c r="AH3243" i="4"/>
  <c r="AG3243" i="4"/>
  <c r="AW3242" i="4"/>
  <c r="AD3242" i="4" s="1"/>
  <c r="AE3242" i="4" s="1"/>
  <c r="AO3242" i="4"/>
  <c r="AR3242" i="4" s="1"/>
  <c r="AG3242" i="4"/>
  <c r="AH3242" i="4" s="1"/>
  <c r="AI3242" i="4" s="1"/>
  <c r="AW3241" i="4"/>
  <c r="AD3241" i="4" s="1"/>
  <c r="AE3241" i="4" s="1"/>
  <c r="AO3241" i="4"/>
  <c r="AR3241" i="4" s="1"/>
  <c r="AG3241" i="4"/>
  <c r="AH3241" i="4" s="1"/>
  <c r="AI3241" i="4" s="1"/>
  <c r="AW3240" i="4"/>
  <c r="AD3240" i="4" s="1"/>
  <c r="AE3240" i="4" s="1"/>
  <c r="AW3239" i="4"/>
  <c r="AO3239" i="4"/>
  <c r="AR3239" i="4" s="1"/>
  <c r="AG3239" i="4"/>
  <c r="AH3239" i="4" s="1"/>
  <c r="AI3239" i="4" s="1"/>
  <c r="AD3239" i="4"/>
  <c r="AE3239" i="4" s="1"/>
  <c r="AW3238" i="4"/>
  <c r="AD3238" i="4" s="1"/>
  <c r="AE3238" i="4" s="1"/>
  <c r="AJ3238" i="4" s="1"/>
  <c r="AO3238" i="4"/>
  <c r="AR3238" i="4" s="1"/>
  <c r="AG3238" i="4"/>
  <c r="AH3238" i="4" s="1"/>
  <c r="AI3238" i="4" s="1"/>
  <c r="AF3238" i="4"/>
  <c r="AL3238" i="4" s="1"/>
  <c r="AW3237" i="4"/>
  <c r="AD3237" i="4"/>
  <c r="AE3237" i="4" s="1"/>
  <c r="AF3237" i="4" s="1"/>
  <c r="AL3237" i="4" s="1"/>
  <c r="AW3236" i="4"/>
  <c r="AD3236" i="4" s="1"/>
  <c r="AE3236" i="4" s="1"/>
  <c r="AO3236" i="4"/>
  <c r="AR3236" i="4" s="1"/>
  <c r="AG3236" i="4"/>
  <c r="AH3236" i="4" s="1"/>
  <c r="AI3236" i="4" s="1"/>
  <c r="AW3235" i="4"/>
  <c r="AO3235" i="4"/>
  <c r="AR3235" i="4" s="1"/>
  <c r="AG3235" i="4"/>
  <c r="AH3235" i="4" s="1"/>
  <c r="AI3235" i="4" s="1"/>
  <c r="AD3235" i="4"/>
  <c r="AE3235" i="4" s="1"/>
  <c r="AW3234" i="4"/>
  <c r="AD3234" i="4" s="1"/>
  <c r="AO3234" i="4"/>
  <c r="AR3234" i="4" s="1"/>
  <c r="AI3234" i="4"/>
  <c r="AG3234" i="4"/>
  <c r="AH3234" i="4" s="1"/>
  <c r="AE3234" i="4"/>
  <c r="AW3233" i="4"/>
  <c r="AD3233" i="4"/>
  <c r="AE3233" i="4" s="1"/>
  <c r="AJ3233" i="4" s="1"/>
  <c r="AW3232" i="4"/>
  <c r="AO3232" i="4"/>
  <c r="AR3232" i="4" s="1"/>
  <c r="AH3232" i="4"/>
  <c r="AI3232" i="4" s="1"/>
  <c r="AG3232" i="4"/>
  <c r="AD3232" i="4"/>
  <c r="AE3232" i="4" s="1"/>
  <c r="AO3231" i="4"/>
  <c r="AR3231" i="4" s="1"/>
  <c r="AG3231" i="4"/>
  <c r="AH3231" i="4" s="1"/>
  <c r="AW3230" i="4"/>
  <c r="AO3230" i="4"/>
  <c r="AR3230" i="4" s="1"/>
  <c r="AG3230" i="4"/>
  <c r="AH3230" i="4" s="1"/>
  <c r="AI3230" i="4" s="1"/>
  <c r="AD3230" i="4"/>
  <c r="AE3230" i="4" s="1"/>
  <c r="AW3229" i="4"/>
  <c r="AD3229" i="4" s="1"/>
  <c r="AF3229" i="4" s="1"/>
  <c r="AO3229" i="4"/>
  <c r="AR3229" i="4" s="1"/>
  <c r="AG3229" i="4"/>
  <c r="AI3229" i="4" s="1"/>
  <c r="AW3228" i="4"/>
  <c r="AD3228" i="4" s="1"/>
  <c r="AO3228" i="4"/>
  <c r="AR3228" i="4" s="1"/>
  <c r="AG3228" i="4"/>
  <c r="AI3228" i="4" s="1"/>
  <c r="AR3227" i="4"/>
  <c r="AO3227" i="4"/>
  <c r="AG3227" i="4"/>
  <c r="AH3227" i="4" s="1"/>
  <c r="AJ3227" i="4" s="1"/>
  <c r="AW3226" i="4"/>
  <c r="AO3226" i="4"/>
  <c r="AR3226" i="4" s="1"/>
  <c r="AG3226" i="4"/>
  <c r="AI3226" i="4" s="1"/>
  <c r="AD3226" i="4"/>
  <c r="AW3225" i="4"/>
  <c r="AD3225" i="4" s="1"/>
  <c r="AE3225" i="4" s="1"/>
  <c r="AO3225" i="4"/>
  <c r="AR3225" i="4" s="1"/>
  <c r="AG3225" i="4"/>
  <c r="AH3225" i="4" s="1"/>
  <c r="AI3225" i="4" s="1"/>
  <c r="AW3224" i="4"/>
  <c r="AO3224" i="4"/>
  <c r="AR3224" i="4" s="1"/>
  <c r="AG3224" i="4"/>
  <c r="AH3224" i="4" s="1"/>
  <c r="AI3224" i="4" s="1"/>
  <c r="AD3224" i="4"/>
  <c r="AE3224" i="4" s="1"/>
  <c r="AO3223" i="4"/>
  <c r="AR3223" i="4" s="1"/>
  <c r="AG3223" i="4"/>
  <c r="AH3223" i="4" s="1"/>
  <c r="AJ3223" i="4" s="1"/>
  <c r="AW3222" i="4"/>
  <c r="AO3222" i="4"/>
  <c r="AR3222" i="4" s="1"/>
  <c r="AH3222" i="4"/>
  <c r="AI3222" i="4" s="1"/>
  <c r="AG3222" i="4"/>
  <c r="AD3222" i="4"/>
  <c r="AE3222" i="4" s="1"/>
  <c r="AO3221" i="4"/>
  <c r="AR3221" i="4" s="1"/>
  <c r="AG3221" i="4"/>
  <c r="AH3221" i="4" s="1"/>
  <c r="AO3220" i="4"/>
  <c r="AR3220" i="4" s="1"/>
  <c r="AG3220" i="4"/>
  <c r="AH3220" i="4" s="1"/>
  <c r="AW3219" i="4"/>
  <c r="AD3219" i="4" s="1"/>
  <c r="AE3219" i="4" s="1"/>
  <c r="AO3219" i="4"/>
  <c r="AR3219" i="4" s="1"/>
  <c r="AG3219" i="4"/>
  <c r="AH3219" i="4" s="1"/>
  <c r="AI3219" i="4" s="1"/>
  <c r="AF3219" i="4"/>
  <c r="AO3218" i="4"/>
  <c r="AR3218" i="4" s="1"/>
  <c r="AG3218" i="4"/>
  <c r="AH3218" i="4" s="1"/>
  <c r="AR3217" i="4"/>
  <c r="AO3217" i="4"/>
  <c r="AG3217" i="4"/>
  <c r="AH3217" i="4" s="1"/>
  <c r="AJ3217" i="4" s="1"/>
  <c r="AW3216" i="4"/>
  <c r="AO3216" i="4"/>
  <c r="AR3216" i="4" s="1"/>
  <c r="AG3216" i="4"/>
  <c r="AH3216" i="4" s="1"/>
  <c r="AI3216" i="4" s="1"/>
  <c r="AD3216" i="4"/>
  <c r="AE3216" i="4" s="1"/>
  <c r="AW3215" i="4"/>
  <c r="AD3215" i="4" s="1"/>
  <c r="AE3215" i="4" s="1"/>
  <c r="AO3215" i="4"/>
  <c r="AR3215" i="4" s="1"/>
  <c r="AG3215" i="4"/>
  <c r="AH3215" i="4" s="1"/>
  <c r="AI3215" i="4" s="1"/>
  <c r="AW3214" i="4"/>
  <c r="AO3214" i="4"/>
  <c r="AR3214" i="4" s="1"/>
  <c r="AG3214" i="4"/>
  <c r="AH3214" i="4" s="1"/>
  <c r="AI3214" i="4" s="1"/>
  <c r="AD3214" i="4"/>
  <c r="AE3214" i="4" s="1"/>
  <c r="AW3213" i="4"/>
  <c r="AD3213" i="4" s="1"/>
  <c r="AE3213" i="4" s="1"/>
  <c r="AF3213" i="4" s="1"/>
  <c r="AL3213" i="4" s="1"/>
  <c r="AO3213" i="4"/>
  <c r="AR3213" i="4" s="1"/>
  <c r="AG3213" i="4"/>
  <c r="AH3213" i="4" s="1"/>
  <c r="AI3213" i="4" s="1"/>
  <c r="AW3212" i="4"/>
  <c r="AO3212" i="4"/>
  <c r="AR3212" i="4" s="1"/>
  <c r="AG3212" i="4"/>
  <c r="AH3212" i="4" s="1"/>
  <c r="AI3212" i="4" s="1"/>
  <c r="AD3212" i="4"/>
  <c r="AE3212" i="4" s="1"/>
  <c r="AW3211" i="4"/>
  <c r="AD3211" i="4" s="1"/>
  <c r="AE3211" i="4" s="1"/>
  <c r="AF3211" i="4" s="1"/>
  <c r="AO3211" i="4"/>
  <c r="AR3211" i="4" s="1"/>
  <c r="AG3211" i="4"/>
  <c r="AH3211" i="4" s="1"/>
  <c r="AI3211" i="4" s="1"/>
  <c r="AW3210" i="4"/>
  <c r="AO3210" i="4"/>
  <c r="AR3210" i="4" s="1"/>
  <c r="AG3210" i="4"/>
  <c r="AH3210" i="4" s="1"/>
  <c r="AI3210" i="4" s="1"/>
  <c r="AD3210" i="4"/>
  <c r="AE3210" i="4" s="1"/>
  <c r="AW3209" i="4"/>
  <c r="AD3209" i="4" s="1"/>
  <c r="AJ3209" i="4" s="1"/>
  <c r="AO3209" i="4"/>
  <c r="AR3209" i="4" s="1"/>
  <c r="AG3209" i="4"/>
  <c r="AI3209" i="4" s="1"/>
  <c r="AW3208" i="4"/>
  <c r="AO3208" i="4"/>
  <c r="AR3208" i="4" s="1"/>
  <c r="AG3208" i="4"/>
  <c r="AH3208" i="4" s="1"/>
  <c r="AI3208" i="4" s="1"/>
  <c r="AD3208" i="4"/>
  <c r="AE3208" i="4" s="1"/>
  <c r="AW3207" i="4"/>
  <c r="AD3207" i="4" s="1"/>
  <c r="AE3207" i="4" s="1"/>
  <c r="AO3207" i="4"/>
  <c r="AR3207" i="4" s="1"/>
  <c r="AG3207" i="4"/>
  <c r="AH3207" i="4" s="1"/>
  <c r="AI3207" i="4" s="1"/>
  <c r="AF3207" i="4"/>
  <c r="AW3206" i="4"/>
  <c r="AO3206" i="4"/>
  <c r="AR3206" i="4" s="1"/>
  <c r="AG3206" i="4"/>
  <c r="AH3206" i="4" s="1"/>
  <c r="AI3206" i="4" s="1"/>
  <c r="AD3206" i="4"/>
  <c r="AE3206" i="4" s="1"/>
  <c r="AW3205" i="4"/>
  <c r="AD3205" i="4" s="1"/>
  <c r="AE3205" i="4" s="1"/>
  <c r="AO3205" i="4"/>
  <c r="AR3205" i="4" s="1"/>
  <c r="AG3205" i="4"/>
  <c r="AH3205" i="4" s="1"/>
  <c r="AI3205" i="4" s="1"/>
  <c r="AF3205" i="4"/>
  <c r="AW3204" i="4"/>
  <c r="AO3204" i="4"/>
  <c r="AR3204" i="4" s="1"/>
  <c r="AH3204" i="4"/>
  <c r="AI3204" i="4" s="1"/>
  <c r="AG3204" i="4"/>
  <c r="AD3204" i="4"/>
  <c r="AE3204" i="4" s="1"/>
  <c r="AW3203" i="4"/>
  <c r="AD3203" i="4" s="1"/>
  <c r="AE3203" i="4" s="1"/>
  <c r="AO3203" i="4"/>
  <c r="AR3203" i="4" s="1"/>
  <c r="AG3203" i="4"/>
  <c r="AH3203" i="4" s="1"/>
  <c r="AI3203" i="4" s="1"/>
  <c r="AF3203" i="4"/>
  <c r="AO3202" i="4"/>
  <c r="AR3202" i="4" s="1"/>
  <c r="AG3202" i="4"/>
  <c r="AH3202" i="4" s="1"/>
  <c r="AR3201" i="4"/>
  <c r="AO3201" i="4"/>
  <c r="AG3201" i="4"/>
  <c r="AH3201" i="4" s="1"/>
  <c r="AJ3201" i="4" s="1"/>
  <c r="AW3200" i="4"/>
  <c r="AO3200" i="4"/>
  <c r="AR3200" i="4" s="1"/>
  <c r="AG3200" i="4"/>
  <c r="AH3200" i="4" s="1"/>
  <c r="AI3200" i="4" s="1"/>
  <c r="AD3200" i="4"/>
  <c r="AE3200" i="4" s="1"/>
  <c r="AW3199" i="4"/>
  <c r="AD3199" i="4" s="1"/>
  <c r="AE3199" i="4" s="1"/>
  <c r="AO3199" i="4"/>
  <c r="AR3199" i="4" s="1"/>
  <c r="AH3199" i="4"/>
  <c r="AI3199" i="4" s="1"/>
  <c r="AG3199" i="4"/>
  <c r="AW3198" i="4"/>
  <c r="AO3198" i="4"/>
  <c r="AR3198" i="4" s="1"/>
  <c r="AG3198" i="4"/>
  <c r="AH3198" i="4" s="1"/>
  <c r="AI3198" i="4" s="1"/>
  <c r="AD3198" i="4"/>
  <c r="AE3198" i="4" s="1"/>
  <c r="AW3197" i="4"/>
  <c r="AD3197" i="4" s="1"/>
  <c r="AE3197" i="4" s="1"/>
  <c r="AO3197" i="4"/>
  <c r="AR3197" i="4" s="1"/>
  <c r="AG3197" i="4"/>
  <c r="AH3197" i="4" s="1"/>
  <c r="AI3197" i="4" s="1"/>
  <c r="AW3196" i="4"/>
  <c r="AO3196" i="4"/>
  <c r="AR3196" i="4" s="1"/>
  <c r="AG3196" i="4"/>
  <c r="AH3196" i="4" s="1"/>
  <c r="AI3196" i="4" s="1"/>
  <c r="AD3196" i="4"/>
  <c r="AE3196" i="4" s="1"/>
  <c r="AW3195" i="4"/>
  <c r="AD3195" i="4" s="1"/>
  <c r="AE3195" i="4" s="1"/>
  <c r="AO3195" i="4"/>
  <c r="AR3195" i="4" s="1"/>
  <c r="AH3195" i="4"/>
  <c r="AI3195" i="4" s="1"/>
  <c r="AG3195" i="4"/>
  <c r="AW3194" i="4"/>
  <c r="AO3194" i="4"/>
  <c r="AR3194" i="4" s="1"/>
  <c r="AG3194" i="4"/>
  <c r="AH3194" i="4" s="1"/>
  <c r="AI3194" i="4" s="1"/>
  <c r="AD3194" i="4"/>
  <c r="AE3194" i="4" s="1"/>
  <c r="AW3193" i="4"/>
  <c r="AD3193" i="4" s="1"/>
  <c r="AE3193" i="4" s="1"/>
  <c r="AO3193" i="4"/>
  <c r="AR3193" i="4" s="1"/>
  <c r="AG3193" i="4"/>
  <c r="AH3193" i="4" s="1"/>
  <c r="AI3193" i="4" s="1"/>
  <c r="AW3192" i="4"/>
  <c r="AO3192" i="4"/>
  <c r="AR3192" i="4" s="1"/>
  <c r="AG3192" i="4"/>
  <c r="AH3192" i="4" s="1"/>
  <c r="AI3192" i="4" s="1"/>
  <c r="AD3192" i="4"/>
  <c r="AE3192" i="4" s="1"/>
  <c r="AW3191" i="4"/>
  <c r="AD3191" i="4" s="1"/>
  <c r="AE3191" i="4" s="1"/>
  <c r="AO3191" i="4"/>
  <c r="AR3191" i="4" s="1"/>
  <c r="AH3191" i="4"/>
  <c r="AI3191" i="4" s="1"/>
  <c r="AG3191" i="4"/>
  <c r="AW3190" i="4"/>
  <c r="AO3190" i="4"/>
  <c r="AR3190" i="4" s="1"/>
  <c r="AG3190" i="4"/>
  <c r="AH3190" i="4" s="1"/>
  <c r="AI3190" i="4" s="1"/>
  <c r="AD3190" i="4"/>
  <c r="AE3190" i="4" s="1"/>
  <c r="AW3189" i="4"/>
  <c r="AD3189" i="4" s="1"/>
  <c r="AE3189" i="4" s="1"/>
  <c r="AO3189" i="4"/>
  <c r="AR3189" i="4" s="1"/>
  <c r="AG3189" i="4"/>
  <c r="AH3189" i="4" s="1"/>
  <c r="AI3189" i="4" s="1"/>
  <c r="AW3188" i="4"/>
  <c r="AO3188" i="4"/>
  <c r="AR3188" i="4" s="1"/>
  <c r="AG3188" i="4"/>
  <c r="AH3188" i="4" s="1"/>
  <c r="AI3188" i="4" s="1"/>
  <c r="AD3188" i="4"/>
  <c r="AE3188" i="4" s="1"/>
  <c r="AW3187" i="4"/>
  <c r="AD3187" i="4" s="1"/>
  <c r="AE3187" i="4" s="1"/>
  <c r="AO3187" i="4"/>
  <c r="AR3187" i="4" s="1"/>
  <c r="AH3187" i="4"/>
  <c r="AI3187" i="4" s="1"/>
  <c r="AG3187" i="4"/>
  <c r="AW3186" i="4"/>
  <c r="AO3186" i="4"/>
  <c r="AR3186" i="4" s="1"/>
  <c r="AG3186" i="4"/>
  <c r="AH3186" i="4" s="1"/>
  <c r="AI3186" i="4" s="1"/>
  <c r="AD3186" i="4"/>
  <c r="AE3186" i="4" s="1"/>
  <c r="AW3185" i="4"/>
  <c r="AD3185" i="4" s="1"/>
  <c r="AE3185" i="4" s="1"/>
  <c r="AO3185" i="4"/>
  <c r="AR3185" i="4" s="1"/>
  <c r="AG3185" i="4"/>
  <c r="AH3185" i="4" s="1"/>
  <c r="AI3185" i="4" s="1"/>
  <c r="S3185" i="4"/>
  <c r="AW3184" i="4"/>
  <c r="AO3184" i="4"/>
  <c r="AR3184" i="4" s="1"/>
  <c r="AG3184" i="4"/>
  <c r="AH3184" i="4" s="1"/>
  <c r="AI3184" i="4" s="1"/>
  <c r="AD3184" i="4"/>
  <c r="AE3184" i="4" s="1"/>
  <c r="AW3183" i="4"/>
  <c r="AD3183" i="4" s="1"/>
  <c r="AE3183" i="4" s="1"/>
  <c r="AO3183" i="4"/>
  <c r="AR3183" i="4" s="1"/>
  <c r="AH3183" i="4"/>
  <c r="AI3183" i="4" s="1"/>
  <c r="AG3183" i="4"/>
  <c r="AW3182" i="4"/>
  <c r="AO3182" i="4"/>
  <c r="AR3182" i="4" s="1"/>
  <c r="AG3182" i="4"/>
  <c r="AH3182" i="4" s="1"/>
  <c r="AI3182" i="4" s="1"/>
  <c r="AD3182" i="4"/>
  <c r="AE3182" i="4" s="1"/>
  <c r="AW3181" i="4"/>
  <c r="AD3181" i="4" s="1"/>
  <c r="AE3181" i="4" s="1"/>
  <c r="AO3181" i="4"/>
  <c r="AR3181" i="4" s="1"/>
  <c r="AG3181" i="4"/>
  <c r="AH3181" i="4" s="1"/>
  <c r="AI3181" i="4" s="1"/>
  <c r="S3181" i="4"/>
  <c r="AW3180" i="4"/>
  <c r="AO3180" i="4"/>
  <c r="AR3180" i="4" s="1"/>
  <c r="AG3180" i="4"/>
  <c r="AH3180" i="4" s="1"/>
  <c r="AI3180" i="4" s="1"/>
  <c r="AD3180" i="4"/>
  <c r="AE3180" i="4" s="1"/>
  <c r="AO3179" i="4"/>
  <c r="AR3179" i="4" s="1"/>
  <c r="AI3179" i="4"/>
  <c r="AL3179" i="4" s="1"/>
  <c r="AG3179" i="4"/>
  <c r="AH3179" i="4" s="1"/>
  <c r="AJ3179" i="4" s="1"/>
  <c r="AO3178" i="4"/>
  <c r="AR3178" i="4" s="1"/>
  <c r="AG3178" i="4"/>
  <c r="AH3178" i="4" s="1"/>
  <c r="AW3177" i="4"/>
  <c r="AD3177" i="4" s="1"/>
  <c r="AE3177" i="4"/>
  <c r="AW3176" i="4"/>
  <c r="AD3176" i="4" s="1"/>
  <c r="AE3176" i="4" s="1"/>
  <c r="AR3176" i="4"/>
  <c r="AO3176" i="4"/>
  <c r="AG3176" i="4"/>
  <c r="AH3176" i="4" s="1"/>
  <c r="AI3176" i="4" s="1"/>
  <c r="AW3175" i="4"/>
  <c r="AD3175" i="4"/>
  <c r="AE3175" i="4" s="1"/>
  <c r="AW3174" i="4"/>
  <c r="AD3174" i="4" s="1"/>
  <c r="AE3174" i="4" s="1"/>
  <c r="AO3174" i="4"/>
  <c r="AR3174" i="4" s="1"/>
  <c r="AG3174" i="4"/>
  <c r="AH3174" i="4" s="1"/>
  <c r="AI3174" i="4" s="1"/>
  <c r="AF3174" i="4"/>
  <c r="AW3173" i="4"/>
  <c r="AO3173" i="4"/>
  <c r="AR3173" i="4" s="1"/>
  <c r="AH3173" i="4"/>
  <c r="AI3173" i="4" s="1"/>
  <c r="AG3173" i="4"/>
  <c r="AD3173" i="4"/>
  <c r="AE3173" i="4" s="1"/>
  <c r="AW3172" i="4"/>
  <c r="AD3172" i="4" s="1"/>
  <c r="AE3172" i="4" s="1"/>
  <c r="AJ3172" i="4" s="1"/>
  <c r="AO3172" i="4"/>
  <c r="AR3172" i="4" s="1"/>
  <c r="AH3172" i="4"/>
  <c r="AI3172" i="4" s="1"/>
  <c r="AG3172" i="4"/>
  <c r="AF3172" i="4"/>
  <c r="AL3172" i="4" s="1"/>
  <c r="S3172" i="4"/>
  <c r="AW3171" i="4"/>
  <c r="AO3171" i="4"/>
  <c r="AR3171" i="4" s="1"/>
  <c r="AG3171" i="4"/>
  <c r="AH3171" i="4" s="1"/>
  <c r="AI3171" i="4" s="1"/>
  <c r="AD3171" i="4"/>
  <c r="AE3171" i="4" s="1"/>
  <c r="AW3170" i="4"/>
  <c r="AD3170" i="4" s="1"/>
  <c r="AE3170" i="4"/>
  <c r="AW3169" i="4"/>
  <c r="AD3169" i="4" s="1"/>
  <c r="AE3169" i="4" s="1"/>
  <c r="AR3169" i="4"/>
  <c r="AO3169" i="4"/>
  <c r="AG3169" i="4"/>
  <c r="AH3169" i="4" s="1"/>
  <c r="AI3169" i="4" s="1"/>
  <c r="AW3168" i="4"/>
  <c r="AD3168" i="4" s="1"/>
  <c r="AE3168" i="4" s="1"/>
  <c r="AO3168" i="4"/>
  <c r="AR3168" i="4" s="1"/>
  <c r="AG3168" i="4"/>
  <c r="AH3168" i="4" s="1"/>
  <c r="AI3168" i="4" s="1"/>
  <c r="AW3167" i="4"/>
  <c r="AR3167" i="4"/>
  <c r="AO3167" i="4"/>
  <c r="AG3167" i="4"/>
  <c r="AH3167" i="4" s="1"/>
  <c r="AI3167" i="4" s="1"/>
  <c r="AD3167" i="4"/>
  <c r="AE3167" i="4" s="1"/>
  <c r="AJ3167" i="4" s="1"/>
  <c r="AW3166" i="4"/>
  <c r="AD3166" i="4" s="1"/>
  <c r="AE3166" i="4" s="1"/>
  <c r="AO3166" i="4"/>
  <c r="AR3166" i="4" s="1"/>
  <c r="AI3166" i="4"/>
  <c r="AG3166" i="4"/>
  <c r="AH3166" i="4" s="1"/>
  <c r="AO3165" i="4"/>
  <c r="AR3165" i="4" s="1"/>
  <c r="AJ3165" i="4"/>
  <c r="AH3165" i="4"/>
  <c r="AI3165" i="4" s="1"/>
  <c r="AL3165" i="4" s="1"/>
  <c r="AG3165" i="4"/>
  <c r="AO3164" i="4"/>
  <c r="AR3164" i="4" s="1"/>
  <c r="AH3164" i="4"/>
  <c r="AG3164" i="4"/>
  <c r="AW3163" i="4"/>
  <c r="AR3163" i="4"/>
  <c r="AO3163" i="4"/>
  <c r="AG3163" i="4"/>
  <c r="AH3163" i="4" s="1"/>
  <c r="AI3163" i="4" s="1"/>
  <c r="AD3163" i="4"/>
  <c r="AE3163" i="4" s="1"/>
  <c r="AJ3163" i="4" s="1"/>
  <c r="AO3162" i="4"/>
  <c r="AR3162" i="4" s="1"/>
  <c r="AG3162" i="4"/>
  <c r="AH3162" i="4" s="1"/>
  <c r="AO3161" i="4"/>
  <c r="AR3161" i="4" s="1"/>
  <c r="AG3161" i="4"/>
  <c r="AH3161" i="4" s="1"/>
  <c r="AW3160" i="4"/>
  <c r="AD3160" i="4" s="1"/>
  <c r="AE3160" i="4" s="1"/>
  <c r="AO3160" i="4"/>
  <c r="AR3160" i="4" s="1"/>
  <c r="AG3160" i="4"/>
  <c r="AH3160" i="4" s="1"/>
  <c r="AI3160" i="4" s="1"/>
  <c r="AW3159" i="4"/>
  <c r="AO3159" i="4"/>
  <c r="AR3159" i="4" s="1"/>
  <c r="AG3159" i="4"/>
  <c r="AH3159" i="4" s="1"/>
  <c r="AI3159" i="4" s="1"/>
  <c r="AD3159" i="4"/>
  <c r="AE3159" i="4" s="1"/>
  <c r="AJ3159" i="4" s="1"/>
  <c r="AW3158" i="4"/>
  <c r="AD3158" i="4" s="1"/>
  <c r="AE3158" i="4" s="1"/>
  <c r="AR3158" i="4"/>
  <c r="AO3158" i="4"/>
  <c r="AG3158" i="4"/>
  <c r="AH3158" i="4" s="1"/>
  <c r="AI3158" i="4" s="1"/>
  <c r="AW3157" i="4"/>
  <c r="AD3157" i="4"/>
  <c r="AE3157" i="4" s="1"/>
  <c r="AJ3157" i="4" s="1"/>
  <c r="S3157" i="4"/>
  <c r="AR3156" i="4"/>
  <c r="AO3156" i="4"/>
  <c r="AG3156" i="4"/>
  <c r="AH3156" i="4" s="1"/>
  <c r="S3156" i="4"/>
  <c r="AR3155" i="4"/>
  <c r="AO3155" i="4"/>
  <c r="AG3155" i="4"/>
  <c r="AH3155" i="4" s="1"/>
  <c r="S3155" i="4"/>
  <c r="AW3154" i="4"/>
  <c r="AD3154" i="4" s="1"/>
  <c r="AE3154" i="4" s="1"/>
  <c r="AF3154" i="4" s="1"/>
  <c r="AL3154" i="4" s="1"/>
  <c r="AO3153" i="4"/>
  <c r="AR3153" i="4" s="1"/>
  <c r="AG3153" i="4"/>
  <c r="AH3153" i="4" s="1"/>
  <c r="AO3152" i="4"/>
  <c r="AR3152" i="4" s="1"/>
  <c r="AH3152" i="4"/>
  <c r="AI3152" i="4" s="1"/>
  <c r="AL3152" i="4" s="1"/>
  <c r="AG3152" i="4"/>
  <c r="AW3151" i="4"/>
  <c r="AD3151" i="4"/>
  <c r="AE3151" i="4" s="1"/>
  <c r="S3151" i="4"/>
  <c r="AR3150" i="4"/>
  <c r="AO3150" i="4"/>
  <c r="AG3150" i="4"/>
  <c r="AH3150" i="4" s="1"/>
  <c r="AJ3150" i="4" s="1"/>
  <c r="AO3149" i="4"/>
  <c r="AR3149" i="4" s="1"/>
  <c r="AG3149" i="4"/>
  <c r="AH3149" i="4" s="1"/>
  <c r="AO3148" i="4"/>
  <c r="AR3148" i="4" s="1"/>
  <c r="AI3148" i="4"/>
  <c r="AL3148" i="4" s="1"/>
  <c r="AG3148" i="4"/>
  <c r="AH3148" i="4" s="1"/>
  <c r="AJ3148" i="4" s="1"/>
  <c r="AO3147" i="4"/>
  <c r="AR3147" i="4" s="1"/>
  <c r="AG3147" i="4"/>
  <c r="AW3146" i="4"/>
  <c r="AD3146" i="4" s="1"/>
  <c r="AE3146" i="4" s="1"/>
  <c r="AF3146" i="4" s="1"/>
  <c r="AO3146" i="4"/>
  <c r="AR3146" i="4" s="1"/>
  <c r="AJ3146" i="4"/>
  <c r="AH3146" i="4"/>
  <c r="AI3146" i="4" s="1"/>
  <c r="AG3146" i="4"/>
  <c r="S3146" i="4"/>
  <c r="AW3145" i="4"/>
  <c r="AO3145" i="4"/>
  <c r="AR3145" i="4" s="1"/>
  <c r="AG3145" i="4"/>
  <c r="AH3145" i="4" s="1"/>
  <c r="AI3145" i="4" s="1"/>
  <c r="AD3145" i="4"/>
  <c r="AE3145" i="4" s="1"/>
  <c r="AW3144" i="4"/>
  <c r="AD3144" i="4" s="1"/>
  <c r="AO3144" i="4"/>
  <c r="AR3144" i="4" s="1"/>
  <c r="AG3144" i="4"/>
  <c r="AI3144" i="4" s="1"/>
  <c r="AF3144" i="4"/>
  <c r="AO3143" i="4"/>
  <c r="AR3143" i="4" s="1"/>
  <c r="AG3143" i="4"/>
  <c r="AH3143" i="4" s="1"/>
  <c r="AO3142" i="4"/>
  <c r="AR3142" i="4" s="1"/>
  <c r="AG3142" i="4"/>
  <c r="AH3142" i="4" s="1"/>
  <c r="AJ3142" i="4" s="1"/>
  <c r="AW3141" i="4"/>
  <c r="AD3141" i="4" s="1"/>
  <c r="AE3141" i="4" s="1"/>
  <c r="AO3140" i="4"/>
  <c r="AR3140" i="4" s="1"/>
  <c r="AH3140" i="4"/>
  <c r="AG3140" i="4"/>
  <c r="AO3139" i="4"/>
  <c r="AR3139" i="4" s="1"/>
  <c r="AG3139" i="4"/>
  <c r="AH3139" i="4" s="1"/>
  <c r="AO3138" i="4"/>
  <c r="AR3138" i="4" s="1"/>
  <c r="AH3138" i="4"/>
  <c r="AG3138" i="4"/>
  <c r="AO3137" i="4"/>
  <c r="AR3137" i="4" s="1"/>
  <c r="AJ3137" i="4"/>
  <c r="AH3137" i="4"/>
  <c r="AI3137" i="4" s="1"/>
  <c r="AL3137" i="4" s="1"/>
  <c r="AG3137" i="4"/>
  <c r="AW3136" i="4"/>
  <c r="AD3136" i="4" s="1"/>
  <c r="AR3136" i="4"/>
  <c r="AO3136" i="4"/>
  <c r="AG3136" i="4"/>
  <c r="AH3136" i="4" s="1"/>
  <c r="AI3136" i="4" s="1"/>
  <c r="AE3136" i="4"/>
  <c r="AO3135" i="4"/>
  <c r="AR3135" i="4" s="1"/>
  <c r="AG3135" i="4"/>
  <c r="AH3135" i="4" s="1"/>
  <c r="AO3134" i="4"/>
  <c r="AR3134" i="4" s="1"/>
  <c r="AG3134" i="4"/>
  <c r="AH3134" i="4" s="1"/>
  <c r="R3134" i="4"/>
  <c r="AO3133" i="4"/>
  <c r="AR3133" i="4" s="1"/>
  <c r="AG3133" i="4"/>
  <c r="AH3133" i="4" s="1"/>
  <c r="AO3132" i="4"/>
  <c r="AR3132" i="4" s="1"/>
  <c r="AG3132" i="4"/>
  <c r="AH3132" i="4" s="1"/>
  <c r="AO3131" i="4"/>
  <c r="AR3131" i="4" s="1"/>
  <c r="AG3131" i="4"/>
  <c r="AH3131" i="4" s="1"/>
  <c r="AW3130" i="4"/>
  <c r="AD3130" i="4" s="1"/>
  <c r="AE3130" i="4" s="1"/>
  <c r="AR3130" i="4"/>
  <c r="AO3130" i="4"/>
  <c r="AG3130" i="4"/>
  <c r="AH3130" i="4" s="1"/>
  <c r="AI3130" i="4" s="1"/>
  <c r="AW3129" i="4"/>
  <c r="AO3129" i="4"/>
  <c r="AR3129" i="4" s="1"/>
  <c r="AG3129" i="4"/>
  <c r="AH3129" i="4" s="1"/>
  <c r="AI3129" i="4" s="1"/>
  <c r="AD3129" i="4"/>
  <c r="AE3129" i="4" s="1"/>
  <c r="AW3128" i="4"/>
  <c r="AD3128" i="4" s="1"/>
  <c r="AE3128" i="4" s="1"/>
  <c r="AO3127" i="4"/>
  <c r="AR3127" i="4" s="1"/>
  <c r="AI3127" i="4"/>
  <c r="AL3127" i="4" s="1"/>
  <c r="AG3127" i="4"/>
  <c r="AH3127" i="4" s="1"/>
  <c r="AJ3127" i="4" s="1"/>
  <c r="S3127" i="4"/>
  <c r="AR3126" i="4"/>
  <c r="AO3126" i="4"/>
  <c r="AG3126" i="4"/>
  <c r="AH3126" i="4" s="1"/>
  <c r="S3126" i="4"/>
  <c r="AW3125" i="4"/>
  <c r="AD3125" i="4" s="1"/>
  <c r="AE3125" i="4" s="1"/>
  <c r="AO3125" i="4"/>
  <c r="AR3125" i="4" s="1"/>
  <c r="AG3125" i="4"/>
  <c r="AH3125" i="4" s="1"/>
  <c r="AI3125" i="4" s="1"/>
  <c r="S3125" i="4"/>
  <c r="AW3124" i="4"/>
  <c r="AD3124" i="4" s="1"/>
  <c r="AE3124" i="4" s="1"/>
  <c r="AF3124" i="4" s="1"/>
  <c r="AL3124" i="4" s="1"/>
  <c r="AW3123" i="4"/>
  <c r="AD3123" i="4" s="1"/>
  <c r="AE3123" i="4" s="1"/>
  <c r="AR3123" i="4"/>
  <c r="AO3123" i="4"/>
  <c r="AG3123" i="4"/>
  <c r="AH3123" i="4" s="1"/>
  <c r="AI3123" i="4" s="1"/>
  <c r="AW3122" i="4"/>
  <c r="AD3122" i="4" s="1"/>
  <c r="AE3122" i="4" s="1"/>
  <c r="AJ3122" i="4" s="1"/>
  <c r="AR3122" i="4"/>
  <c r="AO3122" i="4"/>
  <c r="AG3122" i="4"/>
  <c r="AH3122" i="4" s="1"/>
  <c r="AI3122" i="4" s="1"/>
  <c r="AW3121" i="4"/>
  <c r="AD3121" i="4"/>
  <c r="AE3121" i="4" s="1"/>
  <c r="S3121" i="4"/>
  <c r="AW3120" i="4"/>
  <c r="AD3120" i="4" s="1"/>
  <c r="AE3120" i="4" s="1"/>
  <c r="AO3120" i="4"/>
  <c r="AR3120" i="4" s="1"/>
  <c r="AG3120" i="4"/>
  <c r="AH3120" i="4" s="1"/>
  <c r="AI3120" i="4" s="1"/>
  <c r="AF3120" i="4"/>
  <c r="AW3119" i="4"/>
  <c r="AO3119" i="4"/>
  <c r="AR3119" i="4" s="1"/>
  <c r="AH3119" i="4"/>
  <c r="AI3119" i="4" s="1"/>
  <c r="AG3119" i="4"/>
  <c r="AD3119" i="4"/>
  <c r="AE3119" i="4" s="1"/>
  <c r="S3119" i="4"/>
  <c r="AW3118" i="4"/>
  <c r="AD3118" i="4" s="1"/>
  <c r="AE3118" i="4" s="1"/>
  <c r="AF3118" i="4" s="1"/>
  <c r="AO3118" i="4"/>
  <c r="AR3118" i="4" s="1"/>
  <c r="AH3118" i="4"/>
  <c r="AI3118" i="4" s="1"/>
  <c r="AG3118" i="4"/>
  <c r="AW3117" i="4"/>
  <c r="AO3117" i="4"/>
  <c r="AR3117" i="4" s="1"/>
  <c r="AH3117" i="4"/>
  <c r="AI3117" i="4" s="1"/>
  <c r="AG3117" i="4"/>
  <c r="AD3117" i="4"/>
  <c r="AE3117" i="4" s="1"/>
  <c r="AW3116" i="4"/>
  <c r="AD3116" i="4" s="1"/>
  <c r="AF3116" i="4" s="1"/>
  <c r="AO3116" i="4"/>
  <c r="AR3116" i="4" s="1"/>
  <c r="AG3116" i="4"/>
  <c r="AI3116" i="4" s="1"/>
  <c r="AW3115" i="4"/>
  <c r="AD3115" i="4" s="1"/>
  <c r="AF3115" i="4" s="1"/>
  <c r="AL3115" i="4" s="1"/>
  <c r="AW3114" i="4"/>
  <c r="AD3114" i="4" s="1"/>
  <c r="AR3114" i="4"/>
  <c r="AO3114" i="4"/>
  <c r="AG3114" i="4"/>
  <c r="AI3114" i="4" s="1"/>
  <c r="R3114" i="4"/>
  <c r="X3113" i="4"/>
  <c r="S3113" i="4"/>
  <c r="R3113" i="4"/>
  <c r="R3406" i="4" s="1"/>
  <c r="AW3112" i="4"/>
  <c r="AD3112" i="4" s="1"/>
  <c r="AE3112" i="4" s="1"/>
  <c r="AG3112" i="4"/>
  <c r="AH3112" i="4" s="1"/>
  <c r="AI3112" i="4" s="1"/>
  <c r="R3112" i="4"/>
  <c r="AW3111" i="4"/>
  <c r="AD3111" i="4" s="1"/>
  <c r="AE3111" i="4" s="1"/>
  <c r="AJ3111" i="4" s="1"/>
  <c r="AW3110" i="4"/>
  <c r="AH3110" i="4"/>
  <c r="AI3110" i="4" s="1"/>
  <c r="AG3110" i="4"/>
  <c r="AD3110" i="4"/>
  <c r="AE3110" i="4" s="1"/>
  <c r="AF3110" i="4" s="1"/>
  <c r="AL3110" i="4" s="1"/>
  <c r="AW3109" i="4"/>
  <c r="AD3109" i="4" s="1"/>
  <c r="AE3109" i="4" s="1"/>
  <c r="AF3109" i="4" s="1"/>
  <c r="AL3109" i="4" s="1"/>
  <c r="AW3108" i="4"/>
  <c r="AD3108" i="4" s="1"/>
  <c r="AR3108" i="4"/>
  <c r="AO3108" i="4"/>
  <c r="AG3108" i="4"/>
  <c r="AH3108" i="4" s="1"/>
  <c r="AI3108" i="4" s="1"/>
  <c r="AE3108" i="4"/>
  <c r="AW3107" i="4"/>
  <c r="AO3107" i="4"/>
  <c r="AR3107" i="4" s="1"/>
  <c r="AG3107" i="4"/>
  <c r="AI3107" i="4" s="1"/>
  <c r="AD3107" i="4"/>
  <c r="AO3106" i="4"/>
  <c r="AR3106" i="4" s="1"/>
  <c r="AH3106" i="4"/>
  <c r="AG3106" i="4"/>
  <c r="AW3105" i="4"/>
  <c r="AD3105" i="4" s="1"/>
  <c r="AE3105" i="4" s="1"/>
  <c r="AW3104" i="4"/>
  <c r="AD3104" i="4" s="1"/>
  <c r="AE3104" i="4" s="1"/>
  <c r="AF3104" i="4" s="1"/>
  <c r="AL3104" i="4" s="1"/>
  <c r="AJ3104" i="4"/>
  <c r="R3104" i="4"/>
  <c r="AW3103" i="4"/>
  <c r="AD3103" i="4" s="1"/>
  <c r="AE3103" i="4" s="1"/>
  <c r="AW3102" i="4"/>
  <c r="AD3102" i="4" s="1"/>
  <c r="AE3102" i="4" s="1"/>
  <c r="AF3102" i="4" s="1"/>
  <c r="AO3102" i="4"/>
  <c r="AR3102" i="4" s="1"/>
  <c r="AG3102" i="4"/>
  <c r="AH3102" i="4" s="1"/>
  <c r="AI3102" i="4" s="1"/>
  <c r="AW3101" i="4"/>
  <c r="AD3101" i="4" s="1"/>
  <c r="AE3101" i="4" s="1"/>
  <c r="AO3101" i="4"/>
  <c r="AR3101" i="4" s="1"/>
  <c r="AG3101" i="4"/>
  <c r="AH3101" i="4" s="1"/>
  <c r="AI3101" i="4" s="1"/>
  <c r="AW3100" i="4"/>
  <c r="AD3100" i="4" s="1"/>
  <c r="AE3100" i="4" s="1"/>
  <c r="AF3100" i="4" s="1"/>
  <c r="AO3100" i="4"/>
  <c r="AR3100" i="4" s="1"/>
  <c r="AH3100" i="4"/>
  <c r="AG3100" i="4"/>
  <c r="AW3099" i="4"/>
  <c r="AO3099" i="4"/>
  <c r="AR3099" i="4" s="1"/>
  <c r="AH3099" i="4"/>
  <c r="AI3099" i="4" s="1"/>
  <c r="AG3099" i="4"/>
  <c r="AD3099" i="4"/>
  <c r="AE3099" i="4" s="1"/>
  <c r="AW3098" i="4"/>
  <c r="AD3098" i="4" s="1"/>
  <c r="AF3098" i="4" s="1"/>
  <c r="AO3098" i="4"/>
  <c r="AR3098" i="4" s="1"/>
  <c r="AG3098" i="4"/>
  <c r="AI3098" i="4" s="1"/>
  <c r="AW3097" i="4"/>
  <c r="AO3097" i="4"/>
  <c r="AR3097" i="4" s="1"/>
  <c r="AH3097" i="4"/>
  <c r="AI3097" i="4" s="1"/>
  <c r="AG3097" i="4"/>
  <c r="AD3097" i="4"/>
  <c r="AE3097" i="4" s="1"/>
  <c r="AW3096" i="4"/>
  <c r="AD3096" i="4" s="1"/>
  <c r="AE3096" i="4" s="1"/>
  <c r="AO3096" i="4"/>
  <c r="AR3096" i="4" s="1"/>
  <c r="AG3096" i="4"/>
  <c r="AH3096" i="4" s="1"/>
  <c r="AI3096" i="4" s="1"/>
  <c r="AW3095" i="4"/>
  <c r="AD3095" i="4" s="1"/>
  <c r="AE3095" i="4" s="1"/>
  <c r="AO3095" i="4"/>
  <c r="AR3095" i="4" s="1"/>
  <c r="AG3095" i="4"/>
  <c r="AH3095" i="4" s="1"/>
  <c r="AI3095" i="4" s="1"/>
  <c r="AW3094" i="4"/>
  <c r="AD3094" i="4" s="1"/>
  <c r="AE3094" i="4" s="1"/>
  <c r="AO3094" i="4"/>
  <c r="AR3094" i="4" s="1"/>
  <c r="AG3094" i="4"/>
  <c r="AH3094" i="4" s="1"/>
  <c r="AI3094" i="4" s="1"/>
  <c r="AW3093" i="4"/>
  <c r="AD3093" i="4" s="1"/>
  <c r="AE3093" i="4" s="1"/>
  <c r="AO3093" i="4"/>
  <c r="AR3093" i="4" s="1"/>
  <c r="AH3093" i="4"/>
  <c r="AI3093" i="4" s="1"/>
  <c r="AG3093" i="4"/>
  <c r="AO3092" i="4"/>
  <c r="AR3092" i="4" s="1"/>
  <c r="AI3092" i="4"/>
  <c r="AL3092" i="4" s="1"/>
  <c r="AG3092" i="4"/>
  <c r="AH3092" i="4" s="1"/>
  <c r="AJ3092" i="4" s="1"/>
  <c r="AW3091" i="4"/>
  <c r="AD3091" i="4" s="1"/>
  <c r="AE3091" i="4"/>
  <c r="R3091" i="4"/>
  <c r="AW3090" i="4"/>
  <c r="AD3090" i="4"/>
  <c r="AE3090" i="4" s="1"/>
  <c r="AW3089" i="4"/>
  <c r="AD3089" i="4" s="1"/>
  <c r="AE3089" i="4" s="1"/>
  <c r="AO3089" i="4"/>
  <c r="AR3089" i="4" s="1"/>
  <c r="AG3089" i="4"/>
  <c r="AH3089" i="4" s="1"/>
  <c r="AI3089" i="4" s="1"/>
  <c r="AR3088" i="4"/>
  <c r="AO3088" i="4"/>
  <c r="AG3088" i="4"/>
  <c r="AH3088" i="4" s="1"/>
  <c r="AR3087" i="4"/>
  <c r="AO3087" i="4"/>
  <c r="AG3087" i="4"/>
  <c r="AH3087" i="4" s="1"/>
  <c r="AR3086" i="4"/>
  <c r="AO3086" i="4"/>
  <c r="AG3086" i="4"/>
  <c r="AH3086" i="4" s="1"/>
  <c r="AW3085" i="4"/>
  <c r="AD3085" i="4" s="1"/>
  <c r="AE3085" i="4"/>
  <c r="AF3085" i="4" s="1"/>
  <c r="AL3085" i="4" s="1"/>
  <c r="R3085" i="4"/>
  <c r="AW3084" i="4"/>
  <c r="AD3084" i="4"/>
  <c r="AE3084" i="4" s="1"/>
  <c r="AJ3084" i="4" s="1"/>
  <c r="AW3083" i="4"/>
  <c r="AD3083" i="4" s="1"/>
  <c r="AE3083" i="4" s="1"/>
  <c r="AO3083" i="4"/>
  <c r="AR3083" i="4" s="1"/>
  <c r="AG3083" i="4"/>
  <c r="AH3083" i="4" s="1"/>
  <c r="AI3083" i="4" s="1"/>
  <c r="S3083" i="4"/>
  <c r="AW3082" i="4"/>
  <c r="AD3082" i="4" s="1"/>
  <c r="AE3082" i="4" s="1"/>
  <c r="AO3082" i="4"/>
  <c r="AR3082" i="4" s="1"/>
  <c r="AG3082" i="4"/>
  <c r="AH3082" i="4" s="1"/>
  <c r="AI3082" i="4" s="1"/>
  <c r="AW3081" i="4"/>
  <c r="AD3081" i="4" s="1"/>
  <c r="AE3081" i="4" s="1"/>
  <c r="AW3080" i="4"/>
  <c r="AD3080" i="4" s="1"/>
  <c r="AR3080" i="4"/>
  <c r="AO3080" i="4"/>
  <c r="AG3080" i="4"/>
  <c r="AH3080" i="4" s="1"/>
  <c r="AI3080" i="4" s="1"/>
  <c r="AE3080" i="4"/>
  <c r="R3080" i="4"/>
  <c r="AW3079" i="4"/>
  <c r="AO3079" i="4"/>
  <c r="AR3079" i="4" s="1"/>
  <c r="AG3079" i="4"/>
  <c r="AH3079" i="4" s="1"/>
  <c r="AI3079" i="4" s="1"/>
  <c r="AD3079" i="4"/>
  <c r="AE3079" i="4" s="1"/>
  <c r="R3079" i="4"/>
  <c r="AW3078" i="4"/>
  <c r="AD3078" i="4" s="1"/>
  <c r="AE3078" i="4" s="1"/>
  <c r="AO3078" i="4"/>
  <c r="AR3078" i="4" s="1"/>
  <c r="AG3078" i="4"/>
  <c r="AH3078" i="4" s="1"/>
  <c r="AI3078" i="4" s="1"/>
  <c r="R3078" i="4"/>
  <c r="AW3077" i="4"/>
  <c r="AO3077" i="4"/>
  <c r="AR3077" i="4" s="1"/>
  <c r="AI3077" i="4"/>
  <c r="AG3077" i="4"/>
  <c r="AH3077" i="4" s="1"/>
  <c r="AE3077" i="4"/>
  <c r="AD3077" i="4"/>
  <c r="R3077" i="4"/>
  <c r="AW3076" i="4"/>
  <c r="AD3076" i="4" s="1"/>
  <c r="AE3076" i="4" s="1"/>
  <c r="AR3076" i="4"/>
  <c r="AO3076" i="4"/>
  <c r="AI3076" i="4"/>
  <c r="AG3076" i="4"/>
  <c r="AH3076" i="4" s="1"/>
  <c r="R3076" i="4"/>
  <c r="AW3075" i="4"/>
  <c r="AD3075" i="4" s="1"/>
  <c r="AR3075" i="4"/>
  <c r="AO3075" i="4"/>
  <c r="AG3075" i="4"/>
  <c r="AH3075" i="4" s="1"/>
  <c r="AI3075" i="4" s="1"/>
  <c r="AE3075" i="4"/>
  <c r="AW3074" i="4"/>
  <c r="AD3074" i="4" s="1"/>
  <c r="AR3074" i="4"/>
  <c r="AO3074" i="4"/>
  <c r="AG3074" i="4"/>
  <c r="AH3074" i="4" s="1"/>
  <c r="AI3074" i="4" s="1"/>
  <c r="AE3074" i="4"/>
  <c r="R3074" i="4"/>
  <c r="AO3073" i="4"/>
  <c r="AR3073" i="4" s="1"/>
  <c r="AG3073" i="4"/>
  <c r="AH3073" i="4" s="1"/>
  <c r="AI3073" i="4" s="1"/>
  <c r="AL3073" i="4" s="1"/>
  <c r="R3073" i="4"/>
  <c r="AW3072" i="4"/>
  <c r="AD3072" i="4"/>
  <c r="AE3072" i="4" s="1"/>
  <c r="AW3071" i="4"/>
  <c r="AD3071" i="4" s="1"/>
  <c r="AE3071" i="4" s="1"/>
  <c r="AJ3071" i="4" s="1"/>
  <c r="AO3071" i="4"/>
  <c r="AR3071" i="4" s="1"/>
  <c r="AG3071" i="4"/>
  <c r="AH3071" i="4" s="1"/>
  <c r="AI3071" i="4" s="1"/>
  <c r="AF3071" i="4"/>
  <c r="AL3071" i="4" s="1"/>
  <c r="AW3070" i="4"/>
  <c r="AO3070" i="4"/>
  <c r="AR3070" i="4" s="1"/>
  <c r="AH3070" i="4"/>
  <c r="AI3070" i="4" s="1"/>
  <c r="AG3070" i="4"/>
  <c r="AD3070" i="4"/>
  <c r="AE3070" i="4" s="1"/>
  <c r="AW3069" i="4"/>
  <c r="AD3069" i="4" s="1"/>
  <c r="AE3069" i="4" s="1"/>
  <c r="AF3069" i="4" s="1"/>
  <c r="AL3069" i="4" s="1"/>
  <c r="AO3069" i="4"/>
  <c r="AR3069" i="4" s="1"/>
  <c r="AG3069" i="4"/>
  <c r="AH3069" i="4" s="1"/>
  <c r="AI3069" i="4" s="1"/>
  <c r="AW3068" i="4"/>
  <c r="AO3068" i="4"/>
  <c r="AR3068" i="4" s="1"/>
  <c r="AH3068" i="4"/>
  <c r="AI3068" i="4" s="1"/>
  <c r="AG3068" i="4"/>
  <c r="AD3068" i="4"/>
  <c r="AE3068" i="4" s="1"/>
  <c r="AW3067" i="4"/>
  <c r="AD3067" i="4" s="1"/>
  <c r="AE3067" i="4" s="1"/>
  <c r="AO3067" i="4"/>
  <c r="AR3067" i="4" s="1"/>
  <c r="AG3067" i="4"/>
  <c r="AH3067" i="4" s="1"/>
  <c r="AI3067" i="4" s="1"/>
  <c r="AF3067" i="4"/>
  <c r="AL3067" i="4" s="1"/>
  <c r="AW3066" i="4"/>
  <c r="AO3066" i="4"/>
  <c r="AR3066" i="4" s="1"/>
  <c r="AH3066" i="4"/>
  <c r="AI3066" i="4" s="1"/>
  <c r="AG3066" i="4"/>
  <c r="AD3066" i="4"/>
  <c r="AE3066" i="4" s="1"/>
  <c r="AW3065" i="4"/>
  <c r="AD3065" i="4" s="1"/>
  <c r="AE3065" i="4" s="1"/>
  <c r="AJ3065" i="4" s="1"/>
  <c r="AO3065" i="4"/>
  <c r="AR3065" i="4" s="1"/>
  <c r="AG3065" i="4"/>
  <c r="AH3065" i="4" s="1"/>
  <c r="AI3065" i="4" s="1"/>
  <c r="AW3064" i="4"/>
  <c r="AO3064" i="4"/>
  <c r="AH3064" i="4"/>
  <c r="AI3064" i="4" s="1"/>
  <c r="AG3064" i="4"/>
  <c r="AD3064" i="4"/>
  <c r="AE3064" i="4" s="1"/>
  <c r="X3063" i="4"/>
  <c r="S3063" i="4"/>
  <c r="S3094" i="4" s="1"/>
  <c r="R3063" i="4"/>
  <c r="R3116" i="4" s="1"/>
  <c r="X3061" i="4"/>
  <c r="P3061" i="4"/>
  <c r="X3059" i="4"/>
  <c r="P3059" i="4"/>
  <c r="X3057" i="4"/>
  <c r="P3057" i="4"/>
  <c r="Q3056" i="4"/>
  <c r="Q3062" i="4" s="1"/>
  <c r="P3056" i="4"/>
  <c r="AT3054" i="4"/>
  <c r="X3054" i="4"/>
  <c r="P3054" i="4"/>
  <c r="AQ3053" i="4"/>
  <c r="X3053" i="4"/>
  <c r="P3053" i="4"/>
  <c r="AT3052" i="4"/>
  <c r="X3052" i="4"/>
  <c r="P3052" i="4"/>
  <c r="AT3051" i="4"/>
  <c r="AT3053" i="4" s="1"/>
  <c r="AQ3051" i="4"/>
  <c r="AQ3052" i="4" s="1"/>
  <c r="AO3049" i="4"/>
  <c r="AR3049" i="4" s="1"/>
  <c r="AH3049" i="4"/>
  <c r="AG3049" i="4"/>
  <c r="AO3048" i="4"/>
  <c r="AR3048" i="4" s="1"/>
  <c r="AH3048" i="4"/>
  <c r="AI3048" i="4" s="1"/>
  <c r="AL3048" i="4" s="1"/>
  <c r="AG3048" i="4"/>
  <c r="AO3047" i="4"/>
  <c r="AR3047" i="4" s="1"/>
  <c r="AG3047" i="4"/>
  <c r="AH3047" i="4" s="1"/>
  <c r="AO3046" i="4"/>
  <c r="AR3046" i="4" s="1"/>
  <c r="AG3046" i="4"/>
  <c r="AH3046" i="4" s="1"/>
  <c r="AI3046" i="4" s="1"/>
  <c r="AL3046" i="4" s="1"/>
  <c r="AO3045" i="4"/>
  <c r="AR3045" i="4" s="1"/>
  <c r="AH3045" i="4"/>
  <c r="AG3045" i="4"/>
  <c r="AW3044" i="4"/>
  <c r="AD3044" i="4" s="1"/>
  <c r="AE3044" i="4" s="1"/>
  <c r="AJ3044" i="4" s="1"/>
  <c r="AW3043" i="4"/>
  <c r="AD3043" i="4" s="1"/>
  <c r="AE3043" i="4" s="1"/>
  <c r="AW3042" i="4"/>
  <c r="AD3042" i="4" s="1"/>
  <c r="AE3042" i="4" s="1"/>
  <c r="AW3041" i="4"/>
  <c r="AD3041" i="4" s="1"/>
  <c r="AE3041" i="4" s="1"/>
  <c r="AF3041" i="4" s="1"/>
  <c r="AL3041" i="4" s="1"/>
  <c r="AO3040" i="4"/>
  <c r="AR3040" i="4" s="1"/>
  <c r="AG3040" i="4"/>
  <c r="AH3040" i="4" s="1"/>
  <c r="AI3040" i="4" s="1"/>
  <c r="AL3040" i="4" s="1"/>
  <c r="R3040" i="4"/>
  <c r="AO3039" i="4"/>
  <c r="AR3039" i="4" s="1"/>
  <c r="AG3039" i="4"/>
  <c r="AH3039" i="4" s="1"/>
  <c r="AW3038" i="4"/>
  <c r="AD3038" i="4"/>
  <c r="AE3038" i="4" s="1"/>
  <c r="S3038" i="4"/>
  <c r="AW3037" i="4"/>
  <c r="AD3037" i="4" s="1"/>
  <c r="AE3037" i="4" s="1"/>
  <c r="AW3036" i="4"/>
  <c r="AD3036" i="4" s="1"/>
  <c r="AE3036" i="4" s="1"/>
  <c r="AJ3036" i="4" s="1"/>
  <c r="AF3036" i="4"/>
  <c r="AL3036" i="4" s="1"/>
  <c r="AW3035" i="4"/>
  <c r="AD3035" i="4" s="1"/>
  <c r="AJ3035" i="4"/>
  <c r="AE3035" i="4"/>
  <c r="AF3035" i="4" s="1"/>
  <c r="AL3035" i="4" s="1"/>
  <c r="AW3034" i="4"/>
  <c r="AD3034" i="4"/>
  <c r="AE3034" i="4" s="1"/>
  <c r="S3034" i="4"/>
  <c r="AW3033" i="4"/>
  <c r="AD3033" i="4" s="1"/>
  <c r="AE3033" i="4" s="1"/>
  <c r="AW3032" i="4"/>
  <c r="AD3032" i="4" s="1"/>
  <c r="AE3032" i="4" s="1"/>
  <c r="AJ3032" i="4" s="1"/>
  <c r="AW3031" i="4"/>
  <c r="AD3031" i="4" s="1"/>
  <c r="AE3031" i="4"/>
  <c r="AF3031" i="4" s="1"/>
  <c r="AL3031" i="4" s="1"/>
  <c r="AW3030" i="4"/>
  <c r="AD3030" i="4"/>
  <c r="AE3030" i="4" s="1"/>
  <c r="S3030" i="4"/>
  <c r="R3030" i="4"/>
  <c r="AW3029" i="4"/>
  <c r="AD3029" i="4" s="1"/>
  <c r="AE3029" i="4" s="1"/>
  <c r="AJ3029" i="4" s="1"/>
  <c r="AF3029" i="4"/>
  <c r="AL3029" i="4" s="1"/>
  <c r="R3029" i="4"/>
  <c r="AW3028" i="4"/>
  <c r="AO3028" i="4"/>
  <c r="AR3028" i="4" s="1"/>
  <c r="AH3028" i="4"/>
  <c r="AI3028" i="4" s="1"/>
  <c r="AG3028" i="4"/>
  <c r="AD3028" i="4"/>
  <c r="AE3028" i="4" s="1"/>
  <c r="AW3027" i="4"/>
  <c r="AD3027" i="4" s="1"/>
  <c r="AE3027" i="4" s="1"/>
  <c r="AF3027" i="4" s="1"/>
  <c r="AR3027" i="4"/>
  <c r="AO3027" i="4"/>
  <c r="AG3027" i="4"/>
  <c r="AH3027" i="4" s="1"/>
  <c r="AI3027" i="4" s="1"/>
  <c r="AW3026" i="4"/>
  <c r="AO3026" i="4"/>
  <c r="AR3026" i="4" s="1"/>
  <c r="AG3026" i="4"/>
  <c r="AH3026" i="4" s="1"/>
  <c r="AI3026" i="4" s="1"/>
  <c r="AD3026" i="4"/>
  <c r="AE3026" i="4" s="1"/>
  <c r="R3026" i="4"/>
  <c r="AW3025" i="4"/>
  <c r="AD3025" i="4" s="1"/>
  <c r="AO3025" i="4"/>
  <c r="AR3025" i="4" s="1"/>
  <c r="AI3025" i="4"/>
  <c r="AG3025" i="4"/>
  <c r="AH3025" i="4" s="1"/>
  <c r="AE3025" i="4"/>
  <c r="AJ3025" i="4" s="1"/>
  <c r="R3025" i="4"/>
  <c r="AW3024" i="4"/>
  <c r="AO3024" i="4"/>
  <c r="AR3024" i="4" s="1"/>
  <c r="AH3024" i="4"/>
  <c r="AI3024" i="4" s="1"/>
  <c r="AG3024" i="4"/>
  <c r="AD3024" i="4"/>
  <c r="AE3024" i="4" s="1"/>
  <c r="R3024" i="4"/>
  <c r="AW3023" i="4"/>
  <c r="AD3023" i="4"/>
  <c r="AE3023" i="4" s="1"/>
  <c r="AJ3023" i="4" s="1"/>
  <c r="R3023" i="4"/>
  <c r="AW3022" i="4"/>
  <c r="AD3022" i="4" s="1"/>
  <c r="AE3022" i="4"/>
  <c r="X3021" i="4"/>
  <c r="S3021" i="4"/>
  <c r="S3044" i="4" s="1"/>
  <c r="R3021" i="4"/>
  <c r="R3048" i="4" s="1"/>
  <c r="P3020" i="4"/>
  <c r="X3019" i="4"/>
  <c r="P3019" i="4"/>
  <c r="X3017" i="4"/>
  <c r="P3017" i="4"/>
  <c r="X3015" i="4"/>
  <c r="P3015" i="4"/>
  <c r="Q3014" i="4"/>
  <c r="Q3018" i="4" s="1"/>
  <c r="P3014" i="4"/>
  <c r="P3018" i="4" s="1"/>
  <c r="X3012" i="4"/>
  <c r="P3012" i="4"/>
  <c r="X3011" i="4"/>
  <c r="P3011" i="4"/>
  <c r="X3010" i="4"/>
  <c r="P3010" i="4"/>
  <c r="AT3009" i="4"/>
  <c r="AT3011" i="4" s="1"/>
  <c r="AQ3009" i="4"/>
  <c r="AO3007" i="4"/>
  <c r="AR3007" i="4" s="1"/>
  <c r="AG3007" i="4"/>
  <c r="AH3007" i="4" s="1"/>
  <c r="AR3006" i="4"/>
  <c r="AO3006" i="4"/>
  <c r="AG3006" i="4"/>
  <c r="AH3006" i="4" s="1"/>
  <c r="AO3005" i="4"/>
  <c r="AR3005" i="4" s="1"/>
  <c r="AG3005" i="4"/>
  <c r="AH3005" i="4" s="1"/>
  <c r="AO3004" i="4"/>
  <c r="AR3004" i="4" s="1"/>
  <c r="AG3004" i="4"/>
  <c r="AH3004" i="4" s="1"/>
  <c r="AO3003" i="4"/>
  <c r="AR3003" i="4" s="1"/>
  <c r="AG3003" i="4"/>
  <c r="AH3003" i="4" s="1"/>
  <c r="AW3002" i="4"/>
  <c r="AD3002" i="4" s="1"/>
  <c r="AE3002" i="4"/>
  <c r="AW3001" i="4"/>
  <c r="AD3001" i="4"/>
  <c r="AE3001" i="4" s="1"/>
  <c r="AW3000" i="4"/>
  <c r="AD3000" i="4" s="1"/>
  <c r="AE3000" i="4" s="1"/>
  <c r="AW2999" i="4"/>
  <c r="AD2999" i="4" s="1"/>
  <c r="AE2999" i="4" s="1"/>
  <c r="AW2998" i="4"/>
  <c r="AD2998" i="4" s="1"/>
  <c r="AE2998" i="4" s="1"/>
  <c r="AF2998" i="4" s="1"/>
  <c r="AO2998" i="4"/>
  <c r="AR2998" i="4" s="1"/>
  <c r="AG2998" i="4"/>
  <c r="AH2998" i="4" s="1"/>
  <c r="AI2998" i="4" s="1"/>
  <c r="AW2997" i="4"/>
  <c r="AD2997" i="4" s="1"/>
  <c r="AE2997" i="4" s="1"/>
  <c r="AW2996" i="4"/>
  <c r="AD2996" i="4" s="1"/>
  <c r="AE2996" i="4" s="1"/>
  <c r="R2996" i="4"/>
  <c r="AW2995" i="4"/>
  <c r="AO2995" i="4"/>
  <c r="AR2995" i="4" s="1"/>
  <c r="AG2995" i="4"/>
  <c r="AH2995" i="4" s="1"/>
  <c r="AI2995" i="4" s="1"/>
  <c r="AD2995" i="4"/>
  <c r="AE2995" i="4" s="1"/>
  <c r="AF2995" i="4" s="1"/>
  <c r="AW2994" i="4"/>
  <c r="AE2994" i="4"/>
  <c r="AD2994" i="4"/>
  <c r="R2994" i="4"/>
  <c r="AW2993" i="4"/>
  <c r="AD2993" i="4"/>
  <c r="AE2993" i="4" s="1"/>
  <c r="AW2992" i="4"/>
  <c r="AD2992" i="4" s="1"/>
  <c r="AE2992" i="4" s="1"/>
  <c r="AW2991" i="4"/>
  <c r="AO2991" i="4"/>
  <c r="AR2991" i="4" s="1"/>
  <c r="AG2991" i="4"/>
  <c r="AH2991" i="4" s="1"/>
  <c r="AI2991" i="4" s="1"/>
  <c r="AD2991" i="4"/>
  <c r="AE2991" i="4" s="1"/>
  <c r="AW2990" i="4"/>
  <c r="AD2990" i="4" s="1"/>
  <c r="AO2990" i="4"/>
  <c r="AR2990" i="4" s="1"/>
  <c r="AG2990" i="4"/>
  <c r="AI2990" i="4" s="1"/>
  <c r="AW2989" i="4"/>
  <c r="AO2989" i="4"/>
  <c r="AR2989" i="4" s="1"/>
  <c r="AH2989" i="4"/>
  <c r="AI2989" i="4" s="1"/>
  <c r="AG2989" i="4"/>
  <c r="AD2989" i="4"/>
  <c r="AE2989" i="4" s="1"/>
  <c r="AW2988" i="4"/>
  <c r="AD2988" i="4" s="1"/>
  <c r="AO2988" i="4"/>
  <c r="AR2988" i="4" s="1"/>
  <c r="AG2988" i="4"/>
  <c r="AH2988" i="4" s="1"/>
  <c r="AI2988" i="4" s="1"/>
  <c r="AE2988" i="4"/>
  <c r="AF2988" i="4" s="1"/>
  <c r="AW2987" i="4"/>
  <c r="AD2987" i="4" s="1"/>
  <c r="AE2987" i="4" s="1"/>
  <c r="AO2987" i="4"/>
  <c r="AR2987" i="4" s="1"/>
  <c r="AG2987" i="4"/>
  <c r="AH2987" i="4" s="1"/>
  <c r="AI2987" i="4" s="1"/>
  <c r="AW2986" i="4"/>
  <c r="AD2986" i="4" s="1"/>
  <c r="AO2986" i="4"/>
  <c r="AR2986" i="4" s="1"/>
  <c r="AG2986" i="4"/>
  <c r="AI2986" i="4" s="1"/>
  <c r="AW2985" i="4"/>
  <c r="AO2985" i="4"/>
  <c r="AR2985" i="4" s="1"/>
  <c r="AG2985" i="4"/>
  <c r="AH2985" i="4" s="1"/>
  <c r="AI2985" i="4" s="1"/>
  <c r="AD2985" i="4"/>
  <c r="AE2985" i="4" s="1"/>
  <c r="R2985" i="4"/>
  <c r="AW2984" i="4"/>
  <c r="AD2984" i="4" s="1"/>
  <c r="AO2984" i="4"/>
  <c r="AR2984" i="4" s="1"/>
  <c r="AG2984" i="4"/>
  <c r="AH2984" i="4" s="1"/>
  <c r="AI2984" i="4" s="1"/>
  <c r="AE2984" i="4"/>
  <c r="AF2984" i="4" s="1"/>
  <c r="AW2983" i="4"/>
  <c r="AD2983" i="4" s="1"/>
  <c r="AE2983" i="4" s="1"/>
  <c r="AO2983" i="4"/>
  <c r="AR2983" i="4" s="1"/>
  <c r="AG2983" i="4"/>
  <c r="AH2983" i="4" s="1"/>
  <c r="AI2983" i="4" s="1"/>
  <c r="R2983" i="4"/>
  <c r="AW2982" i="4"/>
  <c r="AD2982" i="4" s="1"/>
  <c r="AO2982" i="4"/>
  <c r="AR2982" i="4" s="1"/>
  <c r="AG2982" i="4"/>
  <c r="AI2982" i="4" s="1"/>
  <c r="R2982" i="4"/>
  <c r="AW2981" i="4"/>
  <c r="AD2981" i="4" s="1"/>
  <c r="AR2981" i="4"/>
  <c r="AO2981" i="4"/>
  <c r="AH2981" i="4"/>
  <c r="AI2981" i="4" s="1"/>
  <c r="AG2981" i="4"/>
  <c r="AE2981" i="4"/>
  <c r="AW2980" i="4"/>
  <c r="AD2980" i="4" s="1"/>
  <c r="AR2980" i="4"/>
  <c r="AO2980" i="4"/>
  <c r="AG2980" i="4"/>
  <c r="AH2980" i="4" s="1"/>
  <c r="AI2980" i="4" s="1"/>
  <c r="AE2980" i="4"/>
  <c r="AW2979" i="4"/>
  <c r="AO2979" i="4"/>
  <c r="AR2979" i="4" s="1"/>
  <c r="AI2979" i="4"/>
  <c r="AG2979" i="4"/>
  <c r="AH2979" i="4" s="1"/>
  <c r="AD2979" i="4"/>
  <c r="AE2979" i="4" s="1"/>
  <c r="AW2978" i="4"/>
  <c r="AD2978" i="4" s="1"/>
  <c r="AE2978" i="4" s="1"/>
  <c r="AF2978" i="4" s="1"/>
  <c r="AR2978" i="4"/>
  <c r="AO2978" i="4"/>
  <c r="AG2978" i="4"/>
  <c r="AH2978" i="4" s="1"/>
  <c r="AI2978" i="4" s="1"/>
  <c r="AW2977" i="4"/>
  <c r="AD2977" i="4" s="1"/>
  <c r="AR2977" i="4"/>
  <c r="AO2977" i="4"/>
  <c r="AH2977" i="4"/>
  <c r="AI2977" i="4" s="1"/>
  <c r="AG2977" i="4"/>
  <c r="AE2977" i="4"/>
  <c r="AW2976" i="4"/>
  <c r="AD2976" i="4" s="1"/>
  <c r="AR2976" i="4"/>
  <c r="AO2976" i="4"/>
  <c r="AG2976" i="4"/>
  <c r="AH2976" i="4" s="1"/>
  <c r="AI2976" i="4" s="1"/>
  <c r="AE2976" i="4"/>
  <c r="AF2976" i="4" s="1"/>
  <c r="AW2975" i="4"/>
  <c r="AD2975" i="4" s="1"/>
  <c r="AE2975" i="4" s="1"/>
  <c r="AO2975" i="4"/>
  <c r="AR2975" i="4" s="1"/>
  <c r="AG2975" i="4"/>
  <c r="AH2975" i="4" s="1"/>
  <c r="AI2975" i="4" s="1"/>
  <c r="AW2974" i="4"/>
  <c r="AD2974" i="4" s="1"/>
  <c r="AE2974" i="4" s="1"/>
  <c r="AF2974" i="4" s="1"/>
  <c r="AR2974" i="4"/>
  <c r="AO2974" i="4"/>
  <c r="AG2974" i="4"/>
  <c r="AH2974" i="4" s="1"/>
  <c r="AI2974" i="4" s="1"/>
  <c r="R2974" i="4"/>
  <c r="AW2973" i="4"/>
  <c r="AD2973" i="4" s="1"/>
  <c r="AR2973" i="4"/>
  <c r="AO2973" i="4"/>
  <c r="AH2973" i="4"/>
  <c r="AI2973" i="4" s="1"/>
  <c r="AG2973" i="4"/>
  <c r="AE2973" i="4"/>
  <c r="AW2972" i="4"/>
  <c r="AD2972" i="4" s="1"/>
  <c r="AE2972" i="4" s="1"/>
  <c r="AR2972" i="4"/>
  <c r="AO2972" i="4"/>
  <c r="AG2972" i="4"/>
  <c r="AH2972" i="4" s="1"/>
  <c r="AI2972" i="4" s="1"/>
  <c r="R2972" i="4"/>
  <c r="AW2971" i="4"/>
  <c r="AO2971" i="4"/>
  <c r="AR2971" i="4" s="1"/>
  <c r="AG2971" i="4"/>
  <c r="AH2971" i="4" s="1"/>
  <c r="AI2971" i="4" s="1"/>
  <c r="AD2971" i="4"/>
  <c r="AE2971" i="4" s="1"/>
  <c r="AW2970" i="4"/>
  <c r="AD2970" i="4" s="1"/>
  <c r="AE2970" i="4" s="1"/>
  <c r="AJ2970" i="4" s="1"/>
  <c r="AW2969" i="4"/>
  <c r="AD2969" i="4" s="1"/>
  <c r="AE2969" i="4" s="1"/>
  <c r="AJ2969" i="4" s="1"/>
  <c r="AF2969" i="4"/>
  <c r="AL2969" i="4" s="1"/>
  <c r="AW2968" i="4"/>
  <c r="AD2968" i="4"/>
  <c r="AE2968" i="4" s="1"/>
  <c r="AJ2968" i="4" s="1"/>
  <c r="AW2967" i="4"/>
  <c r="AD2967" i="4" s="1"/>
  <c r="AE2967" i="4" s="1"/>
  <c r="R2967" i="4"/>
  <c r="AW2966" i="4"/>
  <c r="AD2966" i="4" s="1"/>
  <c r="AE2966" i="4" s="1"/>
  <c r="AR2966" i="4"/>
  <c r="AO2966" i="4"/>
  <c r="AI2966" i="4"/>
  <c r="AG2966" i="4"/>
  <c r="AH2966" i="4" s="1"/>
  <c r="AF2966" i="4"/>
  <c r="AL2966" i="4" s="1"/>
  <c r="AW2965" i="4"/>
  <c r="AD2965" i="4" s="1"/>
  <c r="AJ2965" i="4" s="1"/>
  <c r="AW2964" i="4"/>
  <c r="AD2964" i="4" s="1"/>
  <c r="AO2964" i="4"/>
  <c r="AR2964" i="4" s="1"/>
  <c r="AI2964" i="4"/>
  <c r="AH2964" i="4"/>
  <c r="AG2964" i="4"/>
  <c r="AE2964" i="4"/>
  <c r="AW2963" i="4"/>
  <c r="AD2963" i="4" s="1"/>
  <c r="AE2963" i="4" s="1"/>
  <c r="AF2963" i="4" s="1"/>
  <c r="AO2963" i="4"/>
  <c r="AR2963" i="4" s="1"/>
  <c r="AG2963" i="4"/>
  <c r="AH2963" i="4" s="1"/>
  <c r="AI2963" i="4" s="1"/>
  <c r="AW2962" i="4"/>
  <c r="AD2962" i="4" s="1"/>
  <c r="AE2962" i="4" s="1"/>
  <c r="AO2962" i="4"/>
  <c r="AR2962" i="4" s="1"/>
  <c r="AG2962" i="4"/>
  <c r="AH2962" i="4" s="1"/>
  <c r="AI2962" i="4" s="1"/>
  <c r="R2962" i="4"/>
  <c r="AW2961" i="4"/>
  <c r="AD2961" i="4" s="1"/>
  <c r="AE2961" i="4" s="1"/>
  <c r="AF2961" i="4" s="1"/>
  <c r="AO2961" i="4"/>
  <c r="AR2961" i="4" s="1"/>
  <c r="AG2961" i="4"/>
  <c r="AH2961" i="4" s="1"/>
  <c r="AI2961" i="4" s="1"/>
  <c r="X2960" i="4"/>
  <c r="S2960" i="4"/>
  <c r="S3001" i="4" s="1"/>
  <c r="R2960" i="4"/>
  <c r="R3002" i="4" s="1"/>
  <c r="Q2959" i="4"/>
  <c r="X2958" i="4"/>
  <c r="P2958" i="4"/>
  <c r="X2956" i="4"/>
  <c r="P2956" i="4"/>
  <c r="Q2955" i="4"/>
  <c r="X2954" i="4"/>
  <c r="P2954" i="4"/>
  <c r="Q2953" i="4"/>
  <c r="Q2957" i="4" s="1"/>
  <c r="P2953" i="4"/>
  <c r="P2955" i="4" s="1"/>
  <c r="X2951" i="4"/>
  <c r="P2951" i="4"/>
  <c r="X2950" i="4"/>
  <c r="P2950" i="4"/>
  <c r="X2949" i="4"/>
  <c r="P2949" i="4"/>
  <c r="AT2948" i="4"/>
  <c r="AT2949" i="4" s="1"/>
  <c r="AQ2948" i="4"/>
  <c r="AO2946" i="4"/>
  <c r="AR2946" i="4" s="1"/>
  <c r="AJ2946" i="4"/>
  <c r="AH2946" i="4"/>
  <c r="AI2946" i="4" s="1"/>
  <c r="AL2946" i="4" s="1"/>
  <c r="AG2946" i="4"/>
  <c r="AO2945" i="4"/>
  <c r="AR2945" i="4" s="1"/>
  <c r="AG2945" i="4"/>
  <c r="AH2945" i="4" s="1"/>
  <c r="AI2945" i="4" s="1"/>
  <c r="AL2945" i="4" s="1"/>
  <c r="AO2944" i="4"/>
  <c r="AR2944" i="4" s="1"/>
  <c r="AJ2944" i="4"/>
  <c r="AH2944" i="4"/>
  <c r="AI2944" i="4" s="1"/>
  <c r="AL2944" i="4" s="1"/>
  <c r="AG2944" i="4"/>
  <c r="AO2943" i="4"/>
  <c r="AR2943" i="4" s="1"/>
  <c r="AG2943" i="4"/>
  <c r="AH2943" i="4" s="1"/>
  <c r="AO2942" i="4"/>
  <c r="AR2942" i="4" s="1"/>
  <c r="AJ2942" i="4"/>
  <c r="AH2942" i="4"/>
  <c r="AI2942" i="4" s="1"/>
  <c r="AL2942" i="4" s="1"/>
  <c r="AG2942" i="4"/>
  <c r="AW2941" i="4"/>
  <c r="AD2941" i="4"/>
  <c r="AE2941" i="4" s="1"/>
  <c r="AF2941" i="4" s="1"/>
  <c r="AL2941" i="4" s="1"/>
  <c r="AW2940" i="4"/>
  <c r="AD2940" i="4" s="1"/>
  <c r="AE2940" i="4" s="1"/>
  <c r="AW2939" i="4"/>
  <c r="AD2939" i="4"/>
  <c r="AE2939" i="4" s="1"/>
  <c r="AJ2939" i="4" s="1"/>
  <c r="AW2938" i="4"/>
  <c r="AD2938" i="4" s="1"/>
  <c r="AE2938" i="4" s="1"/>
  <c r="AF2938" i="4" s="1"/>
  <c r="AL2938" i="4" s="1"/>
  <c r="AW2937" i="4"/>
  <c r="AO2937" i="4"/>
  <c r="AR2937" i="4" s="1"/>
  <c r="AG2937" i="4"/>
  <c r="AI2937" i="4" s="1"/>
  <c r="AD2937" i="4"/>
  <c r="AW2936" i="4"/>
  <c r="AD2936" i="4" s="1"/>
  <c r="AO2936" i="4"/>
  <c r="AR2936" i="4" s="1"/>
  <c r="AG2936" i="4"/>
  <c r="AH2936" i="4" s="1"/>
  <c r="AI2936" i="4" s="1"/>
  <c r="AE2936" i="4"/>
  <c r="AJ2936" i="4" s="1"/>
  <c r="AW2935" i="4"/>
  <c r="AO2935" i="4"/>
  <c r="AR2935" i="4" s="1"/>
  <c r="AG2935" i="4"/>
  <c r="AH2935" i="4" s="1"/>
  <c r="AI2935" i="4" s="1"/>
  <c r="AD2935" i="4"/>
  <c r="AE2935" i="4" s="1"/>
  <c r="AW2934" i="4"/>
  <c r="AD2934" i="4"/>
  <c r="AE2934" i="4" s="1"/>
  <c r="AW2933" i="4"/>
  <c r="AD2933" i="4" s="1"/>
  <c r="AE2933" i="4" s="1"/>
  <c r="AW2932" i="4"/>
  <c r="AD2932" i="4" s="1"/>
  <c r="AE2932" i="4" s="1"/>
  <c r="AW2931" i="4"/>
  <c r="AD2931" i="4" s="1"/>
  <c r="AE2931" i="4" s="1"/>
  <c r="AO2931" i="4"/>
  <c r="AR2931" i="4" s="1"/>
  <c r="AG2931" i="4"/>
  <c r="AH2931" i="4" s="1"/>
  <c r="AI2931" i="4" s="1"/>
  <c r="AW2930" i="4"/>
  <c r="AD2930" i="4" s="1"/>
  <c r="AE2930" i="4" s="1"/>
  <c r="AF2930" i="4" s="1"/>
  <c r="AL2930" i="4" s="1"/>
  <c r="AO2930" i="4"/>
  <c r="AR2930" i="4" s="1"/>
  <c r="AG2930" i="4"/>
  <c r="AH2930" i="4" s="1"/>
  <c r="AI2930" i="4" s="1"/>
  <c r="AW2929" i="4"/>
  <c r="AD2929" i="4" s="1"/>
  <c r="AE2929" i="4" s="1"/>
  <c r="AW2928" i="4"/>
  <c r="AD2928" i="4" s="1"/>
  <c r="AE2928" i="4" s="1"/>
  <c r="AW2927" i="4"/>
  <c r="AO2927" i="4"/>
  <c r="AR2927" i="4" s="1"/>
  <c r="AG2927" i="4"/>
  <c r="AH2927" i="4" s="1"/>
  <c r="AI2927" i="4" s="1"/>
  <c r="AD2927" i="4"/>
  <c r="AE2927" i="4" s="1"/>
  <c r="AF2927" i="4" s="1"/>
  <c r="AW2926" i="4"/>
  <c r="AE2926" i="4"/>
  <c r="AD2926" i="4"/>
  <c r="AW2925" i="4"/>
  <c r="AD2925" i="4" s="1"/>
  <c r="AE2925" i="4" s="1"/>
  <c r="AO2925" i="4"/>
  <c r="AR2925" i="4" s="1"/>
  <c r="AG2925" i="4"/>
  <c r="AH2925" i="4" s="1"/>
  <c r="AI2925" i="4" s="1"/>
  <c r="AW2924" i="4"/>
  <c r="AD2924" i="4"/>
  <c r="AE2924" i="4" s="1"/>
  <c r="AW2923" i="4"/>
  <c r="AO2923" i="4"/>
  <c r="AR2923" i="4" s="1"/>
  <c r="AG2923" i="4"/>
  <c r="AI2923" i="4" s="1"/>
  <c r="AD2923" i="4"/>
  <c r="AF2923" i="4" s="1"/>
  <c r="AW2922" i="4"/>
  <c r="AO2922" i="4"/>
  <c r="AR2922" i="4" s="1"/>
  <c r="AG2922" i="4"/>
  <c r="AI2922" i="4" s="1"/>
  <c r="AD2922" i="4"/>
  <c r="AF2922" i="4" s="1"/>
  <c r="AW2921" i="4"/>
  <c r="AO2921" i="4"/>
  <c r="AR2921" i="4" s="1"/>
  <c r="AG2921" i="4"/>
  <c r="AH2921" i="4" s="1"/>
  <c r="AI2921" i="4" s="1"/>
  <c r="AD2921" i="4"/>
  <c r="AE2921" i="4" s="1"/>
  <c r="AF2921" i="4" s="1"/>
  <c r="AW2920" i="4"/>
  <c r="AD2920" i="4" s="1"/>
  <c r="AF2920" i="4" s="1"/>
  <c r="AO2920" i="4"/>
  <c r="AR2920" i="4" s="1"/>
  <c r="AG2920" i="4"/>
  <c r="AI2920" i="4" s="1"/>
  <c r="AW2919" i="4"/>
  <c r="AO2919" i="4"/>
  <c r="AR2919" i="4" s="1"/>
  <c r="AH2919" i="4"/>
  <c r="AI2919" i="4" s="1"/>
  <c r="AG2919" i="4"/>
  <c r="AD2919" i="4"/>
  <c r="AE2919" i="4" s="1"/>
  <c r="AF2919" i="4" s="1"/>
  <c r="AW2918" i="4"/>
  <c r="AO2918" i="4"/>
  <c r="AR2918" i="4" s="1"/>
  <c r="AG2918" i="4"/>
  <c r="AH2918" i="4" s="1"/>
  <c r="AI2918" i="4" s="1"/>
  <c r="AD2918" i="4"/>
  <c r="AE2918" i="4" s="1"/>
  <c r="AF2918" i="4" s="1"/>
  <c r="AW2917" i="4"/>
  <c r="AO2917" i="4"/>
  <c r="AR2917" i="4" s="1"/>
  <c r="AH2917" i="4"/>
  <c r="AI2917" i="4" s="1"/>
  <c r="AG2917" i="4"/>
  <c r="AD2917" i="4"/>
  <c r="AE2917" i="4" s="1"/>
  <c r="AF2917" i="4" s="1"/>
  <c r="AL2917" i="4" s="1"/>
  <c r="AW2916" i="4"/>
  <c r="AO2916" i="4"/>
  <c r="AR2916" i="4" s="1"/>
  <c r="AG2916" i="4"/>
  <c r="AH2916" i="4" s="1"/>
  <c r="AI2916" i="4" s="1"/>
  <c r="AD2916" i="4"/>
  <c r="AE2916" i="4" s="1"/>
  <c r="AF2916" i="4" s="1"/>
  <c r="AW2915" i="4"/>
  <c r="AO2915" i="4"/>
  <c r="AR2915" i="4" s="1"/>
  <c r="AH2915" i="4"/>
  <c r="AI2915" i="4" s="1"/>
  <c r="AG2915" i="4"/>
  <c r="AD2915" i="4"/>
  <c r="AE2915" i="4" s="1"/>
  <c r="AF2915" i="4" s="1"/>
  <c r="AW2914" i="4"/>
  <c r="AO2914" i="4"/>
  <c r="AR2914" i="4" s="1"/>
  <c r="AG2914" i="4"/>
  <c r="AH2914" i="4" s="1"/>
  <c r="AI2914" i="4" s="1"/>
  <c r="AD2914" i="4"/>
  <c r="AE2914" i="4" s="1"/>
  <c r="AF2914" i="4" s="1"/>
  <c r="AW2913" i="4"/>
  <c r="AO2913" i="4"/>
  <c r="AR2913" i="4" s="1"/>
  <c r="AH2913" i="4"/>
  <c r="AI2913" i="4" s="1"/>
  <c r="AG2913" i="4"/>
  <c r="AD2913" i="4"/>
  <c r="AE2913" i="4" s="1"/>
  <c r="AF2913" i="4" s="1"/>
  <c r="AL2913" i="4" s="1"/>
  <c r="AW2912" i="4"/>
  <c r="AO2912" i="4"/>
  <c r="AR2912" i="4" s="1"/>
  <c r="AG2912" i="4"/>
  <c r="AH2912" i="4" s="1"/>
  <c r="AI2912" i="4" s="1"/>
  <c r="AD2912" i="4"/>
  <c r="AE2912" i="4" s="1"/>
  <c r="AF2912" i="4" s="1"/>
  <c r="R2912" i="4"/>
  <c r="AW2911" i="4"/>
  <c r="AD2911" i="4" s="1"/>
  <c r="AO2911" i="4"/>
  <c r="AR2911" i="4" s="1"/>
  <c r="AG2911" i="4"/>
  <c r="AI2911" i="4" s="1"/>
  <c r="AF2911" i="4"/>
  <c r="AW2910" i="4"/>
  <c r="AD2910" i="4" s="1"/>
  <c r="AO2910" i="4"/>
  <c r="AR2910" i="4" s="1"/>
  <c r="AI2910" i="4"/>
  <c r="AG2910" i="4"/>
  <c r="AF2910" i="4"/>
  <c r="R2910" i="4"/>
  <c r="AW2909" i="4"/>
  <c r="AD2909" i="4" s="1"/>
  <c r="AE2909" i="4" s="1"/>
  <c r="R2909" i="4"/>
  <c r="AW2908" i="4"/>
  <c r="AD2908" i="4"/>
  <c r="AE2908" i="4" s="1"/>
  <c r="AW2907" i="4"/>
  <c r="AR2907" i="4"/>
  <c r="AF2907" i="4"/>
  <c r="AL2907" i="4" s="1"/>
  <c r="AD2907" i="4"/>
  <c r="AE2907" i="4" s="1"/>
  <c r="AJ2907" i="4" s="1"/>
  <c r="AW2906" i="4"/>
  <c r="AD2906" i="4" s="1"/>
  <c r="AE2906" i="4" s="1"/>
  <c r="AR2906" i="4"/>
  <c r="AW2905" i="4"/>
  <c r="AD2905" i="4" s="1"/>
  <c r="AE2905" i="4" s="1"/>
  <c r="AJ2905" i="4" s="1"/>
  <c r="AR2905" i="4"/>
  <c r="R2905" i="4"/>
  <c r="AW2904" i="4"/>
  <c r="AR2904" i="4"/>
  <c r="AF2904" i="4"/>
  <c r="AL2904" i="4" s="1"/>
  <c r="AD2904" i="4"/>
  <c r="AE2904" i="4" s="1"/>
  <c r="AJ2904" i="4" s="1"/>
  <c r="AW2903" i="4"/>
  <c r="AD2903" i="4" s="1"/>
  <c r="AE2903" i="4" s="1"/>
  <c r="AO2903" i="4"/>
  <c r="AR2903" i="4" s="1"/>
  <c r="AG2903" i="4"/>
  <c r="AH2903" i="4" s="1"/>
  <c r="AI2903" i="4" s="1"/>
  <c r="R2903" i="4"/>
  <c r="AW2902" i="4"/>
  <c r="AO2902" i="4"/>
  <c r="AR2902" i="4" s="1"/>
  <c r="AG2902" i="4"/>
  <c r="AH2902" i="4" s="1"/>
  <c r="AI2902" i="4" s="1"/>
  <c r="AD2902" i="4"/>
  <c r="AE2902" i="4" s="1"/>
  <c r="AF2902" i="4" s="1"/>
  <c r="AW2901" i="4"/>
  <c r="AO2901" i="4"/>
  <c r="AR2901" i="4" s="1"/>
  <c r="AG2901" i="4"/>
  <c r="AH2901" i="4" s="1"/>
  <c r="AI2901" i="4" s="1"/>
  <c r="AD2901" i="4"/>
  <c r="AE2901" i="4" s="1"/>
  <c r="AF2901" i="4" s="1"/>
  <c r="AW2900" i="4"/>
  <c r="AD2900" i="4" s="1"/>
  <c r="AE2900" i="4" s="1"/>
  <c r="AO2900" i="4"/>
  <c r="AR2900" i="4" s="1"/>
  <c r="AG2900" i="4"/>
  <c r="AH2900" i="4" s="1"/>
  <c r="AI2900" i="4" s="1"/>
  <c r="AW2899" i="4"/>
  <c r="AD2899" i="4" s="1"/>
  <c r="AE2899" i="4" s="1"/>
  <c r="AO2899" i="4"/>
  <c r="AR2899" i="4" s="1"/>
  <c r="AG2899" i="4"/>
  <c r="AH2899" i="4" s="1"/>
  <c r="AI2899" i="4" s="1"/>
  <c r="R2899" i="4"/>
  <c r="AW2898" i="4"/>
  <c r="AD2898" i="4" s="1"/>
  <c r="AE2898" i="4" s="1"/>
  <c r="AO2898" i="4"/>
  <c r="AR2898" i="4" s="1"/>
  <c r="AG2898" i="4"/>
  <c r="AH2898" i="4" s="1"/>
  <c r="AI2898" i="4" s="1"/>
  <c r="AF2898" i="4"/>
  <c r="AW2897" i="4"/>
  <c r="AD2897" i="4" s="1"/>
  <c r="AE2897" i="4" s="1"/>
  <c r="AJ2897" i="4" s="1"/>
  <c r="AO2897" i="4"/>
  <c r="AR2897" i="4" s="1"/>
  <c r="AH2897" i="4"/>
  <c r="AI2897" i="4" s="1"/>
  <c r="AG2897" i="4"/>
  <c r="AF2897" i="4"/>
  <c r="AL2897" i="4" s="1"/>
  <c r="AW2896" i="4"/>
  <c r="AD2896" i="4" s="1"/>
  <c r="AE2896" i="4" s="1"/>
  <c r="AO2896" i="4"/>
  <c r="AH2896" i="4"/>
  <c r="AI2896" i="4" s="1"/>
  <c r="AG2896" i="4"/>
  <c r="X2895" i="4"/>
  <c r="S2895" i="4"/>
  <c r="S2911" i="4" s="1"/>
  <c r="R2895" i="4"/>
  <c r="R2940" i="4" s="1"/>
  <c r="P2894" i="4"/>
  <c r="X2893" i="4"/>
  <c r="P2893" i="4"/>
  <c r="X2891" i="4"/>
  <c r="P2891" i="4"/>
  <c r="X2889" i="4"/>
  <c r="P2889" i="4"/>
  <c r="Q2888" i="4"/>
  <c r="Q2892" i="4" s="1"/>
  <c r="P2888" i="4"/>
  <c r="P2892" i="4" s="1"/>
  <c r="X2886" i="4"/>
  <c r="P2886" i="4"/>
  <c r="X2885" i="4"/>
  <c r="P2885" i="4"/>
  <c r="X2884" i="4"/>
  <c r="P2884" i="4"/>
  <c r="AT2883" i="4"/>
  <c r="AQ2883" i="4"/>
  <c r="AQ2884" i="4" s="1"/>
  <c r="AO2881" i="4"/>
  <c r="AR2881" i="4" s="1"/>
  <c r="AG2881" i="4"/>
  <c r="AH2881" i="4" s="1"/>
  <c r="AI2881" i="4" s="1"/>
  <c r="AL2881" i="4" s="1"/>
  <c r="AO2880" i="4"/>
  <c r="AR2880" i="4" s="1"/>
  <c r="AG2880" i="4"/>
  <c r="AH2880" i="4" s="1"/>
  <c r="AO2879" i="4"/>
  <c r="AR2879" i="4" s="1"/>
  <c r="AG2879" i="4"/>
  <c r="AH2879" i="4" s="1"/>
  <c r="AI2879" i="4" s="1"/>
  <c r="AL2879" i="4" s="1"/>
  <c r="AO2878" i="4"/>
  <c r="AR2878" i="4" s="1"/>
  <c r="AG2878" i="4"/>
  <c r="AH2878" i="4" s="1"/>
  <c r="AO2877" i="4"/>
  <c r="AR2877" i="4" s="1"/>
  <c r="AG2877" i="4"/>
  <c r="AH2877" i="4" s="1"/>
  <c r="AI2877" i="4" s="1"/>
  <c r="AL2877" i="4" s="1"/>
  <c r="AW2876" i="4"/>
  <c r="AD2876" i="4"/>
  <c r="AE2876" i="4" s="1"/>
  <c r="AJ2876" i="4" s="1"/>
  <c r="AW2875" i="4"/>
  <c r="AD2875" i="4" s="1"/>
  <c r="AE2875" i="4" s="1"/>
  <c r="AW2874" i="4"/>
  <c r="AD2874" i="4" s="1"/>
  <c r="AE2874" i="4" s="1"/>
  <c r="AW2873" i="4"/>
  <c r="AD2873" i="4" s="1"/>
  <c r="AE2873" i="4"/>
  <c r="AW2872" i="4"/>
  <c r="AR2872" i="4"/>
  <c r="AO2872" i="4"/>
  <c r="AG2872" i="4"/>
  <c r="AH2872" i="4" s="1"/>
  <c r="AI2872" i="4" s="1"/>
  <c r="AD2872" i="4"/>
  <c r="AE2872" i="4" s="1"/>
  <c r="AW2871" i="4"/>
  <c r="AD2871" i="4" s="1"/>
  <c r="AE2871" i="4" s="1"/>
  <c r="AO2871" i="4"/>
  <c r="AR2871" i="4" s="1"/>
  <c r="AG2871" i="4"/>
  <c r="AH2871" i="4" s="1"/>
  <c r="AI2871" i="4" s="1"/>
  <c r="AW2870" i="4"/>
  <c r="AO2870" i="4"/>
  <c r="AR2870" i="4" s="1"/>
  <c r="AG2870" i="4"/>
  <c r="AH2870" i="4" s="1"/>
  <c r="AI2870" i="4" s="1"/>
  <c r="AD2870" i="4"/>
  <c r="AE2870" i="4" s="1"/>
  <c r="AF2870" i="4" s="1"/>
  <c r="AL2870" i="4" s="1"/>
  <c r="AW2869" i="4"/>
  <c r="AD2869" i="4" s="1"/>
  <c r="AO2869" i="4"/>
  <c r="AR2869" i="4" s="1"/>
  <c r="AG2869" i="4"/>
  <c r="AI2869" i="4" s="1"/>
  <c r="AF2869" i="4"/>
  <c r="AW2868" i="4"/>
  <c r="AD2868" i="4" s="1"/>
  <c r="AE2868" i="4" s="1"/>
  <c r="AO2868" i="4"/>
  <c r="AR2868" i="4" s="1"/>
  <c r="AH2868" i="4"/>
  <c r="AI2868" i="4" s="1"/>
  <c r="AG2868" i="4"/>
  <c r="AF2868" i="4"/>
  <c r="AW2867" i="4"/>
  <c r="AD2867" i="4" s="1"/>
  <c r="AO2867" i="4"/>
  <c r="AR2867" i="4" s="1"/>
  <c r="AG2867" i="4"/>
  <c r="AI2867" i="4" s="1"/>
  <c r="AF2867" i="4"/>
  <c r="AW2866" i="4"/>
  <c r="AD2866" i="4" s="1"/>
  <c r="AE2866" i="4" s="1"/>
  <c r="AO2866" i="4"/>
  <c r="AR2866" i="4" s="1"/>
  <c r="AG2866" i="4"/>
  <c r="AH2866" i="4" s="1"/>
  <c r="AI2866" i="4" s="1"/>
  <c r="AF2866" i="4"/>
  <c r="AW2865" i="4"/>
  <c r="AD2865" i="4" s="1"/>
  <c r="AE2865" i="4" s="1"/>
  <c r="AO2865" i="4"/>
  <c r="AR2865" i="4" s="1"/>
  <c r="AG2865" i="4"/>
  <c r="AH2865" i="4" s="1"/>
  <c r="AI2865" i="4" s="1"/>
  <c r="AF2865" i="4"/>
  <c r="AW2864" i="4"/>
  <c r="AD2864" i="4" s="1"/>
  <c r="AE2864" i="4" s="1"/>
  <c r="AO2864" i="4"/>
  <c r="AR2864" i="4" s="1"/>
  <c r="AG2864" i="4"/>
  <c r="AH2864" i="4" s="1"/>
  <c r="AI2864" i="4" s="1"/>
  <c r="AF2864" i="4"/>
  <c r="AW2863" i="4"/>
  <c r="AD2863" i="4" s="1"/>
  <c r="AO2863" i="4"/>
  <c r="AR2863" i="4" s="1"/>
  <c r="AG2863" i="4"/>
  <c r="AI2863" i="4" s="1"/>
  <c r="AF2863" i="4"/>
  <c r="AW2862" i="4"/>
  <c r="AD2862" i="4" s="1"/>
  <c r="AE2862" i="4" s="1"/>
  <c r="AF2862" i="4" s="1"/>
  <c r="AL2862" i="4" s="1"/>
  <c r="AW2861" i="4"/>
  <c r="AD2861" i="4" s="1"/>
  <c r="AJ2861" i="4" s="1"/>
  <c r="AW2860" i="4"/>
  <c r="AD2860" i="4" s="1"/>
  <c r="AE2860" i="4"/>
  <c r="AF2860" i="4" s="1"/>
  <c r="AL2860" i="4" s="1"/>
  <c r="AW2859" i="4"/>
  <c r="AF2859" i="4"/>
  <c r="AL2859" i="4" s="1"/>
  <c r="AD2859" i="4"/>
  <c r="AE2859" i="4" s="1"/>
  <c r="AJ2859" i="4" s="1"/>
  <c r="AW2858" i="4"/>
  <c r="AD2858" i="4" s="1"/>
  <c r="AE2858" i="4" s="1"/>
  <c r="AO2858" i="4"/>
  <c r="AR2858" i="4" s="1"/>
  <c r="AG2858" i="4"/>
  <c r="AH2858" i="4" s="1"/>
  <c r="AI2858" i="4" s="1"/>
  <c r="AF2858" i="4"/>
  <c r="AW2857" i="4"/>
  <c r="AD2857" i="4" s="1"/>
  <c r="AE2857" i="4" s="1"/>
  <c r="AO2857" i="4"/>
  <c r="AR2857" i="4" s="1"/>
  <c r="AG2857" i="4"/>
  <c r="AH2857" i="4" s="1"/>
  <c r="AI2857" i="4" s="1"/>
  <c r="AF2857" i="4"/>
  <c r="AW2856" i="4"/>
  <c r="AD2856" i="4" s="1"/>
  <c r="AE2856" i="4" s="1"/>
  <c r="AO2856" i="4"/>
  <c r="AR2856" i="4" s="1"/>
  <c r="AG2856" i="4"/>
  <c r="AH2856" i="4" s="1"/>
  <c r="AI2856" i="4" s="1"/>
  <c r="AF2856" i="4"/>
  <c r="AW2855" i="4"/>
  <c r="AD2855" i="4" s="1"/>
  <c r="AE2855" i="4" s="1"/>
  <c r="AO2855" i="4"/>
  <c r="AR2855" i="4" s="1"/>
  <c r="AG2855" i="4"/>
  <c r="AH2855" i="4" s="1"/>
  <c r="AI2855" i="4" s="1"/>
  <c r="AF2855" i="4"/>
  <c r="AW2854" i="4"/>
  <c r="AD2854" i="4" s="1"/>
  <c r="AE2854" i="4" s="1"/>
  <c r="AO2854" i="4"/>
  <c r="AR2854" i="4" s="1"/>
  <c r="AG2854" i="4"/>
  <c r="AH2854" i="4" s="1"/>
  <c r="AI2854" i="4" s="1"/>
  <c r="AF2854" i="4"/>
  <c r="AW2853" i="4"/>
  <c r="AD2853" i="4" s="1"/>
  <c r="AE2853" i="4" s="1"/>
  <c r="AO2853" i="4"/>
  <c r="AR2853" i="4" s="1"/>
  <c r="AG2853" i="4"/>
  <c r="AH2853" i="4" s="1"/>
  <c r="AI2853" i="4" s="1"/>
  <c r="AF2853" i="4"/>
  <c r="AW2852" i="4"/>
  <c r="AD2852" i="4" s="1"/>
  <c r="AE2852" i="4" s="1"/>
  <c r="AO2852" i="4"/>
  <c r="AR2852" i="4" s="1"/>
  <c r="AG2852" i="4"/>
  <c r="AH2852" i="4" s="1"/>
  <c r="AI2852" i="4" s="1"/>
  <c r="AF2852" i="4"/>
  <c r="AW2851" i="4"/>
  <c r="AD2851" i="4" s="1"/>
  <c r="AE2851" i="4" s="1"/>
  <c r="AF2851" i="4" s="1"/>
  <c r="AL2851" i="4" s="1"/>
  <c r="AJ2851" i="4"/>
  <c r="AW2850" i="4"/>
  <c r="AD2850" i="4" s="1"/>
  <c r="AE2850" i="4" s="1"/>
  <c r="AR2850" i="4"/>
  <c r="AO2850" i="4"/>
  <c r="AI2850" i="4"/>
  <c r="AG2850" i="4"/>
  <c r="AH2850" i="4" s="1"/>
  <c r="AW2849" i="4"/>
  <c r="AR2849" i="4"/>
  <c r="AO2849" i="4"/>
  <c r="AG2849" i="4"/>
  <c r="AH2849" i="4" s="1"/>
  <c r="AI2849" i="4" s="1"/>
  <c r="AD2849" i="4"/>
  <c r="AE2849" i="4" s="1"/>
  <c r="AW2848" i="4"/>
  <c r="AD2848" i="4" s="1"/>
  <c r="AE2848" i="4" s="1"/>
  <c r="AR2848" i="4"/>
  <c r="AO2848" i="4"/>
  <c r="AG2848" i="4"/>
  <c r="AH2848" i="4" s="1"/>
  <c r="AI2848" i="4" s="1"/>
  <c r="AO2847" i="4"/>
  <c r="AR2847" i="4" s="1"/>
  <c r="AH2847" i="4"/>
  <c r="AI2847" i="4" s="1"/>
  <c r="AL2847" i="4" s="1"/>
  <c r="AG2847" i="4"/>
  <c r="AW2846" i="4"/>
  <c r="AD2846" i="4" s="1"/>
  <c r="AO2846" i="4"/>
  <c r="AR2846" i="4" s="1"/>
  <c r="AG2846" i="4"/>
  <c r="AH2846" i="4" s="1"/>
  <c r="AI2846" i="4" s="1"/>
  <c r="AE2846" i="4"/>
  <c r="AO2845" i="4"/>
  <c r="AR2845" i="4" s="1"/>
  <c r="AG2845" i="4"/>
  <c r="AH2845" i="4" s="1"/>
  <c r="AO2844" i="4"/>
  <c r="AR2844" i="4" s="1"/>
  <c r="AG2844" i="4"/>
  <c r="AH2844" i="4" s="1"/>
  <c r="AI2844" i="4" s="1"/>
  <c r="AL2844" i="4" s="1"/>
  <c r="AW2843" i="4"/>
  <c r="AD2843" i="4"/>
  <c r="AE2843" i="4" s="1"/>
  <c r="AJ2843" i="4" s="1"/>
  <c r="AW2842" i="4"/>
  <c r="AD2842" i="4" s="1"/>
  <c r="AE2842" i="4" s="1"/>
  <c r="AO2842" i="4"/>
  <c r="AR2842" i="4" s="1"/>
  <c r="AH2842" i="4"/>
  <c r="AI2842" i="4" s="1"/>
  <c r="AG2842" i="4"/>
  <c r="AW2841" i="4"/>
  <c r="AD2841" i="4" s="1"/>
  <c r="AE2841" i="4" s="1"/>
  <c r="AO2841" i="4"/>
  <c r="AR2841" i="4" s="1"/>
  <c r="AG2841" i="4"/>
  <c r="AH2841" i="4" s="1"/>
  <c r="AI2841" i="4" s="1"/>
  <c r="AW2840" i="4"/>
  <c r="AD2840" i="4" s="1"/>
  <c r="AE2840" i="4" s="1"/>
  <c r="AO2840" i="4"/>
  <c r="AR2840" i="4" s="1"/>
  <c r="AH2840" i="4"/>
  <c r="AI2840" i="4" s="1"/>
  <c r="AG2840" i="4"/>
  <c r="AW2839" i="4"/>
  <c r="AD2839" i="4" s="1"/>
  <c r="AE2839" i="4" s="1"/>
  <c r="AO2839" i="4"/>
  <c r="AR2839" i="4" s="1"/>
  <c r="AG2839" i="4"/>
  <c r="AH2839" i="4" s="1"/>
  <c r="AI2839" i="4" s="1"/>
  <c r="AW2838" i="4"/>
  <c r="AD2838" i="4" s="1"/>
  <c r="AE2838" i="4" s="1"/>
  <c r="AO2838" i="4"/>
  <c r="AR2838" i="4" s="1"/>
  <c r="AH2838" i="4"/>
  <c r="AI2838" i="4" s="1"/>
  <c r="AG2838" i="4"/>
  <c r="AW2837" i="4"/>
  <c r="AD2837" i="4" s="1"/>
  <c r="AE2837" i="4" s="1"/>
  <c r="AO2837" i="4"/>
  <c r="AR2837" i="4" s="1"/>
  <c r="AG2837" i="4"/>
  <c r="AH2837" i="4" s="1"/>
  <c r="AI2837" i="4" s="1"/>
  <c r="AW2836" i="4"/>
  <c r="AD2836" i="4" s="1"/>
  <c r="AE2836" i="4" s="1"/>
  <c r="AO2836" i="4"/>
  <c r="AR2836" i="4" s="1"/>
  <c r="AH2836" i="4"/>
  <c r="AI2836" i="4" s="1"/>
  <c r="AG2836" i="4"/>
  <c r="AW2835" i="4"/>
  <c r="AD2835" i="4" s="1"/>
  <c r="AE2835" i="4" s="1"/>
  <c r="AO2835" i="4"/>
  <c r="AR2835" i="4" s="1"/>
  <c r="AG2835" i="4"/>
  <c r="AH2835" i="4" s="1"/>
  <c r="AI2835" i="4" s="1"/>
  <c r="AW2834" i="4"/>
  <c r="AD2834" i="4" s="1"/>
  <c r="AE2834" i="4" s="1"/>
  <c r="AO2834" i="4"/>
  <c r="AR2834" i="4" s="1"/>
  <c r="AH2834" i="4"/>
  <c r="AI2834" i="4" s="1"/>
  <c r="AG2834" i="4"/>
  <c r="AW2833" i="4"/>
  <c r="AD2833" i="4" s="1"/>
  <c r="AE2833" i="4" s="1"/>
  <c r="AO2833" i="4"/>
  <c r="AR2833" i="4" s="1"/>
  <c r="AG2833" i="4"/>
  <c r="AH2833" i="4" s="1"/>
  <c r="AI2833" i="4" s="1"/>
  <c r="AW2832" i="4"/>
  <c r="AD2832" i="4" s="1"/>
  <c r="AE2832" i="4" s="1"/>
  <c r="AO2832" i="4"/>
  <c r="AR2832" i="4" s="1"/>
  <c r="AH2832" i="4"/>
  <c r="AI2832" i="4" s="1"/>
  <c r="AG2832" i="4"/>
  <c r="S2832" i="4"/>
  <c r="AW2831" i="4"/>
  <c r="AD2831" i="4" s="1"/>
  <c r="AE2831" i="4" s="1"/>
  <c r="AO2831" i="4"/>
  <c r="AR2831" i="4" s="1"/>
  <c r="AG2831" i="4"/>
  <c r="AH2831" i="4" s="1"/>
  <c r="AI2831" i="4" s="1"/>
  <c r="AW2830" i="4"/>
  <c r="AD2830" i="4" s="1"/>
  <c r="AE2830" i="4" s="1"/>
  <c r="AO2830" i="4"/>
  <c r="AR2830" i="4" s="1"/>
  <c r="AH2830" i="4"/>
  <c r="AI2830" i="4" s="1"/>
  <c r="AG2830" i="4"/>
  <c r="AW2829" i="4"/>
  <c r="AD2829" i="4" s="1"/>
  <c r="AE2829" i="4" s="1"/>
  <c r="AO2829" i="4"/>
  <c r="AR2829" i="4" s="1"/>
  <c r="AG2829" i="4"/>
  <c r="AH2829" i="4" s="1"/>
  <c r="AI2829" i="4" s="1"/>
  <c r="AW2828" i="4"/>
  <c r="AD2828" i="4" s="1"/>
  <c r="AE2828" i="4" s="1"/>
  <c r="AO2828" i="4"/>
  <c r="AR2828" i="4" s="1"/>
  <c r="AH2828" i="4"/>
  <c r="AI2828" i="4" s="1"/>
  <c r="AG2828" i="4"/>
  <c r="S2828" i="4"/>
  <c r="AW2827" i="4"/>
  <c r="AD2827" i="4" s="1"/>
  <c r="AE2827" i="4" s="1"/>
  <c r="AO2827" i="4"/>
  <c r="AR2827" i="4" s="1"/>
  <c r="AG2827" i="4"/>
  <c r="AH2827" i="4" s="1"/>
  <c r="AI2827" i="4" s="1"/>
  <c r="AW2826" i="4"/>
  <c r="AD2826" i="4" s="1"/>
  <c r="AE2826" i="4" s="1"/>
  <c r="AO2826" i="4"/>
  <c r="AR2826" i="4" s="1"/>
  <c r="AH2826" i="4"/>
  <c r="AI2826" i="4" s="1"/>
  <c r="AG2826" i="4"/>
  <c r="AW2825" i="4"/>
  <c r="AD2825" i="4" s="1"/>
  <c r="AE2825" i="4" s="1"/>
  <c r="AO2825" i="4"/>
  <c r="AR2825" i="4" s="1"/>
  <c r="AG2825" i="4"/>
  <c r="AH2825" i="4" s="1"/>
  <c r="AI2825" i="4" s="1"/>
  <c r="AW2824" i="4"/>
  <c r="AD2824" i="4" s="1"/>
  <c r="AE2824" i="4" s="1"/>
  <c r="AO2824" i="4"/>
  <c r="AR2824" i="4" s="1"/>
  <c r="AH2824" i="4"/>
  <c r="AI2824" i="4" s="1"/>
  <c r="AG2824" i="4"/>
  <c r="S2824" i="4"/>
  <c r="AW2823" i="4"/>
  <c r="AD2823" i="4" s="1"/>
  <c r="AE2823" i="4" s="1"/>
  <c r="AO2823" i="4"/>
  <c r="AR2823" i="4" s="1"/>
  <c r="AG2823" i="4"/>
  <c r="AH2823" i="4" s="1"/>
  <c r="AI2823" i="4" s="1"/>
  <c r="AW2822" i="4"/>
  <c r="AD2822" i="4" s="1"/>
  <c r="AE2822" i="4" s="1"/>
  <c r="AO2822" i="4"/>
  <c r="AR2822" i="4" s="1"/>
  <c r="AH2822" i="4"/>
  <c r="AI2822" i="4" s="1"/>
  <c r="AG2822" i="4"/>
  <c r="AW2821" i="4"/>
  <c r="AD2821" i="4" s="1"/>
  <c r="AE2821" i="4" s="1"/>
  <c r="AO2820" i="4"/>
  <c r="AR2820" i="4" s="1"/>
  <c r="AH2820" i="4"/>
  <c r="AI2820" i="4" s="1"/>
  <c r="AL2820" i="4" s="1"/>
  <c r="AG2820" i="4"/>
  <c r="AO2819" i="4"/>
  <c r="AR2819" i="4" s="1"/>
  <c r="AH2819" i="4"/>
  <c r="AI2819" i="4" s="1"/>
  <c r="AL2819" i="4" s="1"/>
  <c r="AG2819" i="4"/>
  <c r="AW2818" i="4"/>
  <c r="AR2818" i="4"/>
  <c r="AO2818" i="4"/>
  <c r="AI2818" i="4"/>
  <c r="AG2818" i="4"/>
  <c r="AH2818" i="4" s="1"/>
  <c r="AE2818" i="4"/>
  <c r="AD2818" i="4"/>
  <c r="AO2817" i="4"/>
  <c r="AR2817" i="4" s="1"/>
  <c r="AH2817" i="4"/>
  <c r="AI2817" i="4" s="1"/>
  <c r="AL2817" i="4" s="1"/>
  <c r="AG2817" i="4"/>
  <c r="AO2816" i="4"/>
  <c r="AR2816" i="4" s="1"/>
  <c r="AH2816" i="4"/>
  <c r="AI2816" i="4" s="1"/>
  <c r="AL2816" i="4" s="1"/>
  <c r="AG2816" i="4"/>
  <c r="AW2815" i="4"/>
  <c r="AD2815" i="4" s="1"/>
  <c r="AE2815" i="4" s="1"/>
  <c r="AO2815" i="4"/>
  <c r="AR2815" i="4" s="1"/>
  <c r="AG2815" i="4"/>
  <c r="AH2815" i="4" s="1"/>
  <c r="AI2815" i="4" s="1"/>
  <c r="AO2814" i="4"/>
  <c r="AR2814" i="4" s="1"/>
  <c r="AG2814" i="4"/>
  <c r="AH2814" i="4" s="1"/>
  <c r="AO2813" i="4"/>
  <c r="AR2813" i="4" s="1"/>
  <c r="AH2813" i="4"/>
  <c r="AG2813" i="4"/>
  <c r="AO2812" i="4"/>
  <c r="AR2812" i="4" s="1"/>
  <c r="AH2812" i="4"/>
  <c r="AI2812" i="4" s="1"/>
  <c r="AL2812" i="4" s="1"/>
  <c r="AG2812" i="4"/>
  <c r="AO2811" i="4"/>
  <c r="AR2811" i="4" s="1"/>
  <c r="AG2811" i="4"/>
  <c r="AW2810" i="4"/>
  <c r="AD2810" i="4" s="1"/>
  <c r="AE2810" i="4" s="1"/>
  <c r="AR2810" i="4"/>
  <c r="AO2810" i="4"/>
  <c r="AI2810" i="4"/>
  <c r="AG2810" i="4"/>
  <c r="AH2810" i="4" s="1"/>
  <c r="AW2809" i="4"/>
  <c r="AD2809" i="4" s="1"/>
  <c r="AO2809" i="4"/>
  <c r="AR2809" i="4" s="1"/>
  <c r="AG2809" i="4"/>
  <c r="AH2809" i="4" s="1"/>
  <c r="AI2809" i="4" s="1"/>
  <c r="AE2809" i="4"/>
  <c r="AW2808" i="4"/>
  <c r="AR2808" i="4"/>
  <c r="AO2808" i="4"/>
  <c r="AG2808" i="4"/>
  <c r="AH2808" i="4" s="1"/>
  <c r="AI2808" i="4" s="1"/>
  <c r="AD2808" i="4"/>
  <c r="AE2808" i="4" s="1"/>
  <c r="AW2807" i="4"/>
  <c r="AD2807" i="4" s="1"/>
  <c r="AO2807" i="4"/>
  <c r="AR2807" i="4" s="1"/>
  <c r="AG2807" i="4"/>
  <c r="AH2807" i="4" s="1"/>
  <c r="AI2807" i="4" s="1"/>
  <c r="AE2807" i="4"/>
  <c r="AW2806" i="4"/>
  <c r="AR2806" i="4"/>
  <c r="AO2806" i="4"/>
  <c r="AG2806" i="4"/>
  <c r="AH2806" i="4" s="1"/>
  <c r="AI2806" i="4" s="1"/>
  <c r="AD2806" i="4"/>
  <c r="AE2806" i="4" s="1"/>
  <c r="AW2805" i="4"/>
  <c r="AD2805" i="4" s="1"/>
  <c r="AE2805" i="4" s="1"/>
  <c r="AO2805" i="4"/>
  <c r="AR2805" i="4" s="1"/>
  <c r="AG2805" i="4"/>
  <c r="AH2805" i="4" s="1"/>
  <c r="AI2805" i="4" s="1"/>
  <c r="AW2804" i="4"/>
  <c r="AD2804" i="4" s="1"/>
  <c r="AE2804" i="4" s="1"/>
  <c r="AO2804" i="4"/>
  <c r="AR2804" i="4" s="1"/>
  <c r="AG2804" i="4"/>
  <c r="AH2804" i="4" s="1"/>
  <c r="AI2804" i="4" s="1"/>
  <c r="AW2803" i="4"/>
  <c r="AD2803" i="4" s="1"/>
  <c r="AE2803" i="4" s="1"/>
  <c r="AO2803" i="4"/>
  <c r="AR2803" i="4" s="1"/>
  <c r="AG2803" i="4"/>
  <c r="AH2803" i="4" s="1"/>
  <c r="AI2803" i="4" s="1"/>
  <c r="AW2802" i="4"/>
  <c r="AD2802" i="4" s="1"/>
  <c r="AE2802" i="4" s="1"/>
  <c r="AR2802" i="4"/>
  <c r="AO2802" i="4"/>
  <c r="AI2802" i="4"/>
  <c r="AG2802" i="4"/>
  <c r="AH2802" i="4" s="1"/>
  <c r="AW2801" i="4"/>
  <c r="AD2801" i="4" s="1"/>
  <c r="AO2801" i="4"/>
  <c r="AR2801" i="4" s="1"/>
  <c r="AG2801" i="4"/>
  <c r="AH2801" i="4" s="1"/>
  <c r="AI2801" i="4" s="1"/>
  <c r="AE2801" i="4"/>
  <c r="AW2800" i="4"/>
  <c r="AO2800" i="4"/>
  <c r="AR2800" i="4" s="1"/>
  <c r="AG2800" i="4"/>
  <c r="AI2800" i="4" s="1"/>
  <c r="AD2800" i="4"/>
  <c r="AW2799" i="4"/>
  <c r="AD2799" i="4" s="1"/>
  <c r="AO2799" i="4"/>
  <c r="AR2799" i="4" s="1"/>
  <c r="AG2799" i="4"/>
  <c r="AH2799" i="4" s="1"/>
  <c r="AI2799" i="4" s="1"/>
  <c r="AE2799" i="4"/>
  <c r="AW2798" i="4"/>
  <c r="AR2798" i="4"/>
  <c r="AO2798" i="4"/>
  <c r="AG2798" i="4"/>
  <c r="AH2798" i="4" s="1"/>
  <c r="AI2798" i="4" s="1"/>
  <c r="AD2798" i="4"/>
  <c r="AE2798" i="4" s="1"/>
  <c r="AW2797" i="4"/>
  <c r="AD2797" i="4" s="1"/>
  <c r="AE2797" i="4" s="1"/>
  <c r="AO2797" i="4"/>
  <c r="AR2797" i="4" s="1"/>
  <c r="AG2797" i="4"/>
  <c r="AH2797" i="4" s="1"/>
  <c r="AI2797" i="4" s="1"/>
  <c r="AW2796" i="4"/>
  <c r="AD2796" i="4" s="1"/>
  <c r="AO2796" i="4"/>
  <c r="AR2796" i="4" s="1"/>
  <c r="AG2796" i="4"/>
  <c r="AI2796" i="4" s="1"/>
  <c r="AW2795" i="4"/>
  <c r="AD2795" i="4" s="1"/>
  <c r="AO2795" i="4"/>
  <c r="AR2795" i="4" s="1"/>
  <c r="AG2795" i="4"/>
  <c r="AI2795" i="4" s="1"/>
  <c r="AW2794" i="4"/>
  <c r="AO2794" i="4"/>
  <c r="AR2794" i="4" s="1"/>
  <c r="AG2794" i="4"/>
  <c r="AI2794" i="4" s="1"/>
  <c r="AD2794" i="4"/>
  <c r="AW2793" i="4"/>
  <c r="AD2793" i="4" s="1"/>
  <c r="AR2793" i="4"/>
  <c r="AO2793" i="4"/>
  <c r="AG2793" i="4"/>
  <c r="AH2793" i="4" s="1"/>
  <c r="AI2793" i="4" s="1"/>
  <c r="AE2793" i="4"/>
  <c r="AW2792" i="4"/>
  <c r="AD2792" i="4" s="1"/>
  <c r="AE2792" i="4" s="1"/>
  <c r="AO2792" i="4"/>
  <c r="AR2792" i="4" s="1"/>
  <c r="AG2792" i="4"/>
  <c r="AH2792" i="4" s="1"/>
  <c r="AI2792" i="4" s="1"/>
  <c r="AW2791" i="4"/>
  <c r="AD2791" i="4" s="1"/>
  <c r="AR2791" i="4"/>
  <c r="AO2791" i="4"/>
  <c r="AG2791" i="4"/>
  <c r="AH2791" i="4" s="1"/>
  <c r="AI2791" i="4" s="1"/>
  <c r="AE2791" i="4"/>
  <c r="AW2790" i="4"/>
  <c r="AD2790" i="4" s="1"/>
  <c r="AE2790" i="4" s="1"/>
  <c r="AO2790" i="4"/>
  <c r="AR2790" i="4" s="1"/>
  <c r="AG2790" i="4"/>
  <c r="AH2790" i="4" s="1"/>
  <c r="AI2790" i="4" s="1"/>
  <c r="AW2789" i="4"/>
  <c r="AD2789" i="4" s="1"/>
  <c r="AE2789" i="4" s="1"/>
  <c r="AR2789" i="4"/>
  <c r="AO2789" i="4"/>
  <c r="AI2789" i="4"/>
  <c r="AG2789" i="4"/>
  <c r="AH2789" i="4" s="1"/>
  <c r="AW2788" i="4"/>
  <c r="AR2788" i="4"/>
  <c r="AO2788" i="4"/>
  <c r="AG2788" i="4"/>
  <c r="AH2788" i="4" s="1"/>
  <c r="AI2788" i="4" s="1"/>
  <c r="AD2788" i="4"/>
  <c r="AE2788" i="4" s="1"/>
  <c r="AO2787" i="4"/>
  <c r="AR2787" i="4" s="1"/>
  <c r="AG2787" i="4"/>
  <c r="AH2787" i="4" s="1"/>
  <c r="AW2786" i="4"/>
  <c r="AD2786" i="4" s="1"/>
  <c r="AE2786" i="4" s="1"/>
  <c r="S2786" i="4"/>
  <c r="AW2785" i="4"/>
  <c r="AD2785" i="4" s="1"/>
  <c r="AE2785" i="4"/>
  <c r="AW2784" i="4"/>
  <c r="AD2784" i="4" s="1"/>
  <c r="AE2784" i="4" s="1"/>
  <c r="AR2784" i="4"/>
  <c r="AO2784" i="4"/>
  <c r="AG2784" i="4"/>
  <c r="AH2784" i="4" s="1"/>
  <c r="AI2784" i="4" s="1"/>
  <c r="AW2783" i="4"/>
  <c r="AO2783" i="4"/>
  <c r="AR2783" i="4" s="1"/>
  <c r="AG2783" i="4"/>
  <c r="AH2783" i="4" s="1"/>
  <c r="AI2783" i="4" s="1"/>
  <c r="AD2783" i="4"/>
  <c r="AE2783" i="4" s="1"/>
  <c r="AW2782" i="4"/>
  <c r="AD2782" i="4" s="1"/>
  <c r="AR2782" i="4"/>
  <c r="AO2782" i="4"/>
  <c r="AG2782" i="4"/>
  <c r="AH2782" i="4" s="1"/>
  <c r="AI2782" i="4" s="1"/>
  <c r="AE2782" i="4"/>
  <c r="X2781" i="4"/>
  <c r="S2781" i="4"/>
  <c r="S2880" i="4" s="1"/>
  <c r="R2781" i="4"/>
  <c r="X2779" i="4"/>
  <c r="P2779" i="4"/>
  <c r="X2777" i="4"/>
  <c r="P2777" i="4"/>
  <c r="X2775" i="4"/>
  <c r="P2775" i="4"/>
  <c r="Q2774" i="4"/>
  <c r="Q2776" i="4" s="1"/>
  <c r="P2774" i="4"/>
  <c r="X2772" i="4"/>
  <c r="P2772" i="4"/>
  <c r="X2771" i="4"/>
  <c r="P2771" i="4"/>
  <c r="AT2770" i="4"/>
  <c r="X2770" i="4"/>
  <c r="P2770" i="4"/>
  <c r="AT2769" i="4"/>
  <c r="AT2771" i="4" s="1"/>
  <c r="AQ2769" i="4"/>
  <c r="AQ2772" i="4" s="1"/>
  <c r="AR2767" i="4"/>
  <c r="AO2767" i="4"/>
  <c r="AG2767" i="4"/>
  <c r="AH2767" i="4" s="1"/>
  <c r="AR2766" i="4"/>
  <c r="AO2766" i="4"/>
  <c r="AG2766" i="4"/>
  <c r="AH2766" i="4" s="1"/>
  <c r="AJ2766" i="4" s="1"/>
  <c r="AR2765" i="4"/>
  <c r="AO2765" i="4"/>
  <c r="AG2765" i="4"/>
  <c r="AH2765" i="4" s="1"/>
  <c r="AR2764" i="4"/>
  <c r="AO2764" i="4"/>
  <c r="AG2764" i="4"/>
  <c r="AH2764" i="4" s="1"/>
  <c r="AJ2764" i="4" s="1"/>
  <c r="AR2763" i="4"/>
  <c r="AO2763" i="4"/>
  <c r="AG2763" i="4"/>
  <c r="AH2763" i="4" s="1"/>
  <c r="AW2762" i="4"/>
  <c r="AD2762" i="4" s="1"/>
  <c r="AE2762" i="4" s="1"/>
  <c r="S2762" i="4"/>
  <c r="AW2761" i="4"/>
  <c r="AD2761" i="4" s="1"/>
  <c r="AE2761" i="4" s="1"/>
  <c r="AJ2761" i="4" s="1"/>
  <c r="S2761" i="4"/>
  <c r="AW2760" i="4"/>
  <c r="AD2760" i="4" s="1"/>
  <c r="AE2760" i="4"/>
  <c r="AF2760" i="4" s="1"/>
  <c r="AL2760" i="4" s="1"/>
  <c r="AW2759" i="4"/>
  <c r="AD2759" i="4" s="1"/>
  <c r="AE2759" i="4" s="1"/>
  <c r="AJ2759" i="4" s="1"/>
  <c r="S2759" i="4"/>
  <c r="AW2758" i="4"/>
  <c r="AD2758" i="4" s="1"/>
  <c r="AE2758" i="4" s="1"/>
  <c r="AF2758" i="4" s="1"/>
  <c r="AL2758" i="4" s="1"/>
  <c r="S2758" i="4"/>
  <c r="AW2757" i="4"/>
  <c r="AD2757" i="4" s="1"/>
  <c r="AE2757" i="4" s="1"/>
  <c r="AO2757" i="4"/>
  <c r="AR2757" i="4" s="1"/>
  <c r="AG2757" i="4"/>
  <c r="AH2757" i="4" s="1"/>
  <c r="AI2757" i="4" s="1"/>
  <c r="AW2756" i="4"/>
  <c r="AD2756" i="4" s="1"/>
  <c r="AE2756" i="4" s="1"/>
  <c r="AO2756" i="4"/>
  <c r="AR2756" i="4" s="1"/>
  <c r="AG2756" i="4"/>
  <c r="AH2756" i="4" s="1"/>
  <c r="AI2756" i="4" s="1"/>
  <c r="S2756" i="4"/>
  <c r="AW2755" i="4"/>
  <c r="AD2755" i="4" s="1"/>
  <c r="AE2755" i="4" s="1"/>
  <c r="AO2755" i="4"/>
  <c r="AR2755" i="4" s="1"/>
  <c r="AG2755" i="4"/>
  <c r="AH2755" i="4" s="1"/>
  <c r="AI2755" i="4" s="1"/>
  <c r="X2754" i="4"/>
  <c r="S2754" i="4"/>
  <c r="S2760" i="4" s="1"/>
  <c r="R2754" i="4"/>
  <c r="R2762" i="4" s="1"/>
  <c r="AW2753" i="4"/>
  <c r="AD2753" i="4" s="1"/>
  <c r="AE2753" i="4" s="1"/>
  <c r="AR2753" i="4"/>
  <c r="AO2753" i="4"/>
  <c r="AG2753" i="4"/>
  <c r="AH2753" i="4" s="1"/>
  <c r="AI2753" i="4" s="1"/>
  <c r="AW2752" i="4"/>
  <c r="AD2752" i="4" s="1"/>
  <c r="AE2752" i="4" s="1"/>
  <c r="AO2752" i="4"/>
  <c r="AR2752" i="4" s="1"/>
  <c r="AG2752" i="4"/>
  <c r="AH2752" i="4" s="1"/>
  <c r="AI2752" i="4" s="1"/>
  <c r="AW2751" i="4"/>
  <c r="AD2751" i="4" s="1"/>
  <c r="AR2751" i="4"/>
  <c r="AO2751" i="4"/>
  <c r="AG2751" i="4"/>
  <c r="AH2751" i="4" s="1"/>
  <c r="AI2751" i="4" s="1"/>
  <c r="AE2751" i="4"/>
  <c r="AW2750" i="4"/>
  <c r="AD2750" i="4" s="1"/>
  <c r="AE2750" i="4" s="1"/>
  <c r="AO2750" i="4"/>
  <c r="AR2750" i="4" s="1"/>
  <c r="AG2750" i="4"/>
  <c r="AH2750" i="4" s="1"/>
  <c r="AI2750" i="4" s="1"/>
  <c r="R2750" i="4"/>
  <c r="AW2749" i="4"/>
  <c r="AD2749" i="4" s="1"/>
  <c r="AR2749" i="4"/>
  <c r="AO2749" i="4"/>
  <c r="AG2749" i="4"/>
  <c r="AH2749" i="4" s="1"/>
  <c r="AI2749" i="4" s="1"/>
  <c r="AE2749" i="4"/>
  <c r="AW2748" i="4"/>
  <c r="AD2748" i="4" s="1"/>
  <c r="AE2748" i="4" s="1"/>
  <c r="AO2748" i="4"/>
  <c r="AR2748" i="4" s="1"/>
  <c r="AG2748" i="4"/>
  <c r="AH2748" i="4" s="1"/>
  <c r="AI2748" i="4" s="1"/>
  <c r="R2748" i="4"/>
  <c r="AW2747" i="4"/>
  <c r="AD2747" i="4" s="1"/>
  <c r="AE2747" i="4" s="1"/>
  <c r="AR2747" i="4"/>
  <c r="AO2747" i="4"/>
  <c r="AI2747" i="4"/>
  <c r="AG2747" i="4"/>
  <c r="AH2747" i="4" s="1"/>
  <c r="R2747" i="4"/>
  <c r="AW2746" i="4"/>
  <c r="AR2746" i="4"/>
  <c r="AO2746" i="4"/>
  <c r="AG2746" i="4"/>
  <c r="AH2746" i="4" s="1"/>
  <c r="AI2746" i="4" s="1"/>
  <c r="AD2746" i="4"/>
  <c r="AE2746" i="4" s="1"/>
  <c r="AW2745" i="4"/>
  <c r="AD2745" i="4" s="1"/>
  <c r="AE2745" i="4" s="1"/>
  <c r="AR2745" i="4"/>
  <c r="AO2745" i="4"/>
  <c r="AG2745" i="4"/>
  <c r="AH2745" i="4" s="1"/>
  <c r="AI2745" i="4" s="1"/>
  <c r="AW2744" i="4"/>
  <c r="AD2744" i="4" s="1"/>
  <c r="AE2744" i="4" s="1"/>
  <c r="AO2744" i="4"/>
  <c r="AR2744" i="4" s="1"/>
  <c r="AG2744" i="4"/>
  <c r="AH2744" i="4" s="1"/>
  <c r="AI2744" i="4" s="1"/>
  <c r="AW2743" i="4"/>
  <c r="AD2743" i="4" s="1"/>
  <c r="AR2743" i="4"/>
  <c r="AO2743" i="4"/>
  <c r="AG2743" i="4"/>
  <c r="AH2743" i="4" s="1"/>
  <c r="AI2743" i="4" s="1"/>
  <c r="AE2743" i="4"/>
  <c r="R2743" i="4"/>
  <c r="AW2742" i="4"/>
  <c r="AR2742" i="4"/>
  <c r="AO2742" i="4"/>
  <c r="AG2742" i="4"/>
  <c r="AH2742" i="4" s="1"/>
  <c r="AI2742" i="4" s="1"/>
  <c r="AD2742" i="4"/>
  <c r="AE2742" i="4" s="1"/>
  <c r="AW2741" i="4"/>
  <c r="AD2741" i="4" s="1"/>
  <c r="AO2741" i="4"/>
  <c r="AG2741" i="4"/>
  <c r="AH2741" i="4" s="1"/>
  <c r="AI2741" i="4" s="1"/>
  <c r="AE2741" i="4"/>
  <c r="X2740" i="4"/>
  <c r="S2740" i="4"/>
  <c r="S2752" i="4" s="1"/>
  <c r="R2740" i="4"/>
  <c r="R2752" i="4" s="1"/>
  <c r="X2738" i="4"/>
  <c r="P2738" i="4"/>
  <c r="X2736" i="4"/>
  <c r="P2736" i="4"/>
  <c r="X2734" i="4"/>
  <c r="P2734" i="4"/>
  <c r="Q2733" i="4"/>
  <c r="Q2735" i="4" s="1"/>
  <c r="P2733" i="4"/>
  <c r="P2737" i="4" s="1"/>
  <c r="X2731" i="4"/>
  <c r="P2731" i="4"/>
  <c r="X2730" i="4"/>
  <c r="P2730" i="4"/>
  <c r="X2729" i="4"/>
  <c r="P2729" i="4"/>
  <c r="AT2728" i="4"/>
  <c r="AT2730" i="4" s="1"/>
  <c r="AO2726" i="4"/>
  <c r="AR2726" i="4" s="1"/>
  <c r="AG2726" i="4"/>
  <c r="AH2726" i="4" s="1"/>
  <c r="AO2725" i="4"/>
  <c r="AR2725" i="4" s="1"/>
  <c r="AG2725" i="4"/>
  <c r="AH2725" i="4" s="1"/>
  <c r="AO2724" i="4"/>
  <c r="AR2724" i="4" s="1"/>
  <c r="AG2724" i="4"/>
  <c r="AH2724" i="4" s="1"/>
  <c r="AR2723" i="4"/>
  <c r="AO2723" i="4"/>
  <c r="AG2723" i="4"/>
  <c r="AH2723" i="4" s="1"/>
  <c r="AO2722" i="4"/>
  <c r="AR2722" i="4" s="1"/>
  <c r="AG2722" i="4"/>
  <c r="AH2722" i="4" s="1"/>
  <c r="AW2721" i="4"/>
  <c r="AD2721" i="4" s="1"/>
  <c r="AE2721" i="4" s="1"/>
  <c r="AF2721" i="4" s="1"/>
  <c r="AL2721" i="4" s="1"/>
  <c r="AW2720" i="4"/>
  <c r="AJ2720" i="4"/>
  <c r="AD2720" i="4"/>
  <c r="AF2720" i="4" s="1"/>
  <c r="AL2720" i="4" s="1"/>
  <c r="AW2719" i="4"/>
  <c r="AE2719" i="4"/>
  <c r="AD2719" i="4"/>
  <c r="AW2718" i="4"/>
  <c r="AD2718" i="4" s="1"/>
  <c r="AW2717" i="4"/>
  <c r="AD2717" i="4" s="1"/>
  <c r="AE2717" i="4" s="1"/>
  <c r="AF2717" i="4" s="1"/>
  <c r="AL2717" i="4" s="1"/>
  <c r="AW2716" i="4"/>
  <c r="AD2716" i="4" s="1"/>
  <c r="AE2716" i="4" s="1"/>
  <c r="AF2716" i="4" s="1"/>
  <c r="AL2716" i="4" s="1"/>
  <c r="AW2715" i="4"/>
  <c r="AD2715" i="4" s="1"/>
  <c r="AE2715" i="4"/>
  <c r="AW2714" i="4"/>
  <c r="AD2714" i="4" s="1"/>
  <c r="AE2714" i="4" s="1"/>
  <c r="AW2713" i="4"/>
  <c r="AD2713" i="4" s="1"/>
  <c r="AE2713" i="4" s="1"/>
  <c r="AF2713" i="4" s="1"/>
  <c r="AL2713" i="4" s="1"/>
  <c r="AW2712" i="4"/>
  <c r="AD2712" i="4"/>
  <c r="AE2712" i="4" s="1"/>
  <c r="AF2712" i="4" s="1"/>
  <c r="AL2712" i="4" s="1"/>
  <c r="AW2711" i="4"/>
  <c r="AD2711" i="4"/>
  <c r="AE2711" i="4" s="1"/>
  <c r="AW2710" i="4"/>
  <c r="AD2710" i="4" s="1"/>
  <c r="AE2710" i="4" s="1"/>
  <c r="AW2709" i="4"/>
  <c r="AD2709" i="4" s="1"/>
  <c r="AE2709" i="4" s="1"/>
  <c r="AF2709" i="4" s="1"/>
  <c r="AL2709" i="4" s="1"/>
  <c r="AW2708" i="4"/>
  <c r="AD2708" i="4" s="1"/>
  <c r="AE2708" i="4" s="1"/>
  <c r="AF2708" i="4" s="1"/>
  <c r="AL2708" i="4" s="1"/>
  <c r="AW2707" i="4"/>
  <c r="AD2707" i="4" s="1"/>
  <c r="AE2707" i="4"/>
  <c r="AW2706" i="4"/>
  <c r="AD2706" i="4" s="1"/>
  <c r="AE2706" i="4" s="1"/>
  <c r="AW2705" i="4"/>
  <c r="AD2705" i="4" s="1"/>
  <c r="AF2705" i="4" s="1"/>
  <c r="AL2705" i="4" s="1"/>
  <c r="AW2704" i="4"/>
  <c r="AD2704" i="4"/>
  <c r="AE2704" i="4" s="1"/>
  <c r="AF2704" i="4" s="1"/>
  <c r="AL2704" i="4" s="1"/>
  <c r="AW2703" i="4"/>
  <c r="AO2703" i="4"/>
  <c r="AR2703" i="4" s="1"/>
  <c r="AH2703" i="4"/>
  <c r="AI2703" i="4" s="1"/>
  <c r="AG2703" i="4"/>
  <c r="AD2703" i="4"/>
  <c r="AE2703" i="4" s="1"/>
  <c r="AW2702" i="4"/>
  <c r="AD2702" i="4" s="1"/>
  <c r="AE2702" i="4" s="1"/>
  <c r="AF2702" i="4" s="1"/>
  <c r="AO2702" i="4"/>
  <c r="AR2702" i="4" s="1"/>
  <c r="AG2702" i="4"/>
  <c r="AH2702" i="4" s="1"/>
  <c r="AI2702" i="4" s="1"/>
  <c r="AW2701" i="4"/>
  <c r="AD2701" i="4" s="1"/>
  <c r="AE2701" i="4" s="1"/>
  <c r="AW2700" i="4"/>
  <c r="AD2700" i="4" s="1"/>
  <c r="AR2700" i="4"/>
  <c r="AO2700" i="4"/>
  <c r="AG2700" i="4"/>
  <c r="AH2700" i="4" s="1"/>
  <c r="AI2700" i="4" s="1"/>
  <c r="AE2700" i="4"/>
  <c r="AF2700" i="4" s="1"/>
  <c r="AL2700" i="4" s="1"/>
  <c r="AW2699" i="4"/>
  <c r="AD2699" i="4"/>
  <c r="AE2699" i="4" s="1"/>
  <c r="AW2698" i="4"/>
  <c r="AD2698" i="4" s="1"/>
  <c r="AW2697" i="4"/>
  <c r="AD2697" i="4"/>
  <c r="AW2696" i="4"/>
  <c r="AD2696" i="4" s="1"/>
  <c r="AE2696" i="4" s="1"/>
  <c r="AW2695" i="4"/>
  <c r="AO2695" i="4"/>
  <c r="AR2695" i="4" s="1"/>
  <c r="AG2695" i="4"/>
  <c r="AH2695" i="4" s="1"/>
  <c r="AI2695" i="4" s="1"/>
  <c r="AD2695" i="4"/>
  <c r="AE2695" i="4" s="1"/>
  <c r="AW2694" i="4"/>
  <c r="AO2694" i="4"/>
  <c r="AR2694" i="4" s="1"/>
  <c r="AH2694" i="4"/>
  <c r="AI2694" i="4" s="1"/>
  <c r="AG2694" i="4"/>
  <c r="AD2694" i="4"/>
  <c r="AE2694" i="4" s="1"/>
  <c r="AW2693" i="4"/>
  <c r="AD2693" i="4" s="1"/>
  <c r="AE2693" i="4" s="1"/>
  <c r="AO2693" i="4"/>
  <c r="AR2693" i="4" s="1"/>
  <c r="AG2693" i="4"/>
  <c r="AH2693" i="4" s="1"/>
  <c r="AI2693" i="4" s="1"/>
  <c r="AF2693" i="4"/>
  <c r="AL2693" i="4" s="1"/>
  <c r="AW2692" i="4"/>
  <c r="AD2692" i="4" s="1"/>
  <c r="AO2692" i="4"/>
  <c r="AR2692" i="4" s="1"/>
  <c r="AG2692" i="4"/>
  <c r="AI2692" i="4" s="1"/>
  <c r="AW2691" i="4"/>
  <c r="AD2691" i="4" s="1"/>
  <c r="AE2691" i="4" s="1"/>
  <c r="AW2690" i="4"/>
  <c r="AD2690" i="4"/>
  <c r="AE2690" i="4" s="1"/>
  <c r="AJ2690" i="4" s="1"/>
  <c r="AW2689" i="4"/>
  <c r="AD2689" i="4" s="1"/>
  <c r="AE2689" i="4" s="1"/>
  <c r="AF2689" i="4" s="1"/>
  <c r="AL2689" i="4" s="1"/>
  <c r="AW2688" i="4"/>
  <c r="AD2688" i="4" s="1"/>
  <c r="AE2688" i="4" s="1"/>
  <c r="AR2688" i="4"/>
  <c r="AO2688" i="4"/>
  <c r="AG2688" i="4"/>
  <c r="AH2688" i="4" s="1"/>
  <c r="AI2688" i="4" s="1"/>
  <c r="AW2687" i="4"/>
  <c r="AD2687" i="4" s="1"/>
  <c r="AE2687" i="4" s="1"/>
  <c r="AJ2687" i="4" s="1"/>
  <c r="AW2686" i="4"/>
  <c r="AO2686" i="4"/>
  <c r="AR2686" i="4" s="1"/>
  <c r="AG2686" i="4"/>
  <c r="AH2686" i="4" s="1"/>
  <c r="AI2686" i="4" s="1"/>
  <c r="AD2686" i="4"/>
  <c r="AE2686" i="4" s="1"/>
  <c r="AW2685" i="4"/>
  <c r="AD2685" i="4" s="1"/>
  <c r="AE2685" i="4" s="1"/>
  <c r="AW2684" i="4"/>
  <c r="AD2684" i="4" s="1"/>
  <c r="AE2684" i="4" s="1"/>
  <c r="AO2684" i="4"/>
  <c r="AR2684" i="4" s="1"/>
  <c r="AG2684" i="4"/>
  <c r="AH2684" i="4" s="1"/>
  <c r="AI2684" i="4" s="1"/>
  <c r="AW2683" i="4"/>
  <c r="AD2683" i="4" s="1"/>
  <c r="AE2683" i="4" s="1"/>
  <c r="AW2682" i="4"/>
  <c r="AD2682" i="4" s="1"/>
  <c r="AE2682" i="4" s="1"/>
  <c r="AO2682" i="4"/>
  <c r="AR2682" i="4" s="1"/>
  <c r="AG2682" i="4"/>
  <c r="AH2682" i="4" s="1"/>
  <c r="AI2682" i="4" s="1"/>
  <c r="AW2681" i="4"/>
  <c r="AD2681" i="4"/>
  <c r="AE2681" i="4" s="1"/>
  <c r="AF2681" i="4" s="1"/>
  <c r="AL2681" i="4" s="1"/>
  <c r="AW2680" i="4"/>
  <c r="AD2680" i="4" s="1"/>
  <c r="AE2680" i="4" s="1"/>
  <c r="AR2680" i="4"/>
  <c r="AO2680" i="4"/>
  <c r="AG2680" i="4"/>
  <c r="AH2680" i="4" s="1"/>
  <c r="AI2680" i="4" s="1"/>
  <c r="AW2679" i="4"/>
  <c r="AD2679" i="4"/>
  <c r="AE2679" i="4" s="1"/>
  <c r="AJ2679" i="4" s="1"/>
  <c r="AW2678" i="4"/>
  <c r="AO2678" i="4"/>
  <c r="AR2678" i="4" s="1"/>
  <c r="AH2678" i="4"/>
  <c r="AI2678" i="4" s="1"/>
  <c r="AG2678" i="4"/>
  <c r="AD2678" i="4"/>
  <c r="AE2678" i="4" s="1"/>
  <c r="AW2677" i="4"/>
  <c r="AD2677" i="4" s="1"/>
  <c r="AE2677" i="4" s="1"/>
  <c r="AW2676" i="4"/>
  <c r="AO2676" i="4"/>
  <c r="AR2676" i="4" s="1"/>
  <c r="AG2676" i="4"/>
  <c r="AH2676" i="4" s="1"/>
  <c r="AI2676" i="4" s="1"/>
  <c r="AD2676" i="4"/>
  <c r="AE2676" i="4" s="1"/>
  <c r="AW2675" i="4"/>
  <c r="AD2675" i="4"/>
  <c r="AE2675" i="4" s="1"/>
  <c r="AW2674" i="4"/>
  <c r="AD2674" i="4" s="1"/>
  <c r="AO2674" i="4"/>
  <c r="AR2674" i="4" s="1"/>
  <c r="AJ2674" i="4"/>
  <c r="AG2674" i="4"/>
  <c r="AI2674" i="4" s="1"/>
  <c r="AF2674" i="4"/>
  <c r="AW2673" i="4"/>
  <c r="AD2673" i="4" s="1"/>
  <c r="AE2673" i="4" s="1"/>
  <c r="AF2673" i="4" s="1"/>
  <c r="AL2673" i="4" s="1"/>
  <c r="AW2672" i="4"/>
  <c r="AD2672" i="4" s="1"/>
  <c r="AO2672" i="4"/>
  <c r="AR2672" i="4" s="1"/>
  <c r="AG2672" i="4"/>
  <c r="AI2672" i="4" s="1"/>
  <c r="AW2671" i="4"/>
  <c r="AD2671" i="4"/>
  <c r="AE2671" i="4" s="1"/>
  <c r="AJ2671" i="4" s="1"/>
  <c r="AW2670" i="4"/>
  <c r="AO2670" i="4"/>
  <c r="AR2670" i="4" s="1"/>
  <c r="AH2670" i="4"/>
  <c r="AI2670" i="4" s="1"/>
  <c r="AG2670" i="4"/>
  <c r="AD2670" i="4"/>
  <c r="AE2670" i="4" s="1"/>
  <c r="AW2669" i="4"/>
  <c r="AD2669" i="4" s="1"/>
  <c r="AE2669" i="4" s="1"/>
  <c r="AW2668" i="4"/>
  <c r="AO2668" i="4"/>
  <c r="AR2668" i="4" s="1"/>
  <c r="AG2668" i="4"/>
  <c r="AH2668" i="4" s="1"/>
  <c r="AI2668" i="4" s="1"/>
  <c r="AD2668" i="4"/>
  <c r="AE2668" i="4" s="1"/>
  <c r="AW2667" i="4"/>
  <c r="AD2667" i="4"/>
  <c r="AE2667" i="4" s="1"/>
  <c r="AW2666" i="4"/>
  <c r="AD2666" i="4" s="1"/>
  <c r="AF2666" i="4" s="1"/>
  <c r="AO2666" i="4"/>
  <c r="AR2666" i="4" s="1"/>
  <c r="AG2666" i="4"/>
  <c r="AI2666" i="4" s="1"/>
  <c r="AW2665" i="4"/>
  <c r="AO2665" i="4"/>
  <c r="AR2665" i="4" s="1"/>
  <c r="AH2665" i="4"/>
  <c r="AI2665" i="4" s="1"/>
  <c r="AG2665" i="4"/>
  <c r="AD2665" i="4"/>
  <c r="AE2665" i="4" s="1"/>
  <c r="AW2664" i="4"/>
  <c r="AD2664" i="4" s="1"/>
  <c r="AE2664" i="4" s="1"/>
  <c r="AW2663" i="4"/>
  <c r="AO2663" i="4"/>
  <c r="AR2663" i="4" s="1"/>
  <c r="AG2663" i="4"/>
  <c r="AH2663" i="4" s="1"/>
  <c r="AI2663" i="4" s="1"/>
  <c r="AD2663" i="4"/>
  <c r="AE2663" i="4" s="1"/>
  <c r="AW2662" i="4"/>
  <c r="AD2662" i="4"/>
  <c r="AE2662" i="4" s="1"/>
  <c r="AW2661" i="4"/>
  <c r="AD2661" i="4" s="1"/>
  <c r="AE2661" i="4" s="1"/>
  <c r="AO2661" i="4"/>
  <c r="AR2661" i="4" s="1"/>
  <c r="AJ2661" i="4"/>
  <c r="AG2661" i="4"/>
  <c r="AH2661" i="4" s="1"/>
  <c r="AI2661" i="4" s="1"/>
  <c r="AF2661" i="4"/>
  <c r="AL2661" i="4" s="1"/>
  <c r="AW2660" i="4"/>
  <c r="AO2660" i="4"/>
  <c r="AR2660" i="4" s="1"/>
  <c r="AI2660" i="4"/>
  <c r="AG2660" i="4"/>
  <c r="AD2660" i="4"/>
  <c r="AW2659" i="4"/>
  <c r="AD2659" i="4" s="1"/>
  <c r="AE2659" i="4" s="1"/>
  <c r="AW2658" i="4"/>
  <c r="AO2658" i="4"/>
  <c r="AR2658" i="4" s="1"/>
  <c r="AG2658" i="4"/>
  <c r="AH2658" i="4" s="1"/>
  <c r="AI2658" i="4" s="1"/>
  <c r="AD2658" i="4"/>
  <c r="AE2658" i="4" s="1"/>
  <c r="AW2657" i="4"/>
  <c r="AD2657" i="4"/>
  <c r="AE2657" i="4" s="1"/>
  <c r="AW2656" i="4"/>
  <c r="AD2656" i="4" s="1"/>
  <c r="AE2656" i="4" s="1"/>
  <c r="AF2656" i="4" s="1"/>
  <c r="AL2656" i="4" s="1"/>
  <c r="AO2656" i="4"/>
  <c r="AR2656" i="4" s="1"/>
  <c r="AG2656" i="4"/>
  <c r="AH2656" i="4" s="1"/>
  <c r="AI2656" i="4" s="1"/>
  <c r="AW2655" i="4"/>
  <c r="AD2655" i="4"/>
  <c r="AE2655" i="4" s="1"/>
  <c r="AF2655" i="4" s="1"/>
  <c r="AL2655" i="4" s="1"/>
  <c r="AW2654" i="4"/>
  <c r="AD2654" i="4" s="1"/>
  <c r="AE2654" i="4" s="1"/>
  <c r="AR2654" i="4"/>
  <c r="AO2654" i="4"/>
  <c r="AG2654" i="4"/>
  <c r="AH2654" i="4" s="1"/>
  <c r="AI2654" i="4" s="1"/>
  <c r="AW2653" i="4"/>
  <c r="AD2653" i="4"/>
  <c r="AE2653" i="4" s="1"/>
  <c r="AJ2653" i="4" s="1"/>
  <c r="AW2652" i="4"/>
  <c r="AO2652" i="4"/>
  <c r="AR2652" i="4" s="1"/>
  <c r="AI2652" i="4"/>
  <c r="AG2652" i="4"/>
  <c r="AD2652" i="4"/>
  <c r="AW2651" i="4"/>
  <c r="AD2651" i="4" s="1"/>
  <c r="AE2651" i="4" s="1"/>
  <c r="AW2650" i="4"/>
  <c r="AO2650" i="4"/>
  <c r="AR2650" i="4" s="1"/>
  <c r="AG2650" i="4"/>
  <c r="AI2650" i="4" s="1"/>
  <c r="AD2650" i="4"/>
  <c r="AW2649" i="4"/>
  <c r="AD2649" i="4"/>
  <c r="AE2649" i="4" s="1"/>
  <c r="AW2648" i="4"/>
  <c r="AD2648" i="4" s="1"/>
  <c r="AE2648" i="4" s="1"/>
  <c r="AO2648" i="4"/>
  <c r="AR2648" i="4" s="1"/>
  <c r="AJ2648" i="4"/>
  <c r="AG2648" i="4"/>
  <c r="AH2648" i="4" s="1"/>
  <c r="AI2648" i="4" s="1"/>
  <c r="AF2648" i="4"/>
  <c r="AL2648" i="4" s="1"/>
  <c r="AW2647" i="4"/>
  <c r="AD2647" i="4" s="1"/>
  <c r="AE2647" i="4" s="1"/>
  <c r="AF2647" i="4" s="1"/>
  <c r="AL2647" i="4" s="1"/>
  <c r="AW2646" i="4"/>
  <c r="AD2646" i="4" s="1"/>
  <c r="AE2646" i="4" s="1"/>
  <c r="AO2646" i="4"/>
  <c r="AR2646" i="4" s="1"/>
  <c r="AG2646" i="4"/>
  <c r="AH2646" i="4" s="1"/>
  <c r="AI2646" i="4" s="1"/>
  <c r="AW2645" i="4"/>
  <c r="AD2645" i="4" s="1"/>
  <c r="AE2645" i="4" s="1"/>
  <c r="AJ2645" i="4" s="1"/>
  <c r="AW2644" i="4"/>
  <c r="AO2644" i="4"/>
  <c r="AR2644" i="4" s="1"/>
  <c r="AG2644" i="4"/>
  <c r="AH2644" i="4" s="1"/>
  <c r="AI2644" i="4" s="1"/>
  <c r="AD2644" i="4"/>
  <c r="AE2644" i="4" s="1"/>
  <c r="AW2643" i="4"/>
  <c r="AD2643" i="4" s="1"/>
  <c r="AE2643" i="4" s="1"/>
  <c r="AW2642" i="4"/>
  <c r="AD2642" i="4" s="1"/>
  <c r="AE2642" i="4" s="1"/>
  <c r="AO2642" i="4"/>
  <c r="AR2642" i="4" s="1"/>
  <c r="AG2642" i="4"/>
  <c r="AH2642" i="4" s="1"/>
  <c r="AI2642" i="4" s="1"/>
  <c r="AW2641" i="4"/>
  <c r="AD2641" i="4" s="1"/>
  <c r="AE2641" i="4" s="1"/>
  <c r="AW2640" i="4"/>
  <c r="AD2640" i="4" s="1"/>
  <c r="AE2640" i="4" s="1"/>
  <c r="AF2640" i="4" s="1"/>
  <c r="AO2640" i="4"/>
  <c r="AR2640" i="4" s="1"/>
  <c r="AG2640" i="4"/>
  <c r="AH2640" i="4" s="1"/>
  <c r="AI2640" i="4" s="1"/>
  <c r="AW2639" i="4"/>
  <c r="AJ2639" i="4"/>
  <c r="AD2639" i="4"/>
  <c r="AE2639" i="4" s="1"/>
  <c r="AF2639" i="4" s="1"/>
  <c r="AL2639" i="4" s="1"/>
  <c r="AW2638" i="4"/>
  <c r="AD2638" i="4" s="1"/>
  <c r="AO2638" i="4"/>
  <c r="AR2638" i="4" s="1"/>
  <c r="AG2638" i="4"/>
  <c r="AH2638" i="4" s="1"/>
  <c r="AI2638" i="4" s="1"/>
  <c r="AE2638" i="4"/>
  <c r="AF2638" i="4" s="1"/>
  <c r="AL2638" i="4" s="1"/>
  <c r="R2638" i="4"/>
  <c r="AW2637" i="4"/>
  <c r="AD2637" i="4" s="1"/>
  <c r="AE2637" i="4" s="1"/>
  <c r="AW2636" i="4"/>
  <c r="AO2636" i="4"/>
  <c r="AR2636" i="4" s="1"/>
  <c r="AG2636" i="4"/>
  <c r="AI2636" i="4" s="1"/>
  <c r="AD2636" i="4"/>
  <c r="AW2635" i="4"/>
  <c r="AD2635" i="4" s="1"/>
  <c r="AE2635" i="4" s="1"/>
  <c r="AJ2635" i="4" s="1"/>
  <c r="AW2634" i="4"/>
  <c r="AD2634" i="4" s="1"/>
  <c r="AO2634" i="4"/>
  <c r="AR2634" i="4" s="1"/>
  <c r="AG2634" i="4"/>
  <c r="AI2634" i="4" s="1"/>
  <c r="AW2633" i="4"/>
  <c r="AD2633" i="4" s="1"/>
  <c r="AE2633" i="4" s="1"/>
  <c r="AW2632" i="4"/>
  <c r="AD2632" i="4" s="1"/>
  <c r="AE2632" i="4" s="1"/>
  <c r="AJ2632" i="4" s="1"/>
  <c r="AO2632" i="4"/>
  <c r="AR2632" i="4" s="1"/>
  <c r="AG2632" i="4"/>
  <c r="AH2632" i="4" s="1"/>
  <c r="AI2632" i="4" s="1"/>
  <c r="AF2632" i="4"/>
  <c r="AL2632" i="4" s="1"/>
  <c r="AW2631" i="4"/>
  <c r="AD2631" i="4"/>
  <c r="AE2631" i="4" s="1"/>
  <c r="AF2631" i="4" s="1"/>
  <c r="AL2631" i="4" s="1"/>
  <c r="AW2630" i="4"/>
  <c r="AD2630" i="4" s="1"/>
  <c r="AE2630" i="4" s="1"/>
  <c r="AR2630" i="4"/>
  <c r="AO2630" i="4"/>
  <c r="AI2630" i="4"/>
  <c r="AG2630" i="4"/>
  <c r="AH2630" i="4" s="1"/>
  <c r="AW2629" i="4"/>
  <c r="AD2629" i="4" s="1"/>
  <c r="AE2629" i="4" s="1"/>
  <c r="AW2628" i="4"/>
  <c r="AO2628" i="4"/>
  <c r="AR2628" i="4" s="1"/>
  <c r="AG2628" i="4"/>
  <c r="AH2628" i="4" s="1"/>
  <c r="AI2628" i="4" s="1"/>
  <c r="AD2628" i="4"/>
  <c r="AE2628" i="4" s="1"/>
  <c r="AW2627" i="4"/>
  <c r="AD2627" i="4" s="1"/>
  <c r="AE2627" i="4" s="1"/>
  <c r="R2627" i="4"/>
  <c r="AW2626" i="4"/>
  <c r="AO2626" i="4"/>
  <c r="AR2626" i="4" s="1"/>
  <c r="AG2626" i="4"/>
  <c r="AH2626" i="4" s="1"/>
  <c r="AI2626" i="4" s="1"/>
  <c r="AD2626" i="4"/>
  <c r="AE2626" i="4" s="1"/>
  <c r="AW2625" i="4"/>
  <c r="AD2625" i="4"/>
  <c r="AE2625" i="4" s="1"/>
  <c r="AW2624" i="4"/>
  <c r="AD2624" i="4" s="1"/>
  <c r="AE2624" i="4" s="1"/>
  <c r="AJ2624" i="4" s="1"/>
  <c r="AO2624" i="4"/>
  <c r="AR2624" i="4" s="1"/>
  <c r="AG2624" i="4"/>
  <c r="AH2624" i="4" s="1"/>
  <c r="AI2624" i="4" s="1"/>
  <c r="AW2623" i="4"/>
  <c r="AD2623" i="4" s="1"/>
  <c r="AE2623" i="4" s="1"/>
  <c r="AW2622" i="4"/>
  <c r="AD2622" i="4" s="1"/>
  <c r="AO2622" i="4"/>
  <c r="AR2622" i="4" s="1"/>
  <c r="AG2622" i="4"/>
  <c r="AI2622" i="4" s="1"/>
  <c r="AF2622" i="4"/>
  <c r="AW2621" i="4"/>
  <c r="AD2621" i="4" s="1"/>
  <c r="AE2621" i="4" s="1"/>
  <c r="AJ2621" i="4" s="1"/>
  <c r="AW2620" i="4"/>
  <c r="AO2620" i="4"/>
  <c r="AR2620" i="4" s="1"/>
  <c r="AG2620" i="4"/>
  <c r="AI2620" i="4" s="1"/>
  <c r="AD2620" i="4"/>
  <c r="AW2619" i="4"/>
  <c r="AD2619" i="4" s="1"/>
  <c r="AE2619" i="4" s="1"/>
  <c r="R2619" i="4"/>
  <c r="AW2618" i="4"/>
  <c r="AO2618" i="4"/>
  <c r="AR2618" i="4" s="1"/>
  <c r="AG2618" i="4"/>
  <c r="AH2618" i="4" s="1"/>
  <c r="AI2618" i="4" s="1"/>
  <c r="AD2618" i="4"/>
  <c r="AE2618" i="4" s="1"/>
  <c r="AW2617" i="4"/>
  <c r="AD2617" i="4" s="1"/>
  <c r="AE2617" i="4" s="1"/>
  <c r="AO2617" i="4"/>
  <c r="AR2617" i="4" s="1"/>
  <c r="AG2617" i="4"/>
  <c r="AH2617" i="4" s="1"/>
  <c r="AI2617" i="4" s="1"/>
  <c r="R2617" i="4"/>
  <c r="AW2616" i="4"/>
  <c r="AO2616" i="4"/>
  <c r="AR2616" i="4" s="1"/>
  <c r="AG2616" i="4"/>
  <c r="AH2616" i="4" s="1"/>
  <c r="AI2616" i="4" s="1"/>
  <c r="AD2616" i="4"/>
  <c r="AE2616" i="4" s="1"/>
  <c r="AW2615" i="4"/>
  <c r="AD2615" i="4" s="1"/>
  <c r="AR2615" i="4"/>
  <c r="AO2615" i="4"/>
  <c r="AG2615" i="4"/>
  <c r="AH2615" i="4" s="1"/>
  <c r="AI2615" i="4" s="1"/>
  <c r="AE2615" i="4"/>
  <c r="AF2615" i="4" s="1"/>
  <c r="AW2614" i="4"/>
  <c r="AO2614" i="4"/>
  <c r="AR2614" i="4" s="1"/>
  <c r="AH2614" i="4"/>
  <c r="AI2614" i="4" s="1"/>
  <c r="AG2614" i="4"/>
  <c r="AD2614" i="4"/>
  <c r="AE2614" i="4" s="1"/>
  <c r="AW2613" i="4"/>
  <c r="AD2613" i="4" s="1"/>
  <c r="AE2613" i="4" s="1"/>
  <c r="AR2613" i="4"/>
  <c r="AO2613" i="4"/>
  <c r="AI2613" i="4"/>
  <c r="AG2613" i="4"/>
  <c r="AH2613" i="4" s="1"/>
  <c r="AW2612" i="4"/>
  <c r="AD2612" i="4" s="1"/>
  <c r="AE2612" i="4" s="1"/>
  <c r="AO2612" i="4"/>
  <c r="AR2612" i="4" s="1"/>
  <c r="AG2612" i="4"/>
  <c r="AH2612" i="4" s="1"/>
  <c r="AI2612" i="4" s="1"/>
  <c r="AW2611" i="4"/>
  <c r="AD2611" i="4" s="1"/>
  <c r="AO2611" i="4"/>
  <c r="AR2611" i="4" s="1"/>
  <c r="AG2611" i="4"/>
  <c r="AH2611" i="4" s="1"/>
  <c r="AI2611" i="4" s="1"/>
  <c r="AE2611" i="4"/>
  <c r="AF2611" i="4" s="1"/>
  <c r="AL2611" i="4" s="1"/>
  <c r="R2611" i="4"/>
  <c r="AW2610" i="4"/>
  <c r="AO2610" i="4"/>
  <c r="AR2610" i="4" s="1"/>
  <c r="AG2610" i="4"/>
  <c r="AH2610" i="4" s="1"/>
  <c r="AI2610" i="4" s="1"/>
  <c r="AD2610" i="4"/>
  <c r="AE2610" i="4" s="1"/>
  <c r="AW2609" i="4"/>
  <c r="AD2609" i="4" s="1"/>
  <c r="AE2609" i="4" s="1"/>
  <c r="AO2609" i="4"/>
  <c r="AR2609" i="4" s="1"/>
  <c r="AG2609" i="4"/>
  <c r="AH2609" i="4" s="1"/>
  <c r="AI2609" i="4" s="1"/>
  <c r="R2609" i="4"/>
  <c r="AW2608" i="4"/>
  <c r="AO2608" i="4"/>
  <c r="AR2608" i="4" s="1"/>
  <c r="AG2608" i="4"/>
  <c r="AH2608" i="4" s="1"/>
  <c r="AI2608" i="4" s="1"/>
  <c r="AD2608" i="4"/>
  <c r="AE2608" i="4" s="1"/>
  <c r="AW2607" i="4"/>
  <c r="AD2607" i="4" s="1"/>
  <c r="AR2607" i="4"/>
  <c r="AO2607" i="4"/>
  <c r="AG2607" i="4"/>
  <c r="AH2607" i="4" s="1"/>
  <c r="AI2607" i="4" s="1"/>
  <c r="AE2607" i="4"/>
  <c r="AF2607" i="4" s="1"/>
  <c r="AW2606" i="4"/>
  <c r="AO2606" i="4"/>
  <c r="AR2606" i="4" s="1"/>
  <c r="AH2606" i="4"/>
  <c r="AI2606" i="4" s="1"/>
  <c r="AG2606" i="4"/>
  <c r="AD2606" i="4"/>
  <c r="AE2606" i="4" s="1"/>
  <c r="AW2605" i="4"/>
  <c r="AD2605" i="4" s="1"/>
  <c r="AE2605" i="4" s="1"/>
  <c r="AR2605" i="4"/>
  <c r="AO2605" i="4"/>
  <c r="AI2605" i="4"/>
  <c r="AG2605" i="4"/>
  <c r="AH2605" i="4" s="1"/>
  <c r="AW2604" i="4"/>
  <c r="AD2604" i="4" s="1"/>
  <c r="AE2604" i="4" s="1"/>
  <c r="AO2604" i="4"/>
  <c r="AR2604" i="4" s="1"/>
  <c r="AG2604" i="4"/>
  <c r="AH2604" i="4" s="1"/>
  <c r="AI2604" i="4" s="1"/>
  <c r="AW2603" i="4"/>
  <c r="AD2603" i="4" s="1"/>
  <c r="AO2603" i="4"/>
  <c r="AR2603" i="4" s="1"/>
  <c r="AG2603" i="4"/>
  <c r="AH2603" i="4" s="1"/>
  <c r="AI2603" i="4" s="1"/>
  <c r="AE2603" i="4"/>
  <c r="AF2603" i="4" s="1"/>
  <c r="AL2603" i="4" s="1"/>
  <c r="R2603" i="4"/>
  <c r="AW2602" i="4"/>
  <c r="AO2602" i="4"/>
  <c r="AR2602" i="4" s="1"/>
  <c r="AG2602" i="4"/>
  <c r="AH2602" i="4" s="1"/>
  <c r="AI2602" i="4" s="1"/>
  <c r="AD2602" i="4"/>
  <c r="AE2602" i="4" s="1"/>
  <c r="AW2601" i="4"/>
  <c r="AD2601" i="4" s="1"/>
  <c r="AE2601" i="4" s="1"/>
  <c r="AO2601" i="4"/>
  <c r="AR2601" i="4" s="1"/>
  <c r="AG2601" i="4"/>
  <c r="AH2601" i="4" s="1"/>
  <c r="AI2601" i="4" s="1"/>
  <c r="R2601" i="4"/>
  <c r="AW2600" i="4"/>
  <c r="AO2600" i="4"/>
  <c r="AR2600" i="4" s="1"/>
  <c r="AG2600" i="4"/>
  <c r="AH2600" i="4" s="1"/>
  <c r="AI2600" i="4" s="1"/>
  <c r="AD2600" i="4"/>
  <c r="AE2600" i="4" s="1"/>
  <c r="AW2599" i="4"/>
  <c r="AD2599" i="4" s="1"/>
  <c r="AR2599" i="4"/>
  <c r="AO2599" i="4"/>
  <c r="AG2599" i="4"/>
  <c r="AH2599" i="4" s="1"/>
  <c r="AI2599" i="4" s="1"/>
  <c r="AE2599" i="4"/>
  <c r="AF2599" i="4" s="1"/>
  <c r="AW2598" i="4"/>
  <c r="AO2598" i="4"/>
  <c r="AR2598" i="4" s="1"/>
  <c r="AH2598" i="4"/>
  <c r="AI2598" i="4" s="1"/>
  <c r="AG2598" i="4"/>
  <c r="AD2598" i="4"/>
  <c r="AE2598" i="4" s="1"/>
  <c r="AW2597" i="4"/>
  <c r="AD2597" i="4" s="1"/>
  <c r="AE2597" i="4" s="1"/>
  <c r="AR2597" i="4"/>
  <c r="AO2597" i="4"/>
  <c r="AI2597" i="4"/>
  <c r="AG2597" i="4"/>
  <c r="AH2597" i="4" s="1"/>
  <c r="AW2596" i="4"/>
  <c r="AD2596" i="4" s="1"/>
  <c r="AE2596" i="4" s="1"/>
  <c r="AO2596" i="4"/>
  <c r="AR2596" i="4" s="1"/>
  <c r="AG2596" i="4"/>
  <c r="AH2596" i="4" s="1"/>
  <c r="AI2596" i="4" s="1"/>
  <c r="AW2595" i="4"/>
  <c r="AD2595" i="4" s="1"/>
  <c r="AO2595" i="4"/>
  <c r="AR2595" i="4" s="1"/>
  <c r="AG2595" i="4"/>
  <c r="AH2595" i="4" s="1"/>
  <c r="AI2595" i="4" s="1"/>
  <c r="AE2595" i="4"/>
  <c r="AF2595" i="4" s="1"/>
  <c r="AL2595" i="4" s="1"/>
  <c r="R2595" i="4"/>
  <c r="AW2594" i="4"/>
  <c r="AO2594" i="4"/>
  <c r="AR2594" i="4" s="1"/>
  <c r="AG2594" i="4"/>
  <c r="AH2594" i="4" s="1"/>
  <c r="AI2594" i="4" s="1"/>
  <c r="AD2594" i="4"/>
  <c r="AE2594" i="4" s="1"/>
  <c r="AW2593" i="4"/>
  <c r="AD2593" i="4" s="1"/>
  <c r="AE2593" i="4" s="1"/>
  <c r="AO2593" i="4"/>
  <c r="AR2593" i="4" s="1"/>
  <c r="AG2593" i="4"/>
  <c r="AH2593" i="4" s="1"/>
  <c r="AI2593" i="4" s="1"/>
  <c r="R2593" i="4"/>
  <c r="AW2592" i="4"/>
  <c r="AO2592" i="4"/>
  <c r="AR2592" i="4" s="1"/>
  <c r="AG2592" i="4"/>
  <c r="AH2592" i="4" s="1"/>
  <c r="AI2592" i="4" s="1"/>
  <c r="AD2592" i="4"/>
  <c r="AE2592" i="4" s="1"/>
  <c r="AW2591" i="4"/>
  <c r="AD2591" i="4" s="1"/>
  <c r="AR2591" i="4"/>
  <c r="AO2591" i="4"/>
  <c r="AG2591" i="4"/>
  <c r="AH2591" i="4" s="1"/>
  <c r="AI2591" i="4" s="1"/>
  <c r="AE2591" i="4"/>
  <c r="AF2591" i="4" s="1"/>
  <c r="AW2590" i="4"/>
  <c r="AO2590" i="4"/>
  <c r="AR2590" i="4" s="1"/>
  <c r="AH2590" i="4"/>
  <c r="AI2590" i="4" s="1"/>
  <c r="AG2590" i="4"/>
  <c r="AD2590" i="4"/>
  <c r="AE2590" i="4" s="1"/>
  <c r="AW2589" i="4"/>
  <c r="AD2589" i="4" s="1"/>
  <c r="AE2589" i="4" s="1"/>
  <c r="AR2589" i="4"/>
  <c r="AO2589" i="4"/>
  <c r="AI2589" i="4"/>
  <c r="AG2589" i="4"/>
  <c r="AH2589" i="4" s="1"/>
  <c r="AW2588" i="4"/>
  <c r="AD2588" i="4" s="1"/>
  <c r="AE2588" i="4" s="1"/>
  <c r="AO2588" i="4"/>
  <c r="AR2588" i="4" s="1"/>
  <c r="AG2588" i="4"/>
  <c r="AH2588" i="4" s="1"/>
  <c r="AI2588" i="4" s="1"/>
  <c r="AW2587" i="4"/>
  <c r="AD2587" i="4" s="1"/>
  <c r="AO2587" i="4"/>
  <c r="AR2587" i="4" s="1"/>
  <c r="AG2587" i="4"/>
  <c r="AH2587" i="4" s="1"/>
  <c r="AI2587" i="4" s="1"/>
  <c r="AE2587" i="4"/>
  <c r="AF2587" i="4" s="1"/>
  <c r="AL2587" i="4" s="1"/>
  <c r="R2587" i="4"/>
  <c r="AW2586" i="4"/>
  <c r="AO2586" i="4"/>
  <c r="AR2586" i="4" s="1"/>
  <c r="AG2586" i="4"/>
  <c r="AH2586" i="4" s="1"/>
  <c r="AI2586" i="4" s="1"/>
  <c r="AD2586" i="4"/>
  <c r="AE2586" i="4" s="1"/>
  <c r="AW2585" i="4"/>
  <c r="AD2585" i="4" s="1"/>
  <c r="AE2585" i="4" s="1"/>
  <c r="AO2585" i="4"/>
  <c r="AR2585" i="4" s="1"/>
  <c r="AG2585" i="4"/>
  <c r="AH2585" i="4" s="1"/>
  <c r="AI2585" i="4" s="1"/>
  <c r="R2585" i="4"/>
  <c r="AW2584" i="4"/>
  <c r="AO2584" i="4"/>
  <c r="AR2584" i="4" s="1"/>
  <c r="AG2584" i="4"/>
  <c r="AH2584" i="4" s="1"/>
  <c r="AI2584" i="4" s="1"/>
  <c r="AD2584" i="4"/>
  <c r="AE2584" i="4" s="1"/>
  <c r="AW2583" i="4"/>
  <c r="AD2583" i="4" s="1"/>
  <c r="AR2583" i="4"/>
  <c r="AO2583" i="4"/>
  <c r="AG2583" i="4"/>
  <c r="AH2583" i="4" s="1"/>
  <c r="AI2583" i="4" s="1"/>
  <c r="AE2583" i="4"/>
  <c r="AF2583" i="4" s="1"/>
  <c r="AW2582" i="4"/>
  <c r="AO2582" i="4"/>
  <c r="AR2582" i="4" s="1"/>
  <c r="AH2582" i="4"/>
  <c r="AI2582" i="4" s="1"/>
  <c r="AG2582" i="4"/>
  <c r="AD2582" i="4"/>
  <c r="AE2582" i="4" s="1"/>
  <c r="AW2581" i="4"/>
  <c r="AD2581" i="4" s="1"/>
  <c r="AE2581" i="4" s="1"/>
  <c r="AR2581" i="4"/>
  <c r="AO2581" i="4"/>
  <c r="AI2581" i="4"/>
  <c r="AG2581" i="4"/>
  <c r="AH2581" i="4" s="1"/>
  <c r="AW2580" i="4"/>
  <c r="AD2580" i="4" s="1"/>
  <c r="AE2580" i="4" s="1"/>
  <c r="AO2580" i="4"/>
  <c r="AR2580" i="4" s="1"/>
  <c r="AG2580" i="4"/>
  <c r="AH2580" i="4" s="1"/>
  <c r="AI2580" i="4" s="1"/>
  <c r="AW2579" i="4"/>
  <c r="AD2579" i="4" s="1"/>
  <c r="AO2579" i="4"/>
  <c r="AR2579" i="4" s="1"/>
  <c r="AG2579" i="4"/>
  <c r="AH2579" i="4" s="1"/>
  <c r="AI2579" i="4" s="1"/>
  <c r="AE2579" i="4"/>
  <c r="AF2579" i="4" s="1"/>
  <c r="AL2579" i="4" s="1"/>
  <c r="R2579" i="4"/>
  <c r="AW2578" i="4"/>
  <c r="AO2578" i="4"/>
  <c r="AR2578" i="4" s="1"/>
  <c r="AG2578" i="4"/>
  <c r="AH2578" i="4" s="1"/>
  <c r="AI2578" i="4" s="1"/>
  <c r="AD2578" i="4"/>
  <c r="AE2578" i="4" s="1"/>
  <c r="AW2577" i="4"/>
  <c r="AD2577" i="4" s="1"/>
  <c r="AE2577" i="4" s="1"/>
  <c r="AO2577" i="4"/>
  <c r="AR2577" i="4" s="1"/>
  <c r="AG2577" i="4"/>
  <c r="AH2577" i="4" s="1"/>
  <c r="AI2577" i="4" s="1"/>
  <c r="R2577" i="4"/>
  <c r="AW2576" i="4"/>
  <c r="AO2576" i="4"/>
  <c r="AR2576" i="4" s="1"/>
  <c r="AG2576" i="4"/>
  <c r="AH2576" i="4" s="1"/>
  <c r="AI2576" i="4" s="1"/>
  <c r="AD2576" i="4"/>
  <c r="AE2576" i="4" s="1"/>
  <c r="X2575" i="4"/>
  <c r="S2575" i="4"/>
  <c r="S2717" i="4" s="1"/>
  <c r="R2575" i="4"/>
  <c r="R2719" i="4" s="1"/>
  <c r="AW2574" i="4"/>
  <c r="AD2574" i="4" s="1"/>
  <c r="AO2574" i="4"/>
  <c r="AR2574" i="4" s="1"/>
  <c r="AG2574" i="4"/>
  <c r="AH2574" i="4" s="1"/>
  <c r="AI2574" i="4" s="1"/>
  <c r="AE2574" i="4"/>
  <c r="AF2574" i="4" s="1"/>
  <c r="AL2574" i="4" s="1"/>
  <c r="AW2573" i="4"/>
  <c r="AO2573" i="4"/>
  <c r="AR2573" i="4" s="1"/>
  <c r="AG2573" i="4"/>
  <c r="AH2573" i="4" s="1"/>
  <c r="AI2573" i="4" s="1"/>
  <c r="AD2573" i="4"/>
  <c r="AE2573" i="4" s="1"/>
  <c r="AW2572" i="4"/>
  <c r="AD2572" i="4" s="1"/>
  <c r="AE2572" i="4" s="1"/>
  <c r="AO2572" i="4"/>
  <c r="AR2572" i="4" s="1"/>
  <c r="AG2572" i="4"/>
  <c r="AH2572" i="4" s="1"/>
  <c r="AI2572" i="4" s="1"/>
  <c r="AW2571" i="4"/>
  <c r="AO2571" i="4"/>
  <c r="AR2571" i="4" s="1"/>
  <c r="AG2571" i="4"/>
  <c r="AH2571" i="4" s="1"/>
  <c r="AI2571" i="4" s="1"/>
  <c r="AD2571" i="4"/>
  <c r="AE2571" i="4" s="1"/>
  <c r="AW2570" i="4"/>
  <c r="AD2570" i="4" s="1"/>
  <c r="AR2570" i="4"/>
  <c r="AO2570" i="4"/>
  <c r="AG2570" i="4"/>
  <c r="AH2570" i="4" s="1"/>
  <c r="AI2570" i="4" s="1"/>
  <c r="AE2570" i="4"/>
  <c r="AF2570" i="4" s="1"/>
  <c r="AW2569" i="4"/>
  <c r="AO2569" i="4"/>
  <c r="AR2569" i="4" s="1"/>
  <c r="AG2569" i="4"/>
  <c r="AH2569" i="4" s="1"/>
  <c r="AI2569" i="4" s="1"/>
  <c r="AD2569" i="4"/>
  <c r="AE2569" i="4" s="1"/>
  <c r="AW2568" i="4"/>
  <c r="AD2568" i="4" s="1"/>
  <c r="AE2568" i="4" s="1"/>
  <c r="AO2568" i="4"/>
  <c r="AR2568" i="4" s="1"/>
  <c r="AG2568" i="4"/>
  <c r="AH2568" i="4" s="1"/>
  <c r="AI2568" i="4" s="1"/>
  <c r="AW2567" i="4"/>
  <c r="AD2567" i="4" s="1"/>
  <c r="AE2567" i="4" s="1"/>
  <c r="AO2567" i="4"/>
  <c r="AR2567" i="4" s="1"/>
  <c r="AG2567" i="4"/>
  <c r="AH2567" i="4" s="1"/>
  <c r="AI2567" i="4" s="1"/>
  <c r="AW2566" i="4"/>
  <c r="AD2566" i="4" s="1"/>
  <c r="AO2566" i="4"/>
  <c r="AR2566" i="4" s="1"/>
  <c r="AG2566" i="4"/>
  <c r="AH2566" i="4" s="1"/>
  <c r="AI2566" i="4" s="1"/>
  <c r="AE2566" i="4"/>
  <c r="AF2566" i="4" s="1"/>
  <c r="AL2566" i="4" s="1"/>
  <c r="AW2565" i="4"/>
  <c r="AO2565" i="4"/>
  <c r="AR2565" i="4" s="1"/>
  <c r="AH2565" i="4"/>
  <c r="AI2565" i="4" s="1"/>
  <c r="AG2565" i="4"/>
  <c r="AD2565" i="4"/>
  <c r="AE2565" i="4" s="1"/>
  <c r="AW2564" i="4"/>
  <c r="AD2564" i="4" s="1"/>
  <c r="AE2564" i="4" s="1"/>
  <c r="AR2564" i="4"/>
  <c r="AO2564" i="4"/>
  <c r="AI2564" i="4"/>
  <c r="AG2564" i="4"/>
  <c r="AH2564" i="4" s="1"/>
  <c r="AW2563" i="4"/>
  <c r="AD2563" i="4" s="1"/>
  <c r="AE2563" i="4" s="1"/>
  <c r="AO2563" i="4"/>
  <c r="AR2563" i="4" s="1"/>
  <c r="AG2563" i="4"/>
  <c r="AH2563" i="4" s="1"/>
  <c r="AI2563" i="4" s="1"/>
  <c r="AW2562" i="4"/>
  <c r="AD2562" i="4" s="1"/>
  <c r="AE2562" i="4" s="1"/>
  <c r="AW2561" i="4"/>
  <c r="AD2561" i="4" s="1"/>
  <c r="AE2561" i="4" s="1"/>
  <c r="AF2561" i="4" s="1"/>
  <c r="AL2561" i="4" s="1"/>
  <c r="AO2561" i="4"/>
  <c r="AR2561" i="4" s="1"/>
  <c r="AG2561" i="4"/>
  <c r="AH2561" i="4" s="1"/>
  <c r="AI2561" i="4" s="1"/>
  <c r="AW2560" i="4"/>
  <c r="AO2560" i="4"/>
  <c r="AR2560" i="4" s="1"/>
  <c r="AG2560" i="4"/>
  <c r="AH2560" i="4" s="1"/>
  <c r="AI2560" i="4" s="1"/>
  <c r="AD2560" i="4"/>
  <c r="AE2560" i="4" s="1"/>
  <c r="AW2559" i="4"/>
  <c r="AD2559" i="4" s="1"/>
  <c r="AE2559" i="4"/>
  <c r="AJ2559" i="4" s="1"/>
  <c r="AW2558" i="4"/>
  <c r="AD2558" i="4" s="1"/>
  <c r="AE2558" i="4" s="1"/>
  <c r="AO2558" i="4"/>
  <c r="AR2558" i="4" s="1"/>
  <c r="AG2558" i="4"/>
  <c r="AH2558" i="4" s="1"/>
  <c r="AI2558" i="4" s="1"/>
  <c r="AW2557" i="4"/>
  <c r="AD2557" i="4" s="1"/>
  <c r="AO2557" i="4"/>
  <c r="AR2557" i="4" s="1"/>
  <c r="AG2557" i="4"/>
  <c r="AH2557" i="4" s="1"/>
  <c r="AI2557" i="4" s="1"/>
  <c r="AE2557" i="4"/>
  <c r="AF2557" i="4" s="1"/>
  <c r="AL2557" i="4" s="1"/>
  <c r="AW2556" i="4"/>
  <c r="AO2556" i="4"/>
  <c r="AR2556" i="4" s="1"/>
  <c r="AH2556" i="4"/>
  <c r="AI2556" i="4" s="1"/>
  <c r="AG2556" i="4"/>
  <c r="AD2556" i="4"/>
  <c r="AE2556" i="4" s="1"/>
  <c r="AW2555" i="4"/>
  <c r="AD2555" i="4" s="1"/>
  <c r="AE2555" i="4" s="1"/>
  <c r="AR2555" i="4"/>
  <c r="AO2555" i="4"/>
  <c r="AI2555" i="4"/>
  <c r="AG2555" i="4"/>
  <c r="AH2555" i="4" s="1"/>
  <c r="AW2554" i="4"/>
  <c r="AD2554" i="4" s="1"/>
  <c r="AE2554" i="4" s="1"/>
  <c r="AO2554" i="4"/>
  <c r="AR2554" i="4" s="1"/>
  <c r="AG2554" i="4"/>
  <c r="AH2554" i="4" s="1"/>
  <c r="AI2554" i="4" s="1"/>
  <c r="AW2553" i="4"/>
  <c r="AD2553" i="4" s="1"/>
  <c r="AO2553" i="4"/>
  <c r="AR2553" i="4" s="1"/>
  <c r="AG2553" i="4"/>
  <c r="AH2553" i="4" s="1"/>
  <c r="AI2553" i="4" s="1"/>
  <c r="AE2553" i="4"/>
  <c r="AF2553" i="4" s="1"/>
  <c r="AL2553" i="4" s="1"/>
  <c r="AW2552" i="4"/>
  <c r="AO2552" i="4"/>
  <c r="AR2552" i="4" s="1"/>
  <c r="AH2552" i="4"/>
  <c r="AI2552" i="4" s="1"/>
  <c r="AG2552" i="4"/>
  <c r="AD2552" i="4"/>
  <c r="AE2552" i="4" s="1"/>
  <c r="AW2551" i="4"/>
  <c r="AD2551" i="4" s="1"/>
  <c r="AE2551" i="4" s="1"/>
  <c r="AR2551" i="4"/>
  <c r="AO2551" i="4"/>
  <c r="AI2551" i="4"/>
  <c r="AG2551" i="4"/>
  <c r="AH2551" i="4" s="1"/>
  <c r="S2551" i="4"/>
  <c r="AW2550" i="4"/>
  <c r="AO2550" i="4"/>
  <c r="AR2550" i="4" s="1"/>
  <c r="AG2550" i="4"/>
  <c r="AH2550" i="4" s="1"/>
  <c r="AI2550" i="4" s="1"/>
  <c r="AD2550" i="4"/>
  <c r="AE2550" i="4" s="1"/>
  <c r="AW2549" i="4"/>
  <c r="AD2549" i="4" s="1"/>
  <c r="AR2549" i="4"/>
  <c r="AO2549" i="4"/>
  <c r="AG2549" i="4"/>
  <c r="AH2549" i="4" s="1"/>
  <c r="AI2549" i="4" s="1"/>
  <c r="AE2549" i="4"/>
  <c r="AF2549" i="4" s="1"/>
  <c r="AW2548" i="4"/>
  <c r="AO2548" i="4"/>
  <c r="AR2548" i="4" s="1"/>
  <c r="AG2548" i="4"/>
  <c r="AH2548" i="4" s="1"/>
  <c r="AI2548" i="4" s="1"/>
  <c r="AD2548" i="4"/>
  <c r="AE2548" i="4" s="1"/>
  <c r="AW2547" i="4"/>
  <c r="AD2547" i="4" s="1"/>
  <c r="AE2547" i="4" s="1"/>
  <c r="AO2547" i="4"/>
  <c r="AR2547" i="4" s="1"/>
  <c r="AG2547" i="4"/>
  <c r="AH2547" i="4" s="1"/>
  <c r="AI2547" i="4" s="1"/>
  <c r="AW2546" i="4"/>
  <c r="AO2546" i="4"/>
  <c r="AR2546" i="4" s="1"/>
  <c r="AG2546" i="4"/>
  <c r="AH2546" i="4" s="1"/>
  <c r="AI2546" i="4" s="1"/>
  <c r="AD2546" i="4"/>
  <c r="AE2546" i="4" s="1"/>
  <c r="AW2545" i="4"/>
  <c r="AD2545" i="4" s="1"/>
  <c r="AR2545" i="4"/>
  <c r="AO2545" i="4"/>
  <c r="AG2545" i="4"/>
  <c r="AH2545" i="4" s="1"/>
  <c r="AI2545" i="4" s="1"/>
  <c r="AE2545" i="4"/>
  <c r="AF2545" i="4" s="1"/>
  <c r="AW2544" i="4"/>
  <c r="AO2544" i="4"/>
  <c r="AR2544" i="4" s="1"/>
  <c r="AG2544" i="4"/>
  <c r="AH2544" i="4" s="1"/>
  <c r="AI2544" i="4" s="1"/>
  <c r="AD2544" i="4"/>
  <c r="AE2544" i="4" s="1"/>
  <c r="AW2543" i="4"/>
  <c r="AD2543" i="4" s="1"/>
  <c r="AO2543" i="4"/>
  <c r="AR2543" i="4" s="1"/>
  <c r="AG2543" i="4"/>
  <c r="AI2543" i="4" s="1"/>
  <c r="AW2542" i="4"/>
  <c r="AD2542" i="4" s="1"/>
  <c r="AE2542" i="4" s="1"/>
  <c r="AO2542" i="4"/>
  <c r="AR2542" i="4" s="1"/>
  <c r="AG2542" i="4"/>
  <c r="AH2542" i="4" s="1"/>
  <c r="AI2542" i="4" s="1"/>
  <c r="AW2541" i="4"/>
  <c r="AD2541" i="4" s="1"/>
  <c r="AO2541" i="4"/>
  <c r="AR2541" i="4" s="1"/>
  <c r="AG2541" i="4"/>
  <c r="AH2541" i="4" s="1"/>
  <c r="AI2541" i="4" s="1"/>
  <c r="AE2541" i="4"/>
  <c r="AF2541" i="4" s="1"/>
  <c r="AL2541" i="4" s="1"/>
  <c r="AW2540" i="4"/>
  <c r="AO2540" i="4"/>
  <c r="AR2540" i="4" s="1"/>
  <c r="AH2540" i="4"/>
  <c r="AI2540" i="4" s="1"/>
  <c r="AG2540" i="4"/>
  <c r="AD2540" i="4"/>
  <c r="AE2540" i="4" s="1"/>
  <c r="AW2539" i="4"/>
  <c r="AD2539" i="4" s="1"/>
  <c r="AE2539" i="4" s="1"/>
  <c r="AR2539" i="4"/>
  <c r="AO2539" i="4"/>
  <c r="AI2539" i="4"/>
  <c r="AG2539" i="4"/>
  <c r="AH2539" i="4" s="1"/>
  <c r="AW2538" i="4"/>
  <c r="AD2538" i="4" s="1"/>
  <c r="AE2538" i="4" s="1"/>
  <c r="AO2538" i="4"/>
  <c r="AR2538" i="4" s="1"/>
  <c r="AG2538" i="4"/>
  <c r="AH2538" i="4" s="1"/>
  <c r="AI2538" i="4" s="1"/>
  <c r="AW2537" i="4"/>
  <c r="AD2537" i="4" s="1"/>
  <c r="AO2537" i="4"/>
  <c r="AR2537" i="4" s="1"/>
  <c r="AG2537" i="4"/>
  <c r="AH2537" i="4" s="1"/>
  <c r="AI2537" i="4" s="1"/>
  <c r="AE2537" i="4"/>
  <c r="AF2537" i="4" s="1"/>
  <c r="AL2537" i="4" s="1"/>
  <c r="AW2536" i="4"/>
  <c r="AO2536" i="4"/>
  <c r="AR2536" i="4" s="1"/>
  <c r="AH2536" i="4"/>
  <c r="AI2536" i="4" s="1"/>
  <c r="AG2536" i="4"/>
  <c r="AD2536" i="4"/>
  <c r="AE2536" i="4" s="1"/>
  <c r="AW2535" i="4"/>
  <c r="AD2535" i="4" s="1"/>
  <c r="AE2535" i="4" s="1"/>
  <c r="AR2535" i="4"/>
  <c r="AO2535" i="4"/>
  <c r="AI2535" i="4"/>
  <c r="AG2535" i="4"/>
  <c r="AH2535" i="4" s="1"/>
  <c r="S2535" i="4"/>
  <c r="AW2534" i="4"/>
  <c r="AO2534" i="4"/>
  <c r="AR2534" i="4" s="1"/>
  <c r="AG2534" i="4"/>
  <c r="AH2534" i="4" s="1"/>
  <c r="AI2534" i="4" s="1"/>
  <c r="AD2534" i="4"/>
  <c r="AE2534" i="4" s="1"/>
  <c r="AW2533" i="4"/>
  <c r="AD2533" i="4" s="1"/>
  <c r="AR2533" i="4"/>
  <c r="AO2533" i="4"/>
  <c r="AG2533" i="4"/>
  <c r="AH2533" i="4" s="1"/>
  <c r="AI2533" i="4" s="1"/>
  <c r="AE2533" i="4"/>
  <c r="AF2533" i="4" s="1"/>
  <c r="AW2532" i="4"/>
  <c r="AO2532" i="4"/>
  <c r="AR2532" i="4" s="1"/>
  <c r="AG2532" i="4"/>
  <c r="AH2532" i="4" s="1"/>
  <c r="AI2532" i="4" s="1"/>
  <c r="AD2532" i="4"/>
  <c r="AE2532" i="4" s="1"/>
  <c r="AW2531" i="4"/>
  <c r="AD2531" i="4" s="1"/>
  <c r="AR2531" i="4"/>
  <c r="AO2531" i="4"/>
  <c r="AI2531" i="4"/>
  <c r="AG2531" i="4"/>
  <c r="AH2531" i="4" s="1"/>
  <c r="AF2531" i="4"/>
  <c r="AL2531" i="4" s="1"/>
  <c r="AE2531" i="4"/>
  <c r="AJ2531" i="4" s="1"/>
  <c r="AW2530" i="4"/>
  <c r="AR2530" i="4"/>
  <c r="AO2530" i="4"/>
  <c r="AH2530" i="4"/>
  <c r="AI2530" i="4" s="1"/>
  <c r="AG2530" i="4"/>
  <c r="AE2530" i="4"/>
  <c r="AD2530" i="4"/>
  <c r="AW2529" i="4"/>
  <c r="AD2529" i="4" s="1"/>
  <c r="AO2529" i="4"/>
  <c r="AR2529" i="4" s="1"/>
  <c r="AG2529" i="4"/>
  <c r="AH2529" i="4" s="1"/>
  <c r="AI2529" i="4" s="1"/>
  <c r="AE2529" i="4"/>
  <c r="AF2529" i="4" s="1"/>
  <c r="AL2529" i="4" s="1"/>
  <c r="AW2528" i="4"/>
  <c r="AD2528" i="4" s="1"/>
  <c r="AE2528" i="4" s="1"/>
  <c r="AO2528" i="4"/>
  <c r="AR2528" i="4" s="1"/>
  <c r="AG2528" i="4"/>
  <c r="AH2528" i="4" s="1"/>
  <c r="AI2528" i="4" s="1"/>
  <c r="AW2527" i="4"/>
  <c r="AD2527" i="4" s="1"/>
  <c r="AE2527" i="4" s="1"/>
  <c r="AR2527" i="4"/>
  <c r="AO2527" i="4"/>
  <c r="AI2527" i="4"/>
  <c r="AG2527" i="4"/>
  <c r="AH2527" i="4" s="1"/>
  <c r="AW2526" i="4"/>
  <c r="AD2526" i="4" s="1"/>
  <c r="AE2526" i="4" s="1"/>
  <c r="AR2526" i="4"/>
  <c r="AO2526" i="4"/>
  <c r="AH2526" i="4"/>
  <c r="AI2526" i="4" s="1"/>
  <c r="AG2526" i="4"/>
  <c r="AW2525" i="4"/>
  <c r="AD2525" i="4" s="1"/>
  <c r="AO2525" i="4"/>
  <c r="AR2525" i="4" s="1"/>
  <c r="AG2525" i="4"/>
  <c r="AH2525" i="4" s="1"/>
  <c r="AI2525" i="4" s="1"/>
  <c r="AE2525" i="4"/>
  <c r="AF2525" i="4" s="1"/>
  <c r="AL2525" i="4" s="1"/>
  <c r="AW2524" i="4"/>
  <c r="AO2524" i="4"/>
  <c r="AR2524" i="4" s="1"/>
  <c r="AG2524" i="4"/>
  <c r="AH2524" i="4" s="1"/>
  <c r="AI2524" i="4" s="1"/>
  <c r="AD2524" i="4"/>
  <c r="AE2524" i="4" s="1"/>
  <c r="AW2523" i="4"/>
  <c r="AD2523" i="4" s="1"/>
  <c r="AO2523" i="4"/>
  <c r="AR2523" i="4" s="1"/>
  <c r="AG2523" i="4"/>
  <c r="AI2523" i="4" s="1"/>
  <c r="AW2522" i="4"/>
  <c r="AD2522" i="4" s="1"/>
  <c r="AE2522" i="4" s="1"/>
  <c r="AW2521" i="4"/>
  <c r="AD2521" i="4" s="1"/>
  <c r="AE2521" i="4" s="1"/>
  <c r="AW2520" i="4"/>
  <c r="AD2520" i="4" s="1"/>
  <c r="AE2520" i="4" s="1"/>
  <c r="AR2520" i="4"/>
  <c r="AO2520" i="4"/>
  <c r="AI2520" i="4"/>
  <c r="AG2520" i="4"/>
  <c r="AH2520" i="4" s="1"/>
  <c r="AW2519" i="4"/>
  <c r="AD2519" i="4" s="1"/>
  <c r="AE2519" i="4" s="1"/>
  <c r="AR2519" i="4"/>
  <c r="AO2519" i="4"/>
  <c r="AH2519" i="4"/>
  <c r="AI2519" i="4" s="1"/>
  <c r="AG2519" i="4"/>
  <c r="AW2518" i="4"/>
  <c r="AD2518" i="4" s="1"/>
  <c r="AO2518" i="4"/>
  <c r="AR2518" i="4" s="1"/>
  <c r="AG2518" i="4"/>
  <c r="AH2518" i="4" s="1"/>
  <c r="AI2518" i="4" s="1"/>
  <c r="AE2518" i="4"/>
  <c r="AF2518" i="4" s="1"/>
  <c r="AL2518" i="4" s="1"/>
  <c r="AW2517" i="4"/>
  <c r="AD2517" i="4" s="1"/>
  <c r="AE2517" i="4" s="1"/>
  <c r="AW2516" i="4"/>
  <c r="AR2516" i="4"/>
  <c r="AO2516" i="4"/>
  <c r="AG2516" i="4"/>
  <c r="AH2516" i="4" s="1"/>
  <c r="AI2516" i="4" s="1"/>
  <c r="AD2516" i="4"/>
  <c r="AE2516" i="4" s="1"/>
  <c r="AW2515" i="4"/>
  <c r="AD2515" i="4" s="1"/>
  <c r="AE2515" i="4" s="1"/>
  <c r="AO2515" i="4"/>
  <c r="AR2515" i="4" s="1"/>
  <c r="AG2515" i="4"/>
  <c r="AH2515" i="4" s="1"/>
  <c r="AI2515" i="4" s="1"/>
  <c r="AW2514" i="4"/>
  <c r="AR2514" i="4"/>
  <c r="AO2514" i="4"/>
  <c r="AG2514" i="4"/>
  <c r="AH2514" i="4" s="1"/>
  <c r="AI2514" i="4" s="1"/>
  <c r="AD2514" i="4"/>
  <c r="AE2514" i="4" s="1"/>
  <c r="AW2513" i="4"/>
  <c r="AD2513" i="4" s="1"/>
  <c r="AE2513" i="4" s="1"/>
  <c r="AO2513" i="4"/>
  <c r="AR2513" i="4" s="1"/>
  <c r="AG2513" i="4"/>
  <c r="AH2513" i="4" s="1"/>
  <c r="AI2513" i="4" s="1"/>
  <c r="AW2512" i="4"/>
  <c r="AR2512" i="4"/>
  <c r="AO2512" i="4"/>
  <c r="AG2512" i="4"/>
  <c r="AH2512" i="4" s="1"/>
  <c r="AI2512" i="4" s="1"/>
  <c r="AD2512" i="4"/>
  <c r="AE2512" i="4" s="1"/>
  <c r="AW2511" i="4"/>
  <c r="AD2511" i="4" s="1"/>
  <c r="AE2511" i="4" s="1"/>
  <c r="AO2511" i="4"/>
  <c r="AR2511" i="4" s="1"/>
  <c r="AG2511" i="4"/>
  <c r="AH2511" i="4" s="1"/>
  <c r="AI2511" i="4" s="1"/>
  <c r="AW2510" i="4"/>
  <c r="AR2510" i="4"/>
  <c r="AO2510" i="4"/>
  <c r="AG2510" i="4"/>
  <c r="AH2510" i="4" s="1"/>
  <c r="AI2510" i="4" s="1"/>
  <c r="AD2510" i="4"/>
  <c r="AE2510" i="4" s="1"/>
  <c r="AW2509" i="4"/>
  <c r="AD2509" i="4" s="1"/>
  <c r="AO2509" i="4"/>
  <c r="AR2509" i="4" s="1"/>
  <c r="AG2509" i="4"/>
  <c r="AI2509" i="4" s="1"/>
  <c r="AW2508" i="4"/>
  <c r="AR2508" i="4"/>
  <c r="AO2508" i="4"/>
  <c r="AG2508" i="4"/>
  <c r="AH2508" i="4" s="1"/>
  <c r="AI2508" i="4" s="1"/>
  <c r="AD2508" i="4"/>
  <c r="AE2508" i="4" s="1"/>
  <c r="AW2507" i="4"/>
  <c r="AD2507" i="4" s="1"/>
  <c r="AE2507" i="4" s="1"/>
  <c r="AO2507" i="4"/>
  <c r="AR2507" i="4" s="1"/>
  <c r="AG2507" i="4"/>
  <c r="AH2507" i="4" s="1"/>
  <c r="AI2507" i="4" s="1"/>
  <c r="AW2506" i="4"/>
  <c r="AR2506" i="4"/>
  <c r="AO2506" i="4"/>
  <c r="AG2506" i="4"/>
  <c r="AH2506" i="4" s="1"/>
  <c r="AI2506" i="4" s="1"/>
  <c r="AD2506" i="4"/>
  <c r="AE2506" i="4" s="1"/>
  <c r="AW2505" i="4"/>
  <c r="AD2505" i="4" s="1"/>
  <c r="AE2505" i="4" s="1"/>
  <c r="AO2505" i="4"/>
  <c r="AR2505" i="4" s="1"/>
  <c r="AG2505" i="4"/>
  <c r="AH2505" i="4" s="1"/>
  <c r="AI2505" i="4" s="1"/>
  <c r="AW2504" i="4"/>
  <c r="AR2504" i="4"/>
  <c r="AO2504" i="4"/>
  <c r="AG2504" i="4"/>
  <c r="AH2504" i="4" s="1"/>
  <c r="AI2504" i="4" s="1"/>
  <c r="AD2504" i="4"/>
  <c r="AE2504" i="4" s="1"/>
  <c r="AW2503" i="4"/>
  <c r="AD2503" i="4" s="1"/>
  <c r="AE2503" i="4" s="1"/>
  <c r="AO2503" i="4"/>
  <c r="AR2503" i="4" s="1"/>
  <c r="AG2503" i="4"/>
  <c r="AH2503" i="4" s="1"/>
  <c r="AI2503" i="4" s="1"/>
  <c r="AW2502" i="4"/>
  <c r="AR2502" i="4"/>
  <c r="AO2502" i="4"/>
  <c r="AG2502" i="4"/>
  <c r="AH2502" i="4" s="1"/>
  <c r="AI2502" i="4" s="1"/>
  <c r="AD2502" i="4"/>
  <c r="AE2502" i="4" s="1"/>
  <c r="AW2501" i="4"/>
  <c r="AD2501" i="4" s="1"/>
  <c r="AE2501" i="4" s="1"/>
  <c r="AO2501" i="4"/>
  <c r="AR2501" i="4" s="1"/>
  <c r="AG2501" i="4"/>
  <c r="AH2501" i="4" s="1"/>
  <c r="AI2501" i="4" s="1"/>
  <c r="AW2500" i="4"/>
  <c r="AR2500" i="4"/>
  <c r="AO2500" i="4"/>
  <c r="AG2500" i="4"/>
  <c r="AH2500" i="4" s="1"/>
  <c r="AI2500" i="4" s="1"/>
  <c r="AD2500" i="4"/>
  <c r="AE2500" i="4" s="1"/>
  <c r="AW2499" i="4"/>
  <c r="AD2499" i="4" s="1"/>
  <c r="AE2499" i="4" s="1"/>
  <c r="AO2499" i="4"/>
  <c r="AR2499" i="4" s="1"/>
  <c r="AG2499" i="4"/>
  <c r="AH2499" i="4" s="1"/>
  <c r="AI2499" i="4" s="1"/>
  <c r="AW2498" i="4"/>
  <c r="AR2498" i="4"/>
  <c r="AO2498" i="4"/>
  <c r="AG2498" i="4"/>
  <c r="AH2498" i="4" s="1"/>
  <c r="AI2498" i="4" s="1"/>
  <c r="AD2498" i="4"/>
  <c r="AE2498" i="4" s="1"/>
  <c r="AW2497" i="4"/>
  <c r="AD2497" i="4" s="1"/>
  <c r="AE2497" i="4" s="1"/>
  <c r="AO2497" i="4"/>
  <c r="AR2497" i="4" s="1"/>
  <c r="AG2497" i="4"/>
  <c r="AH2497" i="4" s="1"/>
  <c r="AI2497" i="4" s="1"/>
  <c r="AW2496" i="4"/>
  <c r="AR2496" i="4"/>
  <c r="AO2496" i="4"/>
  <c r="AG2496" i="4"/>
  <c r="AH2496" i="4" s="1"/>
  <c r="AI2496" i="4" s="1"/>
  <c r="AD2496" i="4"/>
  <c r="AE2496" i="4" s="1"/>
  <c r="AW2495" i="4"/>
  <c r="AD2495" i="4" s="1"/>
  <c r="AE2495" i="4" s="1"/>
  <c r="AO2495" i="4"/>
  <c r="AR2495" i="4" s="1"/>
  <c r="AG2495" i="4"/>
  <c r="AH2495" i="4" s="1"/>
  <c r="AI2495" i="4" s="1"/>
  <c r="AW2494" i="4"/>
  <c r="AO2494" i="4"/>
  <c r="AR2494" i="4" s="1"/>
  <c r="AG2494" i="4"/>
  <c r="AI2494" i="4" s="1"/>
  <c r="AD2494" i="4"/>
  <c r="AW2493" i="4"/>
  <c r="AD2493" i="4" s="1"/>
  <c r="AE2493" i="4" s="1"/>
  <c r="AO2493" i="4"/>
  <c r="AR2493" i="4" s="1"/>
  <c r="AG2493" i="4"/>
  <c r="AH2493" i="4" s="1"/>
  <c r="AI2493" i="4" s="1"/>
  <c r="AW2492" i="4"/>
  <c r="AR2492" i="4"/>
  <c r="AO2492" i="4"/>
  <c r="AG2492" i="4"/>
  <c r="AH2492" i="4" s="1"/>
  <c r="AI2492" i="4" s="1"/>
  <c r="AD2492" i="4"/>
  <c r="AE2492" i="4" s="1"/>
  <c r="AW2491" i="4"/>
  <c r="AD2491" i="4" s="1"/>
  <c r="AE2491" i="4" s="1"/>
  <c r="AR2491" i="4"/>
  <c r="AW2490" i="4"/>
  <c r="AR2490" i="4"/>
  <c r="AE2490" i="4"/>
  <c r="AF2490" i="4" s="1"/>
  <c r="AL2490" i="4" s="1"/>
  <c r="AD2490" i="4"/>
  <c r="AW2489" i="4"/>
  <c r="AD2489" i="4" s="1"/>
  <c r="AE2489" i="4" s="1"/>
  <c r="AQ2489" i="4"/>
  <c r="AW2488" i="4"/>
  <c r="AQ2488" i="4"/>
  <c r="AD2488" i="4"/>
  <c r="AE2488" i="4" s="1"/>
  <c r="AW2487" i="4"/>
  <c r="AD2487" i="4" s="1"/>
  <c r="AE2487" i="4" s="1"/>
  <c r="AQ2487" i="4"/>
  <c r="AW2486" i="4"/>
  <c r="AQ2486" i="4"/>
  <c r="AE2486" i="4"/>
  <c r="AF2486" i="4" s="1"/>
  <c r="AL2486" i="4" s="1"/>
  <c r="AD2486" i="4"/>
  <c r="AW2485" i="4"/>
  <c r="AD2485" i="4" s="1"/>
  <c r="AE2485" i="4" s="1"/>
  <c r="AQ2485" i="4"/>
  <c r="AW2484" i="4"/>
  <c r="AQ2484" i="4"/>
  <c r="AD2484" i="4"/>
  <c r="AE2484" i="4" s="1"/>
  <c r="AW2483" i="4"/>
  <c r="AD2483" i="4" s="1"/>
  <c r="AE2483" i="4" s="1"/>
  <c r="AQ2483" i="4"/>
  <c r="AW2482" i="4"/>
  <c r="AQ2482" i="4"/>
  <c r="AE2482" i="4"/>
  <c r="AF2482" i="4" s="1"/>
  <c r="AL2482" i="4" s="1"/>
  <c r="AD2482" i="4"/>
  <c r="AW2481" i="4"/>
  <c r="AD2481" i="4" s="1"/>
  <c r="AE2481" i="4" s="1"/>
  <c r="AR2481" i="4"/>
  <c r="AW2480" i="4"/>
  <c r="AR2480" i="4"/>
  <c r="AD2480" i="4"/>
  <c r="AE2480" i="4" s="1"/>
  <c r="AW2479" i="4"/>
  <c r="AD2479" i="4" s="1"/>
  <c r="AE2479" i="4" s="1"/>
  <c r="AR2479" i="4"/>
  <c r="AW2478" i="4"/>
  <c r="AR2478" i="4"/>
  <c r="AE2478" i="4"/>
  <c r="AF2478" i="4" s="1"/>
  <c r="AL2478" i="4" s="1"/>
  <c r="AD2478" i="4"/>
  <c r="AW2477" i="4"/>
  <c r="AD2477" i="4" s="1"/>
  <c r="AE2477" i="4" s="1"/>
  <c r="AR2477" i="4"/>
  <c r="AW2476" i="4"/>
  <c r="AR2476" i="4"/>
  <c r="AD2476" i="4"/>
  <c r="AE2476" i="4" s="1"/>
  <c r="AW2475" i="4"/>
  <c r="AD2475" i="4" s="1"/>
  <c r="AE2475" i="4" s="1"/>
  <c r="AQ2475" i="4"/>
  <c r="AW2474" i="4"/>
  <c r="AQ2474" i="4"/>
  <c r="AE2474" i="4"/>
  <c r="AF2474" i="4" s="1"/>
  <c r="AL2474" i="4" s="1"/>
  <c r="AD2474" i="4"/>
  <c r="AW2473" i="4"/>
  <c r="AD2473" i="4" s="1"/>
  <c r="AE2473" i="4" s="1"/>
  <c r="AR2473" i="4"/>
  <c r="AW2472" i="4"/>
  <c r="AR2472" i="4"/>
  <c r="AD2472" i="4"/>
  <c r="AE2472" i="4" s="1"/>
  <c r="AW2471" i="4"/>
  <c r="AD2471" i="4" s="1"/>
  <c r="AE2471" i="4" s="1"/>
  <c r="AQ2471" i="4"/>
  <c r="AW2470" i="4"/>
  <c r="AQ2470" i="4"/>
  <c r="AE2470" i="4"/>
  <c r="AF2470" i="4" s="1"/>
  <c r="AL2470" i="4" s="1"/>
  <c r="AD2470" i="4"/>
  <c r="AW2469" i="4"/>
  <c r="AD2469" i="4" s="1"/>
  <c r="AE2469" i="4" s="1"/>
  <c r="AQ2469" i="4"/>
  <c r="AW2468" i="4"/>
  <c r="AQ2468" i="4"/>
  <c r="AD2468" i="4"/>
  <c r="AE2468" i="4" s="1"/>
  <c r="AW2467" i="4"/>
  <c r="AD2467" i="4" s="1"/>
  <c r="AE2467" i="4" s="1"/>
  <c r="AQ2467" i="4"/>
  <c r="AW2466" i="4"/>
  <c r="AQ2466" i="4"/>
  <c r="AE2466" i="4"/>
  <c r="AF2466" i="4" s="1"/>
  <c r="AL2466" i="4" s="1"/>
  <c r="AD2466" i="4"/>
  <c r="AW2465" i="4"/>
  <c r="AD2465" i="4" s="1"/>
  <c r="AE2465" i="4" s="1"/>
  <c r="AR2465" i="4"/>
  <c r="AW2464" i="4"/>
  <c r="AD2464" i="4" s="1"/>
  <c r="AE2464" i="4" s="1"/>
  <c r="S2464" i="4"/>
  <c r="AW2463" i="4"/>
  <c r="AQ2463" i="4"/>
  <c r="AD2463" i="4"/>
  <c r="AE2463" i="4" s="1"/>
  <c r="AW2462" i="4"/>
  <c r="AD2462" i="4" s="1"/>
  <c r="AE2462" i="4" s="1"/>
  <c r="AQ2462" i="4"/>
  <c r="S2462" i="4"/>
  <c r="AW2461" i="4"/>
  <c r="AD2461" i="4" s="1"/>
  <c r="AE2461" i="4" s="1"/>
  <c r="AQ2461" i="4"/>
  <c r="AW2460" i="4"/>
  <c r="AD2460" i="4" s="1"/>
  <c r="AE2460" i="4" s="1"/>
  <c r="AQ2460" i="4"/>
  <c r="S2460" i="4"/>
  <c r="AW2459" i="4"/>
  <c r="AR2459" i="4"/>
  <c r="AD2459" i="4"/>
  <c r="AE2459" i="4" s="1"/>
  <c r="AW2458" i="4"/>
  <c r="AD2458" i="4" s="1"/>
  <c r="AE2458" i="4" s="1"/>
  <c r="AR2458" i="4"/>
  <c r="S2458" i="4"/>
  <c r="AW2457" i="4"/>
  <c r="AD2457" i="4" s="1"/>
  <c r="AE2457" i="4" s="1"/>
  <c r="AR2457" i="4"/>
  <c r="AW2456" i="4"/>
  <c r="AD2456" i="4" s="1"/>
  <c r="AE2456" i="4" s="1"/>
  <c r="AR2456" i="4"/>
  <c r="S2456" i="4"/>
  <c r="AW2455" i="4"/>
  <c r="AR2455" i="4"/>
  <c r="AD2455" i="4"/>
  <c r="AE2455" i="4" s="1"/>
  <c r="X2454" i="4"/>
  <c r="S2454" i="4"/>
  <c r="S2570" i="4" s="1"/>
  <c r="R2454" i="4"/>
  <c r="R2570" i="4" s="1"/>
  <c r="X2452" i="4"/>
  <c r="P2452" i="4"/>
  <c r="X2450" i="4"/>
  <c r="P2450" i="4"/>
  <c r="X2448" i="4"/>
  <c r="P2448" i="4"/>
  <c r="Q2447" i="4"/>
  <c r="Q2453" i="4" s="1"/>
  <c r="P2447" i="4"/>
  <c r="P2453" i="4" s="1"/>
  <c r="X2445" i="4"/>
  <c r="P2445" i="4"/>
  <c r="X2444" i="4"/>
  <c r="P2444" i="4"/>
  <c r="X2443" i="4"/>
  <c r="P2443" i="4"/>
  <c r="AT2442" i="4"/>
  <c r="AT2445" i="4" s="1"/>
  <c r="AO2440" i="4"/>
  <c r="AR2440" i="4" s="1"/>
  <c r="AH2440" i="4"/>
  <c r="AI2440" i="4" s="1"/>
  <c r="AL2440" i="4" s="1"/>
  <c r="AG2440" i="4"/>
  <c r="AO2439" i="4"/>
  <c r="AR2439" i="4" s="1"/>
  <c r="AG2439" i="4"/>
  <c r="AH2439" i="4" s="1"/>
  <c r="AJ2439" i="4" s="1"/>
  <c r="R2439" i="4"/>
  <c r="AO2438" i="4"/>
  <c r="AR2438" i="4" s="1"/>
  <c r="AG2438" i="4"/>
  <c r="AH2438" i="4" s="1"/>
  <c r="AO2437" i="4"/>
  <c r="AR2437" i="4" s="1"/>
  <c r="AH2437" i="4"/>
  <c r="AJ2437" i="4" s="1"/>
  <c r="AG2437" i="4"/>
  <c r="AO2436" i="4"/>
  <c r="AR2436" i="4" s="1"/>
  <c r="AH2436" i="4"/>
  <c r="AI2436" i="4" s="1"/>
  <c r="AL2436" i="4" s="1"/>
  <c r="AG2436" i="4"/>
  <c r="AW2435" i="4"/>
  <c r="AD2435" i="4" s="1"/>
  <c r="AE2435" i="4" s="1"/>
  <c r="AW2434" i="4"/>
  <c r="AD2434" i="4" s="1"/>
  <c r="AE2434" i="4"/>
  <c r="R2434" i="4"/>
  <c r="AW2433" i="4"/>
  <c r="AD2433" i="4" s="1"/>
  <c r="AE2433" i="4" s="1"/>
  <c r="AW2432" i="4"/>
  <c r="AD2432" i="4" s="1"/>
  <c r="AE2432" i="4" s="1"/>
  <c r="AF2432" i="4" s="1"/>
  <c r="AL2432" i="4" s="1"/>
  <c r="AJ2432" i="4"/>
  <c r="AW2431" i="4"/>
  <c r="AD2431" i="4" s="1"/>
  <c r="AE2431" i="4" s="1"/>
  <c r="AR2431" i="4"/>
  <c r="AO2431" i="4"/>
  <c r="AG2431" i="4"/>
  <c r="AH2431" i="4" s="1"/>
  <c r="AI2431" i="4" s="1"/>
  <c r="R2431" i="4"/>
  <c r="AW2430" i="4"/>
  <c r="AR2430" i="4"/>
  <c r="AO2430" i="4"/>
  <c r="AG2430" i="4"/>
  <c r="AH2430" i="4" s="1"/>
  <c r="AI2430" i="4" s="1"/>
  <c r="AD2430" i="4"/>
  <c r="AE2430" i="4" s="1"/>
  <c r="AW2429" i="4"/>
  <c r="AD2429" i="4" s="1"/>
  <c r="AE2429" i="4" s="1"/>
  <c r="AR2429" i="4"/>
  <c r="AO2429" i="4"/>
  <c r="AG2429" i="4"/>
  <c r="AH2429" i="4" s="1"/>
  <c r="AI2429" i="4" s="1"/>
  <c r="R2429" i="4"/>
  <c r="AW2428" i="4"/>
  <c r="AR2428" i="4"/>
  <c r="AO2428" i="4"/>
  <c r="AG2428" i="4"/>
  <c r="AH2428" i="4" s="1"/>
  <c r="AI2428" i="4" s="1"/>
  <c r="AD2428" i="4"/>
  <c r="AE2428" i="4" s="1"/>
  <c r="X2427" i="4"/>
  <c r="S2427" i="4"/>
  <c r="S2440" i="4" s="1"/>
  <c r="R2427" i="4"/>
  <c r="R2433" i="4" s="1"/>
  <c r="AW2426" i="4"/>
  <c r="AD2426" i="4" s="1"/>
  <c r="AE2426" i="4" s="1"/>
  <c r="AO2426" i="4"/>
  <c r="AR2426" i="4" s="1"/>
  <c r="AG2426" i="4"/>
  <c r="AH2426" i="4" s="1"/>
  <c r="AI2426" i="4" s="1"/>
  <c r="AW2425" i="4"/>
  <c r="AR2425" i="4"/>
  <c r="AO2425" i="4"/>
  <c r="AG2425" i="4"/>
  <c r="AH2425" i="4" s="1"/>
  <c r="AI2425" i="4" s="1"/>
  <c r="AD2425" i="4"/>
  <c r="AE2425" i="4" s="1"/>
  <c r="AJ2425" i="4" s="1"/>
  <c r="AW2424" i="4"/>
  <c r="AD2424" i="4" s="1"/>
  <c r="AE2424" i="4" s="1"/>
  <c r="AO2424" i="4"/>
  <c r="AR2424" i="4" s="1"/>
  <c r="AG2424" i="4"/>
  <c r="AH2424" i="4" s="1"/>
  <c r="AI2424" i="4" s="1"/>
  <c r="AW2423" i="4"/>
  <c r="AR2423" i="4"/>
  <c r="AO2423" i="4"/>
  <c r="AG2423" i="4"/>
  <c r="AH2423" i="4" s="1"/>
  <c r="AI2423" i="4" s="1"/>
  <c r="AD2423" i="4"/>
  <c r="AE2423" i="4" s="1"/>
  <c r="AJ2423" i="4" s="1"/>
  <c r="AW2422" i="4"/>
  <c r="AD2422" i="4" s="1"/>
  <c r="AE2422" i="4" s="1"/>
  <c r="AO2422" i="4"/>
  <c r="AR2422" i="4" s="1"/>
  <c r="AG2422" i="4"/>
  <c r="AH2422" i="4" s="1"/>
  <c r="AI2422" i="4" s="1"/>
  <c r="S2422" i="4"/>
  <c r="AW2421" i="4"/>
  <c r="AD2421" i="4" s="1"/>
  <c r="AE2421" i="4" s="1"/>
  <c r="AO2421" i="4"/>
  <c r="AR2421" i="4" s="1"/>
  <c r="AG2421" i="4"/>
  <c r="AH2421" i="4" s="1"/>
  <c r="AI2421" i="4" s="1"/>
  <c r="S2421" i="4"/>
  <c r="AW2420" i="4"/>
  <c r="AD2420" i="4" s="1"/>
  <c r="AE2420" i="4" s="1"/>
  <c r="AW2419" i="4"/>
  <c r="AD2419" i="4" s="1"/>
  <c r="AE2419" i="4" s="1"/>
  <c r="AJ2419" i="4" s="1"/>
  <c r="AO2419" i="4"/>
  <c r="AR2419" i="4" s="1"/>
  <c r="AH2419" i="4"/>
  <c r="AI2419" i="4" s="1"/>
  <c r="AG2419" i="4"/>
  <c r="AF2419" i="4"/>
  <c r="AL2419" i="4" s="1"/>
  <c r="AW2418" i="4"/>
  <c r="AO2418" i="4"/>
  <c r="AR2418" i="4" s="1"/>
  <c r="AG2418" i="4"/>
  <c r="AH2418" i="4" s="1"/>
  <c r="AI2418" i="4" s="1"/>
  <c r="AD2418" i="4"/>
  <c r="AE2418" i="4" s="1"/>
  <c r="AW2417" i="4"/>
  <c r="AD2417" i="4" s="1"/>
  <c r="AE2417" i="4" s="1"/>
  <c r="AW2416" i="4"/>
  <c r="AR2416" i="4"/>
  <c r="AO2416" i="4"/>
  <c r="AG2416" i="4"/>
  <c r="AH2416" i="4" s="1"/>
  <c r="AI2416" i="4" s="1"/>
  <c r="AD2416" i="4"/>
  <c r="AE2416" i="4" s="1"/>
  <c r="AW2415" i="4"/>
  <c r="AD2415" i="4" s="1"/>
  <c r="AE2415" i="4" s="1"/>
  <c r="AO2415" i="4"/>
  <c r="AR2415" i="4" s="1"/>
  <c r="AG2415" i="4"/>
  <c r="AH2415" i="4" s="1"/>
  <c r="AI2415" i="4" s="1"/>
  <c r="AW2414" i="4"/>
  <c r="AR2414" i="4"/>
  <c r="AO2414" i="4"/>
  <c r="AG2414" i="4"/>
  <c r="AH2414" i="4" s="1"/>
  <c r="AI2414" i="4" s="1"/>
  <c r="AD2414" i="4"/>
  <c r="AE2414" i="4" s="1"/>
  <c r="AW2413" i="4"/>
  <c r="AD2413" i="4" s="1"/>
  <c r="AE2413" i="4" s="1"/>
  <c r="AO2413" i="4"/>
  <c r="AR2413" i="4" s="1"/>
  <c r="AG2413" i="4"/>
  <c r="AH2413" i="4" s="1"/>
  <c r="AI2413" i="4" s="1"/>
  <c r="AW2412" i="4"/>
  <c r="AD2412" i="4"/>
  <c r="AE2412" i="4" s="1"/>
  <c r="AW2411" i="4"/>
  <c r="AO2411" i="4"/>
  <c r="AR2411" i="4" s="1"/>
  <c r="AG2411" i="4"/>
  <c r="AH2411" i="4" s="1"/>
  <c r="AI2411" i="4" s="1"/>
  <c r="AD2411" i="4"/>
  <c r="AE2411" i="4" s="1"/>
  <c r="AW2410" i="4"/>
  <c r="AD2410" i="4" s="1"/>
  <c r="AE2410" i="4" s="1"/>
  <c r="AJ2410" i="4" s="1"/>
  <c r="AO2410" i="4"/>
  <c r="AR2410" i="4" s="1"/>
  <c r="AH2410" i="4"/>
  <c r="AI2410" i="4" s="1"/>
  <c r="AG2410" i="4"/>
  <c r="AF2410" i="4"/>
  <c r="AL2410" i="4" s="1"/>
  <c r="AW2409" i="4"/>
  <c r="AD2409" i="4" s="1"/>
  <c r="AE2409" i="4" s="1"/>
  <c r="AF2409" i="4" s="1"/>
  <c r="AL2409" i="4" s="1"/>
  <c r="AW2408" i="4"/>
  <c r="AD2408" i="4" s="1"/>
  <c r="AE2408" i="4" s="1"/>
  <c r="AR2408" i="4"/>
  <c r="AO2408" i="4"/>
  <c r="AG2408" i="4"/>
  <c r="AH2408" i="4" s="1"/>
  <c r="AI2408" i="4" s="1"/>
  <c r="AW2407" i="4"/>
  <c r="AD2407" i="4" s="1"/>
  <c r="AE2407" i="4" s="1"/>
  <c r="AJ2407" i="4" s="1"/>
  <c r="AO2407" i="4"/>
  <c r="AR2407" i="4" s="1"/>
  <c r="AG2407" i="4"/>
  <c r="AH2407" i="4" s="1"/>
  <c r="AI2407" i="4" s="1"/>
  <c r="AW2406" i="4"/>
  <c r="AD2406" i="4"/>
  <c r="AE2406" i="4" s="1"/>
  <c r="AW2405" i="4"/>
  <c r="AD2405" i="4" s="1"/>
  <c r="AE2405" i="4" s="1"/>
  <c r="AO2405" i="4"/>
  <c r="AR2405" i="4" s="1"/>
  <c r="AH2405" i="4"/>
  <c r="AI2405" i="4" s="1"/>
  <c r="AG2405" i="4"/>
  <c r="AF2405" i="4"/>
  <c r="AW2404" i="4"/>
  <c r="AO2404" i="4"/>
  <c r="AR2404" i="4" s="1"/>
  <c r="AG2404" i="4"/>
  <c r="AH2404" i="4" s="1"/>
  <c r="AI2404" i="4" s="1"/>
  <c r="AD2404" i="4"/>
  <c r="AE2404" i="4" s="1"/>
  <c r="AW2403" i="4"/>
  <c r="AD2403" i="4" s="1"/>
  <c r="AE2403" i="4" s="1"/>
  <c r="AW2402" i="4"/>
  <c r="AR2402" i="4"/>
  <c r="AO2402" i="4"/>
  <c r="AG2402" i="4"/>
  <c r="AH2402" i="4" s="1"/>
  <c r="AI2402" i="4" s="1"/>
  <c r="AD2402" i="4"/>
  <c r="AE2402" i="4" s="1"/>
  <c r="AW2401" i="4"/>
  <c r="AD2401" i="4" s="1"/>
  <c r="AE2401" i="4" s="1"/>
  <c r="AO2401" i="4"/>
  <c r="AR2401" i="4" s="1"/>
  <c r="AG2401" i="4"/>
  <c r="AH2401" i="4" s="1"/>
  <c r="AI2401" i="4" s="1"/>
  <c r="AW2400" i="4"/>
  <c r="AD2400" i="4"/>
  <c r="AE2400" i="4" s="1"/>
  <c r="AJ2400" i="4" s="1"/>
  <c r="AW2399" i="4"/>
  <c r="AO2399" i="4"/>
  <c r="AR2399" i="4" s="1"/>
  <c r="AG2399" i="4"/>
  <c r="AH2399" i="4" s="1"/>
  <c r="AI2399" i="4" s="1"/>
  <c r="AD2399" i="4"/>
  <c r="AE2399" i="4" s="1"/>
  <c r="AW2398" i="4"/>
  <c r="AD2398" i="4" s="1"/>
  <c r="AE2398" i="4" s="1"/>
  <c r="AF2398" i="4" s="1"/>
  <c r="AO2398" i="4"/>
  <c r="AR2398" i="4" s="1"/>
  <c r="AG2398" i="4"/>
  <c r="AH2398" i="4" s="1"/>
  <c r="AW2397" i="4"/>
  <c r="AD2397" i="4" s="1"/>
  <c r="AE2397" i="4" s="1"/>
  <c r="AW2396" i="4"/>
  <c r="AD2396" i="4" s="1"/>
  <c r="AE2396" i="4" s="1"/>
  <c r="AO2396" i="4"/>
  <c r="AR2396" i="4" s="1"/>
  <c r="AG2396" i="4"/>
  <c r="AH2396" i="4" s="1"/>
  <c r="AI2396" i="4" s="1"/>
  <c r="R2396" i="4"/>
  <c r="AW2395" i="4"/>
  <c r="AR2395" i="4"/>
  <c r="AO2395" i="4"/>
  <c r="AG2395" i="4"/>
  <c r="AH2395" i="4" s="1"/>
  <c r="AI2395" i="4" s="1"/>
  <c r="AD2395" i="4"/>
  <c r="AE2395" i="4" s="1"/>
  <c r="AJ2395" i="4" s="1"/>
  <c r="AW2394" i="4"/>
  <c r="AD2394" i="4" s="1"/>
  <c r="AE2394" i="4" s="1"/>
  <c r="AW2393" i="4"/>
  <c r="AD2393" i="4" s="1"/>
  <c r="AE2393" i="4" s="1"/>
  <c r="AJ2393" i="4" s="1"/>
  <c r="AO2393" i="4"/>
  <c r="AR2393" i="4" s="1"/>
  <c r="AH2393" i="4"/>
  <c r="AI2393" i="4" s="1"/>
  <c r="AG2393" i="4"/>
  <c r="AF2393" i="4"/>
  <c r="AL2393" i="4" s="1"/>
  <c r="AW2392" i="4"/>
  <c r="AO2392" i="4"/>
  <c r="AR2392" i="4" s="1"/>
  <c r="AG2392" i="4"/>
  <c r="AH2392" i="4" s="1"/>
  <c r="AI2392" i="4" s="1"/>
  <c r="AD2392" i="4"/>
  <c r="AE2392" i="4" s="1"/>
  <c r="AW2391" i="4"/>
  <c r="AD2391" i="4" s="1"/>
  <c r="AE2391" i="4" s="1"/>
  <c r="R2391" i="4"/>
  <c r="AW2390" i="4"/>
  <c r="AR2390" i="4"/>
  <c r="AO2390" i="4"/>
  <c r="AG2390" i="4"/>
  <c r="AH2390" i="4" s="1"/>
  <c r="AI2390" i="4" s="1"/>
  <c r="AD2390" i="4"/>
  <c r="AE2390" i="4" s="1"/>
  <c r="AW2389" i="4"/>
  <c r="AD2389" i="4" s="1"/>
  <c r="AE2389" i="4" s="1"/>
  <c r="AO2389" i="4"/>
  <c r="AR2389" i="4" s="1"/>
  <c r="AG2389" i="4"/>
  <c r="AH2389" i="4" s="1"/>
  <c r="AI2389" i="4" s="1"/>
  <c r="R2389" i="4"/>
  <c r="AW2388" i="4"/>
  <c r="AD2388" i="4"/>
  <c r="AE2388" i="4" s="1"/>
  <c r="AW2387" i="4"/>
  <c r="AO2387" i="4"/>
  <c r="AR2387" i="4" s="1"/>
  <c r="AG2387" i="4"/>
  <c r="AH2387" i="4" s="1"/>
  <c r="AI2387" i="4" s="1"/>
  <c r="AD2387" i="4"/>
  <c r="AE2387" i="4" s="1"/>
  <c r="AW2386" i="4"/>
  <c r="AD2386" i="4" s="1"/>
  <c r="AE2386" i="4" s="1"/>
  <c r="AO2386" i="4"/>
  <c r="AR2386" i="4" s="1"/>
  <c r="AH2386" i="4"/>
  <c r="AI2386" i="4" s="1"/>
  <c r="AG2386" i="4"/>
  <c r="AF2386" i="4"/>
  <c r="AW2385" i="4"/>
  <c r="AD2385" i="4" s="1"/>
  <c r="AE2385" i="4" s="1"/>
  <c r="AF2385" i="4" s="1"/>
  <c r="AL2385" i="4" s="1"/>
  <c r="R2385" i="4"/>
  <c r="AW2384" i="4"/>
  <c r="AD2384" i="4" s="1"/>
  <c r="AE2384" i="4" s="1"/>
  <c r="AR2384" i="4"/>
  <c r="AO2384" i="4"/>
  <c r="AG2384" i="4"/>
  <c r="AH2384" i="4" s="1"/>
  <c r="AI2384" i="4" s="1"/>
  <c r="AW2383" i="4"/>
  <c r="AD2383" i="4" s="1"/>
  <c r="AE2383" i="4" s="1"/>
  <c r="AJ2383" i="4" s="1"/>
  <c r="AO2383" i="4"/>
  <c r="AR2383" i="4" s="1"/>
  <c r="AG2383" i="4"/>
  <c r="AH2383" i="4" s="1"/>
  <c r="AI2383" i="4" s="1"/>
  <c r="R2383" i="4"/>
  <c r="AW2382" i="4"/>
  <c r="AD2382" i="4"/>
  <c r="AE2382" i="4" s="1"/>
  <c r="AW2381" i="4"/>
  <c r="AD2381" i="4" s="1"/>
  <c r="AE2381" i="4" s="1"/>
  <c r="AO2381" i="4"/>
  <c r="AR2381" i="4" s="1"/>
  <c r="AH2381" i="4"/>
  <c r="AI2381" i="4" s="1"/>
  <c r="AG2381" i="4"/>
  <c r="AF2381" i="4"/>
  <c r="AW2380" i="4"/>
  <c r="AO2380" i="4"/>
  <c r="AR2380" i="4" s="1"/>
  <c r="AG2380" i="4"/>
  <c r="AH2380" i="4" s="1"/>
  <c r="AI2380" i="4" s="1"/>
  <c r="AD2380" i="4"/>
  <c r="AE2380" i="4" s="1"/>
  <c r="AW2379" i="4"/>
  <c r="AD2379" i="4" s="1"/>
  <c r="AE2379" i="4" s="1"/>
  <c r="R2379" i="4"/>
  <c r="AW2378" i="4"/>
  <c r="AR2378" i="4"/>
  <c r="AO2378" i="4"/>
  <c r="AG2378" i="4"/>
  <c r="AH2378" i="4" s="1"/>
  <c r="AI2378" i="4" s="1"/>
  <c r="AD2378" i="4"/>
  <c r="AE2378" i="4" s="1"/>
  <c r="AW2377" i="4"/>
  <c r="AD2377" i="4" s="1"/>
  <c r="AE2377" i="4" s="1"/>
  <c r="AO2377" i="4"/>
  <c r="AR2377" i="4" s="1"/>
  <c r="AG2377" i="4"/>
  <c r="AH2377" i="4" s="1"/>
  <c r="AI2377" i="4" s="1"/>
  <c r="R2377" i="4"/>
  <c r="AW2376" i="4"/>
  <c r="AD2376" i="4"/>
  <c r="AE2376" i="4" s="1"/>
  <c r="AJ2376" i="4" s="1"/>
  <c r="AW2375" i="4"/>
  <c r="AO2375" i="4"/>
  <c r="AR2375" i="4" s="1"/>
  <c r="AG2375" i="4"/>
  <c r="AH2375" i="4" s="1"/>
  <c r="AI2375" i="4" s="1"/>
  <c r="AD2375" i="4"/>
  <c r="AE2375" i="4" s="1"/>
  <c r="AW2374" i="4"/>
  <c r="AD2374" i="4" s="1"/>
  <c r="AE2374" i="4" s="1"/>
  <c r="AF2374" i="4" s="1"/>
  <c r="AO2374" i="4"/>
  <c r="AR2374" i="4" s="1"/>
  <c r="AG2374" i="4"/>
  <c r="AH2374" i="4" s="1"/>
  <c r="AW2373" i="4"/>
  <c r="AD2373" i="4" s="1"/>
  <c r="AE2373" i="4" s="1"/>
  <c r="AW2372" i="4"/>
  <c r="AD2372" i="4" s="1"/>
  <c r="AE2372" i="4" s="1"/>
  <c r="AO2372" i="4"/>
  <c r="AR2372" i="4" s="1"/>
  <c r="AG2372" i="4"/>
  <c r="AH2372" i="4" s="1"/>
  <c r="AI2372" i="4" s="1"/>
  <c r="R2372" i="4"/>
  <c r="AW2371" i="4"/>
  <c r="AR2371" i="4"/>
  <c r="AO2371" i="4"/>
  <c r="AG2371" i="4"/>
  <c r="AH2371" i="4" s="1"/>
  <c r="AI2371" i="4" s="1"/>
  <c r="AD2371" i="4"/>
  <c r="AE2371" i="4" s="1"/>
  <c r="AJ2371" i="4" s="1"/>
  <c r="AW2370" i="4"/>
  <c r="AD2370" i="4" s="1"/>
  <c r="AE2370" i="4" s="1"/>
  <c r="AW2369" i="4"/>
  <c r="AD2369" i="4" s="1"/>
  <c r="AE2369" i="4" s="1"/>
  <c r="AJ2369" i="4" s="1"/>
  <c r="AO2369" i="4"/>
  <c r="AR2369" i="4" s="1"/>
  <c r="AH2369" i="4"/>
  <c r="AI2369" i="4" s="1"/>
  <c r="AG2369" i="4"/>
  <c r="AF2369" i="4"/>
  <c r="AL2369" i="4" s="1"/>
  <c r="AW2368" i="4"/>
  <c r="AO2368" i="4"/>
  <c r="AR2368" i="4" s="1"/>
  <c r="AG2368" i="4"/>
  <c r="AH2368" i="4" s="1"/>
  <c r="AI2368" i="4" s="1"/>
  <c r="AD2368" i="4"/>
  <c r="AE2368" i="4" s="1"/>
  <c r="AW2367" i="4"/>
  <c r="AD2367" i="4" s="1"/>
  <c r="AE2367" i="4" s="1"/>
  <c r="R2367" i="4"/>
  <c r="AW2366" i="4"/>
  <c r="AR2366" i="4"/>
  <c r="AO2366" i="4"/>
  <c r="AG2366" i="4"/>
  <c r="AH2366" i="4" s="1"/>
  <c r="AI2366" i="4" s="1"/>
  <c r="AD2366" i="4"/>
  <c r="AE2366" i="4" s="1"/>
  <c r="AW2365" i="4"/>
  <c r="AD2365" i="4" s="1"/>
  <c r="AE2365" i="4" s="1"/>
  <c r="AO2365" i="4"/>
  <c r="AR2365" i="4" s="1"/>
  <c r="AG2365" i="4"/>
  <c r="AH2365" i="4" s="1"/>
  <c r="AI2365" i="4" s="1"/>
  <c r="R2365" i="4"/>
  <c r="AW2364" i="4"/>
  <c r="AD2364" i="4"/>
  <c r="AE2364" i="4" s="1"/>
  <c r="AW2363" i="4"/>
  <c r="AO2363" i="4"/>
  <c r="AR2363" i="4" s="1"/>
  <c r="AG2363" i="4"/>
  <c r="AH2363" i="4" s="1"/>
  <c r="AI2363" i="4" s="1"/>
  <c r="AD2363" i="4"/>
  <c r="AE2363" i="4" s="1"/>
  <c r="AW2362" i="4"/>
  <c r="AD2362" i="4" s="1"/>
  <c r="AE2362" i="4" s="1"/>
  <c r="AO2362" i="4"/>
  <c r="AR2362" i="4" s="1"/>
  <c r="AH2362" i="4"/>
  <c r="AI2362" i="4" s="1"/>
  <c r="AG2362" i="4"/>
  <c r="AF2362" i="4"/>
  <c r="AW2361" i="4"/>
  <c r="AD2361" i="4" s="1"/>
  <c r="AE2361" i="4" s="1"/>
  <c r="AF2361" i="4" s="1"/>
  <c r="AL2361" i="4" s="1"/>
  <c r="R2361" i="4"/>
  <c r="AW2360" i="4"/>
  <c r="AD2360" i="4" s="1"/>
  <c r="AE2360" i="4" s="1"/>
  <c r="AR2360" i="4"/>
  <c r="AO2360" i="4"/>
  <c r="AG2360" i="4"/>
  <c r="AH2360" i="4" s="1"/>
  <c r="AI2360" i="4" s="1"/>
  <c r="AW2359" i="4"/>
  <c r="AD2359" i="4" s="1"/>
  <c r="AE2359" i="4" s="1"/>
  <c r="AJ2359" i="4" s="1"/>
  <c r="AO2359" i="4"/>
  <c r="AR2359" i="4" s="1"/>
  <c r="AG2359" i="4"/>
  <c r="AH2359" i="4" s="1"/>
  <c r="AI2359" i="4" s="1"/>
  <c r="R2359" i="4"/>
  <c r="AW2358" i="4"/>
  <c r="AD2358" i="4"/>
  <c r="AE2358" i="4" s="1"/>
  <c r="AW2357" i="4"/>
  <c r="AD2357" i="4" s="1"/>
  <c r="AE2357" i="4" s="1"/>
  <c r="AO2357" i="4"/>
  <c r="AR2357" i="4" s="1"/>
  <c r="AH2357" i="4"/>
  <c r="AI2357" i="4" s="1"/>
  <c r="AG2357" i="4"/>
  <c r="AF2357" i="4"/>
  <c r="AW2356" i="4"/>
  <c r="AO2356" i="4"/>
  <c r="AR2356" i="4" s="1"/>
  <c r="AG2356" i="4"/>
  <c r="AH2356" i="4" s="1"/>
  <c r="AI2356" i="4" s="1"/>
  <c r="AD2356" i="4"/>
  <c r="AE2356" i="4" s="1"/>
  <c r="AW2355" i="4"/>
  <c r="AD2355" i="4" s="1"/>
  <c r="AE2355" i="4" s="1"/>
  <c r="R2355" i="4"/>
  <c r="AW2354" i="4"/>
  <c r="AR2354" i="4"/>
  <c r="AO2354" i="4"/>
  <c r="AG2354" i="4"/>
  <c r="AH2354" i="4" s="1"/>
  <c r="AI2354" i="4" s="1"/>
  <c r="AD2354" i="4"/>
  <c r="AE2354" i="4" s="1"/>
  <c r="AW2353" i="4"/>
  <c r="AD2353" i="4" s="1"/>
  <c r="AE2353" i="4" s="1"/>
  <c r="AO2353" i="4"/>
  <c r="AR2353" i="4" s="1"/>
  <c r="AG2353" i="4"/>
  <c r="AH2353" i="4" s="1"/>
  <c r="AI2353" i="4" s="1"/>
  <c r="R2353" i="4"/>
  <c r="AW2352" i="4"/>
  <c r="AD2352" i="4"/>
  <c r="AE2352" i="4" s="1"/>
  <c r="AJ2352" i="4" s="1"/>
  <c r="AW2351" i="4"/>
  <c r="AO2351" i="4"/>
  <c r="AR2351" i="4" s="1"/>
  <c r="AG2351" i="4"/>
  <c r="AH2351" i="4" s="1"/>
  <c r="AI2351" i="4" s="1"/>
  <c r="AD2351" i="4"/>
  <c r="AE2351" i="4" s="1"/>
  <c r="AW2350" i="4"/>
  <c r="AD2350" i="4" s="1"/>
  <c r="AE2350" i="4" s="1"/>
  <c r="AF2350" i="4" s="1"/>
  <c r="AO2350" i="4"/>
  <c r="AR2350" i="4" s="1"/>
  <c r="AG2350" i="4"/>
  <c r="AH2350" i="4" s="1"/>
  <c r="AW2349" i="4"/>
  <c r="AD2349" i="4" s="1"/>
  <c r="AE2349" i="4" s="1"/>
  <c r="AW2348" i="4"/>
  <c r="AD2348" i="4" s="1"/>
  <c r="AE2348" i="4" s="1"/>
  <c r="AO2348" i="4"/>
  <c r="AR2348" i="4" s="1"/>
  <c r="AG2348" i="4"/>
  <c r="AH2348" i="4" s="1"/>
  <c r="AI2348" i="4" s="1"/>
  <c r="R2348" i="4"/>
  <c r="AW2347" i="4"/>
  <c r="AR2347" i="4"/>
  <c r="AO2347" i="4"/>
  <c r="AG2347" i="4"/>
  <c r="AH2347" i="4" s="1"/>
  <c r="AI2347" i="4" s="1"/>
  <c r="AD2347" i="4"/>
  <c r="AE2347" i="4" s="1"/>
  <c r="AJ2347" i="4" s="1"/>
  <c r="AW2346" i="4"/>
  <c r="AD2346" i="4" s="1"/>
  <c r="AE2346" i="4" s="1"/>
  <c r="AW2345" i="4"/>
  <c r="AD2345" i="4" s="1"/>
  <c r="AE2345" i="4" s="1"/>
  <c r="AJ2345" i="4" s="1"/>
  <c r="AO2345" i="4"/>
  <c r="AR2345" i="4" s="1"/>
  <c r="AH2345" i="4"/>
  <c r="AI2345" i="4" s="1"/>
  <c r="AG2345" i="4"/>
  <c r="AF2345" i="4"/>
  <c r="AL2345" i="4" s="1"/>
  <c r="AW2344" i="4"/>
  <c r="AO2344" i="4"/>
  <c r="AR2344" i="4" s="1"/>
  <c r="AG2344" i="4"/>
  <c r="AH2344" i="4" s="1"/>
  <c r="AI2344" i="4" s="1"/>
  <c r="AD2344" i="4"/>
  <c r="AE2344" i="4" s="1"/>
  <c r="AW2343" i="4"/>
  <c r="AD2343" i="4" s="1"/>
  <c r="AE2343" i="4" s="1"/>
  <c r="R2343" i="4"/>
  <c r="AW2342" i="4"/>
  <c r="AR2342" i="4"/>
  <c r="AO2342" i="4"/>
  <c r="AG2342" i="4"/>
  <c r="AH2342" i="4" s="1"/>
  <c r="AI2342" i="4" s="1"/>
  <c r="AD2342" i="4"/>
  <c r="AE2342" i="4" s="1"/>
  <c r="AW2341" i="4"/>
  <c r="AD2341" i="4" s="1"/>
  <c r="AE2341" i="4" s="1"/>
  <c r="AO2341" i="4"/>
  <c r="AR2341" i="4" s="1"/>
  <c r="AG2341" i="4"/>
  <c r="AH2341" i="4" s="1"/>
  <c r="AI2341" i="4" s="1"/>
  <c r="R2341" i="4"/>
  <c r="AW2340" i="4"/>
  <c r="AD2340" i="4"/>
  <c r="AE2340" i="4" s="1"/>
  <c r="AW2339" i="4"/>
  <c r="AO2339" i="4"/>
  <c r="AR2339" i="4" s="1"/>
  <c r="AG2339" i="4"/>
  <c r="AH2339" i="4" s="1"/>
  <c r="AI2339" i="4" s="1"/>
  <c r="AD2339" i="4"/>
  <c r="AE2339" i="4" s="1"/>
  <c r="AW2338" i="4"/>
  <c r="AD2338" i="4" s="1"/>
  <c r="AE2338" i="4" s="1"/>
  <c r="AO2338" i="4"/>
  <c r="AR2338" i="4" s="1"/>
  <c r="AH2338" i="4"/>
  <c r="AI2338" i="4" s="1"/>
  <c r="AG2338" i="4"/>
  <c r="AF2338" i="4"/>
  <c r="AW2337" i="4"/>
  <c r="AD2337" i="4" s="1"/>
  <c r="AE2337" i="4" s="1"/>
  <c r="AF2337" i="4" s="1"/>
  <c r="AL2337" i="4" s="1"/>
  <c r="R2337" i="4"/>
  <c r="AW2336" i="4"/>
  <c r="AD2336" i="4" s="1"/>
  <c r="AE2336" i="4" s="1"/>
  <c r="AR2336" i="4"/>
  <c r="AO2336" i="4"/>
  <c r="AG2336" i="4"/>
  <c r="AH2336" i="4" s="1"/>
  <c r="AI2336" i="4" s="1"/>
  <c r="AW2335" i="4"/>
  <c r="AD2335" i="4" s="1"/>
  <c r="AE2335" i="4" s="1"/>
  <c r="AJ2335" i="4" s="1"/>
  <c r="AO2335" i="4"/>
  <c r="AR2335" i="4" s="1"/>
  <c r="AG2335" i="4"/>
  <c r="AH2335" i="4" s="1"/>
  <c r="AI2335" i="4" s="1"/>
  <c r="R2335" i="4"/>
  <c r="AW2334" i="4"/>
  <c r="AD2334" i="4"/>
  <c r="AE2334" i="4" s="1"/>
  <c r="AW2333" i="4"/>
  <c r="AD2333" i="4" s="1"/>
  <c r="AE2333" i="4" s="1"/>
  <c r="AO2333" i="4"/>
  <c r="AR2333" i="4" s="1"/>
  <c r="AH2333" i="4"/>
  <c r="AI2333" i="4" s="1"/>
  <c r="AG2333" i="4"/>
  <c r="AF2333" i="4"/>
  <c r="AW2332" i="4"/>
  <c r="AO2332" i="4"/>
  <c r="AR2332" i="4" s="1"/>
  <c r="AG2332" i="4"/>
  <c r="AH2332" i="4" s="1"/>
  <c r="AI2332" i="4" s="1"/>
  <c r="AD2332" i="4"/>
  <c r="AE2332" i="4" s="1"/>
  <c r="AW2331" i="4"/>
  <c r="AD2331" i="4" s="1"/>
  <c r="AE2331" i="4" s="1"/>
  <c r="R2331" i="4"/>
  <c r="AW2330" i="4"/>
  <c r="AR2330" i="4"/>
  <c r="AO2330" i="4"/>
  <c r="AG2330" i="4"/>
  <c r="AH2330" i="4" s="1"/>
  <c r="AI2330" i="4" s="1"/>
  <c r="AD2330" i="4"/>
  <c r="AE2330" i="4" s="1"/>
  <c r="AW2329" i="4"/>
  <c r="AD2329" i="4" s="1"/>
  <c r="AE2329" i="4" s="1"/>
  <c r="AO2329" i="4"/>
  <c r="AR2329" i="4" s="1"/>
  <c r="AG2329" i="4"/>
  <c r="AH2329" i="4" s="1"/>
  <c r="AI2329" i="4" s="1"/>
  <c r="R2329" i="4"/>
  <c r="AW2328" i="4"/>
  <c r="AD2328" i="4"/>
  <c r="AE2328" i="4" s="1"/>
  <c r="AJ2328" i="4" s="1"/>
  <c r="AW2327" i="4"/>
  <c r="AO2327" i="4"/>
  <c r="AR2327" i="4" s="1"/>
  <c r="AG2327" i="4"/>
  <c r="AH2327" i="4" s="1"/>
  <c r="AI2327" i="4" s="1"/>
  <c r="AD2327" i="4"/>
  <c r="AE2327" i="4" s="1"/>
  <c r="AW2326" i="4"/>
  <c r="AD2326" i="4" s="1"/>
  <c r="AE2326" i="4" s="1"/>
  <c r="AF2326" i="4" s="1"/>
  <c r="AO2326" i="4"/>
  <c r="AR2326" i="4" s="1"/>
  <c r="AG2326" i="4"/>
  <c r="AH2326" i="4" s="1"/>
  <c r="AI2326" i="4" s="1"/>
  <c r="AW2325" i="4"/>
  <c r="AD2325" i="4" s="1"/>
  <c r="AE2325" i="4" s="1"/>
  <c r="AW2324" i="4"/>
  <c r="AD2324" i="4" s="1"/>
  <c r="AE2324" i="4" s="1"/>
  <c r="AO2324" i="4"/>
  <c r="AR2324" i="4" s="1"/>
  <c r="AG2324" i="4"/>
  <c r="AH2324" i="4" s="1"/>
  <c r="AI2324" i="4" s="1"/>
  <c r="R2324" i="4"/>
  <c r="AW2323" i="4"/>
  <c r="AR2323" i="4"/>
  <c r="AO2323" i="4"/>
  <c r="AG2323" i="4"/>
  <c r="AH2323" i="4" s="1"/>
  <c r="AI2323" i="4" s="1"/>
  <c r="AD2323" i="4"/>
  <c r="AE2323" i="4" s="1"/>
  <c r="AJ2323" i="4" s="1"/>
  <c r="AW2322" i="4"/>
  <c r="AD2322" i="4" s="1"/>
  <c r="AE2322" i="4" s="1"/>
  <c r="AW2321" i="4"/>
  <c r="AD2321" i="4" s="1"/>
  <c r="AE2321" i="4" s="1"/>
  <c r="AJ2321" i="4" s="1"/>
  <c r="AO2321" i="4"/>
  <c r="AR2321" i="4" s="1"/>
  <c r="AH2321" i="4"/>
  <c r="AI2321" i="4" s="1"/>
  <c r="AG2321" i="4"/>
  <c r="AF2321" i="4"/>
  <c r="AL2321" i="4" s="1"/>
  <c r="AW2320" i="4"/>
  <c r="AO2320" i="4"/>
  <c r="AR2320" i="4" s="1"/>
  <c r="AG2320" i="4"/>
  <c r="AH2320" i="4" s="1"/>
  <c r="AI2320" i="4" s="1"/>
  <c r="AD2320" i="4"/>
  <c r="AE2320" i="4" s="1"/>
  <c r="AW2319" i="4"/>
  <c r="AD2319" i="4" s="1"/>
  <c r="AE2319" i="4" s="1"/>
  <c r="R2319" i="4"/>
  <c r="AW2318" i="4"/>
  <c r="AR2318" i="4"/>
  <c r="AO2318" i="4"/>
  <c r="AG2318" i="4"/>
  <c r="AH2318" i="4" s="1"/>
  <c r="AI2318" i="4" s="1"/>
  <c r="AD2318" i="4"/>
  <c r="AE2318" i="4" s="1"/>
  <c r="AW2317" i="4"/>
  <c r="AD2317" i="4" s="1"/>
  <c r="AE2317" i="4" s="1"/>
  <c r="AO2317" i="4"/>
  <c r="AR2317" i="4" s="1"/>
  <c r="AG2317" i="4"/>
  <c r="AH2317" i="4" s="1"/>
  <c r="AI2317" i="4" s="1"/>
  <c r="R2317" i="4"/>
  <c r="AW2316" i="4"/>
  <c r="AD2316" i="4"/>
  <c r="AE2316" i="4" s="1"/>
  <c r="AW2315" i="4"/>
  <c r="AO2315" i="4"/>
  <c r="AR2315" i="4" s="1"/>
  <c r="AG2315" i="4"/>
  <c r="AH2315" i="4" s="1"/>
  <c r="AI2315" i="4" s="1"/>
  <c r="AD2315" i="4"/>
  <c r="AE2315" i="4" s="1"/>
  <c r="R2315" i="4"/>
  <c r="AW2314" i="4"/>
  <c r="AD2314" i="4" s="1"/>
  <c r="AE2314" i="4" s="1"/>
  <c r="AO2314" i="4"/>
  <c r="AR2314" i="4" s="1"/>
  <c r="AG2314" i="4"/>
  <c r="AH2314" i="4" s="1"/>
  <c r="AI2314" i="4" s="1"/>
  <c r="AW2313" i="4"/>
  <c r="AD2313" i="4" s="1"/>
  <c r="AE2313" i="4" s="1"/>
  <c r="AF2313" i="4" s="1"/>
  <c r="AL2313" i="4" s="1"/>
  <c r="AJ2313" i="4"/>
  <c r="AW2312" i="4"/>
  <c r="AD2312" i="4" s="1"/>
  <c r="AE2312" i="4" s="1"/>
  <c r="AO2312" i="4"/>
  <c r="AR2312" i="4" s="1"/>
  <c r="AG2312" i="4"/>
  <c r="AH2312" i="4" s="1"/>
  <c r="AI2312" i="4" s="1"/>
  <c r="R2312" i="4"/>
  <c r="AW2311" i="4"/>
  <c r="AR2311" i="4"/>
  <c r="AO2311" i="4"/>
  <c r="AG2311" i="4"/>
  <c r="AH2311" i="4" s="1"/>
  <c r="AI2311" i="4" s="1"/>
  <c r="AD2311" i="4"/>
  <c r="AE2311" i="4" s="1"/>
  <c r="AW2310" i="4"/>
  <c r="AD2310" i="4" s="1"/>
  <c r="AE2310" i="4" s="1"/>
  <c r="R2310" i="4"/>
  <c r="AW2309" i="4"/>
  <c r="AD2309" i="4" s="1"/>
  <c r="AE2309" i="4" s="1"/>
  <c r="AO2309" i="4"/>
  <c r="AR2309" i="4" s="1"/>
  <c r="AG2309" i="4"/>
  <c r="AH2309" i="4" s="1"/>
  <c r="AI2309" i="4" s="1"/>
  <c r="AF2309" i="4"/>
  <c r="AW2308" i="4"/>
  <c r="AO2308" i="4"/>
  <c r="AR2308" i="4" s="1"/>
  <c r="AH2308" i="4"/>
  <c r="AI2308" i="4" s="1"/>
  <c r="AG2308" i="4"/>
  <c r="AD2308" i="4"/>
  <c r="AE2308" i="4" s="1"/>
  <c r="AW2307" i="4"/>
  <c r="AD2307" i="4" s="1"/>
  <c r="AE2307" i="4" s="1"/>
  <c r="AW2306" i="4"/>
  <c r="AD2306" i="4" s="1"/>
  <c r="AO2306" i="4"/>
  <c r="AR2306" i="4" s="1"/>
  <c r="AG2306" i="4"/>
  <c r="AH2306" i="4" s="1"/>
  <c r="AI2306" i="4" s="1"/>
  <c r="AE2306" i="4"/>
  <c r="AJ2306" i="4" s="1"/>
  <c r="R2306" i="4"/>
  <c r="AW2305" i="4"/>
  <c r="AD2305" i="4" s="1"/>
  <c r="AE2305" i="4" s="1"/>
  <c r="AR2305" i="4"/>
  <c r="AO2305" i="4"/>
  <c r="AG2305" i="4"/>
  <c r="AH2305" i="4" s="1"/>
  <c r="AI2305" i="4" s="1"/>
  <c r="AW2304" i="4"/>
  <c r="AD2304" i="4" s="1"/>
  <c r="AE2304" i="4" s="1"/>
  <c r="AW2303" i="4"/>
  <c r="AO2303" i="4"/>
  <c r="AR2303" i="4" s="1"/>
  <c r="AG2303" i="4"/>
  <c r="AH2303" i="4" s="1"/>
  <c r="AI2303" i="4" s="1"/>
  <c r="AD2303" i="4"/>
  <c r="AE2303" i="4" s="1"/>
  <c r="R2303" i="4"/>
  <c r="AW2302" i="4"/>
  <c r="AD2302" i="4" s="1"/>
  <c r="AE2302" i="4" s="1"/>
  <c r="AJ2302" i="4" s="1"/>
  <c r="AO2302" i="4"/>
  <c r="AR2302" i="4" s="1"/>
  <c r="AH2302" i="4"/>
  <c r="AI2302" i="4" s="1"/>
  <c r="AG2302" i="4"/>
  <c r="AF2302" i="4"/>
  <c r="AW2301" i="4"/>
  <c r="AD2301" i="4" s="1"/>
  <c r="AE2301" i="4" s="1"/>
  <c r="R2301" i="4"/>
  <c r="AW2300" i="4"/>
  <c r="AD2300" i="4" s="1"/>
  <c r="AE2300" i="4" s="1"/>
  <c r="AR2300" i="4"/>
  <c r="AO2300" i="4"/>
  <c r="AG2300" i="4"/>
  <c r="AH2300" i="4" s="1"/>
  <c r="AI2300" i="4" s="1"/>
  <c r="AW2299" i="4"/>
  <c r="AD2299" i="4" s="1"/>
  <c r="AE2299" i="4" s="1"/>
  <c r="AJ2299" i="4" s="1"/>
  <c r="AO2299" i="4"/>
  <c r="AR2299" i="4" s="1"/>
  <c r="AG2299" i="4"/>
  <c r="AH2299" i="4" s="1"/>
  <c r="AI2299" i="4" s="1"/>
  <c r="R2299" i="4"/>
  <c r="AW2298" i="4"/>
  <c r="AD2298" i="4"/>
  <c r="AE2298" i="4" s="1"/>
  <c r="AW2297" i="4"/>
  <c r="AD2297" i="4" s="1"/>
  <c r="AE2297" i="4" s="1"/>
  <c r="AO2297" i="4"/>
  <c r="AR2297" i="4" s="1"/>
  <c r="AH2297" i="4"/>
  <c r="AI2297" i="4" s="1"/>
  <c r="AG2297" i="4"/>
  <c r="AW2296" i="4"/>
  <c r="AO2296" i="4"/>
  <c r="AR2296" i="4" s="1"/>
  <c r="AH2296" i="4"/>
  <c r="AI2296" i="4" s="1"/>
  <c r="AG2296" i="4"/>
  <c r="AD2296" i="4"/>
  <c r="AE2296" i="4" s="1"/>
  <c r="AW2295" i="4"/>
  <c r="AD2295" i="4" s="1"/>
  <c r="AE2295" i="4" s="1"/>
  <c r="R2295" i="4"/>
  <c r="AW2294" i="4"/>
  <c r="AR2294" i="4"/>
  <c r="AO2294" i="4"/>
  <c r="AG2294" i="4"/>
  <c r="AH2294" i="4" s="1"/>
  <c r="AI2294" i="4" s="1"/>
  <c r="AD2294" i="4"/>
  <c r="AE2294" i="4" s="1"/>
  <c r="AW2293" i="4"/>
  <c r="AD2293" i="4" s="1"/>
  <c r="AE2293" i="4" s="1"/>
  <c r="AO2293" i="4"/>
  <c r="AR2293" i="4" s="1"/>
  <c r="AG2293" i="4"/>
  <c r="AH2293" i="4" s="1"/>
  <c r="AI2293" i="4" s="1"/>
  <c r="R2293" i="4"/>
  <c r="AW2292" i="4"/>
  <c r="AD2292" i="4"/>
  <c r="AE2292" i="4" s="1"/>
  <c r="AJ2292" i="4" s="1"/>
  <c r="AW2291" i="4"/>
  <c r="AO2291" i="4"/>
  <c r="AR2291" i="4" s="1"/>
  <c r="AG2291" i="4"/>
  <c r="AH2291" i="4" s="1"/>
  <c r="AI2291" i="4" s="1"/>
  <c r="AD2291" i="4"/>
  <c r="AE2291" i="4" s="1"/>
  <c r="R2291" i="4"/>
  <c r="AW2290" i="4"/>
  <c r="AD2290" i="4" s="1"/>
  <c r="AE2290" i="4" s="1"/>
  <c r="AF2290" i="4" s="1"/>
  <c r="AO2290" i="4"/>
  <c r="AR2290" i="4" s="1"/>
  <c r="AH2290" i="4"/>
  <c r="AG2290" i="4"/>
  <c r="AW2289" i="4"/>
  <c r="AD2289" i="4" s="1"/>
  <c r="AE2289" i="4" s="1"/>
  <c r="AQ2289" i="4"/>
  <c r="R2289" i="4"/>
  <c r="AW2288" i="4"/>
  <c r="AD2288" i="4" s="1"/>
  <c r="AE2288" i="4" s="1"/>
  <c r="AJ2288" i="4" s="1"/>
  <c r="AQ2288" i="4"/>
  <c r="AW2287" i="4"/>
  <c r="AD2287" i="4" s="1"/>
  <c r="AE2287" i="4" s="1"/>
  <c r="AQ2287" i="4"/>
  <c r="AW2286" i="4"/>
  <c r="AD2286" i="4" s="1"/>
  <c r="AE2286" i="4" s="1"/>
  <c r="AJ2286" i="4" s="1"/>
  <c r="AQ2286" i="4"/>
  <c r="AW2285" i="4"/>
  <c r="AQ2285" i="4"/>
  <c r="AD2285" i="4"/>
  <c r="AE2285" i="4" s="1"/>
  <c r="AW2284" i="4"/>
  <c r="AD2284" i="4" s="1"/>
  <c r="AE2284" i="4" s="1"/>
  <c r="AQ2284" i="4"/>
  <c r="AW2283" i="4"/>
  <c r="AQ2283" i="4"/>
  <c r="AD2283" i="4"/>
  <c r="AE2283" i="4" s="1"/>
  <c r="AW2282" i="4"/>
  <c r="AD2282" i="4" s="1"/>
  <c r="AE2282" i="4" s="1"/>
  <c r="AO2282" i="4"/>
  <c r="AR2282" i="4" s="1"/>
  <c r="AH2282" i="4"/>
  <c r="AI2282" i="4" s="1"/>
  <c r="AG2282" i="4"/>
  <c r="AF2282" i="4"/>
  <c r="X2281" i="4"/>
  <c r="S2281" i="4"/>
  <c r="S2405" i="4" s="1"/>
  <c r="R2281" i="4"/>
  <c r="R2419" i="4" s="1"/>
  <c r="Q2280" i="4"/>
  <c r="X2279" i="4"/>
  <c r="P2279" i="4"/>
  <c r="X2277" i="4"/>
  <c r="P2277" i="4"/>
  <c r="Q2276" i="4"/>
  <c r="X2275" i="4"/>
  <c r="P2275" i="4"/>
  <c r="Q2274" i="4"/>
  <c r="Q2278" i="4" s="1"/>
  <c r="P2274" i="4"/>
  <c r="AT2272" i="4"/>
  <c r="X2272" i="4"/>
  <c r="P2272" i="4"/>
  <c r="AT2271" i="4"/>
  <c r="X2271" i="4"/>
  <c r="P2271" i="4"/>
  <c r="AT2270" i="4"/>
  <c r="X2270" i="4"/>
  <c r="P2270" i="4"/>
  <c r="AT2269" i="4"/>
  <c r="AQ2269" i="4"/>
  <c r="AO2267" i="4"/>
  <c r="AR2267" i="4" s="1"/>
  <c r="AH2267" i="4"/>
  <c r="AG2267" i="4"/>
  <c r="AO2266" i="4"/>
  <c r="AR2266" i="4" s="1"/>
  <c r="AG2266" i="4"/>
  <c r="AH2266" i="4" s="1"/>
  <c r="AI2266" i="4" s="1"/>
  <c r="AL2266" i="4" s="1"/>
  <c r="AO2265" i="4"/>
  <c r="AR2265" i="4" s="1"/>
  <c r="AH2265" i="4"/>
  <c r="AG2265" i="4"/>
  <c r="AO2264" i="4"/>
  <c r="AR2264" i="4" s="1"/>
  <c r="AG2264" i="4"/>
  <c r="AH2264" i="4" s="1"/>
  <c r="AI2264" i="4" s="1"/>
  <c r="AL2264" i="4" s="1"/>
  <c r="AO2263" i="4"/>
  <c r="AR2263" i="4" s="1"/>
  <c r="AH2263" i="4"/>
  <c r="AG2263" i="4"/>
  <c r="AW2262" i="4"/>
  <c r="AD2262" i="4" s="1"/>
  <c r="AE2262" i="4" s="1"/>
  <c r="AW2261" i="4"/>
  <c r="AD2261" i="4" s="1"/>
  <c r="AE2261" i="4"/>
  <c r="AW2260" i="4"/>
  <c r="AF2260" i="4"/>
  <c r="AL2260" i="4" s="1"/>
  <c r="AD2260" i="4"/>
  <c r="AE2260" i="4" s="1"/>
  <c r="AJ2260" i="4" s="1"/>
  <c r="S2260" i="4"/>
  <c r="AW2259" i="4"/>
  <c r="AD2259" i="4" s="1"/>
  <c r="AE2259" i="4" s="1"/>
  <c r="AF2259" i="4" s="1"/>
  <c r="AL2259" i="4" s="1"/>
  <c r="AJ2259" i="4"/>
  <c r="AW2258" i="4"/>
  <c r="AD2258" i="4" s="1"/>
  <c r="AE2258" i="4" s="1"/>
  <c r="AJ2258" i="4" s="1"/>
  <c r="AF2258" i="4"/>
  <c r="AL2258" i="4" s="1"/>
  <c r="S2258" i="4"/>
  <c r="AW2257" i="4"/>
  <c r="AO2257" i="4"/>
  <c r="AR2257" i="4" s="1"/>
  <c r="AG2257" i="4"/>
  <c r="AH2257" i="4" s="1"/>
  <c r="AI2257" i="4" s="1"/>
  <c r="AD2257" i="4"/>
  <c r="AE2257" i="4" s="1"/>
  <c r="AW2256" i="4"/>
  <c r="AD2256" i="4" s="1"/>
  <c r="AE2256" i="4"/>
  <c r="AW2255" i="4"/>
  <c r="AR2255" i="4"/>
  <c r="AO2255" i="4"/>
  <c r="AI2255" i="4"/>
  <c r="AG2255" i="4"/>
  <c r="AH2255" i="4" s="1"/>
  <c r="AE2255" i="4"/>
  <c r="AD2255" i="4"/>
  <c r="AW2254" i="4"/>
  <c r="AD2254" i="4"/>
  <c r="AE2254" i="4" s="1"/>
  <c r="AW2253" i="4"/>
  <c r="AD2253" i="4" s="1"/>
  <c r="AE2253" i="4" s="1"/>
  <c r="AO2253" i="4"/>
  <c r="AR2253" i="4" s="1"/>
  <c r="AH2253" i="4"/>
  <c r="AI2253" i="4" s="1"/>
  <c r="AG2253" i="4"/>
  <c r="AF2253" i="4"/>
  <c r="AW2252" i="4"/>
  <c r="AD2252" i="4" s="1"/>
  <c r="AE2252" i="4" s="1"/>
  <c r="AF2252" i="4" s="1"/>
  <c r="AL2252" i="4" s="1"/>
  <c r="AJ2252" i="4"/>
  <c r="R2252" i="4"/>
  <c r="AW2251" i="4"/>
  <c r="AD2251" i="4" s="1"/>
  <c r="AR2251" i="4"/>
  <c r="AO2251" i="4"/>
  <c r="AI2251" i="4"/>
  <c r="AG2251" i="4"/>
  <c r="AH2251" i="4" s="1"/>
  <c r="AE2251" i="4"/>
  <c r="AW2250" i="4"/>
  <c r="AD2250" i="4" s="1"/>
  <c r="AE2250" i="4" s="1"/>
  <c r="AJ2250" i="4" s="1"/>
  <c r="AW2249" i="4"/>
  <c r="AD2249" i="4" s="1"/>
  <c r="AE2249" i="4" s="1"/>
  <c r="AO2249" i="4"/>
  <c r="AR2249" i="4" s="1"/>
  <c r="AH2249" i="4"/>
  <c r="AI2249" i="4" s="1"/>
  <c r="AG2249" i="4"/>
  <c r="AW2248" i="4"/>
  <c r="AD2248" i="4" s="1"/>
  <c r="AE2248" i="4" s="1"/>
  <c r="AW2247" i="4"/>
  <c r="AD2247" i="4" s="1"/>
  <c r="AO2247" i="4"/>
  <c r="AR2247" i="4" s="1"/>
  <c r="AG2247" i="4"/>
  <c r="AH2247" i="4" s="1"/>
  <c r="AI2247" i="4" s="1"/>
  <c r="AE2247" i="4"/>
  <c r="R2247" i="4"/>
  <c r="AW2246" i="4"/>
  <c r="AD2246" i="4" s="1"/>
  <c r="AE2246" i="4" s="1"/>
  <c r="AR2246" i="4"/>
  <c r="AO2246" i="4"/>
  <c r="AG2246" i="4"/>
  <c r="AH2246" i="4" s="1"/>
  <c r="AI2246" i="4" s="1"/>
  <c r="AW2245" i="4"/>
  <c r="AD2245" i="4"/>
  <c r="AE2245" i="4" s="1"/>
  <c r="AW2244" i="4"/>
  <c r="AD2244" i="4" s="1"/>
  <c r="AE2244" i="4" s="1"/>
  <c r="AJ2244" i="4" s="1"/>
  <c r="AO2244" i="4"/>
  <c r="AR2244" i="4" s="1"/>
  <c r="AH2244" i="4"/>
  <c r="AI2244" i="4" s="1"/>
  <c r="AG2244" i="4"/>
  <c r="AF2244" i="4"/>
  <c r="X2243" i="4"/>
  <c r="S2243" i="4"/>
  <c r="S2253" i="4" s="1"/>
  <c r="R2243" i="4"/>
  <c r="R2253" i="4" s="1"/>
  <c r="AW2242" i="4"/>
  <c r="AD2242" i="4" s="1"/>
  <c r="AE2242" i="4" s="1"/>
  <c r="AW2241" i="4"/>
  <c r="AD2241" i="4"/>
  <c r="AE2241" i="4" s="1"/>
  <c r="AW2240" i="4"/>
  <c r="AD2240" i="4" s="1"/>
  <c r="AE2240" i="4" s="1"/>
  <c r="AW2239" i="4"/>
  <c r="AD2239" i="4" s="1"/>
  <c r="AE2239" i="4" s="1"/>
  <c r="AJ2239" i="4" s="1"/>
  <c r="S2239" i="4"/>
  <c r="AW2238" i="4"/>
  <c r="AD2238" i="4" s="1"/>
  <c r="AE2238" i="4" s="1"/>
  <c r="AO2238" i="4"/>
  <c r="AR2238" i="4" s="1"/>
  <c r="AG2238" i="4"/>
  <c r="AH2238" i="4" s="1"/>
  <c r="AI2238" i="4" s="1"/>
  <c r="AW2237" i="4"/>
  <c r="AD2237" i="4" s="1"/>
  <c r="AE2237" i="4" s="1"/>
  <c r="AW2236" i="4"/>
  <c r="AD2236" i="4" s="1"/>
  <c r="AR2236" i="4"/>
  <c r="AO2236" i="4"/>
  <c r="AG2236" i="4"/>
  <c r="AH2236" i="4" s="1"/>
  <c r="AI2236" i="4" s="1"/>
  <c r="AE2236" i="4"/>
  <c r="AW2235" i="4"/>
  <c r="AD2235" i="4" s="1"/>
  <c r="AE2235" i="4" s="1"/>
  <c r="AW2234" i="4"/>
  <c r="AD2234" i="4" s="1"/>
  <c r="AE2234" i="4" s="1"/>
  <c r="AO2234" i="4"/>
  <c r="AR2234" i="4" s="1"/>
  <c r="AH2234" i="4"/>
  <c r="AI2234" i="4" s="1"/>
  <c r="AG2234" i="4"/>
  <c r="AF2234" i="4"/>
  <c r="AW2233" i="4"/>
  <c r="AD2233" i="4" s="1"/>
  <c r="AE2233" i="4" s="1"/>
  <c r="AJ2233" i="4" s="1"/>
  <c r="AO2233" i="4"/>
  <c r="AR2233" i="4" s="1"/>
  <c r="AH2233" i="4"/>
  <c r="AI2233" i="4" s="1"/>
  <c r="AG2233" i="4"/>
  <c r="AF2233" i="4"/>
  <c r="AL2233" i="4" s="1"/>
  <c r="AW2232" i="4"/>
  <c r="AD2232" i="4" s="1"/>
  <c r="AE2232" i="4" s="1"/>
  <c r="AF2232" i="4" s="1"/>
  <c r="AL2232" i="4" s="1"/>
  <c r="AW2231" i="4"/>
  <c r="AD2231" i="4" s="1"/>
  <c r="AE2231" i="4" s="1"/>
  <c r="AR2231" i="4"/>
  <c r="AO2231" i="4"/>
  <c r="AI2231" i="4"/>
  <c r="AG2231" i="4"/>
  <c r="AH2231" i="4" s="1"/>
  <c r="AW2230" i="4"/>
  <c r="AD2230" i="4" s="1"/>
  <c r="AE2230" i="4" s="1"/>
  <c r="AO2230" i="4"/>
  <c r="AR2230" i="4" s="1"/>
  <c r="AG2230" i="4"/>
  <c r="AH2230" i="4" s="1"/>
  <c r="AI2230" i="4" s="1"/>
  <c r="AW2229" i="4"/>
  <c r="AD2229" i="4" s="1"/>
  <c r="AE2229" i="4" s="1"/>
  <c r="AJ2229" i="4" s="1"/>
  <c r="S2229" i="4"/>
  <c r="AW2228" i="4"/>
  <c r="AD2228" i="4" s="1"/>
  <c r="AE2228" i="4" s="1"/>
  <c r="AO2228" i="4"/>
  <c r="AR2228" i="4" s="1"/>
  <c r="AG2228" i="4"/>
  <c r="AH2228" i="4" s="1"/>
  <c r="AI2228" i="4" s="1"/>
  <c r="AW2227" i="4"/>
  <c r="AD2227" i="4" s="1"/>
  <c r="AE2227" i="4" s="1"/>
  <c r="AO2227" i="4"/>
  <c r="AR2227" i="4" s="1"/>
  <c r="AH2227" i="4"/>
  <c r="AI2227" i="4" s="1"/>
  <c r="AG2227" i="4"/>
  <c r="S2227" i="4"/>
  <c r="AW2226" i="4"/>
  <c r="AD2226" i="4" s="1"/>
  <c r="AE2226" i="4" s="1"/>
  <c r="AO2226" i="4"/>
  <c r="AR2226" i="4" s="1"/>
  <c r="AG2226" i="4"/>
  <c r="AH2226" i="4" s="1"/>
  <c r="AI2226" i="4" s="1"/>
  <c r="AW2225" i="4"/>
  <c r="AD2225" i="4" s="1"/>
  <c r="AE2225" i="4" s="1"/>
  <c r="AO2225" i="4"/>
  <c r="AR2225" i="4" s="1"/>
  <c r="AH2225" i="4"/>
  <c r="AI2225" i="4" s="1"/>
  <c r="AG2225" i="4"/>
  <c r="S2225" i="4"/>
  <c r="AW2224" i="4"/>
  <c r="AD2224" i="4" s="1"/>
  <c r="AE2224" i="4" s="1"/>
  <c r="AO2224" i="4"/>
  <c r="AR2224" i="4" s="1"/>
  <c r="AG2224" i="4"/>
  <c r="AH2224" i="4" s="1"/>
  <c r="AI2224" i="4" s="1"/>
  <c r="AW2223" i="4"/>
  <c r="AD2223" i="4" s="1"/>
  <c r="AE2223" i="4" s="1"/>
  <c r="AW2222" i="4"/>
  <c r="AD2222" i="4" s="1"/>
  <c r="AR2222" i="4"/>
  <c r="AO2222" i="4"/>
  <c r="AG2222" i="4"/>
  <c r="AH2222" i="4" s="1"/>
  <c r="AI2222" i="4" s="1"/>
  <c r="AE2222" i="4"/>
  <c r="AW2221" i="4"/>
  <c r="AD2221" i="4"/>
  <c r="AE2221" i="4" s="1"/>
  <c r="AW2220" i="4"/>
  <c r="AD2220" i="4" s="1"/>
  <c r="AE2220" i="4" s="1"/>
  <c r="AJ2220" i="4" s="1"/>
  <c r="AO2220" i="4"/>
  <c r="AR2220" i="4" s="1"/>
  <c r="AH2220" i="4"/>
  <c r="AI2220" i="4" s="1"/>
  <c r="AG2220" i="4"/>
  <c r="AF2220" i="4"/>
  <c r="AL2220" i="4" s="1"/>
  <c r="AW2219" i="4"/>
  <c r="AD2219" i="4" s="1"/>
  <c r="AE2219" i="4" s="1"/>
  <c r="AJ2219" i="4" s="1"/>
  <c r="AO2219" i="4"/>
  <c r="AR2219" i="4" s="1"/>
  <c r="AH2219" i="4"/>
  <c r="AI2219" i="4" s="1"/>
  <c r="AG2219" i="4"/>
  <c r="AF2219" i="4"/>
  <c r="AL2219" i="4" s="1"/>
  <c r="AW2218" i="4"/>
  <c r="AD2218" i="4" s="1"/>
  <c r="AE2218" i="4" s="1"/>
  <c r="AW2217" i="4"/>
  <c r="AD2217" i="4" s="1"/>
  <c r="AE2217" i="4" s="1"/>
  <c r="AO2217" i="4"/>
  <c r="AR2217" i="4" s="1"/>
  <c r="AG2217" i="4"/>
  <c r="AH2217" i="4" s="1"/>
  <c r="AI2217" i="4" s="1"/>
  <c r="AW2216" i="4"/>
  <c r="AR2216" i="4"/>
  <c r="AO2216" i="4"/>
  <c r="AG2216" i="4"/>
  <c r="AH2216" i="4" s="1"/>
  <c r="AI2216" i="4" s="1"/>
  <c r="AD2216" i="4"/>
  <c r="AE2216" i="4" s="1"/>
  <c r="AW2215" i="4"/>
  <c r="AD2215" i="4"/>
  <c r="AE2215" i="4" s="1"/>
  <c r="AJ2215" i="4" s="1"/>
  <c r="AW2214" i="4"/>
  <c r="AD2214" i="4" s="1"/>
  <c r="AE2214" i="4" s="1"/>
  <c r="AO2214" i="4"/>
  <c r="AR2214" i="4" s="1"/>
  <c r="AH2214" i="4"/>
  <c r="AI2214" i="4" s="1"/>
  <c r="AG2214" i="4"/>
  <c r="S2214" i="4"/>
  <c r="AW2213" i="4"/>
  <c r="AD2213" i="4" s="1"/>
  <c r="AE2213" i="4" s="1"/>
  <c r="R2213" i="4"/>
  <c r="AW2212" i="4"/>
  <c r="AD2212" i="4" s="1"/>
  <c r="AR2212" i="4"/>
  <c r="AO2212" i="4"/>
  <c r="AG2212" i="4"/>
  <c r="AH2212" i="4" s="1"/>
  <c r="AI2212" i="4" s="1"/>
  <c r="AE2212" i="4"/>
  <c r="AW2211" i="4"/>
  <c r="AD2211" i="4" s="1"/>
  <c r="AE2211" i="4" s="1"/>
  <c r="AW2210" i="4"/>
  <c r="AD2210" i="4" s="1"/>
  <c r="AE2210" i="4" s="1"/>
  <c r="AO2210" i="4"/>
  <c r="AR2210" i="4" s="1"/>
  <c r="AH2210" i="4"/>
  <c r="AI2210" i="4" s="1"/>
  <c r="AG2210" i="4"/>
  <c r="AF2210" i="4"/>
  <c r="AW2209" i="4"/>
  <c r="AD2209" i="4" s="1"/>
  <c r="AE2209" i="4" s="1"/>
  <c r="AJ2209" i="4" s="1"/>
  <c r="AO2209" i="4"/>
  <c r="AR2209" i="4" s="1"/>
  <c r="AH2209" i="4"/>
  <c r="AI2209" i="4" s="1"/>
  <c r="AG2209" i="4"/>
  <c r="AF2209" i="4"/>
  <c r="AL2209" i="4" s="1"/>
  <c r="AW2208" i="4"/>
  <c r="AD2208" i="4" s="1"/>
  <c r="AE2208" i="4" s="1"/>
  <c r="AW2207" i="4"/>
  <c r="AD2207" i="4" s="1"/>
  <c r="AE2207" i="4" s="1"/>
  <c r="AR2207" i="4"/>
  <c r="AO2207" i="4"/>
  <c r="AI2207" i="4"/>
  <c r="AG2207" i="4"/>
  <c r="AH2207" i="4" s="1"/>
  <c r="AW2206" i="4"/>
  <c r="AD2206" i="4" s="1"/>
  <c r="AE2206" i="4" s="1"/>
  <c r="AO2206" i="4"/>
  <c r="AR2206" i="4" s="1"/>
  <c r="AG2206" i="4"/>
  <c r="AH2206" i="4" s="1"/>
  <c r="AI2206" i="4" s="1"/>
  <c r="AW2205" i="4"/>
  <c r="AD2205" i="4" s="1"/>
  <c r="AE2205" i="4" s="1"/>
  <c r="AO2205" i="4"/>
  <c r="AR2205" i="4" s="1"/>
  <c r="AG2205" i="4"/>
  <c r="AH2205" i="4" s="1"/>
  <c r="AI2205" i="4" s="1"/>
  <c r="AW2204" i="4"/>
  <c r="AO2204" i="4"/>
  <c r="AR2204" i="4" s="1"/>
  <c r="AG2204" i="4"/>
  <c r="AH2204" i="4" s="1"/>
  <c r="AI2204" i="4" s="1"/>
  <c r="AD2204" i="4"/>
  <c r="AE2204" i="4" s="1"/>
  <c r="AW2203" i="4"/>
  <c r="AD2203" i="4" s="1"/>
  <c r="AR2203" i="4"/>
  <c r="AO2203" i="4"/>
  <c r="AI2203" i="4"/>
  <c r="AG2203" i="4"/>
  <c r="AH2203" i="4" s="1"/>
  <c r="AE2203" i="4"/>
  <c r="AW2202" i="4"/>
  <c r="AR2202" i="4"/>
  <c r="AO2202" i="4"/>
  <c r="AG2202" i="4"/>
  <c r="AH2202" i="4" s="1"/>
  <c r="AI2202" i="4" s="1"/>
  <c r="AD2202" i="4"/>
  <c r="AE2202" i="4" s="1"/>
  <c r="AW2201" i="4"/>
  <c r="AD2201" i="4" s="1"/>
  <c r="AR2201" i="4"/>
  <c r="AO2201" i="4"/>
  <c r="AG2201" i="4"/>
  <c r="AH2201" i="4" s="1"/>
  <c r="AI2201" i="4" s="1"/>
  <c r="AE2201" i="4"/>
  <c r="AW2200" i="4"/>
  <c r="AO2200" i="4"/>
  <c r="AR2200" i="4" s="1"/>
  <c r="AG2200" i="4"/>
  <c r="AH2200" i="4" s="1"/>
  <c r="AI2200" i="4" s="1"/>
  <c r="AD2200" i="4"/>
  <c r="AE2200" i="4" s="1"/>
  <c r="AW2199" i="4"/>
  <c r="AD2199" i="4" s="1"/>
  <c r="AE2199" i="4" s="1"/>
  <c r="AR2199" i="4"/>
  <c r="AO2199" i="4"/>
  <c r="AI2199" i="4"/>
  <c r="AG2199" i="4"/>
  <c r="AH2199" i="4" s="1"/>
  <c r="AW2198" i="4"/>
  <c r="AD2198" i="4" s="1"/>
  <c r="AE2198" i="4" s="1"/>
  <c r="AO2198" i="4"/>
  <c r="AR2198" i="4" s="1"/>
  <c r="AG2198" i="4"/>
  <c r="AH2198" i="4" s="1"/>
  <c r="AI2198" i="4" s="1"/>
  <c r="AW2197" i="4"/>
  <c r="AD2197" i="4" s="1"/>
  <c r="AE2197" i="4" s="1"/>
  <c r="AO2197" i="4"/>
  <c r="AR2197" i="4" s="1"/>
  <c r="AG2197" i="4"/>
  <c r="AH2197" i="4" s="1"/>
  <c r="AI2197" i="4" s="1"/>
  <c r="AW2196" i="4"/>
  <c r="AO2196" i="4"/>
  <c r="AR2196" i="4" s="1"/>
  <c r="AG2196" i="4"/>
  <c r="AH2196" i="4" s="1"/>
  <c r="AI2196" i="4" s="1"/>
  <c r="AD2196" i="4"/>
  <c r="AE2196" i="4" s="1"/>
  <c r="AW2195" i="4"/>
  <c r="AD2195" i="4" s="1"/>
  <c r="AR2195" i="4"/>
  <c r="AO2195" i="4"/>
  <c r="AI2195" i="4"/>
  <c r="AG2195" i="4"/>
  <c r="AH2195" i="4" s="1"/>
  <c r="AE2195" i="4"/>
  <c r="AW2194" i="4"/>
  <c r="AR2194" i="4"/>
  <c r="AO2194" i="4"/>
  <c r="AG2194" i="4"/>
  <c r="AH2194" i="4" s="1"/>
  <c r="AI2194" i="4" s="1"/>
  <c r="AD2194" i="4"/>
  <c r="AE2194" i="4" s="1"/>
  <c r="AW2193" i="4"/>
  <c r="AD2193" i="4" s="1"/>
  <c r="AR2193" i="4"/>
  <c r="AO2193" i="4"/>
  <c r="AG2193" i="4"/>
  <c r="AH2193" i="4" s="1"/>
  <c r="AI2193" i="4" s="1"/>
  <c r="AE2193" i="4"/>
  <c r="AW2192" i="4"/>
  <c r="AO2192" i="4"/>
  <c r="AR2192" i="4" s="1"/>
  <c r="AG2192" i="4"/>
  <c r="AH2192" i="4" s="1"/>
  <c r="AI2192" i="4" s="1"/>
  <c r="AD2192" i="4"/>
  <c r="AE2192" i="4" s="1"/>
  <c r="AW2191" i="4"/>
  <c r="AD2191" i="4" s="1"/>
  <c r="AE2191" i="4" s="1"/>
  <c r="AR2191" i="4"/>
  <c r="AO2191" i="4"/>
  <c r="AI2191" i="4"/>
  <c r="AG2191" i="4"/>
  <c r="AH2191" i="4" s="1"/>
  <c r="AW2190" i="4"/>
  <c r="AD2190" i="4" s="1"/>
  <c r="AE2190" i="4" s="1"/>
  <c r="AO2190" i="4"/>
  <c r="AR2190" i="4" s="1"/>
  <c r="AG2190" i="4"/>
  <c r="AH2190" i="4" s="1"/>
  <c r="AI2190" i="4" s="1"/>
  <c r="AW2189" i="4"/>
  <c r="AD2189" i="4" s="1"/>
  <c r="AE2189" i="4" s="1"/>
  <c r="AJ2189" i="4" s="1"/>
  <c r="S2189" i="4"/>
  <c r="AW2188" i="4"/>
  <c r="AD2188" i="4" s="1"/>
  <c r="AE2188" i="4" s="1"/>
  <c r="AW2187" i="4"/>
  <c r="AD2187" i="4"/>
  <c r="AE2187" i="4" s="1"/>
  <c r="AW2186" i="4"/>
  <c r="AD2186" i="4" s="1"/>
  <c r="AE2186" i="4" s="1"/>
  <c r="AW2185" i="4"/>
  <c r="AD2185" i="4" s="1"/>
  <c r="AE2185" i="4" s="1"/>
  <c r="AJ2185" i="4" s="1"/>
  <c r="S2185" i="4"/>
  <c r="AW2184" i="4"/>
  <c r="AD2184" i="4" s="1"/>
  <c r="AE2184" i="4" s="1"/>
  <c r="AW2183" i="4"/>
  <c r="AD2183" i="4" s="1"/>
  <c r="AE2183" i="4" s="1"/>
  <c r="S2183" i="4"/>
  <c r="AW2182" i="4"/>
  <c r="AD2182" i="4" s="1"/>
  <c r="AE2182" i="4"/>
  <c r="AW2181" i="4"/>
  <c r="AD2181" i="4"/>
  <c r="AE2181" i="4" s="1"/>
  <c r="AJ2181" i="4" s="1"/>
  <c r="AW2180" i="4"/>
  <c r="AD2180" i="4" s="1"/>
  <c r="AE2180" i="4" s="1"/>
  <c r="X2179" i="4"/>
  <c r="S2179" i="4"/>
  <c r="S2266" i="4" s="1"/>
  <c r="R2179" i="4"/>
  <c r="X2177" i="4"/>
  <c r="P2177" i="4"/>
  <c r="X2175" i="4"/>
  <c r="P2175" i="4"/>
  <c r="X2173" i="4"/>
  <c r="P2173" i="4"/>
  <c r="Q2172" i="4"/>
  <c r="P2172" i="4"/>
  <c r="P2170" i="4"/>
  <c r="AT2169" i="4"/>
  <c r="P2169" i="4"/>
  <c r="P2168" i="4"/>
  <c r="AT2167" i="4"/>
  <c r="AO2165" i="4"/>
  <c r="AR2165" i="4" s="1"/>
  <c r="AH2165" i="4"/>
  <c r="AG2165" i="4"/>
  <c r="AW2164" i="4"/>
  <c r="AD2164" i="4" s="1"/>
  <c r="AE2164" i="4" s="1"/>
  <c r="AO2163" i="4"/>
  <c r="AR2163" i="4" s="1"/>
  <c r="AG2163" i="4"/>
  <c r="AH2163" i="4" s="1"/>
  <c r="AJ2163" i="4" s="1"/>
  <c r="S2163" i="4"/>
  <c r="AO2162" i="4"/>
  <c r="AR2162" i="4" s="1"/>
  <c r="AG2162" i="4"/>
  <c r="AH2162" i="4" s="1"/>
  <c r="AO2161" i="4"/>
  <c r="AR2161" i="4" s="1"/>
  <c r="AG2161" i="4"/>
  <c r="AH2161" i="4" s="1"/>
  <c r="AJ2161" i="4" s="1"/>
  <c r="AO2160" i="4"/>
  <c r="AR2160" i="4" s="1"/>
  <c r="AG2160" i="4"/>
  <c r="AH2160" i="4" s="1"/>
  <c r="AO2159" i="4"/>
  <c r="AR2159" i="4" s="1"/>
  <c r="AG2159" i="4"/>
  <c r="AH2159" i="4" s="1"/>
  <c r="AJ2159" i="4" s="1"/>
  <c r="S2159" i="4"/>
  <c r="AW2158" i="4"/>
  <c r="AD2158" i="4" s="1"/>
  <c r="AE2158" i="4" s="1"/>
  <c r="AW2157" i="4"/>
  <c r="AD2157" i="4" s="1"/>
  <c r="AE2157" i="4" s="1"/>
  <c r="AW2156" i="4"/>
  <c r="AD2156" i="4" s="1"/>
  <c r="AE2156" i="4"/>
  <c r="AW2155" i="4"/>
  <c r="AD2155" i="4"/>
  <c r="AE2155" i="4" s="1"/>
  <c r="AJ2155" i="4" s="1"/>
  <c r="AW2154" i="4"/>
  <c r="AD2154" i="4" s="1"/>
  <c r="AE2154" i="4" s="1"/>
  <c r="AW2153" i="4"/>
  <c r="AD2153" i="4" s="1"/>
  <c r="AE2153" i="4" s="1"/>
  <c r="AW2152" i="4"/>
  <c r="AD2152" i="4" s="1"/>
  <c r="AE2152" i="4"/>
  <c r="AW2151" i="4"/>
  <c r="AD2151" i="4"/>
  <c r="AE2151" i="4" s="1"/>
  <c r="AJ2151" i="4" s="1"/>
  <c r="AW2150" i="4"/>
  <c r="AD2150" i="4" s="1"/>
  <c r="AE2150" i="4" s="1"/>
  <c r="AW2149" i="4"/>
  <c r="AD2149" i="4"/>
  <c r="AE2149" i="4" s="1"/>
  <c r="AW2148" i="4"/>
  <c r="AD2148" i="4" s="1"/>
  <c r="AE2148" i="4" s="1"/>
  <c r="AW2147" i="4"/>
  <c r="AD2147" i="4" s="1"/>
  <c r="AE2147" i="4" s="1"/>
  <c r="AJ2147" i="4" s="1"/>
  <c r="S2147" i="4"/>
  <c r="AW2146" i="4"/>
  <c r="AD2146" i="4" s="1"/>
  <c r="AE2146" i="4" s="1"/>
  <c r="AW2145" i="4"/>
  <c r="AD2145" i="4" s="1"/>
  <c r="AE2145" i="4" s="1"/>
  <c r="AW2144" i="4"/>
  <c r="AD2144" i="4" s="1"/>
  <c r="AE2144" i="4"/>
  <c r="AW2143" i="4"/>
  <c r="AD2143" i="4"/>
  <c r="AE2143" i="4" s="1"/>
  <c r="AJ2143" i="4" s="1"/>
  <c r="AW2142" i="4"/>
  <c r="AD2142" i="4" s="1"/>
  <c r="AE2142" i="4" s="1"/>
  <c r="AW2141" i="4"/>
  <c r="AR2141" i="4"/>
  <c r="AO2141" i="4"/>
  <c r="AG2141" i="4"/>
  <c r="AH2141" i="4" s="1"/>
  <c r="AI2141" i="4" s="1"/>
  <c r="AD2141" i="4"/>
  <c r="AE2141" i="4" s="1"/>
  <c r="AW2140" i="4"/>
  <c r="AD2140" i="4"/>
  <c r="AE2140" i="4" s="1"/>
  <c r="AJ2140" i="4" s="1"/>
  <c r="AW2139" i="4"/>
  <c r="AD2139" i="4" s="1"/>
  <c r="AE2139" i="4" s="1"/>
  <c r="AO2139" i="4"/>
  <c r="AR2139" i="4" s="1"/>
  <c r="AH2139" i="4"/>
  <c r="AI2139" i="4" s="1"/>
  <c r="AG2139" i="4"/>
  <c r="S2139" i="4"/>
  <c r="AW2138" i="4"/>
  <c r="AD2138" i="4" s="1"/>
  <c r="AE2138" i="4" s="1"/>
  <c r="AW2137" i="4"/>
  <c r="AD2137" i="4" s="1"/>
  <c r="AO2137" i="4"/>
  <c r="AR2137" i="4" s="1"/>
  <c r="AG2137" i="4"/>
  <c r="AH2137" i="4" s="1"/>
  <c r="AI2137" i="4" s="1"/>
  <c r="AE2137" i="4"/>
  <c r="AW2136" i="4"/>
  <c r="AD2136" i="4"/>
  <c r="AE2136" i="4" s="1"/>
  <c r="AJ2136" i="4" s="1"/>
  <c r="S2136" i="4"/>
  <c r="AW2135" i="4"/>
  <c r="AD2135" i="4" s="1"/>
  <c r="AE2135" i="4" s="1"/>
  <c r="AO2135" i="4"/>
  <c r="AR2135" i="4" s="1"/>
  <c r="AH2135" i="4"/>
  <c r="AI2135" i="4" s="1"/>
  <c r="AG2135" i="4"/>
  <c r="AF2135" i="4"/>
  <c r="AW2134" i="4"/>
  <c r="AD2134" i="4" s="1"/>
  <c r="AE2134" i="4" s="1"/>
  <c r="AF2134" i="4" s="1"/>
  <c r="AL2134" i="4" s="1"/>
  <c r="AW2133" i="4"/>
  <c r="AO2133" i="4"/>
  <c r="AR2133" i="4" s="1"/>
  <c r="AI2133" i="4"/>
  <c r="AG2133" i="4"/>
  <c r="AH2133" i="4" s="1"/>
  <c r="AD2133" i="4"/>
  <c r="AE2133" i="4" s="1"/>
  <c r="AW2132" i="4"/>
  <c r="AD2132" i="4" s="1"/>
  <c r="AE2132" i="4" s="1"/>
  <c r="AW2131" i="4"/>
  <c r="AD2131" i="4" s="1"/>
  <c r="AE2131" i="4" s="1"/>
  <c r="AO2131" i="4"/>
  <c r="AR2131" i="4" s="1"/>
  <c r="AG2131" i="4"/>
  <c r="AH2131" i="4" s="1"/>
  <c r="AI2131" i="4" s="1"/>
  <c r="AF2131" i="4"/>
  <c r="AW2130" i="4"/>
  <c r="AD2130" i="4" s="1"/>
  <c r="AE2130" i="4" s="1"/>
  <c r="AF2130" i="4" s="1"/>
  <c r="AL2130" i="4" s="1"/>
  <c r="AW2129" i="4"/>
  <c r="AD2129" i="4" s="1"/>
  <c r="AE2129" i="4" s="1"/>
  <c r="AO2129" i="4"/>
  <c r="AR2129" i="4" s="1"/>
  <c r="AI2129" i="4"/>
  <c r="AG2129" i="4"/>
  <c r="AH2129" i="4" s="1"/>
  <c r="AW2128" i="4"/>
  <c r="AD2128" i="4"/>
  <c r="AE2128" i="4" s="1"/>
  <c r="S2128" i="4"/>
  <c r="AW2127" i="4"/>
  <c r="AO2127" i="4"/>
  <c r="AR2127" i="4" s="1"/>
  <c r="AJ2127" i="4"/>
  <c r="AH2127" i="4"/>
  <c r="AI2127" i="4" s="1"/>
  <c r="AG2127" i="4"/>
  <c r="AD2127" i="4"/>
  <c r="AE2127" i="4" s="1"/>
  <c r="AF2127" i="4" s="1"/>
  <c r="S2127" i="4"/>
  <c r="AW2126" i="4"/>
  <c r="AO2126" i="4"/>
  <c r="AR2126" i="4" s="1"/>
  <c r="AG2126" i="4"/>
  <c r="AH2126" i="4" s="1"/>
  <c r="AI2126" i="4" s="1"/>
  <c r="AD2126" i="4"/>
  <c r="AE2126" i="4" s="1"/>
  <c r="AW2125" i="4"/>
  <c r="AD2125" i="4" s="1"/>
  <c r="AE2125" i="4"/>
  <c r="AW2124" i="4"/>
  <c r="AD2124" i="4" s="1"/>
  <c r="AE2124" i="4" s="1"/>
  <c r="AO2124" i="4"/>
  <c r="AR2124" i="4" s="1"/>
  <c r="AG2124" i="4"/>
  <c r="AH2124" i="4" s="1"/>
  <c r="AI2124" i="4" s="1"/>
  <c r="AW2123" i="4"/>
  <c r="AO2123" i="4"/>
  <c r="AR2123" i="4" s="1"/>
  <c r="AI2123" i="4"/>
  <c r="AG2123" i="4"/>
  <c r="AH2123" i="4" s="1"/>
  <c r="AD2123" i="4"/>
  <c r="AE2123" i="4" s="1"/>
  <c r="AW2122" i="4"/>
  <c r="AD2122" i="4" s="1"/>
  <c r="AE2122" i="4" s="1"/>
  <c r="AJ2122" i="4" s="1"/>
  <c r="AW2121" i="4"/>
  <c r="AD2121" i="4" s="1"/>
  <c r="AE2121" i="4" s="1"/>
  <c r="AW2120" i="4"/>
  <c r="AD2120" i="4" s="1"/>
  <c r="AE2120" i="4" s="1"/>
  <c r="AW2119" i="4"/>
  <c r="AD2119" i="4" s="1"/>
  <c r="AE2119" i="4"/>
  <c r="AW2118" i="4"/>
  <c r="AD2118" i="4" s="1"/>
  <c r="AE2118" i="4" s="1"/>
  <c r="AR2118" i="4"/>
  <c r="AO2118" i="4"/>
  <c r="AI2118" i="4"/>
  <c r="AG2118" i="4"/>
  <c r="AH2118" i="4" s="1"/>
  <c r="AO2117" i="4"/>
  <c r="AR2117" i="4" s="1"/>
  <c r="AJ2117" i="4"/>
  <c r="AH2117" i="4"/>
  <c r="AI2117" i="4" s="1"/>
  <c r="AL2117" i="4" s="1"/>
  <c r="AG2117" i="4"/>
  <c r="AW2116" i="4"/>
  <c r="AD2116" i="4"/>
  <c r="AE2116" i="4" s="1"/>
  <c r="S2116" i="4"/>
  <c r="AW2115" i="4"/>
  <c r="AO2115" i="4"/>
  <c r="AR2115" i="4" s="1"/>
  <c r="AJ2115" i="4"/>
  <c r="AH2115" i="4"/>
  <c r="AI2115" i="4" s="1"/>
  <c r="AG2115" i="4"/>
  <c r="AD2115" i="4"/>
  <c r="AE2115" i="4" s="1"/>
  <c r="AF2115" i="4" s="1"/>
  <c r="S2115" i="4"/>
  <c r="AW2114" i="4"/>
  <c r="AO2114" i="4"/>
  <c r="AR2114" i="4" s="1"/>
  <c r="AG2114" i="4"/>
  <c r="AH2114" i="4" s="1"/>
  <c r="AI2114" i="4" s="1"/>
  <c r="AD2114" i="4"/>
  <c r="AE2114" i="4" s="1"/>
  <c r="AW2113" i="4"/>
  <c r="AD2113" i="4" s="1"/>
  <c r="AE2113" i="4"/>
  <c r="AW2112" i="4"/>
  <c r="AD2112" i="4" s="1"/>
  <c r="AE2112" i="4" s="1"/>
  <c r="AO2112" i="4"/>
  <c r="AR2112" i="4" s="1"/>
  <c r="AG2112" i="4"/>
  <c r="AH2112" i="4" s="1"/>
  <c r="AI2112" i="4" s="1"/>
  <c r="AW2111" i="4"/>
  <c r="AD2111" i="4" s="1"/>
  <c r="AR2111" i="4"/>
  <c r="AO2111" i="4"/>
  <c r="AG2111" i="4"/>
  <c r="AH2111" i="4" s="1"/>
  <c r="AI2111" i="4" s="1"/>
  <c r="AE2111" i="4"/>
  <c r="AW2110" i="4"/>
  <c r="AD2110" i="4" s="1"/>
  <c r="AE2110" i="4" s="1"/>
  <c r="AJ2110" i="4" s="1"/>
  <c r="AW2109" i="4"/>
  <c r="AD2109" i="4" s="1"/>
  <c r="AE2109" i="4" s="1"/>
  <c r="AJ2109" i="4" s="1"/>
  <c r="AO2109" i="4"/>
  <c r="AR2109" i="4" s="1"/>
  <c r="AG2109" i="4"/>
  <c r="AH2109" i="4" s="1"/>
  <c r="AI2109" i="4" s="1"/>
  <c r="S2109" i="4"/>
  <c r="AW2108" i="4"/>
  <c r="AD2108" i="4" s="1"/>
  <c r="AE2108" i="4" s="1"/>
  <c r="AO2108" i="4"/>
  <c r="AR2108" i="4" s="1"/>
  <c r="AG2108" i="4"/>
  <c r="AH2108" i="4" s="1"/>
  <c r="AI2108" i="4" s="1"/>
  <c r="AF2108" i="4"/>
  <c r="AW2107" i="4"/>
  <c r="AD2107" i="4" s="1"/>
  <c r="AE2107" i="4" s="1"/>
  <c r="AF2107" i="4" s="1"/>
  <c r="AL2107" i="4" s="1"/>
  <c r="AO2107" i="4"/>
  <c r="AR2107" i="4" s="1"/>
  <c r="AG2107" i="4"/>
  <c r="AH2107" i="4" s="1"/>
  <c r="AI2107" i="4" s="1"/>
  <c r="AW2106" i="4"/>
  <c r="AD2106" i="4" s="1"/>
  <c r="AE2106" i="4" s="1"/>
  <c r="AW2105" i="4"/>
  <c r="AD2105" i="4" s="1"/>
  <c r="AE2105" i="4" s="1"/>
  <c r="AW2104" i="4"/>
  <c r="AD2104" i="4" s="1"/>
  <c r="AE2104" i="4" s="1"/>
  <c r="AW2103" i="4"/>
  <c r="AF2103" i="4"/>
  <c r="AL2103" i="4" s="1"/>
  <c r="AD2103" i="4"/>
  <c r="AE2103" i="4" s="1"/>
  <c r="AJ2103" i="4" s="1"/>
  <c r="AW2102" i="4"/>
  <c r="AD2102" i="4" s="1"/>
  <c r="AE2102" i="4" s="1"/>
  <c r="AO2102" i="4"/>
  <c r="AR2102" i="4" s="1"/>
  <c r="AH2102" i="4"/>
  <c r="AI2102" i="4" s="1"/>
  <c r="AG2102" i="4"/>
  <c r="AF2102" i="4"/>
  <c r="S2102" i="4"/>
  <c r="AW2101" i="4"/>
  <c r="AD2101" i="4" s="1"/>
  <c r="AE2101" i="4" s="1"/>
  <c r="AJ2101" i="4" s="1"/>
  <c r="AO2101" i="4"/>
  <c r="AR2101" i="4" s="1"/>
  <c r="AG2101" i="4"/>
  <c r="AH2101" i="4" s="1"/>
  <c r="AI2101" i="4" s="1"/>
  <c r="AF2101" i="4"/>
  <c r="AL2101" i="4" s="1"/>
  <c r="S2101" i="4"/>
  <c r="AW2100" i="4"/>
  <c r="AD2100" i="4" s="1"/>
  <c r="AE2100" i="4" s="1"/>
  <c r="AO2100" i="4"/>
  <c r="AR2100" i="4" s="1"/>
  <c r="AH2100" i="4"/>
  <c r="AI2100" i="4" s="1"/>
  <c r="AG2100" i="4"/>
  <c r="AF2100" i="4"/>
  <c r="AW2099" i="4"/>
  <c r="AD2099" i="4" s="1"/>
  <c r="AE2099" i="4" s="1"/>
  <c r="AJ2099" i="4" s="1"/>
  <c r="AO2099" i="4"/>
  <c r="AR2099" i="4" s="1"/>
  <c r="AG2099" i="4"/>
  <c r="AH2099" i="4" s="1"/>
  <c r="AI2099" i="4" s="1"/>
  <c r="S2099" i="4"/>
  <c r="AW2098" i="4"/>
  <c r="AD2098" i="4" s="1"/>
  <c r="AE2098" i="4" s="1"/>
  <c r="AO2098" i="4"/>
  <c r="AR2098" i="4" s="1"/>
  <c r="AG2098" i="4"/>
  <c r="AH2098" i="4" s="1"/>
  <c r="AI2098" i="4" s="1"/>
  <c r="AF2098" i="4"/>
  <c r="AW2097" i="4"/>
  <c r="AD2097" i="4" s="1"/>
  <c r="AE2097" i="4" s="1"/>
  <c r="AF2097" i="4" s="1"/>
  <c r="AL2097" i="4" s="1"/>
  <c r="AO2097" i="4"/>
  <c r="AR2097" i="4" s="1"/>
  <c r="AG2097" i="4"/>
  <c r="AH2097" i="4" s="1"/>
  <c r="AI2097" i="4" s="1"/>
  <c r="AW2096" i="4"/>
  <c r="AD2096" i="4" s="1"/>
  <c r="AE2096" i="4" s="1"/>
  <c r="AO2096" i="4"/>
  <c r="AR2096" i="4" s="1"/>
  <c r="AG2096" i="4"/>
  <c r="AH2096" i="4" s="1"/>
  <c r="AI2096" i="4" s="1"/>
  <c r="AF2096" i="4"/>
  <c r="S2096" i="4"/>
  <c r="AW2095" i="4"/>
  <c r="AD2095" i="4" s="1"/>
  <c r="AE2095" i="4" s="1"/>
  <c r="AO2095" i="4"/>
  <c r="AR2095" i="4" s="1"/>
  <c r="AH2095" i="4"/>
  <c r="AI2095" i="4" s="1"/>
  <c r="AG2095" i="4"/>
  <c r="AF2095" i="4"/>
  <c r="AW2094" i="4"/>
  <c r="AD2094" i="4" s="1"/>
  <c r="AE2094" i="4" s="1"/>
  <c r="AO2094" i="4"/>
  <c r="AR2094" i="4" s="1"/>
  <c r="AG2094" i="4"/>
  <c r="AH2094" i="4" s="1"/>
  <c r="AI2094" i="4" s="1"/>
  <c r="AF2094" i="4"/>
  <c r="S2094" i="4"/>
  <c r="AW2093" i="4"/>
  <c r="AD2093" i="4" s="1"/>
  <c r="AE2093" i="4" s="1"/>
  <c r="AO2093" i="4"/>
  <c r="AR2093" i="4" s="1"/>
  <c r="AH2093" i="4"/>
  <c r="AI2093" i="4" s="1"/>
  <c r="AG2093" i="4"/>
  <c r="AF2093" i="4"/>
  <c r="AW2092" i="4"/>
  <c r="AD2092" i="4" s="1"/>
  <c r="AE2092" i="4" s="1"/>
  <c r="AO2092" i="4"/>
  <c r="AR2092" i="4" s="1"/>
  <c r="AG2092" i="4"/>
  <c r="AH2092" i="4" s="1"/>
  <c r="AI2092" i="4" s="1"/>
  <c r="AF2092" i="4"/>
  <c r="S2092" i="4"/>
  <c r="AW2091" i="4"/>
  <c r="AD2091" i="4" s="1"/>
  <c r="AE2091" i="4" s="1"/>
  <c r="AO2091" i="4"/>
  <c r="AR2091" i="4" s="1"/>
  <c r="AH2091" i="4"/>
  <c r="AI2091" i="4" s="1"/>
  <c r="AG2091" i="4"/>
  <c r="AF2091" i="4"/>
  <c r="AW2090" i="4"/>
  <c r="AD2090" i="4" s="1"/>
  <c r="AE2090" i="4" s="1"/>
  <c r="AO2090" i="4"/>
  <c r="AR2090" i="4" s="1"/>
  <c r="AG2090" i="4"/>
  <c r="AH2090" i="4" s="1"/>
  <c r="AI2090" i="4" s="1"/>
  <c r="AF2090" i="4"/>
  <c r="S2090" i="4"/>
  <c r="AW2089" i="4"/>
  <c r="AD2089" i="4" s="1"/>
  <c r="AE2089" i="4" s="1"/>
  <c r="AO2089" i="4"/>
  <c r="AR2089" i="4" s="1"/>
  <c r="AH2089" i="4"/>
  <c r="AI2089" i="4" s="1"/>
  <c r="AG2089" i="4"/>
  <c r="AF2089" i="4"/>
  <c r="AW2088" i="4"/>
  <c r="AD2088" i="4" s="1"/>
  <c r="AE2088" i="4" s="1"/>
  <c r="AO2088" i="4"/>
  <c r="AR2088" i="4" s="1"/>
  <c r="AG2088" i="4"/>
  <c r="AH2088" i="4" s="1"/>
  <c r="AI2088" i="4" s="1"/>
  <c r="AF2088" i="4"/>
  <c r="S2088" i="4"/>
  <c r="AW2087" i="4"/>
  <c r="AD2087" i="4" s="1"/>
  <c r="AE2087" i="4" s="1"/>
  <c r="AO2087" i="4"/>
  <c r="AR2087" i="4" s="1"/>
  <c r="AH2087" i="4"/>
  <c r="AI2087" i="4" s="1"/>
  <c r="AG2087" i="4"/>
  <c r="AF2087" i="4"/>
  <c r="AW2086" i="4"/>
  <c r="AD2086" i="4" s="1"/>
  <c r="AE2086" i="4" s="1"/>
  <c r="AO2086" i="4"/>
  <c r="AR2086" i="4" s="1"/>
  <c r="AG2086" i="4"/>
  <c r="AH2086" i="4" s="1"/>
  <c r="AI2086" i="4" s="1"/>
  <c r="AF2086" i="4"/>
  <c r="S2086" i="4"/>
  <c r="AW2085" i="4"/>
  <c r="AD2085" i="4" s="1"/>
  <c r="AE2085" i="4" s="1"/>
  <c r="AO2085" i="4"/>
  <c r="AR2085" i="4" s="1"/>
  <c r="AH2085" i="4"/>
  <c r="AI2085" i="4" s="1"/>
  <c r="AG2085" i="4"/>
  <c r="AF2085" i="4"/>
  <c r="AW2084" i="4"/>
  <c r="AD2084" i="4" s="1"/>
  <c r="AE2084" i="4" s="1"/>
  <c r="AO2084" i="4"/>
  <c r="AR2084" i="4" s="1"/>
  <c r="AG2084" i="4"/>
  <c r="AH2084" i="4" s="1"/>
  <c r="AI2084" i="4" s="1"/>
  <c r="AF2084" i="4"/>
  <c r="S2084" i="4"/>
  <c r="AW2083" i="4"/>
  <c r="AD2083" i="4" s="1"/>
  <c r="AE2083" i="4" s="1"/>
  <c r="AO2083" i="4"/>
  <c r="AR2083" i="4" s="1"/>
  <c r="AH2083" i="4"/>
  <c r="AI2083" i="4" s="1"/>
  <c r="AG2083" i="4"/>
  <c r="AF2083" i="4"/>
  <c r="AW2082" i="4"/>
  <c r="AD2082" i="4" s="1"/>
  <c r="AE2082" i="4" s="1"/>
  <c r="AO2082" i="4"/>
  <c r="AR2082" i="4" s="1"/>
  <c r="AG2082" i="4"/>
  <c r="AH2082" i="4" s="1"/>
  <c r="AI2082" i="4" s="1"/>
  <c r="AF2082" i="4"/>
  <c r="S2082" i="4"/>
  <c r="AW2081" i="4"/>
  <c r="AD2081" i="4" s="1"/>
  <c r="AE2081" i="4" s="1"/>
  <c r="AO2081" i="4"/>
  <c r="AR2081" i="4" s="1"/>
  <c r="AI2081" i="4"/>
  <c r="AH2081" i="4"/>
  <c r="AG2081" i="4"/>
  <c r="AW2080" i="4"/>
  <c r="AD2080" i="4" s="1"/>
  <c r="AE2080" i="4" s="1"/>
  <c r="AO2080" i="4"/>
  <c r="AR2080" i="4" s="1"/>
  <c r="AG2080" i="4"/>
  <c r="AH2080" i="4" s="1"/>
  <c r="AI2080" i="4" s="1"/>
  <c r="S2080" i="4"/>
  <c r="AW2079" i="4"/>
  <c r="AD2079" i="4" s="1"/>
  <c r="AE2079" i="4" s="1"/>
  <c r="AO2079" i="4"/>
  <c r="AR2079" i="4" s="1"/>
  <c r="AH2079" i="4"/>
  <c r="AI2079" i="4" s="1"/>
  <c r="AG2079" i="4"/>
  <c r="AW2078" i="4"/>
  <c r="AD2078" i="4" s="1"/>
  <c r="AE2078" i="4" s="1"/>
  <c r="AO2078" i="4"/>
  <c r="AR2078" i="4" s="1"/>
  <c r="AH2078" i="4"/>
  <c r="AI2078" i="4" s="1"/>
  <c r="AG2078" i="4"/>
  <c r="AF2078" i="4"/>
  <c r="S2078" i="4"/>
  <c r="AW2077" i="4"/>
  <c r="AD2077" i="4" s="1"/>
  <c r="AE2077" i="4" s="1"/>
  <c r="AO2077" i="4"/>
  <c r="AR2077" i="4" s="1"/>
  <c r="AH2077" i="4"/>
  <c r="AI2077" i="4" s="1"/>
  <c r="AG2077" i="4"/>
  <c r="AW2076" i="4"/>
  <c r="AD2076" i="4" s="1"/>
  <c r="AE2076" i="4" s="1"/>
  <c r="AO2076" i="4"/>
  <c r="AR2076" i="4" s="1"/>
  <c r="AH2076" i="4"/>
  <c r="AI2076" i="4" s="1"/>
  <c r="AG2076" i="4"/>
  <c r="AW2075" i="4"/>
  <c r="AD2075" i="4" s="1"/>
  <c r="AE2075" i="4" s="1"/>
  <c r="AO2075" i="4"/>
  <c r="AR2075" i="4" s="1"/>
  <c r="AG2075" i="4"/>
  <c r="AH2075" i="4" s="1"/>
  <c r="AI2075" i="4" s="1"/>
  <c r="S2075" i="4"/>
  <c r="AW2074" i="4"/>
  <c r="AD2074" i="4" s="1"/>
  <c r="AE2074" i="4" s="1"/>
  <c r="AO2074" i="4"/>
  <c r="AR2074" i="4" s="1"/>
  <c r="AH2074" i="4"/>
  <c r="AI2074" i="4" s="1"/>
  <c r="AG2074" i="4"/>
  <c r="AF2074" i="4"/>
  <c r="S2074" i="4"/>
  <c r="AW2073" i="4"/>
  <c r="AD2073" i="4" s="1"/>
  <c r="AE2073" i="4" s="1"/>
  <c r="AO2073" i="4"/>
  <c r="AR2073" i="4" s="1"/>
  <c r="AG2073" i="4"/>
  <c r="AH2073" i="4" s="1"/>
  <c r="AI2073" i="4" s="1"/>
  <c r="S2073" i="4"/>
  <c r="AW2072" i="4"/>
  <c r="AD2072" i="4" s="1"/>
  <c r="AE2072" i="4" s="1"/>
  <c r="AO2072" i="4"/>
  <c r="AR2072" i="4" s="1"/>
  <c r="AH2072" i="4"/>
  <c r="AI2072" i="4" s="1"/>
  <c r="AG2072" i="4"/>
  <c r="AW2071" i="4"/>
  <c r="AD2071" i="4" s="1"/>
  <c r="AE2071" i="4" s="1"/>
  <c r="AO2071" i="4"/>
  <c r="AR2071" i="4" s="1"/>
  <c r="AG2071" i="4"/>
  <c r="AH2071" i="4" s="1"/>
  <c r="AI2071" i="4" s="1"/>
  <c r="S2071" i="4"/>
  <c r="AW2070" i="4"/>
  <c r="AD2070" i="4" s="1"/>
  <c r="AE2070" i="4" s="1"/>
  <c r="AO2070" i="4"/>
  <c r="AR2070" i="4" s="1"/>
  <c r="AG2070" i="4"/>
  <c r="AH2070" i="4" s="1"/>
  <c r="AI2070" i="4" s="1"/>
  <c r="AF2070" i="4"/>
  <c r="AW2069" i="4"/>
  <c r="AD2069" i="4" s="1"/>
  <c r="AE2069" i="4" s="1"/>
  <c r="AO2069" i="4"/>
  <c r="AR2069" i="4" s="1"/>
  <c r="AG2069" i="4"/>
  <c r="AH2069" i="4" s="1"/>
  <c r="AI2069" i="4" s="1"/>
  <c r="S2069" i="4"/>
  <c r="AW2068" i="4"/>
  <c r="AD2068" i="4" s="1"/>
  <c r="AE2068" i="4" s="1"/>
  <c r="AO2068" i="4"/>
  <c r="AR2068" i="4" s="1"/>
  <c r="AG2068" i="4"/>
  <c r="AH2068" i="4" s="1"/>
  <c r="AI2068" i="4" s="1"/>
  <c r="S2068" i="4"/>
  <c r="AW2067" i="4"/>
  <c r="AD2067" i="4"/>
  <c r="AE2067" i="4" s="1"/>
  <c r="AF2067" i="4" s="1"/>
  <c r="AL2067" i="4" s="1"/>
  <c r="AW2066" i="4"/>
  <c r="AD2066" i="4" s="1"/>
  <c r="AO2066" i="4"/>
  <c r="AR2066" i="4" s="1"/>
  <c r="AI2066" i="4"/>
  <c r="AG2066" i="4"/>
  <c r="AH2066" i="4" s="1"/>
  <c r="AE2066" i="4"/>
  <c r="AJ2066" i="4" s="1"/>
  <c r="S2066" i="4"/>
  <c r="AW2065" i="4"/>
  <c r="AF2065" i="4"/>
  <c r="AL2065" i="4" s="1"/>
  <c r="AD2065" i="4"/>
  <c r="AE2065" i="4" s="1"/>
  <c r="AJ2065" i="4" s="1"/>
  <c r="AW2064" i="4"/>
  <c r="AD2064" i="4" s="1"/>
  <c r="AE2064" i="4" s="1"/>
  <c r="AO2064" i="4"/>
  <c r="AR2064" i="4" s="1"/>
  <c r="AG2064" i="4"/>
  <c r="AH2064" i="4" s="1"/>
  <c r="AI2064" i="4" s="1"/>
  <c r="S2064" i="4"/>
  <c r="AW2063" i="4"/>
  <c r="AD2063" i="4" s="1"/>
  <c r="AE2063" i="4" s="1"/>
  <c r="AO2063" i="4"/>
  <c r="AR2063" i="4" s="1"/>
  <c r="AG2063" i="4"/>
  <c r="AH2063" i="4" s="1"/>
  <c r="AI2063" i="4" s="1"/>
  <c r="S2063" i="4"/>
  <c r="AW2062" i="4"/>
  <c r="AD2062" i="4"/>
  <c r="AE2062" i="4" s="1"/>
  <c r="AF2062" i="4" s="1"/>
  <c r="AL2062" i="4" s="1"/>
  <c r="AW2061" i="4"/>
  <c r="AD2061" i="4" s="1"/>
  <c r="AO2061" i="4"/>
  <c r="AR2061" i="4" s="1"/>
  <c r="AI2061" i="4"/>
  <c r="AG2061" i="4"/>
  <c r="AH2061" i="4" s="1"/>
  <c r="AE2061" i="4"/>
  <c r="AJ2061" i="4" s="1"/>
  <c r="S2061" i="4"/>
  <c r="AW2060" i="4"/>
  <c r="AO2060" i="4"/>
  <c r="AR2060" i="4" s="1"/>
  <c r="AH2060" i="4"/>
  <c r="AI2060" i="4" s="1"/>
  <c r="AG2060" i="4"/>
  <c r="AD2060" i="4"/>
  <c r="AE2060" i="4" s="1"/>
  <c r="AW2059" i="4"/>
  <c r="AD2059" i="4" s="1"/>
  <c r="AE2059" i="4" s="1"/>
  <c r="AO2059" i="4"/>
  <c r="AR2059" i="4" s="1"/>
  <c r="AG2059" i="4"/>
  <c r="AH2059" i="4" s="1"/>
  <c r="AI2059" i="4" s="1"/>
  <c r="S2059" i="4"/>
  <c r="AW2058" i="4"/>
  <c r="AD2058" i="4" s="1"/>
  <c r="AE2058" i="4" s="1"/>
  <c r="AW2057" i="4"/>
  <c r="AR2057" i="4"/>
  <c r="AO2057" i="4"/>
  <c r="AG2057" i="4"/>
  <c r="AH2057" i="4" s="1"/>
  <c r="AI2057" i="4" s="1"/>
  <c r="AD2057" i="4"/>
  <c r="AE2057" i="4" s="1"/>
  <c r="S2057" i="4"/>
  <c r="AW2056" i="4"/>
  <c r="AO2056" i="4"/>
  <c r="AR2056" i="4" s="1"/>
  <c r="AG2056" i="4"/>
  <c r="AH2056" i="4" s="1"/>
  <c r="AI2056" i="4" s="1"/>
  <c r="AD2056" i="4"/>
  <c r="AE2056" i="4" s="1"/>
  <c r="AF2056" i="4" s="1"/>
  <c r="AW2055" i="4"/>
  <c r="AE2055" i="4"/>
  <c r="AD2055" i="4"/>
  <c r="AW2054" i="4"/>
  <c r="AD2054" i="4" s="1"/>
  <c r="AE2054" i="4" s="1"/>
  <c r="AO2054" i="4"/>
  <c r="AR2054" i="4" s="1"/>
  <c r="AG2054" i="4"/>
  <c r="AH2054" i="4" s="1"/>
  <c r="AI2054" i="4" s="1"/>
  <c r="AW2053" i="4"/>
  <c r="AD2053" i="4" s="1"/>
  <c r="AE2053" i="4" s="1"/>
  <c r="AO2053" i="4"/>
  <c r="AR2053" i="4" s="1"/>
  <c r="AG2053" i="4"/>
  <c r="AH2053" i="4" s="1"/>
  <c r="AI2053" i="4" s="1"/>
  <c r="AW2052" i="4"/>
  <c r="AE2052" i="4"/>
  <c r="AJ2052" i="4" s="1"/>
  <c r="AD2052" i="4"/>
  <c r="AW2051" i="4"/>
  <c r="AD2051" i="4" s="1"/>
  <c r="AE2051" i="4" s="1"/>
  <c r="AO2051" i="4"/>
  <c r="AR2051" i="4" s="1"/>
  <c r="AH2051" i="4"/>
  <c r="AI2051" i="4" s="1"/>
  <c r="AG2051" i="4"/>
  <c r="AF2051" i="4"/>
  <c r="S2051" i="4"/>
  <c r="AW2050" i="4"/>
  <c r="AD2050" i="4" s="1"/>
  <c r="AE2050" i="4" s="1"/>
  <c r="AO2050" i="4"/>
  <c r="AR2050" i="4" s="1"/>
  <c r="AH2050" i="4"/>
  <c r="AI2050" i="4" s="1"/>
  <c r="AG2050" i="4"/>
  <c r="AW2049" i="4"/>
  <c r="AD2049" i="4" s="1"/>
  <c r="AE2049" i="4" s="1"/>
  <c r="S2049" i="4"/>
  <c r="AW2048" i="4"/>
  <c r="AD2048" i="4" s="1"/>
  <c r="AE2048" i="4" s="1"/>
  <c r="AO2048" i="4"/>
  <c r="AR2048" i="4" s="1"/>
  <c r="AH2048" i="4"/>
  <c r="AI2048" i="4" s="1"/>
  <c r="AG2048" i="4"/>
  <c r="AW2047" i="4"/>
  <c r="AD2047" i="4" s="1"/>
  <c r="AR2047" i="4"/>
  <c r="AO2047" i="4"/>
  <c r="AG2047" i="4"/>
  <c r="AH2047" i="4" s="1"/>
  <c r="AI2047" i="4" s="1"/>
  <c r="AE2047" i="4"/>
  <c r="AF2047" i="4" s="1"/>
  <c r="AL2047" i="4" s="1"/>
  <c r="S2047" i="4"/>
  <c r="AW2046" i="4"/>
  <c r="AD2046" i="4"/>
  <c r="AE2046" i="4" s="1"/>
  <c r="AF2046" i="4" s="1"/>
  <c r="AL2046" i="4" s="1"/>
  <c r="S2046" i="4"/>
  <c r="AW2045" i="4"/>
  <c r="AO2045" i="4"/>
  <c r="AR2045" i="4" s="1"/>
  <c r="AH2045" i="4"/>
  <c r="AI2045" i="4" s="1"/>
  <c r="AG2045" i="4"/>
  <c r="AD2045" i="4"/>
  <c r="AE2045" i="4" s="1"/>
  <c r="AJ2045" i="4" s="1"/>
  <c r="S2045" i="4"/>
  <c r="AW2044" i="4"/>
  <c r="AO2044" i="4"/>
  <c r="AR2044" i="4" s="1"/>
  <c r="AG2044" i="4"/>
  <c r="AH2044" i="4" s="1"/>
  <c r="AI2044" i="4" s="1"/>
  <c r="AD2044" i="4"/>
  <c r="AE2044" i="4" s="1"/>
  <c r="AW2043" i="4"/>
  <c r="AD2043" i="4" s="1"/>
  <c r="AE2043" i="4" s="1"/>
  <c r="AF2043" i="4" s="1"/>
  <c r="AL2043" i="4" s="1"/>
  <c r="AW2042" i="4"/>
  <c r="AD2042" i="4" s="1"/>
  <c r="AR2042" i="4"/>
  <c r="AO2042" i="4"/>
  <c r="AG2042" i="4"/>
  <c r="AH2042" i="4" s="1"/>
  <c r="AI2042" i="4" s="1"/>
  <c r="AE2042" i="4"/>
  <c r="AF2042" i="4" s="1"/>
  <c r="S2042" i="4"/>
  <c r="AW2041" i="4"/>
  <c r="AO2041" i="4"/>
  <c r="AR2041" i="4" s="1"/>
  <c r="AG2041" i="4"/>
  <c r="AH2041" i="4" s="1"/>
  <c r="AI2041" i="4" s="1"/>
  <c r="AD2041" i="4"/>
  <c r="AE2041" i="4" s="1"/>
  <c r="X2040" i="4"/>
  <c r="S2040" i="4"/>
  <c r="R2040" i="4"/>
  <c r="AD2039" i="4"/>
  <c r="AE2039" i="4" s="1"/>
  <c r="AW2038" i="4"/>
  <c r="AD2038" i="4"/>
  <c r="AE2038" i="4" s="1"/>
  <c r="AJ2038" i="4" s="1"/>
  <c r="AW2037" i="4"/>
  <c r="AD2037" i="4" s="1"/>
  <c r="AE2037" i="4" s="1"/>
  <c r="AW2036" i="4"/>
  <c r="AD2036" i="4" s="1"/>
  <c r="AE2036" i="4" s="1"/>
  <c r="AR2036" i="4"/>
  <c r="AO2036" i="4"/>
  <c r="AG2036" i="4"/>
  <c r="AH2036" i="4" s="1"/>
  <c r="AI2036" i="4" s="1"/>
  <c r="AW2035" i="4"/>
  <c r="AD2035" i="4"/>
  <c r="AE2035" i="4" s="1"/>
  <c r="AW2034" i="4"/>
  <c r="AO2034" i="4"/>
  <c r="AR2034" i="4" s="1"/>
  <c r="AG2034" i="4"/>
  <c r="AH2034" i="4" s="1"/>
  <c r="AI2034" i="4" s="1"/>
  <c r="AD2034" i="4"/>
  <c r="AE2034" i="4" s="1"/>
  <c r="AF2034" i="4" s="1"/>
  <c r="AW2033" i="4"/>
  <c r="AE2033" i="4"/>
  <c r="AD2033" i="4"/>
  <c r="AW2032" i="4"/>
  <c r="AD2032" i="4" s="1"/>
  <c r="AE2032" i="4" s="1"/>
  <c r="AO2032" i="4"/>
  <c r="AR2032" i="4" s="1"/>
  <c r="AG2032" i="4"/>
  <c r="AH2032" i="4" s="1"/>
  <c r="AI2032" i="4" s="1"/>
  <c r="AW2031" i="4"/>
  <c r="AO2031" i="4"/>
  <c r="AR2031" i="4" s="1"/>
  <c r="AI2031" i="4"/>
  <c r="AG2031" i="4"/>
  <c r="AH2031" i="4" s="1"/>
  <c r="AD2031" i="4"/>
  <c r="AE2031" i="4" s="1"/>
  <c r="AW2030" i="4"/>
  <c r="AD2030" i="4" s="1"/>
  <c r="AE2030" i="4" s="1"/>
  <c r="AJ2030" i="4" s="1"/>
  <c r="AW2029" i="4"/>
  <c r="AD2029" i="4" s="1"/>
  <c r="AE2029" i="4" s="1"/>
  <c r="AO2029" i="4"/>
  <c r="AR2029" i="4" s="1"/>
  <c r="AG2029" i="4"/>
  <c r="AH2029" i="4" s="1"/>
  <c r="AI2029" i="4" s="1"/>
  <c r="AF2029" i="4"/>
  <c r="AW2028" i="4"/>
  <c r="AD2028" i="4" s="1"/>
  <c r="AE2028" i="4" s="1"/>
  <c r="AW2027" i="4"/>
  <c r="AD2027" i="4" s="1"/>
  <c r="AE2027" i="4" s="1"/>
  <c r="AR2027" i="4"/>
  <c r="AO2027" i="4"/>
  <c r="AG2027" i="4"/>
  <c r="AH2027" i="4" s="1"/>
  <c r="AI2027" i="4" s="1"/>
  <c r="AW2026" i="4"/>
  <c r="AD2026" i="4" s="1"/>
  <c r="AE2026" i="4" s="1"/>
  <c r="AW2025" i="4"/>
  <c r="AD2025" i="4" s="1"/>
  <c r="AE2025" i="4" s="1"/>
  <c r="AO2025" i="4"/>
  <c r="AR2025" i="4" s="1"/>
  <c r="AG2025" i="4"/>
  <c r="AH2025" i="4" s="1"/>
  <c r="AI2025" i="4" s="1"/>
  <c r="AW2024" i="4"/>
  <c r="AD2024" i="4" s="1"/>
  <c r="AE2024" i="4" s="1"/>
  <c r="AW2023" i="4"/>
  <c r="AD2023" i="4" s="1"/>
  <c r="AE2023" i="4" s="1"/>
  <c r="AR2023" i="4"/>
  <c r="AO2023" i="4"/>
  <c r="AG2023" i="4"/>
  <c r="AH2023" i="4" s="1"/>
  <c r="AI2023" i="4" s="1"/>
  <c r="AW2022" i="4"/>
  <c r="AD2022" i="4"/>
  <c r="AE2022" i="4" s="1"/>
  <c r="AW2021" i="4"/>
  <c r="AO2021" i="4"/>
  <c r="AR2021" i="4" s="1"/>
  <c r="AG2021" i="4"/>
  <c r="AH2021" i="4" s="1"/>
  <c r="AI2021" i="4" s="1"/>
  <c r="AD2021" i="4"/>
  <c r="AE2021" i="4" s="1"/>
  <c r="AF2021" i="4" s="1"/>
  <c r="AW2020" i="4"/>
  <c r="AE2020" i="4"/>
  <c r="AD2020" i="4"/>
  <c r="AW2019" i="4"/>
  <c r="AD2019" i="4" s="1"/>
  <c r="AE2019" i="4" s="1"/>
  <c r="AO2019" i="4"/>
  <c r="AR2019" i="4" s="1"/>
  <c r="AG2019" i="4"/>
  <c r="AH2019" i="4" s="1"/>
  <c r="AI2019" i="4" s="1"/>
  <c r="AW2018" i="4"/>
  <c r="AD2018" i="4"/>
  <c r="AE2018" i="4" s="1"/>
  <c r="AW2017" i="4"/>
  <c r="AD2017" i="4" s="1"/>
  <c r="AE2017" i="4" s="1"/>
  <c r="AR2017" i="4"/>
  <c r="AO2017" i="4"/>
  <c r="AG2017" i="4"/>
  <c r="AH2017" i="4" s="1"/>
  <c r="AI2017" i="4" s="1"/>
  <c r="AW2016" i="4"/>
  <c r="AD2016" i="4" s="1"/>
  <c r="AJ2016" i="4"/>
  <c r="AE2016" i="4"/>
  <c r="AF2016" i="4" s="1"/>
  <c r="AL2016" i="4" s="1"/>
  <c r="AW2015" i="4"/>
  <c r="AD2015" i="4" s="1"/>
  <c r="AE2015" i="4" s="1"/>
  <c r="AO2015" i="4"/>
  <c r="AR2015" i="4" s="1"/>
  <c r="AG2015" i="4"/>
  <c r="AH2015" i="4" s="1"/>
  <c r="AI2015" i="4" s="1"/>
  <c r="AW2014" i="4"/>
  <c r="AD2014" i="4" s="1"/>
  <c r="AE2014" i="4" s="1"/>
  <c r="AW2013" i="4"/>
  <c r="AD2013" i="4" s="1"/>
  <c r="AE2013" i="4" s="1"/>
  <c r="AO2013" i="4"/>
  <c r="AR2013" i="4" s="1"/>
  <c r="AH2013" i="4"/>
  <c r="AI2013" i="4" s="1"/>
  <c r="AG2013" i="4"/>
  <c r="AW2012" i="4"/>
  <c r="AD2012" i="4"/>
  <c r="AE2012" i="4" s="1"/>
  <c r="AW2011" i="4"/>
  <c r="AD2011" i="4" s="1"/>
  <c r="AO2011" i="4"/>
  <c r="AR2011" i="4" s="1"/>
  <c r="AI2011" i="4"/>
  <c r="AG2011" i="4"/>
  <c r="AH2011" i="4" s="1"/>
  <c r="AE2011" i="4"/>
  <c r="AJ2011" i="4" s="1"/>
  <c r="AW2010" i="4"/>
  <c r="AF2010" i="4"/>
  <c r="AL2010" i="4" s="1"/>
  <c r="AD2010" i="4"/>
  <c r="AE2010" i="4" s="1"/>
  <c r="AJ2010" i="4" s="1"/>
  <c r="AW2009" i="4"/>
  <c r="AD2009" i="4" s="1"/>
  <c r="AO2009" i="4"/>
  <c r="AR2009" i="4" s="1"/>
  <c r="AI2009" i="4"/>
  <c r="AH2009" i="4"/>
  <c r="AG2009" i="4"/>
  <c r="AE2009" i="4"/>
  <c r="AW2008" i="4"/>
  <c r="AD2008" i="4" s="1"/>
  <c r="AE2008" i="4" s="1"/>
  <c r="AW2007" i="4"/>
  <c r="AO2007" i="4"/>
  <c r="AR2007" i="4" s="1"/>
  <c r="AH2007" i="4"/>
  <c r="AI2007" i="4" s="1"/>
  <c r="AG2007" i="4"/>
  <c r="AD2007" i="4"/>
  <c r="AE2007" i="4" s="1"/>
  <c r="AW2006" i="4"/>
  <c r="AD2006" i="4" s="1"/>
  <c r="AE2006" i="4" s="1"/>
  <c r="AJ2006" i="4" s="1"/>
  <c r="AW2005" i="4"/>
  <c r="AD2005" i="4" s="1"/>
  <c r="AE2005" i="4" s="1"/>
  <c r="AO2005" i="4"/>
  <c r="AR2005" i="4" s="1"/>
  <c r="AG2005" i="4"/>
  <c r="AH2005" i="4" s="1"/>
  <c r="AI2005" i="4" s="1"/>
  <c r="AW2004" i="4"/>
  <c r="AD2004" i="4" s="1"/>
  <c r="AE2004" i="4" s="1"/>
  <c r="AW2003" i="4"/>
  <c r="AR2003" i="4"/>
  <c r="AO2003" i="4"/>
  <c r="AG2003" i="4"/>
  <c r="AH2003" i="4" s="1"/>
  <c r="AI2003" i="4" s="1"/>
  <c r="AD2003" i="4"/>
  <c r="AE2003" i="4" s="1"/>
  <c r="AW2002" i="4"/>
  <c r="AD2002" i="4"/>
  <c r="AE2002" i="4" s="1"/>
  <c r="AW2001" i="4"/>
  <c r="AD2001" i="4" s="1"/>
  <c r="AE2001" i="4" s="1"/>
  <c r="AO2001" i="4"/>
  <c r="AR2001" i="4" s="1"/>
  <c r="AG2001" i="4"/>
  <c r="AH2001" i="4" s="1"/>
  <c r="AI2001" i="4" s="1"/>
  <c r="S2001" i="4"/>
  <c r="AW2000" i="4"/>
  <c r="AD2000" i="4" s="1"/>
  <c r="AE2000" i="4" s="1"/>
  <c r="AF2000" i="4" s="1"/>
  <c r="AL2000" i="4" s="1"/>
  <c r="AW1999" i="4"/>
  <c r="AD1999" i="4" s="1"/>
  <c r="AE1999" i="4" s="1"/>
  <c r="AR1999" i="4"/>
  <c r="AO1999" i="4"/>
  <c r="AG1999" i="4"/>
  <c r="AH1999" i="4" s="1"/>
  <c r="AI1999" i="4" s="1"/>
  <c r="AW1998" i="4"/>
  <c r="AD1998" i="4"/>
  <c r="AE1998" i="4" s="1"/>
  <c r="S1998" i="4"/>
  <c r="AW1997" i="4"/>
  <c r="AO1997" i="4"/>
  <c r="AR1997" i="4" s="1"/>
  <c r="AH1997" i="4"/>
  <c r="AI1997" i="4" s="1"/>
  <c r="AG1997" i="4"/>
  <c r="AD1997" i="4"/>
  <c r="AE1997" i="4" s="1"/>
  <c r="AW1996" i="4"/>
  <c r="AD1996" i="4" s="1"/>
  <c r="AE1996" i="4"/>
  <c r="AW1995" i="4"/>
  <c r="AO1995" i="4"/>
  <c r="AR1995" i="4" s="1"/>
  <c r="AG1995" i="4"/>
  <c r="AH1995" i="4" s="1"/>
  <c r="AI1995" i="4" s="1"/>
  <c r="AD1995" i="4"/>
  <c r="AE1995" i="4" s="1"/>
  <c r="AW1994" i="4"/>
  <c r="AD1994" i="4" s="1"/>
  <c r="AE1994" i="4" s="1"/>
  <c r="AW1993" i="4"/>
  <c r="AD1993" i="4" s="1"/>
  <c r="AE1993" i="4" s="1"/>
  <c r="AF1993" i="4" s="1"/>
  <c r="AO1993" i="4"/>
  <c r="AR1993" i="4" s="1"/>
  <c r="AG1993" i="4"/>
  <c r="AH1993" i="4" s="1"/>
  <c r="S1993" i="4"/>
  <c r="AW1992" i="4"/>
  <c r="AD1992" i="4" s="1"/>
  <c r="AE1992" i="4" s="1"/>
  <c r="AF1992" i="4" s="1"/>
  <c r="AL1992" i="4" s="1"/>
  <c r="AW1991" i="4"/>
  <c r="AD1991" i="4" s="1"/>
  <c r="AE1991" i="4" s="1"/>
  <c r="AR1991" i="4"/>
  <c r="AO1991" i="4"/>
  <c r="AG1991" i="4"/>
  <c r="AH1991" i="4" s="1"/>
  <c r="AI1991" i="4" s="1"/>
  <c r="AW1990" i="4"/>
  <c r="AD1990" i="4"/>
  <c r="AE1990" i="4" s="1"/>
  <c r="AJ1990" i="4" s="1"/>
  <c r="S1990" i="4"/>
  <c r="AW1989" i="4"/>
  <c r="AO1989" i="4"/>
  <c r="AR1989" i="4" s="1"/>
  <c r="AH1989" i="4"/>
  <c r="AI1989" i="4" s="1"/>
  <c r="AG1989" i="4"/>
  <c r="AD1989" i="4"/>
  <c r="AE1989" i="4" s="1"/>
  <c r="AW1988" i="4"/>
  <c r="AD1988" i="4" s="1"/>
  <c r="AE1988" i="4"/>
  <c r="AW1987" i="4"/>
  <c r="AO1987" i="4"/>
  <c r="AR1987" i="4" s="1"/>
  <c r="AG1987" i="4"/>
  <c r="AH1987" i="4" s="1"/>
  <c r="AI1987" i="4" s="1"/>
  <c r="AD1987" i="4"/>
  <c r="AE1987" i="4" s="1"/>
  <c r="AW1986" i="4"/>
  <c r="AD1986" i="4" s="1"/>
  <c r="AE1986" i="4" s="1"/>
  <c r="AW1985" i="4"/>
  <c r="AD1985" i="4" s="1"/>
  <c r="AE1985" i="4" s="1"/>
  <c r="AO1985" i="4"/>
  <c r="AR1985" i="4" s="1"/>
  <c r="AH1985" i="4"/>
  <c r="AI1985" i="4" s="1"/>
  <c r="AG1985" i="4"/>
  <c r="AW1984" i="4"/>
  <c r="AD1984" i="4" s="1"/>
  <c r="AE1984" i="4" s="1"/>
  <c r="AF1984" i="4" s="1"/>
  <c r="AL1984" i="4" s="1"/>
  <c r="AW1983" i="4"/>
  <c r="AD1983" i="4" s="1"/>
  <c r="AR1983" i="4"/>
  <c r="AO1983" i="4"/>
  <c r="AG1983" i="4"/>
  <c r="AH1983" i="4" s="1"/>
  <c r="AI1983" i="4" s="1"/>
  <c r="AE1983" i="4"/>
  <c r="AW1982" i="4"/>
  <c r="AD1982" i="4"/>
  <c r="AE1982" i="4" s="1"/>
  <c r="S1982" i="4"/>
  <c r="AW1981" i="4"/>
  <c r="AO1981" i="4"/>
  <c r="AR1981" i="4" s="1"/>
  <c r="AG1981" i="4"/>
  <c r="AH1981" i="4" s="1"/>
  <c r="AI1981" i="4" s="1"/>
  <c r="AD1981" i="4"/>
  <c r="AE1981" i="4" s="1"/>
  <c r="AW1980" i="4"/>
  <c r="AD1980" i="4" s="1"/>
  <c r="AE1980" i="4"/>
  <c r="AW1979" i="4"/>
  <c r="AD1979" i="4" s="1"/>
  <c r="AE1979" i="4" s="1"/>
  <c r="AO1979" i="4"/>
  <c r="AR1979" i="4" s="1"/>
  <c r="AG1979" i="4"/>
  <c r="AH1979" i="4" s="1"/>
  <c r="AI1979" i="4" s="1"/>
  <c r="AW1978" i="4"/>
  <c r="AD1978" i="4" s="1"/>
  <c r="AE1978" i="4" s="1"/>
  <c r="AW1977" i="4"/>
  <c r="AD1977" i="4" s="1"/>
  <c r="AE1977" i="4" s="1"/>
  <c r="AF1977" i="4" s="1"/>
  <c r="AO1977" i="4"/>
  <c r="AR1977" i="4" s="1"/>
  <c r="AJ1977" i="4"/>
  <c r="AH1977" i="4"/>
  <c r="AI1977" i="4" s="1"/>
  <c r="AG1977" i="4"/>
  <c r="AW1976" i="4"/>
  <c r="AD1976" i="4" s="1"/>
  <c r="AE1976" i="4" s="1"/>
  <c r="AF1976" i="4" s="1"/>
  <c r="AL1976" i="4" s="1"/>
  <c r="AW1975" i="4"/>
  <c r="AD1975" i="4" s="1"/>
  <c r="AR1975" i="4"/>
  <c r="AO1975" i="4"/>
  <c r="AG1975" i="4"/>
  <c r="AH1975" i="4" s="1"/>
  <c r="AI1975" i="4" s="1"/>
  <c r="AE1975" i="4"/>
  <c r="AW1974" i="4"/>
  <c r="AD1974" i="4"/>
  <c r="AE1974" i="4" s="1"/>
  <c r="AJ1974" i="4" s="1"/>
  <c r="S1974" i="4"/>
  <c r="AW1973" i="4"/>
  <c r="AO1973" i="4"/>
  <c r="AR1973" i="4" s="1"/>
  <c r="AG1973" i="4"/>
  <c r="AH1973" i="4" s="1"/>
  <c r="AI1973" i="4" s="1"/>
  <c r="AD1973" i="4"/>
  <c r="AE1973" i="4" s="1"/>
  <c r="AW1972" i="4"/>
  <c r="AD1972" i="4" s="1"/>
  <c r="AE1972" i="4"/>
  <c r="AW1971" i="4"/>
  <c r="AD1971" i="4" s="1"/>
  <c r="AE1971" i="4" s="1"/>
  <c r="AO1971" i="4"/>
  <c r="AR1971" i="4" s="1"/>
  <c r="AG1971" i="4"/>
  <c r="AH1971" i="4" s="1"/>
  <c r="AI1971" i="4" s="1"/>
  <c r="AW1970" i="4"/>
  <c r="AD1970" i="4" s="1"/>
  <c r="AE1970" i="4" s="1"/>
  <c r="AW1969" i="4"/>
  <c r="AD1969" i="4" s="1"/>
  <c r="AE1969" i="4" s="1"/>
  <c r="AO1969" i="4"/>
  <c r="AR1969" i="4" s="1"/>
  <c r="AH1969" i="4"/>
  <c r="AI1969" i="4" s="1"/>
  <c r="AG1969" i="4"/>
  <c r="AW1968" i="4"/>
  <c r="AD1968" i="4" s="1"/>
  <c r="AE1968" i="4" s="1"/>
  <c r="AF1968" i="4" s="1"/>
  <c r="AL1968" i="4" s="1"/>
  <c r="AJ1968" i="4"/>
  <c r="AW1967" i="4"/>
  <c r="AD1967" i="4" s="1"/>
  <c r="AO1967" i="4"/>
  <c r="AR1967" i="4" s="1"/>
  <c r="AI1967" i="4"/>
  <c r="AG1967" i="4"/>
  <c r="AH1967" i="4" s="1"/>
  <c r="AE1967" i="4"/>
  <c r="AW1966" i="4"/>
  <c r="AD1966" i="4" s="1"/>
  <c r="AE1966" i="4" s="1"/>
  <c r="AW1965" i="4"/>
  <c r="AO1965" i="4"/>
  <c r="AR1965" i="4" s="1"/>
  <c r="AG1965" i="4"/>
  <c r="AH1965" i="4" s="1"/>
  <c r="AI1965" i="4" s="1"/>
  <c r="AD1965" i="4"/>
  <c r="AE1965" i="4" s="1"/>
  <c r="AW1964" i="4"/>
  <c r="AD1964" i="4" s="1"/>
  <c r="AE1964" i="4" s="1"/>
  <c r="AW1963" i="4"/>
  <c r="AD1963" i="4" s="1"/>
  <c r="AE1963" i="4" s="1"/>
  <c r="AR1963" i="4"/>
  <c r="AO1963" i="4"/>
  <c r="AG1963" i="4"/>
  <c r="AH1963" i="4" s="1"/>
  <c r="AI1963" i="4" s="1"/>
  <c r="AW1962" i="4"/>
  <c r="AD1962" i="4"/>
  <c r="AE1962" i="4" s="1"/>
  <c r="AW1961" i="4"/>
  <c r="AD1961" i="4" s="1"/>
  <c r="AE1961" i="4" s="1"/>
  <c r="AF1961" i="4" s="1"/>
  <c r="AO1961" i="4"/>
  <c r="AR1961" i="4" s="1"/>
  <c r="AH1961" i="4"/>
  <c r="AI1961" i="4" s="1"/>
  <c r="AG1961" i="4"/>
  <c r="AW1960" i="4"/>
  <c r="AD1960" i="4" s="1"/>
  <c r="AE1960" i="4" s="1"/>
  <c r="AF1960" i="4" s="1"/>
  <c r="AL1960" i="4" s="1"/>
  <c r="AJ1960" i="4"/>
  <c r="AW1959" i="4"/>
  <c r="AD1959" i="4" s="1"/>
  <c r="AO1959" i="4"/>
  <c r="AR1959" i="4" s="1"/>
  <c r="AI1959" i="4"/>
  <c r="AG1959" i="4"/>
  <c r="AH1959" i="4" s="1"/>
  <c r="AE1959" i="4"/>
  <c r="AW1958" i="4"/>
  <c r="AD1958" i="4" s="1"/>
  <c r="AE1958" i="4" s="1"/>
  <c r="AJ1958" i="4" s="1"/>
  <c r="AW1957" i="4"/>
  <c r="AO1957" i="4"/>
  <c r="AR1957" i="4" s="1"/>
  <c r="AG1957" i="4"/>
  <c r="AH1957" i="4" s="1"/>
  <c r="AI1957" i="4" s="1"/>
  <c r="AD1957" i="4"/>
  <c r="AE1957" i="4" s="1"/>
  <c r="AW1956" i="4"/>
  <c r="AD1956" i="4" s="1"/>
  <c r="AE1956" i="4" s="1"/>
  <c r="AW1955" i="4"/>
  <c r="AD1955" i="4" s="1"/>
  <c r="AE1955" i="4" s="1"/>
  <c r="AR1955" i="4"/>
  <c r="AO1955" i="4"/>
  <c r="AG1955" i="4"/>
  <c r="AH1955" i="4" s="1"/>
  <c r="AI1955" i="4" s="1"/>
  <c r="AW1954" i="4"/>
  <c r="AD1954" i="4"/>
  <c r="AE1954" i="4" s="1"/>
  <c r="AW1953" i="4"/>
  <c r="AD1953" i="4" s="1"/>
  <c r="AE1953" i="4" s="1"/>
  <c r="AO1953" i="4"/>
  <c r="AR1953" i="4" s="1"/>
  <c r="AG1953" i="4"/>
  <c r="AH1953" i="4" s="1"/>
  <c r="AI1953" i="4" s="1"/>
  <c r="S1953" i="4"/>
  <c r="AW1952" i="4"/>
  <c r="AD1952" i="4" s="1"/>
  <c r="AE1952" i="4" s="1"/>
  <c r="AF1952" i="4" s="1"/>
  <c r="AL1952" i="4" s="1"/>
  <c r="AJ1952" i="4"/>
  <c r="AW1951" i="4"/>
  <c r="AD1951" i="4" s="1"/>
  <c r="AE1951" i="4" s="1"/>
  <c r="AO1951" i="4"/>
  <c r="AR1951" i="4" s="1"/>
  <c r="AI1951" i="4"/>
  <c r="AG1951" i="4"/>
  <c r="AH1951" i="4" s="1"/>
  <c r="AW1950" i="4"/>
  <c r="AD1950" i="4" s="1"/>
  <c r="AE1950" i="4" s="1"/>
  <c r="AW1949" i="4"/>
  <c r="AO1949" i="4"/>
  <c r="AR1949" i="4" s="1"/>
  <c r="AH1949" i="4"/>
  <c r="AI1949" i="4" s="1"/>
  <c r="AG1949" i="4"/>
  <c r="AD1949" i="4"/>
  <c r="AE1949" i="4" s="1"/>
  <c r="AW1948" i="4"/>
  <c r="AD1948" i="4" s="1"/>
  <c r="AE1948" i="4" s="1"/>
  <c r="AW1947" i="4"/>
  <c r="AR1947" i="4"/>
  <c r="AO1947" i="4"/>
  <c r="AG1947" i="4"/>
  <c r="AH1947" i="4" s="1"/>
  <c r="AI1947" i="4" s="1"/>
  <c r="AD1947" i="4"/>
  <c r="AE1947" i="4" s="1"/>
  <c r="AW1946" i="4"/>
  <c r="AD1946" i="4"/>
  <c r="AE1946" i="4" s="1"/>
  <c r="AW1945" i="4"/>
  <c r="AD1945" i="4" s="1"/>
  <c r="AE1945" i="4" s="1"/>
  <c r="AF1945" i="4" s="1"/>
  <c r="AO1945" i="4"/>
  <c r="AR1945" i="4" s="1"/>
  <c r="AG1945" i="4"/>
  <c r="AH1945" i="4" s="1"/>
  <c r="AI1945" i="4" s="1"/>
  <c r="S1945" i="4"/>
  <c r="AW1944" i="4"/>
  <c r="AD1944" i="4" s="1"/>
  <c r="AE1944" i="4" s="1"/>
  <c r="AF1944" i="4" s="1"/>
  <c r="AL1944" i="4" s="1"/>
  <c r="AJ1944" i="4"/>
  <c r="AW1943" i="4"/>
  <c r="AD1943" i="4" s="1"/>
  <c r="AE1943" i="4" s="1"/>
  <c r="AO1943" i="4"/>
  <c r="AR1943" i="4" s="1"/>
  <c r="AI1943" i="4"/>
  <c r="AG1943" i="4"/>
  <c r="AH1943" i="4" s="1"/>
  <c r="AW1942" i="4"/>
  <c r="AD1942" i="4" s="1"/>
  <c r="AE1942" i="4" s="1"/>
  <c r="AJ1942" i="4" s="1"/>
  <c r="AW1941" i="4"/>
  <c r="AO1941" i="4"/>
  <c r="AR1941" i="4" s="1"/>
  <c r="AH1941" i="4"/>
  <c r="AI1941" i="4" s="1"/>
  <c r="AG1941" i="4"/>
  <c r="AD1941" i="4"/>
  <c r="AE1941" i="4" s="1"/>
  <c r="AW1940" i="4"/>
  <c r="AD1940" i="4" s="1"/>
  <c r="AE1940" i="4" s="1"/>
  <c r="AW1939" i="4"/>
  <c r="AR1939" i="4"/>
  <c r="AO1939" i="4"/>
  <c r="AG1939" i="4"/>
  <c r="AH1939" i="4" s="1"/>
  <c r="AI1939" i="4" s="1"/>
  <c r="AD1939" i="4"/>
  <c r="AE1939" i="4" s="1"/>
  <c r="AW1938" i="4"/>
  <c r="AD1938" i="4"/>
  <c r="AE1938" i="4" s="1"/>
  <c r="AW1937" i="4"/>
  <c r="AD1937" i="4" s="1"/>
  <c r="AE1937" i="4" s="1"/>
  <c r="AO1937" i="4"/>
  <c r="AR1937" i="4" s="1"/>
  <c r="AG1937" i="4"/>
  <c r="AH1937" i="4" s="1"/>
  <c r="AI1937" i="4" s="1"/>
  <c r="S1937" i="4"/>
  <c r="AW1936" i="4"/>
  <c r="AD1936" i="4" s="1"/>
  <c r="AE1936" i="4" s="1"/>
  <c r="AF1936" i="4" s="1"/>
  <c r="AL1936" i="4" s="1"/>
  <c r="AW1935" i="4"/>
  <c r="AD1935" i="4" s="1"/>
  <c r="AE1935" i="4" s="1"/>
  <c r="AR1935" i="4"/>
  <c r="AO1935" i="4"/>
  <c r="AG1935" i="4"/>
  <c r="AH1935" i="4" s="1"/>
  <c r="AI1935" i="4" s="1"/>
  <c r="AW1934" i="4"/>
  <c r="AD1934" i="4"/>
  <c r="AE1934" i="4" s="1"/>
  <c r="S1934" i="4"/>
  <c r="AW1933" i="4"/>
  <c r="AO1933" i="4"/>
  <c r="AR1933" i="4" s="1"/>
  <c r="AH1933" i="4"/>
  <c r="AI1933" i="4" s="1"/>
  <c r="AG1933" i="4"/>
  <c r="AD1933" i="4"/>
  <c r="AE1933" i="4" s="1"/>
  <c r="AW1932" i="4"/>
  <c r="AD1932" i="4" s="1"/>
  <c r="AE1932" i="4"/>
  <c r="AW1931" i="4"/>
  <c r="AO1931" i="4"/>
  <c r="AR1931" i="4" s="1"/>
  <c r="AG1931" i="4"/>
  <c r="AH1931" i="4" s="1"/>
  <c r="AI1931" i="4" s="1"/>
  <c r="AD1931" i="4"/>
  <c r="AE1931" i="4" s="1"/>
  <c r="AW1930" i="4"/>
  <c r="AD1930" i="4" s="1"/>
  <c r="AE1930" i="4" s="1"/>
  <c r="AW1929" i="4"/>
  <c r="AD1929" i="4" s="1"/>
  <c r="AE1929" i="4" s="1"/>
  <c r="AJ1929" i="4" s="1"/>
  <c r="AQ1929" i="4"/>
  <c r="AF1929" i="4"/>
  <c r="AL1929" i="4" s="1"/>
  <c r="AW1928" i="4"/>
  <c r="AQ1928" i="4"/>
  <c r="AD1928" i="4"/>
  <c r="AE1928" i="4" s="1"/>
  <c r="AW1927" i="4"/>
  <c r="AD1927" i="4" s="1"/>
  <c r="AE1927" i="4" s="1"/>
  <c r="AJ1927" i="4" s="1"/>
  <c r="AQ1927" i="4"/>
  <c r="AF1927" i="4"/>
  <c r="AL1927" i="4" s="1"/>
  <c r="S1927" i="4"/>
  <c r="AW1926" i="4"/>
  <c r="AQ1926" i="4"/>
  <c r="AD1926" i="4"/>
  <c r="AE1926" i="4" s="1"/>
  <c r="AW1925" i="4"/>
  <c r="AD1925" i="4" s="1"/>
  <c r="AE1925" i="4" s="1"/>
  <c r="AJ1925" i="4" s="1"/>
  <c r="AQ1925" i="4"/>
  <c r="S1925" i="4"/>
  <c r="AW1924" i="4"/>
  <c r="AD1924" i="4" s="1"/>
  <c r="AE1924" i="4" s="1"/>
  <c r="AQ1924" i="4"/>
  <c r="AW1923" i="4"/>
  <c r="AD1923" i="4" s="1"/>
  <c r="AE1923" i="4" s="1"/>
  <c r="AQ1923" i="4"/>
  <c r="AW1922" i="4"/>
  <c r="AD1922" i="4" s="1"/>
  <c r="AE1922" i="4" s="1"/>
  <c r="AQ1922" i="4"/>
  <c r="AW1921" i="4"/>
  <c r="AD1921" i="4" s="1"/>
  <c r="AE1921" i="4" s="1"/>
  <c r="AJ1921" i="4" s="1"/>
  <c r="AQ1921" i="4"/>
  <c r="AF1921" i="4"/>
  <c r="AL1921" i="4" s="1"/>
  <c r="AW1920" i="4"/>
  <c r="AQ1920" i="4"/>
  <c r="AD1920" i="4"/>
  <c r="AE1920" i="4" s="1"/>
  <c r="X1919" i="4"/>
  <c r="S1919" i="4"/>
  <c r="S2037" i="4" s="1"/>
  <c r="R1919" i="4"/>
  <c r="X1917" i="4"/>
  <c r="X1915" i="4"/>
  <c r="X1913" i="4"/>
  <c r="Q1912" i="4"/>
  <c r="Q1918" i="4" s="1"/>
  <c r="P1912" i="4"/>
  <c r="P1916" i="4" s="1"/>
  <c r="X1910" i="4"/>
  <c r="P1910" i="4"/>
  <c r="X1909" i="4"/>
  <c r="P1909" i="4"/>
  <c r="X1908" i="4"/>
  <c r="P1908" i="4"/>
  <c r="AT1907" i="4"/>
  <c r="AT1909" i="4" s="1"/>
  <c r="AO1905" i="4"/>
  <c r="AR1905" i="4" s="1"/>
  <c r="AG1905" i="4"/>
  <c r="AH1905" i="4" s="1"/>
  <c r="AR1904" i="4"/>
  <c r="AO1904" i="4"/>
  <c r="AG1904" i="4"/>
  <c r="AH1904" i="4" s="1"/>
  <c r="AR1903" i="4"/>
  <c r="AO1903" i="4"/>
  <c r="AG1903" i="4"/>
  <c r="AH1903" i="4" s="1"/>
  <c r="AR1902" i="4"/>
  <c r="AO1902" i="4"/>
  <c r="AG1902" i="4"/>
  <c r="AH1902" i="4" s="1"/>
  <c r="AJ1902" i="4" s="1"/>
  <c r="AR1901" i="4"/>
  <c r="AO1901" i="4"/>
  <c r="AG1901" i="4"/>
  <c r="AH1901" i="4" s="1"/>
  <c r="AW1900" i="4"/>
  <c r="AD1900" i="4" s="1"/>
  <c r="AE1900" i="4" s="1"/>
  <c r="AW1899" i="4"/>
  <c r="AD1899" i="4"/>
  <c r="AE1899" i="4" s="1"/>
  <c r="AW1898" i="4"/>
  <c r="AD1898" i="4" s="1"/>
  <c r="AE1898" i="4" s="1"/>
  <c r="AF1898" i="4" s="1"/>
  <c r="AL1898" i="4" s="1"/>
  <c r="AW1897" i="4"/>
  <c r="AD1897" i="4"/>
  <c r="AW1896" i="4"/>
  <c r="AD1896" i="4" s="1"/>
  <c r="AE1896" i="4" s="1"/>
  <c r="AW1895" i="4"/>
  <c r="AD1895" i="4" s="1"/>
  <c r="AE1895" i="4" s="1"/>
  <c r="AW1894" i="4"/>
  <c r="AO1894" i="4"/>
  <c r="AR1894" i="4" s="1"/>
  <c r="AG1894" i="4"/>
  <c r="AH1894" i="4" s="1"/>
  <c r="AI1894" i="4" s="1"/>
  <c r="AD1894" i="4"/>
  <c r="AE1894" i="4" s="1"/>
  <c r="AW1893" i="4"/>
  <c r="AD1893" i="4" s="1"/>
  <c r="AE1893" i="4" s="1"/>
  <c r="AW1892" i="4"/>
  <c r="AD1892" i="4" s="1"/>
  <c r="AE1892" i="4" s="1"/>
  <c r="AR1892" i="4"/>
  <c r="AO1892" i="4"/>
  <c r="AG1892" i="4"/>
  <c r="AH1892" i="4" s="1"/>
  <c r="AI1892" i="4" s="1"/>
  <c r="AW1891" i="4"/>
  <c r="AD1891" i="4"/>
  <c r="AE1891" i="4" s="1"/>
  <c r="AW1890" i="4"/>
  <c r="AD1890" i="4" s="1"/>
  <c r="AE1890" i="4" s="1"/>
  <c r="AW1889" i="4"/>
  <c r="AD1889" i="4" s="1"/>
  <c r="AE1889" i="4" s="1"/>
  <c r="AO1889" i="4"/>
  <c r="AR1889" i="4" s="1"/>
  <c r="AG1889" i="4"/>
  <c r="AH1889" i="4" s="1"/>
  <c r="AI1889" i="4" s="1"/>
  <c r="AW1888" i="4"/>
  <c r="AO1888" i="4"/>
  <c r="AR1888" i="4" s="1"/>
  <c r="AI1888" i="4"/>
  <c r="AG1888" i="4"/>
  <c r="AH1888" i="4" s="1"/>
  <c r="AD1888" i="4"/>
  <c r="AE1888" i="4" s="1"/>
  <c r="AW1887" i="4"/>
  <c r="AD1887" i="4"/>
  <c r="AE1887" i="4" s="1"/>
  <c r="AW1886" i="4"/>
  <c r="AO1886" i="4"/>
  <c r="AR1886" i="4" s="1"/>
  <c r="AH1886" i="4"/>
  <c r="AI1886" i="4" s="1"/>
  <c r="AG1886" i="4"/>
  <c r="AD1886" i="4"/>
  <c r="AE1886" i="4" s="1"/>
  <c r="AW1885" i="4"/>
  <c r="AD1885" i="4" s="1"/>
  <c r="AE1885" i="4" s="1"/>
  <c r="AF1885" i="4" s="1"/>
  <c r="AO1885" i="4"/>
  <c r="AR1885" i="4" s="1"/>
  <c r="AG1885" i="4"/>
  <c r="AH1885" i="4" s="1"/>
  <c r="AI1885" i="4" s="1"/>
  <c r="AW1884" i="4"/>
  <c r="AD1884" i="4" s="1"/>
  <c r="AE1884" i="4" s="1"/>
  <c r="AW1883" i="4"/>
  <c r="AR1883" i="4"/>
  <c r="AO1883" i="4"/>
  <c r="AG1883" i="4"/>
  <c r="AH1883" i="4" s="1"/>
  <c r="AI1883" i="4" s="1"/>
  <c r="AD1883" i="4"/>
  <c r="AE1883" i="4" s="1"/>
  <c r="AW1882" i="4"/>
  <c r="AD1882" i="4" s="1"/>
  <c r="AE1882" i="4" s="1"/>
  <c r="AO1882" i="4"/>
  <c r="AR1882" i="4" s="1"/>
  <c r="AG1882" i="4"/>
  <c r="AH1882" i="4" s="1"/>
  <c r="AI1882" i="4" s="1"/>
  <c r="AW1881" i="4"/>
  <c r="AD1881" i="4" s="1"/>
  <c r="AE1881" i="4" s="1"/>
  <c r="AW1880" i="4"/>
  <c r="AD1880" i="4" s="1"/>
  <c r="AE1880" i="4" s="1"/>
  <c r="AO1880" i="4"/>
  <c r="AR1880" i="4" s="1"/>
  <c r="AJ1880" i="4"/>
  <c r="AG1880" i="4"/>
  <c r="AH1880" i="4" s="1"/>
  <c r="AI1880" i="4" s="1"/>
  <c r="AF1880" i="4"/>
  <c r="AW1879" i="4"/>
  <c r="AD1879" i="4" s="1"/>
  <c r="AE1879" i="4" s="1"/>
  <c r="AW1878" i="4"/>
  <c r="AR1878" i="4"/>
  <c r="AO1878" i="4"/>
  <c r="AG1878" i="4"/>
  <c r="AH1878" i="4" s="1"/>
  <c r="AI1878" i="4" s="1"/>
  <c r="AD1878" i="4"/>
  <c r="AE1878" i="4" s="1"/>
  <c r="AW1877" i="4"/>
  <c r="AD1877" i="4" s="1"/>
  <c r="AE1877" i="4" s="1"/>
  <c r="AO1877" i="4"/>
  <c r="AR1877" i="4" s="1"/>
  <c r="AG1877" i="4"/>
  <c r="AH1877" i="4" s="1"/>
  <c r="AI1877" i="4" s="1"/>
  <c r="AW1876" i="4"/>
  <c r="AD1876" i="4"/>
  <c r="AE1876" i="4" s="1"/>
  <c r="AW1875" i="4"/>
  <c r="AD1875" i="4" s="1"/>
  <c r="AE1875" i="4" s="1"/>
  <c r="AO1875" i="4"/>
  <c r="AR1875" i="4" s="1"/>
  <c r="AG1875" i="4"/>
  <c r="AH1875" i="4" s="1"/>
  <c r="AI1875" i="4" s="1"/>
  <c r="AW1874" i="4"/>
  <c r="AO1874" i="4"/>
  <c r="AR1874" i="4" s="1"/>
  <c r="AG1874" i="4"/>
  <c r="AH1874" i="4" s="1"/>
  <c r="AI1874" i="4" s="1"/>
  <c r="AD1874" i="4"/>
  <c r="AE1874" i="4" s="1"/>
  <c r="AW1873" i="4"/>
  <c r="AD1873" i="4" s="1"/>
  <c r="AE1873" i="4" s="1"/>
  <c r="AW1872" i="4"/>
  <c r="AD1872" i="4" s="1"/>
  <c r="AE1872" i="4" s="1"/>
  <c r="AR1872" i="4"/>
  <c r="AO1872" i="4"/>
  <c r="AG1872" i="4"/>
  <c r="AH1872" i="4" s="1"/>
  <c r="AI1872" i="4" s="1"/>
  <c r="AW1871" i="4"/>
  <c r="AR1871" i="4"/>
  <c r="AO1871" i="4"/>
  <c r="AG1871" i="4"/>
  <c r="AH1871" i="4" s="1"/>
  <c r="AI1871" i="4" s="1"/>
  <c r="AD1871" i="4"/>
  <c r="AE1871" i="4" s="1"/>
  <c r="AW1870" i="4"/>
  <c r="AD1870" i="4"/>
  <c r="AE1870" i="4" s="1"/>
  <c r="AJ1870" i="4" s="1"/>
  <c r="AW1869" i="4"/>
  <c r="AO1869" i="4"/>
  <c r="AR1869" i="4" s="1"/>
  <c r="AH1869" i="4"/>
  <c r="AI1869" i="4" s="1"/>
  <c r="AG1869" i="4"/>
  <c r="AD1869" i="4"/>
  <c r="AE1869" i="4" s="1"/>
  <c r="AW1868" i="4"/>
  <c r="AD1868" i="4" s="1"/>
  <c r="AE1868" i="4" s="1"/>
  <c r="AO1868" i="4"/>
  <c r="AR1868" i="4" s="1"/>
  <c r="AG1868" i="4"/>
  <c r="AH1868" i="4" s="1"/>
  <c r="AI1868" i="4" s="1"/>
  <c r="AF1868" i="4"/>
  <c r="AW1867" i="4"/>
  <c r="AD1867" i="4" s="1"/>
  <c r="AE1867" i="4" s="1"/>
  <c r="AF1867" i="4" s="1"/>
  <c r="AL1867" i="4" s="1"/>
  <c r="AJ1867" i="4"/>
  <c r="AW1866" i="4"/>
  <c r="AD1866" i="4" s="1"/>
  <c r="AE1866" i="4" s="1"/>
  <c r="AR1866" i="4"/>
  <c r="AO1866" i="4"/>
  <c r="AG1866" i="4"/>
  <c r="AH1866" i="4" s="1"/>
  <c r="AI1866" i="4" s="1"/>
  <c r="AW1865" i="4"/>
  <c r="AD1865" i="4" s="1"/>
  <c r="AE1865" i="4" s="1"/>
  <c r="AO1865" i="4"/>
  <c r="AR1865" i="4" s="1"/>
  <c r="AG1865" i="4"/>
  <c r="AH1865" i="4" s="1"/>
  <c r="AI1865" i="4" s="1"/>
  <c r="AW1864" i="4"/>
  <c r="AD1864" i="4"/>
  <c r="AE1864" i="4" s="1"/>
  <c r="AW1863" i="4"/>
  <c r="AD1863" i="4" s="1"/>
  <c r="AE1863" i="4" s="1"/>
  <c r="AJ1863" i="4" s="1"/>
  <c r="AO1863" i="4"/>
  <c r="AR1863" i="4" s="1"/>
  <c r="AG1863" i="4"/>
  <c r="AH1863" i="4" s="1"/>
  <c r="AI1863" i="4" s="1"/>
  <c r="AW1862" i="4"/>
  <c r="AO1862" i="4"/>
  <c r="AR1862" i="4" s="1"/>
  <c r="AI1862" i="4"/>
  <c r="AG1862" i="4"/>
  <c r="AD1862" i="4"/>
  <c r="AW1861" i="4"/>
  <c r="AD1861" i="4" s="1"/>
  <c r="AE1861" i="4" s="1"/>
  <c r="AW1860" i="4"/>
  <c r="AD1860" i="4" s="1"/>
  <c r="AE1860" i="4" s="1"/>
  <c r="AO1860" i="4"/>
  <c r="AR1860" i="4" s="1"/>
  <c r="AG1860" i="4"/>
  <c r="AH1860" i="4" s="1"/>
  <c r="AI1860" i="4" s="1"/>
  <c r="AW1859" i="4"/>
  <c r="AO1859" i="4"/>
  <c r="AR1859" i="4" s="1"/>
  <c r="AG1859" i="4"/>
  <c r="AH1859" i="4" s="1"/>
  <c r="AI1859" i="4" s="1"/>
  <c r="AD1859" i="4"/>
  <c r="AE1859" i="4" s="1"/>
  <c r="AW1858" i="4"/>
  <c r="AD1858" i="4" s="1"/>
  <c r="AE1858" i="4" s="1"/>
  <c r="AW1857" i="4"/>
  <c r="AO1857" i="4"/>
  <c r="AR1857" i="4" s="1"/>
  <c r="AH1857" i="4"/>
  <c r="AI1857" i="4" s="1"/>
  <c r="AG1857" i="4"/>
  <c r="AD1857" i="4"/>
  <c r="AE1857" i="4" s="1"/>
  <c r="AW1856" i="4"/>
  <c r="AD1856" i="4" s="1"/>
  <c r="AE1856" i="4" s="1"/>
  <c r="AJ1856" i="4" s="1"/>
  <c r="AO1856" i="4"/>
  <c r="AR1856" i="4" s="1"/>
  <c r="AG1856" i="4"/>
  <c r="AH1856" i="4" s="1"/>
  <c r="AI1856" i="4" s="1"/>
  <c r="AF1856" i="4"/>
  <c r="AL1856" i="4" s="1"/>
  <c r="AW1855" i="4"/>
  <c r="AD1855" i="4" s="1"/>
  <c r="AE1855" i="4" s="1"/>
  <c r="AF1855" i="4" s="1"/>
  <c r="AL1855" i="4" s="1"/>
  <c r="AJ1855" i="4"/>
  <c r="AW1854" i="4"/>
  <c r="AD1854" i="4" s="1"/>
  <c r="AR1854" i="4"/>
  <c r="AO1854" i="4"/>
  <c r="AG1854" i="4"/>
  <c r="AH1854" i="4" s="1"/>
  <c r="AI1854" i="4" s="1"/>
  <c r="AE1854" i="4"/>
  <c r="AW1853" i="4"/>
  <c r="AD1853" i="4" s="1"/>
  <c r="AE1853" i="4" s="1"/>
  <c r="AR1853" i="4"/>
  <c r="AO1853" i="4"/>
  <c r="AG1853" i="4"/>
  <c r="AH1853" i="4" s="1"/>
  <c r="AI1853" i="4" s="1"/>
  <c r="AW1852" i="4"/>
  <c r="AD1852" i="4" s="1"/>
  <c r="AE1852" i="4" s="1"/>
  <c r="AW1851" i="4"/>
  <c r="AD1851" i="4" s="1"/>
  <c r="AE1851" i="4" s="1"/>
  <c r="AO1851" i="4"/>
  <c r="AR1851" i="4" s="1"/>
  <c r="AJ1851" i="4"/>
  <c r="AH1851" i="4"/>
  <c r="AI1851" i="4" s="1"/>
  <c r="AG1851" i="4"/>
  <c r="AF1851" i="4"/>
  <c r="AW1850" i="4"/>
  <c r="AO1850" i="4"/>
  <c r="AR1850" i="4" s="1"/>
  <c r="AI1850" i="4"/>
  <c r="AG1850" i="4"/>
  <c r="AD1850" i="4"/>
  <c r="AW1849" i="4"/>
  <c r="AD1849" i="4" s="1"/>
  <c r="AE1849" i="4"/>
  <c r="AW1848" i="4"/>
  <c r="AD1848" i="4" s="1"/>
  <c r="AE1848" i="4" s="1"/>
  <c r="AO1848" i="4"/>
  <c r="AR1848" i="4" s="1"/>
  <c r="AG1848" i="4"/>
  <c r="AH1848" i="4" s="1"/>
  <c r="AI1848" i="4" s="1"/>
  <c r="AW1847" i="4"/>
  <c r="AO1847" i="4"/>
  <c r="AR1847" i="4" s="1"/>
  <c r="AG1847" i="4"/>
  <c r="AI1847" i="4" s="1"/>
  <c r="AD1847" i="4"/>
  <c r="AW1846" i="4"/>
  <c r="AD1846" i="4"/>
  <c r="AE1846" i="4" s="1"/>
  <c r="AW1845" i="4"/>
  <c r="AO1845" i="4"/>
  <c r="AR1845" i="4" s="1"/>
  <c r="AH1845" i="4"/>
  <c r="AI1845" i="4" s="1"/>
  <c r="AG1845" i="4"/>
  <c r="AD1845" i="4"/>
  <c r="AE1845" i="4" s="1"/>
  <c r="AW1844" i="4"/>
  <c r="AD1844" i="4" s="1"/>
  <c r="AE1844" i="4" s="1"/>
  <c r="AO1844" i="4"/>
  <c r="AR1844" i="4" s="1"/>
  <c r="AH1844" i="4"/>
  <c r="AI1844" i="4" s="1"/>
  <c r="AG1844" i="4"/>
  <c r="AW1843" i="4"/>
  <c r="AD1843" i="4" s="1"/>
  <c r="AE1843" i="4" s="1"/>
  <c r="AF1843" i="4" s="1"/>
  <c r="AL1843" i="4" s="1"/>
  <c r="AW1842" i="4"/>
  <c r="AO1842" i="4"/>
  <c r="AR1842" i="4" s="1"/>
  <c r="AG1842" i="4"/>
  <c r="AH1842" i="4" s="1"/>
  <c r="AI1842" i="4" s="1"/>
  <c r="AD1842" i="4"/>
  <c r="AE1842" i="4" s="1"/>
  <c r="AW1841" i="4"/>
  <c r="AD1841" i="4" s="1"/>
  <c r="AE1841" i="4" s="1"/>
  <c r="AR1841" i="4"/>
  <c r="AO1841" i="4"/>
  <c r="AG1841" i="4"/>
  <c r="AH1841" i="4" s="1"/>
  <c r="AI1841" i="4" s="1"/>
  <c r="AW1840" i="4"/>
  <c r="AD1840" i="4"/>
  <c r="AE1840" i="4" s="1"/>
  <c r="AW1839" i="4"/>
  <c r="AD1839" i="4" s="1"/>
  <c r="AE1839" i="4" s="1"/>
  <c r="AO1839" i="4"/>
  <c r="AR1839" i="4" s="1"/>
  <c r="AG1839" i="4"/>
  <c r="AH1839" i="4" s="1"/>
  <c r="AI1839" i="4" s="1"/>
  <c r="AF1839" i="4"/>
  <c r="AW1838" i="4"/>
  <c r="AO1838" i="4"/>
  <c r="AR1838" i="4" s="1"/>
  <c r="AG1838" i="4"/>
  <c r="AH1838" i="4" s="1"/>
  <c r="AI1838" i="4" s="1"/>
  <c r="AD1838" i="4"/>
  <c r="AE1838" i="4" s="1"/>
  <c r="AW1837" i="4"/>
  <c r="AD1837" i="4" s="1"/>
  <c r="AE1837" i="4" s="1"/>
  <c r="AW1836" i="4"/>
  <c r="AD1836" i="4" s="1"/>
  <c r="AE1836" i="4" s="1"/>
  <c r="AR1836" i="4"/>
  <c r="AO1836" i="4"/>
  <c r="AG1836" i="4"/>
  <c r="AH1836" i="4" s="1"/>
  <c r="AI1836" i="4" s="1"/>
  <c r="AW1835" i="4"/>
  <c r="AR1835" i="4"/>
  <c r="AO1835" i="4"/>
  <c r="AG1835" i="4"/>
  <c r="AH1835" i="4" s="1"/>
  <c r="AI1835" i="4" s="1"/>
  <c r="AD1835" i="4"/>
  <c r="AE1835" i="4" s="1"/>
  <c r="AW1834" i="4"/>
  <c r="AD1834" i="4" s="1"/>
  <c r="AE1834" i="4" s="1"/>
  <c r="AJ1834" i="4" s="1"/>
  <c r="AW1833" i="4"/>
  <c r="AO1833" i="4"/>
  <c r="AR1833" i="4" s="1"/>
  <c r="AG1833" i="4"/>
  <c r="AH1833" i="4" s="1"/>
  <c r="AI1833" i="4" s="1"/>
  <c r="AD1833" i="4"/>
  <c r="AE1833" i="4" s="1"/>
  <c r="AW1832" i="4"/>
  <c r="AD1832" i="4" s="1"/>
  <c r="AO1832" i="4"/>
  <c r="AR1832" i="4" s="1"/>
  <c r="AJ1832" i="4"/>
  <c r="AI1832" i="4"/>
  <c r="AG1832" i="4"/>
  <c r="AF1832" i="4"/>
  <c r="AW1831" i="4"/>
  <c r="AO1831" i="4"/>
  <c r="AR1831" i="4" s="1"/>
  <c r="AG1831" i="4"/>
  <c r="AH1831" i="4" s="1"/>
  <c r="AI1831" i="4" s="1"/>
  <c r="AD1831" i="4"/>
  <c r="AE1831" i="4" s="1"/>
  <c r="AW1830" i="4"/>
  <c r="AD1830" i="4" s="1"/>
  <c r="AE1830" i="4" s="1"/>
  <c r="AO1830" i="4"/>
  <c r="AR1830" i="4" s="1"/>
  <c r="AH1830" i="4"/>
  <c r="AI1830" i="4" s="1"/>
  <c r="AG1830" i="4"/>
  <c r="AW1829" i="4"/>
  <c r="AO1829" i="4"/>
  <c r="AR1829" i="4" s="1"/>
  <c r="AG1829" i="4"/>
  <c r="AH1829" i="4" s="1"/>
  <c r="AI1829" i="4" s="1"/>
  <c r="AD1829" i="4"/>
  <c r="AE1829" i="4" s="1"/>
  <c r="AW1828" i="4"/>
  <c r="AD1828" i="4" s="1"/>
  <c r="AE1828" i="4" s="1"/>
  <c r="AO1828" i="4"/>
  <c r="AR1828" i="4" s="1"/>
  <c r="AH1828" i="4"/>
  <c r="AI1828" i="4" s="1"/>
  <c r="AG1828" i="4"/>
  <c r="AW1827" i="4"/>
  <c r="AD1827" i="4" s="1"/>
  <c r="AE1827" i="4" s="1"/>
  <c r="AW1826" i="4"/>
  <c r="AD1826" i="4" s="1"/>
  <c r="AE1826" i="4" s="1"/>
  <c r="AO1826" i="4"/>
  <c r="AR1826" i="4" s="1"/>
  <c r="AI1826" i="4"/>
  <c r="AG1826" i="4"/>
  <c r="AH1826" i="4" s="1"/>
  <c r="AW1825" i="4"/>
  <c r="AD1825" i="4" s="1"/>
  <c r="AE1825" i="4" s="1"/>
  <c r="AR1825" i="4"/>
  <c r="AO1825" i="4"/>
  <c r="AG1825" i="4"/>
  <c r="AH1825" i="4" s="1"/>
  <c r="AI1825" i="4" s="1"/>
  <c r="AW1824" i="4"/>
  <c r="AD1824" i="4" s="1"/>
  <c r="AR1824" i="4"/>
  <c r="AO1824" i="4"/>
  <c r="AG1824" i="4"/>
  <c r="AH1824" i="4" s="1"/>
  <c r="AI1824" i="4" s="1"/>
  <c r="AE1824" i="4"/>
  <c r="AW1823" i="4"/>
  <c r="AD1823" i="4" s="1"/>
  <c r="AE1823" i="4" s="1"/>
  <c r="AR1823" i="4"/>
  <c r="AO1823" i="4"/>
  <c r="AG1823" i="4"/>
  <c r="AH1823" i="4" s="1"/>
  <c r="AI1823" i="4" s="1"/>
  <c r="AW1822" i="4"/>
  <c r="AD1822" i="4" s="1"/>
  <c r="AR1822" i="4"/>
  <c r="AO1822" i="4"/>
  <c r="AG1822" i="4"/>
  <c r="AH1822" i="4" s="1"/>
  <c r="AI1822" i="4" s="1"/>
  <c r="AE1822" i="4"/>
  <c r="AW1821" i="4"/>
  <c r="AD1821" i="4" s="1"/>
  <c r="AE1821" i="4" s="1"/>
  <c r="AO1821" i="4"/>
  <c r="AR1821" i="4" s="1"/>
  <c r="AG1821" i="4"/>
  <c r="AH1821" i="4" s="1"/>
  <c r="AI1821" i="4" s="1"/>
  <c r="AW1820" i="4"/>
  <c r="AD1820" i="4"/>
  <c r="AE1820" i="4" s="1"/>
  <c r="AW1819" i="4"/>
  <c r="AD1819" i="4" s="1"/>
  <c r="AE1819" i="4" s="1"/>
  <c r="AO1819" i="4"/>
  <c r="AR1819" i="4" s="1"/>
  <c r="AG1819" i="4"/>
  <c r="AH1819" i="4" s="1"/>
  <c r="AI1819" i="4" s="1"/>
  <c r="AW1818" i="4"/>
  <c r="AO1818" i="4"/>
  <c r="AR1818" i="4" s="1"/>
  <c r="AH1818" i="4"/>
  <c r="AI1818" i="4" s="1"/>
  <c r="AG1818" i="4"/>
  <c r="AD1818" i="4"/>
  <c r="AE1818" i="4" s="1"/>
  <c r="AW1817" i="4"/>
  <c r="AD1817" i="4" s="1"/>
  <c r="AE1817" i="4" s="1"/>
  <c r="AW1816" i="4"/>
  <c r="AD1816" i="4" s="1"/>
  <c r="AE1816" i="4" s="1"/>
  <c r="AR1816" i="4"/>
  <c r="AO1816" i="4"/>
  <c r="AG1816" i="4"/>
  <c r="AH1816" i="4" s="1"/>
  <c r="AI1816" i="4" s="1"/>
  <c r="AW1815" i="4"/>
  <c r="AD1815" i="4" s="1"/>
  <c r="AR1815" i="4"/>
  <c r="AO1815" i="4"/>
  <c r="AG1815" i="4"/>
  <c r="AH1815" i="4" s="1"/>
  <c r="AI1815" i="4" s="1"/>
  <c r="AE1815" i="4"/>
  <c r="AW1814" i="4"/>
  <c r="AD1814" i="4"/>
  <c r="AE1814" i="4" s="1"/>
  <c r="AJ1814" i="4" s="1"/>
  <c r="AW1813" i="4"/>
  <c r="AO1813" i="4"/>
  <c r="AR1813" i="4" s="1"/>
  <c r="AH1813" i="4"/>
  <c r="AI1813" i="4" s="1"/>
  <c r="AG1813" i="4"/>
  <c r="AD1813" i="4"/>
  <c r="AE1813" i="4" s="1"/>
  <c r="AW1812" i="4"/>
  <c r="AD1812" i="4" s="1"/>
  <c r="AE1812" i="4" s="1"/>
  <c r="AO1812" i="4"/>
  <c r="AR1812" i="4" s="1"/>
  <c r="AG1812" i="4"/>
  <c r="AH1812" i="4" s="1"/>
  <c r="AI1812" i="4" s="1"/>
  <c r="AF1812" i="4"/>
  <c r="AW1811" i="4"/>
  <c r="AD1811" i="4" s="1"/>
  <c r="AE1811" i="4" s="1"/>
  <c r="AF1811" i="4" s="1"/>
  <c r="AL1811" i="4" s="1"/>
  <c r="AJ1811" i="4"/>
  <c r="AW1810" i="4"/>
  <c r="AD1810" i="4" s="1"/>
  <c r="AE1810" i="4" s="1"/>
  <c r="AO1810" i="4"/>
  <c r="AR1810" i="4" s="1"/>
  <c r="AG1810" i="4"/>
  <c r="AH1810" i="4" s="1"/>
  <c r="AI1810" i="4" s="1"/>
  <c r="AW1809" i="4"/>
  <c r="AD1809" i="4" s="1"/>
  <c r="AE1809" i="4" s="1"/>
  <c r="AR1809" i="4"/>
  <c r="AO1809" i="4"/>
  <c r="AG1809" i="4"/>
  <c r="AH1809" i="4" s="1"/>
  <c r="AI1809" i="4" s="1"/>
  <c r="AW1808" i="4"/>
  <c r="AD1808" i="4"/>
  <c r="AE1808" i="4" s="1"/>
  <c r="AW1807" i="4"/>
  <c r="AD1807" i="4" s="1"/>
  <c r="AE1807" i="4" s="1"/>
  <c r="AO1807" i="4"/>
  <c r="AR1807" i="4" s="1"/>
  <c r="AJ1807" i="4"/>
  <c r="AH1807" i="4"/>
  <c r="AI1807" i="4" s="1"/>
  <c r="AG1807" i="4"/>
  <c r="AF1807" i="4"/>
  <c r="AW1806" i="4"/>
  <c r="AO1806" i="4"/>
  <c r="AR1806" i="4" s="1"/>
  <c r="AG1806" i="4"/>
  <c r="AH1806" i="4" s="1"/>
  <c r="AI1806" i="4" s="1"/>
  <c r="AD1806" i="4"/>
  <c r="AE1806" i="4" s="1"/>
  <c r="AW1805" i="4"/>
  <c r="AD1805" i="4" s="1"/>
  <c r="AE1805" i="4"/>
  <c r="AW1804" i="4"/>
  <c r="AD1804" i="4" s="1"/>
  <c r="AE1804" i="4" s="1"/>
  <c r="AJ1804" i="4" s="1"/>
  <c r="AO1804" i="4"/>
  <c r="AR1804" i="4" s="1"/>
  <c r="AG1804" i="4"/>
  <c r="AH1804" i="4" s="1"/>
  <c r="AI1804" i="4" s="1"/>
  <c r="AW1803" i="4"/>
  <c r="AD1803" i="4" s="1"/>
  <c r="AR1803" i="4"/>
  <c r="AO1803" i="4"/>
  <c r="AG1803" i="4"/>
  <c r="AH1803" i="4" s="1"/>
  <c r="AI1803" i="4" s="1"/>
  <c r="AE1803" i="4"/>
  <c r="AW1802" i="4"/>
  <c r="AD1802" i="4" s="1"/>
  <c r="AE1802" i="4" s="1"/>
  <c r="AJ1802" i="4" s="1"/>
  <c r="AW1801" i="4"/>
  <c r="AO1801" i="4"/>
  <c r="AR1801" i="4" s="1"/>
  <c r="AG1801" i="4"/>
  <c r="AH1801" i="4" s="1"/>
  <c r="AI1801" i="4" s="1"/>
  <c r="AD1801" i="4"/>
  <c r="AE1801" i="4" s="1"/>
  <c r="AW1800" i="4"/>
  <c r="AD1800" i="4" s="1"/>
  <c r="AE1800" i="4" s="1"/>
  <c r="AO1800" i="4"/>
  <c r="AR1800" i="4" s="1"/>
  <c r="AH1800" i="4"/>
  <c r="AI1800" i="4" s="1"/>
  <c r="AG1800" i="4"/>
  <c r="AF1800" i="4"/>
  <c r="AW1799" i="4"/>
  <c r="AD1799" i="4" s="1"/>
  <c r="AE1799" i="4" s="1"/>
  <c r="AO1799" i="4"/>
  <c r="AR1799" i="4" s="1"/>
  <c r="AG1799" i="4"/>
  <c r="AH1799" i="4" s="1"/>
  <c r="AI1799" i="4" s="1"/>
  <c r="AW1798" i="4"/>
  <c r="AD1798" i="4" s="1"/>
  <c r="AE1798" i="4" s="1"/>
  <c r="AO1798" i="4"/>
  <c r="AR1798" i="4" s="1"/>
  <c r="AG1798" i="4"/>
  <c r="AH1798" i="4" s="1"/>
  <c r="AI1798" i="4" s="1"/>
  <c r="AW1797" i="4"/>
  <c r="AO1797" i="4"/>
  <c r="AR1797" i="4" s="1"/>
  <c r="AH1797" i="4"/>
  <c r="AI1797" i="4" s="1"/>
  <c r="AG1797" i="4"/>
  <c r="AD1797" i="4"/>
  <c r="AE1797" i="4" s="1"/>
  <c r="AW1796" i="4"/>
  <c r="AD1796" i="4" s="1"/>
  <c r="AE1796" i="4" s="1"/>
  <c r="AO1796" i="4"/>
  <c r="AR1796" i="4" s="1"/>
  <c r="AH1796" i="4"/>
  <c r="AI1796" i="4" s="1"/>
  <c r="AG1796" i="4"/>
  <c r="AW1795" i="4"/>
  <c r="AD1795" i="4" s="1"/>
  <c r="AE1795" i="4" s="1"/>
  <c r="AO1795" i="4"/>
  <c r="AR1795" i="4" s="1"/>
  <c r="AG1795" i="4"/>
  <c r="AH1795" i="4" s="1"/>
  <c r="AI1795" i="4" s="1"/>
  <c r="AW1794" i="4"/>
  <c r="AD1794" i="4" s="1"/>
  <c r="AE1794" i="4" s="1"/>
  <c r="AO1794" i="4"/>
  <c r="AR1794" i="4" s="1"/>
  <c r="AH1794" i="4"/>
  <c r="AI1794" i="4" s="1"/>
  <c r="AG1794" i="4"/>
  <c r="AF1794" i="4"/>
  <c r="AW1793" i="4"/>
  <c r="AD1793" i="4" s="1"/>
  <c r="AE1793" i="4" s="1"/>
  <c r="AO1793" i="4"/>
  <c r="AR1793" i="4" s="1"/>
  <c r="AG1793" i="4"/>
  <c r="AH1793" i="4" s="1"/>
  <c r="AI1793" i="4" s="1"/>
  <c r="AW1792" i="4"/>
  <c r="AD1792" i="4" s="1"/>
  <c r="AE1792" i="4" s="1"/>
  <c r="AO1792" i="4"/>
  <c r="AR1792" i="4" s="1"/>
  <c r="AH1792" i="4"/>
  <c r="AI1792" i="4" s="1"/>
  <c r="AG1792" i="4"/>
  <c r="AF1792" i="4"/>
  <c r="AW1791" i="4"/>
  <c r="AO1791" i="4"/>
  <c r="AR1791" i="4" s="1"/>
  <c r="AH1791" i="4"/>
  <c r="AI1791" i="4" s="1"/>
  <c r="AG1791" i="4"/>
  <c r="AD1791" i="4"/>
  <c r="AE1791" i="4" s="1"/>
  <c r="AW1790" i="4"/>
  <c r="AD1790" i="4" s="1"/>
  <c r="AE1790" i="4" s="1"/>
  <c r="AO1790" i="4"/>
  <c r="AR1790" i="4" s="1"/>
  <c r="AH1790" i="4"/>
  <c r="AI1790" i="4" s="1"/>
  <c r="AG1790" i="4"/>
  <c r="AW1789" i="4"/>
  <c r="AD1789" i="4" s="1"/>
  <c r="AE1789" i="4" s="1"/>
  <c r="AO1789" i="4"/>
  <c r="AR1789" i="4" s="1"/>
  <c r="AG1789" i="4"/>
  <c r="AH1789" i="4" s="1"/>
  <c r="AI1789" i="4" s="1"/>
  <c r="AW1788" i="4"/>
  <c r="AD1788" i="4" s="1"/>
  <c r="AE1788" i="4" s="1"/>
  <c r="AO1788" i="4"/>
  <c r="AR1788" i="4" s="1"/>
  <c r="AH1788" i="4"/>
  <c r="AI1788" i="4" s="1"/>
  <c r="AG1788" i="4"/>
  <c r="AF1788" i="4"/>
  <c r="AW1787" i="4"/>
  <c r="AO1787" i="4"/>
  <c r="AR1787" i="4" s="1"/>
  <c r="AH1787" i="4"/>
  <c r="AI1787" i="4" s="1"/>
  <c r="AG1787" i="4"/>
  <c r="AD1787" i="4"/>
  <c r="AE1787" i="4" s="1"/>
  <c r="AW1786" i="4"/>
  <c r="AD1786" i="4" s="1"/>
  <c r="AE1786" i="4" s="1"/>
  <c r="AJ1786" i="4" s="1"/>
  <c r="AO1786" i="4"/>
  <c r="AR1786" i="4" s="1"/>
  <c r="AG1786" i="4"/>
  <c r="AH1786" i="4" s="1"/>
  <c r="AI1786" i="4" s="1"/>
  <c r="AF1786" i="4"/>
  <c r="AW1785" i="4"/>
  <c r="AO1785" i="4"/>
  <c r="AR1785" i="4" s="1"/>
  <c r="AH1785" i="4"/>
  <c r="AI1785" i="4" s="1"/>
  <c r="AG1785" i="4"/>
  <c r="AD1785" i="4"/>
  <c r="AE1785" i="4" s="1"/>
  <c r="AW1784" i="4"/>
  <c r="AD1784" i="4" s="1"/>
  <c r="AE1784" i="4" s="1"/>
  <c r="AJ1784" i="4" s="1"/>
  <c r="AO1784" i="4"/>
  <c r="AR1784" i="4" s="1"/>
  <c r="AG1784" i="4"/>
  <c r="AH1784" i="4" s="1"/>
  <c r="AI1784" i="4" s="1"/>
  <c r="AF1784" i="4"/>
  <c r="AL1784" i="4" s="1"/>
  <c r="AW1783" i="4"/>
  <c r="AD1783" i="4" s="1"/>
  <c r="AE1783" i="4" s="1"/>
  <c r="AO1783" i="4"/>
  <c r="AR1783" i="4" s="1"/>
  <c r="AG1783" i="4"/>
  <c r="AH1783" i="4" s="1"/>
  <c r="AI1783" i="4" s="1"/>
  <c r="AF1783" i="4"/>
  <c r="AW1782" i="4"/>
  <c r="AD1782" i="4" s="1"/>
  <c r="AE1782" i="4" s="1"/>
  <c r="AJ1782" i="4" s="1"/>
  <c r="AO1782" i="4"/>
  <c r="AR1782" i="4" s="1"/>
  <c r="AG1782" i="4"/>
  <c r="AH1782" i="4" s="1"/>
  <c r="AI1782" i="4" s="1"/>
  <c r="AW1781" i="4"/>
  <c r="AD1781" i="4" s="1"/>
  <c r="AE1781" i="4" s="1"/>
  <c r="AO1781" i="4"/>
  <c r="AR1781" i="4" s="1"/>
  <c r="AG1781" i="4"/>
  <c r="AH1781" i="4" s="1"/>
  <c r="AI1781" i="4" s="1"/>
  <c r="AF1781" i="4"/>
  <c r="AW1780" i="4"/>
  <c r="AD1780" i="4" s="1"/>
  <c r="AE1780" i="4" s="1"/>
  <c r="AO1780" i="4"/>
  <c r="AR1780" i="4" s="1"/>
  <c r="AG1780" i="4"/>
  <c r="AH1780" i="4" s="1"/>
  <c r="AI1780" i="4" s="1"/>
  <c r="AF1780" i="4"/>
  <c r="AW1779" i="4"/>
  <c r="AD1779" i="4" s="1"/>
  <c r="AE1779" i="4" s="1"/>
  <c r="AJ1779" i="4" s="1"/>
  <c r="AO1779" i="4"/>
  <c r="AR1779" i="4" s="1"/>
  <c r="AH1779" i="4"/>
  <c r="AI1779" i="4" s="1"/>
  <c r="AG1779" i="4"/>
  <c r="AF1779" i="4"/>
  <c r="AL1779" i="4" s="1"/>
  <c r="AW1778" i="4"/>
  <c r="AD1778" i="4" s="1"/>
  <c r="AE1778" i="4" s="1"/>
  <c r="AO1778" i="4"/>
  <c r="AR1778" i="4" s="1"/>
  <c r="AH1778" i="4"/>
  <c r="AI1778" i="4" s="1"/>
  <c r="AG1778" i="4"/>
  <c r="AF1778" i="4"/>
  <c r="AW1777" i="4"/>
  <c r="AD1777" i="4" s="1"/>
  <c r="AE1777" i="4" s="1"/>
  <c r="AJ1777" i="4" s="1"/>
  <c r="AO1777" i="4"/>
  <c r="AR1777" i="4" s="1"/>
  <c r="AH1777" i="4"/>
  <c r="AI1777" i="4" s="1"/>
  <c r="AG1777" i="4"/>
  <c r="AF1777" i="4"/>
  <c r="AL1777" i="4" s="1"/>
  <c r="AW1776" i="4"/>
  <c r="AD1776" i="4" s="1"/>
  <c r="AE1776" i="4" s="1"/>
  <c r="AO1776" i="4"/>
  <c r="AR1776" i="4" s="1"/>
  <c r="AH1776" i="4"/>
  <c r="AI1776" i="4" s="1"/>
  <c r="AG1776" i="4"/>
  <c r="AF1776" i="4"/>
  <c r="AW1775" i="4"/>
  <c r="AD1775" i="4" s="1"/>
  <c r="AE1775" i="4" s="1"/>
  <c r="AJ1775" i="4" s="1"/>
  <c r="AO1775" i="4"/>
  <c r="AR1775" i="4" s="1"/>
  <c r="AH1775" i="4"/>
  <c r="AI1775" i="4" s="1"/>
  <c r="AG1775" i="4"/>
  <c r="AF1775" i="4"/>
  <c r="AL1775" i="4" s="1"/>
  <c r="AW1774" i="4"/>
  <c r="AD1774" i="4" s="1"/>
  <c r="AE1774" i="4" s="1"/>
  <c r="AO1774" i="4"/>
  <c r="AR1774" i="4" s="1"/>
  <c r="AH1774" i="4"/>
  <c r="AI1774" i="4" s="1"/>
  <c r="AG1774" i="4"/>
  <c r="AF1774" i="4"/>
  <c r="AW1773" i="4"/>
  <c r="AD1773" i="4" s="1"/>
  <c r="AE1773" i="4" s="1"/>
  <c r="AJ1773" i="4" s="1"/>
  <c r="AO1773" i="4"/>
  <c r="AR1773" i="4" s="1"/>
  <c r="AH1773" i="4"/>
  <c r="AI1773" i="4" s="1"/>
  <c r="AG1773" i="4"/>
  <c r="AF1773" i="4"/>
  <c r="AL1773" i="4" s="1"/>
  <c r="AW1772" i="4"/>
  <c r="AD1772" i="4" s="1"/>
  <c r="AE1772" i="4" s="1"/>
  <c r="AO1772" i="4"/>
  <c r="AR1772" i="4" s="1"/>
  <c r="AH1772" i="4"/>
  <c r="AI1772" i="4" s="1"/>
  <c r="AG1772" i="4"/>
  <c r="AF1772" i="4"/>
  <c r="AW1771" i="4"/>
  <c r="AD1771" i="4" s="1"/>
  <c r="AE1771" i="4" s="1"/>
  <c r="AJ1771" i="4" s="1"/>
  <c r="AO1771" i="4"/>
  <c r="AR1771" i="4" s="1"/>
  <c r="AH1771" i="4"/>
  <c r="AI1771" i="4" s="1"/>
  <c r="AG1771" i="4"/>
  <c r="AF1771" i="4"/>
  <c r="AL1771" i="4" s="1"/>
  <c r="AW1770" i="4"/>
  <c r="AD1770" i="4" s="1"/>
  <c r="AE1770" i="4" s="1"/>
  <c r="AO1770" i="4"/>
  <c r="AR1770" i="4" s="1"/>
  <c r="AH1770" i="4"/>
  <c r="AI1770" i="4" s="1"/>
  <c r="AG1770" i="4"/>
  <c r="AF1770" i="4"/>
  <c r="AW1769" i="4"/>
  <c r="AD1769" i="4" s="1"/>
  <c r="AE1769" i="4" s="1"/>
  <c r="AJ1769" i="4" s="1"/>
  <c r="AO1769" i="4"/>
  <c r="AR1769" i="4" s="1"/>
  <c r="AH1769" i="4"/>
  <c r="AI1769" i="4" s="1"/>
  <c r="AG1769" i="4"/>
  <c r="AF1769" i="4"/>
  <c r="AL1769" i="4" s="1"/>
  <c r="AW1768" i="4"/>
  <c r="AD1768" i="4" s="1"/>
  <c r="AE1768" i="4" s="1"/>
  <c r="AF1768" i="4" s="1"/>
  <c r="AL1768" i="4" s="1"/>
  <c r="AW1767" i="4"/>
  <c r="AD1767" i="4" s="1"/>
  <c r="AE1767" i="4" s="1"/>
  <c r="AR1767" i="4"/>
  <c r="AO1767" i="4"/>
  <c r="AG1767" i="4"/>
  <c r="AH1767" i="4" s="1"/>
  <c r="AI1767" i="4" s="1"/>
  <c r="AW1766" i="4"/>
  <c r="AO1766" i="4"/>
  <c r="AR1766" i="4" s="1"/>
  <c r="AG1766" i="4"/>
  <c r="AI1766" i="4" s="1"/>
  <c r="AD1766" i="4"/>
  <c r="AW1765" i="4"/>
  <c r="AD1765" i="4" s="1"/>
  <c r="AE1765" i="4" s="1"/>
  <c r="AR1765" i="4"/>
  <c r="AO1765" i="4"/>
  <c r="AG1765" i="4"/>
  <c r="AH1765" i="4" s="1"/>
  <c r="AI1765" i="4" s="1"/>
  <c r="AW1764" i="4"/>
  <c r="AR1764" i="4"/>
  <c r="AO1764" i="4"/>
  <c r="AI1764" i="4"/>
  <c r="AG1764" i="4"/>
  <c r="AH1764" i="4" s="1"/>
  <c r="AE1764" i="4"/>
  <c r="AD1764" i="4"/>
  <c r="AW1763" i="4"/>
  <c r="AD1763" i="4" s="1"/>
  <c r="AE1763" i="4" s="1"/>
  <c r="AO1763" i="4"/>
  <c r="AR1763" i="4" s="1"/>
  <c r="AG1763" i="4"/>
  <c r="AH1763" i="4" s="1"/>
  <c r="AI1763" i="4" s="1"/>
  <c r="AW1762" i="4"/>
  <c r="AO1762" i="4"/>
  <c r="AR1762" i="4" s="1"/>
  <c r="AG1762" i="4"/>
  <c r="AI1762" i="4" s="1"/>
  <c r="AD1762" i="4"/>
  <c r="AW1761" i="4"/>
  <c r="AD1761" i="4" s="1"/>
  <c r="AO1761" i="4"/>
  <c r="AR1761" i="4" s="1"/>
  <c r="AG1761" i="4"/>
  <c r="AH1761" i="4" s="1"/>
  <c r="AI1761" i="4" s="1"/>
  <c r="AE1761" i="4"/>
  <c r="AW1760" i="4"/>
  <c r="AR1760" i="4"/>
  <c r="AO1760" i="4"/>
  <c r="AI1760" i="4"/>
  <c r="AG1760" i="4"/>
  <c r="AH1760" i="4" s="1"/>
  <c r="AE1760" i="4"/>
  <c r="AD1760" i="4"/>
  <c r="AW1759" i="4"/>
  <c r="AD1759" i="4" s="1"/>
  <c r="AE1759" i="4" s="1"/>
  <c r="AO1759" i="4"/>
  <c r="AR1759" i="4" s="1"/>
  <c r="AG1759" i="4"/>
  <c r="AH1759" i="4" s="1"/>
  <c r="AI1759" i="4" s="1"/>
  <c r="AW1758" i="4"/>
  <c r="AD1758" i="4" s="1"/>
  <c r="AE1758" i="4" s="1"/>
  <c r="AW1757" i="4"/>
  <c r="AO1757" i="4"/>
  <c r="AR1757" i="4" s="1"/>
  <c r="AH1757" i="4"/>
  <c r="AI1757" i="4" s="1"/>
  <c r="AG1757" i="4"/>
  <c r="AD1757" i="4"/>
  <c r="AE1757" i="4" s="1"/>
  <c r="AF1757" i="4" s="1"/>
  <c r="AL1757" i="4" s="1"/>
  <c r="AW1756" i="4"/>
  <c r="AD1756" i="4" s="1"/>
  <c r="AE1756" i="4" s="1"/>
  <c r="AO1756" i="4"/>
  <c r="AR1756" i="4" s="1"/>
  <c r="AG1756" i="4"/>
  <c r="AH1756" i="4" s="1"/>
  <c r="AI1756" i="4" s="1"/>
  <c r="AW1755" i="4"/>
  <c r="AD1755" i="4" s="1"/>
  <c r="AE1755" i="4"/>
  <c r="AW1754" i="4"/>
  <c r="AD1754" i="4" s="1"/>
  <c r="AE1754" i="4" s="1"/>
  <c r="AR1754" i="4"/>
  <c r="AO1754" i="4"/>
  <c r="AG1754" i="4"/>
  <c r="AH1754" i="4" s="1"/>
  <c r="AI1754" i="4" s="1"/>
  <c r="AW1753" i="4"/>
  <c r="AR1753" i="4"/>
  <c r="AO1753" i="4"/>
  <c r="AI1753" i="4"/>
  <c r="AG1753" i="4"/>
  <c r="AH1753" i="4" s="1"/>
  <c r="AE1753" i="4"/>
  <c r="AD1753" i="4"/>
  <c r="AW1752" i="4"/>
  <c r="AD1752" i="4"/>
  <c r="AE1752" i="4" s="1"/>
  <c r="AJ1752" i="4" s="1"/>
  <c r="AW1751" i="4"/>
  <c r="AD1751" i="4" s="1"/>
  <c r="AE1751" i="4" s="1"/>
  <c r="AO1751" i="4"/>
  <c r="AR1751" i="4" s="1"/>
  <c r="AH1751" i="4"/>
  <c r="AI1751" i="4" s="1"/>
  <c r="AG1751" i="4"/>
  <c r="AF1751" i="4"/>
  <c r="AW1750" i="4"/>
  <c r="AD1750" i="4" s="1"/>
  <c r="AE1750" i="4" s="1"/>
  <c r="AJ1750" i="4" s="1"/>
  <c r="AO1750" i="4"/>
  <c r="AR1750" i="4" s="1"/>
  <c r="AH1750" i="4"/>
  <c r="AI1750" i="4" s="1"/>
  <c r="AG1750" i="4"/>
  <c r="AF1750" i="4"/>
  <c r="AL1750" i="4" s="1"/>
  <c r="AW1749" i="4"/>
  <c r="AD1749" i="4" s="1"/>
  <c r="AE1749" i="4" s="1"/>
  <c r="AF1749" i="4" s="1"/>
  <c r="AL1749" i="4" s="1"/>
  <c r="AW1748" i="4"/>
  <c r="AD1748" i="4" s="1"/>
  <c r="AE1748" i="4" s="1"/>
  <c r="AO1748" i="4"/>
  <c r="AR1748" i="4" s="1"/>
  <c r="AG1748" i="4"/>
  <c r="AH1748" i="4" s="1"/>
  <c r="AI1748" i="4" s="1"/>
  <c r="AW1747" i="4"/>
  <c r="AD1747" i="4" s="1"/>
  <c r="AR1747" i="4"/>
  <c r="AO1747" i="4"/>
  <c r="AI1747" i="4"/>
  <c r="AG1747" i="4"/>
  <c r="AH1747" i="4" s="1"/>
  <c r="AE1747" i="4"/>
  <c r="AW1746" i="4"/>
  <c r="AD1746" i="4"/>
  <c r="AE1746" i="4" s="1"/>
  <c r="AJ1746" i="4" s="1"/>
  <c r="AW1745" i="4"/>
  <c r="AD1745" i="4" s="1"/>
  <c r="AE1745" i="4" s="1"/>
  <c r="AO1745" i="4"/>
  <c r="AR1745" i="4" s="1"/>
  <c r="AH1745" i="4"/>
  <c r="AI1745" i="4" s="1"/>
  <c r="AG1745" i="4"/>
  <c r="AW1744" i="4"/>
  <c r="AD1744" i="4" s="1"/>
  <c r="AE1744" i="4" s="1"/>
  <c r="AO1744" i="4"/>
  <c r="AR1744" i="4" s="1"/>
  <c r="AG1744" i="4"/>
  <c r="AH1744" i="4" s="1"/>
  <c r="AI1744" i="4" s="1"/>
  <c r="AW1743" i="4"/>
  <c r="AD1743" i="4" s="1"/>
  <c r="AE1743" i="4" s="1"/>
  <c r="AO1743" i="4"/>
  <c r="AR1743" i="4" s="1"/>
  <c r="AH1743" i="4"/>
  <c r="AI1743" i="4" s="1"/>
  <c r="AG1743" i="4"/>
  <c r="AW1742" i="4"/>
  <c r="AD1742" i="4" s="1"/>
  <c r="AE1742" i="4" s="1"/>
  <c r="AO1742" i="4"/>
  <c r="AR1742" i="4" s="1"/>
  <c r="AG1742" i="4"/>
  <c r="AH1742" i="4" s="1"/>
  <c r="AI1742" i="4" s="1"/>
  <c r="AW1741" i="4"/>
  <c r="AD1741" i="4" s="1"/>
  <c r="AE1741" i="4" s="1"/>
  <c r="AO1741" i="4"/>
  <c r="AR1741" i="4" s="1"/>
  <c r="AH1741" i="4"/>
  <c r="AI1741" i="4" s="1"/>
  <c r="AG1741" i="4"/>
  <c r="AW1740" i="4"/>
  <c r="AD1740" i="4" s="1"/>
  <c r="AE1740" i="4" s="1"/>
  <c r="AO1740" i="4"/>
  <c r="AR1740" i="4" s="1"/>
  <c r="AG1740" i="4"/>
  <c r="AH1740" i="4" s="1"/>
  <c r="AI1740" i="4" s="1"/>
  <c r="AW1739" i="4"/>
  <c r="AD1739" i="4" s="1"/>
  <c r="AE1739" i="4" s="1"/>
  <c r="AO1739" i="4"/>
  <c r="AR1739" i="4" s="1"/>
  <c r="AH1739" i="4"/>
  <c r="AI1739" i="4" s="1"/>
  <c r="AG1739" i="4"/>
  <c r="AW1738" i="4"/>
  <c r="AD1738" i="4" s="1"/>
  <c r="AE1738" i="4" s="1"/>
  <c r="AO1738" i="4"/>
  <c r="AR1738" i="4" s="1"/>
  <c r="AG1738" i="4"/>
  <c r="AH1738" i="4" s="1"/>
  <c r="AI1738" i="4" s="1"/>
  <c r="AW1737" i="4"/>
  <c r="AD1737" i="4" s="1"/>
  <c r="AE1737" i="4" s="1"/>
  <c r="AO1737" i="4"/>
  <c r="AR1737" i="4" s="1"/>
  <c r="AH1737" i="4"/>
  <c r="AI1737" i="4" s="1"/>
  <c r="AG1737" i="4"/>
  <c r="AW1736" i="4"/>
  <c r="AD1736" i="4" s="1"/>
  <c r="AE1736" i="4" s="1"/>
  <c r="AO1736" i="4"/>
  <c r="AR1736" i="4" s="1"/>
  <c r="AG1736" i="4"/>
  <c r="AH1736" i="4" s="1"/>
  <c r="AI1736" i="4" s="1"/>
  <c r="AW1735" i="4"/>
  <c r="AD1735" i="4" s="1"/>
  <c r="AE1735" i="4" s="1"/>
  <c r="AO1735" i="4"/>
  <c r="AR1735" i="4" s="1"/>
  <c r="AH1735" i="4"/>
  <c r="AI1735" i="4" s="1"/>
  <c r="AG1735" i="4"/>
  <c r="AW1734" i="4"/>
  <c r="AD1734" i="4" s="1"/>
  <c r="AE1734" i="4" s="1"/>
  <c r="AO1734" i="4"/>
  <c r="AR1734" i="4" s="1"/>
  <c r="AG1734" i="4"/>
  <c r="AH1734" i="4" s="1"/>
  <c r="AI1734" i="4" s="1"/>
  <c r="AW1733" i="4"/>
  <c r="AD1733" i="4" s="1"/>
  <c r="AE1733" i="4" s="1"/>
  <c r="AO1733" i="4"/>
  <c r="AR1733" i="4" s="1"/>
  <c r="AH1733" i="4"/>
  <c r="AI1733" i="4" s="1"/>
  <c r="AG1733" i="4"/>
  <c r="AW1732" i="4"/>
  <c r="AD1732" i="4" s="1"/>
  <c r="AE1732" i="4" s="1"/>
  <c r="AO1732" i="4"/>
  <c r="AR1732" i="4" s="1"/>
  <c r="AG1732" i="4"/>
  <c r="AH1732" i="4" s="1"/>
  <c r="AI1732" i="4" s="1"/>
  <c r="AW1731" i="4"/>
  <c r="AD1731" i="4" s="1"/>
  <c r="AE1731" i="4" s="1"/>
  <c r="AO1731" i="4"/>
  <c r="AR1731" i="4" s="1"/>
  <c r="AH1731" i="4"/>
  <c r="AI1731" i="4" s="1"/>
  <c r="AG1731" i="4"/>
  <c r="AW1730" i="4"/>
  <c r="AD1730" i="4" s="1"/>
  <c r="AE1730" i="4" s="1"/>
  <c r="AO1730" i="4"/>
  <c r="AR1730" i="4" s="1"/>
  <c r="AG1730" i="4"/>
  <c r="AH1730" i="4" s="1"/>
  <c r="AI1730" i="4" s="1"/>
  <c r="AW1729" i="4"/>
  <c r="AD1729" i="4" s="1"/>
  <c r="AE1729" i="4" s="1"/>
  <c r="AO1729" i="4"/>
  <c r="AR1729" i="4" s="1"/>
  <c r="AH1729" i="4"/>
  <c r="AI1729" i="4" s="1"/>
  <c r="AG1729" i="4"/>
  <c r="AW1728" i="4"/>
  <c r="AD1728" i="4" s="1"/>
  <c r="AE1728" i="4" s="1"/>
  <c r="AO1728" i="4"/>
  <c r="AR1728" i="4" s="1"/>
  <c r="AG1728" i="4"/>
  <c r="AH1728" i="4" s="1"/>
  <c r="AI1728" i="4" s="1"/>
  <c r="AW1727" i="4"/>
  <c r="AD1727" i="4" s="1"/>
  <c r="AE1727" i="4" s="1"/>
  <c r="AO1727" i="4"/>
  <c r="AR1727" i="4" s="1"/>
  <c r="AH1727" i="4"/>
  <c r="AI1727" i="4" s="1"/>
  <c r="AG1727" i="4"/>
  <c r="AW1726" i="4"/>
  <c r="AD1726" i="4" s="1"/>
  <c r="AE1726" i="4" s="1"/>
  <c r="AO1726" i="4"/>
  <c r="AR1726" i="4" s="1"/>
  <c r="AG1726" i="4"/>
  <c r="AH1726" i="4" s="1"/>
  <c r="AI1726" i="4" s="1"/>
  <c r="AW1725" i="4"/>
  <c r="AD1725" i="4" s="1"/>
  <c r="AE1725" i="4" s="1"/>
  <c r="AO1725" i="4"/>
  <c r="AR1725" i="4" s="1"/>
  <c r="AH1725" i="4"/>
  <c r="AI1725" i="4" s="1"/>
  <c r="AG1725" i="4"/>
  <c r="AW1724" i="4"/>
  <c r="AD1724" i="4" s="1"/>
  <c r="AE1724" i="4" s="1"/>
  <c r="AO1724" i="4"/>
  <c r="AR1724" i="4" s="1"/>
  <c r="AG1724" i="4"/>
  <c r="AH1724" i="4" s="1"/>
  <c r="AI1724" i="4" s="1"/>
  <c r="AW1723" i="4"/>
  <c r="AD1723" i="4" s="1"/>
  <c r="AE1723" i="4" s="1"/>
  <c r="AO1723" i="4"/>
  <c r="AR1723" i="4" s="1"/>
  <c r="AH1723" i="4"/>
  <c r="AI1723" i="4" s="1"/>
  <c r="AG1723" i="4"/>
  <c r="AW1722" i="4"/>
  <c r="AD1722" i="4" s="1"/>
  <c r="AE1722" i="4" s="1"/>
  <c r="AO1722" i="4"/>
  <c r="AR1722" i="4" s="1"/>
  <c r="AG1722" i="4"/>
  <c r="AH1722" i="4" s="1"/>
  <c r="AI1722" i="4" s="1"/>
  <c r="AW1721" i="4"/>
  <c r="AD1721" i="4" s="1"/>
  <c r="AE1721" i="4" s="1"/>
  <c r="AO1721" i="4"/>
  <c r="AR1721" i="4" s="1"/>
  <c r="AH1721" i="4"/>
  <c r="AI1721" i="4" s="1"/>
  <c r="AG1721" i="4"/>
  <c r="AW1720" i="4"/>
  <c r="AD1720" i="4" s="1"/>
  <c r="AE1720" i="4" s="1"/>
  <c r="AO1720" i="4"/>
  <c r="AR1720" i="4" s="1"/>
  <c r="AG1720" i="4"/>
  <c r="AH1720" i="4" s="1"/>
  <c r="AI1720" i="4" s="1"/>
  <c r="AW1719" i="4"/>
  <c r="AD1719" i="4" s="1"/>
  <c r="AE1719" i="4" s="1"/>
  <c r="AO1719" i="4"/>
  <c r="AR1719" i="4" s="1"/>
  <c r="AH1719" i="4"/>
  <c r="AI1719" i="4" s="1"/>
  <c r="AG1719" i="4"/>
  <c r="AW1718" i="4"/>
  <c r="AD1718" i="4" s="1"/>
  <c r="AE1718" i="4" s="1"/>
  <c r="AO1718" i="4"/>
  <c r="AR1718" i="4" s="1"/>
  <c r="AG1718" i="4"/>
  <c r="AH1718" i="4" s="1"/>
  <c r="AI1718" i="4" s="1"/>
  <c r="AW1717" i="4"/>
  <c r="AD1717" i="4" s="1"/>
  <c r="AE1717" i="4" s="1"/>
  <c r="AO1717" i="4"/>
  <c r="AR1717" i="4" s="1"/>
  <c r="AH1717" i="4"/>
  <c r="AI1717" i="4" s="1"/>
  <c r="AG1717" i="4"/>
  <c r="AW1716" i="4"/>
  <c r="AD1716" i="4" s="1"/>
  <c r="AE1716" i="4" s="1"/>
  <c r="AO1716" i="4"/>
  <c r="AR1716" i="4" s="1"/>
  <c r="AG1716" i="4"/>
  <c r="AH1716" i="4" s="1"/>
  <c r="AI1716" i="4" s="1"/>
  <c r="AW1715" i="4"/>
  <c r="AD1715" i="4" s="1"/>
  <c r="AE1715" i="4" s="1"/>
  <c r="AO1715" i="4"/>
  <c r="AR1715" i="4" s="1"/>
  <c r="AH1715" i="4"/>
  <c r="AI1715" i="4" s="1"/>
  <c r="AG1715" i="4"/>
  <c r="AW1714" i="4"/>
  <c r="AD1714" i="4" s="1"/>
  <c r="AE1714" i="4" s="1"/>
  <c r="AO1714" i="4"/>
  <c r="AR1714" i="4" s="1"/>
  <c r="AG1714" i="4"/>
  <c r="AH1714" i="4" s="1"/>
  <c r="AI1714" i="4" s="1"/>
  <c r="AW1713" i="4"/>
  <c r="AD1713" i="4" s="1"/>
  <c r="AE1713" i="4" s="1"/>
  <c r="AO1713" i="4"/>
  <c r="AR1713" i="4" s="1"/>
  <c r="AH1713" i="4"/>
  <c r="AI1713" i="4" s="1"/>
  <c r="AG1713" i="4"/>
  <c r="AW1712" i="4"/>
  <c r="AD1712" i="4" s="1"/>
  <c r="AE1712" i="4" s="1"/>
  <c r="AO1712" i="4"/>
  <c r="AR1712" i="4" s="1"/>
  <c r="AG1712" i="4"/>
  <c r="AH1712" i="4" s="1"/>
  <c r="AI1712" i="4" s="1"/>
  <c r="AW1711" i="4"/>
  <c r="AD1711" i="4" s="1"/>
  <c r="AE1711" i="4" s="1"/>
  <c r="AO1711" i="4"/>
  <c r="AR1711" i="4" s="1"/>
  <c r="AH1711" i="4"/>
  <c r="AI1711" i="4" s="1"/>
  <c r="AG1711" i="4"/>
  <c r="AW1710" i="4"/>
  <c r="AD1710" i="4" s="1"/>
  <c r="AE1710" i="4" s="1"/>
  <c r="AO1710" i="4"/>
  <c r="AR1710" i="4" s="1"/>
  <c r="AG1710" i="4"/>
  <c r="AH1710" i="4" s="1"/>
  <c r="AI1710" i="4" s="1"/>
  <c r="AW1709" i="4"/>
  <c r="AD1709" i="4" s="1"/>
  <c r="AE1709" i="4" s="1"/>
  <c r="AO1709" i="4"/>
  <c r="AR1709" i="4" s="1"/>
  <c r="AH1709" i="4"/>
  <c r="AI1709" i="4" s="1"/>
  <c r="AG1709" i="4"/>
  <c r="AW1708" i="4"/>
  <c r="AD1708" i="4" s="1"/>
  <c r="AE1708" i="4" s="1"/>
  <c r="AO1708" i="4"/>
  <c r="AR1708" i="4" s="1"/>
  <c r="AG1708" i="4"/>
  <c r="AH1708" i="4" s="1"/>
  <c r="AI1708" i="4" s="1"/>
  <c r="AW1707" i="4"/>
  <c r="AD1707" i="4" s="1"/>
  <c r="AE1707" i="4" s="1"/>
  <c r="AO1707" i="4"/>
  <c r="AR1707" i="4" s="1"/>
  <c r="AH1707" i="4"/>
  <c r="AI1707" i="4" s="1"/>
  <c r="AG1707" i="4"/>
  <c r="AW1706" i="4"/>
  <c r="AD1706" i="4" s="1"/>
  <c r="AE1706" i="4" s="1"/>
  <c r="AO1706" i="4"/>
  <c r="AR1706" i="4" s="1"/>
  <c r="AG1706" i="4"/>
  <c r="AH1706" i="4" s="1"/>
  <c r="AI1706" i="4" s="1"/>
  <c r="AW1705" i="4"/>
  <c r="AD1705" i="4" s="1"/>
  <c r="AE1705" i="4" s="1"/>
  <c r="AO1705" i="4"/>
  <c r="AR1705" i="4" s="1"/>
  <c r="AH1705" i="4"/>
  <c r="AI1705" i="4" s="1"/>
  <c r="AG1705" i="4"/>
  <c r="AW1704" i="4"/>
  <c r="AD1704" i="4" s="1"/>
  <c r="AE1704" i="4" s="1"/>
  <c r="AO1704" i="4"/>
  <c r="AR1704" i="4" s="1"/>
  <c r="AG1704" i="4"/>
  <c r="AH1704" i="4" s="1"/>
  <c r="AI1704" i="4" s="1"/>
  <c r="AW1703" i="4"/>
  <c r="AD1703" i="4" s="1"/>
  <c r="AE1703" i="4" s="1"/>
  <c r="AO1703" i="4"/>
  <c r="AR1703" i="4" s="1"/>
  <c r="AH1703" i="4"/>
  <c r="AI1703" i="4" s="1"/>
  <c r="AG1703" i="4"/>
  <c r="AW1702" i="4"/>
  <c r="AD1702" i="4" s="1"/>
  <c r="AE1702" i="4" s="1"/>
  <c r="AO1702" i="4"/>
  <c r="AR1702" i="4" s="1"/>
  <c r="AG1702" i="4"/>
  <c r="AH1702" i="4" s="1"/>
  <c r="AI1702" i="4" s="1"/>
  <c r="AW1701" i="4"/>
  <c r="AD1701" i="4" s="1"/>
  <c r="AE1701" i="4" s="1"/>
  <c r="AO1701" i="4"/>
  <c r="AR1701" i="4" s="1"/>
  <c r="AH1701" i="4"/>
  <c r="AI1701" i="4" s="1"/>
  <c r="AG1701" i="4"/>
  <c r="AW1700" i="4"/>
  <c r="AD1700" i="4" s="1"/>
  <c r="AE1700" i="4" s="1"/>
  <c r="AO1700" i="4"/>
  <c r="AR1700" i="4" s="1"/>
  <c r="AG1700" i="4"/>
  <c r="AH1700" i="4" s="1"/>
  <c r="AI1700" i="4" s="1"/>
  <c r="AW1699" i="4"/>
  <c r="AD1699" i="4" s="1"/>
  <c r="AE1699" i="4" s="1"/>
  <c r="AO1699" i="4"/>
  <c r="AR1699" i="4" s="1"/>
  <c r="AH1699" i="4"/>
  <c r="AI1699" i="4" s="1"/>
  <c r="AG1699" i="4"/>
  <c r="AW1698" i="4"/>
  <c r="AD1698" i="4" s="1"/>
  <c r="AE1698" i="4" s="1"/>
  <c r="AO1698" i="4"/>
  <c r="AR1698" i="4" s="1"/>
  <c r="AG1698" i="4"/>
  <c r="AH1698" i="4" s="1"/>
  <c r="AI1698" i="4" s="1"/>
  <c r="AW1697" i="4"/>
  <c r="AD1697" i="4" s="1"/>
  <c r="AE1697" i="4" s="1"/>
  <c r="AO1697" i="4"/>
  <c r="AR1697" i="4" s="1"/>
  <c r="AH1697" i="4"/>
  <c r="AI1697" i="4" s="1"/>
  <c r="AG1697" i="4"/>
  <c r="AW1696" i="4"/>
  <c r="AD1696" i="4" s="1"/>
  <c r="AE1696" i="4" s="1"/>
  <c r="AO1696" i="4"/>
  <c r="AR1696" i="4" s="1"/>
  <c r="AG1696" i="4"/>
  <c r="AH1696" i="4" s="1"/>
  <c r="AI1696" i="4" s="1"/>
  <c r="AW1695" i="4"/>
  <c r="AD1695" i="4" s="1"/>
  <c r="AE1695" i="4" s="1"/>
  <c r="AO1695" i="4"/>
  <c r="AR1695" i="4" s="1"/>
  <c r="AH1695" i="4"/>
  <c r="AI1695" i="4" s="1"/>
  <c r="AG1695" i="4"/>
  <c r="AW1694" i="4"/>
  <c r="AD1694" i="4" s="1"/>
  <c r="AE1694" i="4" s="1"/>
  <c r="AO1694" i="4"/>
  <c r="AR1694" i="4" s="1"/>
  <c r="AG1694" i="4"/>
  <c r="AH1694" i="4" s="1"/>
  <c r="AI1694" i="4" s="1"/>
  <c r="AW1693" i="4"/>
  <c r="AD1693" i="4" s="1"/>
  <c r="AE1693" i="4" s="1"/>
  <c r="AO1693" i="4"/>
  <c r="AR1693" i="4" s="1"/>
  <c r="AH1693" i="4"/>
  <c r="AI1693" i="4" s="1"/>
  <c r="AG1693" i="4"/>
  <c r="AW1692" i="4"/>
  <c r="AD1692" i="4" s="1"/>
  <c r="AE1692" i="4" s="1"/>
  <c r="AW1691" i="4"/>
  <c r="AR1691" i="4"/>
  <c r="AO1691" i="4"/>
  <c r="AG1691" i="4"/>
  <c r="AH1691" i="4" s="1"/>
  <c r="AI1691" i="4" s="1"/>
  <c r="AD1691" i="4"/>
  <c r="AE1691" i="4" s="1"/>
  <c r="AW1690" i="4"/>
  <c r="AD1690" i="4" s="1"/>
  <c r="AR1690" i="4"/>
  <c r="AO1690" i="4"/>
  <c r="AG1690" i="4"/>
  <c r="AI1690" i="4" s="1"/>
  <c r="AW1689" i="4"/>
  <c r="AR1689" i="4"/>
  <c r="AO1689" i="4"/>
  <c r="AI1689" i="4"/>
  <c r="AG1689" i="4"/>
  <c r="AD1689" i="4"/>
  <c r="AW1688" i="4"/>
  <c r="AD1688" i="4" s="1"/>
  <c r="AR1688" i="4"/>
  <c r="AO1688" i="4"/>
  <c r="AG1688" i="4"/>
  <c r="AH1688" i="4" s="1"/>
  <c r="AI1688" i="4" s="1"/>
  <c r="AE1688" i="4"/>
  <c r="AW1687" i="4"/>
  <c r="AD1687" i="4" s="1"/>
  <c r="AE1687" i="4" s="1"/>
  <c r="AO1687" i="4"/>
  <c r="AR1687" i="4" s="1"/>
  <c r="AG1687" i="4"/>
  <c r="AH1687" i="4" s="1"/>
  <c r="AI1687" i="4" s="1"/>
  <c r="AW1686" i="4"/>
  <c r="AD1686" i="4" s="1"/>
  <c r="AR1686" i="4"/>
  <c r="AO1686" i="4"/>
  <c r="AG1686" i="4"/>
  <c r="AI1686" i="4" s="1"/>
  <c r="AW1685" i="4"/>
  <c r="AF1685" i="4"/>
  <c r="AL1685" i="4" s="1"/>
  <c r="AD1685" i="4"/>
  <c r="AE1685" i="4" s="1"/>
  <c r="AJ1685" i="4" s="1"/>
  <c r="AW1684" i="4"/>
  <c r="AD1684" i="4" s="1"/>
  <c r="AE1684" i="4" s="1"/>
  <c r="AO1684" i="4"/>
  <c r="AR1684" i="4" s="1"/>
  <c r="AG1684" i="4"/>
  <c r="AH1684" i="4" s="1"/>
  <c r="AI1684" i="4" s="1"/>
  <c r="AF1684" i="4"/>
  <c r="AW1683" i="4"/>
  <c r="AD1683" i="4" s="1"/>
  <c r="AE1683" i="4" s="1"/>
  <c r="AO1683" i="4"/>
  <c r="AR1683" i="4" s="1"/>
  <c r="AG1683" i="4"/>
  <c r="AH1683" i="4" s="1"/>
  <c r="AI1683" i="4" s="1"/>
  <c r="AF1683" i="4"/>
  <c r="AW1682" i="4"/>
  <c r="AD1682" i="4" s="1"/>
  <c r="AE1682" i="4" s="1"/>
  <c r="AF1682" i="4" s="1"/>
  <c r="AL1682" i="4" s="1"/>
  <c r="AW1681" i="4"/>
  <c r="AD1681" i="4" s="1"/>
  <c r="AE1681" i="4" s="1"/>
  <c r="AO1681" i="4"/>
  <c r="AR1681" i="4" s="1"/>
  <c r="AG1681" i="4"/>
  <c r="AH1681" i="4" s="1"/>
  <c r="AI1681" i="4" s="1"/>
  <c r="AW1680" i="4"/>
  <c r="AD1680" i="4" s="1"/>
  <c r="AE1680" i="4" s="1"/>
  <c r="AO1680" i="4"/>
  <c r="AR1680" i="4" s="1"/>
  <c r="AG1680" i="4"/>
  <c r="AH1680" i="4" s="1"/>
  <c r="AI1680" i="4" s="1"/>
  <c r="AW1679" i="4"/>
  <c r="AD1679" i="4" s="1"/>
  <c r="AE1679" i="4" s="1"/>
  <c r="AJ1679" i="4" s="1"/>
  <c r="AW1678" i="4"/>
  <c r="AD1678" i="4" s="1"/>
  <c r="AE1678" i="4" s="1"/>
  <c r="AO1678" i="4"/>
  <c r="AR1678" i="4" s="1"/>
  <c r="AG1678" i="4"/>
  <c r="AH1678" i="4" s="1"/>
  <c r="AI1678" i="4" s="1"/>
  <c r="AW1677" i="4"/>
  <c r="AD1677" i="4" s="1"/>
  <c r="AE1677" i="4" s="1"/>
  <c r="AO1677" i="4"/>
  <c r="AR1677" i="4" s="1"/>
  <c r="AH1677" i="4"/>
  <c r="AI1677" i="4" s="1"/>
  <c r="AG1677" i="4"/>
  <c r="AW1676" i="4"/>
  <c r="AD1676" i="4" s="1"/>
  <c r="AE1676" i="4" s="1"/>
  <c r="AW1675" i="4"/>
  <c r="AR1675" i="4"/>
  <c r="AO1675" i="4"/>
  <c r="AG1675" i="4"/>
  <c r="AH1675" i="4" s="1"/>
  <c r="AI1675" i="4" s="1"/>
  <c r="AD1675" i="4"/>
  <c r="AE1675" i="4" s="1"/>
  <c r="AW1674" i="4"/>
  <c r="AD1674" i="4" s="1"/>
  <c r="AE1674" i="4" s="1"/>
  <c r="AR1674" i="4"/>
  <c r="AO1674" i="4"/>
  <c r="AG1674" i="4"/>
  <c r="AH1674" i="4" s="1"/>
  <c r="AI1674" i="4" s="1"/>
  <c r="AW1673" i="4"/>
  <c r="AD1673" i="4"/>
  <c r="AE1673" i="4" s="1"/>
  <c r="AJ1673" i="4" s="1"/>
  <c r="AW1672" i="4"/>
  <c r="AO1672" i="4"/>
  <c r="AR1672" i="4" s="1"/>
  <c r="AH1672" i="4"/>
  <c r="AI1672" i="4" s="1"/>
  <c r="AG1672" i="4"/>
  <c r="AD1672" i="4"/>
  <c r="AE1672" i="4" s="1"/>
  <c r="AF1672" i="4" s="1"/>
  <c r="AW1671" i="4"/>
  <c r="AO1671" i="4"/>
  <c r="AR1671" i="4" s="1"/>
  <c r="AH1671" i="4"/>
  <c r="AI1671" i="4" s="1"/>
  <c r="AG1671" i="4"/>
  <c r="AD1671" i="4"/>
  <c r="AE1671" i="4" s="1"/>
  <c r="AF1671" i="4" s="1"/>
  <c r="AW1670" i="4"/>
  <c r="AD1670" i="4" s="1"/>
  <c r="AE1670" i="4" s="1"/>
  <c r="AF1670" i="4" s="1"/>
  <c r="AL1670" i="4" s="1"/>
  <c r="AW1669" i="4"/>
  <c r="AD1669" i="4" s="1"/>
  <c r="AE1669" i="4" s="1"/>
  <c r="AO1669" i="4"/>
  <c r="AR1669" i="4" s="1"/>
  <c r="AG1669" i="4"/>
  <c r="AH1669" i="4" s="1"/>
  <c r="AI1669" i="4" s="1"/>
  <c r="AW1668" i="4"/>
  <c r="AD1668" i="4" s="1"/>
  <c r="AE1668" i="4" s="1"/>
  <c r="AR1668" i="4"/>
  <c r="AO1668" i="4"/>
  <c r="AI1668" i="4"/>
  <c r="AG1668" i="4"/>
  <c r="AH1668" i="4" s="1"/>
  <c r="AW1667" i="4"/>
  <c r="AR1667" i="4"/>
  <c r="AO1667" i="4"/>
  <c r="AG1667" i="4"/>
  <c r="AH1667" i="4" s="1"/>
  <c r="AI1667" i="4" s="1"/>
  <c r="AD1667" i="4"/>
  <c r="AE1667" i="4" s="1"/>
  <c r="AW1666" i="4"/>
  <c r="AD1666" i="4"/>
  <c r="AE1666" i="4" s="1"/>
  <c r="AJ1666" i="4" s="1"/>
  <c r="AW1665" i="4"/>
  <c r="AD1665" i="4" s="1"/>
  <c r="AE1665" i="4" s="1"/>
  <c r="AO1665" i="4"/>
  <c r="AR1665" i="4" s="1"/>
  <c r="AH1665" i="4"/>
  <c r="AI1665" i="4" s="1"/>
  <c r="AG1665" i="4"/>
  <c r="AW1664" i="4"/>
  <c r="AD1664" i="4" s="1"/>
  <c r="AE1664" i="4" s="1"/>
  <c r="AO1664" i="4"/>
  <c r="AR1664" i="4" s="1"/>
  <c r="AG1664" i="4"/>
  <c r="AH1664" i="4" s="1"/>
  <c r="AI1664" i="4" s="1"/>
  <c r="AW1663" i="4"/>
  <c r="AD1663" i="4" s="1"/>
  <c r="AE1663" i="4" s="1"/>
  <c r="AW1662" i="4"/>
  <c r="AO1662" i="4"/>
  <c r="AR1662" i="4" s="1"/>
  <c r="AG1662" i="4"/>
  <c r="AI1662" i="4" s="1"/>
  <c r="AD1662" i="4"/>
  <c r="AW1661" i="4"/>
  <c r="AD1661" i="4" s="1"/>
  <c r="AE1661" i="4" s="1"/>
  <c r="AR1661" i="4"/>
  <c r="AO1661" i="4"/>
  <c r="AG1661" i="4"/>
  <c r="AH1661" i="4" s="1"/>
  <c r="AI1661" i="4" s="1"/>
  <c r="AW1660" i="4"/>
  <c r="AD1660" i="4" s="1"/>
  <c r="AE1660" i="4" s="1"/>
  <c r="AJ1660" i="4" s="1"/>
  <c r="AW1659" i="4"/>
  <c r="AO1659" i="4"/>
  <c r="AR1659" i="4" s="1"/>
  <c r="AG1659" i="4"/>
  <c r="AH1659" i="4" s="1"/>
  <c r="AI1659" i="4" s="1"/>
  <c r="AD1659" i="4"/>
  <c r="AE1659" i="4" s="1"/>
  <c r="AF1659" i="4" s="1"/>
  <c r="AW1658" i="4"/>
  <c r="AO1658" i="4"/>
  <c r="AR1658" i="4" s="1"/>
  <c r="AG1658" i="4"/>
  <c r="AH1658" i="4" s="1"/>
  <c r="AI1658" i="4" s="1"/>
  <c r="AD1658" i="4"/>
  <c r="AE1658" i="4" s="1"/>
  <c r="AF1658" i="4" s="1"/>
  <c r="AW1657" i="4"/>
  <c r="AO1657" i="4"/>
  <c r="AR1657" i="4" s="1"/>
  <c r="AG1657" i="4"/>
  <c r="AH1657" i="4" s="1"/>
  <c r="AI1657" i="4" s="1"/>
  <c r="AD1657" i="4"/>
  <c r="AE1657" i="4" s="1"/>
  <c r="AF1657" i="4" s="1"/>
  <c r="AW1656" i="4"/>
  <c r="AO1656" i="4"/>
  <c r="AR1656" i="4" s="1"/>
  <c r="AG1656" i="4"/>
  <c r="AH1656" i="4" s="1"/>
  <c r="AI1656" i="4" s="1"/>
  <c r="AD1656" i="4"/>
  <c r="AE1656" i="4" s="1"/>
  <c r="AF1656" i="4" s="1"/>
  <c r="AW1655" i="4"/>
  <c r="AO1655" i="4"/>
  <c r="AR1655" i="4" s="1"/>
  <c r="AG1655" i="4"/>
  <c r="AH1655" i="4" s="1"/>
  <c r="AI1655" i="4" s="1"/>
  <c r="AD1655" i="4"/>
  <c r="AE1655" i="4" s="1"/>
  <c r="AF1655" i="4" s="1"/>
  <c r="AW1654" i="4"/>
  <c r="AO1654" i="4"/>
  <c r="AR1654" i="4" s="1"/>
  <c r="AG1654" i="4"/>
  <c r="AH1654" i="4" s="1"/>
  <c r="AI1654" i="4" s="1"/>
  <c r="AD1654" i="4"/>
  <c r="AE1654" i="4" s="1"/>
  <c r="AF1654" i="4" s="1"/>
  <c r="AW1653" i="4"/>
  <c r="AO1653" i="4"/>
  <c r="AR1653" i="4" s="1"/>
  <c r="AG1653" i="4"/>
  <c r="AH1653" i="4" s="1"/>
  <c r="AI1653" i="4" s="1"/>
  <c r="AD1653" i="4"/>
  <c r="AE1653" i="4" s="1"/>
  <c r="AF1653" i="4" s="1"/>
  <c r="AW1652" i="4"/>
  <c r="AO1652" i="4"/>
  <c r="AR1652" i="4" s="1"/>
  <c r="AG1652" i="4"/>
  <c r="AH1652" i="4" s="1"/>
  <c r="AI1652" i="4" s="1"/>
  <c r="AD1652" i="4"/>
  <c r="AE1652" i="4" s="1"/>
  <c r="AF1652" i="4" s="1"/>
  <c r="AW1651" i="4"/>
  <c r="AD1651" i="4" s="1"/>
  <c r="AE1651" i="4"/>
  <c r="AF1651" i="4" s="1"/>
  <c r="AL1651" i="4" s="1"/>
  <c r="AW1650" i="4"/>
  <c r="AD1650" i="4" s="1"/>
  <c r="AR1650" i="4"/>
  <c r="AO1650" i="4"/>
  <c r="AG1650" i="4"/>
  <c r="AH1650" i="4" s="1"/>
  <c r="AI1650" i="4" s="1"/>
  <c r="AE1650" i="4"/>
  <c r="AW1649" i="4"/>
  <c r="AD1649" i="4" s="1"/>
  <c r="AE1649" i="4" s="1"/>
  <c r="AO1649" i="4"/>
  <c r="AR1649" i="4" s="1"/>
  <c r="AG1649" i="4"/>
  <c r="AH1649" i="4" s="1"/>
  <c r="AI1649" i="4" s="1"/>
  <c r="AW1648" i="4"/>
  <c r="AD1648" i="4"/>
  <c r="AE1648" i="4" s="1"/>
  <c r="AW1647" i="4"/>
  <c r="AO1647" i="4"/>
  <c r="AR1647" i="4" s="1"/>
  <c r="AI1647" i="4"/>
  <c r="AG1647" i="4"/>
  <c r="AD1647" i="4"/>
  <c r="AF1647" i="4" s="1"/>
  <c r="AW1646" i="4"/>
  <c r="AO1646" i="4"/>
  <c r="AR1646" i="4" s="1"/>
  <c r="AH1646" i="4"/>
  <c r="AI1646" i="4" s="1"/>
  <c r="AG1646" i="4"/>
  <c r="AD1646" i="4"/>
  <c r="AE1646" i="4" s="1"/>
  <c r="AW1645" i="4"/>
  <c r="AD1645" i="4" s="1"/>
  <c r="AE1645" i="4" s="1"/>
  <c r="AO1645" i="4"/>
  <c r="AR1645" i="4" s="1"/>
  <c r="AG1645" i="4"/>
  <c r="AH1645" i="4" s="1"/>
  <c r="AI1645" i="4" s="1"/>
  <c r="AW1644" i="4"/>
  <c r="AD1644" i="4" s="1"/>
  <c r="AE1644" i="4"/>
  <c r="AW1643" i="4"/>
  <c r="AD1643" i="4" s="1"/>
  <c r="AE1643" i="4" s="1"/>
  <c r="AR1643" i="4"/>
  <c r="AO1643" i="4"/>
  <c r="AG1643" i="4"/>
  <c r="AH1643" i="4" s="1"/>
  <c r="AI1643" i="4" s="1"/>
  <c r="AW1642" i="4"/>
  <c r="AO1642" i="4"/>
  <c r="AR1642" i="4" s="1"/>
  <c r="AG1642" i="4"/>
  <c r="AH1642" i="4" s="1"/>
  <c r="AI1642" i="4" s="1"/>
  <c r="AD1642" i="4"/>
  <c r="AE1642" i="4" s="1"/>
  <c r="AW1641" i="4"/>
  <c r="AF1641" i="4"/>
  <c r="AL1641" i="4" s="1"/>
  <c r="AD1641" i="4"/>
  <c r="AE1641" i="4" s="1"/>
  <c r="AJ1641" i="4" s="1"/>
  <c r="AW1640" i="4"/>
  <c r="AD1640" i="4" s="1"/>
  <c r="AE1640" i="4" s="1"/>
  <c r="AO1640" i="4"/>
  <c r="AR1640" i="4" s="1"/>
  <c r="AG1640" i="4"/>
  <c r="AH1640" i="4" s="1"/>
  <c r="AI1640" i="4" s="1"/>
  <c r="AF1640" i="4"/>
  <c r="AW1639" i="4"/>
  <c r="AD1639" i="4" s="1"/>
  <c r="AE1639" i="4" s="1"/>
  <c r="AO1639" i="4"/>
  <c r="AR1639" i="4" s="1"/>
  <c r="AG1639" i="4"/>
  <c r="AH1639" i="4" s="1"/>
  <c r="AI1639" i="4" s="1"/>
  <c r="AF1639" i="4"/>
  <c r="AW1638" i="4"/>
  <c r="AD1638" i="4" s="1"/>
  <c r="AE1638" i="4" s="1"/>
  <c r="AW1637" i="4"/>
  <c r="AD1637" i="4" s="1"/>
  <c r="AE1637" i="4" s="1"/>
  <c r="AR1637" i="4"/>
  <c r="AO1637" i="4"/>
  <c r="AI1637" i="4"/>
  <c r="AG1637" i="4"/>
  <c r="AH1637" i="4" s="1"/>
  <c r="AW1636" i="4"/>
  <c r="AD1636" i="4" s="1"/>
  <c r="AO1636" i="4"/>
  <c r="AR1636" i="4" s="1"/>
  <c r="AG1636" i="4"/>
  <c r="AH1636" i="4" s="1"/>
  <c r="AI1636" i="4" s="1"/>
  <c r="AE1636" i="4"/>
  <c r="AW1635" i="4"/>
  <c r="AR1635" i="4"/>
  <c r="AO1635" i="4"/>
  <c r="AG1635" i="4"/>
  <c r="AH1635" i="4" s="1"/>
  <c r="AI1635" i="4" s="1"/>
  <c r="AD1635" i="4"/>
  <c r="AE1635" i="4" s="1"/>
  <c r="AW1634" i="4"/>
  <c r="AD1634" i="4" s="1"/>
  <c r="AO1634" i="4"/>
  <c r="AR1634" i="4" s="1"/>
  <c r="AG1634" i="4"/>
  <c r="AH1634" i="4" s="1"/>
  <c r="AI1634" i="4" s="1"/>
  <c r="AE1634" i="4"/>
  <c r="AW1633" i="4"/>
  <c r="AR1633" i="4"/>
  <c r="AO1633" i="4"/>
  <c r="AG1633" i="4"/>
  <c r="AH1633" i="4" s="1"/>
  <c r="AI1633" i="4" s="1"/>
  <c r="AD1633" i="4"/>
  <c r="AE1633" i="4" s="1"/>
  <c r="AW1632" i="4"/>
  <c r="AD1632" i="4" s="1"/>
  <c r="AE1632" i="4" s="1"/>
  <c r="AO1632" i="4"/>
  <c r="AR1632" i="4" s="1"/>
  <c r="AG1632" i="4"/>
  <c r="AH1632" i="4" s="1"/>
  <c r="AI1632" i="4" s="1"/>
  <c r="AW1631" i="4"/>
  <c r="AD1631" i="4" s="1"/>
  <c r="AE1631" i="4" s="1"/>
  <c r="AO1631" i="4"/>
  <c r="AR1631" i="4" s="1"/>
  <c r="AG1631" i="4"/>
  <c r="AH1631" i="4" s="1"/>
  <c r="AI1631" i="4" s="1"/>
  <c r="AW1630" i="4"/>
  <c r="AD1630" i="4" s="1"/>
  <c r="AE1630" i="4" s="1"/>
  <c r="AO1630" i="4"/>
  <c r="AR1630" i="4" s="1"/>
  <c r="AG1630" i="4"/>
  <c r="AH1630" i="4" s="1"/>
  <c r="AI1630" i="4" s="1"/>
  <c r="AW1629" i="4"/>
  <c r="AD1629" i="4" s="1"/>
  <c r="AE1629" i="4" s="1"/>
  <c r="AR1629" i="4"/>
  <c r="AO1629" i="4"/>
  <c r="AI1629" i="4"/>
  <c r="AG1629" i="4"/>
  <c r="AH1629" i="4" s="1"/>
  <c r="AW1628" i="4"/>
  <c r="AD1628" i="4" s="1"/>
  <c r="AO1628" i="4"/>
  <c r="AR1628" i="4" s="1"/>
  <c r="AG1628" i="4"/>
  <c r="AH1628" i="4" s="1"/>
  <c r="AI1628" i="4" s="1"/>
  <c r="AE1628" i="4"/>
  <c r="AW1627" i="4"/>
  <c r="AR1627" i="4"/>
  <c r="AO1627" i="4"/>
  <c r="AG1627" i="4"/>
  <c r="AH1627" i="4" s="1"/>
  <c r="AI1627" i="4" s="1"/>
  <c r="AD1627" i="4"/>
  <c r="AE1627" i="4" s="1"/>
  <c r="AW1626" i="4"/>
  <c r="AD1626" i="4" s="1"/>
  <c r="AO1626" i="4"/>
  <c r="AR1626" i="4" s="1"/>
  <c r="AG1626" i="4"/>
  <c r="AH1626" i="4" s="1"/>
  <c r="AI1626" i="4" s="1"/>
  <c r="AE1626" i="4"/>
  <c r="AW1625" i="4"/>
  <c r="AR1625" i="4"/>
  <c r="AO1625" i="4"/>
  <c r="AG1625" i="4"/>
  <c r="AH1625" i="4" s="1"/>
  <c r="AI1625" i="4" s="1"/>
  <c r="AD1625" i="4"/>
  <c r="AE1625" i="4" s="1"/>
  <c r="AW1624" i="4"/>
  <c r="AD1624" i="4" s="1"/>
  <c r="AE1624" i="4" s="1"/>
  <c r="AJ1624" i="4" s="1"/>
  <c r="AW1623" i="4"/>
  <c r="AO1623" i="4"/>
  <c r="AR1623" i="4" s="1"/>
  <c r="AI1623" i="4"/>
  <c r="AG1623" i="4"/>
  <c r="AD1623" i="4"/>
  <c r="AF1623" i="4" s="1"/>
  <c r="AW1622" i="4"/>
  <c r="AO1622" i="4"/>
  <c r="AR1622" i="4" s="1"/>
  <c r="AI1622" i="4"/>
  <c r="AG1622" i="4"/>
  <c r="AD1622" i="4"/>
  <c r="AF1622" i="4" s="1"/>
  <c r="AW1621" i="4"/>
  <c r="AD1621" i="4" s="1"/>
  <c r="AE1621" i="4"/>
  <c r="AF1621" i="4" s="1"/>
  <c r="AL1621" i="4" s="1"/>
  <c r="AW1620" i="4"/>
  <c r="AR1620" i="4"/>
  <c r="AO1620" i="4"/>
  <c r="AG1620" i="4"/>
  <c r="AI1620" i="4" s="1"/>
  <c r="AD1620" i="4"/>
  <c r="AW1619" i="4"/>
  <c r="AD1619" i="4"/>
  <c r="AE1619" i="4" s="1"/>
  <c r="AJ1619" i="4" s="1"/>
  <c r="AW1618" i="4"/>
  <c r="AO1618" i="4"/>
  <c r="AR1618" i="4" s="1"/>
  <c r="AI1618" i="4"/>
  <c r="AG1618" i="4"/>
  <c r="AD1618" i="4"/>
  <c r="AF1618" i="4" s="1"/>
  <c r="AW1617" i="4"/>
  <c r="AD1617" i="4" s="1"/>
  <c r="AE1617" i="4" s="1"/>
  <c r="AF1617" i="4" s="1"/>
  <c r="AL1617" i="4" s="1"/>
  <c r="AW1616" i="4"/>
  <c r="AD1616" i="4" s="1"/>
  <c r="AO1616" i="4"/>
  <c r="AR1616" i="4" s="1"/>
  <c r="AG1616" i="4"/>
  <c r="AI1616" i="4" s="1"/>
  <c r="AW1615" i="4"/>
  <c r="AD1615" i="4" s="1"/>
  <c r="AE1615" i="4" s="1"/>
  <c r="AJ1615" i="4" s="1"/>
  <c r="AW1614" i="4"/>
  <c r="AD1614" i="4" s="1"/>
  <c r="AE1614" i="4" s="1"/>
  <c r="AO1614" i="4"/>
  <c r="AR1614" i="4" s="1"/>
  <c r="AG1614" i="4"/>
  <c r="AH1614" i="4" s="1"/>
  <c r="AI1614" i="4" s="1"/>
  <c r="AW1613" i="4"/>
  <c r="AD1613" i="4" s="1"/>
  <c r="AE1613" i="4" s="1"/>
  <c r="AO1613" i="4"/>
  <c r="AR1613" i="4" s="1"/>
  <c r="AH1613" i="4"/>
  <c r="AI1613" i="4" s="1"/>
  <c r="AG1613" i="4"/>
  <c r="AW1612" i="4"/>
  <c r="AD1612" i="4" s="1"/>
  <c r="AE1612" i="4" s="1"/>
  <c r="AO1612" i="4"/>
  <c r="AR1612" i="4" s="1"/>
  <c r="AG1612" i="4"/>
  <c r="AH1612" i="4" s="1"/>
  <c r="AI1612" i="4" s="1"/>
  <c r="AW1611" i="4"/>
  <c r="AD1611" i="4" s="1"/>
  <c r="AE1611" i="4" s="1"/>
  <c r="AO1611" i="4"/>
  <c r="AR1611" i="4" s="1"/>
  <c r="AH1611" i="4"/>
  <c r="AI1611" i="4" s="1"/>
  <c r="AG1611" i="4"/>
  <c r="AW1610" i="4"/>
  <c r="AD1610" i="4" s="1"/>
  <c r="AE1610" i="4" s="1"/>
  <c r="R1610" i="4"/>
  <c r="AW1609" i="4"/>
  <c r="AD1609" i="4" s="1"/>
  <c r="AR1609" i="4"/>
  <c r="AO1609" i="4"/>
  <c r="AG1609" i="4"/>
  <c r="AI1609" i="4" s="1"/>
  <c r="AW1608" i="4"/>
  <c r="AF1608" i="4"/>
  <c r="AL1608" i="4" s="1"/>
  <c r="AD1608" i="4"/>
  <c r="AE1608" i="4" s="1"/>
  <c r="AJ1608" i="4" s="1"/>
  <c r="AW1607" i="4"/>
  <c r="AD1607" i="4" s="1"/>
  <c r="AE1607" i="4" s="1"/>
  <c r="AO1607" i="4"/>
  <c r="AR1607" i="4" s="1"/>
  <c r="AG1607" i="4"/>
  <c r="AH1607" i="4" s="1"/>
  <c r="AI1607" i="4" s="1"/>
  <c r="AF1607" i="4"/>
  <c r="AW1606" i="4"/>
  <c r="AD1606" i="4" s="1"/>
  <c r="AE1606" i="4" s="1"/>
  <c r="AO1606" i="4"/>
  <c r="AR1606" i="4" s="1"/>
  <c r="AG1606" i="4"/>
  <c r="AH1606" i="4" s="1"/>
  <c r="AI1606" i="4" s="1"/>
  <c r="AF1606" i="4"/>
  <c r="AW1605" i="4"/>
  <c r="AD1605" i="4" s="1"/>
  <c r="AE1605" i="4" s="1"/>
  <c r="AO1605" i="4"/>
  <c r="AR1605" i="4" s="1"/>
  <c r="AG1605" i="4"/>
  <c r="AH1605" i="4" s="1"/>
  <c r="AI1605" i="4" s="1"/>
  <c r="AF1605" i="4"/>
  <c r="AW1604" i="4"/>
  <c r="AD1604" i="4" s="1"/>
  <c r="AE1604" i="4" s="1"/>
  <c r="AO1604" i="4"/>
  <c r="AR1604" i="4" s="1"/>
  <c r="AG1604" i="4"/>
  <c r="AH1604" i="4" s="1"/>
  <c r="AI1604" i="4" s="1"/>
  <c r="AF1604" i="4"/>
  <c r="AW1603" i="4"/>
  <c r="AD1603" i="4" s="1"/>
  <c r="AE1603" i="4" s="1"/>
  <c r="AO1603" i="4"/>
  <c r="AR1603" i="4" s="1"/>
  <c r="AG1603" i="4"/>
  <c r="AH1603" i="4" s="1"/>
  <c r="AI1603" i="4" s="1"/>
  <c r="AF1603" i="4"/>
  <c r="AW1602" i="4"/>
  <c r="AD1602" i="4" s="1"/>
  <c r="AE1602" i="4" s="1"/>
  <c r="AO1602" i="4"/>
  <c r="AR1602" i="4" s="1"/>
  <c r="AG1602" i="4"/>
  <c r="AH1602" i="4" s="1"/>
  <c r="AI1602" i="4" s="1"/>
  <c r="AF1602" i="4"/>
  <c r="AW1601" i="4"/>
  <c r="AD1601" i="4" s="1"/>
  <c r="AE1601" i="4" s="1"/>
  <c r="AO1601" i="4"/>
  <c r="AR1601" i="4" s="1"/>
  <c r="AG1601" i="4"/>
  <c r="AH1601" i="4" s="1"/>
  <c r="AI1601" i="4" s="1"/>
  <c r="AF1601" i="4"/>
  <c r="AW1600" i="4"/>
  <c r="AD1600" i="4" s="1"/>
  <c r="AE1600" i="4" s="1"/>
  <c r="AO1600" i="4"/>
  <c r="AR1600" i="4" s="1"/>
  <c r="AG1600" i="4"/>
  <c r="AH1600" i="4" s="1"/>
  <c r="AI1600" i="4" s="1"/>
  <c r="AF1600" i="4"/>
  <c r="AW1599" i="4"/>
  <c r="AD1599" i="4" s="1"/>
  <c r="AE1599" i="4" s="1"/>
  <c r="AO1599" i="4"/>
  <c r="AR1599" i="4" s="1"/>
  <c r="AG1599" i="4"/>
  <c r="AH1599" i="4" s="1"/>
  <c r="AI1599" i="4" s="1"/>
  <c r="AF1599" i="4"/>
  <c r="AW1598" i="4"/>
  <c r="AD1598" i="4" s="1"/>
  <c r="AE1598" i="4" s="1"/>
  <c r="AO1598" i="4"/>
  <c r="AR1598" i="4" s="1"/>
  <c r="AG1598" i="4"/>
  <c r="AH1598" i="4" s="1"/>
  <c r="AI1598" i="4" s="1"/>
  <c r="AF1598" i="4"/>
  <c r="AW1597" i="4"/>
  <c r="AD1597" i="4" s="1"/>
  <c r="AE1597" i="4" s="1"/>
  <c r="AO1597" i="4"/>
  <c r="AR1597" i="4" s="1"/>
  <c r="AG1597" i="4"/>
  <c r="AH1597" i="4" s="1"/>
  <c r="AI1597" i="4" s="1"/>
  <c r="AF1597" i="4"/>
  <c r="AW1596" i="4"/>
  <c r="AD1596" i="4" s="1"/>
  <c r="AE1596" i="4" s="1"/>
  <c r="AO1596" i="4"/>
  <c r="AR1596" i="4" s="1"/>
  <c r="AG1596" i="4"/>
  <c r="AH1596" i="4" s="1"/>
  <c r="AI1596" i="4" s="1"/>
  <c r="AF1596" i="4"/>
  <c r="AW1595" i="4"/>
  <c r="AD1595" i="4" s="1"/>
  <c r="AE1595" i="4" s="1"/>
  <c r="AO1595" i="4"/>
  <c r="AR1595" i="4" s="1"/>
  <c r="AG1595" i="4"/>
  <c r="AH1595" i="4" s="1"/>
  <c r="AI1595" i="4" s="1"/>
  <c r="AF1595" i="4"/>
  <c r="AW1594" i="4"/>
  <c r="AD1594" i="4" s="1"/>
  <c r="AE1594" i="4" s="1"/>
  <c r="AF1594" i="4" s="1"/>
  <c r="AL1594" i="4" s="1"/>
  <c r="AJ1594" i="4"/>
  <c r="R1594" i="4"/>
  <c r="AW1593" i="4"/>
  <c r="AR1593" i="4"/>
  <c r="AO1593" i="4"/>
  <c r="AG1593" i="4"/>
  <c r="AH1593" i="4" s="1"/>
  <c r="AI1593" i="4" s="1"/>
  <c r="AD1593" i="4"/>
  <c r="AE1593" i="4" s="1"/>
  <c r="X1592" i="4"/>
  <c r="S1592" i="4"/>
  <c r="S1899" i="4" s="1"/>
  <c r="R1592" i="4"/>
  <c r="R1692" i="4" s="1"/>
  <c r="AE1591" i="4"/>
  <c r="AD1591" i="4"/>
  <c r="AW1590" i="4"/>
  <c r="AD1590" i="4" s="1"/>
  <c r="AE1590" i="4" s="1"/>
  <c r="AJ1590" i="4" s="1"/>
  <c r="AW1589" i="4"/>
  <c r="AD1589" i="4" s="1"/>
  <c r="AE1589" i="4"/>
  <c r="AF1589" i="4" s="1"/>
  <c r="AL1589" i="4" s="1"/>
  <c r="AW1588" i="4"/>
  <c r="AR1588" i="4"/>
  <c r="AO1588" i="4"/>
  <c r="AG1588" i="4"/>
  <c r="AH1588" i="4" s="1"/>
  <c r="AI1588" i="4" s="1"/>
  <c r="AD1588" i="4"/>
  <c r="AE1588" i="4" s="1"/>
  <c r="AW1587" i="4"/>
  <c r="AD1587" i="4" s="1"/>
  <c r="AE1587" i="4" s="1"/>
  <c r="AR1587" i="4"/>
  <c r="AO1587" i="4"/>
  <c r="AI1587" i="4"/>
  <c r="AG1587" i="4"/>
  <c r="AH1587" i="4" s="1"/>
  <c r="AW1586" i="4"/>
  <c r="AR1586" i="4"/>
  <c r="AO1586" i="4"/>
  <c r="AG1586" i="4"/>
  <c r="AH1586" i="4" s="1"/>
  <c r="AI1586" i="4" s="1"/>
  <c r="AD1586" i="4"/>
  <c r="AE1586" i="4" s="1"/>
  <c r="AW1585" i="4"/>
  <c r="AD1585" i="4" s="1"/>
  <c r="AR1585" i="4"/>
  <c r="AO1585" i="4"/>
  <c r="AG1585" i="4"/>
  <c r="AI1585" i="4" s="1"/>
  <c r="AW1584" i="4"/>
  <c r="AD1584" i="4"/>
  <c r="AE1584" i="4" s="1"/>
  <c r="AJ1584" i="4" s="1"/>
  <c r="AW1583" i="4"/>
  <c r="AO1583" i="4"/>
  <c r="AR1583" i="4" s="1"/>
  <c r="AH1583" i="4"/>
  <c r="AI1583" i="4" s="1"/>
  <c r="AG1583" i="4"/>
  <c r="AD1583" i="4"/>
  <c r="AE1583" i="4" s="1"/>
  <c r="AF1583" i="4" s="1"/>
  <c r="AW1582" i="4"/>
  <c r="AD1582" i="4" s="1"/>
  <c r="AE1582" i="4" s="1"/>
  <c r="AF1582" i="4" s="1"/>
  <c r="AL1582" i="4" s="1"/>
  <c r="AW1581" i="4"/>
  <c r="AD1581" i="4" s="1"/>
  <c r="AE1581" i="4" s="1"/>
  <c r="AO1581" i="4"/>
  <c r="AR1581" i="4" s="1"/>
  <c r="AG1581" i="4"/>
  <c r="AH1581" i="4" s="1"/>
  <c r="AI1581" i="4" s="1"/>
  <c r="AW1580" i="4"/>
  <c r="AD1580" i="4" s="1"/>
  <c r="AE1580" i="4" s="1"/>
  <c r="AO1580" i="4"/>
  <c r="AR1580" i="4" s="1"/>
  <c r="AG1580" i="4"/>
  <c r="AH1580" i="4" s="1"/>
  <c r="AI1580" i="4" s="1"/>
  <c r="AW1579" i="4"/>
  <c r="AR1579" i="4"/>
  <c r="AO1579" i="4"/>
  <c r="AG1579" i="4"/>
  <c r="AH1579" i="4" s="1"/>
  <c r="AI1579" i="4" s="1"/>
  <c r="AD1579" i="4"/>
  <c r="AE1579" i="4" s="1"/>
  <c r="AW1578" i="4"/>
  <c r="AD1578" i="4" s="1"/>
  <c r="AE1578" i="4" s="1"/>
  <c r="AR1578" i="4"/>
  <c r="AO1578" i="4"/>
  <c r="AG1578" i="4"/>
  <c r="AH1578" i="4" s="1"/>
  <c r="AI1578" i="4" s="1"/>
  <c r="AW1577" i="4"/>
  <c r="AD1577" i="4"/>
  <c r="AE1577" i="4" s="1"/>
  <c r="AJ1577" i="4" s="1"/>
  <c r="AW1576" i="4"/>
  <c r="AO1576" i="4"/>
  <c r="AR1576" i="4" s="1"/>
  <c r="AH1576" i="4"/>
  <c r="AI1576" i="4" s="1"/>
  <c r="AG1576" i="4"/>
  <c r="AD1576" i="4"/>
  <c r="AE1576" i="4" s="1"/>
  <c r="AF1576" i="4" s="1"/>
  <c r="AW1575" i="4"/>
  <c r="AO1575" i="4"/>
  <c r="AR1575" i="4" s="1"/>
  <c r="AH1575" i="4"/>
  <c r="AI1575" i="4" s="1"/>
  <c r="AG1575" i="4"/>
  <c r="AD1575" i="4"/>
  <c r="AE1575" i="4" s="1"/>
  <c r="AF1575" i="4" s="1"/>
  <c r="AL1575" i="4" s="1"/>
  <c r="AW1574" i="4"/>
  <c r="AD1574" i="4" s="1"/>
  <c r="AE1574" i="4" s="1"/>
  <c r="AF1574" i="4" s="1"/>
  <c r="AL1574" i="4" s="1"/>
  <c r="AW1573" i="4"/>
  <c r="AD1573" i="4" s="1"/>
  <c r="AE1573" i="4" s="1"/>
  <c r="AJ1573" i="4" s="1"/>
  <c r="AO1573" i="4"/>
  <c r="AR1573" i="4" s="1"/>
  <c r="AG1573" i="4"/>
  <c r="AH1573" i="4" s="1"/>
  <c r="AI1573" i="4" s="1"/>
  <c r="AF1573" i="4"/>
  <c r="AW1572" i="4"/>
  <c r="AO1572" i="4"/>
  <c r="AR1572" i="4" s="1"/>
  <c r="AG1572" i="4"/>
  <c r="AH1572" i="4" s="1"/>
  <c r="AI1572" i="4" s="1"/>
  <c r="AE1572" i="4"/>
  <c r="AD1572" i="4"/>
  <c r="AW1571" i="4"/>
  <c r="AD1571" i="4" s="1"/>
  <c r="AE1571" i="4" s="1"/>
  <c r="AW1570" i="4"/>
  <c r="AD1570" i="4" s="1"/>
  <c r="AE1570" i="4" s="1"/>
  <c r="AO1570" i="4"/>
  <c r="AR1570" i="4" s="1"/>
  <c r="AG1570" i="4"/>
  <c r="AH1570" i="4" s="1"/>
  <c r="AI1570" i="4" s="1"/>
  <c r="AW1569" i="4"/>
  <c r="AD1569" i="4" s="1"/>
  <c r="AE1569" i="4" s="1"/>
  <c r="AO1569" i="4"/>
  <c r="AR1569" i="4" s="1"/>
  <c r="AH1569" i="4"/>
  <c r="AI1569" i="4" s="1"/>
  <c r="AG1569" i="4"/>
  <c r="AW1568" i="4"/>
  <c r="AD1568" i="4" s="1"/>
  <c r="AE1568" i="4" s="1"/>
  <c r="AO1568" i="4"/>
  <c r="AR1568" i="4" s="1"/>
  <c r="AG1568" i="4"/>
  <c r="AH1568" i="4" s="1"/>
  <c r="AI1568" i="4" s="1"/>
  <c r="AW1567" i="4"/>
  <c r="AD1567" i="4" s="1"/>
  <c r="AE1567" i="4" s="1"/>
  <c r="AO1567" i="4"/>
  <c r="AR1567" i="4" s="1"/>
  <c r="AG1567" i="4"/>
  <c r="AH1567" i="4" s="1"/>
  <c r="AI1567" i="4" s="1"/>
  <c r="AW1566" i="4"/>
  <c r="AD1566" i="4" s="1"/>
  <c r="AE1566" i="4" s="1"/>
  <c r="AF1566" i="4" s="1"/>
  <c r="AL1566" i="4" s="1"/>
  <c r="AW1565" i="4"/>
  <c r="AO1565" i="4"/>
  <c r="AR1565" i="4" s="1"/>
  <c r="AG1565" i="4"/>
  <c r="AH1565" i="4" s="1"/>
  <c r="AI1565" i="4" s="1"/>
  <c r="AD1565" i="4"/>
  <c r="AE1565" i="4" s="1"/>
  <c r="AW1564" i="4"/>
  <c r="AD1564" i="4" s="1"/>
  <c r="AR1564" i="4"/>
  <c r="AO1564" i="4"/>
  <c r="AG1564" i="4"/>
  <c r="AH1564" i="4" s="1"/>
  <c r="AI1564" i="4" s="1"/>
  <c r="AE1564" i="4"/>
  <c r="AJ1564" i="4" s="1"/>
  <c r="AW1563" i="4"/>
  <c r="AO1563" i="4"/>
  <c r="AR1563" i="4" s="1"/>
  <c r="AG1563" i="4"/>
  <c r="AH1563" i="4" s="1"/>
  <c r="AI1563" i="4" s="1"/>
  <c r="AE1563" i="4"/>
  <c r="AD1563" i="4"/>
  <c r="AW1562" i="4"/>
  <c r="AD1562" i="4" s="1"/>
  <c r="AE1562" i="4" s="1"/>
  <c r="AW1561" i="4"/>
  <c r="AD1561" i="4" s="1"/>
  <c r="AE1561" i="4" s="1"/>
  <c r="AO1561" i="4"/>
  <c r="AR1561" i="4" s="1"/>
  <c r="AG1561" i="4"/>
  <c r="AH1561" i="4" s="1"/>
  <c r="AI1561" i="4" s="1"/>
  <c r="AW1560" i="4"/>
  <c r="AE1560" i="4"/>
  <c r="AD1560" i="4"/>
  <c r="AW1559" i="4"/>
  <c r="AD1559" i="4" s="1"/>
  <c r="AE1559" i="4" s="1"/>
  <c r="AO1559" i="4"/>
  <c r="AR1559" i="4" s="1"/>
  <c r="AG1559" i="4"/>
  <c r="AH1559" i="4" s="1"/>
  <c r="AI1559" i="4" s="1"/>
  <c r="AW1558" i="4"/>
  <c r="AD1558" i="4" s="1"/>
  <c r="AE1558" i="4" s="1"/>
  <c r="AW1557" i="4"/>
  <c r="AD1557" i="4" s="1"/>
  <c r="AE1557" i="4" s="1"/>
  <c r="AJ1557" i="4" s="1"/>
  <c r="AO1557" i="4"/>
  <c r="AR1557" i="4" s="1"/>
  <c r="AG1557" i="4"/>
  <c r="AH1557" i="4" s="1"/>
  <c r="AI1557" i="4" s="1"/>
  <c r="AW1556" i="4"/>
  <c r="AD1556" i="4" s="1"/>
  <c r="AE1556" i="4" s="1"/>
  <c r="AW1555" i="4"/>
  <c r="AD1555" i="4" s="1"/>
  <c r="AE1555" i="4" s="1"/>
  <c r="AO1555" i="4"/>
  <c r="AR1555" i="4" s="1"/>
  <c r="AG1555" i="4"/>
  <c r="AH1555" i="4" s="1"/>
  <c r="AI1555" i="4" s="1"/>
  <c r="AW1554" i="4"/>
  <c r="AD1554" i="4" s="1"/>
  <c r="AE1554" i="4" s="1"/>
  <c r="AO1554" i="4"/>
  <c r="AR1554" i="4" s="1"/>
  <c r="AG1554" i="4"/>
  <c r="AH1554" i="4" s="1"/>
  <c r="AI1554" i="4" s="1"/>
  <c r="AW1553" i="4"/>
  <c r="AD1553" i="4" s="1"/>
  <c r="AE1553" i="4" s="1"/>
  <c r="AW1552" i="4"/>
  <c r="AD1552" i="4" s="1"/>
  <c r="AE1552" i="4" s="1"/>
  <c r="AF1552" i="4" s="1"/>
  <c r="AO1552" i="4"/>
  <c r="AR1552" i="4" s="1"/>
  <c r="AG1552" i="4"/>
  <c r="AH1552" i="4" s="1"/>
  <c r="AI1552" i="4" s="1"/>
  <c r="AW1551" i="4"/>
  <c r="AO1551" i="4"/>
  <c r="AR1551" i="4" s="1"/>
  <c r="AG1551" i="4"/>
  <c r="AH1551" i="4" s="1"/>
  <c r="AI1551" i="4" s="1"/>
  <c r="AD1551" i="4"/>
  <c r="AE1551" i="4" s="1"/>
  <c r="AW1550" i="4"/>
  <c r="AD1550" i="4" s="1"/>
  <c r="AE1550" i="4" s="1"/>
  <c r="AW1549" i="4"/>
  <c r="AO1549" i="4"/>
  <c r="AR1549" i="4" s="1"/>
  <c r="AG1549" i="4"/>
  <c r="AH1549" i="4" s="1"/>
  <c r="AI1549" i="4" s="1"/>
  <c r="AD1549" i="4"/>
  <c r="AE1549" i="4" s="1"/>
  <c r="AW1548" i="4"/>
  <c r="AD1548" i="4"/>
  <c r="AE1548" i="4" s="1"/>
  <c r="AW1547" i="4"/>
  <c r="AD1547" i="4" s="1"/>
  <c r="AE1547" i="4" s="1"/>
  <c r="AO1547" i="4"/>
  <c r="AR1547" i="4" s="1"/>
  <c r="AG1547" i="4"/>
  <c r="AH1547" i="4" s="1"/>
  <c r="AI1547" i="4" s="1"/>
  <c r="AW1546" i="4"/>
  <c r="AD1546" i="4"/>
  <c r="AE1546" i="4" s="1"/>
  <c r="AF1546" i="4" s="1"/>
  <c r="AL1546" i="4" s="1"/>
  <c r="AW1545" i="4"/>
  <c r="AD1545" i="4" s="1"/>
  <c r="AR1545" i="4"/>
  <c r="AO1545" i="4"/>
  <c r="AG1545" i="4"/>
  <c r="AH1545" i="4" s="1"/>
  <c r="AI1545" i="4" s="1"/>
  <c r="AE1545" i="4"/>
  <c r="AW1544" i="4"/>
  <c r="AD1544" i="4" s="1"/>
  <c r="AE1544" i="4" s="1"/>
  <c r="AO1544" i="4"/>
  <c r="AR1544" i="4" s="1"/>
  <c r="AG1544" i="4"/>
  <c r="AH1544" i="4" s="1"/>
  <c r="AI1544" i="4" s="1"/>
  <c r="AW1543" i="4"/>
  <c r="AD1543" i="4" s="1"/>
  <c r="AE1543" i="4" s="1"/>
  <c r="AW1542" i="4"/>
  <c r="AD1542" i="4" s="1"/>
  <c r="AE1542" i="4" s="1"/>
  <c r="AJ1542" i="4" s="1"/>
  <c r="AO1542" i="4"/>
  <c r="AR1542" i="4" s="1"/>
  <c r="AG1542" i="4"/>
  <c r="AH1542" i="4" s="1"/>
  <c r="AI1542" i="4" s="1"/>
  <c r="AF1542" i="4"/>
  <c r="AL1542" i="4" s="1"/>
  <c r="AW1541" i="4"/>
  <c r="AD1541" i="4" s="1"/>
  <c r="AE1541" i="4" s="1"/>
  <c r="AF1541" i="4" s="1"/>
  <c r="AL1541" i="4" s="1"/>
  <c r="AW1540" i="4"/>
  <c r="AD1540" i="4" s="1"/>
  <c r="AE1540" i="4" s="1"/>
  <c r="AO1540" i="4"/>
  <c r="AR1540" i="4" s="1"/>
  <c r="AG1540" i="4"/>
  <c r="AH1540" i="4" s="1"/>
  <c r="AI1540" i="4" s="1"/>
  <c r="AW1539" i="4"/>
  <c r="AD1539" i="4" s="1"/>
  <c r="AE1539" i="4" s="1"/>
  <c r="AW1538" i="4"/>
  <c r="AO1538" i="4"/>
  <c r="AR1538" i="4" s="1"/>
  <c r="AH1538" i="4"/>
  <c r="AI1538" i="4" s="1"/>
  <c r="AG1538" i="4"/>
  <c r="AD1538" i="4"/>
  <c r="AE1538" i="4" s="1"/>
  <c r="AW1537" i="4"/>
  <c r="AD1537" i="4" s="1"/>
  <c r="AE1537" i="4" s="1"/>
  <c r="AW1536" i="4"/>
  <c r="AD1536" i="4" s="1"/>
  <c r="AE1536" i="4" s="1"/>
  <c r="AO1536" i="4"/>
  <c r="AR1536" i="4" s="1"/>
  <c r="AG1536" i="4"/>
  <c r="AH1536" i="4" s="1"/>
  <c r="AI1536" i="4" s="1"/>
  <c r="AW1535" i="4"/>
  <c r="AD1535" i="4" s="1"/>
  <c r="AE1535" i="4" s="1"/>
  <c r="AO1535" i="4"/>
  <c r="AR1535" i="4" s="1"/>
  <c r="AG1535" i="4"/>
  <c r="AH1535" i="4" s="1"/>
  <c r="AI1535" i="4" s="1"/>
  <c r="AW1534" i="4"/>
  <c r="AD1534" i="4" s="1"/>
  <c r="AE1534" i="4" s="1"/>
  <c r="AJ1534" i="4" s="1"/>
  <c r="AW1533" i="4"/>
  <c r="AO1533" i="4"/>
  <c r="AR1533" i="4" s="1"/>
  <c r="AG1533" i="4"/>
  <c r="AH1533" i="4" s="1"/>
  <c r="AI1533" i="4" s="1"/>
  <c r="AD1533" i="4"/>
  <c r="AE1533" i="4" s="1"/>
  <c r="AW1532" i="4"/>
  <c r="AD1532" i="4" s="1"/>
  <c r="AE1532" i="4" s="1"/>
  <c r="AW1531" i="4"/>
  <c r="AO1531" i="4"/>
  <c r="AR1531" i="4" s="1"/>
  <c r="AG1531" i="4"/>
  <c r="AH1531" i="4" s="1"/>
  <c r="AI1531" i="4" s="1"/>
  <c r="AD1531" i="4"/>
  <c r="AE1531" i="4" s="1"/>
  <c r="AW1530" i="4"/>
  <c r="AD1530" i="4"/>
  <c r="AE1530" i="4" s="1"/>
  <c r="AW1529" i="4"/>
  <c r="AD1529" i="4" s="1"/>
  <c r="AE1529" i="4" s="1"/>
  <c r="AO1529" i="4"/>
  <c r="AR1529" i="4" s="1"/>
  <c r="AG1529" i="4"/>
  <c r="AH1529" i="4" s="1"/>
  <c r="AI1529" i="4" s="1"/>
  <c r="AF1529" i="4"/>
  <c r="AW1528" i="4"/>
  <c r="AD1528" i="4"/>
  <c r="AE1528" i="4" s="1"/>
  <c r="AF1528" i="4" s="1"/>
  <c r="AL1528" i="4" s="1"/>
  <c r="AW1527" i="4"/>
  <c r="AD1527" i="4" s="1"/>
  <c r="AR1527" i="4"/>
  <c r="AO1527" i="4"/>
  <c r="AG1527" i="4"/>
  <c r="AH1527" i="4" s="1"/>
  <c r="AI1527" i="4" s="1"/>
  <c r="AE1527" i="4"/>
  <c r="AW1526" i="4"/>
  <c r="AD1526" i="4" s="1"/>
  <c r="AE1526" i="4" s="1"/>
  <c r="AJ1526" i="4" s="1"/>
  <c r="AW1525" i="4"/>
  <c r="AO1525" i="4"/>
  <c r="AR1525" i="4" s="1"/>
  <c r="AG1525" i="4"/>
  <c r="AH1525" i="4" s="1"/>
  <c r="AI1525" i="4" s="1"/>
  <c r="AD1525" i="4"/>
  <c r="AE1525" i="4" s="1"/>
  <c r="AW1524" i="4"/>
  <c r="AD1524" i="4" s="1"/>
  <c r="AE1524" i="4" s="1"/>
  <c r="AW1523" i="4"/>
  <c r="AD1523" i="4" s="1"/>
  <c r="AE1523" i="4" s="1"/>
  <c r="AO1523" i="4"/>
  <c r="AR1523" i="4" s="1"/>
  <c r="AG1523" i="4"/>
  <c r="AH1523" i="4" s="1"/>
  <c r="AI1523" i="4" s="1"/>
  <c r="AW1522" i="4"/>
  <c r="AD1522" i="4" s="1"/>
  <c r="AE1522" i="4" s="1"/>
  <c r="AW1521" i="4"/>
  <c r="AD1521" i="4" s="1"/>
  <c r="AE1521" i="4" s="1"/>
  <c r="AO1521" i="4"/>
  <c r="AR1521" i="4" s="1"/>
  <c r="AG1521" i="4"/>
  <c r="AH1521" i="4" s="1"/>
  <c r="AI1521" i="4" s="1"/>
  <c r="AW1520" i="4"/>
  <c r="AD1520" i="4"/>
  <c r="AE1520" i="4" s="1"/>
  <c r="AW1519" i="4"/>
  <c r="AD1519" i="4" s="1"/>
  <c r="AR1519" i="4"/>
  <c r="AO1519" i="4"/>
  <c r="AI1519" i="4"/>
  <c r="AG1519" i="4"/>
  <c r="AH1519" i="4" s="1"/>
  <c r="AE1519" i="4"/>
  <c r="AW1518" i="4"/>
  <c r="AD1518" i="4" s="1"/>
  <c r="AE1518" i="4" s="1"/>
  <c r="AJ1518" i="4" s="1"/>
  <c r="AW1517" i="4"/>
  <c r="AO1517" i="4"/>
  <c r="AR1517" i="4" s="1"/>
  <c r="AG1517" i="4"/>
  <c r="AH1517" i="4" s="1"/>
  <c r="AI1517" i="4" s="1"/>
  <c r="AD1517" i="4"/>
  <c r="AE1517" i="4" s="1"/>
  <c r="AW1516" i="4"/>
  <c r="AD1516" i="4" s="1"/>
  <c r="AE1516" i="4" s="1"/>
  <c r="AW1515" i="4"/>
  <c r="AD1515" i="4" s="1"/>
  <c r="AE1515" i="4" s="1"/>
  <c r="AO1515" i="4"/>
  <c r="AR1515" i="4" s="1"/>
  <c r="AG1515" i="4"/>
  <c r="AH1515" i="4" s="1"/>
  <c r="AI1515" i="4" s="1"/>
  <c r="AW1514" i="4"/>
  <c r="AD1514" i="4" s="1"/>
  <c r="AE1514" i="4" s="1"/>
  <c r="AW1513" i="4"/>
  <c r="AD1513" i="4" s="1"/>
  <c r="AO1513" i="4"/>
  <c r="AR1513" i="4" s="1"/>
  <c r="AJ1513" i="4"/>
  <c r="AG1513" i="4"/>
  <c r="AI1513" i="4" s="1"/>
  <c r="AF1513" i="4"/>
  <c r="AW1512" i="4"/>
  <c r="AD1512" i="4"/>
  <c r="AE1512" i="4" s="1"/>
  <c r="AF1512" i="4" s="1"/>
  <c r="AL1512" i="4" s="1"/>
  <c r="AW1511" i="4"/>
  <c r="AD1511" i="4" s="1"/>
  <c r="AO1511" i="4"/>
  <c r="AR1511" i="4" s="1"/>
  <c r="AG1511" i="4"/>
  <c r="AI1511" i="4" s="1"/>
  <c r="AW1510" i="4"/>
  <c r="AD1510" i="4" s="1"/>
  <c r="AE1510" i="4" s="1"/>
  <c r="AJ1510" i="4" s="1"/>
  <c r="AW1509" i="4"/>
  <c r="AO1509" i="4"/>
  <c r="AR1509" i="4" s="1"/>
  <c r="AG1509" i="4"/>
  <c r="AI1509" i="4" s="1"/>
  <c r="AD1509" i="4"/>
  <c r="AW1508" i="4"/>
  <c r="AD1508" i="4" s="1"/>
  <c r="AE1508" i="4" s="1"/>
  <c r="AW1507" i="4"/>
  <c r="AD1507" i="4" s="1"/>
  <c r="AE1507" i="4" s="1"/>
  <c r="AO1507" i="4"/>
  <c r="AR1507" i="4" s="1"/>
  <c r="AG1507" i="4"/>
  <c r="AH1507" i="4" s="1"/>
  <c r="AI1507" i="4" s="1"/>
  <c r="AW1506" i="4"/>
  <c r="AD1506" i="4" s="1"/>
  <c r="AE1506" i="4" s="1"/>
  <c r="AW1505" i="4"/>
  <c r="AD1505" i="4" s="1"/>
  <c r="AE1505" i="4" s="1"/>
  <c r="AO1505" i="4"/>
  <c r="AR1505" i="4" s="1"/>
  <c r="AG1505" i="4"/>
  <c r="AH1505" i="4" s="1"/>
  <c r="AI1505" i="4" s="1"/>
  <c r="AW1504" i="4"/>
  <c r="AD1504" i="4" s="1"/>
  <c r="AE1504" i="4" s="1"/>
  <c r="AW1503" i="4"/>
  <c r="AD1503" i="4" s="1"/>
  <c r="AE1503" i="4" s="1"/>
  <c r="AO1503" i="4"/>
  <c r="AR1503" i="4" s="1"/>
  <c r="AG1503" i="4"/>
  <c r="AH1503" i="4" s="1"/>
  <c r="AI1503" i="4" s="1"/>
  <c r="AW1502" i="4"/>
  <c r="AD1502" i="4" s="1"/>
  <c r="AE1502" i="4" s="1"/>
  <c r="AJ1502" i="4" s="1"/>
  <c r="AW1501" i="4"/>
  <c r="AO1501" i="4"/>
  <c r="AR1501" i="4" s="1"/>
  <c r="AG1501" i="4"/>
  <c r="AH1501" i="4" s="1"/>
  <c r="AI1501" i="4" s="1"/>
  <c r="AD1501" i="4"/>
  <c r="AE1501" i="4" s="1"/>
  <c r="AW1500" i="4"/>
  <c r="AD1500" i="4" s="1"/>
  <c r="AE1500" i="4" s="1"/>
  <c r="R1500" i="4"/>
  <c r="AW1499" i="4"/>
  <c r="AO1499" i="4"/>
  <c r="AR1499" i="4" s="1"/>
  <c r="AG1499" i="4"/>
  <c r="AH1499" i="4" s="1"/>
  <c r="AI1499" i="4" s="1"/>
  <c r="AD1499" i="4"/>
  <c r="AE1499" i="4" s="1"/>
  <c r="AW1498" i="4"/>
  <c r="AD1498" i="4"/>
  <c r="AE1498" i="4" s="1"/>
  <c r="AW1497" i="4"/>
  <c r="AD1497" i="4" s="1"/>
  <c r="AE1497" i="4" s="1"/>
  <c r="AO1497" i="4"/>
  <c r="AR1497" i="4" s="1"/>
  <c r="AG1497" i="4"/>
  <c r="AH1497" i="4" s="1"/>
  <c r="AI1497" i="4" s="1"/>
  <c r="AF1497" i="4"/>
  <c r="AW1496" i="4"/>
  <c r="AD1496" i="4" s="1"/>
  <c r="AE1496" i="4" s="1"/>
  <c r="AW1495" i="4"/>
  <c r="AD1495" i="4" s="1"/>
  <c r="AR1495" i="4"/>
  <c r="AO1495" i="4"/>
  <c r="AG1495" i="4"/>
  <c r="AH1495" i="4" s="1"/>
  <c r="AI1495" i="4" s="1"/>
  <c r="AE1495" i="4"/>
  <c r="AW1494" i="4"/>
  <c r="AD1494" i="4" s="1"/>
  <c r="AE1494" i="4" s="1"/>
  <c r="AJ1494" i="4" s="1"/>
  <c r="AW1493" i="4"/>
  <c r="AO1493" i="4"/>
  <c r="AR1493" i="4" s="1"/>
  <c r="AG1493" i="4"/>
  <c r="AH1493" i="4" s="1"/>
  <c r="AI1493" i="4" s="1"/>
  <c r="AD1493" i="4"/>
  <c r="AE1493" i="4" s="1"/>
  <c r="AW1492" i="4"/>
  <c r="AD1492" i="4" s="1"/>
  <c r="AE1492" i="4" s="1"/>
  <c r="AW1491" i="4"/>
  <c r="AD1491" i="4" s="1"/>
  <c r="AE1491" i="4" s="1"/>
  <c r="AO1491" i="4"/>
  <c r="AR1491" i="4" s="1"/>
  <c r="AG1491" i="4"/>
  <c r="AH1491" i="4" s="1"/>
  <c r="AI1491" i="4" s="1"/>
  <c r="AW1490" i="4"/>
  <c r="AD1490" i="4" s="1"/>
  <c r="AE1490" i="4" s="1"/>
  <c r="AW1489" i="4"/>
  <c r="AD1489" i="4" s="1"/>
  <c r="AE1489" i="4" s="1"/>
  <c r="AJ1489" i="4" s="1"/>
  <c r="AO1489" i="4"/>
  <c r="AR1489" i="4" s="1"/>
  <c r="AG1489" i="4"/>
  <c r="AH1489" i="4" s="1"/>
  <c r="AI1489" i="4" s="1"/>
  <c r="AW1488" i="4"/>
  <c r="AD1488" i="4"/>
  <c r="AE1488" i="4" s="1"/>
  <c r="AW1487" i="4"/>
  <c r="AD1487" i="4" s="1"/>
  <c r="AR1487" i="4"/>
  <c r="AO1487" i="4"/>
  <c r="AI1487" i="4"/>
  <c r="AG1487" i="4"/>
  <c r="AH1487" i="4" s="1"/>
  <c r="AE1487" i="4"/>
  <c r="AW1486" i="4"/>
  <c r="AD1486" i="4" s="1"/>
  <c r="AE1486" i="4" s="1"/>
  <c r="AJ1486" i="4" s="1"/>
  <c r="AW1485" i="4"/>
  <c r="AO1485" i="4"/>
  <c r="AR1485" i="4" s="1"/>
  <c r="AG1485" i="4"/>
  <c r="AH1485" i="4" s="1"/>
  <c r="AI1485" i="4" s="1"/>
  <c r="AD1485" i="4"/>
  <c r="AE1485" i="4" s="1"/>
  <c r="AW1484" i="4"/>
  <c r="AD1484" i="4" s="1"/>
  <c r="AE1484" i="4" s="1"/>
  <c r="AW1483" i="4"/>
  <c r="AD1483" i="4" s="1"/>
  <c r="AE1483" i="4" s="1"/>
  <c r="AO1483" i="4"/>
  <c r="AR1483" i="4" s="1"/>
  <c r="AG1483" i="4"/>
  <c r="AH1483" i="4" s="1"/>
  <c r="AI1483" i="4" s="1"/>
  <c r="AW1482" i="4"/>
  <c r="AD1482" i="4" s="1"/>
  <c r="AE1482" i="4" s="1"/>
  <c r="AW1481" i="4"/>
  <c r="AD1481" i="4" s="1"/>
  <c r="AE1481" i="4" s="1"/>
  <c r="AO1481" i="4"/>
  <c r="AR1481" i="4" s="1"/>
  <c r="AJ1481" i="4"/>
  <c r="AG1481" i="4"/>
  <c r="AH1481" i="4" s="1"/>
  <c r="AI1481" i="4" s="1"/>
  <c r="AF1481" i="4"/>
  <c r="AW1480" i="4"/>
  <c r="AD1480" i="4" s="1"/>
  <c r="AE1480" i="4" s="1"/>
  <c r="AW1479" i="4"/>
  <c r="AD1479" i="4" s="1"/>
  <c r="AR1479" i="4"/>
  <c r="AO1479" i="4"/>
  <c r="AG1479" i="4"/>
  <c r="AH1479" i="4" s="1"/>
  <c r="AI1479" i="4" s="1"/>
  <c r="AE1479" i="4"/>
  <c r="AW1478" i="4"/>
  <c r="AD1478" i="4" s="1"/>
  <c r="AE1478" i="4" s="1"/>
  <c r="AJ1478" i="4" s="1"/>
  <c r="AW1477" i="4"/>
  <c r="AO1477" i="4"/>
  <c r="AR1477" i="4" s="1"/>
  <c r="AG1477" i="4"/>
  <c r="AH1477" i="4" s="1"/>
  <c r="AI1477" i="4" s="1"/>
  <c r="AD1477" i="4"/>
  <c r="AE1477" i="4" s="1"/>
  <c r="AW1476" i="4"/>
  <c r="AD1476" i="4" s="1"/>
  <c r="AE1476" i="4" s="1"/>
  <c r="AW1475" i="4"/>
  <c r="AD1475" i="4" s="1"/>
  <c r="AE1475" i="4" s="1"/>
  <c r="AO1475" i="4"/>
  <c r="AR1475" i="4" s="1"/>
  <c r="AG1475" i="4"/>
  <c r="AH1475" i="4" s="1"/>
  <c r="AI1475" i="4" s="1"/>
  <c r="AW1474" i="4"/>
  <c r="AD1474" i="4" s="1"/>
  <c r="AE1474" i="4" s="1"/>
  <c r="AW1473" i="4"/>
  <c r="AD1473" i="4" s="1"/>
  <c r="AE1473" i="4" s="1"/>
  <c r="AJ1473" i="4" s="1"/>
  <c r="AO1473" i="4"/>
  <c r="AR1473" i="4" s="1"/>
  <c r="AG1473" i="4"/>
  <c r="AH1473" i="4" s="1"/>
  <c r="AI1473" i="4" s="1"/>
  <c r="AW1472" i="4"/>
  <c r="AD1472" i="4" s="1"/>
  <c r="AE1472" i="4" s="1"/>
  <c r="AW1471" i="4"/>
  <c r="AD1471" i="4" s="1"/>
  <c r="AE1471" i="4" s="1"/>
  <c r="AO1471" i="4"/>
  <c r="AR1471" i="4" s="1"/>
  <c r="AG1471" i="4"/>
  <c r="AH1471" i="4" s="1"/>
  <c r="AI1471" i="4" s="1"/>
  <c r="AW1470" i="4"/>
  <c r="AD1470" i="4" s="1"/>
  <c r="AE1470" i="4" s="1"/>
  <c r="AJ1470" i="4" s="1"/>
  <c r="AW1469" i="4"/>
  <c r="AO1469" i="4"/>
  <c r="AR1469" i="4" s="1"/>
  <c r="AG1469" i="4"/>
  <c r="AH1469" i="4" s="1"/>
  <c r="AI1469" i="4" s="1"/>
  <c r="AD1469" i="4"/>
  <c r="AE1469" i="4" s="1"/>
  <c r="AW1468" i="4"/>
  <c r="AD1468" i="4" s="1"/>
  <c r="AE1468" i="4" s="1"/>
  <c r="R1468" i="4"/>
  <c r="AW1467" i="4"/>
  <c r="AO1467" i="4"/>
  <c r="AR1467" i="4" s="1"/>
  <c r="AG1467" i="4"/>
  <c r="AH1467" i="4" s="1"/>
  <c r="AI1467" i="4" s="1"/>
  <c r="AD1467" i="4"/>
  <c r="AE1467" i="4" s="1"/>
  <c r="AW1466" i="4"/>
  <c r="AD1466" i="4"/>
  <c r="AE1466" i="4" s="1"/>
  <c r="AW1465" i="4"/>
  <c r="AD1465" i="4" s="1"/>
  <c r="AE1465" i="4" s="1"/>
  <c r="AO1465" i="4"/>
  <c r="AR1465" i="4" s="1"/>
  <c r="AG1465" i="4"/>
  <c r="AH1465" i="4" s="1"/>
  <c r="AI1465" i="4" s="1"/>
  <c r="AF1465" i="4"/>
  <c r="AW1464" i="4"/>
  <c r="AD1464" i="4"/>
  <c r="AE1464" i="4" s="1"/>
  <c r="AF1464" i="4" s="1"/>
  <c r="AL1464" i="4" s="1"/>
  <c r="AW1463" i="4"/>
  <c r="AD1463" i="4" s="1"/>
  <c r="AR1463" i="4"/>
  <c r="AO1463" i="4"/>
  <c r="AG1463" i="4"/>
  <c r="AH1463" i="4" s="1"/>
  <c r="AI1463" i="4" s="1"/>
  <c r="AE1463" i="4"/>
  <c r="AW1462" i="4"/>
  <c r="AD1462" i="4" s="1"/>
  <c r="AE1462" i="4" s="1"/>
  <c r="AJ1462" i="4" s="1"/>
  <c r="AW1461" i="4"/>
  <c r="AO1461" i="4"/>
  <c r="AR1461" i="4" s="1"/>
  <c r="AG1461" i="4"/>
  <c r="AH1461" i="4" s="1"/>
  <c r="AI1461" i="4" s="1"/>
  <c r="AD1461" i="4"/>
  <c r="AE1461" i="4" s="1"/>
  <c r="AW1460" i="4"/>
  <c r="AD1460" i="4" s="1"/>
  <c r="AE1460" i="4" s="1"/>
  <c r="AW1459" i="4"/>
  <c r="AD1459" i="4" s="1"/>
  <c r="AE1459" i="4" s="1"/>
  <c r="AO1459" i="4"/>
  <c r="AR1459" i="4" s="1"/>
  <c r="AG1459" i="4"/>
  <c r="AH1459" i="4" s="1"/>
  <c r="AI1459" i="4" s="1"/>
  <c r="AW1458" i="4"/>
  <c r="AD1458" i="4" s="1"/>
  <c r="AE1458" i="4" s="1"/>
  <c r="AW1457" i="4"/>
  <c r="AD1457" i="4" s="1"/>
  <c r="AE1457" i="4" s="1"/>
  <c r="AO1457" i="4"/>
  <c r="AR1457" i="4" s="1"/>
  <c r="AG1457" i="4"/>
  <c r="AH1457" i="4" s="1"/>
  <c r="AI1457" i="4" s="1"/>
  <c r="AW1456" i="4"/>
  <c r="AD1456" i="4"/>
  <c r="AE1456" i="4" s="1"/>
  <c r="AW1455" i="4"/>
  <c r="AD1455" i="4" s="1"/>
  <c r="AR1455" i="4"/>
  <c r="AO1455" i="4"/>
  <c r="AI1455" i="4"/>
  <c r="AG1455" i="4"/>
  <c r="AH1455" i="4" s="1"/>
  <c r="AE1455" i="4"/>
  <c r="AW1454" i="4"/>
  <c r="AD1454" i="4" s="1"/>
  <c r="AE1454" i="4" s="1"/>
  <c r="AJ1454" i="4" s="1"/>
  <c r="AW1453" i="4"/>
  <c r="AO1453" i="4"/>
  <c r="AR1453" i="4" s="1"/>
  <c r="AG1453" i="4"/>
  <c r="AH1453" i="4" s="1"/>
  <c r="AI1453" i="4" s="1"/>
  <c r="AD1453" i="4"/>
  <c r="AE1453" i="4" s="1"/>
  <c r="AW1452" i="4"/>
  <c r="AD1452" i="4" s="1"/>
  <c r="AE1452" i="4" s="1"/>
  <c r="AW1451" i="4"/>
  <c r="AD1451" i="4" s="1"/>
  <c r="AE1451" i="4" s="1"/>
  <c r="AO1451" i="4"/>
  <c r="AR1451" i="4" s="1"/>
  <c r="AG1451" i="4"/>
  <c r="AH1451" i="4" s="1"/>
  <c r="AI1451" i="4" s="1"/>
  <c r="AW1450" i="4"/>
  <c r="AD1450" i="4" s="1"/>
  <c r="AE1450" i="4" s="1"/>
  <c r="AW1449" i="4"/>
  <c r="AD1449" i="4" s="1"/>
  <c r="AE1449" i="4" s="1"/>
  <c r="AJ1449" i="4" s="1"/>
  <c r="AO1449" i="4"/>
  <c r="AR1449" i="4" s="1"/>
  <c r="AG1449" i="4"/>
  <c r="AH1449" i="4" s="1"/>
  <c r="AI1449" i="4" s="1"/>
  <c r="AF1449" i="4"/>
  <c r="AW1448" i="4"/>
  <c r="AD1448" i="4"/>
  <c r="AE1448" i="4" s="1"/>
  <c r="AF1448" i="4" s="1"/>
  <c r="AL1448" i="4" s="1"/>
  <c r="AW1447" i="4"/>
  <c r="AD1447" i="4" s="1"/>
  <c r="AR1447" i="4"/>
  <c r="AO1447" i="4"/>
  <c r="AG1447" i="4"/>
  <c r="AH1447" i="4" s="1"/>
  <c r="AI1447" i="4" s="1"/>
  <c r="AE1447" i="4"/>
  <c r="AW1446" i="4"/>
  <c r="AD1446" i="4"/>
  <c r="AE1446" i="4" s="1"/>
  <c r="AJ1446" i="4" s="1"/>
  <c r="AW1445" i="4"/>
  <c r="AO1445" i="4"/>
  <c r="AR1445" i="4" s="1"/>
  <c r="AH1445" i="4"/>
  <c r="AI1445" i="4" s="1"/>
  <c r="AG1445" i="4"/>
  <c r="AD1445" i="4"/>
  <c r="AE1445" i="4" s="1"/>
  <c r="AW1444" i="4"/>
  <c r="AD1444" i="4" s="1"/>
  <c r="AE1444" i="4" s="1"/>
  <c r="AW1443" i="4"/>
  <c r="AD1443" i="4" s="1"/>
  <c r="AE1443" i="4" s="1"/>
  <c r="AO1443" i="4"/>
  <c r="AR1443" i="4" s="1"/>
  <c r="AG1443" i="4"/>
  <c r="AH1443" i="4" s="1"/>
  <c r="AI1443" i="4" s="1"/>
  <c r="AW1442" i="4"/>
  <c r="AD1442" i="4" s="1"/>
  <c r="AE1442" i="4" s="1"/>
  <c r="AW1441" i="4"/>
  <c r="AD1441" i="4" s="1"/>
  <c r="AE1441" i="4" s="1"/>
  <c r="AO1441" i="4"/>
  <c r="AR1441" i="4" s="1"/>
  <c r="AG1441" i="4"/>
  <c r="AH1441" i="4" s="1"/>
  <c r="AI1441" i="4" s="1"/>
  <c r="AW1440" i="4"/>
  <c r="AD1440" i="4" s="1"/>
  <c r="AE1440" i="4" s="1"/>
  <c r="AW1439" i="4"/>
  <c r="AD1439" i="4" s="1"/>
  <c r="AO1439" i="4"/>
  <c r="AR1439" i="4" s="1"/>
  <c r="AG1439" i="4"/>
  <c r="AI1439" i="4" s="1"/>
  <c r="AW1438" i="4"/>
  <c r="AD1438" i="4"/>
  <c r="AE1438" i="4" s="1"/>
  <c r="AJ1438" i="4" s="1"/>
  <c r="AW1437" i="4"/>
  <c r="AD1437" i="4" s="1"/>
  <c r="AO1437" i="4"/>
  <c r="AR1437" i="4" s="1"/>
  <c r="AG1437" i="4"/>
  <c r="AI1437" i="4" s="1"/>
  <c r="AW1436" i="4"/>
  <c r="AD1436" i="4" s="1"/>
  <c r="AE1436" i="4" s="1"/>
  <c r="R1436" i="4"/>
  <c r="AW1435" i="4"/>
  <c r="AO1435" i="4"/>
  <c r="AR1435" i="4" s="1"/>
  <c r="AG1435" i="4"/>
  <c r="AI1435" i="4" s="1"/>
  <c r="AD1435" i="4"/>
  <c r="AW1434" i="4"/>
  <c r="AD1434" i="4"/>
  <c r="AE1434" i="4" s="1"/>
  <c r="AW1433" i="4"/>
  <c r="AD1433" i="4" s="1"/>
  <c r="AF1433" i="4" s="1"/>
  <c r="AO1433" i="4"/>
  <c r="AR1433" i="4" s="1"/>
  <c r="AG1433" i="4"/>
  <c r="AI1433" i="4" s="1"/>
  <c r="AW1432" i="4"/>
  <c r="AJ1432" i="4"/>
  <c r="AD1432" i="4"/>
  <c r="AE1432" i="4" s="1"/>
  <c r="AF1432" i="4" s="1"/>
  <c r="AL1432" i="4" s="1"/>
  <c r="AW1431" i="4"/>
  <c r="AD1431" i="4" s="1"/>
  <c r="AO1431" i="4"/>
  <c r="AR1431" i="4" s="1"/>
  <c r="AG1431" i="4"/>
  <c r="AI1431" i="4" s="1"/>
  <c r="AW1430" i="4"/>
  <c r="AQ1430" i="4"/>
  <c r="AD1430" i="4"/>
  <c r="AE1430" i="4" s="1"/>
  <c r="AF1430" i="4" s="1"/>
  <c r="AL1430" i="4" s="1"/>
  <c r="AW1429" i="4"/>
  <c r="AD1429" i="4" s="1"/>
  <c r="AE1429" i="4" s="1"/>
  <c r="AR1429" i="4"/>
  <c r="AW1428" i="4"/>
  <c r="AQ1428" i="4"/>
  <c r="AD1428" i="4"/>
  <c r="AE1428" i="4" s="1"/>
  <c r="AF1428" i="4" s="1"/>
  <c r="AL1428" i="4" s="1"/>
  <c r="AW1427" i="4"/>
  <c r="AD1427" i="4" s="1"/>
  <c r="AE1427" i="4" s="1"/>
  <c r="AQ1427" i="4"/>
  <c r="R1427" i="4"/>
  <c r="AW1426" i="4"/>
  <c r="AQ1426" i="4"/>
  <c r="AD1426" i="4"/>
  <c r="AE1426" i="4" s="1"/>
  <c r="AW1425" i="4"/>
  <c r="AD1425" i="4" s="1"/>
  <c r="AE1425" i="4" s="1"/>
  <c r="AQ1425" i="4"/>
  <c r="R1425" i="4"/>
  <c r="AW1424" i="4"/>
  <c r="AD1424" i="4" s="1"/>
  <c r="AE1424" i="4" s="1"/>
  <c r="AF1424" i="4" s="1"/>
  <c r="AL1424" i="4" s="1"/>
  <c r="AQ1424" i="4"/>
  <c r="AW1423" i="4"/>
  <c r="AD1423" i="4" s="1"/>
  <c r="AE1423" i="4" s="1"/>
  <c r="AQ1423" i="4"/>
  <c r="AW1422" i="4"/>
  <c r="AQ1422" i="4"/>
  <c r="AD1422" i="4"/>
  <c r="AE1422" i="4" s="1"/>
  <c r="AF1422" i="4" s="1"/>
  <c r="AL1422" i="4" s="1"/>
  <c r="AW1421" i="4"/>
  <c r="AD1421" i="4" s="1"/>
  <c r="AE1421" i="4" s="1"/>
  <c r="AQ1421" i="4"/>
  <c r="AW1420" i="4"/>
  <c r="AQ1420" i="4"/>
  <c r="AD1420" i="4"/>
  <c r="AE1420" i="4" s="1"/>
  <c r="AF1420" i="4" s="1"/>
  <c r="AL1420" i="4" s="1"/>
  <c r="AW1419" i="4"/>
  <c r="AD1419" i="4" s="1"/>
  <c r="AE1419" i="4" s="1"/>
  <c r="AQ1419" i="4"/>
  <c r="AW1418" i="4"/>
  <c r="AD1418" i="4" s="1"/>
  <c r="AE1418" i="4" s="1"/>
  <c r="AR1418" i="4"/>
  <c r="AW1417" i="4"/>
  <c r="AD1417" i="4" s="1"/>
  <c r="AR1417" i="4"/>
  <c r="AE1417" i="4"/>
  <c r="R1417" i="4"/>
  <c r="AW1416" i="4"/>
  <c r="AR1416" i="4"/>
  <c r="AD1416" i="4"/>
  <c r="AE1416" i="4" s="1"/>
  <c r="AF1416" i="4" s="1"/>
  <c r="AL1416" i="4" s="1"/>
  <c r="AW1415" i="4"/>
  <c r="AD1415" i="4" s="1"/>
  <c r="AR1415" i="4"/>
  <c r="AE1415" i="4"/>
  <c r="X1414" i="4"/>
  <c r="S1414" i="4"/>
  <c r="S1526" i="4" s="1"/>
  <c r="R1414" i="4"/>
  <c r="R1587" i="4" s="1"/>
  <c r="P1413" i="4"/>
  <c r="X1412" i="4"/>
  <c r="P1412" i="4"/>
  <c r="X1410" i="4"/>
  <c r="P1410" i="4"/>
  <c r="X1408" i="4"/>
  <c r="P1408" i="4"/>
  <c r="Q1407" i="4"/>
  <c r="Q1411" i="4" s="1"/>
  <c r="P1407" i="4"/>
  <c r="P1411" i="4" s="1"/>
  <c r="X1405" i="4"/>
  <c r="P1405" i="4"/>
  <c r="X1404" i="4"/>
  <c r="P1404" i="4"/>
  <c r="X1403" i="4"/>
  <c r="P1403" i="4"/>
  <c r="AT1402" i="4"/>
  <c r="AT1404" i="4" s="1"/>
  <c r="AW1400" i="4"/>
  <c r="AO1400" i="4"/>
  <c r="AR1400" i="4" s="1"/>
  <c r="AH1400" i="4"/>
  <c r="AI1400" i="4" s="1"/>
  <c r="AG1400" i="4"/>
  <c r="AD1400" i="4"/>
  <c r="AE1400" i="4" s="1"/>
  <c r="AW1399" i="4"/>
  <c r="AD1399" i="4" s="1"/>
  <c r="AE1399" i="4" s="1"/>
  <c r="AO1399" i="4"/>
  <c r="AR1399" i="4" s="1"/>
  <c r="AG1399" i="4"/>
  <c r="AH1399" i="4" s="1"/>
  <c r="AI1399" i="4" s="1"/>
  <c r="AF1399" i="4"/>
  <c r="AW1398" i="4"/>
  <c r="AO1398" i="4"/>
  <c r="AR1398" i="4" s="1"/>
  <c r="AG1398" i="4"/>
  <c r="AH1398" i="4" s="1"/>
  <c r="AI1398" i="4" s="1"/>
  <c r="AD1398" i="4"/>
  <c r="AE1398" i="4" s="1"/>
  <c r="AR1397" i="4"/>
  <c r="AO1397" i="4"/>
  <c r="AG1397" i="4"/>
  <c r="AH1397" i="4" s="1"/>
  <c r="AO1396" i="4"/>
  <c r="AR1396" i="4" s="1"/>
  <c r="AG1396" i="4"/>
  <c r="AH1396" i="4" s="1"/>
  <c r="AR1395" i="4"/>
  <c r="AO1395" i="4"/>
  <c r="AG1395" i="4"/>
  <c r="AH1395" i="4" s="1"/>
  <c r="AO1394" i="4"/>
  <c r="AR1394" i="4" s="1"/>
  <c r="AG1394" i="4"/>
  <c r="AH1394" i="4" s="1"/>
  <c r="AR1393" i="4"/>
  <c r="AO1393" i="4"/>
  <c r="AG1393" i="4"/>
  <c r="AH1393" i="4" s="1"/>
  <c r="AW1392" i="4"/>
  <c r="AD1392" i="4" s="1"/>
  <c r="AE1392" i="4" s="1"/>
  <c r="AW1391" i="4"/>
  <c r="AD1391" i="4" s="1"/>
  <c r="AE1391" i="4" s="1"/>
  <c r="AW1390" i="4"/>
  <c r="AD1390" i="4" s="1"/>
  <c r="AE1390" i="4" s="1"/>
  <c r="AW1389" i="4"/>
  <c r="AD1389" i="4"/>
  <c r="AE1389" i="4" s="1"/>
  <c r="AJ1389" i="4" s="1"/>
  <c r="AW1388" i="4"/>
  <c r="AO1388" i="4"/>
  <c r="AR1388" i="4" s="1"/>
  <c r="AG1388" i="4"/>
  <c r="AH1388" i="4" s="1"/>
  <c r="AI1388" i="4" s="1"/>
  <c r="AD1388" i="4"/>
  <c r="AE1388" i="4" s="1"/>
  <c r="AW1387" i="4"/>
  <c r="AD1387" i="4" s="1"/>
  <c r="AE1387" i="4" s="1"/>
  <c r="AO1387" i="4"/>
  <c r="AR1387" i="4" s="1"/>
  <c r="AG1387" i="4"/>
  <c r="AH1387" i="4" s="1"/>
  <c r="AI1387" i="4" s="1"/>
  <c r="AW1386" i="4"/>
  <c r="AO1386" i="4"/>
  <c r="AR1386" i="4" s="1"/>
  <c r="AG1386" i="4"/>
  <c r="AH1386" i="4" s="1"/>
  <c r="AI1386" i="4" s="1"/>
  <c r="AD1386" i="4"/>
  <c r="AE1386" i="4" s="1"/>
  <c r="AR1385" i="4"/>
  <c r="AO1385" i="4"/>
  <c r="AI1385" i="4"/>
  <c r="AL1385" i="4" s="1"/>
  <c r="AG1385" i="4"/>
  <c r="AH1385" i="4" s="1"/>
  <c r="AJ1385" i="4" s="1"/>
  <c r="AW1384" i="4"/>
  <c r="AD1384" i="4"/>
  <c r="AE1384" i="4" s="1"/>
  <c r="AF1384" i="4" s="1"/>
  <c r="AL1384" i="4" s="1"/>
  <c r="AW1383" i="4"/>
  <c r="AD1383" i="4"/>
  <c r="AE1383" i="4" s="1"/>
  <c r="AW1382" i="4"/>
  <c r="AD1382" i="4" s="1"/>
  <c r="AE1382" i="4" s="1"/>
  <c r="AO1382" i="4"/>
  <c r="AR1382" i="4" s="1"/>
  <c r="AG1382" i="4"/>
  <c r="AH1382" i="4" s="1"/>
  <c r="AI1382" i="4" s="1"/>
  <c r="AF1382" i="4"/>
  <c r="AL1382" i="4" s="1"/>
  <c r="AO1381" i="4"/>
  <c r="AR1381" i="4" s="1"/>
  <c r="AG1381" i="4"/>
  <c r="AH1381" i="4" s="1"/>
  <c r="AR1380" i="4"/>
  <c r="AO1380" i="4"/>
  <c r="AG1380" i="4"/>
  <c r="AH1380" i="4" s="1"/>
  <c r="AO1379" i="4"/>
  <c r="AR1379" i="4" s="1"/>
  <c r="AG1379" i="4"/>
  <c r="AH1379" i="4" s="1"/>
  <c r="AW1378" i="4"/>
  <c r="AD1378" i="4" s="1"/>
  <c r="AE1378" i="4" s="1"/>
  <c r="AW1377" i="4"/>
  <c r="AD1377" i="4"/>
  <c r="AE1377" i="4" s="1"/>
  <c r="AJ1377" i="4" s="1"/>
  <c r="AW1376" i="4"/>
  <c r="AO1376" i="4"/>
  <c r="AR1376" i="4" s="1"/>
  <c r="AG1376" i="4"/>
  <c r="AH1376" i="4" s="1"/>
  <c r="AI1376" i="4" s="1"/>
  <c r="AD1376" i="4"/>
  <c r="AE1376" i="4" s="1"/>
  <c r="AW1375" i="4"/>
  <c r="AD1375" i="4" s="1"/>
  <c r="AE1375" i="4" s="1"/>
  <c r="AO1375" i="4"/>
  <c r="AR1375" i="4" s="1"/>
  <c r="AG1375" i="4"/>
  <c r="AH1375" i="4" s="1"/>
  <c r="AI1375" i="4" s="1"/>
  <c r="AW1374" i="4"/>
  <c r="AD1374" i="4"/>
  <c r="AE1374" i="4" s="1"/>
  <c r="AF1374" i="4" s="1"/>
  <c r="AL1374" i="4" s="1"/>
  <c r="AW1373" i="4"/>
  <c r="AD1373" i="4" s="1"/>
  <c r="AR1373" i="4"/>
  <c r="AO1373" i="4"/>
  <c r="AG1373" i="4"/>
  <c r="AH1373" i="4" s="1"/>
  <c r="AI1373" i="4" s="1"/>
  <c r="AE1373" i="4"/>
  <c r="AW1372" i="4"/>
  <c r="AO1372" i="4"/>
  <c r="AR1372" i="4" s="1"/>
  <c r="AG1372" i="4"/>
  <c r="AH1372" i="4" s="1"/>
  <c r="AI1372" i="4" s="1"/>
  <c r="AD1372" i="4"/>
  <c r="AE1372" i="4" s="1"/>
  <c r="AW1371" i="4"/>
  <c r="AD1371" i="4" s="1"/>
  <c r="AR1371" i="4"/>
  <c r="AO1371" i="4"/>
  <c r="AG1371" i="4"/>
  <c r="AH1371" i="4" s="1"/>
  <c r="AI1371" i="4" s="1"/>
  <c r="AE1371" i="4"/>
  <c r="AW1370" i="4"/>
  <c r="AO1370" i="4"/>
  <c r="AR1370" i="4" s="1"/>
  <c r="AG1370" i="4"/>
  <c r="AH1370" i="4" s="1"/>
  <c r="AI1370" i="4" s="1"/>
  <c r="AD1370" i="4"/>
  <c r="AE1370" i="4" s="1"/>
  <c r="AW1369" i="4"/>
  <c r="AD1369" i="4" s="1"/>
  <c r="AE1369" i="4" s="1"/>
  <c r="AR1369" i="4"/>
  <c r="AO1369" i="4"/>
  <c r="AG1369" i="4"/>
  <c r="AH1369" i="4" s="1"/>
  <c r="AI1369" i="4" s="1"/>
  <c r="AW1368" i="4"/>
  <c r="AD1368" i="4" s="1"/>
  <c r="AE1368" i="4" s="1"/>
  <c r="AO1368" i="4"/>
  <c r="AR1368" i="4" s="1"/>
  <c r="AG1368" i="4"/>
  <c r="AH1368" i="4" s="1"/>
  <c r="AI1368" i="4" s="1"/>
  <c r="AW1367" i="4"/>
  <c r="AD1367" i="4" s="1"/>
  <c r="AE1367" i="4" s="1"/>
  <c r="AO1367" i="4"/>
  <c r="AR1367" i="4" s="1"/>
  <c r="AG1367" i="4"/>
  <c r="AH1367" i="4" s="1"/>
  <c r="AI1367" i="4" s="1"/>
  <c r="AW1366" i="4"/>
  <c r="AD1366" i="4" s="1"/>
  <c r="AE1366" i="4" s="1"/>
  <c r="AO1366" i="4"/>
  <c r="AR1366" i="4" s="1"/>
  <c r="AG1366" i="4"/>
  <c r="AH1366" i="4" s="1"/>
  <c r="AI1366" i="4" s="1"/>
  <c r="AW1365" i="4"/>
  <c r="AD1365" i="4" s="1"/>
  <c r="AO1365" i="4"/>
  <c r="AR1365" i="4" s="1"/>
  <c r="AG1365" i="4"/>
  <c r="AH1365" i="4" s="1"/>
  <c r="AI1365" i="4" s="1"/>
  <c r="AE1365" i="4"/>
  <c r="AW1364" i="4"/>
  <c r="AD1364" i="4" s="1"/>
  <c r="AE1364" i="4" s="1"/>
  <c r="AO1364" i="4"/>
  <c r="AR1364" i="4" s="1"/>
  <c r="AG1364" i="4"/>
  <c r="AH1364" i="4" s="1"/>
  <c r="AI1364" i="4" s="1"/>
  <c r="AW1363" i="4"/>
  <c r="AD1363" i="4" s="1"/>
  <c r="AO1363" i="4"/>
  <c r="AR1363" i="4" s="1"/>
  <c r="AG1363" i="4"/>
  <c r="AH1363" i="4" s="1"/>
  <c r="AI1363" i="4" s="1"/>
  <c r="AE1363" i="4"/>
  <c r="AW1362" i="4"/>
  <c r="AD1362" i="4" s="1"/>
  <c r="AE1362" i="4" s="1"/>
  <c r="AO1362" i="4"/>
  <c r="AR1362" i="4" s="1"/>
  <c r="AG1362" i="4"/>
  <c r="AH1362" i="4" s="1"/>
  <c r="AI1362" i="4" s="1"/>
  <c r="AW1361" i="4"/>
  <c r="AD1361" i="4" s="1"/>
  <c r="AE1361" i="4" s="1"/>
  <c r="AO1361" i="4"/>
  <c r="AR1361" i="4" s="1"/>
  <c r="AG1361" i="4"/>
  <c r="AH1361" i="4" s="1"/>
  <c r="AI1361" i="4" s="1"/>
  <c r="AW1360" i="4"/>
  <c r="AO1360" i="4"/>
  <c r="AR1360" i="4" s="1"/>
  <c r="AG1360" i="4"/>
  <c r="AH1360" i="4" s="1"/>
  <c r="AI1360" i="4" s="1"/>
  <c r="AD1360" i="4"/>
  <c r="AE1360" i="4" s="1"/>
  <c r="AW1359" i="4"/>
  <c r="AD1359" i="4" s="1"/>
  <c r="AR1359" i="4"/>
  <c r="AO1359" i="4"/>
  <c r="AI1359" i="4"/>
  <c r="AG1359" i="4"/>
  <c r="AH1359" i="4" s="1"/>
  <c r="AE1359" i="4"/>
  <c r="AW1358" i="4"/>
  <c r="AD1358" i="4" s="1"/>
  <c r="AE1358" i="4" s="1"/>
  <c r="AO1358" i="4"/>
  <c r="AR1358" i="4" s="1"/>
  <c r="AG1358" i="4"/>
  <c r="AH1358" i="4" s="1"/>
  <c r="AI1358" i="4" s="1"/>
  <c r="AW1357" i="4"/>
  <c r="AD1357" i="4" s="1"/>
  <c r="AO1357" i="4"/>
  <c r="AR1357" i="4" s="1"/>
  <c r="AG1357" i="4"/>
  <c r="AH1357" i="4" s="1"/>
  <c r="AI1357" i="4" s="1"/>
  <c r="AE1357" i="4"/>
  <c r="AW1356" i="4"/>
  <c r="AD1356" i="4" s="1"/>
  <c r="AE1356" i="4" s="1"/>
  <c r="AO1356" i="4"/>
  <c r="AR1356" i="4" s="1"/>
  <c r="AG1356" i="4"/>
  <c r="AH1356" i="4" s="1"/>
  <c r="AI1356" i="4" s="1"/>
  <c r="AW1355" i="4"/>
  <c r="AD1355" i="4" s="1"/>
  <c r="AO1355" i="4"/>
  <c r="AR1355" i="4" s="1"/>
  <c r="AG1355" i="4"/>
  <c r="AH1355" i="4" s="1"/>
  <c r="AI1355" i="4" s="1"/>
  <c r="AE1355" i="4"/>
  <c r="AO1354" i="4"/>
  <c r="AR1354" i="4" s="1"/>
  <c r="AG1354" i="4"/>
  <c r="AH1354" i="4" s="1"/>
  <c r="AI1354" i="4" s="1"/>
  <c r="AL1354" i="4" s="1"/>
  <c r="AW1353" i="4"/>
  <c r="AD1353" i="4" s="1"/>
  <c r="AO1353" i="4"/>
  <c r="AR1353" i="4" s="1"/>
  <c r="AG1353" i="4"/>
  <c r="AH1353" i="4" s="1"/>
  <c r="AI1353" i="4" s="1"/>
  <c r="AE1353" i="4"/>
  <c r="AW1352" i="4"/>
  <c r="AD1352" i="4" s="1"/>
  <c r="AE1352" i="4" s="1"/>
  <c r="AO1352" i="4"/>
  <c r="AR1352" i="4" s="1"/>
  <c r="AG1352" i="4"/>
  <c r="AH1352" i="4" s="1"/>
  <c r="AI1352" i="4" s="1"/>
  <c r="AW1351" i="4"/>
  <c r="AD1351" i="4" s="1"/>
  <c r="AO1351" i="4"/>
  <c r="AR1351" i="4" s="1"/>
  <c r="AG1351" i="4"/>
  <c r="AH1351" i="4" s="1"/>
  <c r="AI1351" i="4" s="1"/>
  <c r="AE1351" i="4"/>
  <c r="AW1350" i="4"/>
  <c r="AD1350" i="4" s="1"/>
  <c r="AE1350" i="4" s="1"/>
  <c r="AO1350" i="4"/>
  <c r="AR1350" i="4" s="1"/>
  <c r="AG1350" i="4"/>
  <c r="AH1350" i="4" s="1"/>
  <c r="AI1350" i="4" s="1"/>
  <c r="AW1349" i="4"/>
  <c r="AD1349" i="4" s="1"/>
  <c r="AE1349" i="4" s="1"/>
  <c r="AW1348" i="4"/>
  <c r="AD1348" i="4" s="1"/>
  <c r="AE1348" i="4" s="1"/>
  <c r="AW1347" i="4"/>
  <c r="AD1347" i="4"/>
  <c r="AE1347" i="4" s="1"/>
  <c r="AW1346" i="4"/>
  <c r="AJ1346" i="4"/>
  <c r="AD1346" i="4"/>
  <c r="AE1346" i="4" s="1"/>
  <c r="AF1346" i="4" s="1"/>
  <c r="AL1346" i="4" s="1"/>
  <c r="AW1345" i="4"/>
  <c r="AD1345" i="4" s="1"/>
  <c r="AO1345" i="4"/>
  <c r="AR1345" i="4" s="1"/>
  <c r="AG1345" i="4"/>
  <c r="AI1345" i="4" s="1"/>
  <c r="AW1344" i="4"/>
  <c r="AD1344" i="4" s="1"/>
  <c r="AE1344" i="4" s="1"/>
  <c r="AO1344" i="4"/>
  <c r="AR1344" i="4" s="1"/>
  <c r="AG1344" i="4"/>
  <c r="AH1344" i="4" s="1"/>
  <c r="AI1344" i="4" s="1"/>
  <c r="AW1343" i="4"/>
  <c r="AD1343" i="4" s="1"/>
  <c r="AE1343" i="4" s="1"/>
  <c r="AO1343" i="4"/>
  <c r="AR1343" i="4" s="1"/>
  <c r="AG1343" i="4"/>
  <c r="AH1343" i="4" s="1"/>
  <c r="AI1343" i="4" s="1"/>
  <c r="AW1342" i="4"/>
  <c r="AD1342" i="4" s="1"/>
  <c r="AE1342" i="4" s="1"/>
  <c r="AO1342" i="4"/>
  <c r="AR1342" i="4" s="1"/>
  <c r="AG1342" i="4"/>
  <c r="AH1342" i="4" s="1"/>
  <c r="AI1342" i="4" s="1"/>
  <c r="AW1341" i="4"/>
  <c r="AD1341" i="4" s="1"/>
  <c r="AE1341" i="4" s="1"/>
  <c r="AO1341" i="4"/>
  <c r="AR1341" i="4" s="1"/>
  <c r="AG1341" i="4"/>
  <c r="AH1341" i="4" s="1"/>
  <c r="AI1341" i="4" s="1"/>
  <c r="AW1340" i="4"/>
  <c r="AD1340" i="4" s="1"/>
  <c r="AE1340" i="4" s="1"/>
  <c r="AO1340" i="4"/>
  <c r="AR1340" i="4" s="1"/>
  <c r="AG1340" i="4"/>
  <c r="AH1340" i="4" s="1"/>
  <c r="AI1340" i="4" s="1"/>
  <c r="AW1339" i="4"/>
  <c r="AD1339" i="4" s="1"/>
  <c r="AO1339" i="4"/>
  <c r="AR1339" i="4" s="1"/>
  <c r="AG1339" i="4"/>
  <c r="AI1339" i="4" s="1"/>
  <c r="AW1338" i="4"/>
  <c r="AO1338" i="4"/>
  <c r="AR1338" i="4" s="1"/>
  <c r="AG1338" i="4"/>
  <c r="AH1338" i="4" s="1"/>
  <c r="AI1338" i="4" s="1"/>
  <c r="AD1338" i="4"/>
  <c r="AE1338" i="4" s="1"/>
  <c r="AW1337" i="4"/>
  <c r="AD1337" i="4" s="1"/>
  <c r="AO1337" i="4"/>
  <c r="AR1337" i="4" s="1"/>
  <c r="AG1337" i="4"/>
  <c r="AI1337" i="4" s="1"/>
  <c r="AW1336" i="4"/>
  <c r="AO1336" i="4"/>
  <c r="AR1336" i="4" s="1"/>
  <c r="AG1336" i="4"/>
  <c r="AH1336" i="4" s="1"/>
  <c r="AI1336" i="4" s="1"/>
  <c r="AD1336" i="4"/>
  <c r="AE1336" i="4" s="1"/>
  <c r="AW1335" i="4"/>
  <c r="AD1335" i="4" s="1"/>
  <c r="AR1335" i="4"/>
  <c r="AO1335" i="4"/>
  <c r="AG1335" i="4"/>
  <c r="AH1335" i="4" s="1"/>
  <c r="AI1335" i="4" s="1"/>
  <c r="AE1335" i="4"/>
  <c r="AW1334" i="4"/>
  <c r="AO1334" i="4"/>
  <c r="AR1334" i="4" s="1"/>
  <c r="AG1334" i="4"/>
  <c r="AH1334" i="4" s="1"/>
  <c r="AI1334" i="4" s="1"/>
  <c r="AD1334" i="4"/>
  <c r="AE1334" i="4" s="1"/>
  <c r="AW1333" i="4"/>
  <c r="AD1333" i="4" s="1"/>
  <c r="AE1333" i="4" s="1"/>
  <c r="AR1333" i="4"/>
  <c r="AO1333" i="4"/>
  <c r="AG1333" i="4"/>
  <c r="AH1333" i="4" s="1"/>
  <c r="AI1333" i="4" s="1"/>
  <c r="AW1332" i="4"/>
  <c r="AD1332" i="4" s="1"/>
  <c r="AE1332" i="4" s="1"/>
  <c r="AO1332" i="4"/>
  <c r="AR1332" i="4" s="1"/>
  <c r="AG1332" i="4"/>
  <c r="AH1332" i="4" s="1"/>
  <c r="AI1332" i="4" s="1"/>
  <c r="AW1331" i="4"/>
  <c r="AD1331" i="4" s="1"/>
  <c r="AE1331" i="4" s="1"/>
  <c r="AO1331" i="4"/>
  <c r="AR1331" i="4" s="1"/>
  <c r="AG1331" i="4"/>
  <c r="AH1331" i="4" s="1"/>
  <c r="AI1331" i="4" s="1"/>
  <c r="AW1330" i="4"/>
  <c r="AD1330" i="4" s="1"/>
  <c r="AE1330" i="4" s="1"/>
  <c r="AQ1330" i="4"/>
  <c r="AW1329" i="4"/>
  <c r="AD1329" i="4" s="1"/>
  <c r="AQ1329" i="4"/>
  <c r="AE1329" i="4"/>
  <c r="AW1328" i="4"/>
  <c r="AQ1328" i="4"/>
  <c r="AD1328" i="4"/>
  <c r="AE1328" i="4" s="1"/>
  <c r="AF1328" i="4" s="1"/>
  <c r="AL1328" i="4" s="1"/>
  <c r="AW1327" i="4"/>
  <c r="AD1327" i="4" s="1"/>
  <c r="AR1327" i="4"/>
  <c r="AO1327" i="4"/>
  <c r="AG1327" i="4"/>
  <c r="AH1327" i="4" s="1"/>
  <c r="AI1327" i="4" s="1"/>
  <c r="AE1327" i="4"/>
  <c r="AW1326" i="4"/>
  <c r="AO1326" i="4"/>
  <c r="AR1326" i="4" s="1"/>
  <c r="AG1326" i="4"/>
  <c r="AH1326" i="4" s="1"/>
  <c r="AI1326" i="4" s="1"/>
  <c r="AD1326" i="4"/>
  <c r="AE1326" i="4" s="1"/>
  <c r="AW1325" i="4"/>
  <c r="AD1325" i="4" s="1"/>
  <c r="AR1325" i="4"/>
  <c r="AO1325" i="4"/>
  <c r="AG1325" i="4"/>
  <c r="AH1325" i="4" s="1"/>
  <c r="AI1325" i="4" s="1"/>
  <c r="AE1325" i="4"/>
  <c r="AW1324" i="4"/>
  <c r="AO1324" i="4"/>
  <c r="AR1324" i="4" s="1"/>
  <c r="AG1324" i="4"/>
  <c r="AH1324" i="4" s="1"/>
  <c r="AI1324" i="4" s="1"/>
  <c r="AD1324" i="4"/>
  <c r="AE1324" i="4" s="1"/>
  <c r="AW1323" i="4"/>
  <c r="AD1323" i="4" s="1"/>
  <c r="AE1323" i="4" s="1"/>
  <c r="AR1323" i="4"/>
  <c r="AO1323" i="4"/>
  <c r="AG1323" i="4"/>
  <c r="AH1323" i="4" s="1"/>
  <c r="AI1323" i="4" s="1"/>
  <c r="AW1322" i="4"/>
  <c r="AD1322" i="4" s="1"/>
  <c r="AE1322" i="4" s="1"/>
  <c r="AO1322" i="4"/>
  <c r="AR1322" i="4" s="1"/>
  <c r="AG1322" i="4"/>
  <c r="AH1322" i="4" s="1"/>
  <c r="AI1322" i="4" s="1"/>
  <c r="AW1321" i="4"/>
  <c r="AD1321" i="4" s="1"/>
  <c r="AE1321" i="4" s="1"/>
  <c r="AO1321" i="4"/>
  <c r="AR1321" i="4" s="1"/>
  <c r="AG1321" i="4"/>
  <c r="AH1321" i="4" s="1"/>
  <c r="AI1321" i="4" s="1"/>
  <c r="AW1320" i="4"/>
  <c r="AO1320" i="4"/>
  <c r="AR1320" i="4" s="1"/>
  <c r="AG1320" i="4"/>
  <c r="AH1320" i="4" s="1"/>
  <c r="AI1320" i="4" s="1"/>
  <c r="AF1320" i="4"/>
  <c r="AL1320" i="4" s="1"/>
  <c r="AD1320" i="4"/>
  <c r="AE1320" i="4" s="1"/>
  <c r="AO1319" i="4"/>
  <c r="AR1319" i="4" s="1"/>
  <c r="AG1319" i="4"/>
  <c r="AH1319" i="4" s="1"/>
  <c r="AW1318" i="4"/>
  <c r="AD1318" i="4" s="1"/>
  <c r="AE1318" i="4" s="1"/>
  <c r="AW1317" i="4"/>
  <c r="AD1317" i="4" s="1"/>
  <c r="AE1317" i="4" s="1"/>
  <c r="AO1317" i="4"/>
  <c r="AR1317" i="4" s="1"/>
  <c r="AG1317" i="4"/>
  <c r="AH1317" i="4" s="1"/>
  <c r="AI1317" i="4" s="1"/>
  <c r="AW1316" i="4"/>
  <c r="AD1316" i="4" s="1"/>
  <c r="AE1316" i="4" s="1"/>
  <c r="AO1316" i="4"/>
  <c r="AR1316" i="4" s="1"/>
  <c r="AG1316" i="4"/>
  <c r="AH1316" i="4" s="1"/>
  <c r="AI1316" i="4" s="1"/>
  <c r="AW1315" i="4"/>
  <c r="AO1315" i="4"/>
  <c r="AR1315" i="4" s="1"/>
  <c r="AG1315" i="4"/>
  <c r="AH1315" i="4" s="1"/>
  <c r="AI1315" i="4" s="1"/>
  <c r="AD1315" i="4"/>
  <c r="AE1315" i="4" s="1"/>
  <c r="AW1314" i="4"/>
  <c r="AD1314" i="4" s="1"/>
  <c r="AE1314" i="4" s="1"/>
  <c r="AR1314" i="4"/>
  <c r="AO1314" i="4"/>
  <c r="AG1314" i="4"/>
  <c r="AH1314" i="4" s="1"/>
  <c r="AI1314" i="4" s="1"/>
  <c r="AF1314" i="4"/>
  <c r="AW1313" i="4"/>
  <c r="AO1313" i="4"/>
  <c r="AR1313" i="4" s="1"/>
  <c r="AG1313" i="4"/>
  <c r="AH1313" i="4" s="1"/>
  <c r="AI1313" i="4" s="1"/>
  <c r="AD1313" i="4"/>
  <c r="AE1313" i="4" s="1"/>
  <c r="AW1312" i="4"/>
  <c r="AD1312" i="4" s="1"/>
  <c r="AE1312" i="4" s="1"/>
  <c r="AO1312" i="4"/>
  <c r="AR1312" i="4" s="1"/>
  <c r="AG1312" i="4"/>
  <c r="AH1312" i="4" s="1"/>
  <c r="AI1312" i="4" s="1"/>
  <c r="AW1311" i="4"/>
  <c r="AO1311" i="4"/>
  <c r="AR1311" i="4" s="1"/>
  <c r="AH1311" i="4"/>
  <c r="AI1311" i="4" s="1"/>
  <c r="AG1311" i="4"/>
  <c r="AD1311" i="4"/>
  <c r="AE1311" i="4" s="1"/>
  <c r="AW1310" i="4"/>
  <c r="AD1310" i="4" s="1"/>
  <c r="AE1310" i="4" s="1"/>
  <c r="AF1310" i="4" s="1"/>
  <c r="AR1310" i="4"/>
  <c r="AO1310" i="4"/>
  <c r="AJ1310" i="4"/>
  <c r="AG1310" i="4"/>
  <c r="AH1310" i="4" s="1"/>
  <c r="AI1310" i="4" s="1"/>
  <c r="AW1309" i="4"/>
  <c r="AD1309" i="4" s="1"/>
  <c r="AE1309" i="4" s="1"/>
  <c r="AO1309" i="4"/>
  <c r="AR1309" i="4" s="1"/>
  <c r="AG1309" i="4"/>
  <c r="AH1309" i="4" s="1"/>
  <c r="AI1309" i="4" s="1"/>
  <c r="AW1308" i="4"/>
  <c r="AD1308" i="4" s="1"/>
  <c r="AE1308" i="4" s="1"/>
  <c r="AO1308" i="4"/>
  <c r="AR1308" i="4" s="1"/>
  <c r="AG1308" i="4"/>
  <c r="AH1308" i="4" s="1"/>
  <c r="AI1308" i="4" s="1"/>
  <c r="AW1307" i="4"/>
  <c r="AD1307" i="4" s="1"/>
  <c r="AE1307" i="4" s="1"/>
  <c r="AO1307" i="4"/>
  <c r="AR1307" i="4" s="1"/>
  <c r="AG1307" i="4"/>
  <c r="AH1307" i="4" s="1"/>
  <c r="AI1307" i="4" s="1"/>
  <c r="AW1306" i="4"/>
  <c r="AD1306" i="4" s="1"/>
  <c r="AE1306" i="4" s="1"/>
  <c r="AJ1306" i="4" s="1"/>
  <c r="AO1306" i="4"/>
  <c r="AR1306" i="4" s="1"/>
  <c r="AG1306" i="4"/>
  <c r="AH1306" i="4" s="1"/>
  <c r="AI1306" i="4" s="1"/>
  <c r="AF1306" i="4"/>
  <c r="AL1306" i="4" s="1"/>
  <c r="AW1305" i="4"/>
  <c r="AO1305" i="4"/>
  <c r="AR1305" i="4" s="1"/>
  <c r="AH1305" i="4"/>
  <c r="AI1305" i="4" s="1"/>
  <c r="AG1305" i="4"/>
  <c r="AD1305" i="4"/>
  <c r="AE1305" i="4" s="1"/>
  <c r="AW1304" i="4"/>
  <c r="AD1304" i="4" s="1"/>
  <c r="AE1304" i="4" s="1"/>
  <c r="AR1304" i="4"/>
  <c r="AO1304" i="4"/>
  <c r="AG1304" i="4"/>
  <c r="AH1304" i="4" s="1"/>
  <c r="AI1304" i="4" s="1"/>
  <c r="AW1303" i="4"/>
  <c r="AO1303" i="4"/>
  <c r="AR1303" i="4" s="1"/>
  <c r="AG1303" i="4"/>
  <c r="AH1303" i="4" s="1"/>
  <c r="AI1303" i="4" s="1"/>
  <c r="AD1303" i="4"/>
  <c r="AE1303" i="4" s="1"/>
  <c r="AW1302" i="4"/>
  <c r="AD1302" i="4" s="1"/>
  <c r="AO1302" i="4"/>
  <c r="AR1302" i="4" s="1"/>
  <c r="AI1302" i="4"/>
  <c r="AG1302" i="4"/>
  <c r="AH1302" i="4" s="1"/>
  <c r="AE1302" i="4"/>
  <c r="AW1301" i="4"/>
  <c r="AO1301" i="4"/>
  <c r="AR1301" i="4" s="1"/>
  <c r="AG1301" i="4"/>
  <c r="AH1301" i="4" s="1"/>
  <c r="AI1301" i="4" s="1"/>
  <c r="AD1301" i="4"/>
  <c r="AE1301" i="4" s="1"/>
  <c r="AW1300" i="4"/>
  <c r="AD1300" i="4" s="1"/>
  <c r="AR1300" i="4"/>
  <c r="AO1300" i="4"/>
  <c r="AG1300" i="4"/>
  <c r="AH1300" i="4" s="1"/>
  <c r="AI1300" i="4" s="1"/>
  <c r="AE1300" i="4"/>
  <c r="AF1300" i="4" s="1"/>
  <c r="AL1300" i="4" s="1"/>
  <c r="AW1299" i="4"/>
  <c r="AD1299" i="4" s="1"/>
  <c r="AE1299" i="4" s="1"/>
  <c r="AO1299" i="4"/>
  <c r="AR1299" i="4" s="1"/>
  <c r="AG1299" i="4"/>
  <c r="AH1299" i="4" s="1"/>
  <c r="AI1299" i="4" s="1"/>
  <c r="AW1298" i="4"/>
  <c r="AD1298" i="4" s="1"/>
  <c r="AE1298" i="4" s="1"/>
  <c r="AJ1298" i="4" s="1"/>
  <c r="AO1298" i="4"/>
  <c r="AR1298" i="4" s="1"/>
  <c r="AG1298" i="4"/>
  <c r="AH1298" i="4" s="1"/>
  <c r="AI1298" i="4" s="1"/>
  <c r="AW1297" i="4"/>
  <c r="AO1297" i="4"/>
  <c r="AR1297" i="4" s="1"/>
  <c r="AH1297" i="4"/>
  <c r="AI1297" i="4" s="1"/>
  <c r="AG1297" i="4"/>
  <c r="AD1297" i="4"/>
  <c r="AE1297" i="4" s="1"/>
  <c r="AW1296" i="4"/>
  <c r="AD1296" i="4" s="1"/>
  <c r="AE1296" i="4" s="1"/>
  <c r="AR1296" i="4"/>
  <c r="AO1296" i="4"/>
  <c r="AG1296" i="4"/>
  <c r="AH1296" i="4" s="1"/>
  <c r="AI1296" i="4" s="1"/>
  <c r="AW1295" i="4"/>
  <c r="AO1295" i="4"/>
  <c r="AR1295" i="4" s="1"/>
  <c r="AG1295" i="4"/>
  <c r="AH1295" i="4" s="1"/>
  <c r="AI1295" i="4" s="1"/>
  <c r="AD1295" i="4"/>
  <c r="AE1295" i="4" s="1"/>
  <c r="AW1294" i="4"/>
  <c r="AD1294" i="4" s="1"/>
  <c r="AO1294" i="4"/>
  <c r="AR1294" i="4" s="1"/>
  <c r="AI1294" i="4"/>
  <c r="AG1294" i="4"/>
  <c r="AH1294" i="4" s="1"/>
  <c r="AE1294" i="4"/>
  <c r="AW1293" i="4"/>
  <c r="AO1293" i="4"/>
  <c r="AR1293" i="4" s="1"/>
  <c r="AG1293" i="4"/>
  <c r="AH1293" i="4" s="1"/>
  <c r="AI1293" i="4" s="1"/>
  <c r="AD1293" i="4"/>
  <c r="AE1293" i="4" s="1"/>
  <c r="AW1292" i="4"/>
  <c r="AD1292" i="4" s="1"/>
  <c r="AR1292" i="4"/>
  <c r="AO1292" i="4"/>
  <c r="AJ1292" i="4"/>
  <c r="AG1292" i="4"/>
  <c r="AH1292" i="4" s="1"/>
  <c r="AI1292" i="4" s="1"/>
  <c r="AE1292" i="4"/>
  <c r="AF1292" i="4" s="1"/>
  <c r="AL1292" i="4" s="1"/>
  <c r="AW1291" i="4"/>
  <c r="AD1291" i="4" s="1"/>
  <c r="AE1291" i="4" s="1"/>
  <c r="AO1291" i="4"/>
  <c r="AR1291" i="4" s="1"/>
  <c r="AG1291" i="4"/>
  <c r="AH1291" i="4" s="1"/>
  <c r="AI1291" i="4" s="1"/>
  <c r="AW1290" i="4"/>
  <c r="AD1290" i="4" s="1"/>
  <c r="AE1290" i="4" s="1"/>
  <c r="AJ1290" i="4" s="1"/>
  <c r="AO1290" i="4"/>
  <c r="AR1290" i="4" s="1"/>
  <c r="AG1290" i="4"/>
  <c r="AH1290" i="4" s="1"/>
  <c r="AI1290" i="4" s="1"/>
  <c r="AF1290" i="4"/>
  <c r="AL1290" i="4" s="1"/>
  <c r="AW1289" i="4"/>
  <c r="AO1289" i="4"/>
  <c r="AR1289" i="4" s="1"/>
  <c r="AH1289" i="4"/>
  <c r="AI1289" i="4" s="1"/>
  <c r="AG1289" i="4"/>
  <c r="AD1289" i="4"/>
  <c r="AE1289" i="4" s="1"/>
  <c r="AW1288" i="4"/>
  <c r="AD1288" i="4" s="1"/>
  <c r="AE1288" i="4" s="1"/>
  <c r="AR1288" i="4"/>
  <c r="AO1288" i="4"/>
  <c r="AG1288" i="4"/>
  <c r="AH1288" i="4" s="1"/>
  <c r="AI1288" i="4" s="1"/>
  <c r="AW1287" i="4"/>
  <c r="AO1287" i="4"/>
  <c r="AR1287" i="4" s="1"/>
  <c r="AG1287" i="4"/>
  <c r="AH1287" i="4" s="1"/>
  <c r="AI1287" i="4" s="1"/>
  <c r="AD1287" i="4"/>
  <c r="AE1287" i="4" s="1"/>
  <c r="AW1286" i="4"/>
  <c r="AD1286" i="4" s="1"/>
  <c r="AO1286" i="4"/>
  <c r="AR1286" i="4" s="1"/>
  <c r="AI1286" i="4"/>
  <c r="AG1286" i="4"/>
  <c r="AH1286" i="4" s="1"/>
  <c r="AE1286" i="4"/>
  <c r="AW1285" i="4"/>
  <c r="AO1285" i="4"/>
  <c r="AR1285" i="4" s="1"/>
  <c r="AG1285" i="4"/>
  <c r="AH1285" i="4" s="1"/>
  <c r="AI1285" i="4" s="1"/>
  <c r="AD1285" i="4"/>
  <c r="AE1285" i="4" s="1"/>
  <c r="AW1284" i="4"/>
  <c r="AD1284" i="4" s="1"/>
  <c r="AR1284" i="4"/>
  <c r="AO1284" i="4"/>
  <c r="AJ1284" i="4"/>
  <c r="AG1284" i="4"/>
  <c r="AH1284" i="4" s="1"/>
  <c r="AI1284" i="4" s="1"/>
  <c r="AE1284" i="4"/>
  <c r="AF1284" i="4" s="1"/>
  <c r="AL1284" i="4" s="1"/>
  <c r="AW1283" i="4"/>
  <c r="AD1283" i="4" s="1"/>
  <c r="AE1283" i="4" s="1"/>
  <c r="AO1283" i="4"/>
  <c r="AR1283" i="4" s="1"/>
  <c r="AG1283" i="4"/>
  <c r="AH1283" i="4" s="1"/>
  <c r="AI1283" i="4" s="1"/>
  <c r="AW1282" i="4"/>
  <c r="AD1282" i="4" s="1"/>
  <c r="AE1282" i="4" s="1"/>
  <c r="AJ1282" i="4" s="1"/>
  <c r="AO1282" i="4"/>
  <c r="AR1282" i="4" s="1"/>
  <c r="AG1282" i="4"/>
  <c r="AH1282" i="4" s="1"/>
  <c r="AI1282" i="4" s="1"/>
  <c r="AW1281" i="4"/>
  <c r="AD1281" i="4" s="1"/>
  <c r="AE1281" i="4" s="1"/>
  <c r="AW1280" i="4"/>
  <c r="AD1280" i="4" s="1"/>
  <c r="AO1280" i="4"/>
  <c r="AR1280" i="4" s="1"/>
  <c r="AH1280" i="4"/>
  <c r="AI1280" i="4" s="1"/>
  <c r="AG1280" i="4"/>
  <c r="AE1280" i="4"/>
  <c r="AW1279" i="4"/>
  <c r="AD1279" i="4" s="1"/>
  <c r="AE1279" i="4" s="1"/>
  <c r="AO1279" i="4"/>
  <c r="AR1279" i="4" s="1"/>
  <c r="AG1279" i="4"/>
  <c r="AH1279" i="4" s="1"/>
  <c r="AI1279" i="4" s="1"/>
  <c r="AF1279" i="4"/>
  <c r="AL1279" i="4" s="1"/>
  <c r="AW1278" i="4"/>
  <c r="AR1278" i="4"/>
  <c r="AO1278" i="4"/>
  <c r="AH1278" i="4"/>
  <c r="AI1278" i="4" s="1"/>
  <c r="AG1278" i="4"/>
  <c r="AD1278" i="4"/>
  <c r="AE1278" i="4" s="1"/>
  <c r="AW1277" i="4"/>
  <c r="AD1277" i="4" s="1"/>
  <c r="AE1277" i="4" s="1"/>
  <c r="AF1277" i="4" s="1"/>
  <c r="AL1277" i="4" s="1"/>
  <c r="AO1277" i="4"/>
  <c r="AR1277" i="4" s="1"/>
  <c r="AG1277" i="4"/>
  <c r="AH1277" i="4" s="1"/>
  <c r="AI1277" i="4" s="1"/>
  <c r="AW1276" i="4"/>
  <c r="AO1276" i="4"/>
  <c r="AR1276" i="4" s="1"/>
  <c r="AH1276" i="4"/>
  <c r="AI1276" i="4" s="1"/>
  <c r="AG1276" i="4"/>
  <c r="AD1276" i="4"/>
  <c r="AE1276" i="4" s="1"/>
  <c r="AW1275" i="4"/>
  <c r="AD1275" i="4" s="1"/>
  <c r="AE1275" i="4" s="1"/>
  <c r="AF1275" i="4" s="1"/>
  <c r="AL1275" i="4" s="1"/>
  <c r="AO1275" i="4"/>
  <c r="AR1275" i="4" s="1"/>
  <c r="AG1275" i="4"/>
  <c r="AH1275" i="4" s="1"/>
  <c r="AI1275" i="4" s="1"/>
  <c r="AW1274" i="4"/>
  <c r="AD1274" i="4" s="1"/>
  <c r="AO1274" i="4"/>
  <c r="AR1274" i="4" s="1"/>
  <c r="AH1274" i="4"/>
  <c r="AI1274" i="4" s="1"/>
  <c r="AG1274" i="4"/>
  <c r="AE1274" i="4"/>
  <c r="AW1273" i="4"/>
  <c r="AD1273" i="4" s="1"/>
  <c r="AE1273" i="4" s="1"/>
  <c r="AO1273" i="4"/>
  <c r="AR1273" i="4" s="1"/>
  <c r="AG1273" i="4"/>
  <c r="AH1273" i="4" s="1"/>
  <c r="AI1273" i="4" s="1"/>
  <c r="AF1273" i="4"/>
  <c r="AL1273" i="4" s="1"/>
  <c r="AW1272" i="4"/>
  <c r="AO1272" i="4"/>
  <c r="AR1272" i="4" s="1"/>
  <c r="AG1272" i="4"/>
  <c r="AH1272" i="4" s="1"/>
  <c r="AI1272" i="4" s="1"/>
  <c r="AD1272" i="4"/>
  <c r="AE1272" i="4" s="1"/>
  <c r="AW1271" i="4"/>
  <c r="AD1271" i="4" s="1"/>
  <c r="AE1271" i="4" s="1"/>
  <c r="AF1271" i="4" s="1"/>
  <c r="AO1271" i="4"/>
  <c r="AR1271" i="4" s="1"/>
  <c r="AG1271" i="4"/>
  <c r="AH1271" i="4" s="1"/>
  <c r="AI1271" i="4" s="1"/>
  <c r="AW1270" i="4"/>
  <c r="AD1270" i="4"/>
  <c r="AE1270" i="4" s="1"/>
  <c r="AF1270" i="4" s="1"/>
  <c r="AL1270" i="4" s="1"/>
  <c r="AW1269" i="4"/>
  <c r="AD1269" i="4" s="1"/>
  <c r="AO1269" i="4"/>
  <c r="AR1269" i="4" s="1"/>
  <c r="AG1269" i="4"/>
  <c r="AH1269" i="4" s="1"/>
  <c r="AI1269" i="4" s="1"/>
  <c r="AE1269" i="4"/>
  <c r="AJ1269" i="4" s="1"/>
  <c r="AW1268" i="4"/>
  <c r="AD1268" i="4"/>
  <c r="AE1268" i="4" s="1"/>
  <c r="AW1267" i="4"/>
  <c r="AO1267" i="4"/>
  <c r="AR1267" i="4" s="1"/>
  <c r="AG1267" i="4"/>
  <c r="AH1267" i="4" s="1"/>
  <c r="AI1267" i="4" s="1"/>
  <c r="AD1267" i="4"/>
  <c r="AE1267" i="4" s="1"/>
  <c r="AW1266" i="4"/>
  <c r="AD1266" i="4" s="1"/>
  <c r="AE1266" i="4" s="1"/>
  <c r="AW1265" i="4"/>
  <c r="AD1265" i="4" s="1"/>
  <c r="AO1265" i="4"/>
  <c r="AR1265" i="4" s="1"/>
  <c r="AG1265" i="4"/>
  <c r="AI1265" i="4" s="1"/>
  <c r="AW1264" i="4"/>
  <c r="AD1264" i="4" s="1"/>
  <c r="AE1264" i="4" s="1"/>
  <c r="AW1263" i="4"/>
  <c r="AD1263" i="4" s="1"/>
  <c r="AE1263" i="4" s="1"/>
  <c r="AF1263" i="4" s="1"/>
  <c r="AL1263" i="4" s="1"/>
  <c r="AO1263" i="4"/>
  <c r="AR1263" i="4" s="1"/>
  <c r="AG1263" i="4"/>
  <c r="AH1263" i="4" s="1"/>
  <c r="AI1263" i="4" s="1"/>
  <c r="AW1262" i="4"/>
  <c r="AD1262" i="4"/>
  <c r="AE1262" i="4" s="1"/>
  <c r="AW1261" i="4"/>
  <c r="AD1261" i="4" s="1"/>
  <c r="AE1261" i="4" s="1"/>
  <c r="AJ1261" i="4" s="1"/>
  <c r="AO1261" i="4"/>
  <c r="AR1261" i="4" s="1"/>
  <c r="AG1261" i="4"/>
  <c r="AH1261" i="4" s="1"/>
  <c r="AI1261" i="4" s="1"/>
  <c r="AW1260" i="4"/>
  <c r="AD1260" i="4" s="1"/>
  <c r="AE1260" i="4" s="1"/>
  <c r="AW1259" i="4"/>
  <c r="AD1259" i="4" s="1"/>
  <c r="AO1259" i="4"/>
  <c r="AR1259" i="4" s="1"/>
  <c r="AH1259" i="4"/>
  <c r="AI1259" i="4" s="1"/>
  <c r="AG1259" i="4"/>
  <c r="AE1259" i="4"/>
  <c r="AW1258" i="4"/>
  <c r="AD1258" i="4" s="1"/>
  <c r="AE1258" i="4" s="1"/>
  <c r="AJ1258" i="4" s="1"/>
  <c r="AW1257" i="4"/>
  <c r="AO1257" i="4"/>
  <c r="AR1257" i="4" s="1"/>
  <c r="AG1257" i="4"/>
  <c r="AH1257" i="4" s="1"/>
  <c r="AI1257" i="4" s="1"/>
  <c r="AD1257" i="4"/>
  <c r="AE1257" i="4" s="1"/>
  <c r="AW1256" i="4"/>
  <c r="AD1256" i="4" s="1"/>
  <c r="AE1256" i="4" s="1"/>
  <c r="AW1255" i="4"/>
  <c r="AD1255" i="4" s="1"/>
  <c r="AE1255" i="4"/>
  <c r="AW1254" i="4"/>
  <c r="AD1254" i="4"/>
  <c r="AE1254" i="4" s="1"/>
  <c r="AF1254" i="4" s="1"/>
  <c r="AL1254" i="4" s="1"/>
  <c r="AW1253" i="4"/>
  <c r="AD1253" i="4" s="1"/>
  <c r="AE1253" i="4" s="1"/>
  <c r="AW1252" i="4"/>
  <c r="AD1252" i="4" s="1"/>
  <c r="AE1252" i="4"/>
  <c r="AW1251" i="4"/>
  <c r="AO1251" i="4"/>
  <c r="AR1251" i="4" s="1"/>
  <c r="AG1251" i="4"/>
  <c r="AH1251" i="4" s="1"/>
  <c r="AI1251" i="4" s="1"/>
  <c r="AD1251" i="4"/>
  <c r="AE1251" i="4" s="1"/>
  <c r="AF1251" i="4" s="1"/>
  <c r="AW1250" i="4"/>
  <c r="AD1250" i="4"/>
  <c r="AE1250" i="4" s="1"/>
  <c r="AF1250" i="4" s="1"/>
  <c r="AL1250" i="4" s="1"/>
  <c r="AW1249" i="4"/>
  <c r="AD1249" i="4" s="1"/>
  <c r="AO1249" i="4"/>
  <c r="AR1249" i="4" s="1"/>
  <c r="AG1249" i="4"/>
  <c r="AI1249" i="4" s="1"/>
  <c r="AW1248" i="4"/>
  <c r="AD1248" i="4" s="1"/>
  <c r="AE1248" i="4" s="1"/>
  <c r="AJ1248" i="4" s="1"/>
  <c r="AF1248" i="4"/>
  <c r="AL1248" i="4" s="1"/>
  <c r="AW1247" i="4"/>
  <c r="AD1247" i="4" s="1"/>
  <c r="AE1247" i="4" s="1"/>
  <c r="AW1246" i="4"/>
  <c r="AD1246" i="4" s="1"/>
  <c r="AE1246" i="4" s="1"/>
  <c r="AR1246" i="4"/>
  <c r="AO1246" i="4"/>
  <c r="AI1246" i="4"/>
  <c r="AG1246" i="4"/>
  <c r="AH1246" i="4" s="1"/>
  <c r="AW1245" i="4"/>
  <c r="AD1245" i="4"/>
  <c r="AE1245" i="4" s="1"/>
  <c r="AW1244" i="4"/>
  <c r="AO1244" i="4"/>
  <c r="AR1244" i="4" s="1"/>
  <c r="AG1244" i="4"/>
  <c r="AH1244" i="4" s="1"/>
  <c r="AI1244" i="4" s="1"/>
  <c r="AD1244" i="4"/>
  <c r="AE1244" i="4" s="1"/>
  <c r="AW1243" i="4"/>
  <c r="AD1243" i="4" s="1"/>
  <c r="AE1243" i="4" s="1"/>
  <c r="AJ1243" i="4" s="1"/>
  <c r="AF1243" i="4"/>
  <c r="AL1243" i="4" s="1"/>
  <c r="AW1242" i="4"/>
  <c r="AD1242" i="4" s="1"/>
  <c r="AE1242" i="4" s="1"/>
  <c r="AO1242" i="4"/>
  <c r="AR1242" i="4" s="1"/>
  <c r="AG1242" i="4"/>
  <c r="AH1242" i="4" s="1"/>
  <c r="AI1242" i="4" s="1"/>
  <c r="AW1241" i="4"/>
  <c r="AD1241" i="4" s="1"/>
  <c r="AE1241" i="4" s="1"/>
  <c r="AW1240" i="4"/>
  <c r="AD1240" i="4" s="1"/>
  <c r="AE1240" i="4" s="1"/>
  <c r="AO1240" i="4"/>
  <c r="AR1240" i="4" s="1"/>
  <c r="AG1240" i="4"/>
  <c r="AH1240" i="4" s="1"/>
  <c r="AI1240" i="4" s="1"/>
  <c r="AW1239" i="4"/>
  <c r="AD1239" i="4"/>
  <c r="AE1239" i="4" s="1"/>
  <c r="AF1239" i="4" s="1"/>
  <c r="AL1239" i="4" s="1"/>
  <c r="AW1238" i="4"/>
  <c r="AD1238" i="4" s="1"/>
  <c r="AE1238" i="4" s="1"/>
  <c r="AF1238" i="4" s="1"/>
  <c r="AL1238" i="4" s="1"/>
  <c r="AO1238" i="4"/>
  <c r="AR1238" i="4" s="1"/>
  <c r="AG1238" i="4"/>
  <c r="AH1238" i="4" s="1"/>
  <c r="AI1238" i="4" s="1"/>
  <c r="AW1237" i="4"/>
  <c r="AD1237" i="4"/>
  <c r="AE1237" i="4" s="1"/>
  <c r="AJ1237" i="4" s="1"/>
  <c r="AW1236" i="4"/>
  <c r="AD1236" i="4" s="1"/>
  <c r="AE1236" i="4" s="1"/>
  <c r="AR1236" i="4"/>
  <c r="AO1236" i="4"/>
  <c r="AI1236" i="4"/>
  <c r="AG1236" i="4"/>
  <c r="AH1236" i="4" s="1"/>
  <c r="AW1235" i="4"/>
  <c r="AD1235" i="4" s="1"/>
  <c r="AE1235" i="4" s="1"/>
  <c r="AF1235" i="4" s="1"/>
  <c r="AL1235" i="4" s="1"/>
  <c r="AJ1235" i="4"/>
  <c r="AW1234" i="4"/>
  <c r="AR1234" i="4"/>
  <c r="AO1234" i="4"/>
  <c r="AG1234" i="4"/>
  <c r="AH1234" i="4" s="1"/>
  <c r="AI1234" i="4" s="1"/>
  <c r="AD1234" i="4"/>
  <c r="AE1234" i="4" s="1"/>
  <c r="AW1233" i="4"/>
  <c r="AD1233" i="4"/>
  <c r="AE1233" i="4" s="1"/>
  <c r="AJ1233" i="4" s="1"/>
  <c r="AW1232" i="4"/>
  <c r="AO1232" i="4"/>
  <c r="AR1232" i="4" s="1"/>
  <c r="AH1232" i="4"/>
  <c r="AI1232" i="4" s="1"/>
  <c r="AG1232" i="4"/>
  <c r="AD1232" i="4"/>
  <c r="AE1232" i="4" s="1"/>
  <c r="AF1232" i="4" s="1"/>
  <c r="AW1231" i="4"/>
  <c r="AE1231" i="4"/>
  <c r="AD1231" i="4"/>
  <c r="AW1230" i="4"/>
  <c r="AD1230" i="4" s="1"/>
  <c r="AR1230" i="4"/>
  <c r="AO1230" i="4"/>
  <c r="AG1230" i="4"/>
  <c r="AH1230" i="4" s="1"/>
  <c r="AI1230" i="4" s="1"/>
  <c r="AE1230" i="4"/>
  <c r="AF1230" i="4" s="1"/>
  <c r="AW1229" i="4"/>
  <c r="AJ1229" i="4"/>
  <c r="AD1229" i="4"/>
  <c r="AE1229" i="4" s="1"/>
  <c r="AF1229" i="4" s="1"/>
  <c r="AL1229" i="4" s="1"/>
  <c r="AW1228" i="4"/>
  <c r="AD1228" i="4" s="1"/>
  <c r="AO1228" i="4"/>
  <c r="AR1228" i="4" s="1"/>
  <c r="AI1228" i="4"/>
  <c r="AG1228" i="4"/>
  <c r="AH1228" i="4" s="1"/>
  <c r="AE1228" i="4"/>
  <c r="AW1227" i="4"/>
  <c r="AD1227" i="4" s="1"/>
  <c r="AE1227" i="4" s="1"/>
  <c r="AW1226" i="4"/>
  <c r="AR1226" i="4"/>
  <c r="AO1226" i="4"/>
  <c r="AH1226" i="4"/>
  <c r="AI1226" i="4" s="1"/>
  <c r="AG1226" i="4"/>
  <c r="AD1226" i="4"/>
  <c r="AE1226" i="4" s="1"/>
  <c r="AW1225" i="4"/>
  <c r="AF1225" i="4"/>
  <c r="AL1225" i="4" s="1"/>
  <c r="AD1225" i="4"/>
  <c r="AE1225" i="4" s="1"/>
  <c r="AJ1225" i="4" s="1"/>
  <c r="AW1224" i="4"/>
  <c r="AO1224" i="4"/>
  <c r="AR1224" i="4" s="1"/>
  <c r="AG1224" i="4"/>
  <c r="AH1224" i="4" s="1"/>
  <c r="AI1224" i="4" s="1"/>
  <c r="AD1224" i="4"/>
  <c r="AE1224" i="4" s="1"/>
  <c r="AF1224" i="4" s="1"/>
  <c r="AW1223" i="4"/>
  <c r="AD1223" i="4" s="1"/>
  <c r="AE1223" i="4" s="1"/>
  <c r="AW1222" i="4"/>
  <c r="AD1222" i="4" s="1"/>
  <c r="AF1222" i="4" s="1"/>
  <c r="AO1222" i="4"/>
  <c r="AR1222" i="4" s="1"/>
  <c r="AG1222" i="4"/>
  <c r="AI1222" i="4" s="1"/>
  <c r="AW1221" i="4"/>
  <c r="AO1221" i="4"/>
  <c r="AR1221" i="4" s="1"/>
  <c r="AG1221" i="4"/>
  <c r="AH1221" i="4" s="1"/>
  <c r="AI1221" i="4" s="1"/>
  <c r="AE1221" i="4"/>
  <c r="AD1221" i="4"/>
  <c r="AW1220" i="4"/>
  <c r="AD1220" i="4" s="1"/>
  <c r="AR1220" i="4"/>
  <c r="AO1220" i="4"/>
  <c r="AG1220" i="4"/>
  <c r="AH1220" i="4" s="1"/>
  <c r="AI1220" i="4" s="1"/>
  <c r="AE1220" i="4"/>
  <c r="AF1220" i="4" s="1"/>
  <c r="AL1220" i="4" s="1"/>
  <c r="AW1219" i="4"/>
  <c r="AO1219" i="4"/>
  <c r="AR1219" i="4" s="1"/>
  <c r="AG1219" i="4"/>
  <c r="AH1219" i="4" s="1"/>
  <c r="AI1219" i="4" s="1"/>
  <c r="AE1219" i="4"/>
  <c r="AD1219" i="4"/>
  <c r="AW1218" i="4"/>
  <c r="AD1218" i="4" s="1"/>
  <c r="AR1218" i="4"/>
  <c r="AO1218" i="4"/>
  <c r="AI1218" i="4"/>
  <c r="AG1218" i="4"/>
  <c r="AH1218" i="4" s="1"/>
  <c r="AE1218" i="4"/>
  <c r="AF1218" i="4" s="1"/>
  <c r="AW1217" i="4"/>
  <c r="AD1217" i="4" s="1"/>
  <c r="AE1217" i="4" s="1"/>
  <c r="AJ1217" i="4" s="1"/>
  <c r="AW1216" i="4"/>
  <c r="AD1216" i="4" s="1"/>
  <c r="AE1216" i="4" s="1"/>
  <c r="AW1215" i="4"/>
  <c r="AD1215" i="4" s="1"/>
  <c r="AE1215" i="4" s="1"/>
  <c r="AW1214" i="4"/>
  <c r="AD1214" i="4" s="1"/>
  <c r="AE1214" i="4" s="1"/>
  <c r="AJ1214" i="4" s="1"/>
  <c r="AW1213" i="4"/>
  <c r="AD1213" i="4"/>
  <c r="AE1213" i="4" s="1"/>
  <c r="AJ1213" i="4" s="1"/>
  <c r="AW1212" i="4"/>
  <c r="AD1212" i="4" s="1"/>
  <c r="AE1212" i="4" s="1"/>
  <c r="AR1212" i="4"/>
  <c r="AO1212" i="4"/>
  <c r="AH1212" i="4"/>
  <c r="AI1212" i="4" s="1"/>
  <c r="AG1212" i="4"/>
  <c r="AW1211" i="4"/>
  <c r="AD1211" i="4" s="1"/>
  <c r="AE1211" i="4" s="1"/>
  <c r="AF1211" i="4" s="1"/>
  <c r="AL1211" i="4" s="1"/>
  <c r="AW1210" i="4"/>
  <c r="AD1210" i="4" s="1"/>
  <c r="AO1210" i="4"/>
  <c r="AR1210" i="4" s="1"/>
  <c r="AH1210" i="4"/>
  <c r="AI1210" i="4" s="1"/>
  <c r="AG1210" i="4"/>
  <c r="AE1210" i="4"/>
  <c r="AW1209" i="4"/>
  <c r="AD1209" i="4" s="1"/>
  <c r="AE1209" i="4"/>
  <c r="AJ1209" i="4" s="1"/>
  <c r="AW1208" i="4"/>
  <c r="AO1208" i="4"/>
  <c r="AR1208" i="4" s="1"/>
  <c r="AG1208" i="4"/>
  <c r="AH1208" i="4" s="1"/>
  <c r="AI1208" i="4" s="1"/>
  <c r="AD1208" i="4"/>
  <c r="AE1208" i="4" s="1"/>
  <c r="AF1208" i="4" s="1"/>
  <c r="AW1207" i="4"/>
  <c r="AD1207" i="4" s="1"/>
  <c r="AE1207" i="4" s="1"/>
  <c r="AW1206" i="4"/>
  <c r="AD1206" i="4" s="1"/>
  <c r="AE1206" i="4" s="1"/>
  <c r="AO1206" i="4"/>
  <c r="AR1206" i="4" s="1"/>
  <c r="AG1206" i="4"/>
  <c r="AH1206" i="4" s="1"/>
  <c r="AI1206" i="4" s="1"/>
  <c r="AW1205" i="4"/>
  <c r="AD1205" i="4" s="1"/>
  <c r="AE1205" i="4" s="1"/>
  <c r="AW1204" i="4"/>
  <c r="AD1204" i="4" s="1"/>
  <c r="AE1204" i="4" s="1"/>
  <c r="AW1203" i="4"/>
  <c r="AD1203" i="4" s="1"/>
  <c r="AE1203" i="4" s="1"/>
  <c r="AO1203" i="4"/>
  <c r="AR1203" i="4" s="1"/>
  <c r="AG1203" i="4"/>
  <c r="AH1203" i="4" s="1"/>
  <c r="AI1203" i="4" s="1"/>
  <c r="AW1202" i="4"/>
  <c r="AD1202" i="4" s="1"/>
  <c r="AE1202" i="4" s="1"/>
  <c r="AO1202" i="4"/>
  <c r="AR1202" i="4" s="1"/>
  <c r="AG1202" i="4"/>
  <c r="AH1202" i="4" s="1"/>
  <c r="AI1202" i="4" s="1"/>
  <c r="AW1201" i="4"/>
  <c r="AD1201" i="4" s="1"/>
  <c r="AE1201" i="4" s="1"/>
  <c r="AF1201" i="4" s="1"/>
  <c r="AR1201" i="4"/>
  <c r="AO1201" i="4"/>
  <c r="AG1201" i="4"/>
  <c r="AH1201" i="4" s="1"/>
  <c r="AI1201" i="4" s="1"/>
  <c r="AW1200" i="4"/>
  <c r="AD1200" i="4" s="1"/>
  <c r="AE1200" i="4" s="1"/>
  <c r="AO1200" i="4"/>
  <c r="AR1200" i="4" s="1"/>
  <c r="AG1200" i="4"/>
  <c r="AH1200" i="4" s="1"/>
  <c r="AI1200" i="4" s="1"/>
  <c r="AW1199" i="4"/>
  <c r="AD1199" i="4" s="1"/>
  <c r="AR1199" i="4"/>
  <c r="AO1199" i="4"/>
  <c r="AG1199" i="4"/>
  <c r="AH1199" i="4" s="1"/>
  <c r="AI1199" i="4" s="1"/>
  <c r="AE1199" i="4"/>
  <c r="AF1199" i="4" s="1"/>
  <c r="AW1198" i="4"/>
  <c r="AO1198" i="4"/>
  <c r="AR1198" i="4" s="1"/>
  <c r="AG1198" i="4"/>
  <c r="AH1198" i="4" s="1"/>
  <c r="AI1198" i="4" s="1"/>
  <c r="AD1198" i="4"/>
  <c r="AE1198" i="4" s="1"/>
  <c r="AW1197" i="4"/>
  <c r="AD1197" i="4" s="1"/>
  <c r="AO1197" i="4"/>
  <c r="AR1197" i="4" s="1"/>
  <c r="AI1197" i="4"/>
  <c r="AG1197" i="4"/>
  <c r="AH1197" i="4" s="1"/>
  <c r="AE1197" i="4"/>
  <c r="AF1197" i="4" s="1"/>
  <c r="AW1196" i="4"/>
  <c r="AO1196" i="4"/>
  <c r="AR1196" i="4" s="1"/>
  <c r="AH1196" i="4"/>
  <c r="AI1196" i="4" s="1"/>
  <c r="AG1196" i="4"/>
  <c r="AD1196" i="4"/>
  <c r="AE1196" i="4" s="1"/>
  <c r="AW1195" i="4"/>
  <c r="AD1195" i="4" s="1"/>
  <c r="AE1195" i="4" s="1"/>
  <c r="AO1195" i="4"/>
  <c r="AR1195" i="4" s="1"/>
  <c r="AI1195" i="4"/>
  <c r="AG1195" i="4"/>
  <c r="AH1195" i="4" s="1"/>
  <c r="AW1194" i="4"/>
  <c r="AD1194" i="4" s="1"/>
  <c r="AE1194" i="4" s="1"/>
  <c r="AW1193" i="4"/>
  <c r="AO1193" i="4"/>
  <c r="AR1193" i="4" s="1"/>
  <c r="AH1193" i="4"/>
  <c r="AI1193" i="4" s="1"/>
  <c r="AG1193" i="4"/>
  <c r="AD1193" i="4"/>
  <c r="AE1193" i="4" s="1"/>
  <c r="AW1192" i="4"/>
  <c r="AO1192" i="4"/>
  <c r="AR1192" i="4" s="1"/>
  <c r="AG1192" i="4"/>
  <c r="AH1192" i="4" s="1"/>
  <c r="AI1192" i="4" s="1"/>
  <c r="AD1192" i="4"/>
  <c r="AE1192" i="4" s="1"/>
  <c r="AF1192" i="4" s="1"/>
  <c r="AW1191" i="4"/>
  <c r="AD1191" i="4" s="1"/>
  <c r="AE1191" i="4" s="1"/>
  <c r="AJ1191" i="4" s="1"/>
  <c r="AO1191" i="4"/>
  <c r="AR1191" i="4" s="1"/>
  <c r="AH1191" i="4"/>
  <c r="AI1191" i="4" s="1"/>
  <c r="AG1191" i="4"/>
  <c r="AW1190" i="4"/>
  <c r="AD1190" i="4" s="1"/>
  <c r="AE1190" i="4" s="1"/>
  <c r="AO1190" i="4"/>
  <c r="AR1190" i="4" s="1"/>
  <c r="AG1190" i="4"/>
  <c r="AH1190" i="4" s="1"/>
  <c r="AI1190" i="4" s="1"/>
  <c r="AW1189" i="4"/>
  <c r="AO1189" i="4"/>
  <c r="AR1189" i="4" s="1"/>
  <c r="AH1189" i="4"/>
  <c r="AI1189" i="4" s="1"/>
  <c r="AG1189" i="4"/>
  <c r="AD1189" i="4"/>
  <c r="AE1189" i="4" s="1"/>
  <c r="R1189" i="4"/>
  <c r="AW1188" i="4"/>
  <c r="AO1188" i="4"/>
  <c r="AR1188" i="4" s="1"/>
  <c r="AG1188" i="4"/>
  <c r="AH1188" i="4" s="1"/>
  <c r="AI1188" i="4" s="1"/>
  <c r="AF1188" i="4"/>
  <c r="AD1188" i="4"/>
  <c r="AE1188" i="4" s="1"/>
  <c r="AW1187" i="4"/>
  <c r="AD1187" i="4" s="1"/>
  <c r="AE1187" i="4" s="1"/>
  <c r="AR1187" i="4"/>
  <c r="AO1187" i="4"/>
  <c r="AG1187" i="4"/>
  <c r="AH1187" i="4" s="1"/>
  <c r="AI1187" i="4" s="1"/>
  <c r="AW1186" i="4"/>
  <c r="AO1186" i="4"/>
  <c r="AR1186" i="4" s="1"/>
  <c r="AH1186" i="4"/>
  <c r="AI1186" i="4" s="1"/>
  <c r="AG1186" i="4"/>
  <c r="AD1186" i="4"/>
  <c r="AE1186" i="4" s="1"/>
  <c r="AF1186" i="4" s="1"/>
  <c r="AL1186" i="4" s="1"/>
  <c r="AW1185" i="4"/>
  <c r="AO1185" i="4"/>
  <c r="AR1185" i="4" s="1"/>
  <c r="AG1185" i="4"/>
  <c r="AH1185" i="4" s="1"/>
  <c r="AI1185" i="4" s="1"/>
  <c r="AD1185" i="4"/>
  <c r="AE1185" i="4" s="1"/>
  <c r="AW1184" i="4"/>
  <c r="AO1184" i="4"/>
  <c r="AR1184" i="4" s="1"/>
  <c r="AG1184" i="4"/>
  <c r="AH1184" i="4" s="1"/>
  <c r="AI1184" i="4" s="1"/>
  <c r="AD1184" i="4"/>
  <c r="AE1184" i="4" s="1"/>
  <c r="AF1184" i="4" s="1"/>
  <c r="AW1183" i="4"/>
  <c r="AD1183" i="4" s="1"/>
  <c r="AO1183" i="4"/>
  <c r="AR1183" i="4" s="1"/>
  <c r="AH1183" i="4"/>
  <c r="AI1183" i="4" s="1"/>
  <c r="AG1183" i="4"/>
  <c r="AE1183" i="4"/>
  <c r="AJ1183" i="4" s="1"/>
  <c r="AW1182" i="4"/>
  <c r="AD1182" i="4" s="1"/>
  <c r="AE1182" i="4" s="1"/>
  <c r="AO1182" i="4"/>
  <c r="AR1182" i="4" s="1"/>
  <c r="AG1182" i="4"/>
  <c r="AH1182" i="4" s="1"/>
  <c r="AI1182" i="4" s="1"/>
  <c r="AW1181" i="4"/>
  <c r="AO1181" i="4"/>
  <c r="AR1181" i="4" s="1"/>
  <c r="AH1181" i="4"/>
  <c r="AI1181" i="4" s="1"/>
  <c r="AG1181" i="4"/>
  <c r="AD1181" i="4"/>
  <c r="AE1181" i="4" s="1"/>
  <c r="R1181" i="4"/>
  <c r="AW1180" i="4"/>
  <c r="AO1180" i="4"/>
  <c r="AR1180" i="4" s="1"/>
  <c r="AG1180" i="4"/>
  <c r="AH1180" i="4" s="1"/>
  <c r="AI1180" i="4" s="1"/>
  <c r="AF1180" i="4"/>
  <c r="AD1180" i="4"/>
  <c r="AE1180" i="4" s="1"/>
  <c r="AW1179" i="4"/>
  <c r="AD1179" i="4" s="1"/>
  <c r="AR1179" i="4"/>
  <c r="AO1179" i="4"/>
  <c r="AG1179" i="4"/>
  <c r="AH1179" i="4" s="1"/>
  <c r="AI1179" i="4" s="1"/>
  <c r="AE1179" i="4"/>
  <c r="R1179" i="4"/>
  <c r="AW1178" i="4"/>
  <c r="AO1178" i="4"/>
  <c r="AR1178" i="4" s="1"/>
  <c r="AH1178" i="4"/>
  <c r="AI1178" i="4" s="1"/>
  <c r="AG1178" i="4"/>
  <c r="AD1178" i="4"/>
  <c r="AE1178" i="4" s="1"/>
  <c r="AF1178" i="4" s="1"/>
  <c r="AW1177" i="4"/>
  <c r="AO1177" i="4"/>
  <c r="AR1177" i="4" s="1"/>
  <c r="AG1177" i="4"/>
  <c r="AH1177" i="4" s="1"/>
  <c r="AI1177" i="4" s="1"/>
  <c r="AD1177" i="4"/>
  <c r="AE1177" i="4" s="1"/>
  <c r="AW1176" i="4"/>
  <c r="AO1176" i="4"/>
  <c r="AR1176" i="4" s="1"/>
  <c r="AG1176" i="4"/>
  <c r="AH1176" i="4" s="1"/>
  <c r="AI1176" i="4" s="1"/>
  <c r="AD1176" i="4"/>
  <c r="AE1176" i="4" s="1"/>
  <c r="AF1176" i="4" s="1"/>
  <c r="AW1175" i="4"/>
  <c r="AD1175" i="4" s="1"/>
  <c r="AE1175" i="4" s="1"/>
  <c r="AJ1175" i="4" s="1"/>
  <c r="AO1175" i="4"/>
  <c r="AR1175" i="4" s="1"/>
  <c r="AH1175" i="4"/>
  <c r="AI1175" i="4" s="1"/>
  <c r="AG1175" i="4"/>
  <c r="AW1174" i="4"/>
  <c r="AD1174" i="4" s="1"/>
  <c r="AE1174" i="4" s="1"/>
  <c r="AO1174" i="4"/>
  <c r="AR1174" i="4" s="1"/>
  <c r="AG1174" i="4"/>
  <c r="AH1174" i="4" s="1"/>
  <c r="AI1174" i="4" s="1"/>
  <c r="AW1173" i="4"/>
  <c r="AO1173" i="4"/>
  <c r="AR1173" i="4" s="1"/>
  <c r="AH1173" i="4"/>
  <c r="AI1173" i="4" s="1"/>
  <c r="AG1173" i="4"/>
  <c r="AD1173" i="4"/>
  <c r="AE1173" i="4" s="1"/>
  <c r="R1173" i="4"/>
  <c r="AW1172" i="4"/>
  <c r="AO1172" i="4"/>
  <c r="AR1172" i="4" s="1"/>
  <c r="AG1172" i="4"/>
  <c r="AH1172" i="4" s="1"/>
  <c r="AI1172" i="4" s="1"/>
  <c r="AF1172" i="4"/>
  <c r="AD1172" i="4"/>
  <c r="AE1172" i="4" s="1"/>
  <c r="AW1171" i="4"/>
  <c r="AD1171" i="4" s="1"/>
  <c r="AE1171" i="4" s="1"/>
  <c r="R1171" i="4"/>
  <c r="AW1170" i="4"/>
  <c r="AD1170" i="4" s="1"/>
  <c r="AE1170" i="4" s="1"/>
  <c r="AW1169" i="4"/>
  <c r="AO1169" i="4"/>
  <c r="AR1169" i="4" s="1"/>
  <c r="AG1169" i="4"/>
  <c r="AH1169" i="4" s="1"/>
  <c r="AI1169" i="4" s="1"/>
  <c r="AD1169" i="4"/>
  <c r="AE1169" i="4" s="1"/>
  <c r="AF1169" i="4" s="1"/>
  <c r="AW1168" i="4"/>
  <c r="AD1168" i="4" s="1"/>
  <c r="AO1168" i="4"/>
  <c r="AR1168" i="4" s="1"/>
  <c r="AH1168" i="4"/>
  <c r="AI1168" i="4" s="1"/>
  <c r="AG1168" i="4"/>
  <c r="AE1168" i="4"/>
  <c r="AJ1168" i="4" s="1"/>
  <c r="AW1167" i="4"/>
  <c r="AD1167" i="4" s="1"/>
  <c r="AE1167" i="4" s="1"/>
  <c r="R1167" i="4"/>
  <c r="AW1166" i="4"/>
  <c r="AR1166" i="4"/>
  <c r="AO1166" i="4"/>
  <c r="AH1166" i="4"/>
  <c r="AI1166" i="4" s="1"/>
  <c r="AG1166" i="4"/>
  <c r="AD1166" i="4"/>
  <c r="AE1166" i="4" s="1"/>
  <c r="AW1165" i="4"/>
  <c r="AD1165" i="4" s="1"/>
  <c r="AE1165" i="4" s="1"/>
  <c r="AF1165" i="4" s="1"/>
  <c r="AO1165" i="4"/>
  <c r="AR1165" i="4" s="1"/>
  <c r="AG1165" i="4"/>
  <c r="AH1165" i="4" s="1"/>
  <c r="AI1165" i="4" s="1"/>
  <c r="AW1164" i="4"/>
  <c r="AD1164" i="4" s="1"/>
  <c r="AE1164" i="4" s="1"/>
  <c r="AO1164" i="4"/>
  <c r="AR1164" i="4" s="1"/>
  <c r="AH1164" i="4"/>
  <c r="AI1164" i="4" s="1"/>
  <c r="AG1164" i="4"/>
  <c r="R1164" i="4"/>
  <c r="AW1163" i="4"/>
  <c r="AD1163" i="4" s="1"/>
  <c r="AR1163" i="4"/>
  <c r="AO1163" i="4"/>
  <c r="AG1163" i="4"/>
  <c r="AH1163" i="4" s="1"/>
  <c r="AI1163" i="4" s="1"/>
  <c r="AE1163" i="4"/>
  <c r="AJ1163" i="4" s="1"/>
  <c r="R1163" i="4"/>
  <c r="AW1162" i="4"/>
  <c r="AJ1162" i="4"/>
  <c r="AD1162" i="4"/>
  <c r="AE1162" i="4" s="1"/>
  <c r="AF1162" i="4" s="1"/>
  <c r="AL1162" i="4" s="1"/>
  <c r="AW1161" i="4"/>
  <c r="AD1161" i="4" s="1"/>
  <c r="AE1161" i="4" s="1"/>
  <c r="AJ1161" i="4" s="1"/>
  <c r="AO1161" i="4"/>
  <c r="AR1161" i="4" s="1"/>
  <c r="AH1161" i="4"/>
  <c r="AI1161" i="4" s="1"/>
  <c r="AG1161" i="4"/>
  <c r="AW1160" i="4"/>
  <c r="AD1160" i="4" s="1"/>
  <c r="AE1160" i="4" s="1"/>
  <c r="AO1160" i="4"/>
  <c r="AR1160" i="4" s="1"/>
  <c r="AG1160" i="4"/>
  <c r="AH1160" i="4" s="1"/>
  <c r="AI1160" i="4" s="1"/>
  <c r="AW1159" i="4"/>
  <c r="AO1159" i="4"/>
  <c r="AR1159" i="4" s="1"/>
  <c r="AH1159" i="4"/>
  <c r="AI1159" i="4" s="1"/>
  <c r="AG1159" i="4"/>
  <c r="AD1159" i="4"/>
  <c r="AE1159" i="4" s="1"/>
  <c r="R1159" i="4"/>
  <c r="AW1158" i="4"/>
  <c r="AO1158" i="4"/>
  <c r="AR1158" i="4" s="1"/>
  <c r="AG1158" i="4"/>
  <c r="AI1158" i="4" s="1"/>
  <c r="AD1158" i="4"/>
  <c r="AF1158" i="4" s="1"/>
  <c r="AW1157" i="4"/>
  <c r="AD1157" i="4" s="1"/>
  <c r="AO1157" i="4"/>
  <c r="AR1157" i="4" s="1"/>
  <c r="AH1157" i="4"/>
  <c r="AI1157" i="4" s="1"/>
  <c r="AG1157" i="4"/>
  <c r="AE1157" i="4"/>
  <c r="AJ1157" i="4" s="1"/>
  <c r="AW1156" i="4"/>
  <c r="AD1156" i="4" s="1"/>
  <c r="AE1156" i="4" s="1"/>
  <c r="AO1156" i="4"/>
  <c r="AR1156" i="4" s="1"/>
  <c r="AG1156" i="4"/>
  <c r="AH1156" i="4" s="1"/>
  <c r="AI1156" i="4" s="1"/>
  <c r="AW1155" i="4"/>
  <c r="AD1155" i="4" s="1"/>
  <c r="AE1155" i="4" s="1"/>
  <c r="AG1155" i="4"/>
  <c r="AW1154" i="4"/>
  <c r="AD1154" i="4" s="1"/>
  <c r="AE1154" i="4" s="1"/>
  <c r="AO1154" i="4"/>
  <c r="AR1154" i="4" s="1"/>
  <c r="AG1154" i="4"/>
  <c r="AH1154" i="4" s="1"/>
  <c r="AI1154" i="4" s="1"/>
  <c r="AW1153" i="4"/>
  <c r="AD1153" i="4" s="1"/>
  <c r="AE1153" i="4" s="1"/>
  <c r="AG1153" i="4"/>
  <c r="S1153" i="4"/>
  <c r="AW1152" i="4"/>
  <c r="AO1152" i="4"/>
  <c r="AR1152" i="4" s="1"/>
  <c r="AG1152" i="4"/>
  <c r="AH1152" i="4" s="1"/>
  <c r="AI1152" i="4" s="1"/>
  <c r="AD1152" i="4"/>
  <c r="AE1152" i="4" s="1"/>
  <c r="AF1152" i="4" s="1"/>
  <c r="AL1152" i="4" s="1"/>
  <c r="AW1151" i="4"/>
  <c r="AD1151" i="4" s="1"/>
  <c r="AE1151" i="4" s="1"/>
  <c r="AJ1151" i="4" s="1"/>
  <c r="AG1151" i="4"/>
  <c r="AW1150" i="4"/>
  <c r="AO1150" i="4"/>
  <c r="AR1150" i="4" s="1"/>
  <c r="AH1150" i="4"/>
  <c r="AI1150" i="4" s="1"/>
  <c r="AG1150" i="4"/>
  <c r="AD1150" i="4"/>
  <c r="AE1150" i="4" s="1"/>
  <c r="AF1150" i="4" s="1"/>
  <c r="X1149" i="4"/>
  <c r="S1149" i="4"/>
  <c r="S1275" i="4" s="1"/>
  <c r="R1149" i="4"/>
  <c r="R1335" i="4" s="1"/>
  <c r="Q1148" i="4"/>
  <c r="X1147" i="4"/>
  <c r="P1147" i="4"/>
  <c r="X1145" i="4"/>
  <c r="P1145" i="4"/>
  <c r="X1143" i="4"/>
  <c r="P1143" i="4"/>
  <c r="Q1142" i="4"/>
  <c r="Q1146" i="4" s="1"/>
  <c r="P1142" i="4"/>
  <c r="P1146" i="4" s="1"/>
  <c r="X1140" i="4"/>
  <c r="P1140" i="4"/>
  <c r="X1139" i="4"/>
  <c r="P1139" i="4"/>
  <c r="X1138" i="4"/>
  <c r="P1138" i="4"/>
  <c r="AW1135" i="4"/>
  <c r="AD1135" i="4" s="1"/>
  <c r="AE1135" i="4" s="1"/>
  <c r="AF1135" i="4" s="1"/>
  <c r="AO1135" i="4"/>
  <c r="AQ1135" i="4" s="1"/>
  <c r="AG1135" i="4"/>
  <c r="AH1135" i="4" s="1"/>
  <c r="AI1135" i="4" s="1"/>
  <c r="AW1134" i="4"/>
  <c r="AR1134" i="4"/>
  <c r="AO1134" i="4"/>
  <c r="AG1134" i="4"/>
  <c r="AH1134" i="4" s="1"/>
  <c r="AI1134" i="4" s="1"/>
  <c r="AD1134" i="4"/>
  <c r="AE1134" i="4" s="1"/>
  <c r="AW1133" i="4"/>
  <c r="AD1133" i="4" s="1"/>
  <c r="AE1133" i="4" s="1"/>
  <c r="AW1132" i="4"/>
  <c r="AO1132" i="4"/>
  <c r="AR1132" i="4" s="1"/>
  <c r="AG1132" i="4"/>
  <c r="AH1132" i="4" s="1"/>
  <c r="AI1132" i="4" s="1"/>
  <c r="AD1132" i="4"/>
  <c r="AE1132" i="4" s="1"/>
  <c r="AF1132" i="4" s="1"/>
  <c r="AL1132" i="4" s="1"/>
  <c r="AW1131" i="4"/>
  <c r="AD1131" i="4" s="1"/>
  <c r="AE1131" i="4" s="1"/>
  <c r="AJ1131" i="4" s="1"/>
  <c r="AQ1131" i="4"/>
  <c r="AO1131" i="4"/>
  <c r="AH1131" i="4"/>
  <c r="AI1131" i="4" s="1"/>
  <c r="AG1131" i="4"/>
  <c r="AQ1130" i="4"/>
  <c r="AO1130" i="4"/>
  <c r="AG1130" i="4"/>
  <c r="AH1130" i="4" s="1"/>
  <c r="AJ1130" i="4" s="1"/>
  <c r="AQ1129" i="4"/>
  <c r="AO1129" i="4"/>
  <c r="AG1129" i="4"/>
  <c r="AH1129" i="4" s="1"/>
  <c r="AQ1128" i="4"/>
  <c r="AO1128" i="4"/>
  <c r="AH1128" i="4"/>
  <c r="AJ1128" i="4" s="1"/>
  <c r="AG1128" i="4"/>
  <c r="AQ1127" i="4"/>
  <c r="AO1127" i="4"/>
  <c r="AG1127" i="4"/>
  <c r="AH1127" i="4" s="1"/>
  <c r="AQ1126" i="4"/>
  <c r="AO1126" i="4"/>
  <c r="AG1126" i="4"/>
  <c r="AH1126" i="4" s="1"/>
  <c r="AW1125" i="4"/>
  <c r="AD1125" i="4" s="1"/>
  <c r="AE1125" i="4" s="1"/>
  <c r="AW1124" i="4"/>
  <c r="AD1124" i="4" s="1"/>
  <c r="AE1124" i="4" s="1"/>
  <c r="AW1123" i="4"/>
  <c r="AD1123" i="4" s="1"/>
  <c r="AE1123" i="4" s="1"/>
  <c r="AW1122" i="4"/>
  <c r="AD1122" i="4" s="1"/>
  <c r="AE1122" i="4" s="1"/>
  <c r="AJ1122" i="4" s="1"/>
  <c r="AF1122" i="4"/>
  <c r="AL1122" i="4" s="1"/>
  <c r="AW1121" i="4"/>
  <c r="AD1121" i="4" s="1"/>
  <c r="AE1121" i="4" s="1"/>
  <c r="AW1120" i="4"/>
  <c r="AD1120" i="4" s="1"/>
  <c r="AQ1120" i="4"/>
  <c r="AO1120" i="4"/>
  <c r="AH1120" i="4"/>
  <c r="AI1120" i="4" s="1"/>
  <c r="AG1120" i="4"/>
  <c r="AE1120" i="4"/>
  <c r="AJ1120" i="4" s="1"/>
  <c r="AW1119" i="4"/>
  <c r="AQ1119" i="4"/>
  <c r="AO1119" i="4"/>
  <c r="AG1119" i="4"/>
  <c r="AH1119" i="4" s="1"/>
  <c r="AI1119" i="4" s="1"/>
  <c r="AD1119" i="4"/>
  <c r="AE1119" i="4" s="1"/>
  <c r="AW1118" i="4"/>
  <c r="AD1118" i="4" s="1"/>
  <c r="AE1118" i="4" s="1"/>
  <c r="AW1117" i="4"/>
  <c r="AD1117" i="4" s="1"/>
  <c r="AE1117" i="4" s="1"/>
  <c r="AF1117" i="4" s="1"/>
  <c r="AL1117" i="4" s="1"/>
  <c r="AQ1117" i="4"/>
  <c r="AO1117" i="4"/>
  <c r="AG1117" i="4"/>
  <c r="AH1117" i="4" s="1"/>
  <c r="AI1117" i="4" s="1"/>
  <c r="AW1116" i="4"/>
  <c r="AT1116" i="4"/>
  <c r="AG1116" i="4"/>
  <c r="AH1116" i="4" s="1"/>
  <c r="AI1116" i="4" s="1"/>
  <c r="AD1116" i="4"/>
  <c r="AE1116" i="4" s="1"/>
  <c r="AW1115" i="4"/>
  <c r="AD1115" i="4" s="1"/>
  <c r="AE1115" i="4" s="1"/>
  <c r="AW1114" i="4"/>
  <c r="AD1114" i="4" s="1"/>
  <c r="AE1114" i="4" s="1"/>
  <c r="AF1114" i="4" s="1"/>
  <c r="AQ1114" i="4"/>
  <c r="AO1114" i="4"/>
  <c r="AJ1114" i="4"/>
  <c r="AG1114" i="4"/>
  <c r="AH1114" i="4" s="1"/>
  <c r="AI1114" i="4" s="1"/>
  <c r="AW1113" i="4"/>
  <c r="AT1113" i="4"/>
  <c r="AG1113" i="4"/>
  <c r="AH1113" i="4" s="1"/>
  <c r="AI1113" i="4" s="1"/>
  <c r="AD1113" i="4"/>
  <c r="AE1113" i="4" s="1"/>
  <c r="AW1112" i="4"/>
  <c r="AD1112" i="4" s="1"/>
  <c r="AE1112" i="4" s="1"/>
  <c r="AW1111" i="4"/>
  <c r="AD1111" i="4" s="1"/>
  <c r="AE1111" i="4" s="1"/>
  <c r="AF1111" i="4" s="1"/>
  <c r="AL1111" i="4" s="1"/>
  <c r="AQ1111" i="4"/>
  <c r="AO1111" i="4"/>
  <c r="AJ1111" i="4"/>
  <c r="AG1111" i="4"/>
  <c r="AH1111" i="4" s="1"/>
  <c r="AI1111" i="4" s="1"/>
  <c r="AW1110" i="4"/>
  <c r="AD1110" i="4" s="1"/>
  <c r="AE1110" i="4" s="1"/>
  <c r="AQ1110" i="4"/>
  <c r="AO1110" i="4"/>
  <c r="AG1110" i="4"/>
  <c r="AH1110" i="4" s="1"/>
  <c r="AI1110" i="4" s="1"/>
  <c r="AW1109" i="4"/>
  <c r="AD1109" i="4" s="1"/>
  <c r="AE1109" i="4" s="1"/>
  <c r="AF1109" i="4" s="1"/>
  <c r="AL1109" i="4" s="1"/>
  <c r="AQ1109" i="4"/>
  <c r="AO1109" i="4"/>
  <c r="AG1109" i="4"/>
  <c r="AH1109" i="4" s="1"/>
  <c r="AI1109" i="4" s="1"/>
  <c r="AW1108" i="4"/>
  <c r="AQ1108" i="4"/>
  <c r="AO1108" i="4"/>
  <c r="AH1108" i="4"/>
  <c r="AI1108" i="4" s="1"/>
  <c r="AG1108" i="4"/>
  <c r="AD1108" i="4"/>
  <c r="AE1108" i="4" s="1"/>
  <c r="AW1107" i="4"/>
  <c r="AD1107" i="4" s="1"/>
  <c r="AF1107" i="4" s="1"/>
  <c r="AQ1107" i="4"/>
  <c r="AO1107" i="4"/>
  <c r="AG1107" i="4"/>
  <c r="AI1107" i="4" s="1"/>
  <c r="AW1106" i="4"/>
  <c r="AD1106" i="4"/>
  <c r="AE1106" i="4" s="1"/>
  <c r="AF1106" i="4" s="1"/>
  <c r="AL1106" i="4" s="1"/>
  <c r="AW1105" i="4"/>
  <c r="AD1105" i="4" s="1"/>
  <c r="AR1105" i="4"/>
  <c r="AO1105" i="4"/>
  <c r="AG1105" i="4"/>
  <c r="AH1105" i="4" s="1"/>
  <c r="AI1105" i="4" s="1"/>
  <c r="AE1105" i="4"/>
  <c r="AW1104" i="4"/>
  <c r="AD1104" i="4" s="1"/>
  <c r="AE1104" i="4" s="1"/>
  <c r="AJ1104" i="4" s="1"/>
  <c r="AF1104" i="4"/>
  <c r="AL1104" i="4" s="1"/>
  <c r="AW1103" i="4"/>
  <c r="AD1103" i="4" s="1"/>
  <c r="AE1103" i="4" s="1"/>
  <c r="AO1103" i="4"/>
  <c r="AR1103" i="4" s="1"/>
  <c r="AG1103" i="4"/>
  <c r="AH1103" i="4" s="1"/>
  <c r="AI1103" i="4" s="1"/>
  <c r="AW1102" i="4"/>
  <c r="AD1102" i="4" s="1"/>
  <c r="AE1102" i="4" s="1"/>
  <c r="AW1101" i="4"/>
  <c r="AO1101" i="4"/>
  <c r="AR1101" i="4" s="1"/>
  <c r="AH1101" i="4"/>
  <c r="AI1101" i="4" s="1"/>
  <c r="AG1101" i="4"/>
  <c r="AD1101" i="4"/>
  <c r="AE1101" i="4" s="1"/>
  <c r="AW1100" i="4"/>
  <c r="AD1100" i="4" s="1"/>
  <c r="AE1100" i="4" s="1"/>
  <c r="AW1099" i="4"/>
  <c r="AD1099" i="4" s="1"/>
  <c r="AE1099" i="4" s="1"/>
  <c r="AF1099" i="4" s="1"/>
  <c r="AL1099" i="4" s="1"/>
  <c r="AR1099" i="4"/>
  <c r="AO1099" i="4"/>
  <c r="AG1099" i="4"/>
  <c r="AH1099" i="4" s="1"/>
  <c r="AI1099" i="4" s="1"/>
  <c r="AW1098" i="4"/>
  <c r="AL1098" i="4"/>
  <c r="AD1098" i="4"/>
  <c r="AE1098" i="4" s="1"/>
  <c r="AF1098" i="4" s="1"/>
  <c r="AW1097" i="4"/>
  <c r="AD1097" i="4" s="1"/>
  <c r="AE1097" i="4" s="1"/>
  <c r="AJ1097" i="4" s="1"/>
  <c r="AR1097" i="4"/>
  <c r="AO1097" i="4"/>
  <c r="AG1097" i="4"/>
  <c r="AH1097" i="4" s="1"/>
  <c r="AI1097" i="4" s="1"/>
  <c r="AW1096" i="4"/>
  <c r="AD1096" i="4" s="1"/>
  <c r="AE1096" i="4" s="1"/>
  <c r="AF1096" i="4" s="1"/>
  <c r="AL1096" i="4" s="1"/>
  <c r="AW1095" i="4"/>
  <c r="AD1095" i="4" s="1"/>
  <c r="AE1095" i="4" s="1"/>
  <c r="AO1095" i="4"/>
  <c r="AR1095" i="4" s="1"/>
  <c r="AG1095" i="4"/>
  <c r="AH1095" i="4" s="1"/>
  <c r="AI1095" i="4" s="1"/>
  <c r="AW1094" i="4"/>
  <c r="AD1094" i="4" s="1"/>
  <c r="AE1094" i="4" s="1"/>
  <c r="AW1093" i="4"/>
  <c r="AO1093" i="4"/>
  <c r="AR1093" i="4" s="1"/>
  <c r="AH1093" i="4"/>
  <c r="AI1093" i="4" s="1"/>
  <c r="AG1093" i="4"/>
  <c r="AD1093" i="4"/>
  <c r="AE1093" i="4" s="1"/>
  <c r="AW1092" i="4"/>
  <c r="AD1092" i="4" s="1"/>
  <c r="AE1092" i="4" s="1"/>
  <c r="AJ1092" i="4" s="1"/>
  <c r="AR1092" i="4"/>
  <c r="AO1092" i="4"/>
  <c r="AG1092" i="4"/>
  <c r="AH1092" i="4" s="1"/>
  <c r="AI1092" i="4" s="1"/>
  <c r="AW1091" i="4"/>
  <c r="AD1091" i="4" s="1"/>
  <c r="AE1091" i="4" s="1"/>
  <c r="AF1091" i="4" s="1"/>
  <c r="AL1091" i="4" s="1"/>
  <c r="AW1090" i="4"/>
  <c r="AO1090" i="4"/>
  <c r="AR1090" i="4" s="1"/>
  <c r="AG1090" i="4"/>
  <c r="AH1090" i="4" s="1"/>
  <c r="AI1090" i="4" s="1"/>
  <c r="AD1090" i="4"/>
  <c r="AE1090" i="4" s="1"/>
  <c r="AW1089" i="4"/>
  <c r="AD1089" i="4" s="1"/>
  <c r="AE1089" i="4"/>
  <c r="AJ1089" i="4" s="1"/>
  <c r="AW1088" i="4"/>
  <c r="AO1088" i="4"/>
  <c r="AR1088" i="4" s="1"/>
  <c r="AG1088" i="4"/>
  <c r="AH1088" i="4" s="1"/>
  <c r="AI1088" i="4" s="1"/>
  <c r="AD1088" i="4"/>
  <c r="AE1088" i="4" s="1"/>
  <c r="AW1087" i="4"/>
  <c r="AD1087" i="4"/>
  <c r="AE1087" i="4" s="1"/>
  <c r="AW1086" i="4"/>
  <c r="AD1086" i="4" s="1"/>
  <c r="AE1086" i="4" s="1"/>
  <c r="AO1086" i="4"/>
  <c r="AR1086" i="4" s="1"/>
  <c r="AG1086" i="4"/>
  <c r="AH1086" i="4" s="1"/>
  <c r="AI1086" i="4" s="1"/>
  <c r="AF1086" i="4"/>
  <c r="AL1086" i="4" s="1"/>
  <c r="AW1085" i="4"/>
  <c r="AD1085" i="4"/>
  <c r="AE1085" i="4" s="1"/>
  <c r="AF1085" i="4" s="1"/>
  <c r="AL1085" i="4" s="1"/>
  <c r="AW1084" i="4"/>
  <c r="AD1084" i="4" s="1"/>
  <c r="AR1084" i="4"/>
  <c r="AO1084" i="4"/>
  <c r="AG1084" i="4"/>
  <c r="AH1084" i="4" s="1"/>
  <c r="AI1084" i="4" s="1"/>
  <c r="AE1084" i="4"/>
  <c r="AT1083" i="4"/>
  <c r="AG1083" i="4"/>
  <c r="AH1083" i="4" s="1"/>
  <c r="AW1082" i="4"/>
  <c r="AD1082" i="4" s="1"/>
  <c r="AE1082" i="4" s="1"/>
  <c r="AW1081" i="4"/>
  <c r="AD1081" i="4" s="1"/>
  <c r="AE1081" i="4" s="1"/>
  <c r="AJ1081" i="4" s="1"/>
  <c r="AQ1081" i="4"/>
  <c r="AO1081" i="4"/>
  <c r="AH1081" i="4"/>
  <c r="AI1081" i="4" s="1"/>
  <c r="AG1081" i="4"/>
  <c r="AW1080" i="4"/>
  <c r="AD1080" i="4" s="1"/>
  <c r="AE1080" i="4" s="1"/>
  <c r="AJ1080" i="4"/>
  <c r="AF1080" i="4"/>
  <c r="AL1080" i="4" s="1"/>
  <c r="AW1079" i="4"/>
  <c r="AQ1079" i="4"/>
  <c r="AO1079" i="4"/>
  <c r="AH1079" i="4"/>
  <c r="AI1079" i="4" s="1"/>
  <c r="AG1079" i="4"/>
  <c r="AD1079" i="4"/>
  <c r="AE1079" i="4" s="1"/>
  <c r="AW1078" i="4"/>
  <c r="AD1078" i="4" s="1"/>
  <c r="AE1078" i="4" s="1"/>
  <c r="AW1077" i="4"/>
  <c r="AQ1077" i="4"/>
  <c r="AO1077" i="4"/>
  <c r="AG1077" i="4"/>
  <c r="AH1077" i="4" s="1"/>
  <c r="AI1077" i="4" s="1"/>
  <c r="AD1077" i="4"/>
  <c r="AE1077" i="4" s="1"/>
  <c r="AW1076" i="4"/>
  <c r="AD1076" i="4" s="1"/>
  <c r="AE1076" i="4" s="1"/>
  <c r="AW1075" i="4"/>
  <c r="AD1075" i="4" s="1"/>
  <c r="AE1075" i="4" s="1"/>
  <c r="AQ1075" i="4"/>
  <c r="AO1075" i="4"/>
  <c r="AG1075" i="4"/>
  <c r="AH1075" i="4" s="1"/>
  <c r="AI1075" i="4" s="1"/>
  <c r="AF1075" i="4"/>
  <c r="AW1074" i="4"/>
  <c r="AL1074" i="4"/>
  <c r="AD1074" i="4"/>
  <c r="AE1074" i="4" s="1"/>
  <c r="AF1074" i="4" s="1"/>
  <c r="AW1073" i="4"/>
  <c r="AD1073" i="4" s="1"/>
  <c r="AE1073" i="4" s="1"/>
  <c r="AJ1073" i="4" s="1"/>
  <c r="AQ1073" i="4"/>
  <c r="AO1073" i="4"/>
  <c r="AH1073" i="4"/>
  <c r="AI1073" i="4" s="1"/>
  <c r="AG1073" i="4"/>
  <c r="AW1072" i="4"/>
  <c r="AD1072" i="4" s="1"/>
  <c r="AE1072" i="4" s="1"/>
  <c r="AF1072" i="4" s="1"/>
  <c r="AL1072" i="4" s="1"/>
  <c r="AJ1072" i="4"/>
  <c r="AW1071" i="4"/>
  <c r="AD1071" i="4" s="1"/>
  <c r="AE1071" i="4" s="1"/>
  <c r="AQ1071" i="4"/>
  <c r="AO1071" i="4"/>
  <c r="AG1071" i="4"/>
  <c r="AH1071" i="4" s="1"/>
  <c r="AI1071" i="4" s="1"/>
  <c r="AW1070" i="4"/>
  <c r="AD1070" i="4" s="1"/>
  <c r="AE1070" i="4"/>
  <c r="AJ1070" i="4" s="1"/>
  <c r="AW1069" i="4"/>
  <c r="AQ1069" i="4"/>
  <c r="AO1069" i="4"/>
  <c r="AG1069" i="4"/>
  <c r="AH1069" i="4" s="1"/>
  <c r="AI1069" i="4" s="1"/>
  <c r="AD1069" i="4"/>
  <c r="AE1069" i="4" s="1"/>
  <c r="AW1068" i="4"/>
  <c r="AD1068" i="4" s="1"/>
  <c r="AE1068" i="4" s="1"/>
  <c r="AW1067" i="4"/>
  <c r="AD1067" i="4" s="1"/>
  <c r="AE1067" i="4" s="1"/>
  <c r="AF1067" i="4" s="1"/>
  <c r="AL1067" i="4" s="1"/>
  <c r="AQ1067" i="4"/>
  <c r="AO1067" i="4"/>
  <c r="AG1067" i="4"/>
  <c r="AH1067" i="4" s="1"/>
  <c r="AI1067" i="4" s="1"/>
  <c r="AW1066" i="4"/>
  <c r="AD1066" i="4"/>
  <c r="AE1066" i="4" s="1"/>
  <c r="AF1066" i="4" s="1"/>
  <c r="AL1066" i="4" s="1"/>
  <c r="AW1065" i="4"/>
  <c r="AD1065" i="4" s="1"/>
  <c r="AQ1065" i="4"/>
  <c r="AO1065" i="4"/>
  <c r="AJ1065" i="4"/>
  <c r="AH1065" i="4"/>
  <c r="AI1065" i="4" s="1"/>
  <c r="AG1065" i="4"/>
  <c r="AF1065" i="4"/>
  <c r="AE1065" i="4"/>
  <c r="AW1064" i="4"/>
  <c r="AD1064" i="4" s="1"/>
  <c r="AE1064" i="4" s="1"/>
  <c r="AJ1064" i="4" s="1"/>
  <c r="AW1063" i="4"/>
  <c r="AQ1063" i="4"/>
  <c r="AO1063" i="4"/>
  <c r="AH1063" i="4"/>
  <c r="AI1063" i="4" s="1"/>
  <c r="AG1063" i="4"/>
  <c r="AD1063" i="4"/>
  <c r="AE1063" i="4" s="1"/>
  <c r="AW1062" i="4"/>
  <c r="AD1062" i="4" s="1"/>
  <c r="AE1062" i="4" s="1"/>
  <c r="AJ1062" i="4" s="1"/>
  <c r="AW1061" i="4"/>
  <c r="AQ1061" i="4"/>
  <c r="AO1061" i="4"/>
  <c r="AG1061" i="4"/>
  <c r="AH1061" i="4" s="1"/>
  <c r="AI1061" i="4" s="1"/>
  <c r="AD1061" i="4"/>
  <c r="AE1061" i="4" s="1"/>
  <c r="AW1060" i="4"/>
  <c r="AD1060" i="4" s="1"/>
  <c r="AE1060" i="4" s="1"/>
  <c r="AJ1060" i="4" s="1"/>
  <c r="AQ1060" i="4"/>
  <c r="AO1060" i="4"/>
  <c r="AG1060" i="4"/>
  <c r="AH1060" i="4" s="1"/>
  <c r="AI1060" i="4" s="1"/>
  <c r="AW1059" i="4"/>
  <c r="AQ1059" i="4"/>
  <c r="AO1059" i="4"/>
  <c r="AG1059" i="4"/>
  <c r="AH1059" i="4" s="1"/>
  <c r="AI1059" i="4" s="1"/>
  <c r="AD1059" i="4"/>
  <c r="AE1059" i="4" s="1"/>
  <c r="AW1058" i="4"/>
  <c r="AD1058" i="4" s="1"/>
  <c r="AR1058" i="4"/>
  <c r="AO1058" i="4"/>
  <c r="AG1058" i="4"/>
  <c r="AH1058" i="4" s="1"/>
  <c r="AI1058" i="4" s="1"/>
  <c r="AE1058" i="4"/>
  <c r="AW1057" i="4"/>
  <c r="AO1057" i="4"/>
  <c r="AR1057" i="4" s="1"/>
  <c r="AH1057" i="4"/>
  <c r="AI1057" i="4" s="1"/>
  <c r="AG1057" i="4"/>
  <c r="AD1057" i="4"/>
  <c r="AE1057" i="4" s="1"/>
  <c r="AW1056" i="4"/>
  <c r="AD1056" i="4" s="1"/>
  <c r="AE1056" i="4" s="1"/>
  <c r="AJ1056" i="4" s="1"/>
  <c r="AR1056" i="4"/>
  <c r="AO1056" i="4"/>
  <c r="AG1056" i="4"/>
  <c r="AH1056" i="4" s="1"/>
  <c r="AI1056" i="4" s="1"/>
  <c r="AW1055" i="4"/>
  <c r="AD1055" i="4" s="1"/>
  <c r="AE1055" i="4" s="1"/>
  <c r="AO1055" i="4"/>
  <c r="AR1055" i="4" s="1"/>
  <c r="AG1055" i="4"/>
  <c r="AH1055" i="4" s="1"/>
  <c r="AI1055" i="4" s="1"/>
  <c r="AW1054" i="4"/>
  <c r="AD1054" i="4" s="1"/>
  <c r="AE1054" i="4" s="1"/>
  <c r="AJ1054" i="4" s="1"/>
  <c r="AO1054" i="4"/>
  <c r="AR1054" i="4" s="1"/>
  <c r="AH1054" i="4"/>
  <c r="AI1054" i="4" s="1"/>
  <c r="AG1054" i="4"/>
  <c r="AW1053" i="4"/>
  <c r="AO1053" i="4"/>
  <c r="AR1053" i="4" s="1"/>
  <c r="AG1053" i="4"/>
  <c r="AH1053" i="4" s="1"/>
  <c r="AI1053" i="4" s="1"/>
  <c r="AD1053" i="4"/>
  <c r="AE1053" i="4" s="1"/>
  <c r="AW1052" i="4"/>
  <c r="AD1052" i="4" s="1"/>
  <c r="AO1052" i="4"/>
  <c r="AR1052" i="4" s="1"/>
  <c r="AH1052" i="4"/>
  <c r="AI1052" i="4" s="1"/>
  <c r="AG1052" i="4"/>
  <c r="AE1052" i="4"/>
  <c r="AJ1052" i="4" s="1"/>
  <c r="AW1051" i="4"/>
  <c r="AO1051" i="4"/>
  <c r="AR1051" i="4" s="1"/>
  <c r="AG1051" i="4"/>
  <c r="AH1051" i="4" s="1"/>
  <c r="AI1051" i="4" s="1"/>
  <c r="AD1051" i="4"/>
  <c r="AE1051" i="4" s="1"/>
  <c r="AW1050" i="4"/>
  <c r="AD1050" i="4" s="1"/>
  <c r="AE1050" i="4" s="1"/>
  <c r="AJ1050" i="4" s="1"/>
  <c r="AR1050" i="4"/>
  <c r="AO1050" i="4"/>
  <c r="AG1050" i="4"/>
  <c r="AH1050" i="4" s="1"/>
  <c r="AI1050" i="4" s="1"/>
  <c r="AW1049" i="4"/>
  <c r="AO1049" i="4"/>
  <c r="AR1049" i="4" s="1"/>
  <c r="AG1049" i="4"/>
  <c r="AH1049" i="4" s="1"/>
  <c r="AI1049" i="4" s="1"/>
  <c r="AD1049" i="4"/>
  <c r="AE1049" i="4" s="1"/>
  <c r="AW1048" i="4"/>
  <c r="AD1048" i="4" s="1"/>
  <c r="AO1048" i="4"/>
  <c r="AR1048" i="4" s="1"/>
  <c r="AG1048" i="4"/>
  <c r="AH1048" i="4" s="1"/>
  <c r="AI1048" i="4" s="1"/>
  <c r="AE1048" i="4"/>
  <c r="AW1047" i="4"/>
  <c r="AD1047" i="4" s="1"/>
  <c r="AE1047" i="4" s="1"/>
  <c r="AO1047" i="4"/>
  <c r="AR1047" i="4" s="1"/>
  <c r="AG1047" i="4"/>
  <c r="AH1047" i="4" s="1"/>
  <c r="AI1047" i="4" s="1"/>
  <c r="AW1046" i="4"/>
  <c r="AD1046" i="4" s="1"/>
  <c r="AO1046" i="4"/>
  <c r="AR1046" i="4" s="1"/>
  <c r="AG1046" i="4"/>
  <c r="AH1046" i="4" s="1"/>
  <c r="AI1046" i="4" s="1"/>
  <c r="AE1046" i="4"/>
  <c r="AW1045" i="4"/>
  <c r="AO1045" i="4"/>
  <c r="AR1045" i="4" s="1"/>
  <c r="AG1045" i="4"/>
  <c r="AH1045" i="4" s="1"/>
  <c r="AI1045" i="4" s="1"/>
  <c r="AD1045" i="4"/>
  <c r="AE1045" i="4" s="1"/>
  <c r="AW1044" i="4"/>
  <c r="AD1044" i="4" s="1"/>
  <c r="AE1044" i="4" s="1"/>
  <c r="AJ1044" i="4" s="1"/>
  <c r="AO1044" i="4"/>
  <c r="AR1044" i="4" s="1"/>
  <c r="AH1044" i="4"/>
  <c r="AI1044" i="4" s="1"/>
  <c r="AG1044" i="4"/>
  <c r="AW1043" i="4"/>
  <c r="AO1043" i="4"/>
  <c r="AR1043" i="4" s="1"/>
  <c r="AG1043" i="4"/>
  <c r="AH1043" i="4" s="1"/>
  <c r="AI1043" i="4" s="1"/>
  <c r="AD1043" i="4"/>
  <c r="AE1043" i="4" s="1"/>
  <c r="AW1042" i="4"/>
  <c r="AD1042" i="4" s="1"/>
  <c r="AO1042" i="4"/>
  <c r="AR1042" i="4" s="1"/>
  <c r="AG1042" i="4"/>
  <c r="AH1042" i="4" s="1"/>
  <c r="AI1042" i="4" s="1"/>
  <c r="AE1042" i="4"/>
  <c r="AW1041" i="4"/>
  <c r="AO1041" i="4"/>
  <c r="AR1041" i="4" s="1"/>
  <c r="AH1041" i="4"/>
  <c r="AI1041" i="4" s="1"/>
  <c r="AG1041" i="4"/>
  <c r="AD1041" i="4"/>
  <c r="AE1041" i="4" s="1"/>
  <c r="AW1040" i="4"/>
  <c r="AD1040" i="4" s="1"/>
  <c r="AE1040" i="4" s="1"/>
  <c r="AJ1040" i="4" s="1"/>
  <c r="AR1040" i="4"/>
  <c r="AO1040" i="4"/>
  <c r="AG1040" i="4"/>
  <c r="AH1040" i="4" s="1"/>
  <c r="AI1040" i="4" s="1"/>
  <c r="AW1039" i="4"/>
  <c r="AD1039" i="4" s="1"/>
  <c r="AE1039" i="4" s="1"/>
  <c r="AO1039" i="4"/>
  <c r="AR1039" i="4" s="1"/>
  <c r="AG1039" i="4"/>
  <c r="AH1039" i="4" s="1"/>
  <c r="AI1039" i="4" s="1"/>
  <c r="AW1038" i="4"/>
  <c r="AD1038" i="4" s="1"/>
  <c r="AE1038" i="4" s="1"/>
  <c r="AJ1038" i="4" s="1"/>
  <c r="AO1038" i="4"/>
  <c r="AR1038" i="4" s="1"/>
  <c r="AH1038" i="4"/>
  <c r="AI1038" i="4" s="1"/>
  <c r="AG1038" i="4"/>
  <c r="AW1037" i="4"/>
  <c r="AD1037" i="4" s="1"/>
  <c r="AE1037" i="4" s="1"/>
  <c r="AJ1037" i="4" s="1"/>
  <c r="AF1037" i="4"/>
  <c r="AL1037" i="4" s="1"/>
  <c r="AW1036" i="4"/>
  <c r="AD1036" i="4" s="1"/>
  <c r="AE1036" i="4" s="1"/>
  <c r="AO1036" i="4"/>
  <c r="AR1036" i="4" s="1"/>
  <c r="AG1036" i="4"/>
  <c r="AH1036" i="4" s="1"/>
  <c r="AI1036" i="4" s="1"/>
  <c r="AW1035" i="4"/>
  <c r="AD1035" i="4" s="1"/>
  <c r="AE1035" i="4" s="1"/>
  <c r="AW1034" i="4"/>
  <c r="AD1034" i="4" s="1"/>
  <c r="AE1034" i="4" s="1"/>
  <c r="AO1034" i="4"/>
  <c r="AR1034" i="4" s="1"/>
  <c r="AG1034" i="4"/>
  <c r="AH1034" i="4" s="1"/>
  <c r="AI1034" i="4" s="1"/>
  <c r="AW1033" i="4"/>
  <c r="AD1033" i="4" s="1"/>
  <c r="AO1033" i="4"/>
  <c r="AR1033" i="4" s="1"/>
  <c r="AG1033" i="4"/>
  <c r="AH1033" i="4" s="1"/>
  <c r="AI1033" i="4" s="1"/>
  <c r="AE1033" i="4"/>
  <c r="AW1032" i="4"/>
  <c r="AO1032" i="4"/>
  <c r="AR1032" i="4" s="1"/>
  <c r="AH1032" i="4"/>
  <c r="AI1032" i="4" s="1"/>
  <c r="AG1032" i="4"/>
  <c r="AD1032" i="4"/>
  <c r="AE1032" i="4" s="1"/>
  <c r="AW1031" i="4"/>
  <c r="AD1031" i="4" s="1"/>
  <c r="AR1031" i="4"/>
  <c r="AO1031" i="4"/>
  <c r="AH1031" i="4"/>
  <c r="AI1031" i="4" s="1"/>
  <c r="AG1031" i="4"/>
  <c r="AE1031" i="4"/>
  <c r="AJ1031" i="4" s="1"/>
  <c r="AW1030" i="4"/>
  <c r="AD1030" i="4" s="1"/>
  <c r="AE1030" i="4" s="1"/>
  <c r="AO1030" i="4"/>
  <c r="AR1030" i="4" s="1"/>
  <c r="AG1030" i="4"/>
  <c r="AH1030" i="4" s="1"/>
  <c r="AI1030" i="4" s="1"/>
  <c r="AW1029" i="4"/>
  <c r="AD1029" i="4" s="1"/>
  <c r="AO1029" i="4"/>
  <c r="AR1029" i="4" s="1"/>
  <c r="AG1029" i="4"/>
  <c r="AH1029" i="4" s="1"/>
  <c r="AI1029" i="4" s="1"/>
  <c r="AE1029" i="4"/>
  <c r="AW1028" i="4"/>
  <c r="AO1028" i="4"/>
  <c r="AR1028" i="4" s="1"/>
  <c r="AG1028" i="4"/>
  <c r="AH1028" i="4" s="1"/>
  <c r="AI1028" i="4" s="1"/>
  <c r="AD1028" i="4"/>
  <c r="AE1028" i="4" s="1"/>
  <c r="AW1027" i="4"/>
  <c r="AD1027" i="4" s="1"/>
  <c r="AO1027" i="4"/>
  <c r="AR1027" i="4" s="1"/>
  <c r="AG1027" i="4"/>
  <c r="AH1027" i="4" s="1"/>
  <c r="AI1027" i="4" s="1"/>
  <c r="AE1027" i="4"/>
  <c r="AJ1027" i="4" s="1"/>
  <c r="AO1026" i="4"/>
  <c r="AR1026" i="4" s="1"/>
  <c r="AG1026" i="4"/>
  <c r="AH1026" i="4" s="1"/>
  <c r="AI1026" i="4" s="1"/>
  <c r="AL1026" i="4" s="1"/>
  <c r="AO1025" i="4"/>
  <c r="AR1025" i="4" s="1"/>
  <c r="AH1025" i="4"/>
  <c r="AJ1025" i="4" s="1"/>
  <c r="AG1025" i="4"/>
  <c r="AR1024" i="4"/>
  <c r="AO1024" i="4"/>
  <c r="AG1024" i="4"/>
  <c r="AH1024" i="4" s="1"/>
  <c r="AI1024" i="4" s="1"/>
  <c r="AL1024" i="4" s="1"/>
  <c r="AW1023" i="4"/>
  <c r="AD1023" i="4" s="1"/>
  <c r="AE1023" i="4" s="1"/>
  <c r="AW1022" i="4"/>
  <c r="AD1022" i="4" s="1"/>
  <c r="AE1022" i="4" s="1"/>
  <c r="AW1021" i="4"/>
  <c r="AO1021" i="4"/>
  <c r="AR1021" i="4" s="1"/>
  <c r="AH1021" i="4"/>
  <c r="AI1021" i="4" s="1"/>
  <c r="AG1021" i="4"/>
  <c r="AD1021" i="4"/>
  <c r="AE1021" i="4" s="1"/>
  <c r="AW1020" i="4"/>
  <c r="AD1020" i="4" s="1"/>
  <c r="AE1020" i="4" s="1"/>
  <c r="AJ1020" i="4" s="1"/>
  <c r="AR1020" i="4"/>
  <c r="AO1020" i="4"/>
  <c r="AG1020" i="4"/>
  <c r="AH1020" i="4" s="1"/>
  <c r="AI1020" i="4" s="1"/>
  <c r="AW1019" i="4"/>
  <c r="AD1019" i="4" s="1"/>
  <c r="AE1019" i="4" s="1"/>
  <c r="AF1019" i="4" s="1"/>
  <c r="AL1019" i="4" s="1"/>
  <c r="AW1018" i="4"/>
  <c r="AO1018" i="4"/>
  <c r="AR1018" i="4" s="1"/>
  <c r="AG1018" i="4"/>
  <c r="AH1018" i="4" s="1"/>
  <c r="AI1018" i="4" s="1"/>
  <c r="AD1018" i="4"/>
  <c r="AE1018" i="4" s="1"/>
  <c r="AW1017" i="4"/>
  <c r="AD1017" i="4" s="1"/>
  <c r="AE1017" i="4" s="1"/>
  <c r="AO1017" i="4"/>
  <c r="AR1017" i="4" s="1"/>
  <c r="AL1017" i="4"/>
  <c r="AG1017" i="4"/>
  <c r="AH1017" i="4" s="1"/>
  <c r="AI1017" i="4" s="1"/>
  <c r="AF1017" i="4"/>
  <c r="S1017" i="4"/>
  <c r="AW1016" i="4"/>
  <c r="AD1016" i="4"/>
  <c r="AE1016" i="4" s="1"/>
  <c r="AF1016" i="4" s="1"/>
  <c r="AL1016" i="4" s="1"/>
  <c r="AW1015" i="4"/>
  <c r="AD1015" i="4" s="1"/>
  <c r="AQ1015" i="4"/>
  <c r="AO1015" i="4"/>
  <c r="AG1015" i="4"/>
  <c r="AH1015" i="4" s="1"/>
  <c r="AI1015" i="4" s="1"/>
  <c r="AE1015" i="4"/>
  <c r="S1015" i="4"/>
  <c r="AW1014" i="4"/>
  <c r="AQ1014" i="4"/>
  <c r="AO1014" i="4"/>
  <c r="AG1014" i="4"/>
  <c r="AH1014" i="4" s="1"/>
  <c r="AI1014" i="4" s="1"/>
  <c r="AD1014" i="4"/>
  <c r="AE1014" i="4" s="1"/>
  <c r="AW1013" i="4"/>
  <c r="AD1013" i="4" s="1"/>
  <c r="AE1013" i="4" s="1"/>
  <c r="AJ1013" i="4" s="1"/>
  <c r="AQ1013" i="4"/>
  <c r="AO1013" i="4"/>
  <c r="AG1013" i="4"/>
  <c r="AH1013" i="4" s="1"/>
  <c r="AI1013" i="4" s="1"/>
  <c r="AW1012" i="4"/>
  <c r="AD1012" i="4" s="1"/>
  <c r="AE1012" i="4" s="1"/>
  <c r="AJ1012" i="4" s="1"/>
  <c r="AW1011" i="4"/>
  <c r="AD1011" i="4" s="1"/>
  <c r="AE1011" i="4" s="1"/>
  <c r="AO1011" i="4"/>
  <c r="AR1011" i="4" s="1"/>
  <c r="AG1011" i="4"/>
  <c r="AH1011" i="4" s="1"/>
  <c r="AI1011" i="4" s="1"/>
  <c r="AW1010" i="4"/>
  <c r="AD1010" i="4" s="1"/>
  <c r="AE1010" i="4" s="1"/>
  <c r="AF1010" i="4" s="1"/>
  <c r="AL1010" i="4" s="1"/>
  <c r="AR1010" i="4"/>
  <c r="AO1010" i="4"/>
  <c r="AG1010" i="4"/>
  <c r="AH1010" i="4" s="1"/>
  <c r="AI1010" i="4" s="1"/>
  <c r="AW1009" i="4"/>
  <c r="AO1009" i="4"/>
  <c r="AR1009" i="4" s="1"/>
  <c r="AG1009" i="4"/>
  <c r="AH1009" i="4" s="1"/>
  <c r="AI1009" i="4" s="1"/>
  <c r="AD1009" i="4"/>
  <c r="AE1009" i="4" s="1"/>
  <c r="AW1008" i="4"/>
  <c r="AD1008" i="4" s="1"/>
  <c r="AE1008" i="4" s="1"/>
  <c r="AO1008" i="4"/>
  <c r="AR1008" i="4" s="1"/>
  <c r="AG1008" i="4"/>
  <c r="AH1008" i="4" s="1"/>
  <c r="AI1008" i="4" s="1"/>
  <c r="AF1008" i="4"/>
  <c r="AL1008" i="4" s="1"/>
  <c r="S1008" i="4"/>
  <c r="AW1007" i="4"/>
  <c r="AD1007" i="4"/>
  <c r="AE1007" i="4" s="1"/>
  <c r="AF1007" i="4" s="1"/>
  <c r="AL1007" i="4" s="1"/>
  <c r="AW1006" i="4"/>
  <c r="AD1006" i="4" s="1"/>
  <c r="AO1006" i="4"/>
  <c r="AR1006" i="4" s="1"/>
  <c r="AG1006" i="4"/>
  <c r="AH1006" i="4" s="1"/>
  <c r="AI1006" i="4" s="1"/>
  <c r="AE1006" i="4"/>
  <c r="S1006" i="4"/>
  <c r="AW1005" i="4"/>
  <c r="AD1005" i="4" s="1"/>
  <c r="AE1005" i="4" s="1"/>
  <c r="AO1005" i="4"/>
  <c r="AR1005" i="4" s="1"/>
  <c r="AG1005" i="4"/>
  <c r="AH1005" i="4" s="1"/>
  <c r="AI1005" i="4" s="1"/>
  <c r="AW1004" i="4"/>
  <c r="AD1004" i="4" s="1"/>
  <c r="AO1004" i="4"/>
  <c r="AR1004" i="4" s="1"/>
  <c r="AG1004" i="4"/>
  <c r="AH1004" i="4" s="1"/>
  <c r="AI1004" i="4" s="1"/>
  <c r="AE1004" i="4"/>
  <c r="AJ1004" i="4" s="1"/>
  <c r="R1004" i="4"/>
  <c r="AW1003" i="4"/>
  <c r="AO1003" i="4"/>
  <c r="AR1003" i="4" s="1"/>
  <c r="AG1003" i="4"/>
  <c r="AH1003" i="4" s="1"/>
  <c r="AI1003" i="4" s="1"/>
  <c r="AD1003" i="4"/>
  <c r="AE1003" i="4" s="1"/>
  <c r="AW1002" i="4"/>
  <c r="AD1002" i="4" s="1"/>
  <c r="AO1002" i="4"/>
  <c r="AR1002" i="4" s="1"/>
  <c r="AG1002" i="4"/>
  <c r="AH1002" i="4" s="1"/>
  <c r="AI1002" i="4" s="1"/>
  <c r="AE1002" i="4"/>
  <c r="S1002" i="4"/>
  <c r="AW1001" i="4"/>
  <c r="AD1001" i="4" s="1"/>
  <c r="AE1001" i="4" s="1"/>
  <c r="AO1001" i="4"/>
  <c r="AR1001" i="4" s="1"/>
  <c r="AG1001" i="4"/>
  <c r="AH1001" i="4" s="1"/>
  <c r="AI1001" i="4" s="1"/>
  <c r="AW1000" i="4"/>
  <c r="AD1000" i="4"/>
  <c r="AE1000" i="4" s="1"/>
  <c r="R1000" i="4"/>
  <c r="AW999" i="4"/>
  <c r="AD999" i="4" s="1"/>
  <c r="AE999" i="4" s="1"/>
  <c r="AO999" i="4"/>
  <c r="AR999" i="4" s="1"/>
  <c r="AG999" i="4"/>
  <c r="AH999" i="4" s="1"/>
  <c r="AI999" i="4" s="1"/>
  <c r="AF999" i="4"/>
  <c r="AW998" i="4"/>
  <c r="AR998" i="4"/>
  <c r="AO998" i="4"/>
  <c r="AG998" i="4"/>
  <c r="AH998" i="4" s="1"/>
  <c r="AI998" i="4" s="1"/>
  <c r="AD998" i="4"/>
  <c r="AE998" i="4" s="1"/>
  <c r="AW997" i="4"/>
  <c r="AD997" i="4" s="1"/>
  <c r="AE997" i="4" s="1"/>
  <c r="AF997" i="4" s="1"/>
  <c r="AO997" i="4"/>
  <c r="AR997" i="4" s="1"/>
  <c r="AG997" i="4"/>
  <c r="AH997" i="4" s="1"/>
  <c r="AI997" i="4" s="1"/>
  <c r="AW996" i="4"/>
  <c r="AD996" i="4" s="1"/>
  <c r="AE996" i="4" s="1"/>
  <c r="AO996" i="4"/>
  <c r="AR996" i="4" s="1"/>
  <c r="AG996" i="4"/>
  <c r="AH996" i="4" s="1"/>
  <c r="AI996" i="4" s="1"/>
  <c r="AW995" i="4"/>
  <c r="AD995" i="4" s="1"/>
  <c r="AE995" i="4" s="1"/>
  <c r="AR995" i="4"/>
  <c r="AO995" i="4"/>
  <c r="AG995" i="4"/>
  <c r="AH995" i="4" s="1"/>
  <c r="AI995" i="4" s="1"/>
  <c r="AF995" i="4"/>
  <c r="AL995" i="4" s="1"/>
  <c r="S995" i="4"/>
  <c r="AW994" i="4"/>
  <c r="AO994" i="4"/>
  <c r="AR994" i="4" s="1"/>
  <c r="AH994" i="4"/>
  <c r="AI994" i="4" s="1"/>
  <c r="AG994" i="4"/>
  <c r="AD994" i="4"/>
  <c r="AE994" i="4" s="1"/>
  <c r="AW993" i="4"/>
  <c r="AD993" i="4" s="1"/>
  <c r="AE993" i="4" s="1"/>
  <c r="AW992" i="4"/>
  <c r="AQ992" i="4"/>
  <c r="AO992" i="4"/>
  <c r="AG992" i="4"/>
  <c r="AH992" i="4" s="1"/>
  <c r="AI992" i="4" s="1"/>
  <c r="AD992" i="4"/>
  <c r="AE992" i="4" s="1"/>
  <c r="AW991" i="4"/>
  <c r="AD991" i="4" s="1"/>
  <c r="AQ991" i="4"/>
  <c r="AO991" i="4"/>
  <c r="AG991" i="4"/>
  <c r="AH991" i="4" s="1"/>
  <c r="AI991" i="4" s="1"/>
  <c r="AE991" i="4"/>
  <c r="AJ991" i="4" s="1"/>
  <c r="AW990" i="4"/>
  <c r="AQ990" i="4"/>
  <c r="AO990" i="4"/>
  <c r="AG990" i="4"/>
  <c r="AH990" i="4" s="1"/>
  <c r="AI990" i="4" s="1"/>
  <c r="AD990" i="4"/>
  <c r="AE990" i="4" s="1"/>
  <c r="AW989" i="4"/>
  <c r="AD989" i="4" s="1"/>
  <c r="AQ989" i="4"/>
  <c r="AO989" i="4"/>
  <c r="AG989" i="4"/>
  <c r="AH989" i="4" s="1"/>
  <c r="AI989" i="4" s="1"/>
  <c r="AE989" i="4"/>
  <c r="S989" i="4"/>
  <c r="AW988" i="4"/>
  <c r="AQ988" i="4"/>
  <c r="AO988" i="4"/>
  <c r="AG988" i="4"/>
  <c r="AH988" i="4" s="1"/>
  <c r="AI988" i="4" s="1"/>
  <c r="AD988" i="4"/>
  <c r="AE988" i="4" s="1"/>
  <c r="AW987" i="4"/>
  <c r="AD987" i="4" s="1"/>
  <c r="AE987" i="4" s="1"/>
  <c r="AJ987" i="4" s="1"/>
  <c r="AQ987" i="4"/>
  <c r="AO987" i="4"/>
  <c r="AG987" i="4"/>
  <c r="AH987" i="4" s="1"/>
  <c r="AI987" i="4" s="1"/>
  <c r="AW986" i="4"/>
  <c r="AQ986" i="4"/>
  <c r="AO986" i="4"/>
  <c r="AG986" i="4"/>
  <c r="AH986" i="4" s="1"/>
  <c r="AI986" i="4" s="1"/>
  <c r="AD986" i="4"/>
  <c r="AE986" i="4" s="1"/>
  <c r="AW985" i="4"/>
  <c r="AD985" i="4" s="1"/>
  <c r="AQ985" i="4"/>
  <c r="AO985" i="4"/>
  <c r="AG985" i="4"/>
  <c r="AH985" i="4" s="1"/>
  <c r="AI985" i="4" s="1"/>
  <c r="AE985" i="4"/>
  <c r="S985" i="4"/>
  <c r="AW984" i="4"/>
  <c r="AD984" i="4" s="1"/>
  <c r="AE984" i="4" s="1"/>
  <c r="AJ984" i="4" s="1"/>
  <c r="AF984" i="4"/>
  <c r="AL984" i="4" s="1"/>
  <c r="S984" i="4"/>
  <c r="AW983" i="4"/>
  <c r="AQ983" i="4"/>
  <c r="AO983" i="4"/>
  <c r="AG983" i="4"/>
  <c r="AH983" i="4" s="1"/>
  <c r="AI983" i="4" s="1"/>
  <c r="AD983" i="4"/>
  <c r="AE983" i="4" s="1"/>
  <c r="AW982" i="4"/>
  <c r="AD982" i="4" s="1"/>
  <c r="AE982" i="4" s="1"/>
  <c r="AF982" i="4" s="1"/>
  <c r="AL982" i="4" s="1"/>
  <c r="AQ982" i="4"/>
  <c r="AO982" i="4"/>
  <c r="AG982" i="4"/>
  <c r="AH982" i="4" s="1"/>
  <c r="AI982" i="4" s="1"/>
  <c r="AW981" i="4"/>
  <c r="AQ981" i="4"/>
  <c r="AO981" i="4"/>
  <c r="AG981" i="4"/>
  <c r="AH981" i="4" s="1"/>
  <c r="AI981" i="4" s="1"/>
  <c r="AD981" i="4"/>
  <c r="AE981" i="4" s="1"/>
  <c r="AW980" i="4"/>
  <c r="AD980" i="4" s="1"/>
  <c r="AE980" i="4" s="1"/>
  <c r="AQ980" i="4"/>
  <c r="AO980" i="4"/>
  <c r="AG980" i="4"/>
  <c r="AH980" i="4" s="1"/>
  <c r="AI980" i="4" s="1"/>
  <c r="AF980" i="4"/>
  <c r="AL980" i="4" s="1"/>
  <c r="S980" i="4"/>
  <c r="AW979" i="4"/>
  <c r="AQ979" i="4"/>
  <c r="AO979" i="4"/>
  <c r="AG979" i="4"/>
  <c r="AI979" i="4" s="1"/>
  <c r="AD979" i="4"/>
  <c r="AW978" i="4"/>
  <c r="AD978" i="4" s="1"/>
  <c r="AE978" i="4" s="1"/>
  <c r="AF978" i="4" s="1"/>
  <c r="AL978" i="4" s="1"/>
  <c r="AQ978" i="4"/>
  <c r="AO978" i="4"/>
  <c r="AG978" i="4"/>
  <c r="AH978" i="4" s="1"/>
  <c r="AI978" i="4" s="1"/>
  <c r="AW977" i="4"/>
  <c r="AD977" i="4" s="1"/>
  <c r="AE977" i="4" s="1"/>
  <c r="AQ977" i="4"/>
  <c r="AO977" i="4"/>
  <c r="AG977" i="4"/>
  <c r="AH977" i="4" s="1"/>
  <c r="AI977" i="4" s="1"/>
  <c r="AW976" i="4"/>
  <c r="AD976" i="4" s="1"/>
  <c r="AF976" i="4" s="1"/>
  <c r="AQ976" i="4"/>
  <c r="AO976" i="4"/>
  <c r="AG976" i="4"/>
  <c r="AI976" i="4" s="1"/>
  <c r="AW975" i="4"/>
  <c r="AD975" i="4" s="1"/>
  <c r="AE975" i="4" s="1"/>
  <c r="AQ975" i="4"/>
  <c r="AO975" i="4"/>
  <c r="AG975" i="4"/>
  <c r="AH975" i="4" s="1"/>
  <c r="AI975" i="4" s="1"/>
  <c r="AW974" i="4"/>
  <c r="AD974" i="4" s="1"/>
  <c r="AE974" i="4" s="1"/>
  <c r="AF974" i="4" s="1"/>
  <c r="AL974" i="4" s="1"/>
  <c r="AQ974" i="4"/>
  <c r="AO974" i="4"/>
  <c r="AG974" i="4"/>
  <c r="AH974" i="4" s="1"/>
  <c r="AI974" i="4" s="1"/>
  <c r="S974" i="4"/>
  <c r="AW973" i="4"/>
  <c r="AQ973" i="4"/>
  <c r="AO973" i="4"/>
  <c r="AH973" i="4"/>
  <c r="AI973" i="4" s="1"/>
  <c r="AG973" i="4"/>
  <c r="AD973" i="4"/>
  <c r="AE973" i="4" s="1"/>
  <c r="AW972" i="4"/>
  <c r="AD972" i="4" s="1"/>
  <c r="AE972" i="4" s="1"/>
  <c r="AF972" i="4" s="1"/>
  <c r="AL972" i="4" s="1"/>
  <c r="AQ972" i="4"/>
  <c r="AO972" i="4"/>
  <c r="AG972" i="4"/>
  <c r="AH972" i="4" s="1"/>
  <c r="AI972" i="4" s="1"/>
  <c r="AW971" i="4"/>
  <c r="AQ971" i="4"/>
  <c r="AO971" i="4"/>
  <c r="AG971" i="4"/>
  <c r="AI971" i="4" s="1"/>
  <c r="AD971" i="4"/>
  <c r="R971" i="4"/>
  <c r="AW970" i="4"/>
  <c r="AD970" i="4" s="1"/>
  <c r="AE970" i="4" s="1"/>
  <c r="AF970" i="4" s="1"/>
  <c r="AQ970" i="4"/>
  <c r="AO970" i="4"/>
  <c r="AG970" i="4"/>
  <c r="AH970" i="4" s="1"/>
  <c r="AI970" i="4" s="1"/>
  <c r="AW969" i="4"/>
  <c r="AQ969" i="4"/>
  <c r="AO969" i="4"/>
  <c r="AG969" i="4"/>
  <c r="AH969" i="4" s="1"/>
  <c r="AI969" i="4" s="1"/>
  <c r="AD969" i="4"/>
  <c r="AE969" i="4" s="1"/>
  <c r="R969" i="4"/>
  <c r="AW968" i="4"/>
  <c r="AD968" i="4" s="1"/>
  <c r="AE968" i="4" s="1"/>
  <c r="AQ968" i="4"/>
  <c r="AO968" i="4"/>
  <c r="AL968" i="4"/>
  <c r="AG968" i="4"/>
  <c r="AH968" i="4" s="1"/>
  <c r="AI968" i="4" s="1"/>
  <c r="AF968" i="4"/>
  <c r="AW967" i="4"/>
  <c r="AD967" i="4" s="1"/>
  <c r="AE967" i="4" s="1"/>
  <c r="AQ967" i="4"/>
  <c r="AO967" i="4"/>
  <c r="AG967" i="4"/>
  <c r="AH967" i="4" s="1"/>
  <c r="AI967" i="4" s="1"/>
  <c r="AW966" i="4"/>
  <c r="AD966" i="4" s="1"/>
  <c r="AF966" i="4" s="1"/>
  <c r="AL966" i="4" s="1"/>
  <c r="AQ966" i="4"/>
  <c r="AO966" i="4"/>
  <c r="AG966" i="4"/>
  <c r="AI966" i="4" s="1"/>
  <c r="S966" i="4"/>
  <c r="AW965" i="4"/>
  <c r="AQ965" i="4"/>
  <c r="AO965" i="4"/>
  <c r="AH965" i="4"/>
  <c r="AI965" i="4" s="1"/>
  <c r="AG965" i="4"/>
  <c r="AD965" i="4"/>
  <c r="AE965" i="4" s="1"/>
  <c r="AW964" i="4"/>
  <c r="AD964" i="4" s="1"/>
  <c r="AE964" i="4" s="1"/>
  <c r="AF964" i="4" s="1"/>
  <c r="AL964" i="4" s="1"/>
  <c r="AQ964" i="4"/>
  <c r="AO964" i="4"/>
  <c r="AG964" i="4"/>
  <c r="AH964" i="4" s="1"/>
  <c r="AI964" i="4" s="1"/>
  <c r="AW963" i="4"/>
  <c r="AD963" i="4" s="1"/>
  <c r="AQ963" i="4"/>
  <c r="AO963" i="4"/>
  <c r="AG963" i="4"/>
  <c r="AH963" i="4" s="1"/>
  <c r="AI963" i="4" s="1"/>
  <c r="AE963" i="4"/>
  <c r="AW962" i="4"/>
  <c r="AD962" i="4" s="1"/>
  <c r="AE962" i="4" s="1"/>
  <c r="AF962" i="4" s="1"/>
  <c r="AL962" i="4" s="1"/>
  <c r="AQ962" i="4"/>
  <c r="AO962" i="4"/>
  <c r="AG962" i="4"/>
  <c r="AH962" i="4" s="1"/>
  <c r="AI962" i="4" s="1"/>
  <c r="AW961" i="4"/>
  <c r="AD961" i="4" s="1"/>
  <c r="AE961" i="4" s="1"/>
  <c r="AQ961" i="4"/>
  <c r="AO961" i="4"/>
  <c r="AG961" i="4"/>
  <c r="AH961" i="4" s="1"/>
  <c r="AI961" i="4" s="1"/>
  <c r="AW960" i="4"/>
  <c r="AD960" i="4" s="1"/>
  <c r="AE960" i="4" s="1"/>
  <c r="AF960" i="4" s="1"/>
  <c r="AQ960" i="4"/>
  <c r="AO960" i="4"/>
  <c r="AG960" i="4"/>
  <c r="AH960" i="4" s="1"/>
  <c r="AW959" i="4"/>
  <c r="AD959" i="4" s="1"/>
  <c r="AQ959" i="4"/>
  <c r="AO959" i="4"/>
  <c r="AG959" i="4"/>
  <c r="AH959" i="4" s="1"/>
  <c r="AI959" i="4" s="1"/>
  <c r="AE959" i="4"/>
  <c r="AW958" i="4"/>
  <c r="AD958" i="4" s="1"/>
  <c r="AE958" i="4" s="1"/>
  <c r="AF958" i="4" s="1"/>
  <c r="AL958" i="4" s="1"/>
  <c r="AQ958" i="4"/>
  <c r="AO958" i="4"/>
  <c r="AG958" i="4"/>
  <c r="AH958" i="4" s="1"/>
  <c r="AI958" i="4" s="1"/>
  <c r="AW957" i="4"/>
  <c r="AD957" i="4" s="1"/>
  <c r="AE957" i="4" s="1"/>
  <c r="AQ957" i="4"/>
  <c r="AO957" i="4"/>
  <c r="AG957" i="4"/>
  <c r="AH957" i="4" s="1"/>
  <c r="AI957" i="4" s="1"/>
  <c r="AW956" i="4"/>
  <c r="AD956" i="4" s="1"/>
  <c r="AE956" i="4" s="1"/>
  <c r="AQ956" i="4"/>
  <c r="AO956" i="4"/>
  <c r="AG956" i="4"/>
  <c r="AH956" i="4" s="1"/>
  <c r="AI956" i="4" s="1"/>
  <c r="AF956" i="4"/>
  <c r="AL956" i="4" s="1"/>
  <c r="AW955" i="4"/>
  <c r="AQ955" i="4"/>
  <c r="AO955" i="4"/>
  <c r="AG955" i="4"/>
  <c r="AH955" i="4" s="1"/>
  <c r="AI955" i="4" s="1"/>
  <c r="AD955" i="4"/>
  <c r="AE955" i="4" s="1"/>
  <c r="AW954" i="4"/>
  <c r="AD954" i="4" s="1"/>
  <c r="AE954" i="4" s="1"/>
  <c r="AF954" i="4" s="1"/>
  <c r="AL954" i="4" s="1"/>
  <c r="AQ954" i="4"/>
  <c r="AO954" i="4"/>
  <c r="AG954" i="4"/>
  <c r="AH954" i="4" s="1"/>
  <c r="AI954" i="4" s="1"/>
  <c r="AW953" i="4"/>
  <c r="AQ953" i="4"/>
  <c r="AO953" i="4"/>
  <c r="AG953" i="4"/>
  <c r="AH953" i="4" s="1"/>
  <c r="AI953" i="4" s="1"/>
  <c r="AD953" i="4"/>
  <c r="AE953" i="4" s="1"/>
  <c r="AW952" i="4"/>
  <c r="AD952" i="4" s="1"/>
  <c r="AE952" i="4" s="1"/>
  <c r="AQ952" i="4"/>
  <c r="AO952" i="4"/>
  <c r="AG952" i="4"/>
  <c r="AH952" i="4" s="1"/>
  <c r="AI952" i="4" s="1"/>
  <c r="AF952" i="4"/>
  <c r="AL952" i="4" s="1"/>
  <c r="AW951" i="4"/>
  <c r="AQ951" i="4"/>
  <c r="AO951" i="4"/>
  <c r="AG951" i="4"/>
  <c r="AI951" i="4" s="1"/>
  <c r="AD951" i="4"/>
  <c r="AW950" i="4"/>
  <c r="AD950" i="4" s="1"/>
  <c r="AE950" i="4" s="1"/>
  <c r="AF950" i="4" s="1"/>
  <c r="AL950" i="4" s="1"/>
  <c r="AQ950" i="4"/>
  <c r="AO950" i="4"/>
  <c r="AG950" i="4"/>
  <c r="AH950" i="4" s="1"/>
  <c r="AI950" i="4" s="1"/>
  <c r="S950" i="4"/>
  <c r="AW949" i="4"/>
  <c r="AQ949" i="4"/>
  <c r="AO949" i="4"/>
  <c r="AH949" i="4"/>
  <c r="AI949" i="4" s="1"/>
  <c r="AG949" i="4"/>
  <c r="AD949" i="4"/>
  <c r="AE949" i="4" s="1"/>
  <c r="AW948" i="4"/>
  <c r="AD948" i="4" s="1"/>
  <c r="AE948" i="4" s="1"/>
  <c r="AF948" i="4" s="1"/>
  <c r="AO948" i="4"/>
  <c r="AR948" i="4" s="1"/>
  <c r="AG948" i="4"/>
  <c r="AH948" i="4" s="1"/>
  <c r="AI948" i="4" s="1"/>
  <c r="AW947" i="4"/>
  <c r="AO947" i="4"/>
  <c r="AR947" i="4" s="1"/>
  <c r="AG947" i="4"/>
  <c r="AH947" i="4" s="1"/>
  <c r="AI947" i="4" s="1"/>
  <c r="AD947" i="4"/>
  <c r="AE947" i="4" s="1"/>
  <c r="AW946" i="4"/>
  <c r="AD946" i="4" s="1"/>
  <c r="AF946" i="4" s="1"/>
  <c r="AO946" i="4"/>
  <c r="AR946" i="4" s="1"/>
  <c r="AG946" i="4"/>
  <c r="AI946" i="4" s="1"/>
  <c r="AW945" i="4"/>
  <c r="AQ945" i="4"/>
  <c r="AO945" i="4"/>
  <c r="AG945" i="4"/>
  <c r="AH945" i="4" s="1"/>
  <c r="AI945" i="4" s="1"/>
  <c r="AD945" i="4"/>
  <c r="AE945" i="4" s="1"/>
  <c r="R945" i="4"/>
  <c r="AW944" i="4"/>
  <c r="AD944" i="4" s="1"/>
  <c r="AE944" i="4" s="1"/>
  <c r="AQ944" i="4"/>
  <c r="AO944" i="4"/>
  <c r="AL944" i="4"/>
  <c r="AG944" i="4"/>
  <c r="AH944" i="4" s="1"/>
  <c r="AI944" i="4" s="1"/>
  <c r="AF944" i="4"/>
  <c r="AW943" i="4"/>
  <c r="AD943" i="4" s="1"/>
  <c r="AE943" i="4" s="1"/>
  <c r="AQ943" i="4"/>
  <c r="AO943" i="4"/>
  <c r="AG943" i="4"/>
  <c r="AH943" i="4" s="1"/>
  <c r="AI943" i="4" s="1"/>
  <c r="AW942" i="4"/>
  <c r="AD942" i="4" s="1"/>
  <c r="AE942" i="4" s="1"/>
  <c r="AF942" i="4" s="1"/>
  <c r="AL942" i="4" s="1"/>
  <c r="AQ942" i="4"/>
  <c r="AO942" i="4"/>
  <c r="AG942" i="4"/>
  <c r="AH942" i="4" s="1"/>
  <c r="AI942" i="4" s="1"/>
  <c r="S942" i="4"/>
  <c r="AW941" i="4"/>
  <c r="AQ941" i="4"/>
  <c r="AO941" i="4"/>
  <c r="AH941" i="4"/>
  <c r="AI941" i="4" s="1"/>
  <c r="AG941" i="4"/>
  <c r="AD941" i="4"/>
  <c r="AE941" i="4" s="1"/>
  <c r="AW940" i="4"/>
  <c r="AD940" i="4" s="1"/>
  <c r="AE940" i="4" s="1"/>
  <c r="AF940" i="4" s="1"/>
  <c r="AL940" i="4" s="1"/>
  <c r="AQ940" i="4"/>
  <c r="AO940" i="4"/>
  <c r="AG940" i="4"/>
  <c r="AH940" i="4" s="1"/>
  <c r="AI940" i="4" s="1"/>
  <c r="AW939" i="4"/>
  <c r="AD939" i="4" s="1"/>
  <c r="AQ939" i="4"/>
  <c r="AO939" i="4"/>
  <c r="AG939" i="4"/>
  <c r="AH939" i="4" s="1"/>
  <c r="AI939" i="4" s="1"/>
  <c r="AE939" i="4"/>
  <c r="AW938" i="4"/>
  <c r="AD938" i="4" s="1"/>
  <c r="AE938" i="4" s="1"/>
  <c r="AF938" i="4" s="1"/>
  <c r="AL938" i="4" s="1"/>
  <c r="AQ938" i="4"/>
  <c r="AO938" i="4"/>
  <c r="AG938" i="4"/>
  <c r="AH938" i="4" s="1"/>
  <c r="AI938" i="4" s="1"/>
  <c r="AW937" i="4"/>
  <c r="AD937" i="4" s="1"/>
  <c r="AE937" i="4" s="1"/>
  <c r="AQ937" i="4"/>
  <c r="AO937" i="4"/>
  <c r="AG937" i="4"/>
  <c r="AH937" i="4" s="1"/>
  <c r="AI937" i="4" s="1"/>
  <c r="AW936" i="4"/>
  <c r="AD936" i="4" s="1"/>
  <c r="AE936" i="4" s="1"/>
  <c r="AF936" i="4" s="1"/>
  <c r="AQ936" i="4"/>
  <c r="AO936" i="4"/>
  <c r="AG936" i="4"/>
  <c r="AH936" i="4" s="1"/>
  <c r="AW935" i="4"/>
  <c r="AD935" i="4" s="1"/>
  <c r="AQ935" i="4"/>
  <c r="AO935" i="4"/>
  <c r="AG935" i="4"/>
  <c r="AH935" i="4" s="1"/>
  <c r="AI935" i="4" s="1"/>
  <c r="AE935" i="4"/>
  <c r="AW934" i="4"/>
  <c r="AD934" i="4" s="1"/>
  <c r="AE934" i="4" s="1"/>
  <c r="AT934" i="4"/>
  <c r="AG934" i="4"/>
  <c r="AH934" i="4" s="1"/>
  <c r="AI934" i="4" s="1"/>
  <c r="S934" i="4"/>
  <c r="AW933" i="4"/>
  <c r="AD933" i="4" s="1"/>
  <c r="AE933" i="4" s="1"/>
  <c r="AJ933" i="4" s="1"/>
  <c r="AT933" i="4"/>
  <c r="AL933" i="4"/>
  <c r="AG933" i="4"/>
  <c r="AH933" i="4" s="1"/>
  <c r="AI933" i="4" s="1"/>
  <c r="AF933" i="4"/>
  <c r="S933" i="4"/>
  <c r="AW932" i="4"/>
  <c r="AO932" i="4"/>
  <c r="AR932" i="4" s="1"/>
  <c r="AH932" i="4"/>
  <c r="AI932" i="4" s="1"/>
  <c r="AG932" i="4"/>
  <c r="AD932" i="4"/>
  <c r="AE932" i="4" s="1"/>
  <c r="AW931" i="4"/>
  <c r="AD931" i="4" s="1"/>
  <c r="AE931" i="4" s="1"/>
  <c r="AF931" i="4" s="1"/>
  <c r="AL931" i="4" s="1"/>
  <c r="AO931" i="4"/>
  <c r="AR931" i="4" s="1"/>
  <c r="AG931" i="4"/>
  <c r="AH931" i="4" s="1"/>
  <c r="AI931" i="4" s="1"/>
  <c r="AW930" i="4"/>
  <c r="AO930" i="4"/>
  <c r="AR930" i="4" s="1"/>
  <c r="AG930" i="4"/>
  <c r="AH930" i="4" s="1"/>
  <c r="AI930" i="4" s="1"/>
  <c r="AD930" i="4"/>
  <c r="AE930" i="4" s="1"/>
  <c r="R930" i="4"/>
  <c r="AW929" i="4"/>
  <c r="AD929" i="4" s="1"/>
  <c r="AE929" i="4" s="1"/>
  <c r="AF929" i="4" s="1"/>
  <c r="AO929" i="4"/>
  <c r="AR929" i="4" s="1"/>
  <c r="AJ929" i="4"/>
  <c r="AG929" i="4"/>
  <c r="AH929" i="4" s="1"/>
  <c r="AI929" i="4" s="1"/>
  <c r="AW928" i="4"/>
  <c r="AO928" i="4"/>
  <c r="AR928" i="4" s="1"/>
  <c r="AG928" i="4"/>
  <c r="AH928" i="4" s="1"/>
  <c r="AI928" i="4" s="1"/>
  <c r="AD928" i="4"/>
  <c r="AE928" i="4" s="1"/>
  <c r="AW927" i="4"/>
  <c r="AD927" i="4" s="1"/>
  <c r="AE927" i="4" s="1"/>
  <c r="AO927" i="4"/>
  <c r="AR927" i="4" s="1"/>
  <c r="AG927" i="4"/>
  <c r="AH927" i="4" s="1"/>
  <c r="AI927" i="4" s="1"/>
  <c r="AF927" i="4"/>
  <c r="AL927" i="4" s="1"/>
  <c r="AW926" i="4"/>
  <c r="AD926" i="4" s="1"/>
  <c r="AE926" i="4" s="1"/>
  <c r="AO926" i="4"/>
  <c r="AR926" i="4" s="1"/>
  <c r="AG926" i="4"/>
  <c r="AH926" i="4" s="1"/>
  <c r="AI926" i="4" s="1"/>
  <c r="AW925" i="4"/>
  <c r="AD925" i="4" s="1"/>
  <c r="AE925" i="4" s="1"/>
  <c r="AF925" i="4" s="1"/>
  <c r="AR925" i="4"/>
  <c r="AO925" i="4"/>
  <c r="AG925" i="4"/>
  <c r="AH925" i="4" s="1"/>
  <c r="AI925" i="4" s="1"/>
  <c r="S925" i="4"/>
  <c r="AW924" i="4"/>
  <c r="AO924" i="4"/>
  <c r="AR924" i="4" s="1"/>
  <c r="AH924" i="4"/>
  <c r="AI924" i="4" s="1"/>
  <c r="AG924" i="4"/>
  <c r="AD924" i="4"/>
  <c r="AE924" i="4" s="1"/>
  <c r="AW923" i="4"/>
  <c r="AD923" i="4" s="1"/>
  <c r="AE923" i="4" s="1"/>
  <c r="AO923" i="4"/>
  <c r="AR923" i="4" s="1"/>
  <c r="AG923" i="4"/>
  <c r="AH923" i="4" s="1"/>
  <c r="AI923" i="4" s="1"/>
  <c r="AF923" i="4"/>
  <c r="AL923" i="4" s="1"/>
  <c r="AW922" i="4"/>
  <c r="AO922" i="4"/>
  <c r="AR922" i="4" s="1"/>
  <c r="AG922" i="4"/>
  <c r="AH922" i="4" s="1"/>
  <c r="AI922" i="4" s="1"/>
  <c r="AD922" i="4"/>
  <c r="AE922" i="4" s="1"/>
  <c r="R922" i="4"/>
  <c r="AW921" i="4"/>
  <c r="AD921" i="4" s="1"/>
  <c r="AE921" i="4" s="1"/>
  <c r="AF921" i="4" s="1"/>
  <c r="AQ921" i="4"/>
  <c r="AO921" i="4"/>
  <c r="AJ921" i="4"/>
  <c r="AG921" i="4"/>
  <c r="AH921" i="4" s="1"/>
  <c r="AI921" i="4" s="1"/>
  <c r="AW920" i="4"/>
  <c r="AD920" i="4" s="1"/>
  <c r="AE920" i="4" s="1"/>
  <c r="AQ920" i="4"/>
  <c r="AO920" i="4"/>
  <c r="AG920" i="4"/>
  <c r="AH920" i="4" s="1"/>
  <c r="AI920" i="4" s="1"/>
  <c r="AW919" i="4"/>
  <c r="AD919" i="4" s="1"/>
  <c r="AE919" i="4" s="1"/>
  <c r="AQ919" i="4"/>
  <c r="AO919" i="4"/>
  <c r="AG919" i="4"/>
  <c r="AH919" i="4" s="1"/>
  <c r="AI919" i="4" s="1"/>
  <c r="AF919" i="4"/>
  <c r="AL919" i="4" s="1"/>
  <c r="S919" i="4"/>
  <c r="AW918" i="4"/>
  <c r="AQ918" i="4"/>
  <c r="AO918" i="4"/>
  <c r="AH918" i="4"/>
  <c r="AI918" i="4" s="1"/>
  <c r="AG918" i="4"/>
  <c r="AD918" i="4"/>
  <c r="AE918" i="4" s="1"/>
  <c r="AW917" i="4"/>
  <c r="AD917" i="4" s="1"/>
  <c r="AE917" i="4" s="1"/>
  <c r="AQ917" i="4"/>
  <c r="AO917" i="4"/>
  <c r="AG917" i="4"/>
  <c r="AH917" i="4" s="1"/>
  <c r="AI917" i="4" s="1"/>
  <c r="AW916" i="4"/>
  <c r="AQ916" i="4"/>
  <c r="AO916" i="4"/>
  <c r="AG916" i="4"/>
  <c r="AH916" i="4" s="1"/>
  <c r="AI916" i="4" s="1"/>
  <c r="AD916" i="4"/>
  <c r="AE916" i="4" s="1"/>
  <c r="AW915" i="4"/>
  <c r="AD915" i="4" s="1"/>
  <c r="AE915" i="4" s="1"/>
  <c r="AQ915" i="4"/>
  <c r="AO915" i="4"/>
  <c r="AG915" i="4"/>
  <c r="AH915" i="4" s="1"/>
  <c r="AI915" i="4" s="1"/>
  <c r="AF915" i="4"/>
  <c r="AL915" i="4" s="1"/>
  <c r="AW914" i="4"/>
  <c r="AD914" i="4" s="1"/>
  <c r="AE914" i="4" s="1"/>
  <c r="AQ914" i="4"/>
  <c r="AO914" i="4"/>
  <c r="AG914" i="4"/>
  <c r="AH914" i="4" s="1"/>
  <c r="AI914" i="4" s="1"/>
  <c r="AW913" i="4"/>
  <c r="AD913" i="4" s="1"/>
  <c r="AE913" i="4" s="1"/>
  <c r="AF913" i="4" s="1"/>
  <c r="AQ913" i="4"/>
  <c r="AO913" i="4"/>
  <c r="AG913" i="4"/>
  <c r="AH913" i="4" s="1"/>
  <c r="AI913" i="4" s="1"/>
  <c r="S913" i="4"/>
  <c r="AW912" i="4"/>
  <c r="AQ912" i="4"/>
  <c r="AO912" i="4"/>
  <c r="AG912" i="4"/>
  <c r="AH912" i="4" s="1"/>
  <c r="AI912" i="4" s="1"/>
  <c r="AD912" i="4"/>
  <c r="AE912" i="4" s="1"/>
  <c r="R912" i="4"/>
  <c r="AW911" i="4"/>
  <c r="AD911" i="4" s="1"/>
  <c r="AE911" i="4"/>
  <c r="AJ911" i="4" s="1"/>
  <c r="S911" i="4"/>
  <c r="R911" i="4"/>
  <c r="AW910" i="4"/>
  <c r="AO910" i="4"/>
  <c r="AR910" i="4" s="1"/>
  <c r="AG910" i="4"/>
  <c r="AH910" i="4" s="1"/>
  <c r="AI910" i="4" s="1"/>
  <c r="AD910" i="4"/>
  <c r="AE910" i="4" s="1"/>
  <c r="AW909" i="4"/>
  <c r="AD909" i="4" s="1"/>
  <c r="AO909" i="4"/>
  <c r="AR909" i="4" s="1"/>
  <c r="AI909" i="4"/>
  <c r="AG909" i="4"/>
  <c r="AH909" i="4" s="1"/>
  <c r="AE909" i="4"/>
  <c r="S909" i="4"/>
  <c r="AW908" i="4"/>
  <c r="AD908" i="4" s="1"/>
  <c r="AE908" i="4" s="1"/>
  <c r="AJ908" i="4"/>
  <c r="AF908" i="4"/>
  <c r="AL908" i="4" s="1"/>
  <c r="AW907" i="4"/>
  <c r="AD907" i="4" s="1"/>
  <c r="AE907" i="4" s="1"/>
  <c r="AF907" i="4" s="1"/>
  <c r="AL907" i="4" s="1"/>
  <c r="AJ907" i="4"/>
  <c r="AW906" i="4"/>
  <c r="AD906" i="4" s="1"/>
  <c r="AQ906" i="4"/>
  <c r="AO906" i="4"/>
  <c r="AG906" i="4"/>
  <c r="AH906" i="4" s="1"/>
  <c r="AI906" i="4" s="1"/>
  <c r="AE906" i="4"/>
  <c r="AW905" i="4"/>
  <c r="AD905" i="4" s="1"/>
  <c r="AE905" i="4" s="1"/>
  <c r="AO905" i="4"/>
  <c r="AR905" i="4" s="1"/>
  <c r="AG905" i="4"/>
  <c r="AH905" i="4" s="1"/>
  <c r="AI905" i="4" s="1"/>
  <c r="AW904" i="4"/>
  <c r="AD904" i="4" s="1"/>
  <c r="AR904" i="4"/>
  <c r="AO904" i="4"/>
  <c r="AH904" i="4"/>
  <c r="AI904" i="4" s="1"/>
  <c r="AG904" i="4"/>
  <c r="AE904" i="4"/>
  <c r="S904" i="4"/>
  <c r="AW903" i="4"/>
  <c r="AD903" i="4" s="1"/>
  <c r="AE903" i="4" s="1"/>
  <c r="AO903" i="4"/>
  <c r="AR903" i="4" s="1"/>
  <c r="AG903" i="4"/>
  <c r="AH903" i="4" s="1"/>
  <c r="AI903" i="4" s="1"/>
  <c r="AW902" i="4"/>
  <c r="AD902" i="4" s="1"/>
  <c r="AO902" i="4"/>
  <c r="AR902" i="4" s="1"/>
  <c r="AG902" i="4"/>
  <c r="AH902" i="4" s="1"/>
  <c r="AI902" i="4" s="1"/>
  <c r="AE902" i="4"/>
  <c r="AW901" i="4"/>
  <c r="AD901" i="4" s="1"/>
  <c r="AE901" i="4" s="1"/>
  <c r="AO901" i="4"/>
  <c r="AR901" i="4" s="1"/>
  <c r="AG901" i="4"/>
  <c r="AH901" i="4" s="1"/>
  <c r="AI901" i="4" s="1"/>
  <c r="AW900" i="4"/>
  <c r="AD900" i="4" s="1"/>
  <c r="AR900" i="4"/>
  <c r="AO900" i="4"/>
  <c r="AH900" i="4"/>
  <c r="AI900" i="4" s="1"/>
  <c r="AG900" i="4"/>
  <c r="AE900" i="4"/>
  <c r="AJ900" i="4" s="1"/>
  <c r="S900" i="4"/>
  <c r="AW899" i="4"/>
  <c r="AD899" i="4" s="1"/>
  <c r="AE899" i="4" s="1"/>
  <c r="AO899" i="4"/>
  <c r="AR899" i="4" s="1"/>
  <c r="AG899" i="4"/>
  <c r="AH899" i="4" s="1"/>
  <c r="AI899" i="4" s="1"/>
  <c r="AW898" i="4"/>
  <c r="AD898" i="4" s="1"/>
  <c r="AO898" i="4"/>
  <c r="AR898" i="4" s="1"/>
  <c r="AG898" i="4"/>
  <c r="AH898" i="4" s="1"/>
  <c r="AI898" i="4" s="1"/>
  <c r="AE898" i="4"/>
  <c r="AJ898" i="4" s="1"/>
  <c r="AW897" i="4"/>
  <c r="AD897" i="4" s="1"/>
  <c r="AE897" i="4" s="1"/>
  <c r="AF897" i="4" s="1"/>
  <c r="AL897" i="4" s="1"/>
  <c r="AJ897" i="4"/>
  <c r="AW896" i="4"/>
  <c r="AQ896" i="4"/>
  <c r="AO896" i="4"/>
  <c r="AG896" i="4"/>
  <c r="AH896" i="4" s="1"/>
  <c r="AI896" i="4" s="1"/>
  <c r="AD896" i="4"/>
  <c r="AE896" i="4" s="1"/>
  <c r="AW895" i="4"/>
  <c r="AD895" i="4" s="1"/>
  <c r="AE895" i="4" s="1"/>
  <c r="S895" i="4"/>
  <c r="R895" i="4"/>
  <c r="AW894" i="4"/>
  <c r="AQ894" i="4"/>
  <c r="AO894" i="4"/>
  <c r="AG894" i="4"/>
  <c r="AH894" i="4" s="1"/>
  <c r="AI894" i="4" s="1"/>
  <c r="AD894" i="4"/>
  <c r="AE894" i="4" s="1"/>
  <c r="AW893" i="4"/>
  <c r="AD893" i="4"/>
  <c r="AE893" i="4" s="1"/>
  <c r="R893" i="4"/>
  <c r="AW892" i="4"/>
  <c r="AD892" i="4" s="1"/>
  <c r="AE892" i="4" s="1"/>
  <c r="AQ892" i="4"/>
  <c r="AO892" i="4"/>
  <c r="AG892" i="4"/>
  <c r="AH892" i="4" s="1"/>
  <c r="AI892" i="4" s="1"/>
  <c r="AF892" i="4"/>
  <c r="AW891" i="4"/>
  <c r="AD891" i="4" s="1"/>
  <c r="AE891" i="4" s="1"/>
  <c r="AF891" i="4" s="1"/>
  <c r="AL891" i="4"/>
  <c r="AW890" i="4"/>
  <c r="AD890" i="4" s="1"/>
  <c r="AQ890" i="4"/>
  <c r="AO890" i="4"/>
  <c r="AG890" i="4"/>
  <c r="AH890" i="4" s="1"/>
  <c r="AI890" i="4" s="1"/>
  <c r="AE890" i="4"/>
  <c r="AW889" i="4"/>
  <c r="AD889" i="4" s="1"/>
  <c r="AE889" i="4" s="1"/>
  <c r="AF889" i="4" s="1"/>
  <c r="AL889" i="4" s="1"/>
  <c r="AJ889" i="4"/>
  <c r="AW888" i="4"/>
  <c r="AQ888" i="4"/>
  <c r="AO888" i="4"/>
  <c r="AG888" i="4"/>
  <c r="AH888" i="4" s="1"/>
  <c r="AI888" i="4" s="1"/>
  <c r="AD888" i="4"/>
  <c r="AE888" i="4" s="1"/>
  <c r="R888" i="4"/>
  <c r="AW887" i="4"/>
  <c r="AD887" i="4" s="1"/>
  <c r="AE887" i="4"/>
  <c r="AJ887" i="4" s="1"/>
  <c r="S887" i="4"/>
  <c r="R887" i="4"/>
  <c r="AW886" i="4"/>
  <c r="AQ886" i="4"/>
  <c r="AO886" i="4"/>
  <c r="AG886" i="4"/>
  <c r="AH886" i="4" s="1"/>
  <c r="AI886" i="4" s="1"/>
  <c r="AD886" i="4"/>
  <c r="AE886" i="4" s="1"/>
  <c r="AW885" i="4"/>
  <c r="AD885" i="4" s="1"/>
  <c r="AE885" i="4" s="1"/>
  <c r="R885" i="4"/>
  <c r="AW884" i="4"/>
  <c r="AD884" i="4" s="1"/>
  <c r="AE884" i="4" s="1"/>
  <c r="AF884" i="4" s="1"/>
  <c r="AL884" i="4" s="1"/>
  <c r="AQ884" i="4"/>
  <c r="AO884" i="4"/>
  <c r="AG884" i="4"/>
  <c r="AH884" i="4" s="1"/>
  <c r="AI884" i="4" s="1"/>
  <c r="S884" i="4"/>
  <c r="AW883" i="4"/>
  <c r="AD883" i="4"/>
  <c r="AE883" i="4" s="1"/>
  <c r="AF883" i="4" s="1"/>
  <c r="AL883" i="4" s="1"/>
  <c r="AW882" i="4"/>
  <c r="AD882" i="4" s="1"/>
  <c r="AQ882" i="4"/>
  <c r="AO882" i="4"/>
  <c r="AH882" i="4"/>
  <c r="AI882" i="4" s="1"/>
  <c r="AG882" i="4"/>
  <c r="AE882" i="4"/>
  <c r="S882" i="4"/>
  <c r="AW881" i="4"/>
  <c r="AD881" i="4" s="1"/>
  <c r="AE881" i="4" s="1"/>
  <c r="AJ881" i="4" s="1"/>
  <c r="S881" i="4"/>
  <c r="AW880" i="4"/>
  <c r="AD880" i="4" s="1"/>
  <c r="AE880" i="4" s="1"/>
  <c r="AQ880" i="4"/>
  <c r="AO880" i="4"/>
  <c r="AH880" i="4"/>
  <c r="AI880" i="4" s="1"/>
  <c r="AG880" i="4"/>
  <c r="R880" i="4"/>
  <c r="AW879" i="4"/>
  <c r="AD879" i="4" s="1"/>
  <c r="AE879" i="4" s="1"/>
  <c r="AJ879" i="4" s="1"/>
  <c r="S879" i="4"/>
  <c r="R879" i="4"/>
  <c r="AW878" i="4"/>
  <c r="AQ878" i="4"/>
  <c r="AO878" i="4"/>
  <c r="AG878" i="4"/>
  <c r="AH878" i="4" s="1"/>
  <c r="AI878" i="4" s="1"/>
  <c r="AD878" i="4"/>
  <c r="AE878" i="4" s="1"/>
  <c r="AW877" i="4"/>
  <c r="AD877" i="4" s="1"/>
  <c r="AE877" i="4" s="1"/>
  <c r="AW876" i="4"/>
  <c r="AD876" i="4" s="1"/>
  <c r="AE876" i="4" s="1"/>
  <c r="AF876" i="4" s="1"/>
  <c r="AQ876" i="4"/>
  <c r="AO876" i="4"/>
  <c r="AG876" i="4"/>
  <c r="AH876" i="4" s="1"/>
  <c r="AI876" i="4" s="1"/>
  <c r="S876" i="4"/>
  <c r="AW875" i="4"/>
  <c r="AD875" i="4" s="1"/>
  <c r="AE875" i="4" s="1"/>
  <c r="AF875" i="4" s="1"/>
  <c r="AL875" i="4" s="1"/>
  <c r="AW874" i="4"/>
  <c r="AD874" i="4" s="1"/>
  <c r="AQ874" i="4"/>
  <c r="AO874" i="4"/>
  <c r="AG874" i="4"/>
  <c r="AH874" i="4" s="1"/>
  <c r="AI874" i="4" s="1"/>
  <c r="AE874" i="4"/>
  <c r="AJ874" i="4" s="1"/>
  <c r="AW873" i="4"/>
  <c r="AD873" i="4" s="1"/>
  <c r="AE873" i="4" s="1"/>
  <c r="AF873" i="4" s="1"/>
  <c r="AL873" i="4" s="1"/>
  <c r="AJ873" i="4"/>
  <c r="S873" i="4"/>
  <c r="R873" i="4"/>
  <c r="AW872" i="4"/>
  <c r="AD872" i="4" s="1"/>
  <c r="AE872" i="4" s="1"/>
  <c r="AQ872" i="4"/>
  <c r="AO872" i="4"/>
  <c r="AG872" i="4"/>
  <c r="AH872" i="4" s="1"/>
  <c r="AI872" i="4" s="1"/>
  <c r="AW871" i="4"/>
  <c r="AD871" i="4" s="1"/>
  <c r="AE871" i="4"/>
  <c r="AJ871" i="4" s="1"/>
  <c r="AW870" i="4"/>
  <c r="AQ870" i="4"/>
  <c r="AO870" i="4"/>
  <c r="AG870" i="4"/>
  <c r="AH870" i="4" s="1"/>
  <c r="AI870" i="4" s="1"/>
  <c r="AD870" i="4"/>
  <c r="AE870" i="4" s="1"/>
  <c r="X869" i="4"/>
  <c r="S869" i="4"/>
  <c r="S1134" i="4" s="1"/>
  <c r="R869" i="4"/>
  <c r="R1127" i="4" s="1"/>
  <c r="AW868" i="4"/>
  <c r="AD868" i="4" s="1"/>
  <c r="AE868" i="4" s="1"/>
  <c r="AQ868" i="4"/>
  <c r="AO868" i="4"/>
  <c r="AG868" i="4"/>
  <c r="AH868" i="4" s="1"/>
  <c r="AI868" i="4" s="1"/>
  <c r="AW867" i="4"/>
  <c r="AD867" i="4" s="1"/>
  <c r="AE867" i="4" s="1"/>
  <c r="AW866" i="4"/>
  <c r="AO866" i="4"/>
  <c r="AR866" i="4" s="1"/>
  <c r="AG866" i="4"/>
  <c r="AH866" i="4" s="1"/>
  <c r="AI866" i="4" s="1"/>
  <c r="AD866" i="4"/>
  <c r="AE866" i="4" s="1"/>
  <c r="AW865" i="4"/>
  <c r="AD865" i="4" s="1"/>
  <c r="AE865" i="4" s="1"/>
  <c r="AW864" i="4"/>
  <c r="AD864" i="4" s="1"/>
  <c r="AE864" i="4" s="1"/>
  <c r="AO864" i="4"/>
  <c r="AR864" i="4" s="1"/>
  <c r="AG864" i="4"/>
  <c r="AH864" i="4" s="1"/>
  <c r="AI864" i="4" s="1"/>
  <c r="AW863" i="4"/>
  <c r="AD863" i="4" s="1"/>
  <c r="AE863" i="4" s="1"/>
  <c r="AO863" i="4"/>
  <c r="AR863" i="4" s="1"/>
  <c r="AG863" i="4"/>
  <c r="AH863" i="4" s="1"/>
  <c r="AI863" i="4" s="1"/>
  <c r="AW862" i="4"/>
  <c r="AO862" i="4"/>
  <c r="AR862" i="4" s="1"/>
  <c r="AH862" i="4"/>
  <c r="AI862" i="4" s="1"/>
  <c r="AG862" i="4"/>
  <c r="AD862" i="4"/>
  <c r="AE862" i="4" s="1"/>
  <c r="AW861" i="4"/>
  <c r="AD861" i="4" s="1"/>
  <c r="AE861" i="4" s="1"/>
  <c r="AR861" i="4"/>
  <c r="AO861" i="4"/>
  <c r="AG861" i="4"/>
  <c r="AH861" i="4" s="1"/>
  <c r="AI861" i="4" s="1"/>
  <c r="AW860" i="4"/>
  <c r="AD860" i="4" s="1"/>
  <c r="AE860" i="4" s="1"/>
  <c r="AJ860" i="4" s="1"/>
  <c r="AW859" i="4"/>
  <c r="AO859" i="4"/>
  <c r="AR859" i="4" s="1"/>
  <c r="AG859" i="4"/>
  <c r="AH859" i="4" s="1"/>
  <c r="AI859" i="4" s="1"/>
  <c r="AD859" i="4"/>
  <c r="AE859" i="4" s="1"/>
  <c r="AW858" i="4"/>
  <c r="AD858" i="4" s="1"/>
  <c r="AE858" i="4" s="1"/>
  <c r="AF858" i="4" s="1"/>
  <c r="AO858" i="4"/>
  <c r="AR858" i="4" s="1"/>
  <c r="AG858" i="4"/>
  <c r="AH858" i="4" s="1"/>
  <c r="AW857" i="4"/>
  <c r="AD857" i="4"/>
  <c r="AE857" i="4" s="1"/>
  <c r="AF857" i="4" s="1"/>
  <c r="AL857" i="4" s="1"/>
  <c r="AW856" i="4"/>
  <c r="AD856" i="4" s="1"/>
  <c r="AE856" i="4" s="1"/>
  <c r="AJ856" i="4" s="1"/>
  <c r="AO856" i="4"/>
  <c r="AR856" i="4" s="1"/>
  <c r="AG856" i="4"/>
  <c r="AH856" i="4" s="1"/>
  <c r="AI856" i="4" s="1"/>
  <c r="AW855" i="4"/>
  <c r="AD855" i="4" s="1"/>
  <c r="AE855" i="4" s="1"/>
  <c r="AO855" i="4"/>
  <c r="AR855" i="4" s="1"/>
  <c r="AG855" i="4"/>
  <c r="AH855" i="4" s="1"/>
  <c r="AI855" i="4" s="1"/>
  <c r="AW854" i="4"/>
  <c r="AD854" i="4" s="1"/>
  <c r="AE854" i="4" s="1"/>
  <c r="AW853" i="4"/>
  <c r="AD853" i="4" s="1"/>
  <c r="AE853" i="4" s="1"/>
  <c r="AF853" i="4" s="1"/>
  <c r="AO853" i="4"/>
  <c r="AR853" i="4" s="1"/>
  <c r="AG853" i="4"/>
  <c r="AH853" i="4" s="1"/>
  <c r="AI853" i="4" s="1"/>
  <c r="AW852" i="4"/>
  <c r="AO852" i="4"/>
  <c r="AR852" i="4" s="1"/>
  <c r="AG852" i="4"/>
  <c r="AH852" i="4" s="1"/>
  <c r="AI852" i="4" s="1"/>
  <c r="AD852" i="4"/>
  <c r="AE852" i="4" s="1"/>
  <c r="AW851" i="4"/>
  <c r="AD851" i="4" s="1"/>
  <c r="AE851" i="4"/>
  <c r="AJ851" i="4" s="1"/>
  <c r="AW850" i="4"/>
  <c r="AD850" i="4" s="1"/>
  <c r="AE850" i="4" s="1"/>
  <c r="AO850" i="4"/>
  <c r="AR850" i="4" s="1"/>
  <c r="AG850" i="4"/>
  <c r="AH850" i="4" s="1"/>
  <c r="AI850" i="4" s="1"/>
  <c r="AW849" i="4"/>
  <c r="AD849" i="4" s="1"/>
  <c r="AR849" i="4"/>
  <c r="AO849" i="4"/>
  <c r="AH849" i="4"/>
  <c r="AI849" i="4" s="1"/>
  <c r="AG849" i="4"/>
  <c r="AE849" i="4"/>
  <c r="AJ849" i="4" s="1"/>
  <c r="AW848" i="4"/>
  <c r="AD848" i="4" s="1"/>
  <c r="AE848" i="4" s="1"/>
  <c r="AJ848" i="4" s="1"/>
  <c r="AW847" i="4"/>
  <c r="AO847" i="4"/>
  <c r="AR847" i="4" s="1"/>
  <c r="AG847" i="4"/>
  <c r="AH847" i="4" s="1"/>
  <c r="AI847" i="4" s="1"/>
  <c r="AD847" i="4"/>
  <c r="AE847" i="4" s="1"/>
  <c r="AW846" i="4"/>
  <c r="AD846" i="4" s="1"/>
  <c r="AE846" i="4" s="1"/>
  <c r="AO846" i="4"/>
  <c r="AR846" i="4" s="1"/>
  <c r="AG846" i="4"/>
  <c r="AH846" i="4" s="1"/>
  <c r="AI846" i="4" s="1"/>
  <c r="AF846" i="4"/>
  <c r="AL846" i="4" s="1"/>
  <c r="AW845" i="4"/>
  <c r="AD845" i="4" s="1"/>
  <c r="AE845" i="4" s="1"/>
  <c r="AF845" i="4" s="1"/>
  <c r="AL845" i="4"/>
  <c r="AW844" i="4"/>
  <c r="AD844" i="4" s="1"/>
  <c r="AO844" i="4"/>
  <c r="AR844" i="4" s="1"/>
  <c r="AG844" i="4"/>
  <c r="AH844" i="4" s="1"/>
  <c r="AI844" i="4" s="1"/>
  <c r="AE844" i="4"/>
  <c r="AJ844" i="4" s="1"/>
  <c r="AW843" i="4"/>
  <c r="AD843" i="4" s="1"/>
  <c r="AE843" i="4" s="1"/>
  <c r="AO843" i="4"/>
  <c r="AR843" i="4" s="1"/>
  <c r="AG843" i="4"/>
  <c r="AH843" i="4" s="1"/>
  <c r="AI843" i="4" s="1"/>
  <c r="AW842" i="4"/>
  <c r="AD842" i="4" s="1"/>
  <c r="AO842" i="4"/>
  <c r="AR842" i="4" s="1"/>
  <c r="AG842" i="4"/>
  <c r="AH842" i="4" s="1"/>
  <c r="AI842" i="4" s="1"/>
  <c r="AE842" i="4"/>
  <c r="AJ842" i="4" s="1"/>
  <c r="AW841" i="4"/>
  <c r="AQ841" i="4"/>
  <c r="AO841" i="4"/>
  <c r="AG841" i="4"/>
  <c r="AH841" i="4" s="1"/>
  <c r="AI841" i="4" s="1"/>
  <c r="AD841" i="4"/>
  <c r="AE841" i="4" s="1"/>
  <c r="AW840" i="4"/>
  <c r="AD840" i="4" s="1"/>
  <c r="AE840" i="4" s="1"/>
  <c r="AW839" i="4"/>
  <c r="AD839" i="4" s="1"/>
  <c r="AE839" i="4"/>
  <c r="AJ839" i="4" s="1"/>
  <c r="AW838" i="4"/>
  <c r="AD838" i="4" s="1"/>
  <c r="AO838" i="4"/>
  <c r="AR838" i="4" s="1"/>
  <c r="AG838" i="4"/>
  <c r="AI838" i="4" s="1"/>
  <c r="AW837" i="4"/>
  <c r="AD837" i="4" s="1"/>
  <c r="AE837" i="4" s="1"/>
  <c r="AW836" i="4"/>
  <c r="AD836" i="4" s="1"/>
  <c r="AF836" i="4" s="1"/>
  <c r="AO836" i="4"/>
  <c r="AR836" i="4" s="1"/>
  <c r="AG836" i="4"/>
  <c r="AI836" i="4" s="1"/>
  <c r="AW835" i="4"/>
  <c r="AD835" i="4" s="1"/>
  <c r="AE835" i="4" s="1"/>
  <c r="AQ835" i="4"/>
  <c r="AO835" i="4"/>
  <c r="AG835" i="4"/>
  <c r="AH835" i="4" s="1"/>
  <c r="AI835" i="4" s="1"/>
  <c r="AW834" i="4"/>
  <c r="AD834" i="4" s="1"/>
  <c r="AE834" i="4" s="1"/>
  <c r="AQ834" i="4"/>
  <c r="AO834" i="4"/>
  <c r="AG834" i="4"/>
  <c r="AH834" i="4" s="1"/>
  <c r="AI834" i="4" s="1"/>
  <c r="AF834" i="4"/>
  <c r="AW833" i="4"/>
  <c r="AD833" i="4"/>
  <c r="AE833" i="4" s="1"/>
  <c r="AF833" i="4" s="1"/>
  <c r="AL833" i="4" s="1"/>
  <c r="AW832" i="4"/>
  <c r="AD832" i="4" s="1"/>
  <c r="AQ832" i="4"/>
  <c r="AO832" i="4"/>
  <c r="AI832" i="4"/>
  <c r="AG832" i="4"/>
  <c r="AH832" i="4" s="1"/>
  <c r="AE832" i="4"/>
  <c r="AJ832" i="4" s="1"/>
  <c r="AW831" i="4"/>
  <c r="AD831" i="4" s="1"/>
  <c r="AE831" i="4" s="1"/>
  <c r="AJ831" i="4"/>
  <c r="AF831" i="4"/>
  <c r="AL831" i="4" s="1"/>
  <c r="AW830" i="4"/>
  <c r="AQ830" i="4"/>
  <c r="AO830" i="4"/>
  <c r="AH830" i="4"/>
  <c r="AI830" i="4" s="1"/>
  <c r="AG830" i="4"/>
  <c r="AD830" i="4"/>
  <c r="AE830" i="4" s="1"/>
  <c r="AQ829" i="4"/>
  <c r="AO829" i="4"/>
  <c r="AI829" i="4"/>
  <c r="AL829" i="4" s="1"/>
  <c r="AH829" i="4"/>
  <c r="AJ829" i="4" s="1"/>
  <c r="AG829" i="4"/>
  <c r="AQ828" i="4"/>
  <c r="AO828" i="4"/>
  <c r="AG828" i="4"/>
  <c r="AH828" i="4" s="1"/>
  <c r="AW827" i="4"/>
  <c r="AD827" i="4" s="1"/>
  <c r="AE827" i="4" s="1"/>
  <c r="AQ827" i="4"/>
  <c r="AO827" i="4"/>
  <c r="AG827" i="4"/>
  <c r="AH827" i="4" s="1"/>
  <c r="AI827" i="4" s="1"/>
  <c r="AF827" i="4"/>
  <c r="AL827" i="4" s="1"/>
  <c r="AW826" i="4"/>
  <c r="AD826" i="4" s="1"/>
  <c r="AE826" i="4" s="1"/>
  <c r="AQ826" i="4"/>
  <c r="AO826" i="4"/>
  <c r="AH826" i="4"/>
  <c r="AI826" i="4" s="1"/>
  <c r="AG826" i="4"/>
  <c r="AW825" i="4"/>
  <c r="AD825" i="4" s="1"/>
  <c r="AE825" i="4" s="1"/>
  <c r="AQ825" i="4"/>
  <c r="AO825" i="4"/>
  <c r="AG825" i="4"/>
  <c r="AH825" i="4" s="1"/>
  <c r="AI825" i="4" s="1"/>
  <c r="AW824" i="4"/>
  <c r="AQ824" i="4"/>
  <c r="AO824" i="4"/>
  <c r="AI824" i="4"/>
  <c r="AG824" i="4"/>
  <c r="AH824" i="4" s="1"/>
  <c r="AD824" i="4"/>
  <c r="AE824" i="4" s="1"/>
  <c r="AW823" i="4"/>
  <c r="AD823" i="4" s="1"/>
  <c r="AE823" i="4" s="1"/>
  <c r="AQ823" i="4"/>
  <c r="AO823" i="4"/>
  <c r="AG823" i="4"/>
  <c r="AH823" i="4" s="1"/>
  <c r="AI823" i="4" s="1"/>
  <c r="AF823" i="4"/>
  <c r="AW822" i="4"/>
  <c r="AR822" i="4"/>
  <c r="AO822" i="4"/>
  <c r="AG822" i="4"/>
  <c r="AH822" i="4" s="1"/>
  <c r="AI822" i="4" s="1"/>
  <c r="AD822" i="4"/>
  <c r="AE822" i="4" s="1"/>
  <c r="AW821" i="4"/>
  <c r="AD821" i="4" s="1"/>
  <c r="AE821" i="4" s="1"/>
  <c r="AW820" i="4"/>
  <c r="AQ820" i="4"/>
  <c r="AO820" i="4"/>
  <c r="AG820" i="4"/>
  <c r="AH820" i="4" s="1"/>
  <c r="AI820" i="4" s="1"/>
  <c r="AD820" i="4"/>
  <c r="AE820" i="4" s="1"/>
  <c r="AW819" i="4"/>
  <c r="AD819" i="4" s="1"/>
  <c r="AQ819" i="4"/>
  <c r="AO819" i="4"/>
  <c r="AG819" i="4"/>
  <c r="AH819" i="4" s="1"/>
  <c r="AI819" i="4" s="1"/>
  <c r="AF819" i="4"/>
  <c r="AE819" i="4"/>
  <c r="AW818" i="4"/>
  <c r="AD818" i="4" s="1"/>
  <c r="AE818" i="4" s="1"/>
  <c r="AJ818" i="4" s="1"/>
  <c r="AW817" i="4"/>
  <c r="AO817" i="4"/>
  <c r="AR817" i="4" s="1"/>
  <c r="AH817" i="4"/>
  <c r="AI817" i="4" s="1"/>
  <c r="AG817" i="4"/>
  <c r="AD817" i="4"/>
  <c r="AE817" i="4" s="1"/>
  <c r="AW816" i="4"/>
  <c r="AD816" i="4" s="1"/>
  <c r="AE816" i="4" s="1"/>
  <c r="AJ816" i="4" s="1"/>
  <c r="AW815" i="4"/>
  <c r="AD815" i="4" s="1"/>
  <c r="AE815" i="4" s="1"/>
  <c r="AO815" i="4"/>
  <c r="AR815" i="4" s="1"/>
  <c r="AG815" i="4"/>
  <c r="AH815" i="4" s="1"/>
  <c r="AI815" i="4" s="1"/>
  <c r="AW814" i="4"/>
  <c r="AD814" i="4" s="1"/>
  <c r="AE814" i="4" s="1"/>
  <c r="AR814" i="4"/>
  <c r="AO814" i="4"/>
  <c r="AG814" i="4"/>
  <c r="AH814" i="4" s="1"/>
  <c r="AI814" i="4" s="1"/>
  <c r="AW813" i="4"/>
  <c r="AD813" i="4" s="1"/>
  <c r="AE813" i="4" s="1"/>
  <c r="AO813" i="4"/>
  <c r="AR813" i="4" s="1"/>
  <c r="AG813" i="4"/>
  <c r="AH813" i="4" s="1"/>
  <c r="AI813" i="4" s="1"/>
  <c r="AW812" i="4"/>
  <c r="AD812" i="4" s="1"/>
  <c r="AO812" i="4"/>
  <c r="AR812" i="4" s="1"/>
  <c r="AI812" i="4"/>
  <c r="AG812" i="4"/>
  <c r="AH812" i="4" s="1"/>
  <c r="AE812" i="4"/>
  <c r="AJ812" i="4" s="1"/>
  <c r="AW811" i="4"/>
  <c r="AO811" i="4"/>
  <c r="AR811" i="4" s="1"/>
  <c r="AG811" i="4"/>
  <c r="AH811" i="4" s="1"/>
  <c r="AI811" i="4" s="1"/>
  <c r="AD811" i="4"/>
  <c r="AE811" i="4" s="1"/>
  <c r="AW810" i="4"/>
  <c r="AD810" i="4" s="1"/>
  <c r="AO810" i="4"/>
  <c r="AR810" i="4" s="1"/>
  <c r="AI810" i="4"/>
  <c r="AG810" i="4"/>
  <c r="AH810" i="4" s="1"/>
  <c r="AE810" i="4"/>
  <c r="AJ810" i="4" s="1"/>
  <c r="AW809" i="4"/>
  <c r="AO809" i="4"/>
  <c r="AR809" i="4" s="1"/>
  <c r="AH809" i="4"/>
  <c r="AI809" i="4" s="1"/>
  <c r="AG809" i="4"/>
  <c r="AD809" i="4"/>
  <c r="AE809" i="4" s="1"/>
  <c r="AW808" i="4"/>
  <c r="AD808" i="4" s="1"/>
  <c r="AE808" i="4" s="1"/>
  <c r="AR808" i="4"/>
  <c r="AO808" i="4"/>
  <c r="AH808" i="4"/>
  <c r="AI808" i="4" s="1"/>
  <c r="AG808" i="4"/>
  <c r="AW807" i="4"/>
  <c r="AD807" i="4" s="1"/>
  <c r="AE807" i="4" s="1"/>
  <c r="AF807" i="4" s="1"/>
  <c r="AL807" i="4" s="1"/>
  <c r="AW806" i="4"/>
  <c r="AO806" i="4"/>
  <c r="AR806" i="4" s="1"/>
  <c r="AH806" i="4"/>
  <c r="AI806" i="4" s="1"/>
  <c r="AG806" i="4"/>
  <c r="AD806" i="4"/>
  <c r="AE806" i="4" s="1"/>
  <c r="AW805" i="4"/>
  <c r="AD805" i="4" s="1"/>
  <c r="AE805" i="4" s="1"/>
  <c r="AJ805" i="4" s="1"/>
  <c r="AW804" i="4"/>
  <c r="AD804" i="4" s="1"/>
  <c r="AE804" i="4" s="1"/>
  <c r="AO804" i="4"/>
  <c r="AR804" i="4" s="1"/>
  <c r="AG804" i="4"/>
  <c r="AH804" i="4" s="1"/>
  <c r="AI804" i="4" s="1"/>
  <c r="AW803" i="4"/>
  <c r="AD803" i="4" s="1"/>
  <c r="AE803" i="4" s="1"/>
  <c r="AW802" i="4"/>
  <c r="AD802" i="4" s="1"/>
  <c r="AE802" i="4" s="1"/>
  <c r="AR802" i="4"/>
  <c r="AO802" i="4"/>
  <c r="AG802" i="4"/>
  <c r="AH802" i="4" s="1"/>
  <c r="AI802" i="4" s="1"/>
  <c r="AF802" i="4"/>
  <c r="AL802" i="4" s="1"/>
  <c r="AW801" i="4"/>
  <c r="AD801" i="4"/>
  <c r="AE801" i="4" s="1"/>
  <c r="AF801" i="4" s="1"/>
  <c r="AL801" i="4" s="1"/>
  <c r="AW800" i="4"/>
  <c r="AD800" i="4" s="1"/>
  <c r="AE800" i="4" s="1"/>
  <c r="AR800" i="4"/>
  <c r="AO800" i="4"/>
  <c r="AG800" i="4"/>
  <c r="AH800" i="4" s="1"/>
  <c r="AI800" i="4" s="1"/>
  <c r="AW799" i="4"/>
  <c r="AD799" i="4" s="1"/>
  <c r="AE799" i="4" s="1"/>
  <c r="AF799" i="4" s="1"/>
  <c r="AL799" i="4" s="1"/>
  <c r="AW798" i="4"/>
  <c r="AQ798" i="4"/>
  <c r="AO798" i="4"/>
  <c r="AG798" i="4"/>
  <c r="AH798" i="4" s="1"/>
  <c r="AI798" i="4" s="1"/>
  <c r="AD798" i="4"/>
  <c r="AE798" i="4" s="1"/>
  <c r="AW797" i="4"/>
  <c r="AD797" i="4" s="1"/>
  <c r="AE797" i="4"/>
  <c r="AJ797" i="4" s="1"/>
  <c r="AW796" i="4"/>
  <c r="AQ796" i="4"/>
  <c r="AO796" i="4"/>
  <c r="AG796" i="4"/>
  <c r="AH796" i="4" s="1"/>
  <c r="AI796" i="4" s="1"/>
  <c r="AD796" i="4"/>
  <c r="AE796" i="4" s="1"/>
  <c r="AW795" i="4"/>
  <c r="AD795" i="4" s="1"/>
  <c r="AQ795" i="4"/>
  <c r="AO795" i="4"/>
  <c r="AH795" i="4"/>
  <c r="AI795" i="4" s="1"/>
  <c r="AG795" i="4"/>
  <c r="AE795" i="4"/>
  <c r="AJ795" i="4" s="1"/>
  <c r="AW794" i="4"/>
  <c r="AQ794" i="4"/>
  <c r="AO794" i="4"/>
  <c r="AG794" i="4"/>
  <c r="AH794" i="4" s="1"/>
  <c r="AI794" i="4" s="1"/>
  <c r="AD794" i="4"/>
  <c r="AE794" i="4" s="1"/>
  <c r="AW793" i="4"/>
  <c r="AD793" i="4" s="1"/>
  <c r="AQ793" i="4"/>
  <c r="AO793" i="4"/>
  <c r="AG793" i="4"/>
  <c r="AH793" i="4" s="1"/>
  <c r="AI793" i="4" s="1"/>
  <c r="AE793" i="4"/>
  <c r="AF793" i="4" s="1"/>
  <c r="AW792" i="4"/>
  <c r="AQ792" i="4"/>
  <c r="AO792" i="4"/>
  <c r="AG792" i="4"/>
  <c r="AH792" i="4" s="1"/>
  <c r="AI792" i="4" s="1"/>
  <c r="AD792" i="4"/>
  <c r="AE792" i="4" s="1"/>
  <c r="AW791" i="4"/>
  <c r="AD791" i="4" s="1"/>
  <c r="AE791" i="4" s="1"/>
  <c r="AJ791" i="4" s="1"/>
  <c r="AQ791" i="4"/>
  <c r="AO791" i="4"/>
  <c r="AH791" i="4"/>
  <c r="AI791" i="4" s="1"/>
  <c r="AG791" i="4"/>
  <c r="AW790" i="4"/>
  <c r="AD790" i="4" s="1"/>
  <c r="AE790" i="4" s="1"/>
  <c r="AW789" i="4"/>
  <c r="AD789" i="4" s="1"/>
  <c r="AE789" i="4" s="1"/>
  <c r="AQ789" i="4"/>
  <c r="AO789" i="4"/>
  <c r="AG789" i="4"/>
  <c r="AH789" i="4" s="1"/>
  <c r="AI789" i="4" s="1"/>
  <c r="AW788" i="4"/>
  <c r="AD788" i="4" s="1"/>
  <c r="AE788" i="4" s="1"/>
  <c r="AF788" i="4" s="1"/>
  <c r="AL788" i="4" s="1"/>
  <c r="AQ788" i="4"/>
  <c r="AO788" i="4"/>
  <c r="AJ788" i="4"/>
  <c r="AG788" i="4"/>
  <c r="AH788" i="4" s="1"/>
  <c r="AI788" i="4" s="1"/>
  <c r="AW787" i="4"/>
  <c r="AQ787" i="4"/>
  <c r="AO787" i="4"/>
  <c r="AH787" i="4"/>
  <c r="AI787" i="4" s="1"/>
  <c r="AG787" i="4"/>
  <c r="AE787" i="4"/>
  <c r="AD787" i="4"/>
  <c r="AW786" i="4"/>
  <c r="AD786" i="4" s="1"/>
  <c r="AE786" i="4" s="1"/>
  <c r="AF786" i="4" s="1"/>
  <c r="AQ786" i="4"/>
  <c r="AO786" i="4"/>
  <c r="AG786" i="4"/>
  <c r="AH786" i="4" s="1"/>
  <c r="AI786" i="4" s="1"/>
  <c r="AW785" i="4"/>
  <c r="AD785" i="4" s="1"/>
  <c r="AE785" i="4" s="1"/>
  <c r="AQ785" i="4"/>
  <c r="AO785" i="4"/>
  <c r="AG785" i="4"/>
  <c r="AH785" i="4" s="1"/>
  <c r="AI785" i="4" s="1"/>
  <c r="AW784" i="4"/>
  <c r="AD784" i="4" s="1"/>
  <c r="AE784" i="4" s="1"/>
  <c r="AQ784" i="4"/>
  <c r="AO784" i="4"/>
  <c r="AG784" i="4"/>
  <c r="AH784" i="4" s="1"/>
  <c r="AI784" i="4" s="1"/>
  <c r="AL784" i="4" s="1"/>
  <c r="AF784" i="4"/>
  <c r="AW783" i="4"/>
  <c r="AQ783" i="4"/>
  <c r="AO783" i="4"/>
  <c r="AG783" i="4"/>
  <c r="AH783" i="4" s="1"/>
  <c r="AI783" i="4" s="1"/>
  <c r="AD783" i="4"/>
  <c r="AE783" i="4" s="1"/>
  <c r="AW782" i="4"/>
  <c r="AD782" i="4" s="1"/>
  <c r="AE782" i="4" s="1"/>
  <c r="AF782" i="4" s="1"/>
  <c r="AL782" i="4" s="1"/>
  <c r="AQ782" i="4"/>
  <c r="AO782" i="4"/>
  <c r="AG782" i="4"/>
  <c r="AH782" i="4" s="1"/>
  <c r="AI782" i="4" s="1"/>
  <c r="AW781" i="4"/>
  <c r="AQ781" i="4"/>
  <c r="AO781" i="4"/>
  <c r="AH781" i="4"/>
  <c r="AI781" i="4" s="1"/>
  <c r="AG781" i="4"/>
  <c r="AD781" i="4"/>
  <c r="AE781" i="4" s="1"/>
  <c r="AW780" i="4"/>
  <c r="AD780" i="4" s="1"/>
  <c r="AE780" i="4" s="1"/>
  <c r="AF780" i="4" s="1"/>
  <c r="AL780" i="4" s="1"/>
  <c r="AQ780" i="4"/>
  <c r="AO780" i="4"/>
  <c r="AG780" i="4"/>
  <c r="AH780" i="4" s="1"/>
  <c r="AI780" i="4" s="1"/>
  <c r="AW779" i="4"/>
  <c r="AD779" i="4" s="1"/>
  <c r="AE779" i="4" s="1"/>
  <c r="AQ779" i="4"/>
  <c r="AO779" i="4"/>
  <c r="AG779" i="4"/>
  <c r="AH779" i="4" s="1"/>
  <c r="AI779" i="4" s="1"/>
  <c r="AW778" i="4"/>
  <c r="AD778" i="4" s="1"/>
  <c r="AE778" i="4" s="1"/>
  <c r="AF778" i="4" s="1"/>
  <c r="AL778" i="4" s="1"/>
  <c r="AQ778" i="4"/>
  <c r="AO778" i="4"/>
  <c r="AG778" i="4"/>
  <c r="AH778" i="4" s="1"/>
  <c r="AI778" i="4" s="1"/>
  <c r="AW777" i="4"/>
  <c r="AD777" i="4"/>
  <c r="AE777" i="4" s="1"/>
  <c r="AF777" i="4" s="1"/>
  <c r="AL777" i="4" s="1"/>
  <c r="AW776" i="4"/>
  <c r="AD776" i="4" s="1"/>
  <c r="AQ776" i="4"/>
  <c r="AO776" i="4"/>
  <c r="AH776" i="4"/>
  <c r="AJ776" i="4" s="1"/>
  <c r="AG776" i="4"/>
  <c r="AF776" i="4"/>
  <c r="AE776" i="4"/>
  <c r="AW775" i="4"/>
  <c r="AD775" i="4" s="1"/>
  <c r="AE775" i="4" s="1"/>
  <c r="AJ775" i="4" s="1"/>
  <c r="AW774" i="4"/>
  <c r="AD774" i="4" s="1"/>
  <c r="AE774" i="4" s="1"/>
  <c r="AQ774" i="4"/>
  <c r="AO774" i="4"/>
  <c r="AG774" i="4"/>
  <c r="AH774" i="4" s="1"/>
  <c r="AI774" i="4" s="1"/>
  <c r="AW773" i="4"/>
  <c r="AD773" i="4" s="1"/>
  <c r="AE773" i="4"/>
  <c r="AJ773" i="4" s="1"/>
  <c r="AW772" i="4"/>
  <c r="AQ772" i="4"/>
  <c r="AO772" i="4"/>
  <c r="AG772" i="4"/>
  <c r="AH772" i="4" s="1"/>
  <c r="AI772" i="4" s="1"/>
  <c r="AD772" i="4"/>
  <c r="AE772" i="4" s="1"/>
  <c r="AW771" i="4"/>
  <c r="AD771" i="4" s="1"/>
  <c r="AE771" i="4" s="1"/>
  <c r="AW770" i="4"/>
  <c r="AD770" i="4" s="1"/>
  <c r="AE770" i="4" s="1"/>
  <c r="AF770" i="4" s="1"/>
  <c r="AQ770" i="4"/>
  <c r="AO770" i="4"/>
  <c r="AJ770" i="4"/>
  <c r="AG770" i="4"/>
  <c r="AH770" i="4" s="1"/>
  <c r="AI770" i="4" s="1"/>
  <c r="AW769" i="4"/>
  <c r="AD769" i="4"/>
  <c r="AE769" i="4" s="1"/>
  <c r="AF769" i="4" s="1"/>
  <c r="AL769" i="4" s="1"/>
  <c r="AW768" i="4"/>
  <c r="AD768" i="4" s="1"/>
  <c r="AE768" i="4" s="1"/>
  <c r="AJ768" i="4" s="1"/>
  <c r="AQ768" i="4"/>
  <c r="AO768" i="4"/>
  <c r="AG768" i="4"/>
  <c r="AH768" i="4" s="1"/>
  <c r="AI768" i="4" s="1"/>
  <c r="AW767" i="4"/>
  <c r="AD767" i="4" s="1"/>
  <c r="AE767" i="4" s="1"/>
  <c r="AJ767" i="4" s="1"/>
  <c r="AW766" i="4"/>
  <c r="AQ766" i="4"/>
  <c r="AO766" i="4"/>
  <c r="AG766" i="4"/>
  <c r="AH766" i="4" s="1"/>
  <c r="AI766" i="4" s="1"/>
  <c r="AD766" i="4"/>
  <c r="AE766" i="4" s="1"/>
  <c r="AW765" i="4"/>
  <c r="AD765" i="4" s="1"/>
  <c r="AE765" i="4" s="1"/>
  <c r="AW764" i="4"/>
  <c r="AD764" i="4" s="1"/>
  <c r="AE764" i="4" s="1"/>
  <c r="AQ764" i="4"/>
  <c r="AO764" i="4"/>
  <c r="AG764" i="4"/>
  <c r="AH764" i="4" s="1"/>
  <c r="AI764" i="4" s="1"/>
  <c r="AW763" i="4"/>
  <c r="AD763" i="4" s="1"/>
  <c r="AE763" i="4" s="1"/>
  <c r="AW762" i="4"/>
  <c r="AD762" i="4" s="1"/>
  <c r="AE762" i="4" s="1"/>
  <c r="AQ762" i="4"/>
  <c r="AO762" i="4"/>
  <c r="AJ762" i="4"/>
  <c r="AG762" i="4"/>
  <c r="AH762" i="4" s="1"/>
  <c r="AI762" i="4" s="1"/>
  <c r="AF762" i="4"/>
  <c r="AL762" i="4" s="1"/>
  <c r="AW761" i="4"/>
  <c r="AO761" i="4"/>
  <c r="AR761" i="4" s="1"/>
  <c r="AG761" i="4"/>
  <c r="AH761" i="4" s="1"/>
  <c r="AI761" i="4" s="1"/>
  <c r="AD761" i="4"/>
  <c r="AE761" i="4" s="1"/>
  <c r="AW760" i="4"/>
  <c r="AD760" i="4" s="1"/>
  <c r="AE760" i="4" s="1"/>
  <c r="AW759" i="4"/>
  <c r="AD759" i="4" s="1"/>
  <c r="AE759" i="4" s="1"/>
  <c r="AO759" i="4"/>
  <c r="AR759" i="4" s="1"/>
  <c r="AG759" i="4"/>
  <c r="AH759" i="4" s="1"/>
  <c r="AI759" i="4" s="1"/>
  <c r="AW758" i="4"/>
  <c r="AD758" i="4" s="1"/>
  <c r="AE758" i="4" s="1"/>
  <c r="AW757" i="4"/>
  <c r="AD757" i="4" s="1"/>
  <c r="AE757" i="4" s="1"/>
  <c r="AF757" i="4" s="1"/>
  <c r="AQ757" i="4"/>
  <c r="AO757" i="4"/>
  <c r="AG757" i="4"/>
  <c r="AH757" i="4" s="1"/>
  <c r="AI757" i="4" s="1"/>
  <c r="AW756" i="4"/>
  <c r="AQ756" i="4"/>
  <c r="AO756" i="4"/>
  <c r="AH756" i="4"/>
  <c r="AI756" i="4" s="1"/>
  <c r="AG756" i="4"/>
  <c r="AD756" i="4"/>
  <c r="AE756" i="4" s="1"/>
  <c r="AW755" i="4"/>
  <c r="AD755" i="4" s="1"/>
  <c r="AE755" i="4" s="1"/>
  <c r="AJ755" i="4" s="1"/>
  <c r="AW754" i="4"/>
  <c r="AQ754" i="4"/>
  <c r="AO754" i="4"/>
  <c r="AG754" i="4"/>
  <c r="AH754" i="4" s="1"/>
  <c r="AI754" i="4" s="1"/>
  <c r="AD754" i="4"/>
  <c r="AE754" i="4" s="1"/>
  <c r="AW753" i="4"/>
  <c r="AD753" i="4" s="1"/>
  <c r="AQ753" i="4"/>
  <c r="AO753" i="4"/>
  <c r="AH753" i="4"/>
  <c r="AI753" i="4" s="1"/>
  <c r="AG753" i="4"/>
  <c r="AE753" i="4"/>
  <c r="AJ753" i="4" s="1"/>
  <c r="AW752" i="4"/>
  <c r="AQ752" i="4"/>
  <c r="AO752" i="4"/>
  <c r="AG752" i="4"/>
  <c r="AH752" i="4" s="1"/>
  <c r="AI752" i="4" s="1"/>
  <c r="AD752" i="4"/>
  <c r="AE752" i="4" s="1"/>
  <c r="AW751" i="4"/>
  <c r="AD751" i="4" s="1"/>
  <c r="AE751" i="4" s="1"/>
  <c r="AQ751" i="4"/>
  <c r="AO751" i="4"/>
  <c r="AG751" i="4"/>
  <c r="AH751" i="4" s="1"/>
  <c r="AI751" i="4" s="1"/>
  <c r="AW750" i="4"/>
  <c r="AD750" i="4"/>
  <c r="AE750" i="4" s="1"/>
  <c r="AJ750" i="4" s="1"/>
  <c r="AW749" i="4"/>
  <c r="AQ749" i="4"/>
  <c r="AO749" i="4"/>
  <c r="AH749" i="4"/>
  <c r="AI749" i="4" s="1"/>
  <c r="AG749" i="4"/>
  <c r="AE749" i="4"/>
  <c r="AD749" i="4"/>
  <c r="AW748" i="4"/>
  <c r="AD748" i="4" s="1"/>
  <c r="AE748" i="4" s="1"/>
  <c r="AF748" i="4" s="1"/>
  <c r="AQ748" i="4"/>
  <c r="AO748" i="4"/>
  <c r="AG748" i="4"/>
  <c r="AH748" i="4" s="1"/>
  <c r="AI748" i="4" s="1"/>
  <c r="AW747" i="4"/>
  <c r="AD747" i="4" s="1"/>
  <c r="AE747" i="4" s="1"/>
  <c r="AF747" i="4" s="1"/>
  <c r="AL747" i="4" s="1"/>
  <c r="AW746" i="4"/>
  <c r="AD746" i="4" s="1"/>
  <c r="AQ746" i="4"/>
  <c r="AO746" i="4"/>
  <c r="AG746" i="4"/>
  <c r="AH746" i="4" s="1"/>
  <c r="AI746" i="4" s="1"/>
  <c r="AE746" i="4"/>
  <c r="AF746" i="4" s="1"/>
  <c r="AL746" i="4" s="1"/>
  <c r="AW745" i="4"/>
  <c r="AQ745" i="4"/>
  <c r="AO745" i="4"/>
  <c r="AG745" i="4"/>
  <c r="AH745" i="4" s="1"/>
  <c r="AI745" i="4" s="1"/>
  <c r="AD745" i="4"/>
  <c r="AE745" i="4" s="1"/>
  <c r="AW744" i="4"/>
  <c r="AD744" i="4" s="1"/>
  <c r="AE744" i="4" s="1"/>
  <c r="AW743" i="4"/>
  <c r="AD743" i="4" s="1"/>
  <c r="AE743" i="4" s="1"/>
  <c r="AF743" i="4" s="1"/>
  <c r="AQ743" i="4"/>
  <c r="AO743" i="4"/>
  <c r="AJ743" i="4"/>
  <c r="AG743" i="4"/>
  <c r="AH743" i="4" s="1"/>
  <c r="AI743" i="4" s="1"/>
  <c r="AW742" i="4"/>
  <c r="AD742" i="4" s="1"/>
  <c r="AE742" i="4" s="1"/>
  <c r="AQ742" i="4"/>
  <c r="AO742" i="4"/>
  <c r="AG742" i="4"/>
  <c r="AH742" i="4" s="1"/>
  <c r="AI742" i="4" s="1"/>
  <c r="AW741" i="4"/>
  <c r="AD741" i="4" s="1"/>
  <c r="AE741" i="4"/>
  <c r="AJ741" i="4" s="1"/>
  <c r="AW740" i="4"/>
  <c r="AQ740" i="4"/>
  <c r="AO740" i="4"/>
  <c r="AG740" i="4"/>
  <c r="AH740" i="4" s="1"/>
  <c r="AI740" i="4" s="1"/>
  <c r="AD740" i="4"/>
  <c r="AE740" i="4" s="1"/>
  <c r="AW739" i="4"/>
  <c r="AD739" i="4" s="1"/>
  <c r="AE739" i="4" s="1"/>
  <c r="AQ739" i="4"/>
  <c r="AO739" i="4"/>
  <c r="AG739" i="4"/>
  <c r="AH739" i="4" s="1"/>
  <c r="AI739" i="4" s="1"/>
  <c r="AW738" i="4"/>
  <c r="AD738" i="4"/>
  <c r="AE738" i="4" s="1"/>
  <c r="AJ738" i="4" s="1"/>
  <c r="AW737" i="4"/>
  <c r="AQ737" i="4"/>
  <c r="AO737" i="4"/>
  <c r="AH737" i="4"/>
  <c r="AI737" i="4" s="1"/>
  <c r="AG737" i="4"/>
  <c r="AD737" i="4"/>
  <c r="AE737" i="4" s="1"/>
  <c r="AW736" i="4"/>
  <c r="AD736" i="4" s="1"/>
  <c r="AE736" i="4" s="1"/>
  <c r="AF736" i="4" s="1"/>
  <c r="AQ736" i="4"/>
  <c r="AO736" i="4"/>
  <c r="AG736" i="4"/>
  <c r="AH736" i="4" s="1"/>
  <c r="AI736" i="4" s="1"/>
  <c r="AW735" i="4"/>
  <c r="AD735" i="4" s="1"/>
  <c r="AE735" i="4" s="1"/>
  <c r="AF735" i="4" s="1"/>
  <c r="AL735" i="4" s="1"/>
  <c r="AW734" i="4"/>
  <c r="AD734" i="4" s="1"/>
  <c r="AE734" i="4" s="1"/>
  <c r="AQ734" i="4"/>
  <c r="AO734" i="4"/>
  <c r="AG734" i="4"/>
  <c r="AH734" i="4" s="1"/>
  <c r="AI734" i="4" s="1"/>
  <c r="AW733" i="4"/>
  <c r="AQ733" i="4"/>
  <c r="AO733" i="4"/>
  <c r="AH733" i="4"/>
  <c r="AI733" i="4" s="1"/>
  <c r="AG733" i="4"/>
  <c r="AD733" i="4"/>
  <c r="AE733" i="4" s="1"/>
  <c r="AW732" i="4"/>
  <c r="AD732" i="4" s="1"/>
  <c r="AE732" i="4" s="1"/>
  <c r="AW731" i="4"/>
  <c r="AD731" i="4" s="1"/>
  <c r="AE731" i="4" s="1"/>
  <c r="AQ731" i="4"/>
  <c r="AO731" i="4"/>
  <c r="AG731" i="4"/>
  <c r="AH731" i="4" s="1"/>
  <c r="AI731" i="4" s="1"/>
  <c r="AF731" i="4"/>
  <c r="AL731" i="4" s="1"/>
  <c r="AW730" i="4"/>
  <c r="AQ730" i="4"/>
  <c r="AO730" i="4"/>
  <c r="AH730" i="4"/>
  <c r="AI730" i="4" s="1"/>
  <c r="AG730" i="4"/>
  <c r="AE730" i="4"/>
  <c r="AD730" i="4"/>
  <c r="AW729" i="4"/>
  <c r="AD729" i="4" s="1"/>
  <c r="AE729" i="4" s="1"/>
  <c r="AW728" i="4"/>
  <c r="AQ728" i="4"/>
  <c r="AO728" i="4"/>
  <c r="AH728" i="4"/>
  <c r="AI728" i="4" s="1"/>
  <c r="AG728" i="4"/>
  <c r="AD728" i="4"/>
  <c r="AE728" i="4" s="1"/>
  <c r="AW727" i="4"/>
  <c r="AD727" i="4" s="1"/>
  <c r="AE727" i="4" s="1"/>
  <c r="AQ727" i="4"/>
  <c r="AO727" i="4"/>
  <c r="AI727" i="4"/>
  <c r="AG727" i="4"/>
  <c r="AH727" i="4" s="1"/>
  <c r="AW726" i="4"/>
  <c r="AQ726" i="4"/>
  <c r="AO726" i="4"/>
  <c r="AG726" i="4"/>
  <c r="AH726" i="4" s="1"/>
  <c r="AI726" i="4" s="1"/>
  <c r="AD726" i="4"/>
  <c r="AE726" i="4" s="1"/>
  <c r="AW725" i="4"/>
  <c r="AD725" i="4" s="1"/>
  <c r="AQ725" i="4"/>
  <c r="AO725" i="4"/>
  <c r="AG725" i="4"/>
  <c r="AH725" i="4" s="1"/>
  <c r="AI725" i="4" s="1"/>
  <c r="AE725" i="4"/>
  <c r="AW724" i="4"/>
  <c r="AD724" i="4" s="1"/>
  <c r="AE724" i="4" s="1"/>
  <c r="AQ724" i="4"/>
  <c r="AO724" i="4"/>
  <c r="AG724" i="4"/>
  <c r="AH724" i="4" s="1"/>
  <c r="AI724" i="4" s="1"/>
  <c r="AW723" i="4"/>
  <c r="AD723" i="4" s="1"/>
  <c r="AE723" i="4" s="1"/>
  <c r="AQ723" i="4"/>
  <c r="AO723" i="4"/>
  <c r="AG723" i="4"/>
  <c r="AH723" i="4" s="1"/>
  <c r="AI723" i="4" s="1"/>
  <c r="R723" i="4"/>
  <c r="AW722" i="4"/>
  <c r="AD722" i="4"/>
  <c r="AE722" i="4" s="1"/>
  <c r="AJ722" i="4" s="1"/>
  <c r="AW721" i="4"/>
  <c r="AD721" i="4" s="1"/>
  <c r="AE721" i="4" s="1"/>
  <c r="AQ721" i="4"/>
  <c r="AO721" i="4"/>
  <c r="AG721" i="4"/>
  <c r="AH721" i="4" s="1"/>
  <c r="AI721" i="4" s="1"/>
  <c r="R721" i="4"/>
  <c r="AW720" i="4"/>
  <c r="AD720" i="4" s="1"/>
  <c r="AE720" i="4" s="1"/>
  <c r="AQ720" i="4"/>
  <c r="AO720" i="4"/>
  <c r="AL720" i="4"/>
  <c r="AG720" i="4"/>
  <c r="AH720" i="4" s="1"/>
  <c r="AI720" i="4" s="1"/>
  <c r="AF720" i="4"/>
  <c r="AW719" i="4"/>
  <c r="AQ719" i="4"/>
  <c r="AO719" i="4"/>
  <c r="AH719" i="4"/>
  <c r="AI719" i="4" s="1"/>
  <c r="AG719" i="4"/>
  <c r="AE719" i="4"/>
  <c r="AD719" i="4"/>
  <c r="R719" i="4"/>
  <c r="AW718" i="4"/>
  <c r="AD718" i="4" s="1"/>
  <c r="AE718" i="4" s="1"/>
  <c r="AF718" i="4" s="1"/>
  <c r="AQ718" i="4"/>
  <c r="AO718" i="4"/>
  <c r="AG718" i="4"/>
  <c r="AH718" i="4" s="1"/>
  <c r="AI718" i="4" s="1"/>
  <c r="AW717" i="4"/>
  <c r="AD717" i="4" s="1"/>
  <c r="AE717" i="4" s="1"/>
  <c r="AF717" i="4" s="1"/>
  <c r="AL717" i="4" s="1"/>
  <c r="AW716" i="4"/>
  <c r="AD716" i="4" s="1"/>
  <c r="AE716" i="4" s="1"/>
  <c r="R716" i="4"/>
  <c r="AW715" i="4"/>
  <c r="AD715" i="4" s="1"/>
  <c r="AE715" i="4"/>
  <c r="AJ715" i="4" s="1"/>
  <c r="AW714" i="4"/>
  <c r="AD714" i="4" s="1"/>
  <c r="AE714" i="4" s="1"/>
  <c r="AF714" i="4" s="1"/>
  <c r="AL714" i="4" s="1"/>
  <c r="AW713" i="4"/>
  <c r="AQ713" i="4"/>
  <c r="AO713" i="4"/>
  <c r="AH713" i="4"/>
  <c r="AI713" i="4" s="1"/>
  <c r="AG713" i="4"/>
  <c r="AD713" i="4"/>
  <c r="AE713" i="4" s="1"/>
  <c r="AW712" i="4"/>
  <c r="AD712" i="4" s="1"/>
  <c r="AE712" i="4" s="1"/>
  <c r="AF712" i="4" s="1"/>
  <c r="AL712" i="4" s="1"/>
  <c r="AQ712" i="4"/>
  <c r="AO712" i="4"/>
  <c r="AG712" i="4"/>
  <c r="AH712" i="4" s="1"/>
  <c r="AI712" i="4" s="1"/>
  <c r="AW711" i="4"/>
  <c r="AD711" i="4" s="1"/>
  <c r="AE711" i="4" s="1"/>
  <c r="AW710" i="4"/>
  <c r="AD710" i="4" s="1"/>
  <c r="AE710" i="4" s="1"/>
  <c r="AQ710" i="4"/>
  <c r="AO710" i="4"/>
  <c r="AG710" i="4"/>
  <c r="AH710" i="4" s="1"/>
  <c r="AI710" i="4" s="1"/>
  <c r="AW709" i="4"/>
  <c r="AQ709" i="4"/>
  <c r="AO709" i="4"/>
  <c r="AG709" i="4"/>
  <c r="AH709" i="4" s="1"/>
  <c r="AI709" i="4" s="1"/>
  <c r="AD709" i="4"/>
  <c r="AE709" i="4" s="1"/>
  <c r="AW708" i="4"/>
  <c r="AD708" i="4"/>
  <c r="AE708" i="4" s="1"/>
  <c r="AW707" i="4"/>
  <c r="AD707" i="4" s="1"/>
  <c r="AE707" i="4" s="1"/>
  <c r="AQ707" i="4"/>
  <c r="AO707" i="4"/>
  <c r="AG707" i="4"/>
  <c r="AH707" i="4" s="1"/>
  <c r="AI707" i="4" s="1"/>
  <c r="AF707" i="4"/>
  <c r="AL707" i="4" s="1"/>
  <c r="AW706" i="4"/>
  <c r="AQ706" i="4"/>
  <c r="AO706" i="4"/>
  <c r="AH706" i="4"/>
  <c r="AI706" i="4" s="1"/>
  <c r="AG706" i="4"/>
  <c r="AD706" i="4"/>
  <c r="AE706" i="4" s="1"/>
  <c r="AW705" i="4"/>
  <c r="AD705" i="4" s="1"/>
  <c r="AE705" i="4" s="1"/>
  <c r="R705" i="4"/>
  <c r="AW704" i="4"/>
  <c r="AQ704" i="4"/>
  <c r="AO704" i="4"/>
  <c r="AG704" i="4"/>
  <c r="AH704" i="4" s="1"/>
  <c r="AI704" i="4" s="1"/>
  <c r="AD704" i="4"/>
  <c r="AE704" i="4" s="1"/>
  <c r="AW703" i="4"/>
  <c r="AD703" i="4" s="1"/>
  <c r="AQ703" i="4"/>
  <c r="AO703" i="4"/>
  <c r="AG703" i="4"/>
  <c r="AH703" i="4" s="1"/>
  <c r="AI703" i="4" s="1"/>
  <c r="AE703" i="4"/>
  <c r="AF703" i="4" s="1"/>
  <c r="AL703" i="4" s="1"/>
  <c r="AW702" i="4"/>
  <c r="AD702" i="4"/>
  <c r="AE702" i="4" s="1"/>
  <c r="AF702" i="4" s="1"/>
  <c r="AL702" i="4" s="1"/>
  <c r="AW701" i="4"/>
  <c r="AQ701" i="4"/>
  <c r="AO701" i="4"/>
  <c r="AH701" i="4"/>
  <c r="AI701" i="4" s="1"/>
  <c r="AG701" i="4"/>
  <c r="AD701" i="4"/>
  <c r="AE701" i="4" s="1"/>
  <c r="AW700" i="4"/>
  <c r="AD700" i="4" s="1"/>
  <c r="AE700" i="4" s="1"/>
  <c r="AQ700" i="4"/>
  <c r="AO700" i="4"/>
  <c r="AG700" i="4"/>
  <c r="AH700" i="4" s="1"/>
  <c r="AI700" i="4" s="1"/>
  <c r="AF700" i="4"/>
  <c r="AL700" i="4" s="1"/>
  <c r="AW699" i="4"/>
  <c r="AL699" i="4"/>
  <c r="AD699" i="4"/>
  <c r="AE699" i="4" s="1"/>
  <c r="AF699" i="4" s="1"/>
  <c r="AW698" i="4"/>
  <c r="AD698" i="4" s="1"/>
  <c r="AE698" i="4" s="1"/>
  <c r="AQ698" i="4"/>
  <c r="AO698" i="4"/>
  <c r="AG698" i="4"/>
  <c r="AH698" i="4" s="1"/>
  <c r="AI698" i="4" s="1"/>
  <c r="R698" i="4"/>
  <c r="AW697" i="4"/>
  <c r="AQ697" i="4"/>
  <c r="AO697" i="4"/>
  <c r="AG697" i="4"/>
  <c r="AH697" i="4" s="1"/>
  <c r="AI697" i="4" s="1"/>
  <c r="AD697" i="4"/>
  <c r="AE697" i="4" s="1"/>
  <c r="AW696" i="4"/>
  <c r="AD696" i="4" s="1"/>
  <c r="AE696" i="4" s="1"/>
  <c r="AW695" i="4"/>
  <c r="AD695" i="4" s="1"/>
  <c r="AE695" i="4" s="1"/>
  <c r="AF695" i="4" s="1"/>
  <c r="AL695" i="4" s="1"/>
  <c r="AQ695" i="4"/>
  <c r="AO695" i="4"/>
  <c r="AG695" i="4"/>
  <c r="AH695" i="4" s="1"/>
  <c r="AI695" i="4" s="1"/>
  <c r="AW694" i="4"/>
  <c r="AQ694" i="4"/>
  <c r="AO694" i="4"/>
  <c r="AH694" i="4"/>
  <c r="AI694" i="4" s="1"/>
  <c r="AG694" i="4"/>
  <c r="AD694" i="4"/>
  <c r="AE694" i="4" s="1"/>
  <c r="AW693" i="4"/>
  <c r="AD693" i="4" s="1"/>
  <c r="AE693" i="4" s="1"/>
  <c r="AJ693" i="4" s="1"/>
  <c r="AW692" i="4"/>
  <c r="AQ692" i="4"/>
  <c r="AO692" i="4"/>
  <c r="AG692" i="4"/>
  <c r="AH692" i="4" s="1"/>
  <c r="AI692" i="4" s="1"/>
  <c r="AD692" i="4"/>
  <c r="AE692" i="4" s="1"/>
  <c r="AW691" i="4"/>
  <c r="AD691" i="4" s="1"/>
  <c r="AQ691" i="4"/>
  <c r="AO691" i="4"/>
  <c r="AG691" i="4"/>
  <c r="AH691" i="4" s="1"/>
  <c r="AI691" i="4" s="1"/>
  <c r="AE691" i="4"/>
  <c r="AW690" i="4"/>
  <c r="AD690" i="4" s="1"/>
  <c r="AE690" i="4" s="1"/>
  <c r="AJ690" i="4" s="1"/>
  <c r="AW689" i="4"/>
  <c r="AQ689" i="4"/>
  <c r="AO689" i="4"/>
  <c r="AG689" i="4"/>
  <c r="AH689" i="4" s="1"/>
  <c r="AI689" i="4" s="1"/>
  <c r="AD689" i="4"/>
  <c r="AE689" i="4" s="1"/>
  <c r="AW688" i="4"/>
  <c r="AD688" i="4" s="1"/>
  <c r="AE688" i="4" s="1"/>
  <c r="AF688" i="4" s="1"/>
  <c r="AQ688" i="4"/>
  <c r="AO688" i="4"/>
  <c r="AG688" i="4"/>
  <c r="AH688" i="4" s="1"/>
  <c r="AI688" i="4" s="1"/>
  <c r="X687" i="4"/>
  <c r="S687" i="4"/>
  <c r="S863" i="4" s="1"/>
  <c r="R687" i="4"/>
  <c r="R859" i="4" s="1"/>
  <c r="X685" i="4"/>
  <c r="P685" i="4"/>
  <c r="X683" i="4"/>
  <c r="P683" i="4"/>
  <c r="X681" i="4"/>
  <c r="P681" i="4"/>
  <c r="Q680" i="4"/>
  <c r="Q684" i="4" s="1"/>
  <c r="P680" i="4"/>
  <c r="P684" i="4" s="1"/>
  <c r="AT678" i="4"/>
  <c r="X678" i="4"/>
  <c r="X677" i="4"/>
  <c r="X676" i="4"/>
  <c r="AT675" i="4"/>
  <c r="AT677" i="4" s="1"/>
  <c r="AQ675" i="4"/>
  <c r="AO673" i="4"/>
  <c r="AR673" i="4" s="1"/>
  <c r="AG673" i="4"/>
  <c r="AH673" i="4" s="1"/>
  <c r="AI673" i="4" s="1"/>
  <c r="AL673" i="4" s="1"/>
  <c r="AO672" i="4"/>
  <c r="AR672" i="4" s="1"/>
  <c r="AG672" i="4"/>
  <c r="AH672" i="4" s="1"/>
  <c r="R672" i="4"/>
  <c r="AO671" i="4"/>
  <c r="AR671" i="4" s="1"/>
  <c r="AG671" i="4"/>
  <c r="AH671" i="4" s="1"/>
  <c r="AI671" i="4" s="1"/>
  <c r="AL671" i="4" s="1"/>
  <c r="AO670" i="4"/>
  <c r="AR670" i="4" s="1"/>
  <c r="AG670" i="4"/>
  <c r="AH670" i="4" s="1"/>
  <c r="R670" i="4"/>
  <c r="AO669" i="4"/>
  <c r="AR669" i="4" s="1"/>
  <c r="AG669" i="4"/>
  <c r="AH669" i="4" s="1"/>
  <c r="AI669" i="4" s="1"/>
  <c r="AL669" i="4" s="1"/>
  <c r="AW668" i="4"/>
  <c r="AD668" i="4" s="1"/>
  <c r="AE668" i="4" s="1"/>
  <c r="AF668" i="4" s="1"/>
  <c r="AL668" i="4" s="1"/>
  <c r="AW667" i="4"/>
  <c r="AD667" i="4" s="1"/>
  <c r="AE667" i="4" s="1"/>
  <c r="AW666" i="4"/>
  <c r="AD666" i="4" s="1"/>
  <c r="AE666" i="4" s="1"/>
  <c r="R666" i="4"/>
  <c r="AW665" i="4"/>
  <c r="AD665" i="4"/>
  <c r="AE665" i="4" s="1"/>
  <c r="AJ665" i="4" s="1"/>
  <c r="AW664" i="4"/>
  <c r="AD664" i="4" s="1"/>
  <c r="AE664" i="4" s="1"/>
  <c r="AW663" i="4"/>
  <c r="AD663" i="4" s="1"/>
  <c r="AE663" i="4" s="1"/>
  <c r="AW662" i="4"/>
  <c r="AD662" i="4" s="1"/>
  <c r="AE662" i="4" s="1"/>
  <c r="R662" i="4"/>
  <c r="AW661" i="4"/>
  <c r="AD661" i="4"/>
  <c r="AE661" i="4" s="1"/>
  <c r="AJ661" i="4" s="1"/>
  <c r="AW660" i="4"/>
  <c r="AD660" i="4" s="1"/>
  <c r="AE660" i="4" s="1"/>
  <c r="AO660" i="4"/>
  <c r="AR660" i="4" s="1"/>
  <c r="AG660" i="4"/>
  <c r="AH660" i="4" s="1"/>
  <c r="AI660" i="4" s="1"/>
  <c r="R660" i="4"/>
  <c r="AW659" i="4"/>
  <c r="AD659" i="4" s="1"/>
  <c r="AE659" i="4" s="1"/>
  <c r="AW658" i="4"/>
  <c r="AO658" i="4"/>
  <c r="AR658" i="4" s="1"/>
  <c r="AH658" i="4"/>
  <c r="AI658" i="4" s="1"/>
  <c r="AG658" i="4"/>
  <c r="AD658" i="4"/>
  <c r="AE658" i="4" s="1"/>
  <c r="AW657" i="4"/>
  <c r="AD657" i="4" s="1"/>
  <c r="AE657" i="4" s="1"/>
  <c r="R657" i="4"/>
  <c r="AW656" i="4"/>
  <c r="AD656" i="4" s="1"/>
  <c r="AE656" i="4" s="1"/>
  <c r="AO656" i="4"/>
  <c r="AR656" i="4" s="1"/>
  <c r="AJ656" i="4"/>
  <c r="AG656" i="4"/>
  <c r="AH656" i="4" s="1"/>
  <c r="AI656" i="4" s="1"/>
  <c r="AF656" i="4"/>
  <c r="AL656" i="4" s="1"/>
  <c r="AW655" i="4"/>
  <c r="AD655" i="4" s="1"/>
  <c r="AE655" i="4" s="1"/>
  <c r="AF655" i="4" s="1"/>
  <c r="AL655" i="4" s="1"/>
  <c r="AW654" i="4"/>
  <c r="AD654" i="4" s="1"/>
  <c r="AE654" i="4" s="1"/>
  <c r="AO654" i="4"/>
  <c r="AR654" i="4" s="1"/>
  <c r="AG654" i="4"/>
  <c r="AH654" i="4" s="1"/>
  <c r="AI654" i="4" s="1"/>
  <c r="AW653" i="4"/>
  <c r="AD653" i="4" s="1"/>
  <c r="AE653" i="4" s="1"/>
  <c r="AJ653" i="4" s="1"/>
  <c r="S653" i="4"/>
  <c r="AW652" i="4"/>
  <c r="AO652" i="4"/>
  <c r="AR652" i="4" s="1"/>
  <c r="AG652" i="4"/>
  <c r="AH652" i="4" s="1"/>
  <c r="AI652" i="4" s="1"/>
  <c r="AD652" i="4"/>
  <c r="AE652" i="4" s="1"/>
  <c r="AW651" i="4"/>
  <c r="AD651" i="4" s="1"/>
  <c r="AE651" i="4" s="1"/>
  <c r="R651" i="4"/>
  <c r="AW650" i="4"/>
  <c r="AO650" i="4"/>
  <c r="AR650" i="4" s="1"/>
  <c r="AG650" i="4"/>
  <c r="AH650" i="4" s="1"/>
  <c r="AI650" i="4" s="1"/>
  <c r="AD650" i="4"/>
  <c r="AE650" i="4" s="1"/>
  <c r="AW649" i="4"/>
  <c r="AD649" i="4" s="1"/>
  <c r="AE649" i="4" s="1"/>
  <c r="R649" i="4"/>
  <c r="AW648" i="4"/>
  <c r="AD648" i="4" s="1"/>
  <c r="AE648" i="4" s="1"/>
  <c r="AF648" i="4" s="1"/>
  <c r="AO648" i="4"/>
  <c r="AR648" i="4" s="1"/>
  <c r="AG648" i="4"/>
  <c r="AH648" i="4" s="1"/>
  <c r="AI648" i="4" s="1"/>
  <c r="S648" i="4"/>
  <c r="AW647" i="4"/>
  <c r="AD647" i="4"/>
  <c r="AE647" i="4" s="1"/>
  <c r="AF647" i="4" s="1"/>
  <c r="AL647" i="4" s="1"/>
  <c r="AW646" i="4"/>
  <c r="AD646" i="4" s="1"/>
  <c r="AR646" i="4"/>
  <c r="AO646" i="4"/>
  <c r="AG646" i="4"/>
  <c r="AH646" i="4" s="1"/>
  <c r="AI646" i="4" s="1"/>
  <c r="AE646" i="4"/>
  <c r="AF646" i="4" s="1"/>
  <c r="S646" i="4"/>
  <c r="AW645" i="4"/>
  <c r="AD645" i="4"/>
  <c r="AE645" i="4" s="1"/>
  <c r="AF645" i="4" s="1"/>
  <c r="AL645" i="4" s="1"/>
  <c r="AW644" i="4"/>
  <c r="AD644" i="4" s="1"/>
  <c r="AE644" i="4" s="1"/>
  <c r="AO644" i="4"/>
  <c r="AR644" i="4" s="1"/>
  <c r="AG644" i="4"/>
  <c r="AH644" i="4" s="1"/>
  <c r="AI644" i="4" s="1"/>
  <c r="R644" i="4"/>
  <c r="AW643" i="4"/>
  <c r="AD643" i="4" s="1"/>
  <c r="AE643" i="4"/>
  <c r="AJ643" i="4" s="1"/>
  <c r="R643" i="4"/>
  <c r="AW642" i="4"/>
  <c r="AO642" i="4"/>
  <c r="AG642" i="4"/>
  <c r="AH642" i="4" s="1"/>
  <c r="AI642" i="4" s="1"/>
  <c r="AD642" i="4"/>
  <c r="AE642" i="4" s="1"/>
  <c r="X641" i="4"/>
  <c r="S641" i="4"/>
  <c r="S668" i="4" s="1"/>
  <c r="R641" i="4"/>
  <c r="R673" i="4" s="1"/>
  <c r="Q640" i="4"/>
  <c r="X639" i="4"/>
  <c r="X637" i="4"/>
  <c r="Q636" i="4"/>
  <c r="X635" i="4"/>
  <c r="Q634" i="4"/>
  <c r="Q638" i="4" s="1"/>
  <c r="P634" i="4"/>
  <c r="X632" i="4"/>
  <c r="X631" i="4"/>
  <c r="X630" i="4"/>
  <c r="AT629" i="4"/>
  <c r="AT631" i="4" s="1"/>
  <c r="AQ629" i="4"/>
  <c r="AQ631" i="4" s="1"/>
  <c r="AO627" i="4"/>
  <c r="AR627" i="4" s="1"/>
  <c r="AG627" i="4"/>
  <c r="AH627" i="4" s="1"/>
  <c r="AO626" i="4"/>
  <c r="AR626" i="4" s="1"/>
  <c r="AJ626" i="4"/>
  <c r="AI626" i="4"/>
  <c r="AL626" i="4" s="1"/>
  <c r="AG626" i="4"/>
  <c r="AH626" i="4" s="1"/>
  <c r="AO625" i="4"/>
  <c r="AR625" i="4" s="1"/>
  <c r="AG625" i="4"/>
  <c r="AH625" i="4" s="1"/>
  <c r="AO624" i="4"/>
  <c r="AR624" i="4" s="1"/>
  <c r="AJ624" i="4"/>
  <c r="AI624" i="4"/>
  <c r="AL624" i="4" s="1"/>
  <c r="AG624" i="4"/>
  <c r="AH624" i="4" s="1"/>
  <c r="AO623" i="4"/>
  <c r="AR623" i="4" s="1"/>
  <c r="AG623" i="4"/>
  <c r="AH623" i="4" s="1"/>
  <c r="AW622" i="4"/>
  <c r="AD622" i="4" s="1"/>
  <c r="AE622" i="4"/>
  <c r="AJ622" i="4" s="1"/>
  <c r="AW621" i="4"/>
  <c r="AD621" i="4" s="1"/>
  <c r="AE621" i="4" s="1"/>
  <c r="AW620" i="4"/>
  <c r="AD620" i="4" s="1"/>
  <c r="AE620" i="4" s="1"/>
  <c r="AF620" i="4" s="1"/>
  <c r="AL620" i="4" s="1"/>
  <c r="AW619" i="4"/>
  <c r="AD619" i="4" s="1"/>
  <c r="AE619" i="4" s="1"/>
  <c r="AW618" i="4"/>
  <c r="AD618" i="4" s="1"/>
  <c r="AE618" i="4"/>
  <c r="AJ618" i="4" s="1"/>
  <c r="AW617" i="4"/>
  <c r="AD617" i="4"/>
  <c r="AE617" i="4" s="1"/>
  <c r="AF617" i="4" s="1"/>
  <c r="AL617" i="4" s="1"/>
  <c r="AW616" i="4"/>
  <c r="AD616" i="4"/>
  <c r="AE616" i="4" s="1"/>
  <c r="AF616" i="4" s="1"/>
  <c r="AL616" i="4" s="1"/>
  <c r="AW615" i="4"/>
  <c r="AD615" i="4" s="1"/>
  <c r="AE615" i="4" s="1"/>
  <c r="AR615" i="4"/>
  <c r="AO615" i="4"/>
  <c r="AG615" i="4"/>
  <c r="AH615" i="4" s="1"/>
  <c r="AI615" i="4" s="1"/>
  <c r="AW614" i="4"/>
  <c r="AD614" i="4" s="1"/>
  <c r="AE614" i="4" s="1"/>
  <c r="AO614" i="4"/>
  <c r="AR614" i="4" s="1"/>
  <c r="AG614" i="4"/>
  <c r="AH614" i="4" s="1"/>
  <c r="AI614" i="4" s="1"/>
  <c r="AW613" i="4"/>
  <c r="AD613" i="4" s="1"/>
  <c r="AE613" i="4" s="1"/>
  <c r="AO613" i="4"/>
  <c r="AR613" i="4" s="1"/>
  <c r="AG613" i="4"/>
  <c r="AH613" i="4" s="1"/>
  <c r="AI613" i="4" s="1"/>
  <c r="AO612" i="4"/>
  <c r="AR612" i="4" s="1"/>
  <c r="AG612" i="4"/>
  <c r="AH612" i="4" s="1"/>
  <c r="AI612" i="4" s="1"/>
  <c r="AL612" i="4" s="1"/>
  <c r="AO611" i="4"/>
  <c r="AR611" i="4" s="1"/>
  <c r="AG611" i="4"/>
  <c r="AH611" i="4" s="1"/>
  <c r="AW610" i="4"/>
  <c r="AD610" i="4" s="1"/>
  <c r="AE610" i="4" s="1"/>
  <c r="AJ610" i="4" s="1"/>
  <c r="AW609" i="4"/>
  <c r="AD609" i="4"/>
  <c r="AE609" i="4" s="1"/>
  <c r="AF609" i="4" s="1"/>
  <c r="AL609" i="4" s="1"/>
  <c r="AW608" i="4"/>
  <c r="AD608" i="4" s="1"/>
  <c r="AE608" i="4" s="1"/>
  <c r="AW607" i="4"/>
  <c r="AD607" i="4" s="1"/>
  <c r="AE607" i="4"/>
  <c r="AJ607" i="4" s="1"/>
  <c r="AW606" i="4"/>
  <c r="AD606" i="4" s="1"/>
  <c r="AE606" i="4" s="1"/>
  <c r="AW605" i="4"/>
  <c r="AD605" i="4" s="1"/>
  <c r="AE605" i="4" s="1"/>
  <c r="AF605" i="4" s="1"/>
  <c r="AL605" i="4" s="1"/>
  <c r="AO604" i="4"/>
  <c r="AR604" i="4" s="1"/>
  <c r="AG604" i="4"/>
  <c r="AH604" i="4" s="1"/>
  <c r="AJ604" i="4" s="1"/>
  <c r="AW603" i="4"/>
  <c r="AD603" i="4" s="1"/>
  <c r="AE603" i="4" s="1"/>
  <c r="AO603" i="4"/>
  <c r="AR603" i="4" s="1"/>
  <c r="AG603" i="4"/>
  <c r="AH603" i="4" s="1"/>
  <c r="AI603" i="4" s="1"/>
  <c r="AW602" i="4"/>
  <c r="AD602" i="4" s="1"/>
  <c r="AE602" i="4" s="1"/>
  <c r="AW601" i="4"/>
  <c r="AO601" i="4"/>
  <c r="AR601" i="4" s="1"/>
  <c r="AG601" i="4"/>
  <c r="AH601" i="4" s="1"/>
  <c r="AI601" i="4" s="1"/>
  <c r="AL601" i="4" s="1"/>
  <c r="AW600" i="4"/>
  <c r="AD600" i="4" s="1"/>
  <c r="AR600" i="4"/>
  <c r="AO600" i="4"/>
  <c r="AG600" i="4"/>
  <c r="AH600" i="4" s="1"/>
  <c r="AI600" i="4" s="1"/>
  <c r="AE600" i="4"/>
  <c r="AW599" i="4"/>
  <c r="AD599" i="4" s="1"/>
  <c r="AE599" i="4" s="1"/>
  <c r="AJ599" i="4" s="1"/>
  <c r="X598" i="4"/>
  <c r="S598" i="4"/>
  <c r="R598" i="4"/>
  <c r="R626" i="4" s="1"/>
  <c r="X596" i="4"/>
  <c r="X594" i="4"/>
  <c r="X592" i="4"/>
  <c r="Q591" i="4"/>
  <c r="Q595" i="4" s="1"/>
  <c r="P591" i="4"/>
  <c r="P595" i="4" s="1"/>
  <c r="AQ589" i="4"/>
  <c r="X589" i="4"/>
  <c r="X588" i="4"/>
  <c r="X587" i="4"/>
  <c r="AT586" i="4"/>
  <c r="AT588" i="4" s="1"/>
  <c r="AQ586" i="4"/>
  <c r="AQ588" i="4" s="1"/>
  <c r="AO584" i="4"/>
  <c r="AR584" i="4" s="1"/>
  <c r="AG584" i="4"/>
  <c r="AH584" i="4" s="1"/>
  <c r="AI584" i="4" s="1"/>
  <c r="AL584" i="4" s="1"/>
  <c r="AO583" i="4"/>
  <c r="AR583" i="4" s="1"/>
  <c r="AH583" i="4"/>
  <c r="AJ583" i="4" s="1"/>
  <c r="AG583" i="4"/>
  <c r="AO582" i="4"/>
  <c r="AR582" i="4" s="1"/>
  <c r="AL582" i="4"/>
  <c r="AJ582" i="4"/>
  <c r="AG582" i="4"/>
  <c r="AH582" i="4" s="1"/>
  <c r="AI582" i="4" s="1"/>
  <c r="AO581" i="4"/>
  <c r="AR581" i="4" s="1"/>
  <c r="AH581" i="4"/>
  <c r="AJ581" i="4" s="1"/>
  <c r="AG581" i="4"/>
  <c r="AO580" i="4"/>
  <c r="AR580" i="4" s="1"/>
  <c r="AJ580" i="4"/>
  <c r="AG580" i="4"/>
  <c r="AH580" i="4" s="1"/>
  <c r="AI580" i="4" s="1"/>
  <c r="AL580" i="4" s="1"/>
  <c r="AW579" i="4"/>
  <c r="AD579" i="4" s="1"/>
  <c r="AE579" i="4" s="1"/>
  <c r="AW578" i="4"/>
  <c r="AD578" i="4" s="1"/>
  <c r="AE578" i="4"/>
  <c r="AJ578" i="4" s="1"/>
  <c r="AW577" i="4"/>
  <c r="AD577" i="4" s="1"/>
  <c r="AE577" i="4" s="1"/>
  <c r="AJ577" i="4" s="1"/>
  <c r="AF577" i="4"/>
  <c r="AL577" i="4" s="1"/>
  <c r="AW576" i="4"/>
  <c r="AD576" i="4"/>
  <c r="AE576" i="4" s="1"/>
  <c r="AF576" i="4" s="1"/>
  <c r="AL576" i="4" s="1"/>
  <c r="AO575" i="4"/>
  <c r="AR575" i="4" s="1"/>
  <c r="AG575" i="4"/>
  <c r="AH575" i="4" s="1"/>
  <c r="AJ575" i="4" s="1"/>
  <c r="AW574" i="4"/>
  <c r="AD574" i="4" s="1"/>
  <c r="AE574" i="4" s="1"/>
  <c r="AF574" i="4" s="1"/>
  <c r="AL574" i="4" s="1"/>
  <c r="AW573" i="4"/>
  <c r="AO573" i="4"/>
  <c r="AR573" i="4" s="1"/>
  <c r="AG573" i="4"/>
  <c r="AH573" i="4" s="1"/>
  <c r="AI573" i="4" s="1"/>
  <c r="AD573" i="4"/>
  <c r="AE573" i="4" s="1"/>
  <c r="AW572" i="4"/>
  <c r="AD572" i="4" s="1"/>
  <c r="AE572" i="4" s="1"/>
  <c r="AJ572" i="4" s="1"/>
  <c r="AW571" i="4"/>
  <c r="AO571" i="4"/>
  <c r="AR571" i="4" s="1"/>
  <c r="AG571" i="4"/>
  <c r="AH571" i="4" s="1"/>
  <c r="AI571" i="4" s="1"/>
  <c r="AD571" i="4"/>
  <c r="AE571" i="4" s="1"/>
  <c r="AW570" i="4"/>
  <c r="AD570" i="4" s="1"/>
  <c r="AE570" i="4" s="1"/>
  <c r="AW569" i="4"/>
  <c r="AD569" i="4" s="1"/>
  <c r="AE569" i="4" s="1"/>
  <c r="AO569" i="4"/>
  <c r="AR569" i="4" s="1"/>
  <c r="AG569" i="4"/>
  <c r="AH569" i="4" s="1"/>
  <c r="AI569" i="4" s="1"/>
  <c r="AF569" i="4"/>
  <c r="AL569" i="4" s="1"/>
  <c r="AW568" i="4"/>
  <c r="AD568" i="4"/>
  <c r="AE568" i="4" s="1"/>
  <c r="AF568" i="4" s="1"/>
  <c r="AL568" i="4" s="1"/>
  <c r="AW567" i="4"/>
  <c r="AD567" i="4" s="1"/>
  <c r="AE567" i="4" s="1"/>
  <c r="AR567" i="4"/>
  <c r="AO567" i="4"/>
  <c r="AG567" i="4"/>
  <c r="AH567" i="4" s="1"/>
  <c r="AI567" i="4" s="1"/>
  <c r="AW566" i="4"/>
  <c r="AD566" i="4" s="1"/>
  <c r="AE566" i="4" s="1"/>
  <c r="AF566" i="4" s="1"/>
  <c r="AL566" i="4" s="1"/>
  <c r="AJ566" i="4"/>
  <c r="AW565" i="4"/>
  <c r="AO565" i="4"/>
  <c r="AR565" i="4" s="1"/>
  <c r="AH565" i="4"/>
  <c r="AI565" i="4" s="1"/>
  <c r="AG565" i="4"/>
  <c r="AD565" i="4"/>
  <c r="AE565" i="4" s="1"/>
  <c r="AW564" i="4"/>
  <c r="AD564" i="4" s="1"/>
  <c r="AE564" i="4"/>
  <c r="AJ564" i="4" s="1"/>
  <c r="AW563" i="4"/>
  <c r="AD563" i="4" s="1"/>
  <c r="AE563" i="4" s="1"/>
  <c r="AO563" i="4"/>
  <c r="AR563" i="4" s="1"/>
  <c r="AG563" i="4"/>
  <c r="AH563" i="4" s="1"/>
  <c r="AI563" i="4" s="1"/>
  <c r="AW562" i="4"/>
  <c r="AD562" i="4" s="1"/>
  <c r="AE562" i="4" s="1"/>
  <c r="AW561" i="4"/>
  <c r="AD561" i="4" s="1"/>
  <c r="AE561" i="4" s="1"/>
  <c r="AO561" i="4"/>
  <c r="AR561" i="4" s="1"/>
  <c r="AG561" i="4"/>
  <c r="AH561" i="4" s="1"/>
  <c r="AI561" i="4" s="1"/>
  <c r="AF561" i="4"/>
  <c r="AL561" i="4" s="1"/>
  <c r="AW560" i="4"/>
  <c r="AD560" i="4"/>
  <c r="AE560" i="4" s="1"/>
  <c r="AF560" i="4" s="1"/>
  <c r="AL560" i="4" s="1"/>
  <c r="AW559" i="4"/>
  <c r="AD559" i="4" s="1"/>
  <c r="AR559" i="4"/>
  <c r="AO559" i="4"/>
  <c r="AG559" i="4"/>
  <c r="AH559" i="4" s="1"/>
  <c r="AI559" i="4" s="1"/>
  <c r="AE559" i="4"/>
  <c r="AW558" i="4"/>
  <c r="AD558" i="4" s="1"/>
  <c r="AE558" i="4" s="1"/>
  <c r="AF558" i="4" s="1"/>
  <c r="AL558" i="4" s="1"/>
  <c r="AJ558" i="4"/>
  <c r="AW557" i="4"/>
  <c r="AO557" i="4"/>
  <c r="AR557" i="4" s="1"/>
  <c r="AH557" i="4"/>
  <c r="AI557" i="4" s="1"/>
  <c r="AG557" i="4"/>
  <c r="AD557" i="4"/>
  <c r="AE557" i="4" s="1"/>
  <c r="AW556" i="4"/>
  <c r="AD556" i="4" s="1"/>
  <c r="AE556" i="4"/>
  <c r="AJ556" i="4" s="1"/>
  <c r="AW555" i="4"/>
  <c r="AD555" i="4" s="1"/>
  <c r="AE555" i="4" s="1"/>
  <c r="AO555" i="4"/>
  <c r="AR555" i="4" s="1"/>
  <c r="AG555" i="4"/>
  <c r="AH555" i="4" s="1"/>
  <c r="AI555" i="4" s="1"/>
  <c r="AW554" i="4"/>
  <c r="AD554" i="4" s="1"/>
  <c r="AE554" i="4" s="1"/>
  <c r="AW553" i="4"/>
  <c r="AD553" i="4" s="1"/>
  <c r="AE553" i="4" s="1"/>
  <c r="AO553" i="4"/>
  <c r="AR553" i="4" s="1"/>
  <c r="AG553" i="4"/>
  <c r="AH553" i="4" s="1"/>
  <c r="AI553" i="4" s="1"/>
  <c r="AF553" i="4"/>
  <c r="AL553" i="4" s="1"/>
  <c r="AW552" i="4"/>
  <c r="AD552" i="4"/>
  <c r="AE552" i="4" s="1"/>
  <c r="AF552" i="4" s="1"/>
  <c r="AL552" i="4" s="1"/>
  <c r="AW551" i="4"/>
  <c r="AD551" i="4" s="1"/>
  <c r="AE551" i="4" s="1"/>
  <c r="AJ551" i="4" s="1"/>
  <c r="AR551" i="4"/>
  <c r="AO551" i="4"/>
  <c r="AG551" i="4"/>
  <c r="AH551" i="4" s="1"/>
  <c r="AI551" i="4" s="1"/>
  <c r="AW550" i="4"/>
  <c r="AD550" i="4" s="1"/>
  <c r="AE550" i="4" s="1"/>
  <c r="AF550" i="4" s="1"/>
  <c r="AL550" i="4" s="1"/>
  <c r="AJ550" i="4"/>
  <c r="AW549" i="4"/>
  <c r="AO549" i="4"/>
  <c r="AR549" i="4" s="1"/>
  <c r="AH549" i="4"/>
  <c r="AI549" i="4" s="1"/>
  <c r="AG549" i="4"/>
  <c r="AD549" i="4"/>
  <c r="AE549" i="4" s="1"/>
  <c r="AW548" i="4"/>
  <c r="AD548" i="4" s="1"/>
  <c r="AE548" i="4"/>
  <c r="AJ548" i="4" s="1"/>
  <c r="AW547" i="4"/>
  <c r="AD547" i="4" s="1"/>
  <c r="AE547" i="4" s="1"/>
  <c r="AO547" i="4"/>
  <c r="AR547" i="4" s="1"/>
  <c r="AG547" i="4"/>
  <c r="AH547" i="4" s="1"/>
  <c r="AI547" i="4" s="1"/>
  <c r="AW546" i="4"/>
  <c r="AD546" i="4" s="1"/>
  <c r="AE546" i="4" s="1"/>
  <c r="AW545" i="4"/>
  <c r="AD545" i="4" s="1"/>
  <c r="AE545" i="4" s="1"/>
  <c r="AO545" i="4"/>
  <c r="AR545" i="4" s="1"/>
  <c r="AG545" i="4"/>
  <c r="AH545" i="4" s="1"/>
  <c r="AI545" i="4" s="1"/>
  <c r="AF545" i="4"/>
  <c r="AL545" i="4" s="1"/>
  <c r="AW544" i="4"/>
  <c r="AD544" i="4"/>
  <c r="AE544" i="4" s="1"/>
  <c r="AF544" i="4" s="1"/>
  <c r="AL544" i="4" s="1"/>
  <c r="AW543" i="4"/>
  <c r="AD543" i="4" s="1"/>
  <c r="AR543" i="4"/>
  <c r="AO543" i="4"/>
  <c r="AG543" i="4"/>
  <c r="AH543" i="4" s="1"/>
  <c r="AI543" i="4" s="1"/>
  <c r="AE543" i="4"/>
  <c r="AW542" i="4"/>
  <c r="AD542" i="4" s="1"/>
  <c r="AE542" i="4" s="1"/>
  <c r="AF542" i="4" s="1"/>
  <c r="AL542" i="4" s="1"/>
  <c r="AJ542" i="4"/>
  <c r="AW541" i="4"/>
  <c r="AO541" i="4"/>
  <c r="AR541" i="4" s="1"/>
  <c r="AH541" i="4"/>
  <c r="AI541" i="4" s="1"/>
  <c r="AG541" i="4"/>
  <c r="AD541" i="4"/>
  <c r="AE541" i="4" s="1"/>
  <c r="AW540" i="4"/>
  <c r="AD540" i="4" s="1"/>
  <c r="AE540" i="4"/>
  <c r="AJ540" i="4" s="1"/>
  <c r="AW539" i="4"/>
  <c r="AD539" i="4" s="1"/>
  <c r="AE539" i="4" s="1"/>
  <c r="AO539" i="4"/>
  <c r="AR539" i="4" s="1"/>
  <c r="AG539" i="4"/>
  <c r="AH539" i="4" s="1"/>
  <c r="AI539" i="4" s="1"/>
  <c r="AW538" i="4"/>
  <c r="AD538" i="4" s="1"/>
  <c r="AE538" i="4" s="1"/>
  <c r="AW537" i="4"/>
  <c r="AD537" i="4" s="1"/>
  <c r="AE537" i="4" s="1"/>
  <c r="AO537" i="4"/>
  <c r="AR537" i="4" s="1"/>
  <c r="AG537" i="4"/>
  <c r="AH537" i="4" s="1"/>
  <c r="AI537" i="4" s="1"/>
  <c r="AF537" i="4"/>
  <c r="AL537" i="4" s="1"/>
  <c r="AW536" i="4"/>
  <c r="AD536" i="4"/>
  <c r="AE536" i="4" s="1"/>
  <c r="AF536" i="4" s="1"/>
  <c r="AL536" i="4" s="1"/>
  <c r="AW535" i="4"/>
  <c r="AD535" i="4" s="1"/>
  <c r="AE535" i="4" s="1"/>
  <c r="AR535" i="4"/>
  <c r="AO535" i="4"/>
  <c r="AI535" i="4"/>
  <c r="AG535" i="4"/>
  <c r="AH535" i="4" s="1"/>
  <c r="AW534" i="4"/>
  <c r="AJ534" i="4"/>
  <c r="AD534" i="4"/>
  <c r="AE534" i="4" s="1"/>
  <c r="AF534" i="4" s="1"/>
  <c r="AL534" i="4" s="1"/>
  <c r="AW533" i="4"/>
  <c r="AO533" i="4"/>
  <c r="AR533" i="4" s="1"/>
  <c r="AH533" i="4"/>
  <c r="AI533" i="4" s="1"/>
  <c r="AG533" i="4"/>
  <c r="AD533" i="4"/>
  <c r="AE533" i="4" s="1"/>
  <c r="AW532" i="4"/>
  <c r="AD532" i="4" s="1"/>
  <c r="AE532" i="4"/>
  <c r="AJ532" i="4" s="1"/>
  <c r="AW531" i="4"/>
  <c r="AD531" i="4" s="1"/>
  <c r="AE531" i="4" s="1"/>
  <c r="AO531" i="4"/>
  <c r="AR531" i="4" s="1"/>
  <c r="AG531" i="4"/>
  <c r="AH531" i="4" s="1"/>
  <c r="AI531" i="4" s="1"/>
  <c r="AW530" i="4"/>
  <c r="AD530" i="4" s="1"/>
  <c r="AE530" i="4" s="1"/>
  <c r="AW529" i="4"/>
  <c r="AD529" i="4" s="1"/>
  <c r="AE529" i="4" s="1"/>
  <c r="AJ529" i="4" s="1"/>
  <c r="AO529" i="4"/>
  <c r="AR529" i="4" s="1"/>
  <c r="AG529" i="4"/>
  <c r="AH529" i="4" s="1"/>
  <c r="AI529" i="4" s="1"/>
  <c r="AF529" i="4"/>
  <c r="AL529" i="4" s="1"/>
  <c r="AW528" i="4"/>
  <c r="AD528" i="4" s="1"/>
  <c r="AE528" i="4" s="1"/>
  <c r="AW527" i="4"/>
  <c r="AD527" i="4" s="1"/>
  <c r="AE527" i="4" s="1"/>
  <c r="AO527" i="4"/>
  <c r="AR527" i="4" s="1"/>
  <c r="AG527" i="4"/>
  <c r="AH527" i="4" s="1"/>
  <c r="AI527" i="4" s="1"/>
  <c r="AW526" i="4"/>
  <c r="AD526" i="4"/>
  <c r="AE526" i="4" s="1"/>
  <c r="AJ526" i="4" s="1"/>
  <c r="AW525" i="4"/>
  <c r="AD525" i="4" s="1"/>
  <c r="AE525" i="4" s="1"/>
  <c r="AO525" i="4"/>
  <c r="AR525" i="4" s="1"/>
  <c r="AG525" i="4"/>
  <c r="AH525" i="4" s="1"/>
  <c r="AI525" i="4" s="1"/>
  <c r="AW524" i="4"/>
  <c r="AD524" i="4" s="1"/>
  <c r="AE524" i="4" s="1"/>
  <c r="AW523" i="4"/>
  <c r="AO523" i="4"/>
  <c r="AR523" i="4" s="1"/>
  <c r="AH523" i="4"/>
  <c r="AI523" i="4" s="1"/>
  <c r="AG523" i="4"/>
  <c r="AD523" i="4"/>
  <c r="AE523" i="4" s="1"/>
  <c r="AW522" i="4"/>
  <c r="AD522" i="4" s="1"/>
  <c r="AE522" i="4" s="1"/>
  <c r="AW521" i="4"/>
  <c r="AD521" i="4" s="1"/>
  <c r="AE521" i="4" s="1"/>
  <c r="AF521" i="4" s="1"/>
  <c r="AL521" i="4" s="1"/>
  <c r="AO521" i="4"/>
  <c r="AR521" i="4" s="1"/>
  <c r="AG521" i="4"/>
  <c r="AH521" i="4" s="1"/>
  <c r="AI521" i="4" s="1"/>
  <c r="AW520" i="4"/>
  <c r="AD520" i="4"/>
  <c r="AE520" i="4" s="1"/>
  <c r="AF520" i="4" s="1"/>
  <c r="AL520" i="4" s="1"/>
  <c r="AW519" i="4"/>
  <c r="AD519" i="4" s="1"/>
  <c r="AE519" i="4" s="1"/>
  <c r="AR519" i="4"/>
  <c r="AO519" i="4"/>
  <c r="AG519" i="4"/>
  <c r="AH519" i="4" s="1"/>
  <c r="AI519" i="4" s="1"/>
  <c r="AW518" i="4"/>
  <c r="AD518" i="4" s="1"/>
  <c r="AE518" i="4" s="1"/>
  <c r="AJ518" i="4" s="1"/>
  <c r="AW517" i="4"/>
  <c r="AO517" i="4"/>
  <c r="AR517" i="4" s="1"/>
  <c r="AG517" i="4"/>
  <c r="AH517" i="4" s="1"/>
  <c r="AI517" i="4" s="1"/>
  <c r="AD517" i="4"/>
  <c r="AE517" i="4" s="1"/>
  <c r="AW516" i="4"/>
  <c r="AD516" i="4" s="1"/>
  <c r="AE516" i="4" s="1"/>
  <c r="AW515" i="4"/>
  <c r="AO515" i="4"/>
  <c r="AR515" i="4" s="1"/>
  <c r="AG515" i="4"/>
  <c r="AH515" i="4" s="1"/>
  <c r="AI515" i="4" s="1"/>
  <c r="AD515" i="4"/>
  <c r="AE515" i="4" s="1"/>
  <c r="AW514" i="4"/>
  <c r="AD514" i="4" s="1"/>
  <c r="AE514" i="4" s="1"/>
  <c r="AW513" i="4"/>
  <c r="AD513" i="4" s="1"/>
  <c r="AE513" i="4" s="1"/>
  <c r="AF513" i="4" s="1"/>
  <c r="AO513" i="4"/>
  <c r="AR513" i="4" s="1"/>
  <c r="AG513" i="4"/>
  <c r="AH513" i="4" s="1"/>
  <c r="AI513" i="4" s="1"/>
  <c r="AW512" i="4"/>
  <c r="AD512" i="4" s="1"/>
  <c r="AE512" i="4" s="1"/>
  <c r="AF512" i="4" s="1"/>
  <c r="AL512" i="4" s="1"/>
  <c r="AW511" i="4"/>
  <c r="AD511" i="4" s="1"/>
  <c r="AO511" i="4"/>
  <c r="AR511" i="4" s="1"/>
  <c r="AG511" i="4"/>
  <c r="AH511" i="4" s="1"/>
  <c r="AI511" i="4" s="1"/>
  <c r="AE511" i="4"/>
  <c r="AF511" i="4" s="1"/>
  <c r="AL511" i="4" s="1"/>
  <c r="AW510" i="4"/>
  <c r="AD510" i="4"/>
  <c r="AE510" i="4" s="1"/>
  <c r="AF510" i="4" s="1"/>
  <c r="AL510" i="4" s="1"/>
  <c r="AW509" i="4"/>
  <c r="AD509" i="4" s="1"/>
  <c r="AE509" i="4" s="1"/>
  <c r="AO509" i="4"/>
  <c r="AR509" i="4" s="1"/>
  <c r="AG509" i="4"/>
  <c r="AH509" i="4" s="1"/>
  <c r="AI509" i="4" s="1"/>
  <c r="AW508" i="4"/>
  <c r="AD508" i="4" s="1"/>
  <c r="AE508" i="4" s="1"/>
  <c r="AJ508" i="4" s="1"/>
  <c r="AW507" i="4"/>
  <c r="AO507" i="4"/>
  <c r="AR507" i="4" s="1"/>
  <c r="AG507" i="4"/>
  <c r="AH507" i="4" s="1"/>
  <c r="AI507" i="4" s="1"/>
  <c r="AD507" i="4"/>
  <c r="AE507" i="4" s="1"/>
  <c r="AW506" i="4"/>
  <c r="AD506" i="4" s="1"/>
  <c r="AE506" i="4" s="1"/>
  <c r="AW505" i="4"/>
  <c r="AD505" i="4" s="1"/>
  <c r="AE505" i="4" s="1"/>
  <c r="AJ505" i="4" s="1"/>
  <c r="AO505" i="4"/>
  <c r="AR505" i="4" s="1"/>
  <c r="AG505" i="4"/>
  <c r="AH505" i="4" s="1"/>
  <c r="AI505" i="4" s="1"/>
  <c r="AW504" i="4"/>
  <c r="AL504" i="4"/>
  <c r="AD504" i="4"/>
  <c r="AE504" i="4" s="1"/>
  <c r="AF504" i="4" s="1"/>
  <c r="AW503" i="4"/>
  <c r="AD503" i="4" s="1"/>
  <c r="AE503" i="4" s="1"/>
  <c r="AO503" i="4"/>
  <c r="AR503" i="4" s="1"/>
  <c r="AG503" i="4"/>
  <c r="AH503" i="4" s="1"/>
  <c r="AI503" i="4" s="1"/>
  <c r="AW502" i="4"/>
  <c r="AD502" i="4" s="1"/>
  <c r="AE502" i="4" s="1"/>
  <c r="AW501" i="4"/>
  <c r="AR501" i="4"/>
  <c r="AO501" i="4"/>
  <c r="AH501" i="4"/>
  <c r="AI501" i="4" s="1"/>
  <c r="AG501" i="4"/>
  <c r="AD501" i="4"/>
  <c r="AE501" i="4" s="1"/>
  <c r="AW500" i="4"/>
  <c r="AD500" i="4" s="1"/>
  <c r="AE500" i="4"/>
  <c r="AJ500" i="4" s="1"/>
  <c r="AW499" i="4"/>
  <c r="AD499" i="4" s="1"/>
  <c r="AE499" i="4" s="1"/>
  <c r="AO499" i="4"/>
  <c r="AR499" i="4" s="1"/>
  <c r="AG499" i="4"/>
  <c r="AH499" i="4" s="1"/>
  <c r="AI499" i="4" s="1"/>
  <c r="AW498" i="4"/>
  <c r="AD498" i="4" s="1"/>
  <c r="AE498" i="4" s="1"/>
  <c r="AW497" i="4"/>
  <c r="AD497" i="4" s="1"/>
  <c r="AE497" i="4" s="1"/>
  <c r="AJ497" i="4" s="1"/>
  <c r="AO497" i="4"/>
  <c r="AR497" i="4" s="1"/>
  <c r="AL497" i="4"/>
  <c r="AG497" i="4"/>
  <c r="AH497" i="4" s="1"/>
  <c r="AI497" i="4" s="1"/>
  <c r="AF497" i="4"/>
  <c r="AW496" i="4"/>
  <c r="AD496" i="4" s="1"/>
  <c r="AE496" i="4" s="1"/>
  <c r="AW495" i="4"/>
  <c r="AD495" i="4" s="1"/>
  <c r="AE495" i="4" s="1"/>
  <c r="AO495" i="4"/>
  <c r="AR495" i="4" s="1"/>
  <c r="AG495" i="4"/>
  <c r="AH495" i="4" s="1"/>
  <c r="AI495" i="4" s="1"/>
  <c r="AW494" i="4"/>
  <c r="AD494" i="4"/>
  <c r="AE494" i="4" s="1"/>
  <c r="AJ494" i="4" s="1"/>
  <c r="AW493" i="4"/>
  <c r="AD493" i="4" s="1"/>
  <c r="AE493" i="4" s="1"/>
  <c r="AO493" i="4"/>
  <c r="AR493" i="4" s="1"/>
  <c r="AG493" i="4"/>
  <c r="AH493" i="4" s="1"/>
  <c r="AI493" i="4" s="1"/>
  <c r="AW492" i="4"/>
  <c r="AD492" i="4" s="1"/>
  <c r="AE492" i="4" s="1"/>
  <c r="AW491" i="4"/>
  <c r="AO491" i="4"/>
  <c r="AR491" i="4" s="1"/>
  <c r="AH491" i="4"/>
  <c r="AI491" i="4" s="1"/>
  <c r="AG491" i="4"/>
  <c r="AD491" i="4"/>
  <c r="AE491" i="4" s="1"/>
  <c r="AW490" i="4"/>
  <c r="AD490" i="4" s="1"/>
  <c r="AE490" i="4" s="1"/>
  <c r="AW489" i="4"/>
  <c r="AD489" i="4" s="1"/>
  <c r="AE489" i="4" s="1"/>
  <c r="AO489" i="4"/>
  <c r="AR489" i="4" s="1"/>
  <c r="AJ489" i="4"/>
  <c r="AG489" i="4"/>
  <c r="AH489" i="4" s="1"/>
  <c r="AI489" i="4" s="1"/>
  <c r="AF489" i="4"/>
  <c r="AL489" i="4" s="1"/>
  <c r="AO488" i="4"/>
  <c r="AR488" i="4" s="1"/>
  <c r="AG488" i="4"/>
  <c r="AH488" i="4" s="1"/>
  <c r="AO487" i="4"/>
  <c r="AR487" i="4" s="1"/>
  <c r="AG487" i="4"/>
  <c r="AH487" i="4" s="1"/>
  <c r="AO486" i="4"/>
  <c r="AG486" i="4"/>
  <c r="AH486" i="4" s="1"/>
  <c r="AW485" i="4"/>
  <c r="AD485" i="4" s="1"/>
  <c r="AE485" i="4" s="1"/>
  <c r="AW484" i="4"/>
  <c r="AD484" i="4" s="1"/>
  <c r="AE484" i="4" s="1"/>
  <c r="AJ484" i="4" s="1"/>
  <c r="AW483" i="4"/>
  <c r="AL483" i="4"/>
  <c r="AD483" i="4"/>
  <c r="AE483" i="4" s="1"/>
  <c r="AF483" i="4" s="1"/>
  <c r="AW482" i="4"/>
  <c r="AD482" i="4" s="1"/>
  <c r="AE482" i="4" s="1"/>
  <c r="AW481" i="4"/>
  <c r="AD481" i="4" s="1"/>
  <c r="AE481" i="4"/>
  <c r="AJ481" i="4" s="1"/>
  <c r="AW480" i="4"/>
  <c r="AD480" i="4" s="1"/>
  <c r="AE480" i="4" s="1"/>
  <c r="AJ480" i="4" s="1"/>
  <c r="AW479" i="4"/>
  <c r="AD479" i="4" s="1"/>
  <c r="AE479" i="4" s="1"/>
  <c r="AW478" i="4"/>
  <c r="AD478" i="4"/>
  <c r="AE478" i="4" s="1"/>
  <c r="X477" i="4"/>
  <c r="S477" i="4"/>
  <c r="S584" i="4" s="1"/>
  <c r="R477" i="4"/>
  <c r="X475" i="4"/>
  <c r="X473" i="4"/>
  <c r="X471" i="4"/>
  <c r="Q470" i="4"/>
  <c r="Q474" i="4" s="1"/>
  <c r="P470" i="4"/>
  <c r="X468" i="4"/>
  <c r="X467" i="4"/>
  <c r="X466" i="4"/>
  <c r="AO463" i="4"/>
  <c r="AR463" i="4" s="1"/>
  <c r="AG463" i="4"/>
  <c r="AH463" i="4" s="1"/>
  <c r="AO462" i="4"/>
  <c r="AR462" i="4" s="1"/>
  <c r="AL462" i="4"/>
  <c r="AJ462" i="4"/>
  <c r="AG462" i="4"/>
  <c r="AH462" i="4" s="1"/>
  <c r="AI462" i="4" s="1"/>
  <c r="AR461" i="4"/>
  <c r="AO461" i="4"/>
  <c r="AH461" i="4"/>
  <c r="AJ461" i="4" s="1"/>
  <c r="AG461" i="4"/>
  <c r="AR460" i="4"/>
  <c r="AO460" i="4"/>
  <c r="AG460" i="4"/>
  <c r="AH460" i="4" s="1"/>
  <c r="AI460" i="4" s="1"/>
  <c r="AL460" i="4" s="1"/>
  <c r="AO459" i="4"/>
  <c r="AR459" i="4" s="1"/>
  <c r="AG459" i="4"/>
  <c r="AH459" i="4" s="1"/>
  <c r="AJ459" i="4" s="1"/>
  <c r="AW458" i="4"/>
  <c r="AD458" i="4" s="1"/>
  <c r="AE458" i="4" s="1"/>
  <c r="AJ458" i="4" s="1"/>
  <c r="AW457" i="4"/>
  <c r="AD457" i="4"/>
  <c r="AE457" i="4" s="1"/>
  <c r="AF457" i="4" s="1"/>
  <c r="AL457" i="4" s="1"/>
  <c r="AW456" i="4"/>
  <c r="AE456" i="4"/>
  <c r="AD456" i="4"/>
  <c r="AW455" i="4"/>
  <c r="AD455" i="4" s="1"/>
  <c r="AE455" i="4" s="1"/>
  <c r="AW454" i="4"/>
  <c r="AD454" i="4" s="1"/>
  <c r="AE454" i="4" s="1"/>
  <c r="AJ454" i="4" s="1"/>
  <c r="AW453" i="4"/>
  <c r="AD453" i="4" s="1"/>
  <c r="AE453" i="4" s="1"/>
  <c r="AF453" i="4" s="1"/>
  <c r="AL453" i="4" s="1"/>
  <c r="AW452" i="4"/>
  <c r="AD452" i="4" s="1"/>
  <c r="AE452" i="4" s="1"/>
  <c r="AJ452" i="4" s="1"/>
  <c r="AQ452" i="4"/>
  <c r="AO452" i="4"/>
  <c r="AH452" i="4"/>
  <c r="AI452" i="4" s="1"/>
  <c r="AG452" i="4"/>
  <c r="AW451" i="4"/>
  <c r="AQ451" i="4"/>
  <c r="AO451" i="4"/>
  <c r="AG451" i="4"/>
  <c r="AH451" i="4" s="1"/>
  <c r="AI451" i="4" s="1"/>
  <c r="AD451" i="4"/>
  <c r="AE451" i="4" s="1"/>
  <c r="AW450" i="4"/>
  <c r="AD450" i="4" s="1"/>
  <c r="AE450" i="4" s="1"/>
  <c r="AW449" i="4"/>
  <c r="AD449" i="4" s="1"/>
  <c r="AE449" i="4" s="1"/>
  <c r="AQ449" i="4"/>
  <c r="AO449" i="4"/>
  <c r="AG449" i="4"/>
  <c r="AH449" i="4" s="1"/>
  <c r="AI449" i="4" s="1"/>
  <c r="AF449" i="4"/>
  <c r="AW448" i="4"/>
  <c r="AQ448" i="4"/>
  <c r="AO448" i="4"/>
  <c r="AH448" i="4"/>
  <c r="AI448" i="4" s="1"/>
  <c r="AG448" i="4"/>
  <c r="AD448" i="4"/>
  <c r="AE448" i="4" s="1"/>
  <c r="AW447" i="4"/>
  <c r="AD447" i="4" s="1"/>
  <c r="AE447" i="4" s="1"/>
  <c r="AW446" i="4"/>
  <c r="AQ446" i="4"/>
  <c r="AO446" i="4"/>
  <c r="AG446" i="4"/>
  <c r="AH446" i="4" s="1"/>
  <c r="AI446" i="4" s="1"/>
  <c r="AD446" i="4"/>
  <c r="AE446" i="4" s="1"/>
  <c r="AW445" i="4"/>
  <c r="AD445" i="4" s="1"/>
  <c r="AQ445" i="4"/>
  <c r="AO445" i="4"/>
  <c r="AG445" i="4"/>
  <c r="AH445" i="4" s="1"/>
  <c r="AI445" i="4" s="1"/>
  <c r="AE445" i="4"/>
  <c r="AJ445" i="4" s="1"/>
  <c r="AW444" i="4"/>
  <c r="AD444" i="4" s="1"/>
  <c r="AE444" i="4" s="1"/>
  <c r="AJ444" i="4" s="1"/>
  <c r="AW443" i="4"/>
  <c r="AD443" i="4" s="1"/>
  <c r="AE443" i="4" s="1"/>
  <c r="AQ443" i="4"/>
  <c r="AO443" i="4"/>
  <c r="AG443" i="4"/>
  <c r="AH443" i="4" s="1"/>
  <c r="AI443" i="4" s="1"/>
  <c r="AW442" i="4"/>
  <c r="AD442" i="4" s="1"/>
  <c r="AE442" i="4" s="1"/>
  <c r="AQ442" i="4"/>
  <c r="AO442" i="4"/>
  <c r="AG442" i="4"/>
  <c r="AH442" i="4" s="1"/>
  <c r="AI442" i="4" s="1"/>
  <c r="AF442" i="4"/>
  <c r="AW441" i="4"/>
  <c r="AL441" i="4"/>
  <c r="AD441" i="4"/>
  <c r="AE441" i="4" s="1"/>
  <c r="AF441" i="4" s="1"/>
  <c r="AW440" i="4"/>
  <c r="AD440" i="4" s="1"/>
  <c r="AE440" i="4" s="1"/>
  <c r="AJ440" i="4" s="1"/>
  <c r="AQ440" i="4"/>
  <c r="AO440" i="4"/>
  <c r="AH440" i="4"/>
  <c r="AI440" i="4" s="1"/>
  <c r="AG440" i="4"/>
  <c r="AW439" i="4"/>
  <c r="AQ439" i="4"/>
  <c r="AO439" i="4"/>
  <c r="AG439" i="4"/>
  <c r="AH439" i="4" s="1"/>
  <c r="AI439" i="4" s="1"/>
  <c r="AD439" i="4"/>
  <c r="AE439" i="4" s="1"/>
  <c r="AW438" i="4"/>
  <c r="AD438" i="4" s="1"/>
  <c r="AE438" i="4" s="1"/>
  <c r="AW437" i="4"/>
  <c r="AD437" i="4" s="1"/>
  <c r="AE437" i="4" s="1"/>
  <c r="AF437" i="4" s="1"/>
  <c r="AQ437" i="4"/>
  <c r="AO437" i="4"/>
  <c r="AG437" i="4"/>
  <c r="AH437" i="4" s="1"/>
  <c r="AI437" i="4" s="1"/>
  <c r="AW436" i="4"/>
  <c r="AQ436" i="4"/>
  <c r="AO436" i="4"/>
  <c r="AH436" i="4"/>
  <c r="AI436" i="4" s="1"/>
  <c r="AG436" i="4"/>
  <c r="AD436" i="4"/>
  <c r="AE436" i="4" s="1"/>
  <c r="AW435" i="4"/>
  <c r="AD435" i="4" s="1"/>
  <c r="AE435" i="4" s="1"/>
  <c r="AJ435" i="4" s="1"/>
  <c r="AW434" i="4"/>
  <c r="AD434" i="4" s="1"/>
  <c r="AE434" i="4" s="1"/>
  <c r="AT434" i="4"/>
  <c r="AG434" i="4"/>
  <c r="AH434" i="4" s="1"/>
  <c r="AI434" i="4" s="1"/>
  <c r="AW433" i="4"/>
  <c r="AT433" i="4"/>
  <c r="AG433" i="4"/>
  <c r="AH433" i="4" s="1"/>
  <c r="AI433" i="4" s="1"/>
  <c r="AD433" i="4"/>
  <c r="AE433" i="4" s="1"/>
  <c r="AW432" i="4"/>
  <c r="AD432" i="4" s="1"/>
  <c r="AE432" i="4" s="1"/>
  <c r="AW431" i="4"/>
  <c r="AD431" i="4" s="1"/>
  <c r="AE431" i="4" s="1"/>
  <c r="AT431" i="4"/>
  <c r="AH431" i="4"/>
  <c r="AI431" i="4" s="1"/>
  <c r="AG431" i="4"/>
  <c r="AW430" i="4"/>
  <c r="AD430" i="4" s="1"/>
  <c r="AE430" i="4" s="1"/>
  <c r="AF430" i="4" s="1"/>
  <c r="AL430" i="4" s="1"/>
  <c r="AT430" i="4"/>
  <c r="AG430" i="4"/>
  <c r="AH430" i="4" s="1"/>
  <c r="AI430" i="4" s="1"/>
  <c r="AW429" i="4"/>
  <c r="AQ429" i="4"/>
  <c r="AO429" i="4"/>
  <c r="AG429" i="4"/>
  <c r="AH429" i="4" s="1"/>
  <c r="AI429" i="4" s="1"/>
  <c r="AD429" i="4"/>
  <c r="AE429" i="4" s="1"/>
  <c r="AW428" i="4"/>
  <c r="AD428" i="4" s="1"/>
  <c r="AE428" i="4" s="1"/>
  <c r="AQ428" i="4"/>
  <c r="AO428" i="4"/>
  <c r="AG428" i="4"/>
  <c r="AH428" i="4" s="1"/>
  <c r="AI428" i="4" s="1"/>
  <c r="AF428" i="4"/>
  <c r="AW427" i="4"/>
  <c r="AQ427" i="4"/>
  <c r="AO427" i="4"/>
  <c r="AH427" i="4"/>
  <c r="AI427" i="4" s="1"/>
  <c r="AG427" i="4"/>
  <c r="AD427" i="4"/>
  <c r="AE427" i="4" s="1"/>
  <c r="AW426" i="4"/>
  <c r="AD426" i="4" s="1"/>
  <c r="AE426" i="4" s="1"/>
  <c r="AW425" i="4"/>
  <c r="AQ425" i="4"/>
  <c r="AO425" i="4"/>
  <c r="AG425" i="4"/>
  <c r="AH425" i="4" s="1"/>
  <c r="AI425" i="4" s="1"/>
  <c r="AD425" i="4"/>
  <c r="AE425" i="4" s="1"/>
  <c r="AW424" i="4"/>
  <c r="AD424" i="4" s="1"/>
  <c r="AE424" i="4" s="1"/>
  <c r="AW423" i="4"/>
  <c r="AD423" i="4" s="1"/>
  <c r="AE423" i="4" s="1"/>
  <c r="AQ423" i="4"/>
  <c r="AO423" i="4"/>
  <c r="AG423" i="4"/>
  <c r="AH423" i="4" s="1"/>
  <c r="AI423" i="4" s="1"/>
  <c r="AF423" i="4"/>
  <c r="AW422" i="4"/>
  <c r="AD422" i="4" s="1"/>
  <c r="AE422" i="4" s="1"/>
  <c r="AF422" i="4" s="1"/>
  <c r="AL422" i="4" s="1"/>
  <c r="AW421" i="4"/>
  <c r="AD421" i="4" s="1"/>
  <c r="AE421" i="4" s="1"/>
  <c r="AQ421" i="4"/>
  <c r="AO421" i="4"/>
  <c r="AG421" i="4"/>
  <c r="AH421" i="4" s="1"/>
  <c r="AI421" i="4" s="1"/>
  <c r="AW420" i="4"/>
  <c r="AQ420" i="4"/>
  <c r="AO420" i="4"/>
  <c r="AG420" i="4"/>
  <c r="AH420" i="4" s="1"/>
  <c r="AI420" i="4" s="1"/>
  <c r="AD420" i="4"/>
  <c r="AE420" i="4" s="1"/>
  <c r="AW419" i="4"/>
  <c r="AD419" i="4" s="1"/>
  <c r="AE419" i="4" s="1"/>
  <c r="AQ419" i="4"/>
  <c r="AO419" i="4"/>
  <c r="AG419" i="4"/>
  <c r="AH419" i="4" s="1"/>
  <c r="AI419" i="4" s="1"/>
  <c r="AW418" i="4"/>
  <c r="AD418" i="4" s="1"/>
  <c r="AE418" i="4" s="1"/>
  <c r="AF418" i="4" s="1"/>
  <c r="AL418" i="4" s="1"/>
  <c r="AT418" i="4"/>
  <c r="AG418" i="4"/>
  <c r="AH418" i="4" s="1"/>
  <c r="AI418" i="4" s="1"/>
  <c r="AW417" i="4"/>
  <c r="AT417" i="4"/>
  <c r="AG417" i="4"/>
  <c r="AH417" i="4" s="1"/>
  <c r="AI417" i="4" s="1"/>
  <c r="AD417" i="4"/>
  <c r="AE417" i="4" s="1"/>
  <c r="AW416" i="4"/>
  <c r="AD416" i="4" s="1"/>
  <c r="AE416" i="4" s="1"/>
  <c r="AT416" i="4"/>
  <c r="AH416" i="4"/>
  <c r="AI416" i="4" s="1"/>
  <c r="AG416" i="4"/>
  <c r="AW415" i="4"/>
  <c r="AD415" i="4" s="1"/>
  <c r="AE415" i="4" s="1"/>
  <c r="AT415" i="4"/>
  <c r="AG415" i="4"/>
  <c r="AH415" i="4" s="1"/>
  <c r="AI415" i="4" s="1"/>
  <c r="AW414" i="4"/>
  <c r="AD414" i="4" s="1"/>
  <c r="AE414" i="4" s="1"/>
  <c r="AJ414" i="4" s="1"/>
  <c r="AW413" i="4"/>
  <c r="AQ413" i="4"/>
  <c r="AO413" i="4"/>
  <c r="AH413" i="4"/>
  <c r="AI413" i="4" s="1"/>
  <c r="AG413" i="4"/>
  <c r="AD413" i="4"/>
  <c r="AE413" i="4" s="1"/>
  <c r="AW412" i="4"/>
  <c r="AD412" i="4" s="1"/>
  <c r="AE412" i="4" s="1"/>
  <c r="AF412" i="4" s="1"/>
  <c r="AQ412" i="4"/>
  <c r="AO412" i="4"/>
  <c r="AG412" i="4"/>
  <c r="AH412" i="4" s="1"/>
  <c r="AI412" i="4" s="1"/>
  <c r="AW411" i="4"/>
  <c r="AD411" i="4" s="1"/>
  <c r="AE411" i="4" s="1"/>
  <c r="AQ411" i="4"/>
  <c r="AO411" i="4"/>
  <c r="AH411" i="4"/>
  <c r="AI411" i="4" s="1"/>
  <c r="AG411" i="4"/>
  <c r="AW410" i="4"/>
  <c r="AD410" i="4" s="1"/>
  <c r="AE410" i="4" s="1"/>
  <c r="AQ410" i="4"/>
  <c r="AO410" i="4"/>
  <c r="AG410" i="4"/>
  <c r="AH410" i="4" s="1"/>
  <c r="AI410" i="4" s="1"/>
  <c r="AF410" i="4"/>
  <c r="AL410" i="4" s="1"/>
  <c r="AW409" i="4"/>
  <c r="AD409" i="4" s="1"/>
  <c r="AE409" i="4" s="1"/>
  <c r="AQ409" i="4"/>
  <c r="AO409" i="4"/>
  <c r="AG409" i="4"/>
  <c r="AH409" i="4" s="1"/>
  <c r="AI409" i="4" s="1"/>
  <c r="AW408" i="4"/>
  <c r="AD408" i="4" s="1"/>
  <c r="AE408" i="4" s="1"/>
  <c r="AW407" i="4"/>
  <c r="AQ407" i="4"/>
  <c r="AO407" i="4"/>
  <c r="AG407" i="4"/>
  <c r="AH407" i="4" s="1"/>
  <c r="AI407" i="4" s="1"/>
  <c r="AD407" i="4"/>
  <c r="AE407" i="4" s="1"/>
  <c r="AW406" i="4"/>
  <c r="AD406" i="4" s="1"/>
  <c r="AQ406" i="4"/>
  <c r="AO406" i="4"/>
  <c r="AG406" i="4"/>
  <c r="AH406" i="4" s="1"/>
  <c r="AI406" i="4" s="1"/>
  <c r="AE406" i="4"/>
  <c r="AF406" i="4" s="1"/>
  <c r="AT405" i="4"/>
  <c r="AG405" i="4"/>
  <c r="AH405" i="4" s="1"/>
  <c r="AI405" i="4" s="1"/>
  <c r="AL405" i="4" s="1"/>
  <c r="AT404" i="4"/>
  <c r="AG404" i="4"/>
  <c r="AH404" i="4" s="1"/>
  <c r="AI404" i="4" s="1"/>
  <c r="AL404" i="4" s="1"/>
  <c r="AT403" i="4"/>
  <c r="AG403" i="4"/>
  <c r="AH403" i="4" s="1"/>
  <c r="AT402" i="4"/>
  <c r="AH402" i="4"/>
  <c r="AJ402" i="4" s="1"/>
  <c r="AG402" i="4"/>
  <c r="AT401" i="4"/>
  <c r="AG401" i="4"/>
  <c r="AH401" i="4" s="1"/>
  <c r="AJ401" i="4" s="1"/>
  <c r="AW400" i="4"/>
  <c r="AT400" i="4"/>
  <c r="AG400" i="4"/>
  <c r="AH400" i="4" s="1"/>
  <c r="AI400" i="4" s="1"/>
  <c r="AD400" i="4"/>
  <c r="AE400" i="4" s="1"/>
  <c r="AW399" i="4"/>
  <c r="AT399" i="4"/>
  <c r="AH399" i="4"/>
  <c r="AI399" i="4" s="1"/>
  <c r="AG399" i="4"/>
  <c r="AD399" i="4"/>
  <c r="AE399" i="4" s="1"/>
  <c r="AW398" i="4"/>
  <c r="AD398" i="4" s="1"/>
  <c r="AE398" i="4" s="1"/>
  <c r="AJ398" i="4" s="1"/>
  <c r="AW397" i="4"/>
  <c r="AD397" i="4"/>
  <c r="AE397" i="4" s="1"/>
  <c r="AF397" i="4" s="1"/>
  <c r="AL397" i="4" s="1"/>
  <c r="AW396" i="4"/>
  <c r="AD396" i="4" s="1"/>
  <c r="AE396" i="4" s="1"/>
  <c r="AF396" i="4" s="1"/>
  <c r="AL396" i="4" s="1"/>
  <c r="AW395" i="4"/>
  <c r="AD395" i="4" s="1"/>
  <c r="AE395" i="4" s="1"/>
  <c r="AW394" i="4"/>
  <c r="AD394" i="4" s="1"/>
  <c r="AE394" i="4" s="1"/>
  <c r="AW393" i="4"/>
  <c r="AD393" i="4"/>
  <c r="AE393" i="4" s="1"/>
  <c r="AJ393" i="4" s="1"/>
  <c r="AW392" i="4"/>
  <c r="AD392" i="4" s="1"/>
  <c r="AE392" i="4" s="1"/>
  <c r="AW391" i="4"/>
  <c r="AD391" i="4" s="1"/>
  <c r="AE391" i="4" s="1"/>
  <c r="AW390" i="4"/>
  <c r="AD390" i="4" s="1"/>
  <c r="AE390" i="4" s="1"/>
  <c r="AW389" i="4"/>
  <c r="AT389" i="4"/>
  <c r="AG389" i="4"/>
  <c r="AH389" i="4" s="1"/>
  <c r="AI389" i="4" s="1"/>
  <c r="AD389" i="4"/>
  <c r="AE389" i="4" s="1"/>
  <c r="AF389" i="4" s="1"/>
  <c r="AW388" i="4"/>
  <c r="AL388" i="4"/>
  <c r="AD388" i="4"/>
  <c r="AE388" i="4" s="1"/>
  <c r="AF388" i="4" s="1"/>
  <c r="AW387" i="4"/>
  <c r="AD387" i="4" s="1"/>
  <c r="AE387" i="4" s="1"/>
  <c r="AT387" i="4"/>
  <c r="AG387" i="4"/>
  <c r="AH387" i="4" s="1"/>
  <c r="AI387" i="4" s="1"/>
  <c r="AW386" i="4"/>
  <c r="AD386" i="4" s="1"/>
  <c r="AE386" i="4" s="1"/>
  <c r="AT386" i="4"/>
  <c r="AG386" i="4"/>
  <c r="AH386" i="4" s="1"/>
  <c r="AI386" i="4" s="1"/>
  <c r="AQ385" i="4"/>
  <c r="AO385" i="4"/>
  <c r="AG385" i="4"/>
  <c r="AH385" i="4" s="1"/>
  <c r="AI385" i="4" s="1"/>
  <c r="AL385" i="4" s="1"/>
  <c r="AW384" i="4"/>
  <c r="AD384" i="4" s="1"/>
  <c r="AE384" i="4" s="1"/>
  <c r="AW383" i="4"/>
  <c r="AD383" i="4" s="1"/>
  <c r="AE383" i="4" s="1"/>
  <c r="AW382" i="4"/>
  <c r="AD382" i="4"/>
  <c r="AE382" i="4" s="1"/>
  <c r="AJ382" i="4" s="1"/>
  <c r="AW381" i="4"/>
  <c r="AD381" i="4" s="1"/>
  <c r="AE381" i="4" s="1"/>
  <c r="AW380" i="4"/>
  <c r="AD380" i="4" s="1"/>
  <c r="AE380" i="4" s="1"/>
  <c r="AW379" i="4"/>
  <c r="AD379" i="4" s="1"/>
  <c r="AE379" i="4" s="1"/>
  <c r="AW378" i="4"/>
  <c r="AD378" i="4"/>
  <c r="AE378" i="4" s="1"/>
  <c r="AJ378" i="4" s="1"/>
  <c r="AW377" i="4"/>
  <c r="AD377" i="4" s="1"/>
  <c r="AE377" i="4" s="1"/>
  <c r="AO377" i="4"/>
  <c r="AR377" i="4" s="1"/>
  <c r="AG377" i="4"/>
  <c r="AH377" i="4" s="1"/>
  <c r="AI377" i="4" s="1"/>
  <c r="AW376" i="4"/>
  <c r="AD376" i="4" s="1"/>
  <c r="AE376" i="4" s="1"/>
  <c r="S376" i="4"/>
  <c r="AW375" i="4"/>
  <c r="AO375" i="4"/>
  <c r="AR375" i="4" s="1"/>
  <c r="AH375" i="4"/>
  <c r="AI375" i="4" s="1"/>
  <c r="AG375" i="4"/>
  <c r="AD375" i="4"/>
  <c r="AE375" i="4" s="1"/>
  <c r="AW374" i="4"/>
  <c r="AD374" i="4" s="1"/>
  <c r="AE374" i="4" s="1"/>
  <c r="AW373" i="4"/>
  <c r="AD373" i="4" s="1"/>
  <c r="AE373" i="4" s="1"/>
  <c r="AO373" i="4"/>
  <c r="AR373" i="4" s="1"/>
  <c r="AJ373" i="4"/>
  <c r="AG373" i="4"/>
  <c r="AH373" i="4" s="1"/>
  <c r="AI373" i="4" s="1"/>
  <c r="AF373" i="4"/>
  <c r="AL373" i="4" s="1"/>
  <c r="AW372" i="4"/>
  <c r="AD372" i="4" s="1"/>
  <c r="AE372" i="4" s="1"/>
  <c r="AF372" i="4" s="1"/>
  <c r="AL372" i="4" s="1"/>
  <c r="AW371" i="4"/>
  <c r="AD371" i="4" s="1"/>
  <c r="AE371" i="4" s="1"/>
  <c r="AO371" i="4"/>
  <c r="AR371" i="4" s="1"/>
  <c r="AG371" i="4"/>
  <c r="AH371" i="4" s="1"/>
  <c r="AI371" i="4" s="1"/>
  <c r="S371" i="4"/>
  <c r="AW370" i="4"/>
  <c r="AD370" i="4" s="1"/>
  <c r="AE370" i="4" s="1"/>
  <c r="AJ370" i="4" s="1"/>
  <c r="S370" i="4"/>
  <c r="AW369" i="4"/>
  <c r="AT369" i="4"/>
  <c r="AG369" i="4"/>
  <c r="AH369" i="4" s="1"/>
  <c r="AI369" i="4" s="1"/>
  <c r="AD369" i="4"/>
  <c r="AE369" i="4" s="1"/>
  <c r="AW368" i="4"/>
  <c r="AT368" i="4"/>
  <c r="AG368" i="4"/>
  <c r="AH368" i="4" s="1"/>
  <c r="AI368" i="4" s="1"/>
  <c r="AD368" i="4"/>
  <c r="AE368" i="4" s="1"/>
  <c r="AW367" i="4"/>
  <c r="AD367" i="4" s="1"/>
  <c r="AT367" i="4"/>
  <c r="AG367" i="4"/>
  <c r="AH367" i="4" s="1"/>
  <c r="AI367" i="4" s="1"/>
  <c r="AE367" i="4"/>
  <c r="AF367" i="4" s="1"/>
  <c r="S367" i="4"/>
  <c r="AW366" i="4"/>
  <c r="AD366" i="4" s="1"/>
  <c r="AE366" i="4" s="1"/>
  <c r="AJ366" i="4" s="1"/>
  <c r="AT366" i="4"/>
  <c r="AG366" i="4"/>
  <c r="AH366" i="4" s="1"/>
  <c r="AI366" i="4" s="1"/>
  <c r="S366" i="4"/>
  <c r="AW365" i="4"/>
  <c r="AD365" i="4" s="1"/>
  <c r="AE365" i="4" s="1"/>
  <c r="AF365" i="4" s="1"/>
  <c r="AL365" i="4" s="1"/>
  <c r="AW364" i="4"/>
  <c r="AD364" i="4" s="1"/>
  <c r="AE364" i="4" s="1"/>
  <c r="AW363" i="4"/>
  <c r="AD363" i="4" s="1"/>
  <c r="AT363" i="4"/>
  <c r="AI363" i="4"/>
  <c r="AG363" i="4"/>
  <c r="AH363" i="4" s="1"/>
  <c r="AE363" i="4"/>
  <c r="AF363" i="4" s="1"/>
  <c r="AL363" i="4" s="1"/>
  <c r="AW362" i="4"/>
  <c r="AT362" i="4"/>
  <c r="AG362" i="4"/>
  <c r="AH362" i="4" s="1"/>
  <c r="AI362" i="4" s="1"/>
  <c r="AD362" i="4"/>
  <c r="AE362" i="4" s="1"/>
  <c r="AJ362" i="4" s="1"/>
  <c r="AW361" i="4"/>
  <c r="AD361" i="4" s="1"/>
  <c r="AE361" i="4" s="1"/>
  <c r="AF361" i="4" s="1"/>
  <c r="AL361" i="4" s="1"/>
  <c r="AW360" i="4"/>
  <c r="AD360" i="4" s="1"/>
  <c r="AE360" i="4" s="1"/>
  <c r="AT360" i="4"/>
  <c r="AG360" i="4"/>
  <c r="AH360" i="4" s="1"/>
  <c r="AI360" i="4" s="1"/>
  <c r="AW359" i="4"/>
  <c r="AD359" i="4" s="1"/>
  <c r="AE359" i="4" s="1"/>
  <c r="AT359" i="4"/>
  <c r="AG359" i="4"/>
  <c r="AH359" i="4" s="1"/>
  <c r="AI359" i="4" s="1"/>
  <c r="AW358" i="4"/>
  <c r="AT358" i="4"/>
  <c r="AG358" i="4"/>
  <c r="AH358" i="4" s="1"/>
  <c r="AI358" i="4" s="1"/>
  <c r="AD358" i="4"/>
  <c r="AE358" i="4" s="1"/>
  <c r="AF358" i="4" s="1"/>
  <c r="S358" i="4"/>
  <c r="AW357" i="4"/>
  <c r="AT357" i="4"/>
  <c r="AG357" i="4"/>
  <c r="AH357" i="4" s="1"/>
  <c r="AI357" i="4" s="1"/>
  <c r="AD357" i="4"/>
  <c r="AE357" i="4" s="1"/>
  <c r="AO356" i="4"/>
  <c r="AR356" i="4" s="1"/>
  <c r="AH356" i="4"/>
  <c r="AJ356" i="4" s="1"/>
  <c r="AG356" i="4"/>
  <c r="S356" i="4"/>
  <c r="AW355" i="4"/>
  <c r="AD355" i="4" s="1"/>
  <c r="AE355" i="4" s="1"/>
  <c r="AJ355" i="4" s="1"/>
  <c r="S355" i="4"/>
  <c r="AW354" i="4"/>
  <c r="AL354" i="4"/>
  <c r="AD354" i="4"/>
  <c r="AE354" i="4" s="1"/>
  <c r="AF354" i="4" s="1"/>
  <c r="AO353" i="4"/>
  <c r="AR353" i="4" s="1"/>
  <c r="AH353" i="4"/>
  <c r="AJ353" i="4" s="1"/>
  <c r="AG353" i="4"/>
  <c r="S353" i="4"/>
  <c r="AW352" i="4"/>
  <c r="AD352" i="4" s="1"/>
  <c r="AE352" i="4" s="1"/>
  <c r="S352" i="4"/>
  <c r="AW351" i="4"/>
  <c r="AD351" i="4"/>
  <c r="AE351" i="4" s="1"/>
  <c r="AF351" i="4" s="1"/>
  <c r="AL351" i="4" s="1"/>
  <c r="AO350" i="4"/>
  <c r="AR350" i="4" s="1"/>
  <c r="AH350" i="4"/>
  <c r="AJ350" i="4" s="1"/>
  <c r="AG350" i="4"/>
  <c r="S350" i="4"/>
  <c r="AW349" i="4"/>
  <c r="AD349" i="4" s="1"/>
  <c r="AE349" i="4" s="1"/>
  <c r="AJ349" i="4" s="1"/>
  <c r="S349" i="4"/>
  <c r="AW348" i="4"/>
  <c r="AL348" i="4"/>
  <c r="AD348" i="4"/>
  <c r="AE348" i="4" s="1"/>
  <c r="AF348" i="4" s="1"/>
  <c r="AO347" i="4"/>
  <c r="AR347" i="4" s="1"/>
  <c r="AG347" i="4"/>
  <c r="AH347" i="4" s="1"/>
  <c r="AW346" i="4"/>
  <c r="AD346" i="4"/>
  <c r="AE346" i="4" s="1"/>
  <c r="AJ346" i="4" s="1"/>
  <c r="AW345" i="4"/>
  <c r="AD345" i="4" s="1"/>
  <c r="AE345" i="4" s="1"/>
  <c r="AF345" i="4" s="1"/>
  <c r="AL345" i="4" s="1"/>
  <c r="AO344" i="4"/>
  <c r="AR344" i="4" s="1"/>
  <c r="AG344" i="4"/>
  <c r="AH344" i="4" s="1"/>
  <c r="AJ344" i="4" s="1"/>
  <c r="AW343" i="4"/>
  <c r="AD343" i="4"/>
  <c r="AE343" i="4" s="1"/>
  <c r="AJ343" i="4" s="1"/>
  <c r="AW342" i="4"/>
  <c r="AD342" i="4" s="1"/>
  <c r="AE342" i="4" s="1"/>
  <c r="AO341" i="4"/>
  <c r="AR341" i="4" s="1"/>
  <c r="AH341" i="4"/>
  <c r="AJ341" i="4" s="1"/>
  <c r="AG341" i="4"/>
  <c r="S341" i="4"/>
  <c r="AW340" i="4"/>
  <c r="AD340" i="4" s="1"/>
  <c r="AE340" i="4" s="1"/>
  <c r="S340" i="4"/>
  <c r="AW339" i="4"/>
  <c r="AD339" i="4"/>
  <c r="AE339" i="4" s="1"/>
  <c r="AF339" i="4" s="1"/>
  <c r="AL339" i="4" s="1"/>
  <c r="AO338" i="4"/>
  <c r="AR338" i="4" s="1"/>
  <c r="AG338" i="4"/>
  <c r="AH338" i="4" s="1"/>
  <c r="AJ338" i="4" s="1"/>
  <c r="AW337" i="4"/>
  <c r="AD337" i="4"/>
  <c r="AE337" i="4" s="1"/>
  <c r="AJ337" i="4" s="1"/>
  <c r="AW336" i="4"/>
  <c r="AD336" i="4" s="1"/>
  <c r="AE336" i="4" s="1"/>
  <c r="AW335" i="4"/>
  <c r="AD335" i="4" s="1"/>
  <c r="AE335" i="4" s="1"/>
  <c r="AO335" i="4"/>
  <c r="AR335" i="4" s="1"/>
  <c r="AG335" i="4"/>
  <c r="AH335" i="4" s="1"/>
  <c r="AI335" i="4" s="1"/>
  <c r="S335" i="4"/>
  <c r="AW334" i="4"/>
  <c r="AO334" i="4"/>
  <c r="AR334" i="4" s="1"/>
  <c r="AH334" i="4"/>
  <c r="AI334" i="4" s="1"/>
  <c r="AG334" i="4"/>
  <c r="AD334" i="4"/>
  <c r="AE334" i="4" s="1"/>
  <c r="AW333" i="4"/>
  <c r="AD333" i="4" s="1"/>
  <c r="AE333" i="4" s="1"/>
  <c r="AW332" i="4"/>
  <c r="AD332" i="4" s="1"/>
  <c r="AT332" i="4"/>
  <c r="AG332" i="4"/>
  <c r="AH332" i="4" s="1"/>
  <c r="AI332" i="4" s="1"/>
  <c r="AE332" i="4"/>
  <c r="AF332" i="4" s="1"/>
  <c r="S332" i="4"/>
  <c r="AW331" i="4"/>
  <c r="AD331" i="4" s="1"/>
  <c r="AE331" i="4" s="1"/>
  <c r="AJ331" i="4" s="1"/>
  <c r="AT331" i="4"/>
  <c r="AG331" i="4"/>
  <c r="AH331" i="4" s="1"/>
  <c r="AI331" i="4" s="1"/>
  <c r="S331" i="4"/>
  <c r="AW330" i="4"/>
  <c r="AD330" i="4" s="1"/>
  <c r="AE330" i="4" s="1"/>
  <c r="AF330" i="4" s="1"/>
  <c r="AL330" i="4" s="1"/>
  <c r="AW329" i="4"/>
  <c r="AD329" i="4" s="1"/>
  <c r="AE329" i="4" s="1"/>
  <c r="AT329" i="4"/>
  <c r="AH329" i="4"/>
  <c r="AI329" i="4" s="1"/>
  <c r="AG329" i="4"/>
  <c r="AW328" i="4"/>
  <c r="AD328" i="4" s="1"/>
  <c r="AE328" i="4" s="1"/>
  <c r="AT328" i="4"/>
  <c r="AG328" i="4"/>
  <c r="AH328" i="4" s="1"/>
  <c r="AI328" i="4" s="1"/>
  <c r="S328" i="4"/>
  <c r="AW327" i="4"/>
  <c r="AD327" i="4" s="1"/>
  <c r="AE327" i="4" s="1"/>
  <c r="AJ327" i="4" s="1"/>
  <c r="S327" i="4"/>
  <c r="AW326" i="4"/>
  <c r="AT326" i="4"/>
  <c r="AG326" i="4"/>
  <c r="AH326" i="4" s="1"/>
  <c r="AI326" i="4" s="1"/>
  <c r="AD326" i="4"/>
  <c r="AE326" i="4" s="1"/>
  <c r="AW325" i="4"/>
  <c r="AT325" i="4"/>
  <c r="AH325" i="4"/>
  <c r="AI325" i="4" s="1"/>
  <c r="AG325" i="4"/>
  <c r="AD325" i="4"/>
  <c r="AE325" i="4" s="1"/>
  <c r="AW324" i="4"/>
  <c r="AD324" i="4" s="1"/>
  <c r="AE324" i="4" s="1"/>
  <c r="AJ324" i="4" s="1"/>
  <c r="S324" i="4"/>
  <c r="AW323" i="4"/>
  <c r="AT323" i="4"/>
  <c r="AG323" i="4"/>
  <c r="AH323" i="4" s="1"/>
  <c r="AI323" i="4" s="1"/>
  <c r="AD323" i="4"/>
  <c r="AE323" i="4" s="1"/>
  <c r="AF323" i="4" s="1"/>
  <c r="AL323" i="4" s="1"/>
  <c r="AW322" i="4"/>
  <c r="AD322" i="4" s="1"/>
  <c r="AE322" i="4" s="1"/>
  <c r="AT322" i="4"/>
  <c r="AG322" i="4"/>
  <c r="AH322" i="4" s="1"/>
  <c r="AI322" i="4" s="1"/>
  <c r="AW321" i="4"/>
  <c r="AD321" i="4" s="1"/>
  <c r="AE321" i="4" s="1"/>
  <c r="AW320" i="4"/>
  <c r="AD320" i="4" s="1"/>
  <c r="AE320" i="4" s="1"/>
  <c r="AT320" i="4"/>
  <c r="AG320" i="4"/>
  <c r="AH320" i="4" s="1"/>
  <c r="AI320" i="4" s="1"/>
  <c r="AW319" i="4"/>
  <c r="AD319" i="4" s="1"/>
  <c r="AE319" i="4" s="1"/>
  <c r="AT319" i="4"/>
  <c r="AG319" i="4"/>
  <c r="AH319" i="4" s="1"/>
  <c r="AI319" i="4" s="1"/>
  <c r="AL319" i="4" s="1"/>
  <c r="AF319" i="4"/>
  <c r="S319" i="4"/>
  <c r="AW318" i="4"/>
  <c r="AD318" i="4"/>
  <c r="AE318" i="4" s="1"/>
  <c r="AF318" i="4" s="1"/>
  <c r="AL318" i="4" s="1"/>
  <c r="AW317" i="4"/>
  <c r="AD317" i="4" s="1"/>
  <c r="AE317" i="4" s="1"/>
  <c r="AW316" i="4"/>
  <c r="AD316" i="4" s="1"/>
  <c r="AE316" i="4" s="1"/>
  <c r="AT316" i="4"/>
  <c r="AH316" i="4"/>
  <c r="AI316" i="4" s="1"/>
  <c r="AG316" i="4"/>
  <c r="S316" i="4"/>
  <c r="AW315" i="4"/>
  <c r="AD315" i="4" s="1"/>
  <c r="AE315" i="4" s="1"/>
  <c r="AJ315" i="4" s="1"/>
  <c r="AT315" i="4"/>
  <c r="AG315" i="4"/>
  <c r="AH315" i="4" s="1"/>
  <c r="AI315" i="4" s="1"/>
  <c r="AF315" i="4"/>
  <c r="AL315" i="4" s="1"/>
  <c r="AW314" i="4"/>
  <c r="AD314" i="4" s="1"/>
  <c r="AE314" i="4" s="1"/>
  <c r="AO314" i="4"/>
  <c r="AH314" i="4"/>
  <c r="AI314" i="4" s="1"/>
  <c r="AG314" i="4"/>
  <c r="AW313" i="4"/>
  <c r="AD313" i="4" s="1"/>
  <c r="AE313" i="4" s="1"/>
  <c r="AF313" i="4" s="1"/>
  <c r="AR313" i="4"/>
  <c r="AO313" i="4"/>
  <c r="AG313" i="4"/>
  <c r="AH313" i="4" s="1"/>
  <c r="AW312" i="4"/>
  <c r="AO312" i="4"/>
  <c r="AR312" i="4" s="1"/>
  <c r="AH312" i="4"/>
  <c r="AI312" i="4" s="1"/>
  <c r="AG312" i="4"/>
  <c r="AD312" i="4"/>
  <c r="AE312" i="4" s="1"/>
  <c r="AW311" i="4"/>
  <c r="AD311" i="4" s="1"/>
  <c r="AE311" i="4" s="1"/>
  <c r="AJ311" i="4" s="1"/>
  <c r="S311" i="4"/>
  <c r="AW310" i="4"/>
  <c r="AD310" i="4" s="1"/>
  <c r="AE310" i="4" s="1"/>
  <c r="AO310" i="4"/>
  <c r="AR310" i="4" s="1"/>
  <c r="AG310" i="4"/>
  <c r="AH310" i="4" s="1"/>
  <c r="AI310" i="4" s="1"/>
  <c r="AW309" i="4"/>
  <c r="AD309" i="4" s="1"/>
  <c r="AE309" i="4" s="1"/>
  <c r="AW308" i="4"/>
  <c r="AD308" i="4" s="1"/>
  <c r="AE308" i="4" s="1"/>
  <c r="AR308" i="4"/>
  <c r="AO308" i="4"/>
  <c r="AG308" i="4"/>
  <c r="AH308" i="4" s="1"/>
  <c r="AI308" i="4" s="1"/>
  <c r="AF308" i="4"/>
  <c r="S308" i="4"/>
  <c r="AW307" i="4"/>
  <c r="AL307" i="4"/>
  <c r="AD307" i="4"/>
  <c r="AE307" i="4" s="1"/>
  <c r="AF307" i="4" s="1"/>
  <c r="AW306" i="4"/>
  <c r="AD306" i="4" s="1"/>
  <c r="AO306" i="4"/>
  <c r="AR306" i="4" s="1"/>
  <c r="AH306" i="4"/>
  <c r="AI306" i="4" s="1"/>
  <c r="AG306" i="4"/>
  <c r="AE306" i="4"/>
  <c r="AW305" i="4"/>
  <c r="AD305" i="4" s="1"/>
  <c r="AE305" i="4" s="1"/>
  <c r="AF305" i="4" s="1"/>
  <c r="AL305" i="4" s="1"/>
  <c r="AJ305" i="4"/>
  <c r="AW304" i="4"/>
  <c r="AO304" i="4"/>
  <c r="AR304" i="4" s="1"/>
  <c r="AH304" i="4"/>
  <c r="AI304" i="4" s="1"/>
  <c r="AG304" i="4"/>
  <c r="AD304" i="4"/>
  <c r="AE304" i="4" s="1"/>
  <c r="AW303" i="4"/>
  <c r="AD303" i="4" s="1"/>
  <c r="AE303" i="4" s="1"/>
  <c r="AJ303" i="4" s="1"/>
  <c r="S303" i="4"/>
  <c r="AW302" i="4"/>
  <c r="AD302" i="4" s="1"/>
  <c r="AE302" i="4" s="1"/>
  <c r="AO302" i="4"/>
  <c r="AR302" i="4" s="1"/>
  <c r="AG302" i="4"/>
  <c r="AH302" i="4" s="1"/>
  <c r="AI302" i="4" s="1"/>
  <c r="AW301" i="4"/>
  <c r="AD301" i="4" s="1"/>
  <c r="AE301" i="4" s="1"/>
  <c r="AW300" i="4"/>
  <c r="AD300" i="4" s="1"/>
  <c r="AE300" i="4" s="1"/>
  <c r="AR300" i="4"/>
  <c r="AO300" i="4"/>
  <c r="AG300" i="4"/>
  <c r="AH300" i="4" s="1"/>
  <c r="AI300" i="4" s="1"/>
  <c r="AF300" i="4"/>
  <c r="S300" i="4"/>
  <c r="AW299" i="4"/>
  <c r="AD299" i="4" s="1"/>
  <c r="AE299" i="4" s="1"/>
  <c r="AF299" i="4" s="1"/>
  <c r="AL299" i="4" s="1"/>
  <c r="AW298" i="4"/>
  <c r="AD298" i="4" s="1"/>
  <c r="AO298" i="4"/>
  <c r="AR298" i="4" s="1"/>
  <c r="AH298" i="4"/>
  <c r="AI298" i="4" s="1"/>
  <c r="AG298" i="4"/>
  <c r="AE298" i="4"/>
  <c r="AW297" i="4"/>
  <c r="AD297" i="4" s="1"/>
  <c r="AE297" i="4" s="1"/>
  <c r="AF297" i="4" s="1"/>
  <c r="AL297" i="4" s="1"/>
  <c r="AJ297" i="4"/>
  <c r="AW296" i="4"/>
  <c r="AO296" i="4"/>
  <c r="AR296" i="4" s="1"/>
  <c r="AH296" i="4"/>
  <c r="AI296" i="4" s="1"/>
  <c r="AG296" i="4"/>
  <c r="AD296" i="4"/>
  <c r="AE296" i="4" s="1"/>
  <c r="AW295" i="4"/>
  <c r="AD295" i="4" s="1"/>
  <c r="AE295" i="4" s="1"/>
  <c r="AJ295" i="4" s="1"/>
  <c r="S295" i="4"/>
  <c r="AW294" i="4"/>
  <c r="AD294" i="4" s="1"/>
  <c r="AE294" i="4" s="1"/>
  <c r="AO294" i="4"/>
  <c r="AR294" i="4" s="1"/>
  <c r="AG294" i="4"/>
  <c r="AH294" i="4" s="1"/>
  <c r="AI294" i="4" s="1"/>
  <c r="AW293" i="4"/>
  <c r="AD293" i="4" s="1"/>
  <c r="AE293" i="4" s="1"/>
  <c r="AW292" i="4"/>
  <c r="AD292" i="4" s="1"/>
  <c r="AE292" i="4" s="1"/>
  <c r="AR292" i="4"/>
  <c r="AO292" i="4"/>
  <c r="AG292" i="4"/>
  <c r="AH292" i="4" s="1"/>
  <c r="AI292" i="4" s="1"/>
  <c r="AF292" i="4"/>
  <c r="S292" i="4"/>
  <c r="AW291" i="4"/>
  <c r="AL291" i="4"/>
  <c r="AD291" i="4"/>
  <c r="AE291" i="4" s="1"/>
  <c r="AF291" i="4" s="1"/>
  <c r="AW290" i="4"/>
  <c r="AD290" i="4" s="1"/>
  <c r="AO290" i="4"/>
  <c r="AR290" i="4" s="1"/>
  <c r="AH290" i="4"/>
  <c r="AI290" i="4" s="1"/>
  <c r="AG290" i="4"/>
  <c r="AE290" i="4"/>
  <c r="R290" i="4"/>
  <c r="AW289" i="4"/>
  <c r="AD289" i="4" s="1"/>
  <c r="AE289" i="4" s="1"/>
  <c r="AF289" i="4" s="1"/>
  <c r="AL289" i="4" s="1"/>
  <c r="AJ289" i="4"/>
  <c r="AW288" i="4"/>
  <c r="AO288" i="4"/>
  <c r="AR288" i="4" s="1"/>
  <c r="AH288" i="4"/>
  <c r="AI288" i="4" s="1"/>
  <c r="AG288" i="4"/>
  <c r="AD288" i="4"/>
  <c r="AE288" i="4" s="1"/>
  <c r="AW287" i="4"/>
  <c r="AD287" i="4" s="1"/>
  <c r="AE287" i="4" s="1"/>
  <c r="AJ287" i="4" s="1"/>
  <c r="S287" i="4"/>
  <c r="AW286" i="4"/>
  <c r="AD286" i="4" s="1"/>
  <c r="AE286" i="4" s="1"/>
  <c r="AO286" i="4"/>
  <c r="AR286" i="4" s="1"/>
  <c r="AG286" i="4"/>
  <c r="AH286" i="4" s="1"/>
  <c r="AI286" i="4" s="1"/>
  <c r="AW285" i="4"/>
  <c r="AD285" i="4" s="1"/>
  <c r="AE285" i="4" s="1"/>
  <c r="AT285" i="4"/>
  <c r="R285" i="4"/>
  <c r="AW284" i="4"/>
  <c r="AD284" i="4" s="1"/>
  <c r="AE284" i="4" s="1"/>
  <c r="AF284" i="4" s="1"/>
  <c r="AL284" i="4" s="1"/>
  <c r="AT284" i="4"/>
  <c r="AT465" i="4" s="1"/>
  <c r="AG283" i="4"/>
  <c r="AH283" i="4" s="1"/>
  <c r="AI283" i="4" s="1"/>
  <c r="AL283" i="4" s="1"/>
  <c r="AG282" i="4"/>
  <c r="AH282" i="4" s="1"/>
  <c r="AI282" i="4" s="1"/>
  <c r="AL282" i="4" s="1"/>
  <c r="AG281" i="4"/>
  <c r="AH281" i="4" s="1"/>
  <c r="AI281" i="4" s="1"/>
  <c r="AL281" i="4" s="1"/>
  <c r="AG280" i="4"/>
  <c r="AH280" i="4" s="1"/>
  <c r="AI280" i="4" s="1"/>
  <c r="AL280" i="4" s="1"/>
  <c r="AG279" i="4"/>
  <c r="AH279" i="4" s="1"/>
  <c r="AI279" i="4" s="1"/>
  <c r="AL279" i="4" s="1"/>
  <c r="AG278" i="4"/>
  <c r="AH278" i="4" s="1"/>
  <c r="AI278" i="4" s="1"/>
  <c r="AW277" i="4"/>
  <c r="AD277" i="4" s="1"/>
  <c r="AE277" i="4" s="1"/>
  <c r="R277" i="4"/>
  <c r="AW276" i="4"/>
  <c r="AD276" i="4" s="1"/>
  <c r="AE276" i="4"/>
  <c r="R276" i="4"/>
  <c r="AW275" i="4"/>
  <c r="AD275" i="4" s="1"/>
  <c r="AE275" i="4" s="1"/>
  <c r="AF275" i="4" s="1"/>
  <c r="AL275" i="4" s="1"/>
  <c r="AJ275" i="4"/>
  <c r="AW274" i="4"/>
  <c r="AD274" i="4" s="1"/>
  <c r="AE274" i="4" s="1"/>
  <c r="AF274" i="4" s="1"/>
  <c r="AL274" i="4" s="1"/>
  <c r="AW273" i="4"/>
  <c r="AD273" i="4" s="1"/>
  <c r="AE273" i="4" s="1"/>
  <c r="R273" i="4"/>
  <c r="AW272" i="4"/>
  <c r="AD272" i="4" s="1"/>
  <c r="AE272" i="4"/>
  <c r="R272" i="4"/>
  <c r="AW271" i="4"/>
  <c r="AD271" i="4" s="1"/>
  <c r="AE271" i="4" s="1"/>
  <c r="AF271" i="4" s="1"/>
  <c r="AL271" i="4" s="1"/>
  <c r="AJ271" i="4"/>
  <c r="AW270" i="4"/>
  <c r="AD270" i="4" s="1"/>
  <c r="AE270" i="4" s="1"/>
  <c r="AF270" i="4" s="1"/>
  <c r="X269" i="4"/>
  <c r="S269" i="4"/>
  <c r="S462" i="4" s="1"/>
  <c r="R269" i="4"/>
  <c r="X267" i="4"/>
  <c r="X265" i="4"/>
  <c r="X263" i="4"/>
  <c r="Q262" i="4"/>
  <c r="Q264" i="4" s="1"/>
  <c r="P262" i="4"/>
  <c r="X260" i="4"/>
  <c r="P260" i="4"/>
  <c r="X259" i="4"/>
  <c r="P259" i="4"/>
  <c r="X258" i="4"/>
  <c r="P258" i="4"/>
  <c r="AT257" i="4"/>
  <c r="AO255" i="4"/>
  <c r="AR255" i="4" s="1"/>
  <c r="AG255" i="4"/>
  <c r="AH255" i="4" s="1"/>
  <c r="AI255" i="4" s="1"/>
  <c r="AL255" i="4" s="1"/>
  <c r="AO254" i="4"/>
  <c r="AR254" i="4" s="1"/>
  <c r="AG254" i="4"/>
  <c r="AH254" i="4" s="1"/>
  <c r="AO253" i="4"/>
  <c r="AR253" i="4" s="1"/>
  <c r="AG253" i="4"/>
  <c r="AH253" i="4" s="1"/>
  <c r="AO252" i="4"/>
  <c r="AR252" i="4" s="1"/>
  <c r="AH252" i="4"/>
  <c r="AG252" i="4"/>
  <c r="AR251" i="4"/>
  <c r="AO251" i="4"/>
  <c r="AG251" i="4"/>
  <c r="AW250" i="4"/>
  <c r="AD250" i="4" s="1"/>
  <c r="AE250" i="4" s="1"/>
  <c r="AW249" i="4"/>
  <c r="AD249" i="4" s="1"/>
  <c r="AE249" i="4" s="1"/>
  <c r="AW248" i="4"/>
  <c r="AD248" i="4" s="1"/>
  <c r="AE248" i="4" s="1"/>
  <c r="AF248" i="4" s="1"/>
  <c r="AL248" i="4" s="1"/>
  <c r="AJ248" i="4"/>
  <c r="AW247" i="4"/>
  <c r="AD247" i="4" s="1"/>
  <c r="AE247" i="4" s="1"/>
  <c r="AF247" i="4" s="1"/>
  <c r="AL247" i="4" s="1"/>
  <c r="AJ247" i="4"/>
  <c r="AW246" i="4"/>
  <c r="AD246" i="4" s="1"/>
  <c r="AE246" i="4" s="1"/>
  <c r="AR246" i="4"/>
  <c r="AW245" i="4"/>
  <c r="AR245" i="4"/>
  <c r="AL245" i="4"/>
  <c r="AJ245" i="4"/>
  <c r="AD245" i="4"/>
  <c r="AE245" i="4" s="1"/>
  <c r="AF245" i="4" s="1"/>
  <c r="AW244" i="4"/>
  <c r="AD244" i="4" s="1"/>
  <c r="AE244" i="4" s="1"/>
  <c r="AR244" i="4"/>
  <c r="AW243" i="4"/>
  <c r="AR243" i="4"/>
  <c r="AL243" i="4"/>
  <c r="AJ243" i="4"/>
  <c r="AD243" i="4"/>
  <c r="AE243" i="4" s="1"/>
  <c r="AF243" i="4" s="1"/>
  <c r="AW242" i="4"/>
  <c r="AD242" i="4" s="1"/>
  <c r="AE242" i="4" s="1"/>
  <c r="AR242" i="4"/>
  <c r="AW241" i="4"/>
  <c r="AR241" i="4"/>
  <c r="AL241" i="4"/>
  <c r="AJ241" i="4"/>
  <c r="AD241" i="4"/>
  <c r="AE241" i="4" s="1"/>
  <c r="AF241" i="4" s="1"/>
  <c r="AW240" i="4"/>
  <c r="AD240" i="4" s="1"/>
  <c r="AE240" i="4" s="1"/>
  <c r="AR240" i="4"/>
  <c r="AW239" i="4"/>
  <c r="AR239" i="4"/>
  <c r="AL239" i="4"/>
  <c r="AJ239" i="4"/>
  <c r="AD239" i="4"/>
  <c r="AE239" i="4" s="1"/>
  <c r="AF239" i="4" s="1"/>
  <c r="AW238" i="4"/>
  <c r="AD238" i="4" s="1"/>
  <c r="AE238" i="4" s="1"/>
  <c r="AQ238" i="4"/>
  <c r="AW237" i="4"/>
  <c r="AR237" i="4"/>
  <c r="AL237" i="4"/>
  <c r="AJ237" i="4"/>
  <c r="AD237" i="4"/>
  <c r="AE237" i="4" s="1"/>
  <c r="AF237" i="4" s="1"/>
  <c r="AW236" i="4"/>
  <c r="AD236" i="4" s="1"/>
  <c r="AE236" i="4" s="1"/>
  <c r="AR236" i="4"/>
  <c r="AW235" i="4"/>
  <c r="AR235" i="4"/>
  <c r="AL235" i="4"/>
  <c r="AJ235" i="4"/>
  <c r="AD235" i="4"/>
  <c r="AE235" i="4" s="1"/>
  <c r="AF235" i="4" s="1"/>
  <c r="AW234" i="4"/>
  <c r="AD234" i="4" s="1"/>
  <c r="AE234" i="4" s="1"/>
  <c r="AR234" i="4"/>
  <c r="AW233" i="4"/>
  <c r="AR233" i="4"/>
  <c r="AL233" i="4"/>
  <c r="AJ233" i="4"/>
  <c r="AD233" i="4"/>
  <c r="AE233" i="4" s="1"/>
  <c r="AF233" i="4" s="1"/>
  <c r="AW232" i="4"/>
  <c r="AD232" i="4" s="1"/>
  <c r="AE232" i="4" s="1"/>
  <c r="AR232" i="4"/>
  <c r="AW231" i="4"/>
  <c r="AR231" i="4"/>
  <c r="AL231" i="4"/>
  <c r="AJ231" i="4"/>
  <c r="AD231" i="4"/>
  <c r="AE231" i="4" s="1"/>
  <c r="AF231" i="4" s="1"/>
  <c r="AW230" i="4"/>
  <c r="AD230" i="4" s="1"/>
  <c r="AE230" i="4" s="1"/>
  <c r="AW229" i="4"/>
  <c r="AD229" i="4" s="1"/>
  <c r="AE229" i="4" s="1"/>
  <c r="AW228" i="4"/>
  <c r="AD228" i="4" s="1"/>
  <c r="AE228" i="4" s="1"/>
  <c r="AW227" i="4"/>
  <c r="AD227" i="4" s="1"/>
  <c r="AE227" i="4" s="1"/>
  <c r="AF227" i="4" s="1"/>
  <c r="AL227" i="4" s="1"/>
  <c r="AW226" i="4"/>
  <c r="AD226" i="4" s="1"/>
  <c r="AE226" i="4" s="1"/>
  <c r="AW225" i="4"/>
  <c r="AD225" i="4" s="1"/>
  <c r="AE225" i="4"/>
  <c r="AJ225" i="4" s="1"/>
  <c r="AW224" i="4"/>
  <c r="AD224" i="4" s="1"/>
  <c r="AE224" i="4" s="1"/>
  <c r="AF224" i="4" s="1"/>
  <c r="AL224" i="4" s="1"/>
  <c r="AQ224" i="4"/>
  <c r="AW223" i="4"/>
  <c r="AD223" i="4" s="1"/>
  <c r="AE223" i="4" s="1"/>
  <c r="AQ223" i="4"/>
  <c r="AW222" i="4"/>
  <c r="AQ222" i="4"/>
  <c r="AD222" i="4"/>
  <c r="AE222" i="4" s="1"/>
  <c r="AF222" i="4" s="1"/>
  <c r="AL222" i="4" s="1"/>
  <c r="AW221" i="4"/>
  <c r="AD221" i="4" s="1"/>
  <c r="AE221" i="4" s="1"/>
  <c r="AQ221" i="4"/>
  <c r="AW220" i="4"/>
  <c r="AD220" i="4" s="1"/>
  <c r="AE220" i="4" s="1"/>
  <c r="AF220" i="4" s="1"/>
  <c r="AL220" i="4" s="1"/>
  <c r="AQ220" i="4"/>
  <c r="AW219" i="4"/>
  <c r="AD219" i="4" s="1"/>
  <c r="AE219" i="4" s="1"/>
  <c r="AQ219" i="4"/>
  <c r="AW218" i="4"/>
  <c r="AQ218" i="4"/>
  <c r="AD218" i="4"/>
  <c r="AE218" i="4" s="1"/>
  <c r="AF218" i="4" s="1"/>
  <c r="AL218" i="4" s="1"/>
  <c r="AW217" i="4"/>
  <c r="AD217" i="4" s="1"/>
  <c r="AE217" i="4" s="1"/>
  <c r="AQ217" i="4"/>
  <c r="AW216" i="4"/>
  <c r="AD216" i="4" s="1"/>
  <c r="AE216" i="4" s="1"/>
  <c r="AF216" i="4" s="1"/>
  <c r="AQ216" i="4"/>
  <c r="AL216" i="4"/>
  <c r="AW215" i="4"/>
  <c r="AD215" i="4" s="1"/>
  <c r="AE215" i="4" s="1"/>
  <c r="AQ215" i="4"/>
  <c r="AW214" i="4"/>
  <c r="AQ214" i="4"/>
  <c r="AD214" i="4"/>
  <c r="AE214" i="4" s="1"/>
  <c r="AF214" i="4" s="1"/>
  <c r="AL214" i="4" s="1"/>
  <c r="AW213" i="4"/>
  <c r="AD213" i="4" s="1"/>
  <c r="AE213" i="4" s="1"/>
  <c r="AQ213" i="4"/>
  <c r="AW212" i="4"/>
  <c r="AD212" i="4" s="1"/>
  <c r="AE212" i="4" s="1"/>
  <c r="AF212" i="4" s="1"/>
  <c r="AR212" i="4"/>
  <c r="AL212" i="4"/>
  <c r="AW211" i="4"/>
  <c r="AD211" i="4" s="1"/>
  <c r="AR211" i="4"/>
  <c r="AW210" i="4"/>
  <c r="AQ210" i="4"/>
  <c r="AD210" i="4"/>
  <c r="AE210" i="4" s="1"/>
  <c r="AF210" i="4" s="1"/>
  <c r="AL210" i="4" s="1"/>
  <c r="AW209" i="4"/>
  <c r="AD209" i="4" s="1"/>
  <c r="AE209" i="4" s="1"/>
  <c r="AR209" i="4"/>
  <c r="AW208" i="4"/>
  <c r="AD208" i="4" s="1"/>
  <c r="AE208" i="4" s="1"/>
  <c r="AF208" i="4" s="1"/>
  <c r="AL208" i="4" s="1"/>
  <c r="AR208" i="4"/>
  <c r="AW207" i="4"/>
  <c r="AD207" i="4" s="1"/>
  <c r="AE207" i="4" s="1"/>
  <c r="AR207" i="4"/>
  <c r="AW206" i="4"/>
  <c r="AQ206" i="4"/>
  <c r="AD206" i="4"/>
  <c r="AE206" i="4" s="1"/>
  <c r="AF206" i="4" s="1"/>
  <c r="AL206" i="4" s="1"/>
  <c r="AW205" i="4"/>
  <c r="AD205" i="4" s="1"/>
  <c r="AE205" i="4" s="1"/>
  <c r="AQ205" i="4"/>
  <c r="AW204" i="4"/>
  <c r="AD204" i="4" s="1"/>
  <c r="AE204" i="4" s="1"/>
  <c r="AF204" i="4" s="1"/>
  <c r="AL204" i="4" s="1"/>
  <c r="AQ204" i="4"/>
  <c r="AW203" i="4"/>
  <c r="AD203" i="4" s="1"/>
  <c r="AE203" i="4" s="1"/>
  <c r="AQ203" i="4"/>
  <c r="AW202" i="4"/>
  <c r="AQ202" i="4"/>
  <c r="AD202" i="4"/>
  <c r="AE202" i="4" s="1"/>
  <c r="AF202" i="4" s="1"/>
  <c r="AL202" i="4" s="1"/>
  <c r="AW201" i="4"/>
  <c r="AD201" i="4" s="1"/>
  <c r="AE201" i="4" s="1"/>
  <c r="AQ201" i="4"/>
  <c r="AW200" i="4"/>
  <c r="AD200" i="4" s="1"/>
  <c r="AE200" i="4" s="1"/>
  <c r="AF200" i="4" s="1"/>
  <c r="AQ200" i="4"/>
  <c r="AL200" i="4"/>
  <c r="AW199" i="4"/>
  <c r="AD199" i="4" s="1"/>
  <c r="AE199" i="4" s="1"/>
  <c r="AQ199" i="4"/>
  <c r="AW198" i="4"/>
  <c r="AQ198" i="4"/>
  <c r="AD198" i="4"/>
  <c r="AE198" i="4" s="1"/>
  <c r="AF198" i="4" s="1"/>
  <c r="AL198" i="4" s="1"/>
  <c r="AW197" i="4"/>
  <c r="AD197" i="4" s="1"/>
  <c r="AE197" i="4" s="1"/>
  <c r="AQ197" i="4"/>
  <c r="AW196" i="4"/>
  <c r="AD196" i="4" s="1"/>
  <c r="AE196" i="4" s="1"/>
  <c r="AF196" i="4" s="1"/>
  <c r="AQ196" i="4"/>
  <c r="AL196" i="4"/>
  <c r="AW195" i="4"/>
  <c r="AD195" i="4" s="1"/>
  <c r="AE195" i="4" s="1"/>
  <c r="AQ195" i="4"/>
  <c r="AW194" i="4"/>
  <c r="AQ194" i="4"/>
  <c r="AD194" i="4"/>
  <c r="AE194" i="4" s="1"/>
  <c r="AF194" i="4" s="1"/>
  <c r="AL194" i="4" s="1"/>
  <c r="AW193" i="4"/>
  <c r="AD193" i="4" s="1"/>
  <c r="AE193" i="4" s="1"/>
  <c r="AQ193" i="4"/>
  <c r="AW192" i="4"/>
  <c r="AD192" i="4" s="1"/>
  <c r="AE192" i="4" s="1"/>
  <c r="AF192" i="4" s="1"/>
  <c r="AL192" i="4" s="1"/>
  <c r="AQ192" i="4"/>
  <c r="AW191" i="4"/>
  <c r="AD191" i="4" s="1"/>
  <c r="AE191" i="4" s="1"/>
  <c r="AQ191" i="4"/>
  <c r="AW190" i="4"/>
  <c r="AQ190" i="4"/>
  <c r="AD190" i="4"/>
  <c r="AE190" i="4" s="1"/>
  <c r="AF190" i="4" s="1"/>
  <c r="AL190" i="4" s="1"/>
  <c r="AW189" i="4"/>
  <c r="AD189" i="4" s="1"/>
  <c r="AE189" i="4" s="1"/>
  <c r="AQ189" i="4"/>
  <c r="AW188" i="4"/>
  <c r="AD188" i="4" s="1"/>
  <c r="AE188" i="4" s="1"/>
  <c r="AF188" i="4" s="1"/>
  <c r="AL188" i="4" s="1"/>
  <c r="AQ188" i="4"/>
  <c r="AW187" i="4"/>
  <c r="AD187" i="4" s="1"/>
  <c r="AE187" i="4" s="1"/>
  <c r="AQ187" i="4"/>
  <c r="AW186" i="4"/>
  <c r="AQ186" i="4"/>
  <c r="AD186" i="4"/>
  <c r="AE186" i="4" s="1"/>
  <c r="AF186" i="4" s="1"/>
  <c r="AL186" i="4" s="1"/>
  <c r="AW185" i="4"/>
  <c r="AD185" i="4" s="1"/>
  <c r="AE185" i="4" s="1"/>
  <c r="AQ185" i="4"/>
  <c r="AW184" i="4"/>
  <c r="AD184" i="4" s="1"/>
  <c r="AE184" i="4" s="1"/>
  <c r="AF184" i="4" s="1"/>
  <c r="AQ184" i="4"/>
  <c r="AL184" i="4"/>
  <c r="AW183" i="4"/>
  <c r="AD183" i="4" s="1"/>
  <c r="AQ183" i="4"/>
  <c r="AW182" i="4"/>
  <c r="AR182" i="4"/>
  <c r="AD182" i="4"/>
  <c r="AE182" i="4" s="1"/>
  <c r="AF182" i="4" s="1"/>
  <c r="AL182" i="4" s="1"/>
  <c r="AW181" i="4"/>
  <c r="AD181" i="4" s="1"/>
  <c r="AE181" i="4" s="1"/>
  <c r="AQ181" i="4"/>
  <c r="AW180" i="4"/>
  <c r="AD180" i="4" s="1"/>
  <c r="AE180" i="4" s="1"/>
  <c r="AF180" i="4" s="1"/>
  <c r="AQ180" i="4"/>
  <c r="AL180" i="4"/>
  <c r="AW179" i="4"/>
  <c r="AD179" i="4" s="1"/>
  <c r="AE179" i="4" s="1"/>
  <c r="AQ179" i="4"/>
  <c r="AW178" i="4"/>
  <c r="AQ178" i="4"/>
  <c r="AD178" i="4"/>
  <c r="AE178" i="4" s="1"/>
  <c r="AF178" i="4" s="1"/>
  <c r="AL178" i="4" s="1"/>
  <c r="AW177" i="4"/>
  <c r="AD177" i="4" s="1"/>
  <c r="AQ177" i="4"/>
  <c r="AW176" i="4"/>
  <c r="AD176" i="4" s="1"/>
  <c r="AE176" i="4" s="1"/>
  <c r="AF176" i="4" s="1"/>
  <c r="AL176" i="4" s="1"/>
  <c r="AQ176" i="4"/>
  <c r="AW175" i="4"/>
  <c r="AD175" i="4" s="1"/>
  <c r="AR175" i="4"/>
  <c r="AW174" i="4"/>
  <c r="AR174" i="4"/>
  <c r="AD174" i="4"/>
  <c r="AE174" i="4" s="1"/>
  <c r="AF174" i="4" s="1"/>
  <c r="AL174" i="4" s="1"/>
  <c r="AW173" i="4"/>
  <c r="AD173" i="4" s="1"/>
  <c r="AR173" i="4"/>
  <c r="AW172" i="4"/>
  <c r="AD172" i="4" s="1"/>
  <c r="AF172" i="4" s="1"/>
  <c r="AL172" i="4" s="1"/>
  <c r="AR172" i="4"/>
  <c r="AW171" i="4"/>
  <c r="AD171" i="4" s="1"/>
  <c r="AE171" i="4" s="1"/>
  <c r="AR171" i="4"/>
  <c r="AW170" i="4"/>
  <c r="AD170" i="4" s="1"/>
  <c r="AF170" i="4" s="1"/>
  <c r="AL170" i="4" s="1"/>
  <c r="AR170" i="4"/>
  <c r="AW169" i="4"/>
  <c r="AD169" i="4" s="1"/>
  <c r="AE169" i="4" s="1"/>
  <c r="AR169" i="4"/>
  <c r="AW168" i="4"/>
  <c r="AD168" i="4" s="1"/>
  <c r="AE168" i="4" s="1"/>
  <c r="AF168" i="4" s="1"/>
  <c r="AR168" i="4"/>
  <c r="AL168" i="4"/>
  <c r="AW167" i="4"/>
  <c r="AD167" i="4" s="1"/>
  <c r="AE167" i="4" s="1"/>
  <c r="AR167" i="4"/>
  <c r="AW166" i="4"/>
  <c r="AR166" i="4"/>
  <c r="AD166" i="4"/>
  <c r="AE166" i="4" s="1"/>
  <c r="AF166" i="4" s="1"/>
  <c r="AL166" i="4" s="1"/>
  <c r="AW165" i="4"/>
  <c r="AD165" i="4" s="1"/>
  <c r="AE165" i="4" s="1"/>
  <c r="AR165" i="4"/>
  <c r="AW164" i="4"/>
  <c r="AD164" i="4" s="1"/>
  <c r="AE164" i="4" s="1"/>
  <c r="AF164" i="4" s="1"/>
  <c r="AL164" i="4" s="1"/>
  <c r="AR164" i="4"/>
  <c r="AW163" i="4"/>
  <c r="AD163" i="4" s="1"/>
  <c r="AE163" i="4" s="1"/>
  <c r="AR163" i="4"/>
  <c r="AW162" i="4"/>
  <c r="AR162" i="4"/>
  <c r="AD162" i="4"/>
  <c r="AE162" i="4" s="1"/>
  <c r="AF162" i="4" s="1"/>
  <c r="AL162" i="4" s="1"/>
  <c r="AW161" i="4"/>
  <c r="AD161" i="4" s="1"/>
  <c r="AE161" i="4" s="1"/>
  <c r="AR161" i="4"/>
  <c r="AW160" i="4"/>
  <c r="AD160" i="4" s="1"/>
  <c r="AE160" i="4" s="1"/>
  <c r="AF160" i="4" s="1"/>
  <c r="AL160" i="4" s="1"/>
  <c r="AR160" i="4"/>
  <c r="AW159" i="4"/>
  <c r="AD159" i="4" s="1"/>
  <c r="AE159" i="4" s="1"/>
  <c r="AR159" i="4"/>
  <c r="AW158" i="4"/>
  <c r="AR158" i="4"/>
  <c r="AD158" i="4"/>
  <c r="AE158" i="4" s="1"/>
  <c r="AF158" i="4" s="1"/>
  <c r="AL158" i="4" s="1"/>
  <c r="AW157" i="4"/>
  <c r="AD157" i="4" s="1"/>
  <c r="AE157" i="4" s="1"/>
  <c r="AR157" i="4"/>
  <c r="AW156" i="4"/>
  <c r="AD156" i="4" s="1"/>
  <c r="AE156" i="4" s="1"/>
  <c r="AF156" i="4" s="1"/>
  <c r="AR156" i="4"/>
  <c r="AL156" i="4"/>
  <c r="AW155" i="4"/>
  <c r="AD155" i="4" s="1"/>
  <c r="AE155" i="4" s="1"/>
  <c r="AR155" i="4"/>
  <c r="AW154" i="4"/>
  <c r="AR154" i="4"/>
  <c r="AD154" i="4"/>
  <c r="AE154" i="4" s="1"/>
  <c r="AF154" i="4" s="1"/>
  <c r="AL154" i="4" s="1"/>
  <c r="AW153" i="4"/>
  <c r="AD153" i="4" s="1"/>
  <c r="AR153" i="4"/>
  <c r="AW152" i="4"/>
  <c r="AD152" i="4" s="1"/>
  <c r="AE152" i="4" s="1"/>
  <c r="AF152" i="4" s="1"/>
  <c r="AR152" i="4"/>
  <c r="AL152" i="4"/>
  <c r="AW151" i="4"/>
  <c r="AD151" i="4" s="1"/>
  <c r="AE151" i="4" s="1"/>
  <c r="AR151" i="4"/>
  <c r="AW150" i="4"/>
  <c r="AR150" i="4"/>
  <c r="AD150" i="4"/>
  <c r="AE150" i="4" s="1"/>
  <c r="AF150" i="4" s="1"/>
  <c r="AL150" i="4" s="1"/>
  <c r="AW149" i="4"/>
  <c r="AD149" i="4" s="1"/>
  <c r="AE149" i="4" s="1"/>
  <c r="AR149" i="4"/>
  <c r="AW148" i="4"/>
  <c r="AD148" i="4" s="1"/>
  <c r="AE148" i="4" s="1"/>
  <c r="AF148" i="4" s="1"/>
  <c r="AL148" i="4" s="1"/>
  <c r="AR148" i="4"/>
  <c r="AW147" i="4"/>
  <c r="AD147" i="4" s="1"/>
  <c r="AE147" i="4" s="1"/>
  <c r="AR147" i="4"/>
  <c r="AW146" i="4"/>
  <c r="AR146" i="4"/>
  <c r="AD146" i="4"/>
  <c r="AE146" i="4" s="1"/>
  <c r="AF146" i="4" s="1"/>
  <c r="AL146" i="4" s="1"/>
  <c r="AW145" i="4"/>
  <c r="AD145" i="4" s="1"/>
  <c r="AE145" i="4" s="1"/>
  <c r="AR145" i="4"/>
  <c r="AW144" i="4"/>
  <c r="AD144" i="4" s="1"/>
  <c r="AE144" i="4" s="1"/>
  <c r="AF144" i="4" s="1"/>
  <c r="AL144" i="4" s="1"/>
  <c r="AR144" i="4"/>
  <c r="AW143" i="4"/>
  <c r="AD143" i="4" s="1"/>
  <c r="AE143" i="4" s="1"/>
  <c r="AR143" i="4"/>
  <c r="AW142" i="4"/>
  <c r="AR142" i="4"/>
  <c r="AD142" i="4"/>
  <c r="AE142" i="4" s="1"/>
  <c r="AF142" i="4" s="1"/>
  <c r="AL142" i="4" s="1"/>
  <c r="AW141" i="4"/>
  <c r="AD141" i="4" s="1"/>
  <c r="AE141" i="4" s="1"/>
  <c r="AR141" i="4"/>
  <c r="AW140" i="4"/>
  <c r="AD140" i="4" s="1"/>
  <c r="AE140" i="4" s="1"/>
  <c r="AF140" i="4" s="1"/>
  <c r="AR140" i="4"/>
  <c r="AL140" i="4"/>
  <c r="AW139" i="4"/>
  <c r="AD139" i="4" s="1"/>
  <c r="AE139" i="4" s="1"/>
  <c r="AR139" i="4"/>
  <c r="AW138" i="4"/>
  <c r="AR138" i="4"/>
  <c r="AD138" i="4"/>
  <c r="AE138" i="4" s="1"/>
  <c r="AF138" i="4" s="1"/>
  <c r="AL138" i="4" s="1"/>
  <c r="AW137" i="4"/>
  <c r="AD137" i="4" s="1"/>
  <c r="AE137" i="4" s="1"/>
  <c r="AR137" i="4"/>
  <c r="AW136" i="4"/>
  <c r="AR136" i="4"/>
  <c r="AD136" i="4"/>
  <c r="AE136" i="4" s="1"/>
  <c r="AF136" i="4" s="1"/>
  <c r="AL136" i="4" s="1"/>
  <c r="AW135" i="4"/>
  <c r="AD135" i="4" s="1"/>
  <c r="AE135" i="4" s="1"/>
  <c r="AR135" i="4"/>
  <c r="AW134" i="4"/>
  <c r="AD134" i="4" s="1"/>
  <c r="AE134" i="4" s="1"/>
  <c r="AF134" i="4" s="1"/>
  <c r="AL134" i="4" s="1"/>
  <c r="AR134" i="4"/>
  <c r="AW133" i="4"/>
  <c r="AD133" i="4" s="1"/>
  <c r="AE133" i="4" s="1"/>
  <c r="AR133" i="4"/>
  <c r="AW132" i="4"/>
  <c r="AD132" i="4" s="1"/>
  <c r="AE132" i="4" s="1"/>
  <c r="AF132" i="4" s="1"/>
  <c r="AR132" i="4"/>
  <c r="AL132" i="4"/>
  <c r="AW131" i="4"/>
  <c r="AD131" i="4" s="1"/>
  <c r="AE131" i="4" s="1"/>
  <c r="AR131" i="4"/>
  <c r="AW130" i="4"/>
  <c r="AR130" i="4"/>
  <c r="AD130" i="4"/>
  <c r="AF130" i="4" s="1"/>
  <c r="AL130" i="4" s="1"/>
  <c r="AW129" i="4"/>
  <c r="AD129" i="4" s="1"/>
  <c r="AE129" i="4" s="1"/>
  <c r="AR129" i="4"/>
  <c r="AW128" i="4"/>
  <c r="AD128" i="4" s="1"/>
  <c r="AE128" i="4" s="1"/>
  <c r="AF128" i="4" s="1"/>
  <c r="AL128" i="4" s="1"/>
  <c r="AR128" i="4"/>
  <c r="AW127" i="4"/>
  <c r="AD127" i="4" s="1"/>
  <c r="AE127" i="4" s="1"/>
  <c r="AR127" i="4"/>
  <c r="AW126" i="4"/>
  <c r="AD126" i="4" s="1"/>
  <c r="AE126" i="4" s="1"/>
  <c r="AF126" i="4" s="1"/>
  <c r="AR126" i="4"/>
  <c r="AL126" i="4"/>
  <c r="AW125" i="4"/>
  <c r="AD125" i="4" s="1"/>
  <c r="AE125" i="4" s="1"/>
  <c r="AR125" i="4"/>
  <c r="AW124" i="4"/>
  <c r="AR124" i="4"/>
  <c r="AD124" i="4"/>
  <c r="AF124" i="4" s="1"/>
  <c r="AL124" i="4" s="1"/>
  <c r="AW123" i="4"/>
  <c r="AD123" i="4" s="1"/>
  <c r="AE123" i="4" s="1"/>
  <c r="AR123" i="4"/>
  <c r="AW122" i="4"/>
  <c r="AR122" i="4"/>
  <c r="AD122" i="4"/>
  <c r="AE122" i="4" s="1"/>
  <c r="AF122" i="4" s="1"/>
  <c r="AL122" i="4" s="1"/>
  <c r="AW121" i="4"/>
  <c r="AD121" i="4" s="1"/>
  <c r="AE121" i="4" s="1"/>
  <c r="AR121" i="4"/>
  <c r="AW120" i="4"/>
  <c r="AD120" i="4" s="1"/>
  <c r="AE120" i="4" s="1"/>
  <c r="AF120" i="4" s="1"/>
  <c r="AR120" i="4"/>
  <c r="AL120" i="4"/>
  <c r="AW119" i="4"/>
  <c r="AD119" i="4" s="1"/>
  <c r="AE119" i="4" s="1"/>
  <c r="AR119" i="4"/>
  <c r="AW118" i="4"/>
  <c r="AR118" i="4"/>
  <c r="AD118" i="4"/>
  <c r="AE118" i="4" s="1"/>
  <c r="AF118" i="4" s="1"/>
  <c r="AL118" i="4" s="1"/>
  <c r="AW117" i="4"/>
  <c r="AD117" i="4" s="1"/>
  <c r="AE117" i="4" s="1"/>
  <c r="AR117" i="4"/>
  <c r="AW116" i="4"/>
  <c r="AD116" i="4" s="1"/>
  <c r="AE116" i="4" s="1"/>
  <c r="AF116" i="4" s="1"/>
  <c r="AL116" i="4" s="1"/>
  <c r="AR116" i="4"/>
  <c r="AW115" i="4"/>
  <c r="AD115" i="4" s="1"/>
  <c r="AE115" i="4" s="1"/>
  <c r="AR115" i="4"/>
  <c r="AW114" i="4"/>
  <c r="AR114" i="4"/>
  <c r="AD114" i="4"/>
  <c r="AE114" i="4" s="1"/>
  <c r="AF114" i="4" s="1"/>
  <c r="AL114" i="4" s="1"/>
  <c r="AW113" i="4"/>
  <c r="AD113" i="4" s="1"/>
  <c r="AE113" i="4" s="1"/>
  <c r="AR113" i="4"/>
  <c r="AW112" i="4"/>
  <c r="AD112" i="4" s="1"/>
  <c r="AE112" i="4" s="1"/>
  <c r="AF112" i="4" s="1"/>
  <c r="AL112" i="4" s="1"/>
  <c r="AR112" i="4"/>
  <c r="AW111" i="4"/>
  <c r="AD111" i="4" s="1"/>
  <c r="AE111" i="4" s="1"/>
  <c r="AR111" i="4"/>
  <c r="AW110" i="4"/>
  <c r="AR110" i="4"/>
  <c r="AD110" i="4"/>
  <c r="AE110" i="4" s="1"/>
  <c r="AF110" i="4" s="1"/>
  <c r="AL110" i="4" s="1"/>
  <c r="AW109" i="4"/>
  <c r="AD109" i="4" s="1"/>
  <c r="AE109" i="4" s="1"/>
  <c r="AR109" i="4"/>
  <c r="AW108" i="4"/>
  <c r="AD108" i="4" s="1"/>
  <c r="AE108" i="4" s="1"/>
  <c r="AF108" i="4" s="1"/>
  <c r="AL108" i="4" s="1"/>
  <c r="AR108" i="4"/>
  <c r="AW107" i="4"/>
  <c r="AD107" i="4" s="1"/>
  <c r="AE107" i="4" s="1"/>
  <c r="AR107" i="4"/>
  <c r="AW106" i="4"/>
  <c r="AR106" i="4"/>
  <c r="AD106" i="4"/>
  <c r="AE106" i="4" s="1"/>
  <c r="AF106" i="4" s="1"/>
  <c r="AL106" i="4" s="1"/>
  <c r="AW105" i="4"/>
  <c r="AD105" i="4" s="1"/>
  <c r="AE105" i="4" s="1"/>
  <c r="AR105" i="4"/>
  <c r="AW104" i="4"/>
  <c r="AD104" i="4" s="1"/>
  <c r="AE104" i="4" s="1"/>
  <c r="AF104" i="4" s="1"/>
  <c r="AL104" i="4" s="1"/>
  <c r="AR104" i="4"/>
  <c r="AW103" i="4"/>
  <c r="AD103" i="4" s="1"/>
  <c r="AR103" i="4"/>
  <c r="AW102" i="4"/>
  <c r="AR102" i="4"/>
  <c r="AD102" i="4"/>
  <c r="AE102" i="4" s="1"/>
  <c r="AF102" i="4" s="1"/>
  <c r="AL102" i="4" s="1"/>
  <c r="AW101" i="4"/>
  <c r="AD101" i="4" s="1"/>
  <c r="AE101" i="4" s="1"/>
  <c r="AR101" i="4"/>
  <c r="AW100" i="4"/>
  <c r="AD100" i="4" s="1"/>
  <c r="AE100" i="4" s="1"/>
  <c r="AF100" i="4" s="1"/>
  <c r="AL100" i="4" s="1"/>
  <c r="AR100" i="4"/>
  <c r="AW99" i="4"/>
  <c r="AD99" i="4" s="1"/>
  <c r="AE99" i="4" s="1"/>
  <c r="AR99" i="4"/>
  <c r="AW98" i="4"/>
  <c r="AR98" i="4"/>
  <c r="AD98" i="4"/>
  <c r="AE98" i="4" s="1"/>
  <c r="AF98" i="4" s="1"/>
  <c r="AL98" i="4" s="1"/>
  <c r="AW97" i="4"/>
  <c r="AD97" i="4" s="1"/>
  <c r="AE97" i="4" s="1"/>
  <c r="AR97" i="4"/>
  <c r="AW96" i="4"/>
  <c r="AD96" i="4" s="1"/>
  <c r="AE96" i="4" s="1"/>
  <c r="AF96" i="4" s="1"/>
  <c r="AL96" i="4" s="1"/>
  <c r="AR96" i="4"/>
  <c r="AW95" i="4"/>
  <c r="AD95" i="4" s="1"/>
  <c r="AE95" i="4" s="1"/>
  <c r="AR95" i="4"/>
  <c r="AW94" i="4"/>
  <c r="AR94" i="4"/>
  <c r="AD94" i="4"/>
  <c r="AE94" i="4" s="1"/>
  <c r="AF94" i="4" s="1"/>
  <c r="AL94" i="4" s="1"/>
  <c r="AW93" i="4"/>
  <c r="AD93" i="4" s="1"/>
  <c r="AE93" i="4" s="1"/>
  <c r="AR93" i="4"/>
  <c r="AW92" i="4"/>
  <c r="AD92" i="4" s="1"/>
  <c r="AE92" i="4" s="1"/>
  <c r="AF92" i="4" s="1"/>
  <c r="AL92" i="4" s="1"/>
  <c r="AR92" i="4"/>
  <c r="AW91" i="4"/>
  <c r="AD91" i="4" s="1"/>
  <c r="AE91" i="4" s="1"/>
  <c r="AR91" i="4"/>
  <c r="AW90" i="4"/>
  <c r="AR90" i="4"/>
  <c r="AD90" i="4"/>
  <c r="AE90" i="4" s="1"/>
  <c r="AF90" i="4" s="1"/>
  <c r="AL90" i="4" s="1"/>
  <c r="AW89" i="4"/>
  <c r="AD89" i="4" s="1"/>
  <c r="AE89" i="4" s="1"/>
  <c r="AR89" i="4"/>
  <c r="AW88" i="4"/>
  <c r="AD88" i="4" s="1"/>
  <c r="AE88" i="4" s="1"/>
  <c r="AF88" i="4" s="1"/>
  <c r="AL88" i="4" s="1"/>
  <c r="AR88" i="4"/>
  <c r="AW87" i="4"/>
  <c r="AD87" i="4" s="1"/>
  <c r="AR87" i="4"/>
  <c r="AW86" i="4"/>
  <c r="AR86" i="4"/>
  <c r="AD86" i="4"/>
  <c r="AF86" i="4" s="1"/>
  <c r="AL86" i="4" s="1"/>
  <c r="AW85" i="4"/>
  <c r="AD85" i="4" s="1"/>
  <c r="AE85" i="4" s="1"/>
  <c r="AR85" i="4"/>
  <c r="AW84" i="4"/>
  <c r="AD84" i="4" s="1"/>
  <c r="AF84" i="4" s="1"/>
  <c r="AL84" i="4" s="1"/>
  <c r="AR84" i="4"/>
  <c r="AW83" i="4"/>
  <c r="AD83" i="4" s="1"/>
  <c r="AE83" i="4" s="1"/>
  <c r="AR83" i="4"/>
  <c r="AW82" i="4"/>
  <c r="AR82" i="4"/>
  <c r="AD82" i="4"/>
  <c r="AE82" i="4" s="1"/>
  <c r="AF82" i="4" s="1"/>
  <c r="AL82" i="4" s="1"/>
  <c r="AW81" i="4"/>
  <c r="AD81" i="4" s="1"/>
  <c r="AE81" i="4" s="1"/>
  <c r="AR81" i="4"/>
  <c r="AW80" i="4"/>
  <c r="AD80" i="4" s="1"/>
  <c r="AF80" i="4" s="1"/>
  <c r="AL80" i="4" s="1"/>
  <c r="AR80" i="4"/>
  <c r="AW79" i="4"/>
  <c r="AD79" i="4" s="1"/>
  <c r="AE79" i="4" s="1"/>
  <c r="AR79" i="4"/>
  <c r="AW78" i="4"/>
  <c r="AD78" i="4" s="1"/>
  <c r="AE78" i="4" s="1"/>
  <c r="AF78" i="4" s="1"/>
  <c r="AL78" i="4" s="1"/>
  <c r="AR78" i="4"/>
  <c r="AW77" i="4"/>
  <c r="AD77" i="4" s="1"/>
  <c r="AE77" i="4" s="1"/>
  <c r="AR77" i="4"/>
  <c r="AW76" i="4"/>
  <c r="AR76" i="4"/>
  <c r="AD76" i="4"/>
  <c r="AE76" i="4" s="1"/>
  <c r="AF76" i="4" s="1"/>
  <c r="AL76" i="4" s="1"/>
  <c r="AW75" i="4"/>
  <c r="AD75" i="4" s="1"/>
  <c r="AE75" i="4" s="1"/>
  <c r="AR75" i="4"/>
  <c r="AW74" i="4"/>
  <c r="AD74" i="4" s="1"/>
  <c r="AE74" i="4" s="1"/>
  <c r="AF74" i="4" s="1"/>
  <c r="AL74" i="4" s="1"/>
  <c r="AR74" i="4"/>
  <c r="AW73" i="4"/>
  <c r="AD73" i="4" s="1"/>
  <c r="AR73" i="4"/>
  <c r="AW72" i="4"/>
  <c r="AR72" i="4"/>
  <c r="AD72" i="4"/>
  <c r="AW71" i="4"/>
  <c r="AD71" i="4" s="1"/>
  <c r="AR71" i="4"/>
  <c r="AW70" i="4"/>
  <c r="AD70" i="4" s="1"/>
  <c r="AR70" i="4"/>
  <c r="AW69" i="4"/>
  <c r="AD69" i="4" s="1"/>
  <c r="AR69" i="4"/>
  <c r="AW68" i="4"/>
  <c r="AR68" i="4"/>
  <c r="AD68" i="4"/>
  <c r="AW67" i="4"/>
  <c r="AD67" i="4" s="1"/>
  <c r="AR67" i="4"/>
  <c r="X66" i="4"/>
  <c r="S66" i="4"/>
  <c r="S215" i="4" s="1"/>
  <c r="R66" i="4"/>
  <c r="R252" i="4" s="1"/>
  <c r="Q65" i="4"/>
  <c r="X64" i="4"/>
  <c r="Q63" i="4"/>
  <c r="X62" i="4"/>
  <c r="Q61" i="4"/>
  <c r="X60" i="4"/>
  <c r="P59" i="4"/>
  <c r="P61" i="4" s="1"/>
  <c r="X57" i="4"/>
  <c r="P57" i="4"/>
  <c r="X56" i="4"/>
  <c r="P56" i="4"/>
  <c r="X55" i="4"/>
  <c r="P55" i="4"/>
  <c r="AT54" i="4"/>
  <c r="AT56" i="4" s="1"/>
  <c r="AQ54" i="4"/>
  <c r="AQ56" i="4" s="1"/>
  <c r="AO52" i="4"/>
  <c r="AR52" i="4" s="1"/>
  <c r="AG52" i="4"/>
  <c r="AH52" i="4" s="1"/>
  <c r="AO51" i="4"/>
  <c r="AR51" i="4" s="1"/>
  <c r="AI51" i="4"/>
  <c r="AL51" i="4" s="1"/>
  <c r="AG51" i="4"/>
  <c r="AH51" i="4" s="1"/>
  <c r="AJ51" i="4" s="1"/>
  <c r="AO50" i="4"/>
  <c r="AR50" i="4" s="1"/>
  <c r="AG50" i="4"/>
  <c r="AH50" i="4" s="1"/>
  <c r="AO49" i="4"/>
  <c r="AR49" i="4" s="1"/>
  <c r="AI49" i="4"/>
  <c r="AL49" i="4" s="1"/>
  <c r="AG49" i="4"/>
  <c r="AH49" i="4" s="1"/>
  <c r="AJ49" i="4" s="1"/>
  <c r="AO48" i="4"/>
  <c r="AR48" i="4" s="1"/>
  <c r="AG48" i="4"/>
  <c r="AH48" i="4" s="1"/>
  <c r="AO47" i="4"/>
  <c r="AR47" i="4" s="1"/>
  <c r="AI47" i="4"/>
  <c r="AL47" i="4" s="1"/>
  <c r="AG47" i="4"/>
  <c r="AH47" i="4" s="1"/>
  <c r="AJ47" i="4" s="1"/>
  <c r="AO46" i="4"/>
  <c r="AR46" i="4" s="1"/>
  <c r="AG46" i="4"/>
  <c r="AH46" i="4" s="1"/>
  <c r="AO45" i="4"/>
  <c r="AR45" i="4" s="1"/>
  <c r="AI45" i="4"/>
  <c r="AL45" i="4" s="1"/>
  <c r="AG45" i="4"/>
  <c r="AH45" i="4" s="1"/>
  <c r="AJ45" i="4" s="1"/>
  <c r="AO44" i="4"/>
  <c r="AR44" i="4" s="1"/>
  <c r="AG44" i="4"/>
  <c r="AH44" i="4" s="1"/>
  <c r="AO43" i="4"/>
  <c r="AR43" i="4" s="1"/>
  <c r="AG43" i="4"/>
  <c r="AH43" i="4" s="1"/>
  <c r="AI43" i="4" s="1"/>
  <c r="AL43" i="4" s="1"/>
  <c r="AW42" i="4"/>
  <c r="AD42" i="4" s="1"/>
  <c r="AE42" i="4" s="1"/>
  <c r="AW41" i="4"/>
  <c r="AD41" i="4" s="1"/>
  <c r="AE41" i="4" s="1"/>
  <c r="AW40" i="4"/>
  <c r="AD40" i="4" s="1"/>
  <c r="AE40" i="4" s="1"/>
  <c r="AJ40" i="4" s="1"/>
  <c r="AF40" i="4"/>
  <c r="AL40" i="4" s="1"/>
  <c r="AW39" i="4"/>
  <c r="AD39" i="4" s="1"/>
  <c r="AE39" i="4" s="1"/>
  <c r="AJ39" i="4" s="1"/>
  <c r="AW38" i="4"/>
  <c r="AD38" i="4" s="1"/>
  <c r="AE38" i="4" s="1"/>
  <c r="AW37" i="4"/>
  <c r="AD37" i="4" s="1"/>
  <c r="AE37" i="4" s="1"/>
  <c r="AO37" i="4"/>
  <c r="AR37" i="4" s="1"/>
  <c r="AG37" i="4"/>
  <c r="AH37" i="4" s="1"/>
  <c r="AI37" i="4" s="1"/>
  <c r="AW36" i="4"/>
  <c r="AD36" i="4" s="1"/>
  <c r="AE36" i="4" s="1"/>
  <c r="AW35" i="4"/>
  <c r="AD35" i="4" s="1"/>
  <c r="AE35" i="4" s="1"/>
  <c r="AR35" i="4"/>
  <c r="AO35" i="4"/>
  <c r="AG35" i="4"/>
  <c r="AH35" i="4" s="1"/>
  <c r="AI35" i="4" s="1"/>
  <c r="R35" i="4"/>
  <c r="AW34" i="4"/>
  <c r="AO34" i="4"/>
  <c r="AR34" i="4" s="1"/>
  <c r="AG34" i="4"/>
  <c r="AH34" i="4" s="1"/>
  <c r="AI34" i="4" s="1"/>
  <c r="AD34" i="4"/>
  <c r="AE34" i="4" s="1"/>
  <c r="R34" i="4"/>
  <c r="AW33" i="4"/>
  <c r="AD33" i="4" s="1"/>
  <c r="AE33" i="4" s="1"/>
  <c r="AF33" i="4" s="1"/>
  <c r="AR33" i="4"/>
  <c r="AO33" i="4"/>
  <c r="AG33" i="4"/>
  <c r="AH33" i="4" s="1"/>
  <c r="AI33" i="4" s="1"/>
  <c r="AW32" i="4"/>
  <c r="AO32" i="4"/>
  <c r="AR32" i="4" s="1"/>
  <c r="AH32" i="4"/>
  <c r="AI32" i="4" s="1"/>
  <c r="AG32" i="4"/>
  <c r="AD32" i="4"/>
  <c r="AE32" i="4" s="1"/>
  <c r="AW31" i="4"/>
  <c r="AD31" i="4" s="1"/>
  <c r="AE31" i="4" s="1"/>
  <c r="AW30" i="4"/>
  <c r="AD30" i="4" s="1"/>
  <c r="AO30" i="4"/>
  <c r="AR30" i="4" s="1"/>
  <c r="AG30" i="4"/>
  <c r="AI30" i="4" s="1"/>
  <c r="AW29" i="4"/>
  <c r="AD29" i="4" s="1"/>
  <c r="AE29" i="4" s="1"/>
  <c r="AW28" i="4"/>
  <c r="AD28" i="4" s="1"/>
  <c r="AE28" i="4" s="1"/>
  <c r="AF28" i="4" s="1"/>
  <c r="AL28" i="4" s="1"/>
  <c r="AO28" i="4"/>
  <c r="AR28" i="4" s="1"/>
  <c r="AG28" i="4"/>
  <c r="AH28" i="4" s="1"/>
  <c r="AI28" i="4" s="1"/>
  <c r="AW27" i="4"/>
  <c r="AD27" i="4" s="1"/>
  <c r="AE27" i="4" s="1"/>
  <c r="AF27" i="4" s="1"/>
  <c r="AL27" i="4" s="1"/>
  <c r="AW26" i="4"/>
  <c r="AD26" i="4" s="1"/>
  <c r="AE26" i="4" s="1"/>
  <c r="AO26" i="4"/>
  <c r="AR26" i="4" s="1"/>
  <c r="AG26" i="4"/>
  <c r="AH26" i="4" s="1"/>
  <c r="AI26" i="4" s="1"/>
  <c r="AW25" i="4"/>
  <c r="AD25" i="4" s="1"/>
  <c r="AE25" i="4" s="1"/>
  <c r="AJ25" i="4" s="1"/>
  <c r="AW24" i="4"/>
  <c r="AO24" i="4"/>
  <c r="AR24" i="4" s="1"/>
  <c r="AG24" i="4"/>
  <c r="AI24" i="4" s="1"/>
  <c r="AD24" i="4"/>
  <c r="R24" i="4"/>
  <c r="AW23" i="4"/>
  <c r="AD23" i="4" s="1"/>
  <c r="AE23" i="4"/>
  <c r="R23" i="4"/>
  <c r="AW22" i="4"/>
  <c r="AO22" i="4"/>
  <c r="AR22" i="4" s="1"/>
  <c r="AG22" i="4"/>
  <c r="AI22" i="4" s="1"/>
  <c r="AD22" i="4"/>
  <c r="AW21" i="4"/>
  <c r="AD21" i="4"/>
  <c r="AE21" i="4" s="1"/>
  <c r="R21" i="4"/>
  <c r="AW20" i="4"/>
  <c r="AD20" i="4" s="1"/>
  <c r="AE20" i="4" s="1"/>
  <c r="AJ20" i="4" s="1"/>
  <c r="AO20" i="4"/>
  <c r="AR20" i="4" s="1"/>
  <c r="AG20" i="4"/>
  <c r="AH20" i="4" s="1"/>
  <c r="AI20" i="4" s="1"/>
  <c r="S20" i="4"/>
  <c r="AW19" i="4"/>
  <c r="AD19" i="4"/>
  <c r="AE19" i="4" s="1"/>
  <c r="AF19" i="4" s="1"/>
  <c r="AL19" i="4" s="1"/>
  <c r="AW18" i="4"/>
  <c r="AD18" i="4" s="1"/>
  <c r="AE18" i="4" s="1"/>
  <c r="AR18" i="4"/>
  <c r="AO18" i="4"/>
  <c r="AG18" i="4"/>
  <c r="AH18" i="4" s="1"/>
  <c r="AI18" i="4" s="1"/>
  <c r="R18" i="4"/>
  <c r="AW17" i="4"/>
  <c r="AO17" i="4"/>
  <c r="AG17" i="4"/>
  <c r="AH17" i="4" s="1"/>
  <c r="AI17" i="4" s="1"/>
  <c r="AD17" i="4"/>
  <c r="AE17" i="4" s="1"/>
  <c r="X16" i="4"/>
  <c r="S16" i="4"/>
  <c r="S40" i="4" s="1"/>
  <c r="R16" i="4"/>
  <c r="R32" i="4" s="1"/>
  <c r="Q15" i="4"/>
  <c r="X14" i="4"/>
  <c r="Q13" i="4"/>
  <c r="X12" i="4"/>
  <c r="Q11" i="4"/>
  <c r="X10" i="4"/>
  <c r="P9" i="4"/>
  <c r="P15" i="4" s="1"/>
  <c r="AK6" i="4"/>
  <c r="T6" i="4"/>
  <c r="AK5" i="4"/>
  <c r="T5" i="4"/>
  <c r="AK4" i="4"/>
  <c r="T4" i="4"/>
  <c r="AK3" i="4"/>
  <c r="T3" i="4"/>
  <c r="AK2" i="4"/>
  <c r="T2" i="4"/>
  <c r="AJ36" i="4" l="1"/>
  <c r="AF36" i="4"/>
  <c r="AL36" i="4" s="1"/>
  <c r="AF38" i="4"/>
  <c r="AL38" i="4" s="1"/>
  <c r="AJ38" i="4"/>
  <c r="S26" i="4"/>
  <c r="S31" i="4"/>
  <c r="S33" i="4"/>
  <c r="AL33" i="4"/>
  <c r="R37" i="4"/>
  <c r="R40" i="4"/>
  <c r="S43" i="4"/>
  <c r="S75" i="4"/>
  <c r="S81" i="4"/>
  <c r="S93" i="4"/>
  <c r="S101" i="4"/>
  <c r="S109" i="4"/>
  <c r="S117" i="4"/>
  <c r="S125" i="4"/>
  <c r="S135" i="4"/>
  <c r="S139" i="4"/>
  <c r="S155" i="4"/>
  <c r="S183" i="4"/>
  <c r="S199" i="4"/>
  <c r="R458" i="4"/>
  <c r="R448" i="4"/>
  <c r="R436" i="4"/>
  <c r="R435" i="4"/>
  <c r="R427" i="4"/>
  <c r="R413" i="4"/>
  <c r="R403" i="4"/>
  <c r="R399" i="4"/>
  <c r="R398" i="4"/>
  <c r="R395" i="4"/>
  <c r="R391" i="4"/>
  <c r="R371" i="4"/>
  <c r="R367" i="4"/>
  <c r="R341" i="4"/>
  <c r="R332" i="4"/>
  <c r="R325" i="4"/>
  <c r="R324" i="4"/>
  <c r="R321" i="4"/>
  <c r="R304" i="4"/>
  <c r="R303" i="4"/>
  <c r="R288" i="4"/>
  <c r="R287" i="4"/>
  <c r="R443" i="4"/>
  <c r="R416" i="4"/>
  <c r="R383" i="4"/>
  <c r="R379" i="4"/>
  <c r="R374" i="4"/>
  <c r="R368" i="4"/>
  <c r="R363" i="4"/>
  <c r="R338" i="4"/>
  <c r="R333" i="4"/>
  <c r="R329" i="4"/>
  <c r="R309" i="4"/>
  <c r="R461" i="4"/>
  <c r="R455" i="4"/>
  <c r="R438" i="4"/>
  <c r="R431" i="4"/>
  <c r="R419" i="4"/>
  <c r="R415" i="4"/>
  <c r="R411" i="4"/>
  <c r="R408" i="4"/>
  <c r="R406" i="4"/>
  <c r="R402" i="4"/>
  <c r="R387" i="4"/>
  <c r="R384" i="4"/>
  <c r="R380" i="4"/>
  <c r="R376" i="4"/>
  <c r="R364" i="4"/>
  <c r="R360" i="4"/>
  <c r="R356" i="4"/>
  <c r="R353" i="4"/>
  <c r="R350" i="4"/>
  <c r="R335" i="4"/>
  <c r="R328" i="4"/>
  <c r="R316" i="4"/>
  <c r="R312" i="4"/>
  <c r="R311" i="4"/>
  <c r="R296" i="4"/>
  <c r="R295" i="4"/>
  <c r="R463" i="4"/>
  <c r="R459" i="4"/>
  <c r="R456" i="4"/>
  <c r="R452" i="4"/>
  <c r="R450" i="4"/>
  <c r="R447" i="4"/>
  <c r="R445" i="4"/>
  <c r="R440" i="4"/>
  <c r="R432" i="4"/>
  <c r="R429" i="4"/>
  <c r="R426" i="4"/>
  <c r="R424" i="4"/>
  <c r="R421" i="4"/>
  <c r="R409" i="4"/>
  <c r="R394" i="4"/>
  <c r="R390" i="4"/>
  <c r="R386" i="4"/>
  <c r="R377" i="4"/>
  <c r="R359" i="4"/>
  <c r="R347" i="4"/>
  <c r="R344" i="4"/>
  <c r="R320" i="4"/>
  <c r="R317" i="4"/>
  <c r="R314" i="4"/>
  <c r="R298" i="4"/>
  <c r="R306" i="4"/>
  <c r="AF342" i="4"/>
  <c r="AL342" i="4" s="1"/>
  <c r="AJ342" i="4"/>
  <c r="AJ347" i="4"/>
  <c r="AI347" i="4"/>
  <c r="AL347" i="4" s="1"/>
  <c r="AJ463" i="4"/>
  <c r="AI463" i="4"/>
  <c r="AL463" i="4" s="1"/>
  <c r="AF664" i="4"/>
  <c r="AL664" i="4" s="1"/>
  <c r="AJ664" i="4"/>
  <c r="AF711" i="4"/>
  <c r="AL711" i="4" s="1"/>
  <c r="AJ711" i="4"/>
  <c r="AL793" i="4"/>
  <c r="S225" i="4"/>
  <c r="S217" i="4"/>
  <c r="S209" i="4"/>
  <c r="S201" i="4"/>
  <c r="S193" i="4"/>
  <c r="S185" i="4"/>
  <c r="S177" i="4"/>
  <c r="S171" i="4"/>
  <c r="S165" i="4"/>
  <c r="S157" i="4"/>
  <c r="S149" i="4"/>
  <c r="S141" i="4"/>
  <c r="S133" i="4"/>
  <c r="S127" i="4"/>
  <c r="S121" i="4"/>
  <c r="S221" i="4"/>
  <c r="S213" i="4"/>
  <c r="S205" i="4"/>
  <c r="S197" i="4"/>
  <c r="S189" i="4"/>
  <c r="S181" i="4"/>
  <c r="S173" i="4"/>
  <c r="S169" i="4"/>
  <c r="S161" i="4"/>
  <c r="S153" i="4"/>
  <c r="S145" i="4"/>
  <c r="S137" i="4"/>
  <c r="S69" i="4"/>
  <c r="S73" i="4"/>
  <c r="S85" i="4"/>
  <c r="S91" i="4"/>
  <c r="S99" i="4"/>
  <c r="S107" i="4"/>
  <c r="S115" i="4"/>
  <c r="S131" i="4"/>
  <c r="S151" i="4"/>
  <c r="S167" i="4"/>
  <c r="S179" i="4"/>
  <c r="S195" i="4"/>
  <c r="S211" i="4"/>
  <c r="AJ502" i="4"/>
  <c r="AF502" i="4"/>
  <c r="AL502" i="4" s="1"/>
  <c r="AF528" i="4"/>
  <c r="AL528" i="4" s="1"/>
  <c r="AJ528" i="4"/>
  <c r="AJ611" i="4"/>
  <c r="AI611" i="4"/>
  <c r="AL611" i="4" s="1"/>
  <c r="AJ751" i="4"/>
  <c r="AF751" i="4"/>
  <c r="S37" i="4"/>
  <c r="S18" i="4"/>
  <c r="S21" i="4"/>
  <c r="S23" i="4"/>
  <c r="S24" i="4"/>
  <c r="R26" i="4"/>
  <c r="S28" i="4"/>
  <c r="R29" i="4"/>
  <c r="R31" i="4"/>
  <c r="AJ43" i="4"/>
  <c r="P65" i="4"/>
  <c r="S79" i="4"/>
  <c r="S89" i="4"/>
  <c r="S97" i="4"/>
  <c r="S105" i="4"/>
  <c r="S113" i="4"/>
  <c r="S123" i="4"/>
  <c r="S147" i="4"/>
  <c r="S163" i="4"/>
  <c r="S175" i="4"/>
  <c r="S191" i="4"/>
  <c r="S207" i="4"/>
  <c r="S223" i="4"/>
  <c r="R226" i="4"/>
  <c r="R232" i="4"/>
  <c r="R234" i="4"/>
  <c r="R236" i="4"/>
  <c r="R238" i="4"/>
  <c r="R240" i="4"/>
  <c r="R242" i="4"/>
  <c r="R244" i="4"/>
  <c r="R246" i="4"/>
  <c r="R293" i="4"/>
  <c r="R301" i="4"/>
  <c r="AJ352" i="4"/>
  <c r="AF352" i="4"/>
  <c r="AL352" i="4" s="1"/>
  <c r="AF392" i="4"/>
  <c r="AL392" i="4" s="1"/>
  <c r="AJ392" i="4"/>
  <c r="AJ567" i="4"/>
  <c r="AJ606" i="4"/>
  <c r="AF606" i="4"/>
  <c r="AL606" i="4" s="1"/>
  <c r="S25" i="4"/>
  <c r="S29" i="4"/>
  <c r="S36" i="4"/>
  <c r="S45" i="4"/>
  <c r="S47" i="4"/>
  <c r="S49" i="4"/>
  <c r="S51" i="4"/>
  <c r="P63" i="4"/>
  <c r="S67" i="4"/>
  <c r="S71" i="4"/>
  <c r="S77" i="4"/>
  <c r="S83" i="4"/>
  <c r="S87" i="4"/>
  <c r="S95" i="4"/>
  <c r="S103" i="4"/>
  <c r="S111" i="4"/>
  <c r="S119" i="4"/>
  <c r="S129" i="4"/>
  <c r="S143" i="4"/>
  <c r="S159" i="4"/>
  <c r="S187" i="4"/>
  <c r="S203" i="4"/>
  <c r="S219" i="4"/>
  <c r="AJ252" i="4"/>
  <c r="AI252" i="4"/>
  <c r="AL252" i="4" s="1"/>
  <c r="Q266" i="4"/>
  <c r="Q268" i="4"/>
  <c r="AF336" i="4"/>
  <c r="AL336" i="4" s="1"/>
  <c r="AJ336" i="4"/>
  <c r="AJ340" i="4"/>
  <c r="AF340" i="4"/>
  <c r="AL340" i="4" s="1"/>
  <c r="AF381" i="4"/>
  <c r="AL381" i="4" s="1"/>
  <c r="AJ381" i="4"/>
  <c r="AF479" i="4"/>
  <c r="AL479" i="4" s="1"/>
  <c r="AJ479" i="4"/>
  <c r="AJ487" i="4"/>
  <c r="AI487" i="4"/>
  <c r="AL487" i="4" s="1"/>
  <c r="AF496" i="4"/>
  <c r="AL496" i="4" s="1"/>
  <c r="AJ496" i="4"/>
  <c r="AJ621" i="4"/>
  <c r="AF621" i="4"/>
  <c r="AL621" i="4" s="1"/>
  <c r="S398" i="4"/>
  <c r="S418" i="4"/>
  <c r="S430" i="4"/>
  <c r="S435" i="4"/>
  <c r="AL437" i="4"/>
  <c r="S442" i="4"/>
  <c r="S479" i="4"/>
  <c r="S495" i="4"/>
  <c r="S505" i="4"/>
  <c r="S516" i="4"/>
  <c r="S518" i="4"/>
  <c r="S535" i="4"/>
  <c r="S543" i="4"/>
  <c r="S559" i="4"/>
  <c r="S583" i="4"/>
  <c r="P593" i="4"/>
  <c r="P597" i="4"/>
  <c r="AJ600" i="4"/>
  <c r="R608" i="4"/>
  <c r="R619" i="4"/>
  <c r="R623" i="4"/>
  <c r="R625" i="4"/>
  <c r="R627" i="4"/>
  <c r="S659" i="4"/>
  <c r="Q686" i="4"/>
  <c r="S688" i="4"/>
  <c r="AJ691" i="4"/>
  <c r="S693" i="4"/>
  <c r="S710" i="4"/>
  <c r="R730" i="4"/>
  <c r="R739" i="4"/>
  <c r="R744" i="4"/>
  <c r="R749" i="4"/>
  <c r="R755" i="4"/>
  <c r="AL757" i="4"/>
  <c r="S768" i="4"/>
  <c r="R771" i="4"/>
  <c r="R776" i="4"/>
  <c r="S778" i="4"/>
  <c r="AF790" i="4"/>
  <c r="AL790" i="4" s="1"/>
  <c r="AJ790" i="4"/>
  <c r="S797" i="4"/>
  <c r="AJ814" i="4"/>
  <c r="S818" i="4"/>
  <c r="R822" i="4"/>
  <c r="AI936" i="4"/>
  <c r="AJ936" i="4"/>
  <c r="AF1125" i="4"/>
  <c r="AL1125" i="4" s="1"/>
  <c r="AJ1125" i="4"/>
  <c r="AF1160" i="4"/>
  <c r="AL1160" i="4" s="1"/>
  <c r="AJ1160" i="4"/>
  <c r="AF1182" i="4"/>
  <c r="AL1182" i="4" s="1"/>
  <c r="AJ1182" i="4"/>
  <c r="AF1190" i="4"/>
  <c r="AL1190" i="4" s="1"/>
  <c r="AJ1190" i="4"/>
  <c r="AF1205" i="4"/>
  <c r="AL1205" i="4" s="1"/>
  <c r="AJ1205" i="4"/>
  <c r="AF1207" i="4"/>
  <c r="AL1207" i="4" s="1"/>
  <c r="AJ1207" i="4"/>
  <c r="AJ1266" i="4"/>
  <c r="AF1266" i="4"/>
  <c r="AL1266" i="4" s="1"/>
  <c r="S289" i="4"/>
  <c r="S290" i="4"/>
  <c r="AL292" i="4"/>
  <c r="S305" i="4"/>
  <c r="S306" i="4"/>
  <c r="AL308" i="4"/>
  <c r="S320" i="4"/>
  <c r="S323" i="4"/>
  <c r="AL332" i="4"/>
  <c r="S343" i="4"/>
  <c r="S344" i="4"/>
  <c r="AF346" i="4"/>
  <c r="AL346" i="4" s="1"/>
  <c r="S347" i="4"/>
  <c r="AJ358" i="4"/>
  <c r="S359" i="4"/>
  <c r="S362" i="4"/>
  <c r="AL367" i="4"/>
  <c r="S386" i="4"/>
  <c r="AJ389" i="4"/>
  <c r="S390" i="4"/>
  <c r="S393" i="4"/>
  <c r="S394" i="4"/>
  <c r="AJ397" i="4"/>
  <c r="AI402" i="4"/>
  <c r="AL402" i="4" s="1"/>
  <c r="S405" i="4"/>
  <c r="AQ465" i="4"/>
  <c r="S412" i="4"/>
  <c r="S421" i="4"/>
  <c r="S426" i="4"/>
  <c r="AJ437" i="4"/>
  <c r="S440" i="4"/>
  <c r="AL442" i="4"/>
  <c r="S445" i="4"/>
  <c r="S447" i="4"/>
  <c r="S452" i="4"/>
  <c r="S459" i="4"/>
  <c r="S463" i="4"/>
  <c r="S480" i="4"/>
  <c r="S481" i="4"/>
  <c r="S483" i="4"/>
  <c r="S485" i="4"/>
  <c r="S487" i="4"/>
  <c r="S492" i="4"/>
  <c r="S494" i="4"/>
  <c r="S497" i="4"/>
  <c r="S500" i="4"/>
  <c r="AF505" i="4"/>
  <c r="AL505" i="4" s="1"/>
  <c r="AJ510" i="4"/>
  <c r="AJ521" i="4"/>
  <c r="S537" i="4"/>
  <c r="S540" i="4"/>
  <c r="S542" i="4"/>
  <c r="AJ543" i="4"/>
  <c r="S553" i="4"/>
  <c r="S556" i="4"/>
  <c r="S558" i="4"/>
  <c r="AJ559" i="4"/>
  <c r="S569" i="4"/>
  <c r="S575" i="4"/>
  <c r="S577" i="4"/>
  <c r="S578" i="4"/>
  <c r="AI581" i="4"/>
  <c r="AL581" i="4" s="1"/>
  <c r="Q593" i="4"/>
  <c r="Q597" i="4"/>
  <c r="AF600" i="4"/>
  <c r="R602" i="4"/>
  <c r="R607" i="4"/>
  <c r="R618" i="4"/>
  <c r="R622" i="4"/>
  <c r="S645" i="4"/>
  <c r="R646" i="4"/>
  <c r="AL648" i="4"/>
  <c r="S651" i="4"/>
  <c r="R654" i="4"/>
  <c r="S656" i="4"/>
  <c r="S661" i="4"/>
  <c r="S662" i="4"/>
  <c r="S665" i="4"/>
  <c r="S666" i="4"/>
  <c r="S669" i="4"/>
  <c r="S671" i="4"/>
  <c r="S673" i="4"/>
  <c r="AT676" i="4"/>
  <c r="P682" i="4"/>
  <c r="R2870" i="4"/>
  <c r="R866" i="4"/>
  <c r="R863" i="4"/>
  <c r="R861" i="4"/>
  <c r="R847" i="4"/>
  <c r="R844" i="4"/>
  <c r="R839" i="4"/>
  <c r="R832" i="4"/>
  <c r="R810" i="4"/>
  <c r="R793" i="4"/>
  <c r="R789" i="4"/>
  <c r="R856" i="4"/>
  <c r="R852" i="4"/>
  <c r="R851" i="4"/>
  <c r="R842" i="4"/>
  <c r="R840" i="4"/>
  <c r="R835" i="4"/>
  <c r="R828" i="4"/>
  <c r="R826" i="4"/>
  <c r="R819" i="4"/>
  <c r="R816" i="4"/>
  <c r="R808" i="4"/>
  <c r="R868" i="4"/>
  <c r="R865" i="4"/>
  <c r="R689" i="4"/>
  <c r="AF691" i="4"/>
  <c r="R701" i="4"/>
  <c r="S702" i="4"/>
  <c r="R703" i="4"/>
  <c r="S705" i="4"/>
  <c r="R715" i="4"/>
  <c r="S718" i="4"/>
  <c r="AL718" i="4"/>
  <c r="AF722" i="4"/>
  <c r="AL722" i="4" s="1"/>
  <c r="S723" i="4"/>
  <c r="R725" i="4"/>
  <c r="R727" i="4"/>
  <c r="S736" i="4"/>
  <c r="S739" i="4"/>
  <c r="AJ757" i="4"/>
  <c r="R758" i="4"/>
  <c r="R761" i="4"/>
  <c r="R766" i="4"/>
  <c r="AF767" i="4"/>
  <c r="AL767" i="4" s="1"/>
  <c r="AI776" i="4"/>
  <c r="AL776" i="4" s="1"/>
  <c r="R779" i="4"/>
  <c r="AJ784" i="4"/>
  <c r="S786" i="4"/>
  <c r="AL786" i="4"/>
  <c r="R791" i="4"/>
  <c r="AJ799" i="4"/>
  <c r="AJ800" i="4"/>
  <c r="R803" i="4"/>
  <c r="R806" i="4"/>
  <c r="AJ808" i="4"/>
  <c r="R812" i="4"/>
  <c r="R817" i="4"/>
  <c r="AJ819" i="4"/>
  <c r="R830" i="4"/>
  <c r="AL834" i="4"/>
  <c r="AI858" i="4"/>
  <c r="AJ858" i="4"/>
  <c r="AF860" i="4"/>
  <c r="AL860" i="4" s="1"/>
  <c r="AJ867" i="4"/>
  <c r="AF867" i="4"/>
  <c r="AL867" i="4" s="1"/>
  <c r="AJ868" i="4"/>
  <c r="AJ875" i="4"/>
  <c r="AJ902" i="4"/>
  <c r="AJ904" i="4"/>
  <c r="AL948" i="4"/>
  <c r="AI1126" i="4"/>
  <c r="AL1126" i="4" s="1"/>
  <c r="AJ1126" i="4"/>
  <c r="AJ1215" i="4"/>
  <c r="AF1215" i="4"/>
  <c r="AL1215" i="4" s="1"/>
  <c r="S389" i="4"/>
  <c r="S401" i="4"/>
  <c r="S402" i="4"/>
  <c r="S406" i="4"/>
  <c r="S408" i="4"/>
  <c r="AL412" i="4"/>
  <c r="S414" i="4"/>
  <c r="S415" i="4"/>
  <c r="S419" i="4"/>
  <c r="S423" i="4"/>
  <c r="S428" i="4"/>
  <c r="AJ430" i="4"/>
  <c r="S431" i="4"/>
  <c r="S434" i="4"/>
  <c r="AJ434" i="4"/>
  <c r="S444" i="4"/>
  <c r="S449" i="4"/>
  <c r="S455" i="4"/>
  <c r="S458" i="4"/>
  <c r="S461" i="4"/>
  <c r="AF480" i="4"/>
  <c r="AL480" i="4" s="1"/>
  <c r="S484" i="4"/>
  <c r="S502" i="4"/>
  <c r="S508" i="4"/>
  <c r="AL513" i="4"/>
  <c r="S521" i="4"/>
  <c r="S527" i="4"/>
  <c r="S551" i="4"/>
  <c r="S567" i="4"/>
  <c r="S572" i="4"/>
  <c r="S574" i="4"/>
  <c r="S581" i="4"/>
  <c r="R613" i="4"/>
  <c r="S654" i="4"/>
  <c r="Q682" i="4"/>
  <c r="S858" i="4"/>
  <c r="S851" i="4"/>
  <c r="S842" i="4"/>
  <c r="S807" i="4"/>
  <c r="S799" i="4"/>
  <c r="S795" i="4"/>
  <c r="S868" i="4"/>
  <c r="S860" i="4"/>
  <c r="S848" i="4"/>
  <c r="S829" i="4"/>
  <c r="S821" i="4"/>
  <c r="S814" i="4"/>
  <c r="S805" i="4"/>
  <c r="S695" i="4"/>
  <c r="S714" i="4"/>
  <c r="AJ725" i="4"/>
  <c r="S727" i="4"/>
  <c r="R729" i="4"/>
  <c r="R732" i="4"/>
  <c r="R734" i="4"/>
  <c r="AL736" i="4"/>
  <c r="R742" i="4"/>
  <c r="S743" i="4"/>
  <c r="R751" i="4"/>
  <c r="R753" i="4"/>
  <c r="S770" i="4"/>
  <c r="R774" i="4"/>
  <c r="S775" i="4"/>
  <c r="S782" i="4"/>
  <c r="R785" i="4"/>
  <c r="R787" i="4"/>
  <c r="AJ793" i="4"/>
  <c r="R821" i="4"/>
  <c r="S825" i="4"/>
  <c r="AF825" i="4"/>
  <c r="AL825" i="4" s="1"/>
  <c r="AJ825" i="4"/>
  <c r="R849" i="4"/>
  <c r="S853" i="4"/>
  <c r="R854" i="4"/>
  <c r="AJ882" i="4"/>
  <c r="AJ890" i="4"/>
  <c r="AJ906" i="4"/>
  <c r="AF1082" i="4"/>
  <c r="AL1082" i="4" s="1"/>
  <c r="AJ1082" i="4"/>
  <c r="AL1135" i="4"/>
  <c r="AF1153" i="4"/>
  <c r="AL1153" i="4" s="1"/>
  <c r="AJ1153" i="4"/>
  <c r="AF1156" i="4"/>
  <c r="AL1156" i="4" s="1"/>
  <c r="AJ1156" i="4"/>
  <c r="AJ1187" i="4"/>
  <c r="S271" i="4"/>
  <c r="S272" i="4"/>
  <c r="S275" i="4"/>
  <c r="S276" i="4"/>
  <c r="S285" i="4"/>
  <c r="S297" i="4"/>
  <c r="S298" i="4"/>
  <c r="AL300" i="4"/>
  <c r="S313" i="4"/>
  <c r="S315" i="4"/>
  <c r="AJ318" i="4"/>
  <c r="AJ319" i="4"/>
  <c r="S337" i="4"/>
  <c r="S338" i="4"/>
  <c r="AI341" i="4"/>
  <c r="AL341" i="4" s="1"/>
  <c r="S346" i="4"/>
  <c r="AJ348" i="4"/>
  <c r="AJ354" i="4"/>
  <c r="AL358" i="4"/>
  <c r="S363" i="4"/>
  <c r="S373" i="4"/>
  <c r="S378" i="4"/>
  <c r="S379" i="4"/>
  <c r="S382" i="4"/>
  <c r="S383" i="4"/>
  <c r="AJ388" i="4"/>
  <c r="AL389" i="4"/>
  <c r="S397" i="4"/>
  <c r="AJ405" i="4"/>
  <c r="S410" i="4"/>
  <c r="AJ412" i="4"/>
  <c r="AL423" i="4"/>
  <c r="AL428" i="4"/>
  <c r="AF434" i="4"/>
  <c r="AL434" i="4" s="1"/>
  <c r="S437" i="4"/>
  <c r="AF445" i="4"/>
  <c r="AL445" i="4" s="1"/>
  <c r="AL449" i="4"/>
  <c r="S454" i="4"/>
  <c r="AJ483" i="4"/>
  <c r="AF484" i="4"/>
  <c r="AL484" i="4" s="1"/>
  <c r="S489" i="4"/>
  <c r="S503" i="4"/>
  <c r="S510" i="4"/>
  <c r="S511" i="4"/>
  <c r="S513" i="4"/>
  <c r="S519" i="4"/>
  <c r="S524" i="4"/>
  <c r="S526" i="4"/>
  <c r="S529" i="4"/>
  <c r="S532" i="4"/>
  <c r="S534" i="4"/>
  <c r="S545" i="4"/>
  <c r="S548" i="4"/>
  <c r="S550" i="4"/>
  <c r="S561" i="4"/>
  <c r="S564" i="4"/>
  <c r="S566" i="4"/>
  <c r="AJ574" i="4"/>
  <c r="AI583" i="4"/>
  <c r="AL583" i="4" s="1"/>
  <c r="AQ587" i="4"/>
  <c r="P590" i="4"/>
  <c r="R600" i="4"/>
  <c r="R604" i="4"/>
  <c r="R611" i="4"/>
  <c r="R615" i="4"/>
  <c r="AJ617" i="4"/>
  <c r="P629" i="4"/>
  <c r="P631" i="4" s="1"/>
  <c r="AQ630" i="4"/>
  <c r="AQ632" i="4"/>
  <c r="S643" i="4"/>
  <c r="AJ645" i="4"/>
  <c r="R652" i="4"/>
  <c r="R659" i="4"/>
  <c r="R663" i="4"/>
  <c r="R667" i="4"/>
  <c r="AJ669" i="4"/>
  <c r="AJ671" i="4"/>
  <c r="AJ673" i="4"/>
  <c r="P686" i="4"/>
  <c r="AQ1137" i="4"/>
  <c r="R691" i="4"/>
  <c r="R693" i="4"/>
  <c r="R694" i="4"/>
  <c r="R696" i="4"/>
  <c r="S698" i="4"/>
  <c r="AJ702" i="4"/>
  <c r="R706" i="4"/>
  <c r="R708" i="4"/>
  <c r="R710" i="4"/>
  <c r="R713" i="4"/>
  <c r="AJ714" i="4"/>
  <c r="S722" i="4"/>
  <c r="AF725" i="4"/>
  <c r="AJ736" i="4"/>
  <c r="R737" i="4"/>
  <c r="R741" i="4"/>
  <c r="AL743" i="4"/>
  <c r="R746" i="4"/>
  <c r="S748" i="4"/>
  <c r="AL748" i="4"/>
  <c r="S753" i="4"/>
  <c r="R756" i="4"/>
  <c r="S757" i="4"/>
  <c r="R760" i="4"/>
  <c r="R763" i="4"/>
  <c r="R765" i="4"/>
  <c r="R768" i="4"/>
  <c r="AL770" i="4"/>
  <c r="R773" i="4"/>
  <c r="R781" i="4"/>
  <c r="R783" i="4"/>
  <c r="S790" i="4"/>
  <c r="R795" i="4"/>
  <c r="R797" i="4"/>
  <c r="R798" i="4"/>
  <c r="R800" i="4"/>
  <c r="R805" i="4"/>
  <c r="AJ807" i="4"/>
  <c r="S810" i="4"/>
  <c r="R814" i="4"/>
  <c r="AL819" i="4"/>
  <c r="R824" i="4"/>
  <c r="S832" i="4"/>
  <c r="AJ833" i="4"/>
  <c r="S836" i="4"/>
  <c r="R837" i="4"/>
  <c r="AF856" i="4"/>
  <c r="S861" i="4"/>
  <c r="AF917" i="4"/>
  <c r="AL917" i="4" s="1"/>
  <c r="AJ917" i="4"/>
  <c r="AL936" i="4"/>
  <c r="AI960" i="4"/>
  <c r="AL960" i="4" s="1"/>
  <c r="AJ960" i="4"/>
  <c r="AJ1083" i="4"/>
  <c r="AI1083" i="4"/>
  <c r="AL1083" i="4" s="1"/>
  <c r="AF1121" i="4"/>
  <c r="AL1121" i="4" s="1"/>
  <c r="AJ1121" i="4"/>
  <c r="AJ1129" i="4"/>
  <c r="AI1129" i="4"/>
  <c r="AL1129" i="4" s="1"/>
  <c r="AF1174" i="4"/>
  <c r="AL1174" i="4" s="1"/>
  <c r="AJ1174" i="4"/>
  <c r="AJ1206" i="4"/>
  <c r="AF1206" i="4"/>
  <c r="AL1206" i="4" s="1"/>
  <c r="AJ1308" i="4"/>
  <c r="AF1308" i="4"/>
  <c r="R1018" i="4"/>
  <c r="S1022" i="4"/>
  <c r="AJ1029" i="4"/>
  <c r="S1031" i="4"/>
  <c r="S1033" i="4"/>
  <c r="R1035" i="4"/>
  <c r="R1042" i="4"/>
  <c r="S1046" i="4"/>
  <c r="R1048" i="4"/>
  <c r="S1052" i="4"/>
  <c r="R1058" i="4"/>
  <c r="R1062" i="4"/>
  <c r="R1063" i="4"/>
  <c r="S1064" i="4"/>
  <c r="R1068" i="4"/>
  <c r="S1070" i="4"/>
  <c r="S1078" i="4"/>
  <c r="R1084" i="4"/>
  <c r="S1086" i="4"/>
  <c r="AJ1091" i="4"/>
  <c r="R1094" i="4"/>
  <c r="AJ1096" i="4"/>
  <c r="AJ1098" i="4"/>
  <c r="S1104" i="4"/>
  <c r="R1105" i="4"/>
  <c r="S1120" i="4"/>
  <c r="S1122" i="4"/>
  <c r="S1123" i="4"/>
  <c r="S1126" i="4"/>
  <c r="S1130" i="4"/>
  <c r="S1133" i="4"/>
  <c r="P1148" i="4"/>
  <c r="R1153" i="4"/>
  <c r="R1157" i="4"/>
  <c r="S1158" i="4"/>
  <c r="S1163" i="4"/>
  <c r="R1168" i="4"/>
  <c r="S1169" i="4"/>
  <c r="R1177" i="4"/>
  <c r="AL1180" i="4"/>
  <c r="S1181" i="4"/>
  <c r="R1183" i="4"/>
  <c r="S1184" i="4"/>
  <c r="AJ1186" i="4"/>
  <c r="R1193" i="4"/>
  <c r="R1196" i="4"/>
  <c r="AL1197" i="4"/>
  <c r="R1199" i="4"/>
  <c r="R1201" i="4"/>
  <c r="R1202" i="4"/>
  <c r="AL1218" i="4"/>
  <c r="R1220" i="4"/>
  <c r="R1222" i="4"/>
  <c r="R1235" i="4"/>
  <c r="AJ1239" i="4"/>
  <c r="S1243" i="4"/>
  <c r="R1247" i="4"/>
  <c r="R1252" i="4"/>
  <c r="R1255" i="4"/>
  <c r="S1263" i="4"/>
  <c r="R1264" i="4"/>
  <c r="R1274" i="4"/>
  <c r="AJ1275" i="4"/>
  <c r="AF1282" i="4"/>
  <c r="AL1282" i="4" s="1"/>
  <c r="R1296" i="4"/>
  <c r="AF1302" i="4"/>
  <c r="AL1302" i="4" s="1"/>
  <c r="AJ1302" i="4"/>
  <c r="S1312" i="4"/>
  <c r="R1314" i="4"/>
  <c r="R1327" i="4"/>
  <c r="AL876" i="4"/>
  <c r="AJ909" i="4"/>
  <c r="AL913" i="4"/>
  <c r="S915" i="4"/>
  <c r="R918" i="4"/>
  <c r="R924" i="4"/>
  <c r="AL925" i="4"/>
  <c r="S927" i="4"/>
  <c r="R932" i="4"/>
  <c r="AT1137" i="4"/>
  <c r="S938" i="4"/>
  <c r="R941" i="4"/>
  <c r="R943" i="4"/>
  <c r="S944" i="4"/>
  <c r="R949" i="4"/>
  <c r="R951" i="4"/>
  <c r="S958" i="4"/>
  <c r="S962" i="4"/>
  <c r="R965" i="4"/>
  <c r="R967" i="4"/>
  <c r="S968" i="4"/>
  <c r="R973" i="4"/>
  <c r="R975" i="4"/>
  <c r="S976" i="4"/>
  <c r="S978" i="4"/>
  <c r="AJ985" i="4"/>
  <c r="R987" i="4"/>
  <c r="AJ989" i="4"/>
  <c r="AF991" i="4"/>
  <c r="AL991" i="4" s="1"/>
  <c r="R994" i="4"/>
  <c r="S997" i="4"/>
  <c r="AJ1002" i="4"/>
  <c r="S1004" i="4"/>
  <c r="AJ1006" i="4"/>
  <c r="AJ1007" i="4"/>
  <c r="S1010" i="4"/>
  <c r="S1012" i="4"/>
  <c r="R1013" i="4"/>
  <c r="AJ1015" i="4"/>
  <c r="AJ1016" i="4"/>
  <c r="R1020" i="4"/>
  <c r="AJ1024" i="4"/>
  <c r="R1025" i="4"/>
  <c r="AI1025" i="4"/>
  <c r="AL1025" i="4" s="1"/>
  <c r="AF1027" i="4"/>
  <c r="AL1027" i="4" s="1"/>
  <c r="AJ1033" i="4"/>
  <c r="S1035" i="4"/>
  <c r="R1038" i="4"/>
  <c r="S1042" i="4"/>
  <c r="R1044" i="4"/>
  <c r="AJ1046" i="4"/>
  <c r="S1048" i="4"/>
  <c r="R1054" i="4"/>
  <c r="S1058" i="4"/>
  <c r="S1062" i="4"/>
  <c r="AL1065" i="4"/>
  <c r="R1073" i="4"/>
  <c r="S1075" i="4"/>
  <c r="S1080" i="4"/>
  <c r="R1081" i="4"/>
  <c r="S1084" i="4"/>
  <c r="R1089" i="4"/>
  <c r="R1090" i="4"/>
  <c r="S1094" i="4"/>
  <c r="R1103" i="4"/>
  <c r="S1105" i="4"/>
  <c r="S1107" i="4"/>
  <c r="S1109" i="4"/>
  <c r="S1114" i="4"/>
  <c r="S1117" i="4"/>
  <c r="R1135" i="4"/>
  <c r="AL1176" i="4"/>
  <c r="S1177" i="4"/>
  <c r="S1180" i="4"/>
  <c r="AL1192" i="4"/>
  <c r="S1201" i="4"/>
  <c r="R1203" i="4"/>
  <c r="R1210" i="4"/>
  <c r="R1212" i="4"/>
  <c r="R1214" i="4"/>
  <c r="R1225" i="4"/>
  <c r="AJ1228" i="4"/>
  <c r="AF1228" i="4"/>
  <c r="AL1228" i="4" s="1"/>
  <c r="R1230" i="4"/>
  <c r="AF1231" i="4"/>
  <c r="AL1231" i="4" s="1"/>
  <c r="AJ1231" i="4"/>
  <c r="S1249" i="4"/>
  <c r="R1258" i="4"/>
  <c r="AF1268" i="4"/>
  <c r="AL1268" i="4" s="1"/>
  <c r="AJ1268" i="4"/>
  <c r="R1280" i="4"/>
  <c r="R1286" i="4"/>
  <c r="R1304" i="4"/>
  <c r="S1310" i="4"/>
  <c r="AF1316" i="4"/>
  <c r="AL1316" i="4" s="1"/>
  <c r="AJ1316" i="4"/>
  <c r="S1318" i="4"/>
  <c r="S1320" i="4"/>
  <c r="AJ1347" i="4"/>
  <c r="AF1347" i="4"/>
  <c r="AL1347" i="4" s="1"/>
  <c r="AF1480" i="4"/>
  <c r="AL1480" i="4" s="1"/>
  <c r="AJ1480" i="4"/>
  <c r="AJ1569" i="4"/>
  <c r="AF1569" i="4"/>
  <c r="AL1569" i="4" s="1"/>
  <c r="AF849" i="4"/>
  <c r="AL849" i="4" s="1"/>
  <c r="R871" i="4"/>
  <c r="R872" i="4"/>
  <c r="R874" i="4"/>
  <c r="AJ876" i="4"/>
  <c r="R877" i="4"/>
  <c r="AF882" i="4"/>
  <c r="AL882" i="4" s="1"/>
  <c r="R890" i="4"/>
  <c r="S892" i="4"/>
  <c r="S897" i="4"/>
  <c r="R898" i="4"/>
  <c r="AF900" i="4"/>
  <c r="AL900" i="4" s="1"/>
  <c r="R902" i="4"/>
  <c r="AF904" i="4"/>
  <c r="AL904" i="4" s="1"/>
  <c r="R906" i="4"/>
  <c r="AJ913" i="4"/>
  <c r="R914" i="4"/>
  <c r="R920" i="4"/>
  <c r="S921" i="4"/>
  <c r="AJ925" i="4"/>
  <c r="R926" i="4"/>
  <c r="S929" i="4"/>
  <c r="R935" i="4"/>
  <c r="S936" i="4"/>
  <c r="R937" i="4"/>
  <c r="R939" i="4"/>
  <c r="S940" i="4"/>
  <c r="S948" i="4"/>
  <c r="AJ952" i="4"/>
  <c r="S954" i="4"/>
  <c r="R957" i="4"/>
  <c r="R959" i="4"/>
  <c r="S960" i="4"/>
  <c r="R961" i="4"/>
  <c r="R963" i="4"/>
  <c r="S964" i="4"/>
  <c r="S972" i="4"/>
  <c r="R977" i="4"/>
  <c r="R979" i="4"/>
  <c r="S982" i="4"/>
  <c r="S987" i="4"/>
  <c r="R991" i="4"/>
  <c r="R993" i="4"/>
  <c r="R996" i="4"/>
  <c r="AL997" i="4"/>
  <c r="S999" i="4"/>
  <c r="R1011" i="4"/>
  <c r="AF1012" i="4"/>
  <c r="AL1012" i="4" s="1"/>
  <c r="S1013" i="4"/>
  <c r="S1019" i="4"/>
  <c r="S1020" i="4"/>
  <c r="R1023" i="4"/>
  <c r="S1025" i="4"/>
  <c r="R1027" i="4"/>
  <c r="R1029" i="4"/>
  <c r="AF1031" i="4"/>
  <c r="AL1031" i="4" s="1"/>
  <c r="S1037" i="4"/>
  <c r="S1038" i="4"/>
  <c r="R1040" i="4"/>
  <c r="AJ1042" i="4"/>
  <c r="S1044" i="4"/>
  <c r="AJ1048" i="4"/>
  <c r="R1050" i="4"/>
  <c r="S1054" i="4"/>
  <c r="R1056" i="4"/>
  <c r="AJ1058" i="4"/>
  <c r="R1060" i="4"/>
  <c r="R1065" i="4"/>
  <c r="S1072" i="4"/>
  <c r="S1073" i="4"/>
  <c r="AL1075" i="4"/>
  <c r="R1079" i="4"/>
  <c r="S1081" i="4"/>
  <c r="S1083" i="4"/>
  <c r="AJ1084" i="4"/>
  <c r="R1087" i="4"/>
  <c r="S1089" i="4"/>
  <c r="R1092" i="4"/>
  <c r="S1096" i="4"/>
  <c r="R1097" i="4"/>
  <c r="AJ1099" i="4"/>
  <c r="R1102" i="4"/>
  <c r="AJ1105" i="4"/>
  <c r="AJ1106" i="4"/>
  <c r="R1108" i="4"/>
  <c r="R1110" i="4"/>
  <c r="S1111" i="4"/>
  <c r="R1112" i="4"/>
  <c r="AL1114" i="4"/>
  <c r="R1118" i="4"/>
  <c r="R1124" i="4"/>
  <c r="AI1128" i="4"/>
  <c r="AL1128" i="4" s="1"/>
  <c r="R1129" i="4"/>
  <c r="AI1130" i="4"/>
  <c r="AL1130" i="4" s="1"/>
  <c r="R1131" i="4"/>
  <c r="S1132" i="4"/>
  <c r="P1144" i="4"/>
  <c r="R1399" i="4"/>
  <c r="R1373" i="4"/>
  <c r="R1390" i="4"/>
  <c r="R1378" i="4"/>
  <c r="R1367" i="4"/>
  <c r="R1363" i="4"/>
  <c r="R1359" i="4"/>
  <c r="R1355" i="4"/>
  <c r="R1353" i="4"/>
  <c r="R1345" i="4"/>
  <c r="R1341" i="4"/>
  <c r="R1333" i="4"/>
  <c r="R1310" i="4"/>
  <c r="R1308" i="4"/>
  <c r="R1298" i="4"/>
  <c r="R1292" i="4"/>
  <c r="R1282" i="4"/>
  <c r="R1278" i="4"/>
  <c r="R1269" i="4"/>
  <c r="R1267" i="4"/>
  <c r="R1266" i="4"/>
  <c r="R1261" i="4"/>
  <c r="R1257" i="4"/>
  <c r="R1249" i="4"/>
  <c r="R1243" i="4"/>
  <c r="R1228" i="4"/>
  <c r="R1223" i="4"/>
  <c r="R1218" i="4"/>
  <c r="R1216" i="4"/>
  <c r="R1211" i="4"/>
  <c r="R1371" i="4"/>
  <c r="R1361" i="4"/>
  <c r="R1369" i="4"/>
  <c r="R1365" i="4"/>
  <c r="R1357" i="4"/>
  <c r="R1351" i="4"/>
  <c r="R1348" i="4"/>
  <c r="R1343" i="4"/>
  <c r="R1329" i="4"/>
  <c r="R1323" i="4"/>
  <c r="R1319" i="4"/>
  <c r="R1318" i="4"/>
  <c r="R1312" i="4"/>
  <c r="R1306" i="4"/>
  <c r="R1300" i="4"/>
  <c r="R1290" i="4"/>
  <c r="R1284" i="4"/>
  <c r="R1276" i="4"/>
  <c r="R1272" i="4"/>
  <c r="R1270" i="4"/>
  <c r="R1262" i="4"/>
  <c r="R1250" i="4"/>
  <c r="R1244" i="4"/>
  <c r="R1242" i="4"/>
  <c r="R1239" i="4"/>
  <c r="R1234" i="4"/>
  <c r="R1233" i="4"/>
  <c r="R1226" i="4"/>
  <c r="R1215" i="4"/>
  <c r="R1207" i="4"/>
  <c r="R1204" i="4"/>
  <c r="R1195" i="4"/>
  <c r="R1151" i="4"/>
  <c r="S1152" i="4"/>
  <c r="S1154" i="4"/>
  <c r="R1155" i="4"/>
  <c r="S1159" i="4"/>
  <c r="R1161" i="4"/>
  <c r="S1162" i="4"/>
  <c r="AF1163" i="4"/>
  <c r="AL1163" i="4" s="1"/>
  <c r="R1165" i="4"/>
  <c r="R1166" i="4"/>
  <c r="R1170" i="4"/>
  <c r="AL1172" i="4"/>
  <c r="S1173" i="4"/>
  <c r="R1175" i="4"/>
  <c r="S1176" i="4"/>
  <c r="AJ1178" i="4"/>
  <c r="AJ1179" i="4"/>
  <c r="R1185" i="4"/>
  <c r="AL1188" i="4"/>
  <c r="S1189" i="4"/>
  <c r="R1191" i="4"/>
  <c r="S1192" i="4"/>
  <c r="R1198" i="4"/>
  <c r="AL1208" i="4"/>
  <c r="R1209" i="4"/>
  <c r="R1219" i="4"/>
  <c r="R1221" i="4"/>
  <c r="AL1230" i="4"/>
  <c r="S1240" i="4"/>
  <c r="R1241" i="4"/>
  <c r="R1246" i="4"/>
  <c r="S1248" i="4"/>
  <c r="AJ1250" i="4"/>
  <c r="AJ1254" i="4"/>
  <c r="AF1261" i="4"/>
  <c r="AL1261" i="4" s="1"/>
  <c r="R1265" i="4"/>
  <c r="AF1286" i="4"/>
  <c r="AL1286" i="4" s="1"/>
  <c r="AJ1286" i="4"/>
  <c r="R1294" i="4"/>
  <c r="AF1298" i="4"/>
  <c r="AL1298" i="4" s="1"/>
  <c r="AL1310" i="4"/>
  <c r="R1316" i="4"/>
  <c r="R1325" i="4"/>
  <c r="R1331" i="4"/>
  <c r="AJ1539" i="4"/>
  <c r="AF1539" i="4"/>
  <c r="AL1539" i="4" s="1"/>
  <c r="AF1645" i="4"/>
  <c r="AL1645" i="4" s="1"/>
  <c r="AJ1645" i="4"/>
  <c r="AL823" i="4"/>
  <c r="AL853" i="4"/>
  <c r="AL858" i="4"/>
  <c r="S871" i="4"/>
  <c r="S874" i="4"/>
  <c r="R876" i="4"/>
  <c r="R882" i="4"/>
  <c r="S889" i="4"/>
  <c r="S890" i="4"/>
  <c r="AL892" i="4"/>
  <c r="R896" i="4"/>
  <c r="S898" i="4"/>
  <c r="R900" i="4"/>
  <c r="S902" i="4"/>
  <c r="R904" i="4"/>
  <c r="S906" i="4"/>
  <c r="S908" i="4"/>
  <c r="R909" i="4"/>
  <c r="R916" i="4"/>
  <c r="S917" i="4"/>
  <c r="AL921" i="4"/>
  <c r="S923" i="4"/>
  <c r="R928" i="4"/>
  <c r="AL929" i="4"/>
  <c r="S931" i="4"/>
  <c r="R934" i="4"/>
  <c r="S946" i="4"/>
  <c r="R947" i="4"/>
  <c r="S952" i="4"/>
  <c r="R953" i="4"/>
  <c r="R955" i="4"/>
  <c r="S956" i="4"/>
  <c r="S970" i="4"/>
  <c r="AL970" i="4"/>
  <c r="R981" i="4"/>
  <c r="R983" i="4"/>
  <c r="R985" i="4"/>
  <c r="R989" i="4"/>
  <c r="S991" i="4"/>
  <c r="S993" i="4"/>
  <c r="AJ997" i="4"/>
  <c r="R998" i="4"/>
  <c r="AL999" i="4"/>
  <c r="R1002" i="4"/>
  <c r="AF1004" i="4"/>
  <c r="AL1004" i="4" s="1"/>
  <c r="R1006" i="4"/>
  <c r="R1009" i="4"/>
  <c r="R1015" i="4"/>
  <c r="AJ1017" i="4"/>
  <c r="AJ1019" i="4"/>
  <c r="R1022" i="4"/>
  <c r="S1027" i="4"/>
  <c r="S1029" i="4"/>
  <c r="R1031" i="4"/>
  <c r="R1033" i="4"/>
  <c r="R1036" i="4"/>
  <c r="S1040" i="4"/>
  <c r="R1046" i="4"/>
  <c r="S1050" i="4"/>
  <c r="R1052" i="4"/>
  <c r="S1056" i="4"/>
  <c r="S1060" i="4"/>
  <c r="S1065" i="4"/>
  <c r="S1067" i="4"/>
  <c r="R1070" i="4"/>
  <c r="R1071" i="4"/>
  <c r="R1076" i="4"/>
  <c r="R1078" i="4"/>
  <c r="S1091" i="4"/>
  <c r="S1092" i="4"/>
  <c r="R1095" i="4"/>
  <c r="S1097" i="4"/>
  <c r="S1099" i="4"/>
  <c r="R1100" i="4"/>
  <c r="S1102" i="4"/>
  <c r="R1115" i="4"/>
  <c r="R1120" i="4"/>
  <c r="R1123" i="4"/>
  <c r="S1128" i="4"/>
  <c r="AJ1132" i="4"/>
  <c r="Q1144" i="4"/>
  <c r="S1399" i="4"/>
  <c r="S1395" i="4"/>
  <c r="S1380" i="4"/>
  <c r="S1304" i="4"/>
  <c r="S1294" i="4"/>
  <c r="S1288" i="4"/>
  <c r="S1277" i="4"/>
  <c r="S1268" i="4"/>
  <c r="S1254" i="4"/>
  <c r="S1230" i="4"/>
  <c r="S1225" i="4"/>
  <c r="S1222" i="4"/>
  <c r="S1385" i="4"/>
  <c r="S1397" i="4"/>
  <c r="S1393" i="4"/>
  <c r="S1382" i="4"/>
  <c r="S1302" i="4"/>
  <c r="S1296" i="4"/>
  <c r="S1286" i="4"/>
  <c r="S1255" i="4"/>
  <c r="S1235" i="4"/>
  <c r="S1229" i="4"/>
  <c r="S1220" i="4"/>
  <c r="S1206" i="4"/>
  <c r="S1199" i="4"/>
  <c r="S1193" i="4"/>
  <c r="S1151" i="4"/>
  <c r="S1165" i="4"/>
  <c r="AL1169" i="4"/>
  <c r="S1170" i="4"/>
  <c r="S1172" i="4"/>
  <c r="AL1178" i="4"/>
  <c r="AL1184" i="4"/>
  <c r="S1185" i="4"/>
  <c r="R1187" i="4"/>
  <c r="S1188" i="4"/>
  <c r="R1197" i="4"/>
  <c r="AL1199" i="4"/>
  <c r="R1200" i="4"/>
  <c r="AJ1201" i="4"/>
  <c r="S1205" i="4"/>
  <c r="R1206" i="4"/>
  <c r="S1211" i="4"/>
  <c r="S1215" i="4"/>
  <c r="R1227" i="4"/>
  <c r="R1231" i="4"/>
  <c r="R1236" i="4"/>
  <c r="R1238" i="4"/>
  <c r="S1244" i="4"/>
  <c r="R1253" i="4"/>
  <c r="R1256" i="4"/>
  <c r="R1259" i="4"/>
  <c r="AL1271" i="4"/>
  <c r="R1288" i="4"/>
  <c r="AF1294" i="4"/>
  <c r="AL1294" i="4" s="1"/>
  <c r="AJ1294" i="4"/>
  <c r="AJ1300" i="4"/>
  <c r="R1302" i="4"/>
  <c r="R1321" i="4"/>
  <c r="R1337" i="4"/>
  <c r="R1339" i="4"/>
  <c r="AF1496" i="4"/>
  <c r="AL1496" i="4" s="1"/>
  <c r="AJ1496" i="4"/>
  <c r="AF1756" i="4"/>
  <c r="AL1756" i="4" s="1"/>
  <c r="AJ1756" i="4"/>
  <c r="AL1224" i="4"/>
  <c r="AL1314" i="4"/>
  <c r="AJ1314" i="4"/>
  <c r="AF1377" i="4"/>
  <c r="AL1377" i="4" s="1"/>
  <c r="AJ1382" i="4"/>
  <c r="AF1389" i="4"/>
  <c r="AL1389" i="4" s="1"/>
  <c r="R1419" i="4"/>
  <c r="AJ1420" i="4"/>
  <c r="AJ1430" i="4"/>
  <c r="AF1446" i="4"/>
  <c r="AL1446" i="4" s="1"/>
  <c r="AJ1448" i="4"/>
  <c r="R1455" i="4"/>
  <c r="AJ1464" i="4"/>
  <c r="S1473" i="4"/>
  <c r="S1481" i="4"/>
  <c r="AF1489" i="4"/>
  <c r="AL1489" i="4" s="1"/>
  <c r="S1497" i="4"/>
  <c r="AJ1512" i="4"/>
  <c r="R1519" i="4"/>
  <c r="AJ1528" i="4"/>
  <c r="S1539" i="4"/>
  <c r="AJ1547" i="4"/>
  <c r="S1557" i="4"/>
  <c r="AF1564" i="4"/>
  <c r="AL1564" i="4" s="1"/>
  <c r="S1570" i="4"/>
  <c r="S1576" i="4"/>
  <c r="S1583" i="4"/>
  <c r="S1594" i="4"/>
  <c r="AL1595" i="4"/>
  <c r="AJ1595" i="4"/>
  <c r="AL1597" i="4"/>
  <c r="AJ1597" i="4"/>
  <c r="AL1599" i="4"/>
  <c r="AJ1599" i="4"/>
  <c r="AL1601" i="4"/>
  <c r="AJ1601" i="4"/>
  <c r="AL1603" i="4"/>
  <c r="AJ1603" i="4"/>
  <c r="AL1605" i="4"/>
  <c r="AJ1605" i="4"/>
  <c r="AL1607" i="4"/>
  <c r="AJ1607" i="4"/>
  <c r="S1612" i="4"/>
  <c r="S1618" i="4"/>
  <c r="R1625" i="4"/>
  <c r="R1627" i="4"/>
  <c r="R1633" i="4"/>
  <c r="R1635" i="4"/>
  <c r="AL1640" i="4"/>
  <c r="AJ1640" i="4"/>
  <c r="R1643" i="4"/>
  <c r="S1647" i="4"/>
  <c r="AL1652" i="4"/>
  <c r="AL1654" i="4"/>
  <c r="AL1656" i="4"/>
  <c r="AL1658" i="4"/>
  <c r="R1663" i="4"/>
  <c r="S1666" i="4"/>
  <c r="S1671" i="4"/>
  <c r="S1673" i="4"/>
  <c r="S1678" i="4"/>
  <c r="AL1684" i="4"/>
  <c r="AJ1684" i="4"/>
  <c r="S1694" i="4"/>
  <c r="S1698" i="4"/>
  <c r="S1702" i="4"/>
  <c r="S1706" i="4"/>
  <c r="S1710" i="4"/>
  <c r="S1714" i="4"/>
  <c r="S1718" i="4"/>
  <c r="S1722" i="4"/>
  <c r="S1726" i="4"/>
  <c r="S1730" i="4"/>
  <c r="S1734" i="4"/>
  <c r="S1738" i="4"/>
  <c r="S1742" i="4"/>
  <c r="S1746" i="4"/>
  <c r="AJ1749" i="4"/>
  <c r="S1751" i="4"/>
  <c r="AF1752" i="4"/>
  <c r="AL1752" i="4" s="1"/>
  <c r="R1759" i="4"/>
  <c r="AJ1768" i="4"/>
  <c r="S1770" i="4"/>
  <c r="S1772" i="4"/>
  <c r="S1774" i="4"/>
  <c r="S1776" i="4"/>
  <c r="S1778" i="4"/>
  <c r="S1780" i="4"/>
  <c r="AJ1780" i="4"/>
  <c r="AF1782" i="4"/>
  <c r="AL1782" i="4" s="1"/>
  <c r="S1783" i="4"/>
  <c r="S1788" i="4"/>
  <c r="AJ1788" i="4"/>
  <c r="S1790" i="4"/>
  <c r="S1794" i="4"/>
  <c r="AJ1794" i="4"/>
  <c r="S1797" i="4"/>
  <c r="S1801" i="4"/>
  <c r="S1819" i="4"/>
  <c r="AJ1828" i="4"/>
  <c r="AF1828" i="4"/>
  <c r="AJ1830" i="4"/>
  <c r="AF1830" i="4"/>
  <c r="S1846" i="4"/>
  <c r="AF1863" i="4"/>
  <c r="AJ1868" i="4"/>
  <c r="S1870" i="4"/>
  <c r="AJ1885" i="4"/>
  <c r="S1887" i="4"/>
  <c r="S1895" i="4"/>
  <c r="S1904" i="4"/>
  <c r="AI1993" i="4"/>
  <c r="AJ1993" i="4"/>
  <c r="AF2104" i="4"/>
  <c r="AL2104" i="4" s="1"/>
  <c r="AJ2104" i="4"/>
  <c r="AJ2211" i="4"/>
  <c r="AF2211" i="4"/>
  <c r="AL2211" i="4" s="1"/>
  <c r="AJ2304" i="4"/>
  <c r="AF2304" i="4"/>
  <c r="AL2304" i="4" s="1"/>
  <c r="AJ1375" i="4"/>
  <c r="P1409" i="4"/>
  <c r="S1433" i="4"/>
  <c r="AJ1441" i="4"/>
  <c r="S1454" i="4"/>
  <c r="S1457" i="4"/>
  <c r="AJ1457" i="4"/>
  <c r="S1470" i="4"/>
  <c r="S1478" i="4"/>
  <c r="S1494" i="4"/>
  <c r="AJ1505" i="4"/>
  <c r="S1510" i="4"/>
  <c r="S1518" i="4"/>
  <c r="S1521" i="4"/>
  <c r="AJ1521" i="4"/>
  <c r="R1532" i="4"/>
  <c r="S1534" i="4"/>
  <c r="S1547" i="4"/>
  <c r="S1552" i="4"/>
  <c r="S1561" i="4"/>
  <c r="S1566" i="4"/>
  <c r="AL1583" i="4"/>
  <c r="S1590" i="4"/>
  <c r="S1596" i="4"/>
  <c r="S1598" i="4"/>
  <c r="S1600" i="4"/>
  <c r="S1602" i="4"/>
  <c r="S1604" i="4"/>
  <c r="S1606" i="4"/>
  <c r="S1608" i="4"/>
  <c r="S1613" i="4"/>
  <c r="R1620" i="4"/>
  <c r="S1622" i="4"/>
  <c r="S1624" i="4"/>
  <c r="S1639" i="4"/>
  <c r="S1641" i="4"/>
  <c r="R1649" i="4"/>
  <c r="S1653" i="4"/>
  <c r="S1655" i="4"/>
  <c r="S1657" i="4"/>
  <c r="S1659" i="4"/>
  <c r="R1668" i="4"/>
  <c r="R1676" i="4"/>
  <c r="S1679" i="4"/>
  <c r="S1683" i="4"/>
  <c r="S1685" i="4"/>
  <c r="R1687" i="4"/>
  <c r="S1695" i="4"/>
  <c r="S1699" i="4"/>
  <c r="S1703" i="4"/>
  <c r="S1707" i="4"/>
  <c r="S1711" i="4"/>
  <c r="S1715" i="4"/>
  <c r="S1719" i="4"/>
  <c r="S1723" i="4"/>
  <c r="S1727" i="4"/>
  <c r="S1731" i="4"/>
  <c r="S1735" i="4"/>
  <c r="S1739" i="4"/>
  <c r="S1743" i="4"/>
  <c r="AL1751" i="4"/>
  <c r="AJ1751" i="4"/>
  <c r="S1758" i="4"/>
  <c r="AL1770" i="4"/>
  <c r="AJ1770" i="4"/>
  <c r="AL1772" i="4"/>
  <c r="AJ1772" i="4"/>
  <c r="AL1774" i="4"/>
  <c r="AJ1774" i="4"/>
  <c r="AL1776" i="4"/>
  <c r="AJ1776" i="4"/>
  <c r="AL1778" i="4"/>
  <c r="AJ1778" i="4"/>
  <c r="AL1780" i="4"/>
  <c r="S1781" i="4"/>
  <c r="S1786" i="4"/>
  <c r="S1808" i="4"/>
  <c r="AJ1812" i="4"/>
  <c r="AJ1843" i="4"/>
  <c r="AJ1846" i="4"/>
  <c r="AF1846" i="4"/>
  <c r="AL1846" i="4" s="1"/>
  <c r="S1868" i="4"/>
  <c r="AF1884" i="4"/>
  <c r="AL1884" i="4" s="1"/>
  <c r="AJ1884" i="4"/>
  <c r="AJ1887" i="4"/>
  <c r="AF1887" i="4"/>
  <c r="AL1887" i="4" s="1"/>
  <c r="AJ1895" i="4"/>
  <c r="AF1895" i="4"/>
  <c r="AL1895" i="4" s="1"/>
  <c r="S1902" i="4"/>
  <c r="AF2059" i="4"/>
  <c r="AL2059" i="4" s="1"/>
  <c r="AJ2059" i="4"/>
  <c r="AJ2105" i="4"/>
  <c r="AF2105" i="4"/>
  <c r="AL2105" i="4" s="1"/>
  <c r="AL1251" i="4"/>
  <c r="AQ1402" i="4"/>
  <c r="AJ1422" i="4"/>
  <c r="AJ1428" i="4"/>
  <c r="S1438" i="4"/>
  <c r="S1441" i="4"/>
  <c r="S1446" i="4"/>
  <c r="S1449" i="4"/>
  <c r="AF1457" i="4"/>
  <c r="AL1457" i="4" s="1"/>
  <c r="S1465" i="4"/>
  <c r="R1487" i="4"/>
  <c r="S1505" i="4"/>
  <c r="S1513" i="4"/>
  <c r="AF1521" i="4"/>
  <c r="AL1521" i="4" s="1"/>
  <c r="S1529" i="4"/>
  <c r="S1542" i="4"/>
  <c r="AJ1566" i="4"/>
  <c r="S1575" i="4"/>
  <c r="S1577" i="4"/>
  <c r="S1584" i="4"/>
  <c r="R1883" i="4"/>
  <c r="R1854" i="4"/>
  <c r="R1824" i="4"/>
  <c r="R1815" i="4"/>
  <c r="R1871" i="4"/>
  <c r="AL1596" i="4"/>
  <c r="AJ1596" i="4"/>
  <c r="AL1598" i="4"/>
  <c r="AJ1598" i="4"/>
  <c r="AL1600" i="4"/>
  <c r="AJ1600" i="4"/>
  <c r="AL1602" i="4"/>
  <c r="AJ1602" i="4"/>
  <c r="AL1604" i="4"/>
  <c r="AJ1604" i="4"/>
  <c r="AL1606" i="4"/>
  <c r="AJ1606" i="4"/>
  <c r="S1614" i="4"/>
  <c r="S1619" i="4"/>
  <c r="R1632" i="4"/>
  <c r="AL1639" i="4"/>
  <c r="AJ1639" i="4"/>
  <c r="S1646" i="4"/>
  <c r="S1648" i="4"/>
  <c r="R1661" i="4"/>
  <c r="S1664" i="4"/>
  <c r="S1672" i="4"/>
  <c r="R1681" i="4"/>
  <c r="AL1683" i="4"/>
  <c r="AJ1683" i="4"/>
  <c r="S1696" i="4"/>
  <c r="S1700" i="4"/>
  <c r="S1704" i="4"/>
  <c r="S1708" i="4"/>
  <c r="S1712" i="4"/>
  <c r="S1716" i="4"/>
  <c r="S1720" i="4"/>
  <c r="S1724" i="4"/>
  <c r="S1728" i="4"/>
  <c r="S1732" i="4"/>
  <c r="S1736" i="4"/>
  <c r="S1740" i="4"/>
  <c r="S1744" i="4"/>
  <c r="S1750" i="4"/>
  <c r="S1752" i="4"/>
  <c r="S1757" i="4"/>
  <c r="AJ1757" i="4"/>
  <c r="R1762" i="4"/>
  <c r="R1767" i="4"/>
  <c r="S1769" i="4"/>
  <c r="S1771" i="4"/>
  <c r="S1773" i="4"/>
  <c r="S1775" i="4"/>
  <c r="S1777" i="4"/>
  <c r="S1779" i="4"/>
  <c r="S1784" i="4"/>
  <c r="AL1786" i="4"/>
  <c r="S1792" i="4"/>
  <c r="S1799" i="4"/>
  <c r="R1803" i="4"/>
  <c r="S1807" i="4"/>
  <c r="AL1812" i="4"/>
  <c r="R1849" i="4"/>
  <c r="S1851" i="4"/>
  <c r="S1856" i="4"/>
  <c r="AL1868" i="4"/>
  <c r="S1875" i="4"/>
  <c r="S1880" i="4"/>
  <c r="S1885" i="4"/>
  <c r="R2037" i="4"/>
  <c r="R2031" i="4"/>
  <c r="R2028" i="4"/>
  <c r="R2027" i="4"/>
  <c r="R2024" i="4"/>
  <c r="R2015" i="4"/>
  <c r="R2006" i="4"/>
  <c r="R2000" i="4"/>
  <c r="R1992" i="4"/>
  <c r="R1979" i="4"/>
  <c r="R1971" i="4"/>
  <c r="R1964" i="4"/>
  <c r="R1956" i="4"/>
  <c r="R1951" i="4"/>
  <c r="R1943" i="4"/>
  <c r="R1936" i="4"/>
  <c r="R1995" i="4"/>
  <c r="R1987" i="4"/>
  <c r="R1980" i="4"/>
  <c r="R1972" i="4"/>
  <c r="R1967" i="4"/>
  <c r="R1959" i="4"/>
  <c r="R1952" i="4"/>
  <c r="R1944" i="4"/>
  <c r="R2039" i="4"/>
  <c r="R2035" i="4"/>
  <c r="R2022" i="4"/>
  <c r="R2012" i="4"/>
  <c r="R2011" i="4"/>
  <c r="R2008" i="4"/>
  <c r="R2003" i="4"/>
  <c r="R1996" i="4"/>
  <c r="R1988" i="4"/>
  <c r="R1983" i="4"/>
  <c r="R1975" i="4"/>
  <c r="R1968" i="4"/>
  <c r="R1960" i="4"/>
  <c r="R1947" i="4"/>
  <c r="R1939" i="4"/>
  <c r="R1932" i="4"/>
  <c r="R2017" i="4"/>
  <c r="R2004" i="4"/>
  <c r="R1999" i="4"/>
  <c r="R1991" i="4"/>
  <c r="R1984" i="4"/>
  <c r="R1976" i="4"/>
  <c r="R1963" i="4"/>
  <c r="R1955" i="4"/>
  <c r="R1948" i="4"/>
  <c r="R1940" i="4"/>
  <c r="R1935" i="4"/>
  <c r="AQ2167" i="4"/>
  <c r="AJ1923" i="4"/>
  <c r="AF1923" i="4"/>
  <c r="AL1923" i="4" s="1"/>
  <c r="R1931" i="4"/>
  <c r="AJ2026" i="4"/>
  <c r="AF2026" i="4"/>
  <c r="AL2026" i="4" s="1"/>
  <c r="AJ2027" i="4"/>
  <c r="AF2027" i="4"/>
  <c r="AL2027" i="4" s="1"/>
  <c r="AJ2120" i="4"/>
  <c r="AF2120" i="4"/>
  <c r="AL2120" i="4" s="1"/>
  <c r="AJ2132" i="4"/>
  <c r="AF2132" i="4"/>
  <c r="AL2132" i="4" s="1"/>
  <c r="AJ2235" i="4"/>
  <c r="AF2235" i="4"/>
  <c r="AL2235" i="4" s="1"/>
  <c r="S1462" i="4"/>
  <c r="S1486" i="4"/>
  <c r="S1489" i="4"/>
  <c r="S1502" i="4"/>
  <c r="S1898" i="4"/>
  <c r="S1844" i="4"/>
  <c r="S1839" i="4"/>
  <c r="S1834" i="4"/>
  <c r="S1832" i="4"/>
  <c r="S1830" i="4"/>
  <c r="S1828" i="4"/>
  <c r="S1802" i="4"/>
  <c r="S1800" i="4"/>
  <c r="S1796" i="4"/>
  <c r="S1863" i="4"/>
  <c r="S1858" i="4"/>
  <c r="S1814" i="4"/>
  <c r="S1812" i="4"/>
  <c r="S1806" i="4"/>
  <c r="S1798" i="4"/>
  <c r="S1793" i="4"/>
  <c r="S1791" i="4"/>
  <c r="S1787" i="4"/>
  <c r="S1595" i="4"/>
  <c r="S1597" i="4"/>
  <c r="S1599" i="4"/>
  <c r="S1601" i="4"/>
  <c r="S1603" i="4"/>
  <c r="S1605" i="4"/>
  <c r="S1607" i="4"/>
  <c r="S1611" i="4"/>
  <c r="S1615" i="4"/>
  <c r="S1623" i="4"/>
  <c r="R1630" i="4"/>
  <c r="R1638" i="4"/>
  <c r="S1640" i="4"/>
  <c r="S1645" i="4"/>
  <c r="S1652" i="4"/>
  <c r="S1654" i="4"/>
  <c r="S1656" i="4"/>
  <c r="S1658" i="4"/>
  <c r="S1660" i="4"/>
  <c r="S1665" i="4"/>
  <c r="R1669" i="4"/>
  <c r="AL1672" i="4"/>
  <c r="S1677" i="4"/>
  <c r="S1684" i="4"/>
  <c r="S1693" i="4"/>
  <c r="S1697" i="4"/>
  <c r="S1701" i="4"/>
  <c r="S1705" i="4"/>
  <c r="S1709" i="4"/>
  <c r="S1713" i="4"/>
  <c r="S1717" i="4"/>
  <c r="S1721" i="4"/>
  <c r="S1725" i="4"/>
  <c r="S1729" i="4"/>
  <c r="S1733" i="4"/>
  <c r="S1737" i="4"/>
  <c r="S1741" i="4"/>
  <c r="S1745" i="4"/>
  <c r="S1756" i="4"/>
  <c r="S1782" i="4"/>
  <c r="S1785" i="4"/>
  <c r="S1789" i="4"/>
  <c r="S1795" i="4"/>
  <c r="AJ1796" i="4"/>
  <c r="AF1796" i="4"/>
  <c r="R1888" i="4"/>
  <c r="AJ2262" i="4"/>
  <c r="AF2262" i="4"/>
  <c r="AL2262" i="4" s="1"/>
  <c r="AL1781" i="4"/>
  <c r="AJ1781" i="4"/>
  <c r="AL1783" i="4"/>
  <c r="AJ1783" i="4"/>
  <c r="AL1800" i="4"/>
  <c r="AJ1800" i="4"/>
  <c r="AL1839" i="4"/>
  <c r="AJ1839" i="4"/>
  <c r="AI1902" i="4"/>
  <c r="AL1902" i="4" s="1"/>
  <c r="S1921" i="4"/>
  <c r="S1929" i="4"/>
  <c r="AJ1936" i="4"/>
  <c r="S1942" i="4"/>
  <c r="AJ1945" i="4"/>
  <c r="S1950" i="4"/>
  <c r="S1961" i="4"/>
  <c r="S1969" i="4"/>
  <c r="AL1977" i="4"/>
  <c r="AJ1992" i="4"/>
  <c r="AJ2000" i="4"/>
  <c r="S2016" i="4"/>
  <c r="S2021" i="4"/>
  <c r="S2034" i="4"/>
  <c r="S2156" i="4"/>
  <c r="S2151" i="4"/>
  <c r="S2149" i="4"/>
  <c r="S2140" i="4"/>
  <c r="S2131" i="4"/>
  <c r="S2126" i="4"/>
  <c r="S2114" i="4"/>
  <c r="S2105" i="4"/>
  <c r="S2155" i="4"/>
  <c r="S2143" i="4"/>
  <c r="S2044" i="4"/>
  <c r="S2050" i="4"/>
  <c r="S2052" i="4"/>
  <c r="S2054" i="4"/>
  <c r="S2056" i="4"/>
  <c r="S2058" i="4"/>
  <c r="S2065" i="4"/>
  <c r="S2070" i="4"/>
  <c r="S2072" i="4"/>
  <c r="AL2074" i="4"/>
  <c r="AJ2074" i="4"/>
  <c r="S2077" i="4"/>
  <c r="S2079" i="4"/>
  <c r="AL2083" i="4"/>
  <c r="AJ2083" i="4"/>
  <c r="AL2085" i="4"/>
  <c r="AJ2085" i="4"/>
  <c r="AL2087" i="4"/>
  <c r="AJ2087" i="4"/>
  <c r="AL2089" i="4"/>
  <c r="AJ2089" i="4"/>
  <c r="AL2091" i="4"/>
  <c r="AJ2091" i="4"/>
  <c r="AL2093" i="4"/>
  <c r="AJ2093" i="4"/>
  <c r="AL2095" i="4"/>
  <c r="AJ2095" i="4"/>
  <c r="S2098" i="4"/>
  <c r="S2103" i="4"/>
  <c r="S2108" i="4"/>
  <c r="AF2110" i="4"/>
  <c r="AL2110" i="4" s="1"/>
  <c r="S2120" i="4"/>
  <c r="S2122" i="4"/>
  <c r="AJ2130" i="4"/>
  <c r="S2153" i="4"/>
  <c r="S2161" i="4"/>
  <c r="AI2165" i="4"/>
  <c r="AL2165" i="4" s="1"/>
  <c r="AJ2165" i="4"/>
  <c r="R2242" i="4"/>
  <c r="R2180" i="4"/>
  <c r="R2188" i="4"/>
  <c r="AF2218" i="4"/>
  <c r="AL2218" i="4" s="1"/>
  <c r="AJ2218" i="4"/>
  <c r="S2244" i="4"/>
  <c r="AJ2282" i="4"/>
  <c r="AI2374" i="4"/>
  <c r="AJ2374" i="4"/>
  <c r="AF2480" i="4"/>
  <c r="AL2480" i="4" s="1"/>
  <c r="AJ2480" i="4"/>
  <c r="AJ2627" i="4"/>
  <c r="AF2627" i="4"/>
  <c r="AL2627" i="4" s="1"/>
  <c r="AL1961" i="4"/>
  <c r="AJ1976" i="4"/>
  <c r="AJ1984" i="4"/>
  <c r="S2025" i="4"/>
  <c r="S2038" i="4"/>
  <c r="AL2070" i="4"/>
  <c r="AJ2070" i="4"/>
  <c r="AF2122" i="4"/>
  <c r="AL2122" i="4" s="1"/>
  <c r="AJ2134" i="4"/>
  <c r="S2160" i="4"/>
  <c r="S2164" i="4"/>
  <c r="AJ2257" i="4"/>
  <c r="AF2257" i="4"/>
  <c r="AI2290" i="4"/>
  <c r="AJ2290" i="4"/>
  <c r="AI2350" i="4"/>
  <c r="AJ2350" i="4"/>
  <c r="AF2476" i="4"/>
  <c r="AL2476" i="4" s="1"/>
  <c r="AJ2476" i="4"/>
  <c r="AJ2522" i="4"/>
  <c r="AF2522" i="4"/>
  <c r="AL2522" i="4" s="1"/>
  <c r="AF2623" i="4"/>
  <c r="AL2623" i="4" s="1"/>
  <c r="AJ2623" i="4"/>
  <c r="AF2629" i="4"/>
  <c r="AL2629" i="4" s="1"/>
  <c r="AJ2629" i="4"/>
  <c r="AL1945" i="4"/>
  <c r="AL2029" i="4"/>
  <c r="AJ2029" i="4"/>
  <c r="AL2082" i="4"/>
  <c r="AJ2082" i="4"/>
  <c r="AL2084" i="4"/>
  <c r="AJ2084" i="4"/>
  <c r="AL2086" i="4"/>
  <c r="AJ2086" i="4"/>
  <c r="AL2088" i="4"/>
  <c r="AJ2088" i="4"/>
  <c r="AL2090" i="4"/>
  <c r="AJ2090" i="4"/>
  <c r="AL2092" i="4"/>
  <c r="AJ2092" i="4"/>
  <c r="AL2094" i="4"/>
  <c r="AJ2094" i="4"/>
  <c r="AL2096" i="4"/>
  <c r="AJ2096" i="4"/>
  <c r="AF2119" i="4"/>
  <c r="AL2119" i="4" s="1"/>
  <c r="AJ2119" i="4"/>
  <c r="AL2131" i="4"/>
  <c r="AJ2131" i="4"/>
  <c r="S2250" i="4"/>
  <c r="S2245" i="4"/>
  <c r="S2254" i="4"/>
  <c r="AJ2245" i="4"/>
  <c r="AF2245" i="4"/>
  <c r="AL2245" i="4" s="1"/>
  <c r="AJ2254" i="4"/>
  <c r="AF2254" i="4"/>
  <c r="AL2254" i="4" s="1"/>
  <c r="AF2261" i="4"/>
  <c r="AL2261" i="4" s="1"/>
  <c r="AJ2261" i="4"/>
  <c r="P2276" i="4"/>
  <c r="P2280" i="4"/>
  <c r="AJ2326" i="4"/>
  <c r="AI2438" i="4"/>
  <c r="AL2438" i="4" s="1"/>
  <c r="AJ2438" i="4"/>
  <c r="AF2472" i="4"/>
  <c r="AL2472" i="4" s="1"/>
  <c r="AJ2472" i="4"/>
  <c r="AF2488" i="4"/>
  <c r="AL2488" i="4" s="1"/>
  <c r="AJ2488" i="4"/>
  <c r="AJ2527" i="4"/>
  <c r="AF2527" i="4"/>
  <c r="AL2527" i="4" s="1"/>
  <c r="AF2637" i="4"/>
  <c r="AL2637" i="4" s="1"/>
  <c r="AJ2637" i="4"/>
  <c r="AL1792" i="4"/>
  <c r="AJ1792" i="4"/>
  <c r="AL1794" i="4"/>
  <c r="AL1807" i="4"/>
  <c r="AL1851" i="4"/>
  <c r="AL1885" i="4"/>
  <c r="S1923" i="4"/>
  <c r="AF1925" i="4"/>
  <c r="AL1925" i="4" s="1"/>
  <c r="S1958" i="4"/>
  <c r="AJ1961" i="4"/>
  <c r="S1966" i="4"/>
  <c r="S1977" i="4"/>
  <c r="S1985" i="4"/>
  <c r="AL1993" i="4"/>
  <c r="AF2011" i="4"/>
  <c r="AL2011" i="4" s="1"/>
  <c r="S2030" i="4"/>
  <c r="R2061" i="4"/>
  <c r="R2154" i="4"/>
  <c r="R2129" i="4"/>
  <c r="R2117" i="4"/>
  <c r="AF2045" i="4"/>
  <c r="AL2045" i="4" s="1"/>
  <c r="AJ2046" i="4"/>
  <c r="AL2051" i="4"/>
  <c r="AJ2051" i="4"/>
  <c r="AF2061" i="4"/>
  <c r="AL2061" i="4" s="1"/>
  <c r="AJ2062" i="4"/>
  <c r="AF2066" i="4"/>
  <c r="AL2066" i="4" s="1"/>
  <c r="AJ2067" i="4"/>
  <c r="S2076" i="4"/>
  <c r="AL2078" i="4"/>
  <c r="AJ2078" i="4"/>
  <c r="S2081" i="4"/>
  <c r="S2083" i="4"/>
  <c r="S2085" i="4"/>
  <c r="S2087" i="4"/>
  <c r="S2089" i="4"/>
  <c r="S2091" i="4"/>
  <c r="S2093" i="4"/>
  <c r="S2095" i="4"/>
  <c r="S2097" i="4"/>
  <c r="AJ2097" i="4"/>
  <c r="AF2099" i="4"/>
  <c r="AL2099" i="4" s="1"/>
  <c r="S2100" i="4"/>
  <c r="S2107" i="4"/>
  <c r="AJ2107" i="4"/>
  <c r="AF2109" i="4"/>
  <c r="AL2109" i="4" s="1"/>
  <c r="S2110" i="4"/>
  <c r="AL2115" i="4"/>
  <c r="AL2127" i="4"/>
  <c r="S2132" i="4"/>
  <c r="S2135" i="4"/>
  <c r="AF2136" i="4"/>
  <c r="AL2136" i="4" s="1"/>
  <c r="S2145" i="4"/>
  <c r="S2157" i="4"/>
  <c r="S2162" i="4"/>
  <c r="P2176" i="4"/>
  <c r="P2178" i="4"/>
  <c r="P2174" i="4"/>
  <c r="AL2210" i="4"/>
  <c r="AJ2210" i="4"/>
  <c r="AJ2221" i="4"/>
  <c r="AF2221" i="4"/>
  <c r="AL2221" i="4" s="1"/>
  <c r="AL2234" i="4"/>
  <c r="AJ2234" i="4"/>
  <c r="AF2256" i="4"/>
  <c r="AL2256" i="4" s="1"/>
  <c r="AJ2256" i="4"/>
  <c r="AQ2272" i="4"/>
  <c r="AQ2271" i="4"/>
  <c r="S2282" i="4"/>
  <c r="S2290" i="4"/>
  <c r="AI2398" i="4"/>
  <c r="AJ2398" i="4"/>
  <c r="AJ2433" i="4"/>
  <c r="AF2433" i="4"/>
  <c r="AL2433" i="4" s="1"/>
  <c r="AF2468" i="4"/>
  <c r="AL2468" i="4" s="1"/>
  <c r="AJ2468" i="4"/>
  <c r="AF2484" i="4"/>
  <c r="AL2484" i="4" s="1"/>
  <c r="AJ2484" i="4"/>
  <c r="AJ2520" i="4"/>
  <c r="AF2520" i="4"/>
  <c r="AL2520" i="4" s="1"/>
  <c r="S2181" i="4"/>
  <c r="S2210" i="4"/>
  <c r="S2220" i="4"/>
  <c r="S2224" i="4"/>
  <c r="S2228" i="4"/>
  <c r="S2233" i="4"/>
  <c r="S2235" i="4"/>
  <c r="S2241" i="4"/>
  <c r="AQ2442" i="4"/>
  <c r="R2285" i="4"/>
  <c r="R2296" i="4"/>
  <c r="R2300" i="4"/>
  <c r="R2308" i="4"/>
  <c r="R2313" i="4"/>
  <c r="R2323" i="4"/>
  <c r="R2325" i="4"/>
  <c r="AJ2333" i="4"/>
  <c r="R2336" i="4"/>
  <c r="R2347" i="4"/>
  <c r="R2349" i="4"/>
  <c r="AJ2357" i="4"/>
  <c r="R2360" i="4"/>
  <c r="R2371" i="4"/>
  <c r="R2373" i="4"/>
  <c r="AJ2381" i="4"/>
  <c r="R2384" i="4"/>
  <c r="R2395" i="4"/>
  <c r="R2397" i="4"/>
  <c r="AJ2405" i="4"/>
  <c r="R2408" i="4"/>
  <c r="R2416" i="4"/>
  <c r="R2423" i="4"/>
  <c r="R2425" i="4"/>
  <c r="R2437" i="4"/>
  <c r="AJ2440" i="4"/>
  <c r="AJ2466" i="4"/>
  <c r="R2469" i="4"/>
  <c r="R2472" i="4"/>
  <c r="AJ2474" i="4"/>
  <c r="R2477" i="4"/>
  <c r="R2480" i="4"/>
  <c r="AJ2482" i="4"/>
  <c r="R2485" i="4"/>
  <c r="R2488" i="4"/>
  <c r="AJ2490" i="4"/>
  <c r="R2496" i="4"/>
  <c r="R2498" i="4"/>
  <c r="R2500" i="4"/>
  <c r="R2502" i="4"/>
  <c r="R2504" i="4"/>
  <c r="R2506" i="4"/>
  <c r="R2508" i="4"/>
  <c r="R2510" i="4"/>
  <c r="R2512" i="4"/>
  <c r="R2514" i="4"/>
  <c r="R2516" i="4"/>
  <c r="R2523" i="4"/>
  <c r="R2524" i="4"/>
  <c r="S2543" i="4"/>
  <c r="S2559" i="4"/>
  <c r="R2560" i="4"/>
  <c r="S2568" i="4"/>
  <c r="S2577" i="4"/>
  <c r="S2579" i="4"/>
  <c r="R2589" i="4"/>
  <c r="R2591" i="4"/>
  <c r="S2593" i="4"/>
  <c r="S2595" i="4"/>
  <c r="R2605" i="4"/>
  <c r="R2607" i="4"/>
  <c r="S2609" i="4"/>
  <c r="S2611" i="4"/>
  <c r="R2620" i="4"/>
  <c r="R2622" i="4"/>
  <c r="S2632" i="4"/>
  <c r="R2635" i="4"/>
  <c r="R2636" i="4"/>
  <c r="R2649" i="4"/>
  <c r="S2651" i="4"/>
  <c r="S2653" i="4"/>
  <c r="S2654" i="4"/>
  <c r="R2657" i="4"/>
  <c r="S2659" i="4"/>
  <c r="S2661" i="4"/>
  <c r="R2665" i="4"/>
  <c r="R2670" i="4"/>
  <c r="S2674" i="4"/>
  <c r="R2678" i="4"/>
  <c r="AJ2682" i="4"/>
  <c r="AF2682" i="4"/>
  <c r="AL2682" i="4" s="1"/>
  <c r="S2688" i="4"/>
  <c r="S2695" i="4"/>
  <c r="R2703" i="4"/>
  <c r="AJ2704" i="4"/>
  <c r="AJ2708" i="4"/>
  <c r="S2712" i="4"/>
  <c r="S2713" i="4"/>
  <c r="Q2737" i="4"/>
  <c r="AF2759" i="4"/>
  <c r="AL2759" i="4" s="1"/>
  <c r="P2778" i="4"/>
  <c r="P2780" i="4"/>
  <c r="P2776" i="4"/>
  <c r="AI2814" i="4"/>
  <c r="AL2814" i="4" s="1"/>
  <c r="AJ2814" i="4"/>
  <c r="AF2992" i="4"/>
  <c r="AL2992" i="4" s="1"/>
  <c r="AJ2992" i="4"/>
  <c r="R2403" i="4"/>
  <c r="R2407" i="4"/>
  <c r="R2409" i="4"/>
  <c r="R2415" i="4"/>
  <c r="S2433" i="4"/>
  <c r="S2435" i="4"/>
  <c r="S2437" i="4"/>
  <c r="R2466" i="4"/>
  <c r="R2471" i="4"/>
  <c r="R2474" i="4"/>
  <c r="R2479" i="4"/>
  <c r="R2482" i="4"/>
  <c r="R2487" i="4"/>
  <c r="R2490" i="4"/>
  <c r="R2493" i="4"/>
  <c r="R2520" i="4"/>
  <c r="R2521" i="4"/>
  <c r="R2527" i="4"/>
  <c r="R2528" i="4"/>
  <c r="R2533" i="4"/>
  <c r="R2545" i="4"/>
  <c r="R2549" i="4"/>
  <c r="S2725" i="4"/>
  <c r="S2693" i="4"/>
  <c r="S2589" i="4"/>
  <c r="S2591" i="4"/>
  <c r="S2605" i="4"/>
  <c r="S2607" i="4"/>
  <c r="S2621" i="4"/>
  <c r="S2622" i="4"/>
  <c r="S2629" i="4"/>
  <c r="S2635" i="4"/>
  <c r="S2637" i="4"/>
  <c r="R2644" i="4"/>
  <c r="R2664" i="4"/>
  <c r="R2669" i="4"/>
  <c r="R2672" i="4"/>
  <c r="R2677" i="4"/>
  <c r="R2680" i="4"/>
  <c r="S2682" i="4"/>
  <c r="S2687" i="4"/>
  <c r="R2691" i="4"/>
  <c r="S2696" i="4"/>
  <c r="S2700" i="4"/>
  <c r="AJ2703" i="4"/>
  <c r="AF2703" i="4"/>
  <c r="AL2703" i="4" s="1"/>
  <c r="S2716" i="4"/>
  <c r="AO2769" i="4"/>
  <c r="AR2741" i="4"/>
  <c r="AR2769" i="4" s="1"/>
  <c r="R2862" i="4"/>
  <c r="R2811" i="4"/>
  <c r="R2803" i="4"/>
  <c r="R2795" i="4"/>
  <c r="R2792" i="4"/>
  <c r="R2790" i="4"/>
  <c r="R2875" i="4"/>
  <c r="R2872" i="4"/>
  <c r="R2845" i="4"/>
  <c r="R2805" i="4"/>
  <c r="R2800" i="4"/>
  <c r="R2798" i="4"/>
  <c r="R2787" i="4"/>
  <c r="R2850" i="4"/>
  <c r="R2821" i="4"/>
  <c r="R2819" i="4"/>
  <c r="R2817" i="4"/>
  <c r="R2815" i="4"/>
  <c r="R2813" i="4"/>
  <c r="R2789" i="4"/>
  <c r="R2880" i="4"/>
  <c r="R2878" i="4"/>
  <c r="R2808" i="4"/>
  <c r="R2806" i="4"/>
  <c r="R2797" i="4"/>
  <c r="R2784" i="4"/>
  <c r="AI2787" i="4"/>
  <c r="AL2787" i="4" s="1"/>
  <c r="AJ2787" i="4"/>
  <c r="AJ2931" i="4"/>
  <c r="AF2931" i="4"/>
  <c r="AL2931" i="4" s="1"/>
  <c r="AL2098" i="4"/>
  <c r="AJ2098" i="4"/>
  <c r="AL2100" i="4"/>
  <c r="AJ2100" i="4"/>
  <c r="AL2102" i="4"/>
  <c r="AJ2102" i="4"/>
  <c r="AL2108" i="4"/>
  <c r="AJ2108" i="4"/>
  <c r="AL2135" i="4"/>
  <c r="AJ2135" i="4"/>
  <c r="S2187" i="4"/>
  <c r="S2209" i="4"/>
  <c r="S2211" i="4"/>
  <c r="S2215" i="4"/>
  <c r="S2219" i="4"/>
  <c r="S2221" i="4"/>
  <c r="S2226" i="4"/>
  <c r="S2234" i="4"/>
  <c r="S2238" i="4"/>
  <c r="R2246" i="4"/>
  <c r="R2248" i="4"/>
  <c r="R2251" i="4"/>
  <c r="S2257" i="4"/>
  <c r="S2262" i="4"/>
  <c r="R2283" i="4"/>
  <c r="R2287" i="4"/>
  <c r="AF2288" i="4"/>
  <c r="AL2288" i="4" s="1"/>
  <c r="AL2290" i="4"/>
  <c r="R2294" i="4"/>
  <c r="R2298" i="4"/>
  <c r="R2305" i="4"/>
  <c r="R2307" i="4"/>
  <c r="AL2309" i="4"/>
  <c r="AJ2309" i="4"/>
  <c r="R2311" i="4"/>
  <c r="R2318" i="4"/>
  <c r="R2330" i="4"/>
  <c r="R2342" i="4"/>
  <c r="R2354" i="4"/>
  <c r="R2366" i="4"/>
  <c r="R2378" i="4"/>
  <c r="R2390" i="4"/>
  <c r="R2402" i="4"/>
  <c r="R2414" i="4"/>
  <c r="R2421" i="4"/>
  <c r="R2422" i="4"/>
  <c r="S2429" i="4"/>
  <c r="S2431" i="4"/>
  <c r="S2434" i="4"/>
  <c r="AJ2436" i="4"/>
  <c r="S2439" i="4"/>
  <c r="R2465" i="4"/>
  <c r="R2468" i="4"/>
  <c r="AJ2470" i="4"/>
  <c r="R2473" i="4"/>
  <c r="R2476" i="4"/>
  <c r="AJ2478" i="4"/>
  <c r="R2481" i="4"/>
  <c r="R2484" i="4"/>
  <c r="AJ2486" i="4"/>
  <c r="R2489" i="4"/>
  <c r="R2492" i="4"/>
  <c r="R2494" i="4"/>
  <c r="S2529" i="4"/>
  <c r="R2537" i="4"/>
  <c r="R2541" i="4"/>
  <c r="R2553" i="4"/>
  <c r="R2557" i="4"/>
  <c r="AF2559" i="4"/>
  <c r="AL2559" i="4" s="1"/>
  <c r="R2566" i="4"/>
  <c r="R2581" i="4"/>
  <c r="R2583" i="4"/>
  <c r="S2585" i="4"/>
  <c r="S2587" i="4"/>
  <c r="R2597" i="4"/>
  <c r="R2599" i="4"/>
  <c r="S2601" i="4"/>
  <c r="S2603" i="4"/>
  <c r="R2613" i="4"/>
  <c r="R2615" i="4"/>
  <c r="S2617" i="4"/>
  <c r="S2619" i="4"/>
  <c r="S2624" i="4"/>
  <c r="R2625" i="4"/>
  <c r="S2627" i="4"/>
  <c r="R2628" i="4"/>
  <c r="R2630" i="4"/>
  <c r="R2633" i="4"/>
  <c r="S2638" i="4"/>
  <c r="AL2640" i="4"/>
  <c r="R2643" i="4"/>
  <c r="R2646" i="4"/>
  <c r="S2648" i="4"/>
  <c r="R2652" i="4"/>
  <c r="R2660" i="4"/>
  <c r="R2662" i="4"/>
  <c r="S2664" i="4"/>
  <c r="S2666" i="4"/>
  <c r="R2667" i="4"/>
  <c r="S2669" i="4"/>
  <c r="S2671" i="4"/>
  <c r="S2672" i="4"/>
  <c r="R2675" i="4"/>
  <c r="S2677" i="4"/>
  <c r="S2679" i="4"/>
  <c r="S2680" i="4"/>
  <c r="R2685" i="4"/>
  <c r="S2690" i="4"/>
  <c r="AF2696" i="4"/>
  <c r="AL2696" i="4" s="1"/>
  <c r="AJ2696" i="4"/>
  <c r="S2699" i="4"/>
  <c r="S2704" i="4"/>
  <c r="S2705" i="4"/>
  <c r="S2709" i="4"/>
  <c r="AJ2712" i="4"/>
  <c r="AJ2716" i="4"/>
  <c r="S2720" i="4"/>
  <c r="S2721" i="4"/>
  <c r="AI2845" i="4"/>
  <c r="AL2845" i="4" s="1"/>
  <c r="AJ2845" i="4"/>
  <c r="AF2900" i="4"/>
  <c r="AL2900" i="4" s="1"/>
  <c r="AJ2900" i="4"/>
  <c r="AF2925" i="4"/>
  <c r="AL2925" i="4" s="1"/>
  <c r="AJ2925" i="4"/>
  <c r="AL2963" i="4"/>
  <c r="AL2974" i="4"/>
  <c r="AL2338" i="4"/>
  <c r="AJ2338" i="4"/>
  <c r="AL2362" i="4"/>
  <c r="AJ2362" i="4"/>
  <c r="AL2386" i="4"/>
  <c r="AJ2386" i="4"/>
  <c r="R2401" i="4"/>
  <c r="R2413" i="4"/>
  <c r="R2417" i="4"/>
  <c r="R2424" i="4"/>
  <c r="R2426" i="4"/>
  <c r="R2467" i="4"/>
  <c r="R2470" i="4"/>
  <c r="R2475" i="4"/>
  <c r="R2478" i="4"/>
  <c r="R2483" i="4"/>
  <c r="R2486" i="4"/>
  <c r="R2491" i="4"/>
  <c r="R2495" i="4"/>
  <c r="R2497" i="4"/>
  <c r="R2499" i="4"/>
  <c r="R2501" i="4"/>
  <c r="R2503" i="4"/>
  <c r="R2505" i="4"/>
  <c r="R2507" i="4"/>
  <c r="R2509" i="4"/>
  <c r="R2511" i="4"/>
  <c r="R2513" i="4"/>
  <c r="R2515" i="4"/>
  <c r="R2517" i="4"/>
  <c r="R2531" i="4"/>
  <c r="R2532" i="4"/>
  <c r="S2581" i="4"/>
  <c r="S2583" i="4"/>
  <c r="S2597" i="4"/>
  <c r="S2599" i="4"/>
  <c r="S2613" i="4"/>
  <c r="S2615" i="4"/>
  <c r="S2630" i="4"/>
  <c r="S2640" i="4"/>
  <c r="R2641" i="4"/>
  <c r="S2643" i="4"/>
  <c r="S2645" i="4"/>
  <c r="S2646" i="4"/>
  <c r="R2651" i="4"/>
  <c r="R2654" i="4"/>
  <c r="S2656" i="4"/>
  <c r="AJ2656" i="4"/>
  <c r="R2659" i="4"/>
  <c r="S2685" i="4"/>
  <c r="R2688" i="4"/>
  <c r="AF2699" i="4"/>
  <c r="AL2699" i="4" s="1"/>
  <c r="AJ2699" i="4"/>
  <c r="S2708" i="4"/>
  <c r="Q2739" i="4"/>
  <c r="AI2878" i="4"/>
  <c r="AL2878" i="4" s="1"/>
  <c r="AJ2878" i="4"/>
  <c r="AI2880" i="4"/>
  <c r="AL2880" i="4" s="1"/>
  <c r="AJ2880" i="4"/>
  <c r="AF2899" i="4"/>
  <c r="AL2899" i="4" s="1"/>
  <c r="AJ2899" i="4"/>
  <c r="AJ2906" i="4"/>
  <c r="AF2906" i="4"/>
  <c r="AL2906" i="4" s="1"/>
  <c r="AJ2693" i="4"/>
  <c r="P2739" i="4"/>
  <c r="R2756" i="4"/>
  <c r="R2758" i="4"/>
  <c r="S2763" i="4"/>
  <c r="S2764" i="4"/>
  <c r="S2765" i="4"/>
  <c r="S2766" i="4"/>
  <c r="S2767" i="4"/>
  <c r="AT2772" i="4"/>
  <c r="Q2778" i="4"/>
  <c r="Q2780" i="4"/>
  <c r="AJ2817" i="4"/>
  <c r="AJ2819" i="4"/>
  <c r="S2823" i="4"/>
  <c r="S2827" i="4"/>
  <c r="S2831" i="4"/>
  <c r="S2835" i="4"/>
  <c r="S2839" i="4"/>
  <c r="S2843" i="4"/>
  <c r="AL2853" i="4"/>
  <c r="AJ2853" i="4"/>
  <c r="AL2855" i="4"/>
  <c r="AJ2855" i="4"/>
  <c r="AL2857" i="4"/>
  <c r="AJ2857" i="4"/>
  <c r="AJ2862" i="4"/>
  <c r="AL2864" i="4"/>
  <c r="AJ2864" i="4"/>
  <c r="AL2866" i="4"/>
  <c r="AJ2866" i="4"/>
  <c r="S2869" i="4"/>
  <c r="S2876" i="4"/>
  <c r="P2890" i="4"/>
  <c r="R2897" i="4"/>
  <c r="R2901" i="4"/>
  <c r="AL2912" i="4"/>
  <c r="AL2916" i="4"/>
  <c r="AL2921" i="4"/>
  <c r="AJ2927" i="4"/>
  <c r="R2936" i="4"/>
  <c r="R2937" i="4"/>
  <c r="R2939" i="4"/>
  <c r="P2959" i="4"/>
  <c r="R2966" i="4"/>
  <c r="R2969" i="4"/>
  <c r="R2973" i="4"/>
  <c r="R2977" i="4"/>
  <c r="R2980" i="4"/>
  <c r="R2988" i="4"/>
  <c r="R3000" i="4"/>
  <c r="AL3027" i="4"/>
  <c r="AF3032" i="4"/>
  <c r="AL3032" i="4" s="1"/>
  <c r="AJ3034" i="4"/>
  <c r="AF3034" i="4"/>
  <c r="AL3034" i="4" s="1"/>
  <c r="AJ3042" i="4"/>
  <c r="AF3042" i="4"/>
  <c r="AL3042" i="4" s="1"/>
  <c r="AJ3070" i="4"/>
  <c r="AF3070" i="4"/>
  <c r="AL3070" i="4" s="1"/>
  <c r="AJ3088" i="4"/>
  <c r="AI3088" i="4"/>
  <c r="AL3088" i="4" s="1"/>
  <c r="AI3139" i="4"/>
  <c r="AL3139" i="4" s="1"/>
  <c r="AJ3139" i="4"/>
  <c r="AI3401" i="4"/>
  <c r="AL3401" i="4" s="1"/>
  <c r="AJ3401" i="4"/>
  <c r="S2836" i="4"/>
  <c r="S2840" i="4"/>
  <c r="S2852" i="4"/>
  <c r="S2854" i="4"/>
  <c r="S2856" i="4"/>
  <c r="S2858" i="4"/>
  <c r="S2861" i="4"/>
  <c r="S2865" i="4"/>
  <c r="S2867" i="4"/>
  <c r="Q2890" i="4"/>
  <c r="S2901" i="4"/>
  <c r="S2927" i="4"/>
  <c r="S2930" i="4"/>
  <c r="S2938" i="4"/>
  <c r="S2942" i="4"/>
  <c r="AJ2974" i="4"/>
  <c r="AJ2978" i="4"/>
  <c r="AF3002" i="4"/>
  <c r="AL3002" i="4" s="1"/>
  <c r="AJ3002" i="4"/>
  <c r="AJ3038" i="4"/>
  <c r="AF3038" i="4"/>
  <c r="AL3038" i="4" s="1"/>
  <c r="P3062" i="4"/>
  <c r="P3060" i="4"/>
  <c r="P3058" i="4"/>
  <c r="AJ3064" i="4"/>
  <c r="AF3064" i="4"/>
  <c r="AJ3072" i="4"/>
  <c r="AF3072" i="4"/>
  <c r="AL3072" i="4" s="1"/>
  <c r="AJ3087" i="4"/>
  <c r="AI3087" i="4"/>
  <c r="AL3087" i="4" s="1"/>
  <c r="AF3091" i="4"/>
  <c r="AL3091" i="4" s="1"/>
  <c r="AJ3091" i="4"/>
  <c r="AI3100" i="4"/>
  <c r="AJ3100" i="4"/>
  <c r="AI3131" i="4"/>
  <c r="AL3131" i="4" s="1"/>
  <c r="AJ3131" i="4"/>
  <c r="AI3133" i="4"/>
  <c r="AL3133" i="4" s="1"/>
  <c r="AJ3133" i="4"/>
  <c r="AI3161" i="4"/>
  <c r="AL3161" i="4" s="1"/>
  <c r="AJ3161" i="4"/>
  <c r="AJ3240" i="4"/>
  <c r="AF3240" i="4"/>
  <c r="AL3240" i="4" s="1"/>
  <c r="AJ3405" i="4"/>
  <c r="AI3405" i="4"/>
  <c r="AL3405" i="4" s="1"/>
  <c r="AI3414" i="4"/>
  <c r="AL3414" i="4" s="1"/>
  <c r="AJ3414" i="4"/>
  <c r="AI3416" i="4"/>
  <c r="AL3416" i="4" s="1"/>
  <c r="AJ3416" i="4"/>
  <c r="P2735" i="4"/>
  <c r="R2742" i="4"/>
  <c r="R2745" i="4"/>
  <c r="R2753" i="4"/>
  <c r="S2825" i="4"/>
  <c r="S2829" i="4"/>
  <c r="S2833" i="4"/>
  <c r="S2837" i="4"/>
  <c r="S2841" i="4"/>
  <c r="AL2852" i="4"/>
  <c r="AJ2852" i="4"/>
  <c r="AL2854" i="4"/>
  <c r="AJ2854" i="4"/>
  <c r="AL2856" i="4"/>
  <c r="AJ2856" i="4"/>
  <c r="AL2858" i="4"/>
  <c r="AJ2858" i="4"/>
  <c r="S2863" i="4"/>
  <c r="AL2865" i="4"/>
  <c r="AJ2865" i="4"/>
  <c r="S2868" i="4"/>
  <c r="AF2876" i="4"/>
  <c r="AL2876" i="4" s="1"/>
  <c r="AL2898" i="4"/>
  <c r="AJ2898" i="4"/>
  <c r="AL2901" i="4"/>
  <c r="S2903" i="4"/>
  <c r="S2905" i="4"/>
  <c r="R2907" i="4"/>
  <c r="AL2914" i="4"/>
  <c r="AL2918" i="4"/>
  <c r="AL2927" i="4"/>
  <c r="R2931" i="4"/>
  <c r="R2934" i="4"/>
  <c r="AF2936" i="4"/>
  <c r="AL2936" i="4" s="1"/>
  <c r="S2941" i="4"/>
  <c r="R3006" i="4"/>
  <c r="R3005" i="4"/>
  <c r="R2999" i="4"/>
  <c r="R2997" i="4"/>
  <c r="R2984" i="4"/>
  <c r="R2976" i="4"/>
  <c r="R2971" i="4"/>
  <c r="R2970" i="4"/>
  <c r="S2962" i="4"/>
  <c r="R2964" i="4"/>
  <c r="AJ2966" i="4"/>
  <c r="AF2968" i="4"/>
  <c r="AL2968" i="4" s="1"/>
  <c r="R2975" i="4"/>
  <c r="S2976" i="4"/>
  <c r="R2979" i="4"/>
  <c r="R2981" i="4"/>
  <c r="R2989" i="4"/>
  <c r="R2990" i="4"/>
  <c r="R2991" i="4"/>
  <c r="R2993" i="4"/>
  <c r="AF3001" i="4"/>
  <c r="AL3001" i="4" s="1"/>
  <c r="AJ3001" i="4"/>
  <c r="R3007" i="4"/>
  <c r="Q3020" i="4"/>
  <c r="AF3023" i="4"/>
  <c r="AL3023" i="4" s="1"/>
  <c r="AF3025" i="4"/>
  <c r="AJ3031" i="4"/>
  <c r="AJ3041" i="4"/>
  <c r="AF3044" i="4"/>
  <c r="AL3044" i="4" s="1"/>
  <c r="AF3065" i="4"/>
  <c r="AL3065" i="4" s="1"/>
  <c r="AJ3066" i="4"/>
  <c r="AF3066" i="4"/>
  <c r="AL3066" i="4" s="1"/>
  <c r="AJ3067" i="4"/>
  <c r="AJ3086" i="4"/>
  <c r="AI3086" i="4"/>
  <c r="AL3086" i="4" s="1"/>
  <c r="AJ3090" i="4"/>
  <c r="AF3090" i="4"/>
  <c r="AL3090" i="4" s="1"/>
  <c r="AF3096" i="4"/>
  <c r="AL3096" i="4" s="1"/>
  <c r="AJ3096" i="4"/>
  <c r="AI3135" i="4"/>
  <c r="AL3135" i="4" s="1"/>
  <c r="AJ3135" i="4"/>
  <c r="AI3402" i="4"/>
  <c r="AL3402" i="4" s="1"/>
  <c r="AJ3402" i="4"/>
  <c r="AI3410" i="4"/>
  <c r="AL3410" i="4" s="1"/>
  <c r="AJ3410" i="4"/>
  <c r="AJ3419" i="4"/>
  <c r="AI3419" i="4"/>
  <c r="AL3419" i="4" s="1"/>
  <c r="S2822" i="4"/>
  <c r="S2826" i="4"/>
  <c r="S2830" i="4"/>
  <c r="S2834" i="4"/>
  <c r="S2838" i="4"/>
  <c r="S2842" i="4"/>
  <c r="S2853" i="4"/>
  <c r="S2855" i="4"/>
  <c r="S2857" i="4"/>
  <c r="S2859" i="4"/>
  <c r="S2864" i="4"/>
  <c r="S2866" i="4"/>
  <c r="AL2868" i="4"/>
  <c r="AJ2868" i="4"/>
  <c r="S2874" i="4"/>
  <c r="Q2894" i="4"/>
  <c r="S2896" i="4"/>
  <c r="S2902" i="4"/>
  <c r="S2904" i="4"/>
  <c r="S2907" i="4"/>
  <c r="AL2915" i="4"/>
  <c r="AL2919" i="4"/>
  <c r="R2925" i="4"/>
  <c r="R2928" i="4"/>
  <c r="R2943" i="4"/>
  <c r="R2945" i="4"/>
  <c r="S2964" i="4"/>
  <c r="R2978" i="4"/>
  <c r="R2986" i="4"/>
  <c r="R2987" i="4"/>
  <c r="R2992" i="4"/>
  <c r="R3003" i="4"/>
  <c r="AJ3030" i="4"/>
  <c r="AF3030" i="4"/>
  <c r="AL3030" i="4" s="1"/>
  <c r="AJ3068" i="4"/>
  <c r="AF3068" i="4"/>
  <c r="AL3068" i="4" s="1"/>
  <c r="AJ3069" i="4"/>
  <c r="AJ3105" i="4"/>
  <c r="AF3105" i="4"/>
  <c r="AL3105" i="4" s="1"/>
  <c r="AL3211" i="4"/>
  <c r="AJ3399" i="4"/>
  <c r="AI3399" i="4"/>
  <c r="AL3399" i="4" s="1"/>
  <c r="AI3412" i="4"/>
  <c r="AL3412" i="4" s="1"/>
  <c r="AJ3412" i="4"/>
  <c r="AI3417" i="4"/>
  <c r="AL3417" i="4" s="1"/>
  <c r="AJ3417" i="4"/>
  <c r="AL2988" i="4"/>
  <c r="R3033" i="4"/>
  <c r="R3037" i="4"/>
  <c r="R3075" i="4"/>
  <c r="R3081" i="4"/>
  <c r="AF3084" i="4"/>
  <c r="AL3084" i="4" s="1"/>
  <c r="AJ3085" i="4"/>
  <c r="S3100" i="4"/>
  <c r="R3106" i="4"/>
  <c r="R3107" i="4"/>
  <c r="R3109" i="4"/>
  <c r="S3456" i="4"/>
  <c r="S3440" i="4"/>
  <c r="S3421" i="4"/>
  <c r="S3405" i="4"/>
  <c r="S3452" i="4"/>
  <c r="S3436" i="4"/>
  <c r="S3448" i="4"/>
  <c r="S3444" i="4"/>
  <c r="S3118" i="4"/>
  <c r="S3120" i="4"/>
  <c r="AJ3124" i="4"/>
  <c r="S3128" i="4"/>
  <c r="S3142" i="4"/>
  <c r="S3143" i="4"/>
  <c r="S3144" i="4"/>
  <c r="AL3146" i="4"/>
  <c r="S3148" i="4"/>
  <c r="R3164" i="4"/>
  <c r="R3168" i="4"/>
  <c r="S3179" i="4"/>
  <c r="S3183" i="4"/>
  <c r="S3187" i="4"/>
  <c r="S3191" i="4"/>
  <c r="S3195" i="4"/>
  <c r="S3199" i="4"/>
  <c r="AI3201" i="4"/>
  <c r="AL3201" i="4" s="1"/>
  <c r="S3207" i="4"/>
  <c r="S3211" i="4"/>
  <c r="AJ3211" i="4"/>
  <c r="S3213" i="4"/>
  <c r="AJ3213" i="4"/>
  <c r="S3215" i="4"/>
  <c r="AJ3215" i="4"/>
  <c r="AI3217" i="4"/>
  <c r="AL3217" i="4" s="1"/>
  <c r="S3221" i="4"/>
  <c r="AI3227" i="4"/>
  <c r="AL3227" i="4" s="1"/>
  <c r="S3231" i="4"/>
  <c r="S3240" i="4"/>
  <c r="R3241" i="4"/>
  <c r="R3263" i="4"/>
  <c r="R3271" i="4"/>
  <c r="AJ3409" i="4"/>
  <c r="R3414" i="4"/>
  <c r="AJ3418" i="4"/>
  <c r="P3016" i="4"/>
  <c r="AL3100" i="4"/>
  <c r="AJ3102" i="4"/>
  <c r="R3108" i="4"/>
  <c r="AJ3109" i="4"/>
  <c r="AL3118" i="4"/>
  <c r="AJ3120" i="4"/>
  <c r="S3145" i="4"/>
  <c r="S3147" i="4"/>
  <c r="S3149" i="4"/>
  <c r="S3150" i="4"/>
  <c r="R3153" i="4"/>
  <c r="R3160" i="4"/>
  <c r="S3174" i="4"/>
  <c r="S3205" i="4"/>
  <c r="AL3207" i="4"/>
  <c r="AJ3207" i="4"/>
  <c r="AF3215" i="4"/>
  <c r="AL3215" i="4" s="1"/>
  <c r="S3219" i="4"/>
  <c r="AJ3219" i="4"/>
  <c r="S3223" i="4"/>
  <c r="AJ3225" i="4"/>
  <c r="S3233" i="4"/>
  <c r="S3238" i="4"/>
  <c r="AJ3264" i="4"/>
  <c r="R3269" i="4"/>
  <c r="AJ3272" i="4"/>
  <c r="R3274" i="4"/>
  <c r="R3276" i="4"/>
  <c r="R3278" i="4"/>
  <c r="R3280" i="4"/>
  <c r="R3282" i="4"/>
  <c r="AJ3421" i="4"/>
  <c r="AI3421" i="4"/>
  <c r="AL3421" i="4" s="1"/>
  <c r="AJ3423" i="4"/>
  <c r="AI3423" i="4"/>
  <c r="AL3423" i="4" s="1"/>
  <c r="AI3426" i="4"/>
  <c r="AL3426" i="4" s="1"/>
  <c r="AJ3426" i="4"/>
  <c r="R3162" i="4"/>
  <c r="AL3174" i="4"/>
  <c r="AJ3174" i="4"/>
  <c r="S3189" i="4"/>
  <c r="S3193" i="4"/>
  <c r="S3197" i="4"/>
  <c r="S3201" i="4"/>
  <c r="S3203" i="4"/>
  <c r="AL3205" i="4"/>
  <c r="AJ3205" i="4"/>
  <c r="S3217" i="4"/>
  <c r="S3225" i="4"/>
  <c r="S3227" i="4"/>
  <c r="R3236" i="4"/>
  <c r="R3267" i="4"/>
  <c r="AJ3400" i="4"/>
  <c r="AI3403" i="4"/>
  <c r="AL3403" i="4" s="1"/>
  <c r="AJ3404" i="4"/>
  <c r="AI3407" i="4"/>
  <c r="AL3407" i="4" s="1"/>
  <c r="AJ3408" i="4"/>
  <c r="AI3415" i="4"/>
  <c r="AL3415" i="4" s="1"/>
  <c r="AJ3422" i="4"/>
  <c r="AL3102" i="4"/>
  <c r="AJ3110" i="4"/>
  <c r="R3650" i="4"/>
  <c r="R3422" i="4"/>
  <c r="AJ3118" i="4"/>
  <c r="R3123" i="4"/>
  <c r="R3140" i="4"/>
  <c r="AI3150" i="4"/>
  <c r="AL3150" i="4" s="1"/>
  <c r="AJ3152" i="4"/>
  <c r="AL3203" i="4"/>
  <c r="AJ3203" i="4"/>
  <c r="S3209" i="4"/>
  <c r="S3229" i="4"/>
  <c r="R3265" i="4"/>
  <c r="AJ3268" i="4"/>
  <c r="R3273" i="4"/>
  <c r="S3413" i="4"/>
  <c r="AJ3495" i="4"/>
  <c r="AI3495" i="4"/>
  <c r="AL3495" i="4" s="1"/>
  <c r="AI3551" i="4"/>
  <c r="AL3551" i="4" s="1"/>
  <c r="AJ3551" i="4"/>
  <c r="AI3553" i="4"/>
  <c r="AL3553" i="4" s="1"/>
  <c r="AJ3553" i="4"/>
  <c r="AI3555" i="4"/>
  <c r="AL3555" i="4" s="1"/>
  <c r="AJ3555" i="4"/>
  <c r="AI3557" i="4"/>
  <c r="AL3557" i="4" s="1"/>
  <c r="AJ3557" i="4"/>
  <c r="AI3559" i="4"/>
  <c r="AL3559" i="4" s="1"/>
  <c r="AJ3559" i="4"/>
  <c r="AI3561" i="4"/>
  <c r="AL3561" i="4" s="1"/>
  <c r="AJ3561" i="4"/>
  <c r="AI3563" i="4"/>
  <c r="AL3563" i="4" s="1"/>
  <c r="AJ3563" i="4"/>
  <c r="AI3565" i="4"/>
  <c r="AL3565" i="4" s="1"/>
  <c r="AJ3565" i="4"/>
  <c r="AI3567" i="4"/>
  <c r="AL3567" i="4" s="1"/>
  <c r="AJ3567" i="4"/>
  <c r="AI3569" i="4"/>
  <c r="AL3569" i="4" s="1"/>
  <c r="AJ3569" i="4"/>
  <c r="AI3571" i="4"/>
  <c r="AL3571" i="4" s="1"/>
  <c r="AJ3571" i="4"/>
  <c r="AI3573" i="4"/>
  <c r="AL3573" i="4" s="1"/>
  <c r="AJ3573" i="4"/>
  <c r="AI3575" i="4"/>
  <c r="AL3575" i="4" s="1"/>
  <c r="AJ3575" i="4"/>
  <c r="AI3577" i="4"/>
  <c r="AL3577" i="4" s="1"/>
  <c r="AJ3577" i="4"/>
  <c r="AI3579" i="4"/>
  <c r="AL3579" i="4" s="1"/>
  <c r="AJ3579" i="4"/>
  <c r="AI3581" i="4"/>
  <c r="AL3581" i="4" s="1"/>
  <c r="AJ3581" i="4"/>
  <c r="AI3583" i="4"/>
  <c r="AL3583" i="4" s="1"/>
  <c r="AJ3583" i="4"/>
  <c r="AJ3595" i="4"/>
  <c r="AI3609" i="4"/>
  <c r="AL3609" i="4" s="1"/>
  <c r="AJ3725" i="4"/>
  <c r="AI3725" i="4"/>
  <c r="AL3725" i="4" s="1"/>
  <c r="AF3771" i="4"/>
  <c r="AL3771" i="4" s="1"/>
  <c r="AJ3771" i="4"/>
  <c r="AJ3794" i="4"/>
  <c r="AF3794" i="4"/>
  <c r="AL3794" i="4" s="1"/>
  <c r="AJ3487" i="4"/>
  <c r="AI3487" i="4"/>
  <c r="AL3487" i="4" s="1"/>
  <c r="AI3521" i="4"/>
  <c r="AL3521" i="4" s="1"/>
  <c r="AJ3521" i="4"/>
  <c r="AI3529" i="4"/>
  <c r="AL3529" i="4" s="1"/>
  <c r="AJ3529" i="4"/>
  <c r="AI3537" i="4"/>
  <c r="AL3537" i="4" s="1"/>
  <c r="AJ3537" i="4"/>
  <c r="AI3545" i="4"/>
  <c r="AL3545" i="4" s="1"/>
  <c r="AJ3545" i="4"/>
  <c r="AJ3611" i="4"/>
  <c r="AI3611" i="4"/>
  <c r="AL3611" i="4" s="1"/>
  <c r="AI3615" i="4"/>
  <c r="AL3615" i="4" s="1"/>
  <c r="AJ3615" i="4"/>
  <c r="AI3617" i="4"/>
  <c r="AL3617" i="4" s="1"/>
  <c r="AJ3617" i="4"/>
  <c r="AJ3629" i="4"/>
  <c r="AI3629" i="4"/>
  <c r="AL3629" i="4" s="1"/>
  <c r="AJ3703" i="4"/>
  <c r="AI3703" i="4"/>
  <c r="AL3703" i="4" s="1"/>
  <c r="AI3445" i="4"/>
  <c r="AL3445" i="4" s="1"/>
  <c r="AI3447" i="4"/>
  <c r="AL3447" i="4" s="1"/>
  <c r="AI3463" i="4"/>
  <c r="AL3463" i="4" s="1"/>
  <c r="AI3471" i="4"/>
  <c r="AL3471" i="4" s="1"/>
  <c r="AI3479" i="4"/>
  <c r="AL3479" i="4" s="1"/>
  <c r="AI3493" i="4"/>
  <c r="AL3493" i="4" s="1"/>
  <c r="AJ3511" i="4"/>
  <c r="AI3511" i="4"/>
  <c r="AL3511" i="4" s="1"/>
  <c r="AI3515" i="4"/>
  <c r="AL3515" i="4" s="1"/>
  <c r="AJ3589" i="4"/>
  <c r="AI3593" i="4"/>
  <c r="AL3593" i="4" s="1"/>
  <c r="AI3599" i="4"/>
  <c r="AL3599" i="4" s="1"/>
  <c r="AI3625" i="4"/>
  <c r="AL3625" i="4" s="1"/>
  <c r="AJ3639" i="4"/>
  <c r="AI3639" i="4"/>
  <c r="AL3639" i="4" s="1"/>
  <c r="AJ3641" i="4"/>
  <c r="AI3641" i="4"/>
  <c r="AL3641" i="4" s="1"/>
  <c r="AJ3655" i="4"/>
  <c r="AI3655" i="4"/>
  <c r="AL3655" i="4" s="1"/>
  <c r="AJ3657" i="4"/>
  <c r="AI3657" i="4"/>
  <c r="AL3657" i="4" s="1"/>
  <c r="AJ3671" i="4"/>
  <c r="AI3671" i="4"/>
  <c r="AL3671" i="4" s="1"/>
  <c r="AJ3673" i="4"/>
  <c r="AI3673" i="4"/>
  <c r="AL3673" i="4" s="1"/>
  <c r="AJ3687" i="4"/>
  <c r="AI3687" i="4"/>
  <c r="AL3687" i="4" s="1"/>
  <c r="AJ3689" i="4"/>
  <c r="AI3689" i="4"/>
  <c r="AL3689" i="4" s="1"/>
  <c r="AJ3737" i="4"/>
  <c r="AF3737" i="4"/>
  <c r="AL3737" i="4" s="1"/>
  <c r="AJ3760" i="4"/>
  <c r="AF3760" i="4"/>
  <c r="AL3760" i="4" s="1"/>
  <c r="AJ3782" i="4"/>
  <c r="AI3782" i="4"/>
  <c r="AL3782" i="4" s="1"/>
  <c r="AI3433" i="4"/>
  <c r="AL3433" i="4" s="1"/>
  <c r="AI3435" i="4"/>
  <c r="AL3435" i="4" s="1"/>
  <c r="AI3449" i="4"/>
  <c r="AL3449" i="4" s="1"/>
  <c r="AI3451" i="4"/>
  <c r="AL3451" i="4" s="1"/>
  <c r="AI3465" i="4"/>
  <c r="AL3465" i="4" s="1"/>
  <c r="AI3473" i="4"/>
  <c r="AL3473" i="4" s="1"/>
  <c r="AI3481" i="4"/>
  <c r="AL3481" i="4" s="1"/>
  <c r="AJ3503" i="4"/>
  <c r="AI3503" i="4"/>
  <c r="AL3503" i="4" s="1"/>
  <c r="AI3507" i="4"/>
  <c r="AL3507" i="4" s="1"/>
  <c r="AI3517" i="4"/>
  <c r="AL3517" i="4" s="1"/>
  <c r="AJ3523" i="4"/>
  <c r="AI3525" i="4"/>
  <c r="AL3525" i="4" s="1"/>
  <c r="AJ3525" i="4"/>
  <c r="AJ3531" i="4"/>
  <c r="AI3533" i="4"/>
  <c r="AL3533" i="4" s="1"/>
  <c r="AJ3533" i="4"/>
  <c r="AJ3539" i="4"/>
  <c r="AI3541" i="4"/>
  <c r="AL3541" i="4" s="1"/>
  <c r="AJ3541" i="4"/>
  <c r="AJ3547" i="4"/>
  <c r="AI3549" i="4"/>
  <c r="AL3549" i="4" s="1"/>
  <c r="AJ3549" i="4"/>
  <c r="AJ3613" i="4"/>
  <c r="AI3613" i="4"/>
  <c r="AL3613" i="4" s="1"/>
  <c r="AJ3627" i="4"/>
  <c r="AI3627" i="4"/>
  <c r="AL3627" i="4" s="1"/>
  <c r="AI3631" i="4"/>
  <c r="AL3631" i="4" s="1"/>
  <c r="AJ3631" i="4"/>
  <c r="AI3633" i="4"/>
  <c r="AL3633" i="4" s="1"/>
  <c r="AJ3633" i="4"/>
  <c r="AI3647" i="4"/>
  <c r="AL3647" i="4" s="1"/>
  <c r="AJ3647" i="4"/>
  <c r="AI3649" i="4"/>
  <c r="AL3649" i="4" s="1"/>
  <c r="AJ3649" i="4"/>
  <c r="AI3663" i="4"/>
  <c r="AL3663" i="4" s="1"/>
  <c r="AJ3663" i="4"/>
  <c r="AI3665" i="4"/>
  <c r="AL3665" i="4" s="1"/>
  <c r="AJ3665" i="4"/>
  <c r="AI3679" i="4"/>
  <c r="AL3679" i="4" s="1"/>
  <c r="AJ3679" i="4"/>
  <c r="AI3681" i="4"/>
  <c r="AL3681" i="4" s="1"/>
  <c r="AJ3681" i="4"/>
  <c r="AI3695" i="4"/>
  <c r="AL3695" i="4" s="1"/>
  <c r="AJ3695" i="4"/>
  <c r="AJ3727" i="4"/>
  <c r="AI3727" i="4"/>
  <c r="AL3727" i="4" s="1"/>
  <c r="AJ3729" i="4"/>
  <c r="AI3729" i="4"/>
  <c r="AL3729" i="4" s="1"/>
  <c r="AJ3770" i="4"/>
  <c r="AF3770" i="4"/>
  <c r="AL3770" i="4" s="1"/>
  <c r="AF3784" i="4"/>
  <c r="AL3784" i="4" s="1"/>
  <c r="AJ3784" i="4"/>
  <c r="AJ3698" i="4"/>
  <c r="P3717" i="4"/>
  <c r="AJ3724" i="4"/>
  <c r="AJ3728" i="4"/>
  <c r="AI3733" i="4"/>
  <c r="AL3733" i="4" s="1"/>
  <c r="AL3744" i="4"/>
  <c r="AL3756" i="4"/>
  <c r="AL3772" i="4"/>
  <c r="AJ3811" i="4"/>
  <c r="AJ3820" i="4"/>
  <c r="AJ3822" i="4"/>
  <c r="R3912" i="4"/>
  <c r="R3846" i="4"/>
  <c r="R3921" i="4"/>
  <c r="R3909" i="4"/>
  <c r="R3890" i="4"/>
  <c r="R3848" i="4"/>
  <c r="S3838" i="4"/>
  <c r="S3842" i="4"/>
  <c r="S3844" i="4"/>
  <c r="AL3862" i="4"/>
  <c r="AJ3878" i="4"/>
  <c r="AJ3941" i="4"/>
  <c r="AI3941" i="4"/>
  <c r="AL3941" i="4" s="1"/>
  <c r="AJ3980" i="4"/>
  <c r="AF3980" i="4"/>
  <c r="AL3980" i="4" s="1"/>
  <c r="AJ3996" i="4"/>
  <c r="AI3996" i="4"/>
  <c r="AL3996" i="4" s="1"/>
  <c r="AF4058" i="4"/>
  <c r="AL4058" i="4" s="1"/>
  <c r="AJ4058" i="4"/>
  <c r="AJ4064" i="4"/>
  <c r="AF4064" i="4"/>
  <c r="AL4064" i="4" s="1"/>
  <c r="AF4100" i="4"/>
  <c r="AL4100" i="4" s="1"/>
  <c r="AJ4100" i="4"/>
  <c r="S3864" i="4"/>
  <c r="S3852" i="4"/>
  <c r="S3936" i="4"/>
  <c r="S3880" i="4"/>
  <c r="S3854" i="4"/>
  <c r="R3872" i="4"/>
  <c r="S3878" i="4"/>
  <c r="S3920" i="4"/>
  <c r="AJ3928" i="4"/>
  <c r="AJ3970" i="4"/>
  <c r="AI3970" i="4"/>
  <c r="AL3970" i="4" s="1"/>
  <c r="AF3973" i="4"/>
  <c r="AL3973" i="4" s="1"/>
  <c r="AJ3973" i="4"/>
  <c r="AJ3988" i="4"/>
  <c r="AI3988" i="4"/>
  <c r="AL3988" i="4" s="1"/>
  <c r="AI3643" i="4"/>
  <c r="AL3643" i="4" s="1"/>
  <c r="AI3645" i="4"/>
  <c r="AL3645" i="4" s="1"/>
  <c r="AI3659" i="4"/>
  <c r="AL3659" i="4" s="1"/>
  <c r="AI3661" i="4"/>
  <c r="AL3661" i="4" s="1"/>
  <c r="AI3675" i="4"/>
  <c r="AL3675" i="4" s="1"/>
  <c r="AI3677" i="4"/>
  <c r="AL3677" i="4" s="1"/>
  <c r="AI3691" i="4"/>
  <c r="AL3691" i="4" s="1"/>
  <c r="AI3693" i="4"/>
  <c r="AL3693" i="4" s="1"/>
  <c r="AJ3697" i="4"/>
  <c r="S3727" i="4"/>
  <c r="S3735" i="4"/>
  <c r="S3737" i="4"/>
  <c r="AI3747" i="4"/>
  <c r="AL3747" i="4" s="1"/>
  <c r="AI3759" i="4"/>
  <c r="AJ3772" i="4"/>
  <c r="S3782" i="4"/>
  <c r="AJ3793" i="4"/>
  <c r="AJ3848" i="4"/>
  <c r="AF3848" i="4"/>
  <c r="AL3848" i="4" s="1"/>
  <c r="AJ3868" i="4"/>
  <c r="AF3890" i="4"/>
  <c r="AL3890" i="4" s="1"/>
  <c r="AF3957" i="4"/>
  <c r="AJ3957" i="4"/>
  <c r="P3713" i="4"/>
  <c r="R3721" i="4"/>
  <c r="AL3759" i="4"/>
  <c r="S3760" i="4"/>
  <c r="R3770" i="4"/>
  <c r="P3829" i="4"/>
  <c r="P3832" i="4"/>
  <c r="P3836" i="4"/>
  <c r="R3838" i="4"/>
  <c r="AR3944" i="4"/>
  <c r="S3846" i="4"/>
  <c r="AJ3850" i="4"/>
  <c r="AF3850" i="4"/>
  <c r="AL3850" i="4" s="1"/>
  <c r="S3862" i="4"/>
  <c r="S3894" i="4"/>
  <c r="S3896" i="4"/>
  <c r="AJ3910" i="4"/>
  <c r="AJ3914" i="4"/>
  <c r="AF3965" i="4"/>
  <c r="AL3965" i="4" s="1"/>
  <c r="AJ3965" i="4"/>
  <c r="AI3975" i="4"/>
  <c r="AL3975" i="4" s="1"/>
  <c r="AJ3975" i="4"/>
  <c r="AJ3976" i="4"/>
  <c r="AI3976" i="4"/>
  <c r="AL3976" i="4" s="1"/>
  <c r="AI3990" i="4"/>
  <c r="AL3990" i="4" s="1"/>
  <c r="AJ3990" i="4"/>
  <c r="AF4141" i="4"/>
  <c r="AL4141" i="4" s="1"/>
  <c r="AJ4141" i="4"/>
  <c r="AL3866" i="4"/>
  <c r="AJ3866" i="4"/>
  <c r="AL3878" i="4"/>
  <c r="AL3900" i="4"/>
  <c r="AJ3940" i="4"/>
  <c r="R3960" i="4"/>
  <c r="R3967" i="4"/>
  <c r="AI3967" i="4"/>
  <c r="AL3967" i="4" s="1"/>
  <c r="S3975" i="4"/>
  <c r="S3988" i="4"/>
  <c r="S3995" i="4"/>
  <c r="R4008" i="4"/>
  <c r="AF4012" i="4"/>
  <c r="AL4012" i="4" s="1"/>
  <c r="AJ4015" i="4"/>
  <c r="AF4036" i="4"/>
  <c r="AL4036" i="4" s="1"/>
  <c r="AF4040" i="4"/>
  <c r="AL4040" i="4" s="1"/>
  <c r="S4056" i="4"/>
  <c r="AJ4086" i="4"/>
  <c r="AJ4097" i="4"/>
  <c r="AL4101" i="4"/>
  <c r="AL4107" i="4"/>
  <c r="AL4108" i="4"/>
  <c r="S4143" i="4"/>
  <c r="AL3882" i="4"/>
  <c r="AJ3882" i="4"/>
  <c r="Q3951" i="4"/>
  <c r="Q3955" i="4"/>
  <c r="S3957" i="4"/>
  <c r="R3958" i="4"/>
  <c r="S3963" i="4"/>
  <c r="R3964" i="4"/>
  <c r="R3968" i="4"/>
  <c r="S3971" i="4"/>
  <c r="R3972" i="4"/>
  <c r="R3976" i="4"/>
  <c r="AI3995" i="4"/>
  <c r="AL3995" i="4" s="1"/>
  <c r="AJ3998" i="4"/>
  <c r="AJ4010" i="4"/>
  <c r="AR4015" i="4"/>
  <c r="AR4021" i="4" s="1"/>
  <c r="AJ4017" i="4"/>
  <c r="AJ4034" i="4"/>
  <c r="AJ4038" i="4"/>
  <c r="AJ4042" i="4"/>
  <c r="AF4044" i="4"/>
  <c r="AL4044" i="4" s="1"/>
  <c r="AF4049" i="4"/>
  <c r="AL4049" i="4" s="1"/>
  <c r="AI4059" i="4"/>
  <c r="AF4067" i="4"/>
  <c r="AL4067" i="4" s="1"/>
  <c r="AJ4099" i="4"/>
  <c r="AL4106" i="4"/>
  <c r="AF4114" i="4"/>
  <c r="AL4114" i="4" s="1"/>
  <c r="S4125" i="4"/>
  <c r="R3959" i="4"/>
  <c r="R3980" i="4"/>
  <c r="R3992" i="4"/>
  <c r="R4000" i="4"/>
  <c r="R4009" i="4"/>
  <c r="R4012" i="4"/>
  <c r="Q4028" i="4"/>
  <c r="AF4075" i="4"/>
  <c r="AL4075" i="4" s="1"/>
  <c r="S4084" i="4"/>
  <c r="AJ4108" i="4"/>
  <c r="AQ4212" i="4"/>
  <c r="AQ4210" i="4"/>
  <c r="AJ3817" i="4"/>
  <c r="AF3815" i="4"/>
  <c r="AL3815" i="4" s="1"/>
  <c r="AF3791" i="4"/>
  <c r="AL3791" i="4" s="1"/>
  <c r="AL3785" i="4"/>
  <c r="AJ3735" i="4"/>
  <c r="AT3826" i="4"/>
  <c r="AF3735" i="4"/>
  <c r="AT3828" i="4"/>
  <c r="AF3209" i="4"/>
  <c r="AL3209" i="4" s="1"/>
  <c r="AL3144" i="4"/>
  <c r="AJ3144" i="4"/>
  <c r="AL3116" i="4"/>
  <c r="AJ3115" i="4"/>
  <c r="AJ3116" i="4"/>
  <c r="AL3098" i="4"/>
  <c r="AT3709" i="4"/>
  <c r="AJ3098" i="4"/>
  <c r="AT3707" i="4"/>
  <c r="AJ2990" i="4"/>
  <c r="AF2990" i="4"/>
  <c r="AL2990" i="4" s="1"/>
  <c r="AJ2986" i="4"/>
  <c r="AF2986" i="4"/>
  <c r="AL2986" i="4" s="1"/>
  <c r="AJ2982" i="4"/>
  <c r="AF2982" i="4"/>
  <c r="AL2982" i="4" s="1"/>
  <c r="AF2965" i="4"/>
  <c r="AL2965" i="4" s="1"/>
  <c r="AT3012" i="4"/>
  <c r="AT3010" i="4"/>
  <c r="AL2922" i="4"/>
  <c r="AL2923" i="4"/>
  <c r="AL2920" i="4"/>
  <c r="AL2910" i="4"/>
  <c r="AJ2910" i="4"/>
  <c r="AL2911" i="4"/>
  <c r="AJ2911" i="4"/>
  <c r="AL2869" i="4"/>
  <c r="AJ2869" i="4"/>
  <c r="AL2867" i="4"/>
  <c r="AJ2867" i="4"/>
  <c r="AL2863" i="4"/>
  <c r="AJ2863" i="4"/>
  <c r="AQ2885" i="4"/>
  <c r="AQ2886" i="4"/>
  <c r="AL2666" i="4"/>
  <c r="AL2674" i="4"/>
  <c r="AL2622" i="4"/>
  <c r="AJ2666" i="4"/>
  <c r="AJ2523" i="4"/>
  <c r="AF2523" i="4"/>
  <c r="AL2523" i="4" s="1"/>
  <c r="AT2731" i="4"/>
  <c r="AT2729" i="4"/>
  <c r="AL1623" i="4"/>
  <c r="AL1647" i="4"/>
  <c r="AJ1249" i="4"/>
  <c r="AF1249" i="4"/>
  <c r="AL1249" i="4" s="1"/>
  <c r="AL1158" i="4"/>
  <c r="AT1403" i="4"/>
  <c r="AT1405" i="4"/>
  <c r="AL976" i="4"/>
  <c r="AL1107" i="4"/>
  <c r="AL946" i="4"/>
  <c r="AJ1107" i="4"/>
  <c r="AL836" i="4"/>
  <c r="AT55" i="4"/>
  <c r="AT57" i="4"/>
  <c r="AJ26" i="4"/>
  <c r="AF26" i="4"/>
  <c r="AL26" i="4" s="1"/>
  <c r="AJ18" i="4"/>
  <c r="AF18" i="4"/>
  <c r="AL18" i="4" s="1"/>
  <c r="AF20" i="4"/>
  <c r="AL20" i="4" s="1"/>
  <c r="AD4215" i="4"/>
  <c r="AD4214" i="4"/>
  <c r="AD4216" i="4" s="1"/>
  <c r="AJ91" i="4"/>
  <c r="AF91" i="4"/>
  <c r="AL91" i="4" s="1"/>
  <c r="AJ107" i="4"/>
  <c r="AF107" i="4"/>
  <c r="AL107" i="4" s="1"/>
  <c r="AJ131" i="4"/>
  <c r="AF131" i="4"/>
  <c r="AL131" i="4" s="1"/>
  <c r="AJ147" i="4"/>
  <c r="AF147" i="4"/>
  <c r="AL147" i="4" s="1"/>
  <c r="AJ187" i="4"/>
  <c r="AF187" i="4"/>
  <c r="AL187" i="4" s="1"/>
  <c r="AJ203" i="4"/>
  <c r="AF203" i="4"/>
  <c r="AL203" i="4" s="1"/>
  <c r="AJ219" i="4"/>
  <c r="AF219" i="4"/>
  <c r="AL219" i="4" s="1"/>
  <c r="AJ230" i="4"/>
  <c r="AF230" i="4"/>
  <c r="AL230" i="4" s="1"/>
  <c r="AJ234" i="4"/>
  <c r="AF234" i="4"/>
  <c r="AL234" i="4" s="1"/>
  <c r="AJ240" i="4"/>
  <c r="AF240" i="4"/>
  <c r="AL240" i="4" s="1"/>
  <c r="AJ244" i="4"/>
  <c r="AF244" i="4"/>
  <c r="AL244" i="4" s="1"/>
  <c r="AT467" i="4"/>
  <c r="AT468" i="4"/>
  <c r="AT466" i="4"/>
  <c r="AF335" i="4"/>
  <c r="AL335" i="4" s="1"/>
  <c r="AJ335" i="4"/>
  <c r="AJ364" i="4"/>
  <c r="AF364" i="4"/>
  <c r="AL364" i="4" s="1"/>
  <c r="AJ390" i="4"/>
  <c r="AF390" i="4"/>
  <c r="AL390" i="4" s="1"/>
  <c r="AJ394" i="4"/>
  <c r="AF394" i="4"/>
  <c r="AL394" i="4" s="1"/>
  <c r="AJ411" i="4"/>
  <c r="AF411" i="4"/>
  <c r="AL411" i="4" s="1"/>
  <c r="AF421" i="4"/>
  <c r="AL421" i="4" s="1"/>
  <c r="AJ421" i="4"/>
  <c r="AJ478" i="4"/>
  <c r="AF478" i="4"/>
  <c r="AJ492" i="4"/>
  <c r="AF492" i="4"/>
  <c r="AL492" i="4" s="1"/>
  <c r="AF527" i="4"/>
  <c r="AL527" i="4" s="1"/>
  <c r="AJ527" i="4"/>
  <c r="AJ549" i="4"/>
  <c r="AF549" i="4"/>
  <c r="AL549" i="4" s="1"/>
  <c r="AJ602" i="4"/>
  <c r="AF602" i="4"/>
  <c r="AL602" i="4" s="1"/>
  <c r="AJ654" i="4"/>
  <c r="AF654" i="4"/>
  <c r="AL654" i="4" s="1"/>
  <c r="AJ705" i="4"/>
  <c r="AF705" i="4"/>
  <c r="AL705" i="4" s="1"/>
  <c r="AJ877" i="4"/>
  <c r="AF877" i="4"/>
  <c r="AL877" i="4" s="1"/>
  <c r="AJ914" i="4"/>
  <c r="AF914" i="4"/>
  <c r="AL914" i="4" s="1"/>
  <c r="AJ926" i="4"/>
  <c r="AF926" i="4"/>
  <c r="AL926" i="4" s="1"/>
  <c r="AJ937" i="4"/>
  <c r="AF937" i="4"/>
  <c r="AL937" i="4" s="1"/>
  <c r="AJ953" i="4"/>
  <c r="AF953" i="4"/>
  <c r="AL953" i="4" s="1"/>
  <c r="AJ973" i="4"/>
  <c r="AF973" i="4"/>
  <c r="AL973" i="4" s="1"/>
  <c r="AJ1090" i="4"/>
  <c r="AF1090" i="4"/>
  <c r="AL1090" i="4" s="1"/>
  <c r="AJ1108" i="4"/>
  <c r="AF1108" i="4"/>
  <c r="AL1108" i="4" s="1"/>
  <c r="AF1204" i="4"/>
  <c r="AL1204" i="4" s="1"/>
  <c r="AJ1204" i="4"/>
  <c r="AJ1241" i="4"/>
  <c r="AF1241" i="4"/>
  <c r="AL1241" i="4" s="1"/>
  <c r="AJ1444" i="4"/>
  <c r="AF1444" i="4"/>
  <c r="AL1444" i="4" s="1"/>
  <c r="AO54" i="4"/>
  <c r="AJ19" i="4"/>
  <c r="AF25" i="4"/>
  <c r="AL25" i="4" s="1"/>
  <c r="AJ27" i="4"/>
  <c r="AJ32" i="4"/>
  <c r="AF32" i="4"/>
  <c r="AL32" i="4" s="1"/>
  <c r="AJ33" i="4"/>
  <c r="AF37" i="4"/>
  <c r="AL37" i="4" s="1"/>
  <c r="AJ37" i="4"/>
  <c r="AJ41" i="4"/>
  <c r="AF41" i="4"/>
  <c r="AL41" i="4" s="1"/>
  <c r="AJ73" i="4"/>
  <c r="AF73" i="4"/>
  <c r="AL73" i="4" s="1"/>
  <c r="AJ81" i="4"/>
  <c r="AF81" i="4"/>
  <c r="AL81" i="4" s="1"/>
  <c r="AJ89" i="4"/>
  <c r="AF89" i="4"/>
  <c r="AL89" i="4" s="1"/>
  <c r="AJ97" i="4"/>
  <c r="AF97" i="4"/>
  <c r="AL97" i="4" s="1"/>
  <c r="AJ105" i="4"/>
  <c r="AF105" i="4"/>
  <c r="AL105" i="4" s="1"/>
  <c r="AJ113" i="4"/>
  <c r="AF113" i="4"/>
  <c r="AL113" i="4" s="1"/>
  <c r="AJ121" i="4"/>
  <c r="AF121" i="4"/>
  <c r="AL121" i="4" s="1"/>
  <c r="AJ129" i="4"/>
  <c r="AF129" i="4"/>
  <c r="AL129" i="4" s="1"/>
  <c r="AJ137" i="4"/>
  <c r="AF137" i="4"/>
  <c r="AL137" i="4" s="1"/>
  <c r="AJ145" i="4"/>
  <c r="AF145" i="4"/>
  <c r="AL145" i="4" s="1"/>
  <c r="AJ153" i="4"/>
  <c r="AF153" i="4"/>
  <c r="AL153" i="4" s="1"/>
  <c r="AJ161" i="4"/>
  <c r="AF161" i="4"/>
  <c r="AL161" i="4" s="1"/>
  <c r="AJ169" i="4"/>
  <c r="AF169" i="4"/>
  <c r="AL169" i="4" s="1"/>
  <c r="AJ177" i="4"/>
  <c r="AF177" i="4"/>
  <c r="AL177" i="4" s="1"/>
  <c r="AJ185" i="4"/>
  <c r="AF185" i="4"/>
  <c r="AL185" i="4" s="1"/>
  <c r="AJ193" i="4"/>
  <c r="AF193" i="4"/>
  <c r="AL193" i="4" s="1"/>
  <c r="AJ201" i="4"/>
  <c r="AF201" i="4"/>
  <c r="AL201" i="4" s="1"/>
  <c r="AJ209" i="4"/>
  <c r="AF209" i="4"/>
  <c r="AL209" i="4" s="1"/>
  <c r="AJ217" i="4"/>
  <c r="AF217" i="4"/>
  <c r="AL217" i="4" s="1"/>
  <c r="R229" i="4"/>
  <c r="R249" i="4"/>
  <c r="AJ276" i="4"/>
  <c r="AF276" i="4"/>
  <c r="AL276" i="4" s="1"/>
  <c r="AJ293" i="4"/>
  <c r="AF293" i="4"/>
  <c r="AL293" i="4" s="1"/>
  <c r="AJ301" i="4"/>
  <c r="AF301" i="4"/>
  <c r="AL301" i="4" s="1"/>
  <c r="AJ309" i="4"/>
  <c r="AF309" i="4"/>
  <c r="AL309" i="4" s="1"/>
  <c r="AR314" i="4"/>
  <c r="AO465" i="4"/>
  <c r="AJ333" i="4"/>
  <c r="AF333" i="4"/>
  <c r="AL333" i="4" s="1"/>
  <c r="AJ368" i="4"/>
  <c r="AF368" i="4"/>
  <c r="AL368" i="4" s="1"/>
  <c r="AJ374" i="4"/>
  <c r="AF374" i="4"/>
  <c r="AL374" i="4" s="1"/>
  <c r="AJ376" i="4"/>
  <c r="AF376" i="4"/>
  <c r="AL376" i="4" s="1"/>
  <c r="AL406" i="4"/>
  <c r="AJ408" i="4"/>
  <c r="AF408" i="4"/>
  <c r="AL408" i="4" s="1"/>
  <c r="AJ431" i="4"/>
  <c r="AF431" i="4"/>
  <c r="AL431" i="4" s="1"/>
  <c r="AJ443" i="4"/>
  <c r="AF443" i="4"/>
  <c r="AL443" i="4" s="1"/>
  <c r="AJ455" i="4"/>
  <c r="AF455" i="4"/>
  <c r="AL455" i="4" s="1"/>
  <c r="AJ486" i="4"/>
  <c r="AI486" i="4"/>
  <c r="AJ490" i="4"/>
  <c r="AF490" i="4"/>
  <c r="AL490" i="4" s="1"/>
  <c r="AJ493" i="4"/>
  <c r="AF493" i="4"/>
  <c r="AL493" i="4" s="1"/>
  <c r="AJ498" i="4"/>
  <c r="AF498" i="4"/>
  <c r="AL498" i="4" s="1"/>
  <c r="AJ514" i="4"/>
  <c r="AF514" i="4"/>
  <c r="AL514" i="4" s="1"/>
  <c r="AJ519" i="4"/>
  <c r="AF519" i="4"/>
  <c r="AL519" i="4" s="1"/>
  <c r="AJ538" i="4"/>
  <c r="AF538" i="4"/>
  <c r="AL538" i="4" s="1"/>
  <c r="AJ554" i="4"/>
  <c r="AF554" i="4"/>
  <c r="AL554" i="4" s="1"/>
  <c r="AJ570" i="4"/>
  <c r="AF570" i="4"/>
  <c r="AL570" i="4" s="1"/>
  <c r="AJ615" i="4"/>
  <c r="AF615" i="4"/>
  <c r="AL615" i="4" s="1"/>
  <c r="AI675" i="4"/>
  <c r="AJ644" i="4"/>
  <c r="AF644" i="4"/>
  <c r="AL644" i="4" s="1"/>
  <c r="AL646" i="4"/>
  <c r="AJ649" i="4"/>
  <c r="AF649" i="4"/>
  <c r="AL649" i="4" s="1"/>
  <c r="AJ660" i="4"/>
  <c r="AF660" i="4"/>
  <c r="AL660" i="4" s="1"/>
  <c r="AJ670" i="4"/>
  <c r="AI670" i="4"/>
  <c r="AL670" i="4" s="1"/>
  <c r="AJ672" i="4"/>
  <c r="AI672" i="4"/>
  <c r="AL672" i="4" s="1"/>
  <c r="AQ1140" i="4"/>
  <c r="AQ1139" i="4"/>
  <c r="AQ1138" i="4"/>
  <c r="AF727" i="4"/>
  <c r="AL727" i="4" s="1"/>
  <c r="AJ727" i="4"/>
  <c r="AJ729" i="4"/>
  <c r="AF729" i="4"/>
  <c r="AL729" i="4" s="1"/>
  <c r="AJ732" i="4"/>
  <c r="AF732" i="4"/>
  <c r="AL732" i="4" s="1"/>
  <c r="AJ742" i="4"/>
  <c r="AF742" i="4"/>
  <c r="AL742" i="4" s="1"/>
  <c r="AJ774" i="4"/>
  <c r="AF774" i="4"/>
  <c r="AL774" i="4" s="1"/>
  <c r="AJ785" i="4"/>
  <c r="AF785" i="4"/>
  <c r="AL785" i="4" s="1"/>
  <c r="AJ798" i="4"/>
  <c r="AF798" i="4"/>
  <c r="AL798" i="4" s="1"/>
  <c r="AJ822" i="4"/>
  <c r="AF822" i="4"/>
  <c r="AL822" i="4" s="1"/>
  <c r="AJ824" i="4"/>
  <c r="AF824" i="4"/>
  <c r="AL824" i="4" s="1"/>
  <c r="AJ847" i="4"/>
  <c r="AF847" i="4"/>
  <c r="AL847" i="4" s="1"/>
  <c r="AF863" i="4"/>
  <c r="AL863" i="4" s="1"/>
  <c r="AJ863" i="4"/>
  <c r="AJ896" i="4"/>
  <c r="AF896" i="4"/>
  <c r="AL896" i="4" s="1"/>
  <c r="AJ916" i="4"/>
  <c r="AF916" i="4"/>
  <c r="AL916" i="4" s="1"/>
  <c r="AJ928" i="4"/>
  <c r="AF928" i="4"/>
  <c r="AL928" i="4" s="1"/>
  <c r="AJ969" i="4"/>
  <c r="AF969" i="4"/>
  <c r="AL969" i="4" s="1"/>
  <c r="AJ996" i="4"/>
  <c r="AF996" i="4"/>
  <c r="AL996" i="4" s="1"/>
  <c r="AJ1023" i="4"/>
  <c r="AF1023" i="4"/>
  <c r="AL1023" i="4" s="1"/>
  <c r="AJ1079" i="4"/>
  <c r="AF1079" i="4"/>
  <c r="AL1079" i="4" s="1"/>
  <c r="AJ1087" i="4"/>
  <c r="AF1087" i="4"/>
  <c r="AL1087" i="4" s="1"/>
  <c r="AJ1115" i="4"/>
  <c r="AF1115" i="4"/>
  <c r="AL1115" i="4" s="1"/>
  <c r="AJ1127" i="4"/>
  <c r="AI1127" i="4"/>
  <c r="AL1127" i="4" s="1"/>
  <c r="AJ1212" i="4"/>
  <c r="AF1212" i="4"/>
  <c r="AL1212" i="4" s="1"/>
  <c r="AF1223" i="4"/>
  <c r="AL1223" i="4" s="1"/>
  <c r="AJ1223" i="4"/>
  <c r="AJ83" i="4"/>
  <c r="AF83" i="4"/>
  <c r="AL83" i="4" s="1"/>
  <c r="AJ115" i="4"/>
  <c r="AF115" i="4"/>
  <c r="AL115" i="4" s="1"/>
  <c r="AJ155" i="4"/>
  <c r="AF155" i="4"/>
  <c r="AL155" i="4" s="1"/>
  <c r="AJ171" i="4"/>
  <c r="AF171" i="4"/>
  <c r="AL171" i="4" s="1"/>
  <c r="AJ236" i="4"/>
  <c r="AF236" i="4"/>
  <c r="AL236" i="4" s="1"/>
  <c r="AJ246" i="4"/>
  <c r="AF246" i="4"/>
  <c r="AL246" i="4" s="1"/>
  <c r="AJ316" i="4"/>
  <c r="AF316" i="4"/>
  <c r="AL316" i="4" s="1"/>
  <c r="AJ17" i="4"/>
  <c r="AF17" i="4"/>
  <c r="AJ23" i="4"/>
  <c r="AF23" i="4"/>
  <c r="AL23" i="4" s="1"/>
  <c r="AJ24" i="4"/>
  <c r="AF24" i="4"/>
  <c r="AL24" i="4" s="1"/>
  <c r="AJ28" i="4"/>
  <c r="AJ31" i="4"/>
  <c r="AF31" i="4"/>
  <c r="AL31" i="4" s="1"/>
  <c r="AF34" i="4"/>
  <c r="AL34" i="4" s="1"/>
  <c r="AJ34" i="4"/>
  <c r="AJ44" i="4"/>
  <c r="AI44" i="4"/>
  <c r="AL44" i="4" s="1"/>
  <c r="AJ46" i="4"/>
  <c r="AI46" i="4"/>
  <c r="AL46" i="4" s="1"/>
  <c r="AJ48" i="4"/>
  <c r="AI48" i="4"/>
  <c r="AL48" i="4" s="1"/>
  <c r="AJ50" i="4"/>
  <c r="AI50" i="4"/>
  <c r="AL50" i="4" s="1"/>
  <c r="AJ52" i="4"/>
  <c r="AI52" i="4"/>
  <c r="AL52" i="4" s="1"/>
  <c r="AE71" i="4"/>
  <c r="AJ79" i="4"/>
  <c r="AF79" i="4"/>
  <c r="AL79" i="4" s="1"/>
  <c r="AJ87" i="4"/>
  <c r="AF87" i="4"/>
  <c r="AL87" i="4" s="1"/>
  <c r="AJ95" i="4"/>
  <c r="AF95" i="4"/>
  <c r="AL95" i="4" s="1"/>
  <c r="AJ103" i="4"/>
  <c r="AF103" i="4"/>
  <c r="AL103" i="4" s="1"/>
  <c r="AJ111" i="4"/>
  <c r="AF111" i="4"/>
  <c r="AL111" i="4" s="1"/>
  <c r="AJ119" i="4"/>
  <c r="AF119" i="4"/>
  <c r="AL119" i="4" s="1"/>
  <c r="AJ127" i="4"/>
  <c r="AF127" i="4"/>
  <c r="AL127" i="4" s="1"/>
  <c r="AJ135" i="4"/>
  <c r="AF135" i="4"/>
  <c r="AL135" i="4" s="1"/>
  <c r="AJ143" i="4"/>
  <c r="AF143" i="4"/>
  <c r="AL143" i="4" s="1"/>
  <c r="AJ151" i="4"/>
  <c r="AF151" i="4"/>
  <c r="AL151" i="4" s="1"/>
  <c r="AJ159" i="4"/>
  <c r="AF159" i="4"/>
  <c r="AL159" i="4" s="1"/>
  <c r="AJ167" i="4"/>
  <c r="AF167" i="4"/>
  <c r="AL167" i="4" s="1"/>
  <c r="AJ175" i="4"/>
  <c r="AF175" i="4"/>
  <c r="AL175" i="4" s="1"/>
  <c r="AJ183" i="4"/>
  <c r="AF183" i="4"/>
  <c r="AL183" i="4" s="1"/>
  <c r="AJ191" i="4"/>
  <c r="AF191" i="4"/>
  <c r="AL191" i="4" s="1"/>
  <c r="AJ199" i="4"/>
  <c r="AF199" i="4"/>
  <c r="AL199" i="4" s="1"/>
  <c r="AJ207" i="4"/>
  <c r="AF207" i="4"/>
  <c r="AL207" i="4" s="1"/>
  <c r="AJ215" i="4"/>
  <c r="AF215" i="4"/>
  <c r="AL215" i="4" s="1"/>
  <c r="AJ223" i="4"/>
  <c r="AF223" i="4"/>
  <c r="AL223" i="4" s="1"/>
  <c r="AJ229" i="4"/>
  <c r="AF229" i="4"/>
  <c r="AL229" i="4" s="1"/>
  <c r="AJ249" i="4"/>
  <c r="AF249" i="4"/>
  <c r="AL249" i="4" s="1"/>
  <c r="AI253" i="4"/>
  <c r="AL253" i="4" s="1"/>
  <c r="AJ253" i="4"/>
  <c r="AJ254" i="4"/>
  <c r="AI254" i="4"/>
  <c r="AL254" i="4" s="1"/>
  <c r="AJ288" i="4"/>
  <c r="AF288" i="4"/>
  <c r="AL288" i="4" s="1"/>
  <c r="AJ296" i="4"/>
  <c r="AF296" i="4"/>
  <c r="AL296" i="4" s="1"/>
  <c r="AJ304" i="4"/>
  <c r="AF304" i="4"/>
  <c r="AL304" i="4" s="1"/>
  <c r="AJ312" i="4"/>
  <c r="AF312" i="4"/>
  <c r="AL312" i="4" s="1"/>
  <c r="AJ314" i="4"/>
  <c r="AF314" i="4"/>
  <c r="AL314" i="4" s="1"/>
  <c r="AJ321" i="4"/>
  <c r="AF321" i="4"/>
  <c r="AL321" i="4" s="1"/>
  <c r="AJ325" i="4"/>
  <c r="AF325" i="4"/>
  <c r="AL325" i="4" s="1"/>
  <c r="AF359" i="4"/>
  <c r="AL359" i="4" s="1"/>
  <c r="AJ359" i="4"/>
  <c r="AJ371" i="4"/>
  <c r="AF371" i="4"/>
  <c r="AL371" i="4" s="1"/>
  <c r="AJ379" i="4"/>
  <c r="AF379" i="4"/>
  <c r="AL379" i="4" s="1"/>
  <c r="AJ383" i="4"/>
  <c r="AF383" i="4"/>
  <c r="AL383" i="4" s="1"/>
  <c r="AJ386" i="4"/>
  <c r="AF386" i="4"/>
  <c r="AL386" i="4" s="1"/>
  <c r="AJ391" i="4"/>
  <c r="AF391" i="4"/>
  <c r="AL391" i="4" s="1"/>
  <c r="AJ395" i="4"/>
  <c r="AF395" i="4"/>
  <c r="AL395" i="4" s="1"/>
  <c r="AJ399" i="4"/>
  <c r="AF399" i="4"/>
  <c r="AL399" i="4" s="1"/>
  <c r="AJ413" i="4"/>
  <c r="AF413" i="4"/>
  <c r="AL413" i="4" s="1"/>
  <c r="AJ427" i="4"/>
  <c r="AF427" i="4"/>
  <c r="AL427" i="4" s="1"/>
  <c r="AJ436" i="4"/>
  <c r="AF436" i="4"/>
  <c r="AL436" i="4" s="1"/>
  <c r="AJ448" i="4"/>
  <c r="AF448" i="4"/>
  <c r="AL448" i="4" s="1"/>
  <c r="AJ482" i="4"/>
  <c r="AF482" i="4"/>
  <c r="AL482" i="4" s="1"/>
  <c r="AF495" i="4"/>
  <c r="AL495" i="4" s="1"/>
  <c r="AJ495" i="4"/>
  <c r="AJ501" i="4"/>
  <c r="AF501" i="4"/>
  <c r="AL501" i="4" s="1"/>
  <c r="AF503" i="4"/>
  <c r="AL503" i="4" s="1"/>
  <c r="AJ503" i="4"/>
  <c r="AJ524" i="4"/>
  <c r="AF524" i="4"/>
  <c r="AL524" i="4" s="1"/>
  <c r="AJ541" i="4"/>
  <c r="AF541" i="4"/>
  <c r="AL541" i="4" s="1"/>
  <c r="AJ557" i="4"/>
  <c r="AF557" i="4"/>
  <c r="AL557" i="4" s="1"/>
  <c r="AJ579" i="4"/>
  <c r="AF579" i="4"/>
  <c r="AL579" i="4" s="1"/>
  <c r="AJ663" i="4"/>
  <c r="AF663" i="4"/>
  <c r="AL663" i="4" s="1"/>
  <c r="AL688" i="4"/>
  <c r="AJ694" i="4"/>
  <c r="AF694" i="4"/>
  <c r="AL694" i="4" s="1"/>
  <c r="AJ696" i="4"/>
  <c r="AF696" i="4"/>
  <c r="AL696" i="4" s="1"/>
  <c r="AF698" i="4"/>
  <c r="AL698" i="4" s="1"/>
  <c r="AJ698" i="4"/>
  <c r="AJ706" i="4"/>
  <c r="AF706" i="4"/>
  <c r="AL706" i="4" s="1"/>
  <c r="AJ708" i="4"/>
  <c r="AF708" i="4"/>
  <c r="AL708" i="4" s="1"/>
  <c r="AF710" i="4"/>
  <c r="AL710" i="4" s="1"/>
  <c r="AJ710" i="4"/>
  <c r="AJ713" i="4"/>
  <c r="AF713" i="4"/>
  <c r="AL713" i="4" s="1"/>
  <c r="AJ737" i="4"/>
  <c r="AF737" i="4"/>
  <c r="AL737" i="4" s="1"/>
  <c r="AJ756" i="4"/>
  <c r="AF756" i="4"/>
  <c r="AL756" i="4" s="1"/>
  <c r="AJ760" i="4"/>
  <c r="AF760" i="4"/>
  <c r="AL760" i="4" s="1"/>
  <c r="AJ763" i="4"/>
  <c r="AF763" i="4"/>
  <c r="AL763" i="4" s="1"/>
  <c r="AJ765" i="4"/>
  <c r="AF765" i="4"/>
  <c r="AL765" i="4" s="1"/>
  <c r="AJ781" i="4"/>
  <c r="AF781" i="4"/>
  <c r="AL781" i="4" s="1"/>
  <c r="AJ806" i="4"/>
  <c r="AF806" i="4"/>
  <c r="AL806" i="4" s="1"/>
  <c r="AJ817" i="4"/>
  <c r="AF817" i="4"/>
  <c r="AL817" i="4" s="1"/>
  <c r="AJ830" i="4"/>
  <c r="AF830" i="4"/>
  <c r="AL830" i="4" s="1"/>
  <c r="AJ854" i="4"/>
  <c r="AF854" i="4"/>
  <c r="AL854" i="4" s="1"/>
  <c r="AJ859" i="4"/>
  <c r="AF859" i="4"/>
  <c r="AL859" i="4" s="1"/>
  <c r="AF861" i="4"/>
  <c r="AL861" i="4" s="1"/>
  <c r="AJ861" i="4"/>
  <c r="AJ888" i="4"/>
  <c r="AF888" i="4"/>
  <c r="AL888" i="4" s="1"/>
  <c r="AJ893" i="4"/>
  <c r="AF893" i="4"/>
  <c r="AL893" i="4" s="1"/>
  <c r="AJ912" i="4"/>
  <c r="AF912" i="4"/>
  <c r="AL912" i="4" s="1"/>
  <c r="AJ922" i="4"/>
  <c r="AF922" i="4"/>
  <c r="AL922" i="4" s="1"/>
  <c r="AJ930" i="4"/>
  <c r="AF930" i="4"/>
  <c r="AL930" i="4" s="1"/>
  <c r="AJ934" i="4"/>
  <c r="AF934" i="4"/>
  <c r="AL934" i="4" s="1"/>
  <c r="AJ945" i="4"/>
  <c r="AF945" i="4"/>
  <c r="AL945" i="4" s="1"/>
  <c r="AJ965" i="4"/>
  <c r="AF965" i="4"/>
  <c r="AL965" i="4" s="1"/>
  <c r="AJ981" i="4"/>
  <c r="AF981" i="4"/>
  <c r="AL981" i="4" s="1"/>
  <c r="AJ993" i="4"/>
  <c r="AF993" i="4"/>
  <c r="AL993" i="4" s="1"/>
  <c r="AJ998" i="4"/>
  <c r="AF998" i="4"/>
  <c r="AL998" i="4" s="1"/>
  <c r="AJ1009" i="4"/>
  <c r="AF1009" i="4"/>
  <c r="AL1009" i="4" s="1"/>
  <c r="AJ1071" i="4"/>
  <c r="AF1071" i="4"/>
  <c r="AL1071" i="4" s="1"/>
  <c r="AJ1076" i="4"/>
  <c r="AF1076" i="4"/>
  <c r="AL1076" i="4" s="1"/>
  <c r="AJ1095" i="4"/>
  <c r="AF1095" i="4"/>
  <c r="AL1095" i="4" s="1"/>
  <c r="AJ1100" i="4"/>
  <c r="AF1100" i="4"/>
  <c r="AL1100" i="4" s="1"/>
  <c r="AJ1102" i="4"/>
  <c r="AF1102" i="4"/>
  <c r="AL1102" i="4" s="1"/>
  <c r="AJ1123" i="4"/>
  <c r="AF1123" i="4"/>
  <c r="AL1123" i="4" s="1"/>
  <c r="AJ1133" i="4"/>
  <c r="AF1133" i="4"/>
  <c r="AL1133" i="4" s="1"/>
  <c r="AL1150" i="4"/>
  <c r="AJ1170" i="4"/>
  <c r="AF1170" i="4"/>
  <c r="AL1170" i="4" s="1"/>
  <c r="AJ1196" i="4"/>
  <c r="AF1196" i="4"/>
  <c r="AL1196" i="4" s="1"/>
  <c r="AF1203" i="4"/>
  <c r="AL1203" i="4" s="1"/>
  <c r="AJ1203" i="4"/>
  <c r="AF1216" i="4"/>
  <c r="AL1216" i="4" s="1"/>
  <c r="AJ1216" i="4"/>
  <c r="AJ1236" i="4"/>
  <c r="AF1236" i="4"/>
  <c r="AL1236" i="4" s="1"/>
  <c r="AF1247" i="4"/>
  <c r="AL1247" i="4" s="1"/>
  <c r="AJ1247" i="4"/>
  <c r="AJ35" i="4"/>
  <c r="AF35" i="4"/>
  <c r="AL35" i="4" s="1"/>
  <c r="AJ75" i="4"/>
  <c r="AF75" i="4"/>
  <c r="AL75" i="4" s="1"/>
  <c r="AJ99" i="4"/>
  <c r="AF99" i="4"/>
  <c r="AL99" i="4" s="1"/>
  <c r="AJ123" i="4"/>
  <c r="AF123" i="4"/>
  <c r="AL123" i="4" s="1"/>
  <c r="AJ139" i="4"/>
  <c r="AF139" i="4"/>
  <c r="AL139" i="4" s="1"/>
  <c r="AJ163" i="4"/>
  <c r="AF163" i="4"/>
  <c r="AL163" i="4" s="1"/>
  <c r="AJ179" i="4"/>
  <c r="AF179" i="4"/>
  <c r="AL179" i="4" s="1"/>
  <c r="AJ195" i="4"/>
  <c r="AF195" i="4"/>
  <c r="AL195" i="4" s="1"/>
  <c r="AJ211" i="4"/>
  <c r="AF211" i="4"/>
  <c r="AL211" i="4" s="1"/>
  <c r="AJ232" i="4"/>
  <c r="AF232" i="4"/>
  <c r="AL232" i="4" s="1"/>
  <c r="AJ238" i="4"/>
  <c r="AF238" i="4"/>
  <c r="AL238" i="4" s="1"/>
  <c r="AJ242" i="4"/>
  <c r="AF242" i="4"/>
  <c r="AL242" i="4" s="1"/>
  <c r="AJ250" i="4"/>
  <c r="AF250" i="4"/>
  <c r="AL250" i="4" s="1"/>
  <c r="AJ272" i="4"/>
  <c r="AF272" i="4"/>
  <c r="AL272" i="4" s="1"/>
  <c r="AJ277" i="4"/>
  <c r="AF277" i="4"/>
  <c r="AL277" i="4" s="1"/>
  <c r="AJ285" i="4"/>
  <c r="AF285" i="4"/>
  <c r="AL285" i="4" s="1"/>
  <c r="AJ290" i="4"/>
  <c r="AF290" i="4"/>
  <c r="AL290" i="4" s="1"/>
  <c r="AJ298" i="4"/>
  <c r="AF298" i="4"/>
  <c r="AL298" i="4" s="1"/>
  <c r="AJ306" i="4"/>
  <c r="AF306" i="4"/>
  <c r="AL306" i="4" s="1"/>
  <c r="AI313" i="4"/>
  <c r="AJ313" i="4"/>
  <c r="AJ320" i="4"/>
  <c r="AF320" i="4"/>
  <c r="AL320" i="4" s="1"/>
  <c r="AJ329" i="4"/>
  <c r="AF329" i="4"/>
  <c r="AL329" i="4" s="1"/>
  <c r="AJ380" i="4"/>
  <c r="AF380" i="4"/>
  <c r="AL380" i="4" s="1"/>
  <c r="AJ416" i="4"/>
  <c r="AF416" i="4"/>
  <c r="AL416" i="4" s="1"/>
  <c r="AJ419" i="4"/>
  <c r="AF419" i="4"/>
  <c r="AL419" i="4" s="1"/>
  <c r="AJ426" i="4"/>
  <c r="AF426" i="4"/>
  <c r="AL426" i="4" s="1"/>
  <c r="AJ438" i="4"/>
  <c r="AF438" i="4"/>
  <c r="AL438" i="4" s="1"/>
  <c r="AJ447" i="4"/>
  <c r="AF447" i="4"/>
  <c r="AL447" i="4" s="1"/>
  <c r="AJ485" i="4"/>
  <c r="AF485" i="4"/>
  <c r="AL485" i="4" s="1"/>
  <c r="AJ533" i="4"/>
  <c r="AF533" i="4"/>
  <c r="AL533" i="4" s="1"/>
  <c r="AJ565" i="4"/>
  <c r="AF565" i="4"/>
  <c r="AL565" i="4" s="1"/>
  <c r="AF613" i="4"/>
  <c r="AL613" i="4" s="1"/>
  <c r="AJ613" i="4"/>
  <c r="AJ651" i="4"/>
  <c r="AF651" i="4"/>
  <c r="AL651" i="4" s="1"/>
  <c r="AJ662" i="4"/>
  <c r="AF662" i="4"/>
  <c r="AL662" i="4" s="1"/>
  <c r="AJ666" i="4"/>
  <c r="AF666" i="4"/>
  <c r="AL666" i="4" s="1"/>
  <c r="AJ701" i="4"/>
  <c r="AF701" i="4"/>
  <c r="AL701" i="4" s="1"/>
  <c r="AF723" i="4"/>
  <c r="AL723" i="4" s="1"/>
  <c r="AJ723" i="4"/>
  <c r="AJ734" i="4"/>
  <c r="AF734" i="4"/>
  <c r="AL734" i="4" s="1"/>
  <c r="AJ758" i="4"/>
  <c r="AF758" i="4"/>
  <c r="AL758" i="4" s="1"/>
  <c r="AJ789" i="4"/>
  <c r="AF789" i="4"/>
  <c r="AL789" i="4" s="1"/>
  <c r="AJ840" i="4"/>
  <c r="AF840" i="4"/>
  <c r="AL840" i="4" s="1"/>
  <c r="AJ852" i="4"/>
  <c r="AF852" i="4"/>
  <c r="AL852" i="4" s="1"/>
  <c r="AJ872" i="4"/>
  <c r="AF872" i="4"/>
  <c r="AL872" i="4" s="1"/>
  <c r="AJ920" i="4"/>
  <c r="AF920" i="4"/>
  <c r="AL920" i="4" s="1"/>
  <c r="AJ949" i="4"/>
  <c r="AF949" i="4"/>
  <c r="AL949" i="4" s="1"/>
  <c r="AJ994" i="4"/>
  <c r="AF994" i="4"/>
  <c r="AL994" i="4" s="1"/>
  <c r="AJ1035" i="4"/>
  <c r="AF1035" i="4"/>
  <c r="AL1035" i="4" s="1"/>
  <c r="AJ1094" i="4"/>
  <c r="AF1094" i="4"/>
  <c r="AL1094" i="4" s="1"/>
  <c r="AJ1103" i="4"/>
  <c r="AF1103" i="4"/>
  <c r="AL1103" i="4" s="1"/>
  <c r="AJ1112" i="4"/>
  <c r="AF1112" i="4"/>
  <c r="AL1112" i="4" s="1"/>
  <c r="AJ1124" i="4"/>
  <c r="AF1124" i="4"/>
  <c r="AL1124" i="4" s="1"/>
  <c r="AF1155" i="4"/>
  <c r="AL1155" i="4" s="1"/>
  <c r="AJ1155" i="4"/>
  <c r="AF1171" i="4"/>
  <c r="AL1171" i="4" s="1"/>
  <c r="AJ1171" i="4"/>
  <c r="AF1195" i="4"/>
  <c r="AL1195" i="4" s="1"/>
  <c r="AJ1195" i="4"/>
  <c r="AF1246" i="4"/>
  <c r="AL1246" i="4" s="1"/>
  <c r="AJ1246" i="4"/>
  <c r="AJ1348" i="4"/>
  <c r="AF1348" i="4"/>
  <c r="AL1348" i="4" s="1"/>
  <c r="AJ1508" i="4"/>
  <c r="AF1508" i="4"/>
  <c r="AL1508" i="4" s="1"/>
  <c r="AI54" i="4"/>
  <c r="AJ21" i="4"/>
  <c r="AF21" i="4"/>
  <c r="AL21" i="4" s="1"/>
  <c r="AJ22" i="4"/>
  <c r="AF22" i="4"/>
  <c r="AL22" i="4" s="1"/>
  <c r="AJ29" i="4"/>
  <c r="AF29" i="4"/>
  <c r="AL29" i="4" s="1"/>
  <c r="AJ30" i="4"/>
  <c r="AF30" i="4"/>
  <c r="AL30" i="4" s="1"/>
  <c r="AF42" i="4"/>
  <c r="AL42" i="4" s="1"/>
  <c r="AJ42" i="4"/>
  <c r="R248" i="4"/>
  <c r="R228" i="4"/>
  <c r="R255" i="4"/>
  <c r="R253" i="4"/>
  <c r="R251" i="4"/>
  <c r="R247" i="4"/>
  <c r="R245" i="4"/>
  <c r="R243" i="4"/>
  <c r="R241" i="4"/>
  <c r="R239" i="4"/>
  <c r="R237" i="4"/>
  <c r="R235" i="4"/>
  <c r="R233" i="4"/>
  <c r="R231" i="4"/>
  <c r="R227" i="4"/>
  <c r="R224" i="4"/>
  <c r="R222" i="4"/>
  <c r="R220" i="4"/>
  <c r="R218" i="4"/>
  <c r="R216" i="4"/>
  <c r="R214" i="4"/>
  <c r="R212" i="4"/>
  <c r="R210" i="4"/>
  <c r="R208" i="4"/>
  <c r="R206" i="4"/>
  <c r="R204" i="4"/>
  <c r="R202" i="4"/>
  <c r="R200" i="4"/>
  <c r="R198" i="4"/>
  <c r="R196" i="4"/>
  <c r="R194" i="4"/>
  <c r="R192" i="4"/>
  <c r="R190" i="4"/>
  <c r="R188" i="4"/>
  <c r="R186" i="4"/>
  <c r="R184" i="4"/>
  <c r="R182" i="4"/>
  <c r="R180" i="4"/>
  <c r="R178" i="4"/>
  <c r="R176" i="4"/>
  <c r="R174" i="4"/>
  <c r="R172" i="4"/>
  <c r="R170" i="4"/>
  <c r="R168" i="4"/>
  <c r="R166" i="4"/>
  <c r="R164" i="4"/>
  <c r="R162" i="4"/>
  <c r="R160" i="4"/>
  <c r="R158" i="4"/>
  <c r="R156" i="4"/>
  <c r="R154" i="4"/>
  <c r="R152" i="4"/>
  <c r="R150" i="4"/>
  <c r="R148" i="4"/>
  <c r="R146" i="4"/>
  <c r="R144" i="4"/>
  <c r="R142" i="4"/>
  <c r="R140" i="4"/>
  <c r="R138" i="4"/>
  <c r="R136" i="4"/>
  <c r="R134" i="4"/>
  <c r="R132" i="4"/>
  <c r="R130" i="4"/>
  <c r="R128" i="4"/>
  <c r="R126" i="4"/>
  <c r="R124" i="4"/>
  <c r="R122" i="4"/>
  <c r="R120" i="4"/>
  <c r="R118" i="4"/>
  <c r="R116" i="4"/>
  <c r="R114" i="4"/>
  <c r="R112" i="4"/>
  <c r="R110" i="4"/>
  <c r="R108" i="4"/>
  <c r="R106" i="4"/>
  <c r="R104" i="4"/>
  <c r="R102" i="4"/>
  <c r="R100" i="4"/>
  <c r="R98" i="4"/>
  <c r="R96" i="4"/>
  <c r="R94" i="4"/>
  <c r="R92" i="4"/>
  <c r="R90" i="4"/>
  <c r="R88" i="4"/>
  <c r="R86" i="4"/>
  <c r="R84" i="4"/>
  <c r="R82" i="4"/>
  <c r="R80" i="4"/>
  <c r="R78" i="4"/>
  <c r="R76" i="4"/>
  <c r="R74" i="4"/>
  <c r="R72" i="4"/>
  <c r="R70" i="4"/>
  <c r="R68" i="4"/>
  <c r="R225" i="4"/>
  <c r="R223" i="4"/>
  <c r="R221" i="4"/>
  <c r="R219" i="4"/>
  <c r="R217" i="4"/>
  <c r="R215" i="4"/>
  <c r="R213" i="4"/>
  <c r="R211" i="4"/>
  <c r="R209" i="4"/>
  <c r="R207" i="4"/>
  <c r="R205" i="4"/>
  <c r="R203" i="4"/>
  <c r="R201" i="4"/>
  <c r="R199" i="4"/>
  <c r="R197" i="4"/>
  <c r="R195" i="4"/>
  <c r="R193" i="4"/>
  <c r="R191" i="4"/>
  <c r="R189" i="4"/>
  <c r="R187" i="4"/>
  <c r="R185" i="4"/>
  <c r="R183" i="4"/>
  <c r="R181" i="4"/>
  <c r="R179" i="4"/>
  <c r="R177" i="4"/>
  <c r="R175" i="4"/>
  <c r="R173" i="4"/>
  <c r="R171" i="4"/>
  <c r="R169" i="4"/>
  <c r="R167" i="4"/>
  <c r="R165" i="4"/>
  <c r="R163" i="4"/>
  <c r="R161" i="4"/>
  <c r="R159" i="4"/>
  <c r="R157" i="4"/>
  <c r="R155" i="4"/>
  <c r="R153" i="4"/>
  <c r="R151" i="4"/>
  <c r="R149" i="4"/>
  <c r="R147" i="4"/>
  <c r="R145" i="4"/>
  <c r="R143" i="4"/>
  <c r="R141" i="4"/>
  <c r="R139" i="4"/>
  <c r="R137" i="4"/>
  <c r="R135" i="4"/>
  <c r="R133" i="4"/>
  <c r="R131" i="4"/>
  <c r="R129" i="4"/>
  <c r="R127" i="4"/>
  <c r="R125" i="4"/>
  <c r="R123" i="4"/>
  <c r="R121" i="4"/>
  <c r="R119" i="4"/>
  <c r="R117" i="4"/>
  <c r="R115" i="4"/>
  <c r="R113" i="4"/>
  <c r="R111" i="4"/>
  <c r="R109" i="4"/>
  <c r="R107" i="4"/>
  <c r="R105" i="4"/>
  <c r="R103" i="4"/>
  <c r="R101" i="4"/>
  <c r="R99" i="4"/>
  <c r="R97" i="4"/>
  <c r="R95" i="4"/>
  <c r="R93" i="4"/>
  <c r="R91" i="4"/>
  <c r="R89" i="4"/>
  <c r="R87" i="4"/>
  <c r="R85" i="4"/>
  <c r="R83" i="4"/>
  <c r="R81" i="4"/>
  <c r="R79" i="4"/>
  <c r="R77" i="4"/>
  <c r="R75" i="4"/>
  <c r="R73" i="4"/>
  <c r="R71" i="4"/>
  <c r="R69" i="4"/>
  <c r="R67" i="4"/>
  <c r="R254" i="4"/>
  <c r="R250" i="4"/>
  <c r="R230" i="4"/>
  <c r="AE69" i="4"/>
  <c r="AJ77" i="4"/>
  <c r="AF77" i="4"/>
  <c r="AL77" i="4" s="1"/>
  <c r="AJ85" i="4"/>
  <c r="AF85" i="4"/>
  <c r="AL85" i="4" s="1"/>
  <c r="AJ93" i="4"/>
  <c r="AF93" i="4"/>
  <c r="AL93" i="4" s="1"/>
  <c r="AJ101" i="4"/>
  <c r="AF101" i="4"/>
  <c r="AL101" i="4" s="1"/>
  <c r="AJ109" i="4"/>
  <c r="AF109" i="4"/>
  <c r="AL109" i="4" s="1"/>
  <c r="AJ117" i="4"/>
  <c r="AF117" i="4"/>
  <c r="AL117" i="4" s="1"/>
  <c r="AJ125" i="4"/>
  <c r="AF125" i="4"/>
  <c r="AL125" i="4" s="1"/>
  <c r="AJ133" i="4"/>
  <c r="AF133" i="4"/>
  <c r="AL133" i="4" s="1"/>
  <c r="AJ141" i="4"/>
  <c r="AF141" i="4"/>
  <c r="AL141" i="4" s="1"/>
  <c r="AJ149" i="4"/>
  <c r="AF149" i="4"/>
  <c r="AL149" i="4" s="1"/>
  <c r="AJ157" i="4"/>
  <c r="AF157" i="4"/>
  <c r="AL157" i="4" s="1"/>
  <c r="AJ165" i="4"/>
  <c r="AF165" i="4"/>
  <c r="AL165" i="4" s="1"/>
  <c r="AJ173" i="4"/>
  <c r="AF173" i="4"/>
  <c r="AL173" i="4" s="1"/>
  <c r="AJ181" i="4"/>
  <c r="AF181" i="4"/>
  <c r="AL181" i="4" s="1"/>
  <c r="AJ189" i="4"/>
  <c r="AF189" i="4"/>
  <c r="AL189" i="4" s="1"/>
  <c r="AJ197" i="4"/>
  <c r="AF197" i="4"/>
  <c r="AL197" i="4" s="1"/>
  <c r="AJ205" i="4"/>
  <c r="AF205" i="4"/>
  <c r="AL205" i="4" s="1"/>
  <c r="AJ213" i="4"/>
  <c r="AF213" i="4"/>
  <c r="AL213" i="4" s="1"/>
  <c r="AJ221" i="4"/>
  <c r="AF221" i="4"/>
  <c r="AL221" i="4" s="1"/>
  <c r="AJ226" i="4"/>
  <c r="AF226" i="4"/>
  <c r="AL226" i="4" s="1"/>
  <c r="AJ228" i="4"/>
  <c r="AF228" i="4"/>
  <c r="AL228" i="4" s="1"/>
  <c r="AJ273" i="4"/>
  <c r="AF273" i="4"/>
  <c r="AL273" i="4" s="1"/>
  <c r="AL313" i="4"/>
  <c r="AJ317" i="4"/>
  <c r="AF317" i="4"/>
  <c r="AL317" i="4" s="1"/>
  <c r="AF328" i="4"/>
  <c r="AL328" i="4" s="1"/>
  <c r="AJ328" i="4"/>
  <c r="AJ360" i="4"/>
  <c r="AF360" i="4"/>
  <c r="AL360" i="4" s="1"/>
  <c r="AJ377" i="4"/>
  <c r="AF377" i="4"/>
  <c r="AL377" i="4" s="1"/>
  <c r="AJ387" i="4"/>
  <c r="AF387" i="4"/>
  <c r="AL387" i="4" s="1"/>
  <c r="AJ409" i="4"/>
  <c r="AF409" i="4"/>
  <c r="AL409" i="4" s="1"/>
  <c r="AQ468" i="4"/>
  <c r="AQ466" i="4"/>
  <c r="AQ467" i="4"/>
  <c r="AF415" i="4"/>
  <c r="AL415" i="4" s="1"/>
  <c r="AJ415" i="4"/>
  <c r="AJ424" i="4"/>
  <c r="AF424" i="4"/>
  <c r="AL424" i="4" s="1"/>
  <c r="AJ429" i="4"/>
  <c r="AF429" i="4"/>
  <c r="AL429" i="4" s="1"/>
  <c r="AJ432" i="4"/>
  <c r="AF432" i="4"/>
  <c r="AL432" i="4" s="1"/>
  <c r="AJ450" i="4"/>
  <c r="AF450" i="4"/>
  <c r="AL450" i="4" s="1"/>
  <c r="AJ506" i="4"/>
  <c r="AF506" i="4"/>
  <c r="AL506" i="4" s="1"/>
  <c r="AJ509" i="4"/>
  <c r="AF509" i="4"/>
  <c r="AL509" i="4" s="1"/>
  <c r="AJ516" i="4"/>
  <c r="AF516" i="4"/>
  <c r="AL516" i="4" s="1"/>
  <c r="AJ522" i="4"/>
  <c r="AF522" i="4"/>
  <c r="AL522" i="4" s="1"/>
  <c r="AJ525" i="4"/>
  <c r="AF525" i="4"/>
  <c r="AL525" i="4" s="1"/>
  <c r="AJ530" i="4"/>
  <c r="AF530" i="4"/>
  <c r="AL530" i="4" s="1"/>
  <c r="AF535" i="4"/>
  <c r="AL535" i="4" s="1"/>
  <c r="AJ535" i="4"/>
  <c r="AJ546" i="4"/>
  <c r="AF546" i="4"/>
  <c r="AL546" i="4" s="1"/>
  <c r="AJ562" i="4"/>
  <c r="AF562" i="4"/>
  <c r="AL562" i="4" s="1"/>
  <c r="AJ573" i="4"/>
  <c r="AF573" i="4"/>
  <c r="AL573" i="4" s="1"/>
  <c r="AJ608" i="4"/>
  <c r="AF608" i="4"/>
  <c r="AL608" i="4" s="1"/>
  <c r="AJ619" i="4"/>
  <c r="AF619" i="4"/>
  <c r="AL619" i="4" s="1"/>
  <c r="AJ623" i="4"/>
  <c r="AI623" i="4"/>
  <c r="AL623" i="4" s="1"/>
  <c r="AJ625" i="4"/>
  <c r="AI625" i="4"/>
  <c r="AL625" i="4" s="1"/>
  <c r="AJ627" i="4"/>
  <c r="AI627" i="4"/>
  <c r="AL627" i="4" s="1"/>
  <c r="AJ657" i="4"/>
  <c r="AF657" i="4"/>
  <c r="AL657" i="4" s="1"/>
  <c r="AJ659" i="4"/>
  <c r="AF659" i="4"/>
  <c r="AL659" i="4" s="1"/>
  <c r="AJ716" i="4"/>
  <c r="AF716" i="4"/>
  <c r="AL716" i="4" s="1"/>
  <c r="AJ721" i="4"/>
  <c r="AF721" i="4"/>
  <c r="AL721" i="4" s="1"/>
  <c r="AF739" i="4"/>
  <c r="AL739" i="4" s="1"/>
  <c r="AJ739" i="4"/>
  <c r="AJ744" i="4"/>
  <c r="AF744" i="4"/>
  <c r="AL744" i="4" s="1"/>
  <c r="AJ771" i="4"/>
  <c r="AF771" i="4"/>
  <c r="AL771" i="4" s="1"/>
  <c r="AJ803" i="4"/>
  <c r="AF803" i="4"/>
  <c r="AL803" i="4" s="1"/>
  <c r="AJ821" i="4"/>
  <c r="AF821" i="4"/>
  <c r="AL821" i="4" s="1"/>
  <c r="AJ826" i="4"/>
  <c r="AF826" i="4"/>
  <c r="AL826" i="4" s="1"/>
  <c r="AJ828" i="4"/>
  <c r="AI828" i="4"/>
  <c r="AL828" i="4" s="1"/>
  <c r="AJ835" i="4"/>
  <c r="AF835" i="4"/>
  <c r="AL835" i="4" s="1"/>
  <c r="AJ837" i="4"/>
  <c r="AF837" i="4"/>
  <c r="AL837" i="4" s="1"/>
  <c r="AJ865" i="4"/>
  <c r="AF865" i="4"/>
  <c r="AL865" i="4" s="1"/>
  <c r="AJ880" i="4"/>
  <c r="AF880" i="4"/>
  <c r="AL880" i="4" s="1"/>
  <c r="AJ885" i="4"/>
  <c r="AF885" i="4"/>
  <c r="AL885" i="4" s="1"/>
  <c r="AJ895" i="4"/>
  <c r="AF895" i="4"/>
  <c r="AL895" i="4" s="1"/>
  <c r="AJ918" i="4"/>
  <c r="AF918" i="4"/>
  <c r="AL918" i="4" s="1"/>
  <c r="AJ924" i="4"/>
  <c r="AF924" i="4"/>
  <c r="AL924" i="4" s="1"/>
  <c r="AJ932" i="4"/>
  <c r="AF932" i="4"/>
  <c r="AL932" i="4" s="1"/>
  <c r="AJ941" i="4"/>
  <c r="AF941" i="4"/>
  <c r="AL941" i="4" s="1"/>
  <c r="AJ957" i="4"/>
  <c r="AF957" i="4"/>
  <c r="AL957" i="4" s="1"/>
  <c r="AJ961" i="4"/>
  <c r="AF961" i="4"/>
  <c r="AL961" i="4" s="1"/>
  <c r="AJ977" i="4"/>
  <c r="AF977" i="4"/>
  <c r="AL977" i="4" s="1"/>
  <c r="AJ1000" i="4"/>
  <c r="AF1000" i="4"/>
  <c r="AL1000" i="4" s="1"/>
  <c r="AJ1018" i="4"/>
  <c r="AF1018" i="4"/>
  <c r="AL1018" i="4" s="1"/>
  <c r="AJ1022" i="4"/>
  <c r="AF1022" i="4"/>
  <c r="AL1022" i="4" s="1"/>
  <c r="AJ1063" i="4"/>
  <c r="AF1063" i="4"/>
  <c r="AL1063" i="4" s="1"/>
  <c r="AJ1068" i="4"/>
  <c r="AF1068" i="4"/>
  <c r="AL1068" i="4" s="1"/>
  <c r="AJ1078" i="4"/>
  <c r="AF1078" i="4"/>
  <c r="AL1078" i="4" s="1"/>
  <c r="AJ1134" i="4"/>
  <c r="AF1134" i="4"/>
  <c r="AL1134" i="4" s="1"/>
  <c r="AJ326" i="4"/>
  <c r="AF326" i="4"/>
  <c r="AL326" i="4" s="1"/>
  <c r="AJ384" i="4"/>
  <c r="AF384" i="4"/>
  <c r="AL384" i="4" s="1"/>
  <c r="AJ400" i="4"/>
  <c r="AF400" i="4"/>
  <c r="AL400" i="4" s="1"/>
  <c r="AJ403" i="4"/>
  <c r="AI403" i="4"/>
  <c r="AL403" i="4" s="1"/>
  <c r="AJ406" i="4"/>
  <c r="AJ420" i="4"/>
  <c r="AF420" i="4"/>
  <c r="AL420" i="4" s="1"/>
  <c r="AJ433" i="4"/>
  <c r="AF433" i="4"/>
  <c r="AL433" i="4" s="1"/>
  <c r="AJ456" i="4"/>
  <c r="AF456" i="4"/>
  <c r="AL456" i="4" s="1"/>
  <c r="P476" i="4"/>
  <c r="P472" i="4"/>
  <c r="P469" i="4"/>
  <c r="R577" i="4"/>
  <c r="R574" i="4"/>
  <c r="R569" i="4"/>
  <c r="R566" i="4"/>
  <c r="R561" i="4"/>
  <c r="R558" i="4"/>
  <c r="R553" i="4"/>
  <c r="R550" i="4"/>
  <c r="R545" i="4"/>
  <c r="R542" i="4"/>
  <c r="R537" i="4"/>
  <c r="R534" i="4"/>
  <c r="R529" i="4"/>
  <c r="R526" i="4"/>
  <c r="R521" i="4"/>
  <c r="R518" i="4"/>
  <c r="R513" i="4"/>
  <c r="R510" i="4"/>
  <c r="R505" i="4"/>
  <c r="R502" i="4"/>
  <c r="R497" i="4"/>
  <c r="R494" i="4"/>
  <c r="R489" i="4"/>
  <c r="R487" i="4"/>
  <c r="R484" i="4"/>
  <c r="R480" i="4"/>
  <c r="R584" i="4"/>
  <c r="R582" i="4"/>
  <c r="R580" i="4"/>
  <c r="R576" i="4"/>
  <c r="R571" i="4"/>
  <c r="R568" i="4"/>
  <c r="R563" i="4"/>
  <c r="R560" i="4"/>
  <c r="R555" i="4"/>
  <c r="R552" i="4"/>
  <c r="R547" i="4"/>
  <c r="R544" i="4"/>
  <c r="R539" i="4"/>
  <c r="R536" i="4"/>
  <c r="R531" i="4"/>
  <c r="R528" i="4"/>
  <c r="R523" i="4"/>
  <c r="R520" i="4"/>
  <c r="R515" i="4"/>
  <c r="R512" i="4"/>
  <c r="R507" i="4"/>
  <c r="R504" i="4"/>
  <c r="R499" i="4"/>
  <c r="R496" i="4"/>
  <c r="R491" i="4"/>
  <c r="R483" i="4"/>
  <c r="R479" i="4"/>
  <c r="R482" i="4"/>
  <c r="R485" i="4"/>
  <c r="AJ488" i="4"/>
  <c r="AI488" i="4"/>
  <c r="AL488" i="4" s="1"/>
  <c r="R490" i="4"/>
  <c r="R492" i="4"/>
  <c r="R495" i="4"/>
  <c r="R501" i="4"/>
  <c r="AJ507" i="4"/>
  <c r="AF507" i="4"/>
  <c r="AL507" i="4" s="1"/>
  <c r="AJ511" i="4"/>
  <c r="AJ517" i="4"/>
  <c r="AF517" i="4"/>
  <c r="AL517" i="4" s="1"/>
  <c r="R522" i="4"/>
  <c r="R524" i="4"/>
  <c r="R527" i="4"/>
  <c r="R533" i="4"/>
  <c r="R541" i="4"/>
  <c r="R549" i="4"/>
  <c r="R557" i="4"/>
  <c r="R565" i="4"/>
  <c r="R573" i="4"/>
  <c r="R579" i="4"/>
  <c r="R583" i="4"/>
  <c r="S620" i="4"/>
  <c r="S616" i="4"/>
  <c r="S614" i="4"/>
  <c r="S612" i="4"/>
  <c r="S609" i="4"/>
  <c r="S605" i="4"/>
  <c r="S603" i="4"/>
  <c r="S601" i="4"/>
  <c r="S627" i="4"/>
  <c r="S625" i="4"/>
  <c r="S623" i="4"/>
  <c r="S619" i="4"/>
  <c r="S608" i="4"/>
  <c r="S602" i="4"/>
  <c r="AL600" i="4"/>
  <c r="S607" i="4"/>
  <c r="S617" i="4"/>
  <c r="S622" i="4"/>
  <c r="AO629" i="4"/>
  <c r="AJ642" i="4"/>
  <c r="AF642" i="4"/>
  <c r="AO675" i="4"/>
  <c r="AR642" i="4"/>
  <c r="AR675" i="4" s="1"/>
  <c r="AJ646" i="4"/>
  <c r="AJ652" i="4"/>
  <c r="AF652" i="4"/>
  <c r="AL652" i="4" s="1"/>
  <c r="AJ667" i="4"/>
  <c r="AF667" i="4"/>
  <c r="AL667" i="4" s="1"/>
  <c r="AJ689" i="4"/>
  <c r="AF689" i="4"/>
  <c r="AL689" i="4" s="1"/>
  <c r="AL691" i="4"/>
  <c r="AJ692" i="4"/>
  <c r="AF692" i="4"/>
  <c r="AL692" i="4" s="1"/>
  <c r="AJ697" i="4"/>
  <c r="AF697" i="4"/>
  <c r="AL697" i="4" s="1"/>
  <c r="AJ703" i="4"/>
  <c r="AJ719" i="4"/>
  <c r="AF719" i="4"/>
  <c r="AL719" i="4" s="1"/>
  <c r="AL725" i="4"/>
  <c r="AJ726" i="4"/>
  <c r="AF726" i="4"/>
  <c r="AL726" i="4" s="1"/>
  <c r="AJ730" i="4"/>
  <c r="AF730" i="4"/>
  <c r="AL730" i="4" s="1"/>
  <c r="AJ746" i="4"/>
  <c r="AJ749" i="4"/>
  <c r="AF749" i="4"/>
  <c r="AL749" i="4" s="1"/>
  <c r="AL751" i="4"/>
  <c r="AJ752" i="4"/>
  <c r="AF752" i="4"/>
  <c r="AL752" i="4" s="1"/>
  <c r="AJ761" i="4"/>
  <c r="AF761" i="4"/>
  <c r="AL761" i="4" s="1"/>
  <c r="AJ766" i="4"/>
  <c r="AF766" i="4"/>
  <c r="AL766" i="4" s="1"/>
  <c r="AJ779" i="4"/>
  <c r="AF779" i="4"/>
  <c r="AL779" i="4" s="1"/>
  <c r="AJ783" i="4"/>
  <c r="AF783" i="4"/>
  <c r="AL783" i="4" s="1"/>
  <c r="AJ787" i="4"/>
  <c r="AF787" i="4"/>
  <c r="AL787" i="4" s="1"/>
  <c r="AJ796" i="4"/>
  <c r="AF796" i="4"/>
  <c r="AL796" i="4" s="1"/>
  <c r="AJ811" i="4"/>
  <c r="AF811" i="4"/>
  <c r="AL811" i="4" s="1"/>
  <c r="AJ815" i="4"/>
  <c r="AF815" i="4"/>
  <c r="AL815" i="4" s="1"/>
  <c r="AJ838" i="4"/>
  <c r="AF838" i="4"/>
  <c r="AL838" i="4" s="1"/>
  <c r="AJ843" i="4"/>
  <c r="AF843" i="4"/>
  <c r="AL843" i="4" s="1"/>
  <c r="AL856" i="4"/>
  <c r="AJ866" i="4"/>
  <c r="AF866" i="4"/>
  <c r="AL866" i="4" s="1"/>
  <c r="AJ870" i="4"/>
  <c r="AF870" i="4"/>
  <c r="AL870" i="4" s="1"/>
  <c r="AJ886" i="4"/>
  <c r="AF886" i="4"/>
  <c r="AL886" i="4" s="1"/>
  <c r="AJ910" i="4"/>
  <c r="AF910" i="4"/>
  <c r="AL910" i="4" s="1"/>
  <c r="AJ935" i="4"/>
  <c r="AF935" i="4"/>
  <c r="AL935" i="4" s="1"/>
  <c r="AJ939" i="4"/>
  <c r="AF939" i="4"/>
  <c r="AL939" i="4" s="1"/>
  <c r="AJ943" i="4"/>
  <c r="AF943" i="4"/>
  <c r="AL943" i="4" s="1"/>
  <c r="AJ947" i="4"/>
  <c r="AF947" i="4"/>
  <c r="AL947" i="4" s="1"/>
  <c r="AJ951" i="4"/>
  <c r="AF951" i="4"/>
  <c r="AL951" i="4" s="1"/>
  <c r="AJ955" i="4"/>
  <c r="AF955" i="4"/>
  <c r="AL955" i="4" s="1"/>
  <c r="AJ959" i="4"/>
  <c r="AF959" i="4"/>
  <c r="AL959" i="4" s="1"/>
  <c r="AJ963" i="4"/>
  <c r="AF963" i="4"/>
  <c r="AL963" i="4" s="1"/>
  <c r="AJ967" i="4"/>
  <c r="AF967" i="4"/>
  <c r="AL967" i="4" s="1"/>
  <c r="AJ971" i="4"/>
  <c r="AF971" i="4"/>
  <c r="AL971" i="4" s="1"/>
  <c r="AJ975" i="4"/>
  <c r="AF975" i="4"/>
  <c r="AL975" i="4" s="1"/>
  <c r="AJ979" i="4"/>
  <c r="AF979" i="4"/>
  <c r="AL979" i="4" s="1"/>
  <c r="AJ983" i="4"/>
  <c r="AF983" i="4"/>
  <c r="AL983" i="4" s="1"/>
  <c r="AJ986" i="4"/>
  <c r="AF986" i="4"/>
  <c r="AL986" i="4" s="1"/>
  <c r="AJ1011" i="4"/>
  <c r="AF1011" i="4"/>
  <c r="AL1011" i="4" s="1"/>
  <c r="AJ1014" i="4"/>
  <c r="AF1014" i="4"/>
  <c r="AL1014" i="4" s="1"/>
  <c r="AJ1036" i="4"/>
  <c r="AF1036" i="4"/>
  <c r="AL1036" i="4" s="1"/>
  <c r="AJ1039" i="4"/>
  <c r="AF1039" i="4"/>
  <c r="AL1039" i="4" s="1"/>
  <c r="AJ1043" i="4"/>
  <c r="AF1043" i="4"/>
  <c r="AL1043" i="4" s="1"/>
  <c r="AJ1047" i="4"/>
  <c r="AF1047" i="4"/>
  <c r="AL1047" i="4" s="1"/>
  <c r="AJ1051" i="4"/>
  <c r="AF1051" i="4"/>
  <c r="AL1051" i="4" s="1"/>
  <c r="AJ1055" i="4"/>
  <c r="AF1055" i="4"/>
  <c r="AL1055" i="4" s="1"/>
  <c r="AJ1059" i="4"/>
  <c r="AF1059" i="4"/>
  <c r="AL1059" i="4" s="1"/>
  <c r="AJ1069" i="4"/>
  <c r="AF1069" i="4"/>
  <c r="AL1069" i="4" s="1"/>
  <c r="AJ1110" i="4"/>
  <c r="AF1110" i="4"/>
  <c r="AL1110" i="4" s="1"/>
  <c r="AJ1118" i="4"/>
  <c r="AF1118" i="4"/>
  <c r="AL1118" i="4" s="1"/>
  <c r="AJ1119" i="4"/>
  <c r="AF1119" i="4"/>
  <c r="AL1119" i="4" s="1"/>
  <c r="AJ1135" i="4"/>
  <c r="AF1154" i="4"/>
  <c r="AL1154" i="4" s="1"/>
  <c r="AJ1154" i="4"/>
  <c r="AL1165" i="4"/>
  <c r="AJ1166" i="4"/>
  <c r="AF1166" i="4"/>
  <c r="AL1166" i="4" s="1"/>
  <c r="AJ1197" i="4"/>
  <c r="AJ1219" i="4"/>
  <c r="AF1219" i="4"/>
  <c r="AL1219" i="4" s="1"/>
  <c r="AJ1227" i="4"/>
  <c r="AF1227" i="4"/>
  <c r="AL1227" i="4" s="1"/>
  <c r="AJ1238" i="4"/>
  <c r="AJ1252" i="4"/>
  <c r="AF1252" i="4"/>
  <c r="AL1252" i="4" s="1"/>
  <c r="AJ1264" i="4"/>
  <c r="AF1264" i="4"/>
  <c r="AL1264" i="4" s="1"/>
  <c r="AJ1267" i="4"/>
  <c r="AF1267" i="4"/>
  <c r="AL1267" i="4" s="1"/>
  <c r="AJ1274" i="4"/>
  <c r="AF1274" i="4"/>
  <c r="AL1274" i="4" s="1"/>
  <c r="AJ1319" i="4"/>
  <c r="AI1319" i="4"/>
  <c r="AL1319" i="4" s="1"/>
  <c r="AJ1322" i="4"/>
  <c r="AF1322" i="4"/>
  <c r="AL1322" i="4" s="1"/>
  <c r="AJ1327" i="4"/>
  <c r="AF1327" i="4"/>
  <c r="AL1327" i="4" s="1"/>
  <c r="AJ1353" i="4"/>
  <c r="AF1353" i="4"/>
  <c r="AL1353" i="4" s="1"/>
  <c r="AJ1357" i="4"/>
  <c r="AF1357" i="4"/>
  <c r="AL1357" i="4" s="1"/>
  <c r="AJ1390" i="4"/>
  <c r="AF1390" i="4"/>
  <c r="AL1390" i="4" s="1"/>
  <c r="AF1392" i="4"/>
  <c r="AL1392" i="4" s="1"/>
  <c r="AJ1392" i="4"/>
  <c r="AJ1396" i="4"/>
  <c r="AI1396" i="4"/>
  <c r="AL1396" i="4" s="1"/>
  <c r="AJ1400" i="4"/>
  <c r="AF1400" i="4"/>
  <c r="AL1400" i="4" s="1"/>
  <c r="AJ1435" i="4"/>
  <c r="AF1435" i="4"/>
  <c r="AL1435" i="4" s="1"/>
  <c r="AJ1460" i="4"/>
  <c r="AF1460" i="4"/>
  <c r="AL1460" i="4" s="1"/>
  <c r="AJ1467" i="4"/>
  <c r="AF1467" i="4"/>
  <c r="AL1467" i="4" s="1"/>
  <c r="AJ1492" i="4"/>
  <c r="AF1492" i="4"/>
  <c r="AL1492" i="4" s="1"/>
  <c r="AJ1499" i="4"/>
  <c r="AF1499" i="4"/>
  <c r="AL1499" i="4" s="1"/>
  <c r="AJ1524" i="4"/>
  <c r="AF1524" i="4"/>
  <c r="AL1524" i="4" s="1"/>
  <c r="AJ1531" i="4"/>
  <c r="AF1531" i="4"/>
  <c r="AL1531" i="4" s="1"/>
  <c r="AJ1538" i="4"/>
  <c r="AF1538" i="4"/>
  <c r="AL1538" i="4" s="1"/>
  <c r="AJ1545" i="4"/>
  <c r="AF1545" i="4"/>
  <c r="AL1545" i="4" s="1"/>
  <c r="AJ1549" i="4"/>
  <c r="AF1549" i="4"/>
  <c r="AL1549" i="4" s="1"/>
  <c r="AJ1550" i="4"/>
  <c r="AF1550" i="4"/>
  <c r="AL1550" i="4" s="1"/>
  <c r="AJ1553" i="4"/>
  <c r="AF1553" i="4"/>
  <c r="AL1553" i="4" s="1"/>
  <c r="AF1570" i="4"/>
  <c r="AL1570" i="4" s="1"/>
  <c r="AJ1570" i="4"/>
  <c r="AJ1572" i="4"/>
  <c r="AF1572" i="4"/>
  <c r="AL1572" i="4" s="1"/>
  <c r="AF1610" i="4"/>
  <c r="AL1610" i="4" s="1"/>
  <c r="AJ1610" i="4"/>
  <c r="AF1614" i="4"/>
  <c r="AL1614" i="4" s="1"/>
  <c r="AJ1614" i="4"/>
  <c r="AJ1628" i="4"/>
  <c r="AF1628" i="4"/>
  <c r="AL1628" i="4" s="1"/>
  <c r="AJ1636" i="4"/>
  <c r="AF1636" i="4"/>
  <c r="AL1636" i="4" s="1"/>
  <c r="AF1676" i="4"/>
  <c r="AL1676" i="4" s="1"/>
  <c r="AJ1676" i="4"/>
  <c r="AJ1763" i="4"/>
  <c r="AF1763" i="4"/>
  <c r="AL1763" i="4" s="1"/>
  <c r="AJ1860" i="4"/>
  <c r="AF1860" i="4"/>
  <c r="AL1860" i="4" s="1"/>
  <c r="AJ1865" i="4"/>
  <c r="AF1865" i="4"/>
  <c r="AL1865" i="4" s="1"/>
  <c r="AJ1935" i="4"/>
  <c r="AF1935" i="4"/>
  <c r="AL1935" i="4" s="1"/>
  <c r="AJ1948" i="4"/>
  <c r="AF1948" i="4"/>
  <c r="AL1948" i="4" s="1"/>
  <c r="AJ1950" i="4"/>
  <c r="AF1950" i="4"/>
  <c r="AL1950" i="4" s="1"/>
  <c r="AF1953" i="4"/>
  <c r="AL1953" i="4" s="1"/>
  <c r="AJ1953" i="4"/>
  <c r="AJ1999" i="4"/>
  <c r="AF1999" i="4"/>
  <c r="AL1999" i="4" s="1"/>
  <c r="AF2044" i="4"/>
  <c r="AL2044" i="4" s="1"/>
  <c r="AJ2044" i="4"/>
  <c r="AJ2050" i="4"/>
  <c r="AF2050" i="4"/>
  <c r="AL2050" i="4" s="1"/>
  <c r="AJ2077" i="4"/>
  <c r="AF2077" i="4"/>
  <c r="AL2077" i="4" s="1"/>
  <c r="AF2158" i="4"/>
  <c r="AL2158" i="4" s="1"/>
  <c r="AJ2158" i="4"/>
  <c r="AF2182" i="4"/>
  <c r="AL2182" i="4" s="1"/>
  <c r="AJ2182" i="4"/>
  <c r="AI2263" i="4"/>
  <c r="AL2263" i="4" s="1"/>
  <c r="AJ2263" i="4"/>
  <c r="AJ2388" i="4"/>
  <c r="AF2388" i="4"/>
  <c r="AL2388" i="4" s="1"/>
  <c r="AF2397" i="4"/>
  <c r="AL2397" i="4" s="1"/>
  <c r="AJ2397" i="4"/>
  <c r="AJ2456" i="4"/>
  <c r="AF2456" i="4"/>
  <c r="AL2456" i="4" s="1"/>
  <c r="P11" i="4"/>
  <c r="S255" i="4"/>
  <c r="S253" i="4"/>
  <c r="S251" i="4"/>
  <c r="S247" i="4"/>
  <c r="S245" i="4"/>
  <c r="S243" i="4"/>
  <c r="S241" i="4"/>
  <c r="S239" i="4"/>
  <c r="S237" i="4"/>
  <c r="S235" i="4"/>
  <c r="S233" i="4"/>
  <c r="S231" i="4"/>
  <c r="S227" i="4"/>
  <c r="S224" i="4"/>
  <c r="S222" i="4"/>
  <c r="S220" i="4"/>
  <c r="S218" i="4"/>
  <c r="S216" i="4"/>
  <c r="S214" i="4"/>
  <c r="S212" i="4"/>
  <c r="S210" i="4"/>
  <c r="S208" i="4"/>
  <c r="S206" i="4"/>
  <c r="S204" i="4"/>
  <c r="S202" i="4"/>
  <c r="S200" i="4"/>
  <c r="S198" i="4"/>
  <c r="S196" i="4"/>
  <c r="S194" i="4"/>
  <c r="S192" i="4"/>
  <c r="S190" i="4"/>
  <c r="S188" i="4"/>
  <c r="S186" i="4"/>
  <c r="S184" i="4"/>
  <c r="S182" i="4"/>
  <c r="S180" i="4"/>
  <c r="S178" i="4"/>
  <c r="S176" i="4"/>
  <c r="S174" i="4"/>
  <c r="S172" i="4"/>
  <c r="S170" i="4"/>
  <c r="S168" i="4"/>
  <c r="S166" i="4"/>
  <c r="S164" i="4"/>
  <c r="S162" i="4"/>
  <c r="S160" i="4"/>
  <c r="S158" i="4"/>
  <c r="S156" i="4"/>
  <c r="S154" i="4"/>
  <c r="S152" i="4"/>
  <c r="S150" i="4"/>
  <c r="S148" i="4"/>
  <c r="S146" i="4"/>
  <c r="S144" i="4"/>
  <c r="S142" i="4"/>
  <c r="S140" i="4"/>
  <c r="S138" i="4"/>
  <c r="S136" i="4"/>
  <c r="S134" i="4"/>
  <c r="S132" i="4"/>
  <c r="S130" i="4"/>
  <c r="S128" i="4"/>
  <c r="S126" i="4"/>
  <c r="S124" i="4"/>
  <c r="S122" i="4"/>
  <c r="S120" i="4"/>
  <c r="S118" i="4"/>
  <c r="S116" i="4"/>
  <c r="S114" i="4"/>
  <c r="S112" i="4"/>
  <c r="S110" i="4"/>
  <c r="S108" i="4"/>
  <c r="S106" i="4"/>
  <c r="S104" i="4"/>
  <c r="S102" i="4"/>
  <c r="S100" i="4"/>
  <c r="S98" i="4"/>
  <c r="S96" i="4"/>
  <c r="S94" i="4"/>
  <c r="S92" i="4"/>
  <c r="S90" i="4"/>
  <c r="S88" i="4"/>
  <c r="S86" i="4"/>
  <c r="S84" i="4"/>
  <c r="S82" i="4"/>
  <c r="S80" i="4"/>
  <c r="S78" i="4"/>
  <c r="S76" i="4"/>
  <c r="S74" i="4"/>
  <c r="S72" i="4"/>
  <c r="S70" i="4"/>
  <c r="S68" i="4"/>
  <c r="S250" i="4"/>
  <c r="S230" i="4"/>
  <c r="S226" i="4"/>
  <c r="AQ257" i="4"/>
  <c r="S229" i="4"/>
  <c r="S232" i="4"/>
  <c r="S234" i="4"/>
  <c r="S236" i="4"/>
  <c r="S238" i="4"/>
  <c r="S240" i="4"/>
  <c r="S242" i="4"/>
  <c r="S244" i="4"/>
  <c r="S246" i="4"/>
  <c r="S249" i="4"/>
  <c r="S252" i="4"/>
  <c r="AO257" i="4"/>
  <c r="AJ286" i="4"/>
  <c r="AF286" i="4"/>
  <c r="AL286" i="4" s="1"/>
  <c r="AR465" i="4"/>
  <c r="AJ294" i="4"/>
  <c r="AF294" i="4"/>
  <c r="AL294" i="4" s="1"/>
  <c r="AJ302" i="4"/>
  <c r="AF302" i="4"/>
  <c r="AL302" i="4" s="1"/>
  <c r="AJ310" i="4"/>
  <c r="AF310" i="4"/>
  <c r="AL310" i="4" s="1"/>
  <c r="AF324" i="4"/>
  <c r="AL324" i="4" s="1"/>
  <c r="AF327" i="4"/>
  <c r="AL327" i="4" s="1"/>
  <c r="AF331" i="4"/>
  <c r="AL331" i="4" s="1"/>
  <c r="AJ332" i="4"/>
  <c r="AI338" i="4"/>
  <c r="AL338" i="4" s="1"/>
  <c r="AI344" i="4"/>
  <c r="AL344" i="4" s="1"/>
  <c r="AI350" i="4"/>
  <c r="AL350" i="4" s="1"/>
  <c r="AI356" i="4"/>
  <c r="AL356" i="4" s="1"/>
  <c r="AJ357" i="4"/>
  <c r="AF357" i="4"/>
  <c r="AL357" i="4" s="1"/>
  <c r="AF362" i="4"/>
  <c r="AL362" i="4" s="1"/>
  <c r="AJ363" i="4"/>
  <c r="AF366" i="4"/>
  <c r="AL366" i="4" s="1"/>
  <c r="AJ367" i="4"/>
  <c r="AJ369" i="4"/>
  <c r="AF369" i="4"/>
  <c r="AL369" i="4" s="1"/>
  <c r="AJ372" i="4"/>
  <c r="AF378" i="4"/>
  <c r="AL378" i="4" s="1"/>
  <c r="AJ385" i="4"/>
  <c r="AJ396" i="4"/>
  <c r="AF398" i="4"/>
  <c r="AL398" i="4" s="1"/>
  <c r="AI401" i="4"/>
  <c r="AL401" i="4" s="1"/>
  <c r="AJ404" i="4"/>
  <c r="AJ407" i="4"/>
  <c r="AF407" i="4"/>
  <c r="AL407" i="4" s="1"/>
  <c r="AF414" i="4"/>
  <c r="AL414" i="4" s="1"/>
  <c r="AJ418" i="4"/>
  <c r="AJ425" i="4"/>
  <c r="AF425" i="4"/>
  <c r="AL425" i="4" s="1"/>
  <c r="AF435" i="4"/>
  <c r="AL435" i="4" s="1"/>
  <c r="AF440" i="4"/>
  <c r="AL440" i="4" s="1"/>
  <c r="AJ446" i="4"/>
  <c r="AF446" i="4"/>
  <c r="AL446" i="4" s="1"/>
  <c r="AJ451" i="4"/>
  <c r="AF451" i="4"/>
  <c r="AL451" i="4" s="1"/>
  <c r="AJ453" i="4"/>
  <c r="AJ457" i="4"/>
  <c r="AI459" i="4"/>
  <c r="AL459" i="4" s="1"/>
  <c r="Q476" i="4"/>
  <c r="Q472" i="4"/>
  <c r="R486" i="4"/>
  <c r="AO586" i="4"/>
  <c r="AR486" i="4"/>
  <c r="AR586" i="4" s="1"/>
  <c r="R493" i="4"/>
  <c r="AF494" i="4"/>
  <c r="AL494" i="4" s="1"/>
  <c r="AJ499" i="4"/>
  <c r="AF499" i="4"/>
  <c r="AL499" i="4" s="1"/>
  <c r="AF508" i="4"/>
  <c r="AL508" i="4" s="1"/>
  <c r="AJ513" i="4"/>
  <c r="R514" i="4"/>
  <c r="R516" i="4"/>
  <c r="R519" i="4"/>
  <c r="AJ520" i="4"/>
  <c r="R525" i="4"/>
  <c r="AF526" i="4"/>
  <c r="AL526" i="4" s="1"/>
  <c r="AJ531" i="4"/>
  <c r="AF531" i="4"/>
  <c r="AL531" i="4" s="1"/>
  <c r="AJ539" i="4"/>
  <c r="AF539" i="4"/>
  <c r="AL539" i="4" s="1"/>
  <c r="AF543" i="4"/>
  <c r="AL543" i="4" s="1"/>
  <c r="AJ547" i="4"/>
  <c r="AF547" i="4"/>
  <c r="AL547" i="4" s="1"/>
  <c r="AF551" i="4"/>
  <c r="AL551" i="4" s="1"/>
  <c r="AJ555" i="4"/>
  <c r="AF555" i="4"/>
  <c r="AL555" i="4" s="1"/>
  <c r="AF559" i="4"/>
  <c r="AL559" i="4" s="1"/>
  <c r="AJ563" i="4"/>
  <c r="AF563" i="4"/>
  <c r="AL563" i="4" s="1"/>
  <c r="AF567" i="4"/>
  <c r="AL567" i="4" s="1"/>
  <c r="AJ571" i="4"/>
  <c r="AF571" i="4"/>
  <c r="AL571" i="4" s="1"/>
  <c r="AJ584" i="4"/>
  <c r="AR629" i="4"/>
  <c r="AJ601" i="4"/>
  <c r="AI604" i="4"/>
  <c r="AL604" i="4" s="1"/>
  <c r="S606" i="4"/>
  <c r="AF610" i="4"/>
  <c r="AL610" i="4" s="1"/>
  <c r="S611" i="4"/>
  <c r="AJ612" i="4"/>
  <c r="S613" i="4"/>
  <c r="AJ616" i="4"/>
  <c r="AF618" i="4"/>
  <c r="AL618" i="4" s="1"/>
  <c r="S621" i="4"/>
  <c r="S624" i="4"/>
  <c r="S626" i="4"/>
  <c r="P640" i="4"/>
  <c r="P636" i="4"/>
  <c r="P633" i="4"/>
  <c r="P675" i="4"/>
  <c r="P638" i="4"/>
  <c r="AF643" i="4"/>
  <c r="AL643" i="4" s="1"/>
  <c r="AJ648" i="4"/>
  <c r="AJ655" i="4"/>
  <c r="AF661" i="4"/>
  <c r="AL661" i="4" s="1"/>
  <c r="AJ668" i="4"/>
  <c r="AJ688" i="4"/>
  <c r="AJ695" i="4"/>
  <c r="AJ704" i="4"/>
  <c r="AF704" i="4"/>
  <c r="AL704" i="4" s="1"/>
  <c r="AJ709" i="4"/>
  <c r="AF709" i="4"/>
  <c r="AL709" i="4" s="1"/>
  <c r="AF715" i="4"/>
  <c r="AL715" i="4" s="1"/>
  <c r="AJ718" i="4"/>
  <c r="AJ735" i="4"/>
  <c r="AF738" i="4"/>
  <c r="AL738" i="4" s="1"/>
  <c r="AF741" i="4"/>
  <c r="AL741" i="4" s="1"/>
  <c r="AJ748" i="4"/>
  <c r="AF755" i="4"/>
  <c r="AL755" i="4" s="1"/>
  <c r="AJ769" i="4"/>
  <c r="AF773" i="4"/>
  <c r="AL773" i="4" s="1"/>
  <c r="AJ778" i="4"/>
  <c r="AJ782" i="4"/>
  <c r="AJ786" i="4"/>
  <c r="AF791" i="4"/>
  <c r="AL791" i="4" s="1"/>
  <c r="AJ794" i="4"/>
  <c r="AF794" i="4"/>
  <c r="AL794" i="4" s="1"/>
  <c r="AF800" i="4"/>
  <c r="AL800" i="4" s="1"/>
  <c r="AJ804" i="4"/>
  <c r="AF804" i="4"/>
  <c r="AL804" i="4" s="1"/>
  <c r="AF808" i="4"/>
  <c r="AL808" i="4" s="1"/>
  <c r="AF812" i="4"/>
  <c r="AL812" i="4" s="1"/>
  <c r="AF816" i="4"/>
  <c r="AL816" i="4" s="1"/>
  <c r="AJ820" i="4"/>
  <c r="AF820" i="4"/>
  <c r="AL820" i="4" s="1"/>
  <c r="AJ836" i="4"/>
  <c r="AF839" i="4"/>
  <c r="AL839" i="4" s="1"/>
  <c r="AJ841" i="4"/>
  <c r="AF841" i="4"/>
  <c r="AL841" i="4" s="1"/>
  <c r="AF844" i="4"/>
  <c r="AL844" i="4" s="1"/>
  <c r="AJ850" i="4"/>
  <c r="AF850" i="4"/>
  <c r="AL850" i="4" s="1"/>
  <c r="AJ853" i="4"/>
  <c r="AJ857" i="4"/>
  <c r="AF879" i="4"/>
  <c r="AL879" i="4" s="1"/>
  <c r="AJ884" i="4"/>
  <c r="AF890" i="4"/>
  <c r="AL890" i="4" s="1"/>
  <c r="AJ894" i="4"/>
  <c r="AF894" i="4"/>
  <c r="AL894" i="4" s="1"/>
  <c r="AJ901" i="4"/>
  <c r="AF901" i="4"/>
  <c r="AL901" i="4" s="1"/>
  <c r="AJ905" i="4"/>
  <c r="AF905" i="4"/>
  <c r="AL905" i="4" s="1"/>
  <c r="AF911" i="4"/>
  <c r="AL911" i="4" s="1"/>
  <c r="AJ938" i="4"/>
  <c r="AJ942" i="4"/>
  <c r="AJ946" i="4"/>
  <c r="AJ950" i="4"/>
  <c r="AJ954" i="4"/>
  <c r="AJ958" i="4"/>
  <c r="AJ962" i="4"/>
  <c r="AJ966" i="4"/>
  <c r="AJ970" i="4"/>
  <c r="AJ974" i="4"/>
  <c r="AJ978" i="4"/>
  <c r="AJ982" i="4"/>
  <c r="AF989" i="4"/>
  <c r="AL989" i="4" s="1"/>
  <c r="AJ992" i="4"/>
  <c r="AF992" i="4"/>
  <c r="AL992" i="4" s="1"/>
  <c r="AJ1001" i="4"/>
  <c r="AF1001" i="4"/>
  <c r="AL1001" i="4" s="1"/>
  <c r="AJ1005" i="4"/>
  <c r="AF1005" i="4"/>
  <c r="AL1005" i="4" s="1"/>
  <c r="AJ1010" i="4"/>
  <c r="AF1020" i="4"/>
  <c r="AL1020" i="4" s="1"/>
  <c r="AJ1026" i="4"/>
  <c r="AJ1028" i="4"/>
  <c r="AF1028" i="4"/>
  <c r="AL1028" i="4" s="1"/>
  <c r="AJ1032" i="4"/>
  <c r="AF1032" i="4"/>
  <c r="AL1032" i="4" s="1"/>
  <c r="AF1040" i="4"/>
  <c r="AL1040" i="4" s="1"/>
  <c r="AF1044" i="4"/>
  <c r="AL1044" i="4" s="1"/>
  <c r="AF1048" i="4"/>
  <c r="AL1048" i="4" s="1"/>
  <c r="AF1052" i="4"/>
  <c r="AL1052" i="4" s="1"/>
  <c r="AF1056" i="4"/>
  <c r="AL1056" i="4" s="1"/>
  <c r="AF1062" i="4"/>
  <c r="AL1062" i="4" s="1"/>
  <c r="AJ1067" i="4"/>
  <c r="AF1073" i="4"/>
  <c r="AL1073" i="4" s="1"/>
  <c r="AJ1077" i="4"/>
  <c r="AF1077" i="4"/>
  <c r="AL1077" i="4" s="1"/>
  <c r="AF1084" i="4"/>
  <c r="AL1084" i="4" s="1"/>
  <c r="AJ1088" i="4"/>
  <c r="AF1088" i="4"/>
  <c r="AL1088" i="4" s="1"/>
  <c r="AF1092" i="4"/>
  <c r="AL1092" i="4" s="1"/>
  <c r="AJ1109" i="4"/>
  <c r="AJ1117" i="4"/>
  <c r="AJ1150" i="4"/>
  <c r="AF1157" i="4"/>
  <c r="AL1157" i="4" s="1"/>
  <c r="AF1161" i="4"/>
  <c r="AL1161" i="4" s="1"/>
  <c r="AJ1167" i="4"/>
  <c r="AF1167" i="4"/>
  <c r="AL1167" i="4" s="1"/>
  <c r="AF1168" i="4"/>
  <c r="AL1168" i="4" s="1"/>
  <c r="AF1175" i="4"/>
  <c r="AL1175" i="4" s="1"/>
  <c r="AF1179" i="4"/>
  <c r="AL1179" i="4" s="1"/>
  <c r="AF1183" i="4"/>
  <c r="AL1183" i="4" s="1"/>
  <c r="AF1187" i="4"/>
  <c r="AL1187" i="4" s="1"/>
  <c r="AF1191" i="4"/>
  <c r="AL1191" i="4" s="1"/>
  <c r="AJ1194" i="4"/>
  <c r="AF1194" i="4"/>
  <c r="AL1194" i="4" s="1"/>
  <c r="AF1209" i="4"/>
  <c r="AL1209" i="4" s="1"/>
  <c r="AJ1218" i="4"/>
  <c r="AJ1232" i="4"/>
  <c r="AF1237" i="4"/>
  <c r="AL1237" i="4" s="1"/>
  <c r="AF1253" i="4"/>
  <c r="AL1253" i="4" s="1"/>
  <c r="AJ1253" i="4"/>
  <c r="AJ1256" i="4"/>
  <c r="AF1256" i="4"/>
  <c r="AL1256" i="4" s="1"/>
  <c r="AJ1260" i="4"/>
  <c r="AF1260" i="4"/>
  <c r="AL1260" i="4" s="1"/>
  <c r="AF1269" i="4"/>
  <c r="AL1269" i="4" s="1"/>
  <c r="AJ1281" i="4"/>
  <c r="AF1281" i="4"/>
  <c r="AL1281" i="4" s="1"/>
  <c r="AJ1283" i="4"/>
  <c r="AF1283" i="4"/>
  <c r="AL1283" i="4" s="1"/>
  <c r="AF1288" i="4"/>
  <c r="AL1288" i="4" s="1"/>
  <c r="AJ1288" i="4"/>
  <c r="AJ1291" i="4"/>
  <c r="AF1291" i="4"/>
  <c r="AL1291" i="4" s="1"/>
  <c r="AF1296" i="4"/>
  <c r="AL1296" i="4" s="1"/>
  <c r="AJ1296" i="4"/>
  <c r="AJ1299" i="4"/>
  <c r="AF1299" i="4"/>
  <c r="AL1299" i="4" s="1"/>
  <c r="AF1304" i="4"/>
  <c r="AL1304" i="4" s="1"/>
  <c r="AJ1304" i="4"/>
  <c r="AJ1307" i="4"/>
  <c r="AF1307" i="4"/>
  <c r="AL1307" i="4" s="1"/>
  <c r="AF1312" i="4"/>
  <c r="AL1312" i="4" s="1"/>
  <c r="AJ1312" i="4"/>
  <c r="AJ1315" i="4"/>
  <c r="AF1315" i="4"/>
  <c r="AL1315" i="4" s="1"/>
  <c r="AJ1318" i="4"/>
  <c r="AF1318" i="4"/>
  <c r="AL1318" i="4" s="1"/>
  <c r="AJ1323" i="4"/>
  <c r="AF1323" i="4"/>
  <c r="AL1323" i="4" s="1"/>
  <c r="AJ1325" i="4"/>
  <c r="AF1325" i="4"/>
  <c r="AL1325" i="4" s="1"/>
  <c r="AJ1332" i="4"/>
  <c r="AF1332" i="4"/>
  <c r="AL1332" i="4" s="1"/>
  <c r="AJ1337" i="4"/>
  <c r="AF1337" i="4"/>
  <c r="AL1337" i="4" s="1"/>
  <c r="AJ1351" i="4"/>
  <c r="AF1351" i="4"/>
  <c r="AL1351" i="4" s="1"/>
  <c r="AJ1355" i="4"/>
  <c r="AF1355" i="4"/>
  <c r="AL1355" i="4" s="1"/>
  <c r="AJ1358" i="4"/>
  <c r="AF1358" i="4"/>
  <c r="AL1358" i="4" s="1"/>
  <c r="AJ1360" i="4"/>
  <c r="AF1360" i="4"/>
  <c r="AL1360" i="4" s="1"/>
  <c r="AJ1365" i="4"/>
  <c r="AF1365" i="4"/>
  <c r="AL1365" i="4" s="1"/>
  <c r="AJ1368" i="4"/>
  <c r="AF1368" i="4"/>
  <c r="AL1368" i="4" s="1"/>
  <c r="AJ1373" i="4"/>
  <c r="AF1373" i="4"/>
  <c r="AL1373" i="4" s="1"/>
  <c r="AF1375" i="4"/>
  <c r="AL1375" i="4" s="1"/>
  <c r="AJ1376" i="4"/>
  <c r="AF1376" i="4"/>
  <c r="AL1376" i="4" s="1"/>
  <c r="AJ1381" i="4"/>
  <c r="AI1381" i="4"/>
  <c r="AL1381" i="4" s="1"/>
  <c r="AJ1391" i="4"/>
  <c r="AF1391" i="4"/>
  <c r="AL1391" i="4" s="1"/>
  <c r="AJ1395" i="4"/>
  <c r="AI1395" i="4"/>
  <c r="AL1395" i="4" s="1"/>
  <c r="AJ1399" i="4"/>
  <c r="AJ1415" i="4"/>
  <c r="AF1415" i="4"/>
  <c r="AJ1416" i="4"/>
  <c r="AJ1417" i="4"/>
  <c r="AF1417" i="4"/>
  <c r="AL1417" i="4" s="1"/>
  <c r="AF1418" i="4"/>
  <c r="AL1418" i="4" s="1"/>
  <c r="AJ1418" i="4"/>
  <c r="AJ1421" i="4"/>
  <c r="AF1421" i="4"/>
  <c r="AL1421" i="4" s="1"/>
  <c r="AJ1434" i="4"/>
  <c r="AF1434" i="4"/>
  <c r="AL1434" i="4" s="1"/>
  <c r="AJ1447" i="4"/>
  <c r="AF1447" i="4"/>
  <c r="AL1447" i="4" s="1"/>
  <c r="AJ1453" i="4"/>
  <c r="AF1453" i="4"/>
  <c r="AL1453" i="4" s="1"/>
  <c r="AF1456" i="4"/>
  <c r="AL1456" i="4" s="1"/>
  <c r="AJ1456" i="4"/>
  <c r="AF1462" i="4"/>
  <c r="AL1462" i="4" s="1"/>
  <c r="AJ1466" i="4"/>
  <c r="AF1466" i="4"/>
  <c r="AL1466" i="4" s="1"/>
  <c r="AJ1479" i="4"/>
  <c r="AF1479" i="4"/>
  <c r="AL1479" i="4" s="1"/>
  <c r="AJ1485" i="4"/>
  <c r="AF1485" i="4"/>
  <c r="AL1485" i="4" s="1"/>
  <c r="AF1488" i="4"/>
  <c r="AL1488" i="4" s="1"/>
  <c r="AJ1488" i="4"/>
  <c r="AF1494" i="4"/>
  <c r="AL1494" i="4" s="1"/>
  <c r="AJ1498" i="4"/>
  <c r="AF1498" i="4"/>
  <c r="AL1498" i="4" s="1"/>
  <c r="AJ1511" i="4"/>
  <c r="AF1511" i="4"/>
  <c r="AL1511" i="4" s="1"/>
  <c r="AJ1517" i="4"/>
  <c r="AF1517" i="4"/>
  <c r="AL1517" i="4" s="1"/>
  <c r="AF1520" i="4"/>
  <c r="AL1520" i="4" s="1"/>
  <c r="AJ1520" i="4"/>
  <c r="AF1526" i="4"/>
  <c r="AL1526" i="4" s="1"/>
  <c r="AJ1530" i="4"/>
  <c r="AF1530" i="4"/>
  <c r="AL1530" i="4" s="1"/>
  <c r="AJ1540" i="4"/>
  <c r="AF1540" i="4"/>
  <c r="AL1540" i="4" s="1"/>
  <c r="AF1547" i="4"/>
  <c r="AL1547" i="4" s="1"/>
  <c r="AJ1548" i="4"/>
  <c r="AF1548" i="4"/>
  <c r="AL1548" i="4" s="1"/>
  <c r="AJ1551" i="4"/>
  <c r="AF1551" i="4"/>
  <c r="AL1551" i="4" s="1"/>
  <c r="AJ1552" i="4"/>
  <c r="AJ1562" i="4"/>
  <c r="AF1562" i="4"/>
  <c r="AL1562" i="4" s="1"/>
  <c r="AJ1581" i="4"/>
  <c r="AF1581" i="4"/>
  <c r="AL1581" i="4" s="1"/>
  <c r="AJ1585" i="4"/>
  <c r="AF1585" i="4"/>
  <c r="AL1585" i="4" s="1"/>
  <c r="AF1638" i="4"/>
  <c r="AL1638" i="4" s="1"/>
  <c r="AJ1638" i="4"/>
  <c r="AF1646" i="4"/>
  <c r="AL1646" i="4" s="1"/>
  <c r="AJ1646" i="4"/>
  <c r="AF1677" i="4"/>
  <c r="AL1677" i="4" s="1"/>
  <c r="AJ1677" i="4"/>
  <c r="AJ1758" i="4"/>
  <c r="AF1758" i="4"/>
  <c r="AL1758" i="4" s="1"/>
  <c r="AJ1787" i="4"/>
  <c r="AF1787" i="4"/>
  <c r="AL1787" i="4" s="1"/>
  <c r="AF1819" i="4"/>
  <c r="AL1819" i="4" s="1"/>
  <c r="AJ1819" i="4"/>
  <c r="AF1827" i="4"/>
  <c r="AL1827" i="4" s="1"/>
  <c r="AJ1827" i="4"/>
  <c r="AJ1829" i="4"/>
  <c r="AF1829" i="4"/>
  <c r="AL1829" i="4" s="1"/>
  <c r="AJ1831" i="4"/>
  <c r="AF1831" i="4"/>
  <c r="AL1831" i="4" s="1"/>
  <c r="AJ1833" i="4"/>
  <c r="AF1833" i="4"/>
  <c r="AL1833" i="4" s="1"/>
  <c r="AJ1847" i="4"/>
  <c r="AF1847" i="4"/>
  <c r="AL1847" i="4" s="1"/>
  <c r="AJ1858" i="4"/>
  <c r="AF1858" i="4"/>
  <c r="AL1858" i="4" s="1"/>
  <c r="AJ1873" i="4"/>
  <c r="AF1873" i="4"/>
  <c r="AL1873" i="4" s="1"/>
  <c r="AJ1893" i="4"/>
  <c r="AF1893" i="4"/>
  <c r="AL1893" i="4" s="1"/>
  <c r="AJ1899" i="4"/>
  <c r="AF1899" i="4"/>
  <c r="AL1899" i="4" s="1"/>
  <c r="AJ1905" i="4"/>
  <c r="AI1905" i="4"/>
  <c r="AL1905" i="4" s="1"/>
  <c r="AJ1932" i="4"/>
  <c r="AF1932" i="4"/>
  <c r="AL1932" i="4" s="1"/>
  <c r="AJ1934" i="4"/>
  <c r="AF1934" i="4"/>
  <c r="AL1934" i="4" s="1"/>
  <c r="AF1937" i="4"/>
  <c r="AL1937" i="4" s="1"/>
  <c r="AJ1937" i="4"/>
  <c r="AJ1983" i="4"/>
  <c r="AF1983" i="4"/>
  <c r="AL1983" i="4" s="1"/>
  <c r="AJ1996" i="4"/>
  <c r="AF1996" i="4"/>
  <c r="AL1996" i="4" s="1"/>
  <c r="AJ1998" i="4"/>
  <c r="AF1998" i="4"/>
  <c r="AL1998" i="4" s="1"/>
  <c r="AF2001" i="4"/>
  <c r="AL2001" i="4" s="1"/>
  <c r="AJ2001" i="4"/>
  <c r="AF2012" i="4"/>
  <c r="AL2012" i="4" s="1"/>
  <c r="AJ2012" i="4"/>
  <c r="AF2020" i="4"/>
  <c r="AL2020" i="4" s="1"/>
  <c r="AJ2020" i="4"/>
  <c r="AJ2022" i="4"/>
  <c r="AF2022" i="4"/>
  <c r="AL2022" i="4" s="1"/>
  <c r="AF2033" i="4"/>
  <c r="AL2033" i="4" s="1"/>
  <c r="AJ2033" i="4"/>
  <c r="AJ2035" i="4"/>
  <c r="AF2035" i="4"/>
  <c r="AL2035" i="4" s="1"/>
  <c r="AJ2073" i="4"/>
  <c r="AF2073" i="4"/>
  <c r="AL2073" i="4" s="1"/>
  <c r="AF2106" i="4"/>
  <c r="AL2106" i="4" s="1"/>
  <c r="AJ2106" i="4"/>
  <c r="AJ2145" i="4"/>
  <c r="AF2145" i="4"/>
  <c r="AL2145" i="4" s="1"/>
  <c r="AJ2348" i="4"/>
  <c r="AF2348" i="4"/>
  <c r="AL2348" i="4" s="1"/>
  <c r="AJ2358" i="4"/>
  <c r="AF2358" i="4"/>
  <c r="AL2358" i="4" s="1"/>
  <c r="AJ2415" i="4"/>
  <c r="AF2415" i="4"/>
  <c r="AL2415" i="4" s="1"/>
  <c r="AJ2429" i="4"/>
  <c r="AF2429" i="4"/>
  <c r="AL2429" i="4" s="1"/>
  <c r="AJ2431" i="4"/>
  <c r="AF2431" i="4"/>
  <c r="AL2431" i="4" s="1"/>
  <c r="P13" i="4"/>
  <c r="R51" i="4"/>
  <c r="R49" i="4"/>
  <c r="R47" i="4"/>
  <c r="R45" i="4"/>
  <c r="R43" i="4"/>
  <c r="R39" i="4"/>
  <c r="R36" i="4"/>
  <c r="R42" i="4"/>
  <c r="R38" i="4"/>
  <c r="R17" i="4"/>
  <c r="AR17" i="4"/>
  <c r="AR54" i="4" s="1"/>
  <c r="R19" i="4"/>
  <c r="R22" i="4"/>
  <c r="R27" i="4"/>
  <c r="R30" i="4"/>
  <c r="S32" i="4"/>
  <c r="S34" i="4"/>
  <c r="S35" i="4"/>
  <c r="AF39" i="4"/>
  <c r="AL39" i="4" s="1"/>
  <c r="R41" i="4"/>
  <c r="AE68" i="4"/>
  <c r="AE70" i="4"/>
  <c r="AE72" i="4"/>
  <c r="AF225" i="4"/>
  <c r="AL225" i="4" s="1"/>
  <c r="S228" i="4"/>
  <c r="S254" i="4"/>
  <c r="AJ255" i="4"/>
  <c r="AT260" i="4"/>
  <c r="AT258" i="4"/>
  <c r="AT259" i="4"/>
  <c r="P465" i="4"/>
  <c r="P268" i="4"/>
  <c r="P264" i="4"/>
  <c r="P261" i="4"/>
  <c r="P266" i="4"/>
  <c r="AJ270" i="4"/>
  <c r="AJ274" i="4"/>
  <c r="AJ278" i="4"/>
  <c r="AJ279" i="4"/>
  <c r="AJ280" i="4"/>
  <c r="AJ281" i="4"/>
  <c r="AJ282" i="4"/>
  <c r="AJ283" i="4"/>
  <c r="AJ284" i="4"/>
  <c r="AF287" i="4"/>
  <c r="AL287" i="4" s="1"/>
  <c r="AJ292" i="4"/>
  <c r="AF295" i="4"/>
  <c r="AL295" i="4" s="1"/>
  <c r="AJ300" i="4"/>
  <c r="AF303" i="4"/>
  <c r="AL303" i="4" s="1"/>
  <c r="AJ308" i="4"/>
  <c r="AF311" i="4"/>
  <c r="AL311" i="4" s="1"/>
  <c r="AJ323" i="4"/>
  <c r="AJ334" i="4"/>
  <c r="AF334" i="4"/>
  <c r="AL334" i="4" s="1"/>
  <c r="AF337" i="4"/>
  <c r="AL337" i="4" s="1"/>
  <c r="AJ339" i="4"/>
  <c r="AF343" i="4"/>
  <c r="AL343" i="4" s="1"/>
  <c r="AJ345" i="4"/>
  <c r="AF349" i="4"/>
  <c r="AL349" i="4" s="1"/>
  <c r="AJ351" i="4"/>
  <c r="AF355" i="4"/>
  <c r="AL355" i="4" s="1"/>
  <c r="AF370" i="4"/>
  <c r="AL370" i="4" s="1"/>
  <c r="AJ375" i="4"/>
  <c r="AF375" i="4"/>
  <c r="AL375" i="4" s="1"/>
  <c r="AF382" i="4"/>
  <c r="AL382" i="4" s="1"/>
  <c r="AF393" i="4"/>
  <c r="AL393" i="4" s="1"/>
  <c r="AJ410" i="4"/>
  <c r="AJ417" i="4"/>
  <c r="AF417" i="4"/>
  <c r="AL417" i="4" s="1"/>
  <c r="AJ423" i="4"/>
  <c r="AJ428" i="4"/>
  <c r="AJ442" i="4"/>
  <c r="AF444" i="4"/>
  <c r="AL444" i="4" s="1"/>
  <c r="AJ449" i="4"/>
  <c r="AF454" i="4"/>
  <c r="AL454" i="4" s="1"/>
  <c r="AF458" i="4"/>
  <c r="AL458" i="4" s="1"/>
  <c r="AJ460" i="4"/>
  <c r="AI461" i="4"/>
  <c r="AL461" i="4" s="1"/>
  <c r="AF481" i="4"/>
  <c r="AL481" i="4" s="1"/>
  <c r="R488" i="4"/>
  <c r="AJ491" i="4"/>
  <c r="AF491" i="4"/>
  <c r="AL491" i="4" s="1"/>
  <c r="AF500" i="4"/>
  <c r="AL500" i="4" s="1"/>
  <c r="R506" i="4"/>
  <c r="R508" i="4"/>
  <c r="R511" i="4"/>
  <c r="AJ512" i="4"/>
  <c r="R517" i="4"/>
  <c r="AF518" i="4"/>
  <c r="AL518" i="4" s="1"/>
  <c r="AJ523" i="4"/>
  <c r="AF523" i="4"/>
  <c r="AL523" i="4" s="1"/>
  <c r="AF532" i="4"/>
  <c r="AL532" i="4" s="1"/>
  <c r="AJ537" i="4"/>
  <c r="AF540" i="4"/>
  <c r="AL540" i="4" s="1"/>
  <c r="R543" i="4"/>
  <c r="AJ545" i="4"/>
  <c r="AF548" i="4"/>
  <c r="AL548" i="4" s="1"/>
  <c r="R551" i="4"/>
  <c r="AJ553" i="4"/>
  <c r="AF556" i="4"/>
  <c r="AL556" i="4" s="1"/>
  <c r="R559" i="4"/>
  <c r="AJ561" i="4"/>
  <c r="AF564" i="4"/>
  <c r="AL564" i="4" s="1"/>
  <c r="R567" i="4"/>
  <c r="AJ569" i="4"/>
  <c r="AF572" i="4"/>
  <c r="AL572" i="4" s="1"/>
  <c r="R575" i="4"/>
  <c r="AI575" i="4"/>
  <c r="AL575" i="4" s="1"/>
  <c r="AF578" i="4"/>
  <c r="AL578" i="4" s="1"/>
  <c r="P586" i="4"/>
  <c r="AF599" i="4"/>
  <c r="S600" i="4"/>
  <c r="S604" i="4"/>
  <c r="AJ605" i="4"/>
  <c r="AF607" i="4"/>
  <c r="AL607" i="4" s="1"/>
  <c r="S610" i="4"/>
  <c r="S615" i="4"/>
  <c r="AJ620" i="4"/>
  <c r="AF622" i="4"/>
  <c r="AL622" i="4" s="1"/>
  <c r="AT632" i="4"/>
  <c r="AT630" i="4"/>
  <c r="P632" i="4"/>
  <c r="AJ647" i="4"/>
  <c r="AF653" i="4"/>
  <c r="AL653" i="4" s="1"/>
  <c r="AJ658" i="4"/>
  <c r="AF658" i="4"/>
  <c r="AL658" i="4" s="1"/>
  <c r="AF665" i="4"/>
  <c r="AL665" i="4" s="1"/>
  <c r="AQ678" i="4"/>
  <c r="AQ676" i="4"/>
  <c r="AQ677" i="4"/>
  <c r="S2870" i="4"/>
  <c r="S864" i="4"/>
  <c r="S862" i="4"/>
  <c r="S857" i="4"/>
  <c r="S855" i="4"/>
  <c r="S850" i="4"/>
  <c r="S845" i="4"/>
  <c r="S843" i="4"/>
  <c r="S841" i="4"/>
  <c r="S838" i="4"/>
  <c r="S833" i="4"/>
  <c r="S820" i="4"/>
  <c r="S815" i="4"/>
  <c r="S813" i="4"/>
  <c r="S811" i="4"/>
  <c r="S809" i="4"/>
  <c r="S804" i="4"/>
  <c r="S801" i="4"/>
  <c r="S796" i="4"/>
  <c r="S794" i="4"/>
  <c r="S792" i="4"/>
  <c r="S777" i="4"/>
  <c r="S772" i="4"/>
  <c r="S769" i="4"/>
  <c r="S764" i="4"/>
  <c r="S759" i="4"/>
  <c r="S754" i="4"/>
  <c r="S752" i="4"/>
  <c r="S747" i="4"/>
  <c r="S745" i="4"/>
  <c r="S740" i="4"/>
  <c r="S735" i="4"/>
  <c r="S733" i="4"/>
  <c r="S728" i="4"/>
  <c r="S726" i="4"/>
  <c r="S724" i="4"/>
  <c r="S717" i="4"/>
  <c r="S711" i="4"/>
  <c r="S709" i="4"/>
  <c r="S704" i="4"/>
  <c r="S699" i="4"/>
  <c r="S697" i="4"/>
  <c r="S692" i="4"/>
  <c r="S866" i="4"/>
  <c r="S859" i="4"/>
  <c r="S854" i="4"/>
  <c r="S852" i="4"/>
  <c r="S847" i="4"/>
  <c r="S840" i="4"/>
  <c r="S837" i="4"/>
  <c r="S835" i="4"/>
  <c r="S830" i="4"/>
  <c r="S828" i="4"/>
  <c r="S826" i="4"/>
  <c r="S824" i="4"/>
  <c r="S822" i="4"/>
  <c r="S817" i="4"/>
  <c r="S806" i="4"/>
  <c r="S803" i="4"/>
  <c r="S798" i="4"/>
  <c r="S789" i="4"/>
  <c r="S787" i="4"/>
  <c r="S785" i="4"/>
  <c r="S783" i="4"/>
  <c r="S781" i="4"/>
  <c r="S779" i="4"/>
  <c r="S774" i="4"/>
  <c r="S771" i="4"/>
  <c r="S766" i="4"/>
  <c r="S763" i="4"/>
  <c r="S761" i="4"/>
  <c r="S758" i="4"/>
  <c r="S756" i="4"/>
  <c r="S749" i="4"/>
  <c r="S744" i="4"/>
  <c r="S742" i="4"/>
  <c r="S737" i="4"/>
  <c r="S732" i="4"/>
  <c r="S730" i="4"/>
  <c r="S721" i="4"/>
  <c r="S719" i="4"/>
  <c r="S716" i="4"/>
  <c r="S713" i="4"/>
  <c r="S708" i="4"/>
  <c r="S706" i="4"/>
  <c r="S701" i="4"/>
  <c r="S696" i="4"/>
  <c r="S694" i="4"/>
  <c r="S689" i="4"/>
  <c r="AF690" i="4"/>
  <c r="AL690" i="4" s="1"/>
  <c r="S691" i="4"/>
  <c r="AF693" i="4"/>
  <c r="AL693" i="4" s="1"/>
  <c r="S700" i="4"/>
  <c r="AJ700" i="4"/>
  <c r="S707" i="4"/>
  <c r="AJ707" i="4"/>
  <c r="AJ717" i="4"/>
  <c r="AJ724" i="4"/>
  <c r="AF724" i="4"/>
  <c r="AL724" i="4" s="1"/>
  <c r="S725" i="4"/>
  <c r="AJ728" i="4"/>
  <c r="AF728" i="4"/>
  <c r="AL728" i="4" s="1"/>
  <c r="S729" i="4"/>
  <c r="AJ733" i="4"/>
  <c r="AF733" i="4"/>
  <c r="AL733" i="4" s="1"/>
  <c r="S734" i="4"/>
  <c r="S738" i="4"/>
  <c r="AJ747" i="4"/>
  <c r="AF750" i="4"/>
  <c r="AL750" i="4" s="1"/>
  <c r="S751" i="4"/>
  <c r="AF753" i="4"/>
  <c r="AL753" i="4" s="1"/>
  <c r="S760" i="4"/>
  <c r="AJ764" i="4"/>
  <c r="AF764" i="4"/>
  <c r="AL764" i="4" s="1"/>
  <c r="S765" i="4"/>
  <c r="AF775" i="4"/>
  <c r="AL775" i="4" s="1"/>
  <c r="S776" i="4"/>
  <c r="AJ777" i="4"/>
  <c r="AJ792" i="4"/>
  <c r="AF792" i="4"/>
  <c r="AL792" i="4" s="1"/>
  <c r="S793" i="4"/>
  <c r="AF797" i="4"/>
  <c r="AL797" i="4" s="1"/>
  <c r="S802" i="4"/>
  <c r="AJ802" i="4"/>
  <c r="AF805" i="4"/>
  <c r="AL805" i="4" s="1"/>
  <c r="AJ809" i="4"/>
  <c r="AF809" i="4"/>
  <c r="AL809" i="4" s="1"/>
  <c r="AJ813" i="4"/>
  <c r="AF813" i="4"/>
  <c r="AL813" i="4" s="1"/>
  <c r="AF818" i="4"/>
  <c r="AL818" i="4" s="1"/>
  <c r="S819" i="4"/>
  <c r="S823" i="4"/>
  <c r="AJ823" i="4"/>
  <c r="S827" i="4"/>
  <c r="AJ827" i="4"/>
  <c r="S831" i="4"/>
  <c r="AF832" i="4"/>
  <c r="AL832" i="4" s="1"/>
  <c r="S846" i="4"/>
  <c r="AJ846" i="4"/>
  <c r="AF848" i="4"/>
  <c r="AL848" i="4" s="1"/>
  <c r="S849" i="4"/>
  <c r="AF851" i="4"/>
  <c r="AL851" i="4" s="1"/>
  <c r="S856" i="4"/>
  <c r="AJ862" i="4"/>
  <c r="AF862" i="4"/>
  <c r="AL862" i="4" s="1"/>
  <c r="S865" i="4"/>
  <c r="AF871" i="4"/>
  <c r="AL871" i="4" s="1"/>
  <c r="AF874" i="4"/>
  <c r="AL874" i="4" s="1"/>
  <c r="AF881" i="4"/>
  <c r="AL881" i="4" s="1"/>
  <c r="AJ883" i="4"/>
  <c r="AF887" i="4"/>
  <c r="AL887" i="4" s="1"/>
  <c r="AJ892" i="4"/>
  <c r="AF898" i="4"/>
  <c r="AL898" i="4" s="1"/>
  <c r="AF902" i="4"/>
  <c r="AL902" i="4" s="1"/>
  <c r="AF906" i="4"/>
  <c r="AL906" i="4" s="1"/>
  <c r="AJ915" i="4"/>
  <c r="AJ919" i="4"/>
  <c r="AJ923" i="4"/>
  <c r="AJ927" i="4"/>
  <c r="AJ931" i="4"/>
  <c r="AT1138" i="4"/>
  <c r="AF987" i="4"/>
  <c r="AL987" i="4" s="1"/>
  <c r="AJ990" i="4"/>
  <c r="AF990" i="4"/>
  <c r="AL990" i="4" s="1"/>
  <c r="AJ995" i="4"/>
  <c r="AJ999" i="4"/>
  <c r="AF1002" i="4"/>
  <c r="AL1002" i="4" s="1"/>
  <c r="AF1006" i="4"/>
  <c r="AL1006" i="4" s="1"/>
  <c r="AF1015" i="4"/>
  <c r="AL1015" i="4" s="1"/>
  <c r="AJ1021" i="4"/>
  <c r="AF1021" i="4"/>
  <c r="AL1021" i="4" s="1"/>
  <c r="AF1029" i="4"/>
  <c r="AL1029" i="4" s="1"/>
  <c r="AF1033" i="4"/>
  <c r="AL1033" i="4" s="1"/>
  <c r="AJ1041" i="4"/>
  <c r="AF1041" i="4"/>
  <c r="AL1041" i="4" s="1"/>
  <c r="AJ1045" i="4"/>
  <c r="AF1045" i="4"/>
  <c r="AL1045" i="4" s="1"/>
  <c r="AJ1049" i="4"/>
  <c r="AF1049" i="4"/>
  <c r="AL1049" i="4" s="1"/>
  <c r="AJ1053" i="4"/>
  <c r="AF1053" i="4"/>
  <c r="AL1053" i="4" s="1"/>
  <c r="AJ1057" i="4"/>
  <c r="AF1057" i="4"/>
  <c r="AL1057" i="4" s="1"/>
  <c r="AF1060" i="4"/>
  <c r="AL1060" i="4" s="1"/>
  <c r="AF1064" i="4"/>
  <c r="AL1064" i="4" s="1"/>
  <c r="AJ1066" i="4"/>
  <c r="AF1070" i="4"/>
  <c r="AL1070" i="4" s="1"/>
  <c r="AJ1075" i="4"/>
  <c r="AF1081" i="4"/>
  <c r="AL1081" i="4" s="1"/>
  <c r="AJ1086" i="4"/>
  <c r="AF1089" i="4"/>
  <c r="AL1089" i="4" s="1"/>
  <c r="AJ1093" i="4"/>
  <c r="AF1093" i="4"/>
  <c r="AL1093" i="4" s="1"/>
  <c r="AF1097" i="4"/>
  <c r="AL1097" i="4" s="1"/>
  <c r="AJ1101" i="4"/>
  <c r="AF1101" i="4"/>
  <c r="AL1101" i="4" s="1"/>
  <c r="AF1105" i="4"/>
  <c r="AL1105" i="4" s="1"/>
  <c r="AJ1113" i="4"/>
  <c r="AF1113" i="4"/>
  <c r="AL1113" i="4" s="1"/>
  <c r="AF1120" i="4"/>
  <c r="AL1120" i="4" s="1"/>
  <c r="AT1139" i="4"/>
  <c r="AJ1158" i="4"/>
  <c r="AJ1159" i="4"/>
  <c r="AF1159" i="4"/>
  <c r="AL1159" i="4" s="1"/>
  <c r="AJ1169" i="4"/>
  <c r="AJ1172" i="4"/>
  <c r="AJ1173" i="4"/>
  <c r="AF1173" i="4"/>
  <c r="AL1173" i="4" s="1"/>
  <c r="AJ1176" i="4"/>
  <c r="AJ1177" i="4"/>
  <c r="AF1177" i="4"/>
  <c r="AL1177" i="4" s="1"/>
  <c r="AJ1180" i="4"/>
  <c r="AJ1181" i="4"/>
  <c r="AF1181" i="4"/>
  <c r="AL1181" i="4" s="1"/>
  <c r="AJ1184" i="4"/>
  <c r="AJ1185" i="4"/>
  <c r="AF1185" i="4"/>
  <c r="AL1185" i="4" s="1"/>
  <c r="AJ1188" i="4"/>
  <c r="AJ1189" i="4"/>
  <c r="AF1189" i="4"/>
  <c r="AL1189" i="4" s="1"/>
  <c r="AJ1192" i="4"/>
  <c r="AJ1193" i="4"/>
  <c r="AF1193" i="4"/>
  <c r="AL1193" i="4" s="1"/>
  <c r="AJ1199" i="4"/>
  <c r="AL1201" i="4"/>
  <c r="AJ1202" i="4"/>
  <c r="AF1202" i="4"/>
  <c r="AL1202" i="4" s="1"/>
  <c r="AF1217" i="4"/>
  <c r="AL1217" i="4" s="1"/>
  <c r="AJ1222" i="4"/>
  <c r="AJ1224" i="4"/>
  <c r="AL1232" i="4"/>
  <c r="AJ1242" i="4"/>
  <c r="AF1242" i="4"/>
  <c r="AL1242" i="4" s="1"/>
  <c r="AJ1245" i="4"/>
  <c r="AF1245" i="4"/>
  <c r="AL1245" i="4" s="1"/>
  <c r="AJ1255" i="4"/>
  <c r="AF1255" i="4"/>
  <c r="AL1255" i="4" s="1"/>
  <c r="AF1258" i="4"/>
  <c r="AL1258" i="4" s="1"/>
  <c r="AJ1259" i="4"/>
  <c r="AF1259" i="4"/>
  <c r="AL1259" i="4" s="1"/>
  <c r="AJ1265" i="4"/>
  <c r="AF1265" i="4"/>
  <c r="AL1265" i="4" s="1"/>
  <c r="AJ1272" i="4"/>
  <c r="AF1272" i="4"/>
  <c r="AL1272" i="4" s="1"/>
  <c r="AJ1276" i="4"/>
  <c r="AF1276" i="4"/>
  <c r="AL1276" i="4" s="1"/>
  <c r="AJ1277" i="4"/>
  <c r="AJ1278" i="4"/>
  <c r="AF1278" i="4"/>
  <c r="AL1278" i="4" s="1"/>
  <c r="AJ1280" i="4"/>
  <c r="AF1280" i="4"/>
  <c r="AL1280" i="4" s="1"/>
  <c r="AJ1285" i="4"/>
  <c r="AF1285" i="4"/>
  <c r="AL1285" i="4" s="1"/>
  <c r="AJ1293" i="4"/>
  <c r="AF1293" i="4"/>
  <c r="AL1293" i="4" s="1"/>
  <c r="AJ1301" i="4"/>
  <c r="AF1301" i="4"/>
  <c r="AL1301" i="4" s="1"/>
  <c r="AJ1309" i="4"/>
  <c r="AF1309" i="4"/>
  <c r="AL1309" i="4" s="1"/>
  <c r="AJ1317" i="4"/>
  <c r="AF1317" i="4"/>
  <c r="AL1317" i="4" s="1"/>
  <c r="AJ1328" i="4"/>
  <c r="AJ1329" i="4"/>
  <c r="AF1329" i="4"/>
  <c r="AL1329" i="4" s="1"/>
  <c r="AF1330" i="4"/>
  <c r="AL1330" i="4" s="1"/>
  <c r="AJ1330" i="4"/>
  <c r="AJ1333" i="4"/>
  <c r="AF1333" i="4"/>
  <c r="AL1333" i="4" s="1"/>
  <c r="AJ1335" i="4"/>
  <c r="AF1335" i="4"/>
  <c r="AL1335" i="4" s="1"/>
  <c r="AJ1338" i="4"/>
  <c r="AF1338" i="4"/>
  <c r="AL1338" i="4" s="1"/>
  <c r="AJ1340" i="4"/>
  <c r="AF1340" i="4"/>
  <c r="AL1340" i="4" s="1"/>
  <c r="AJ1345" i="4"/>
  <c r="AF1345" i="4"/>
  <c r="AL1345" i="4" s="1"/>
  <c r="AJ1354" i="4"/>
  <c r="AJ1361" i="4"/>
  <c r="AF1361" i="4"/>
  <c r="AL1361" i="4" s="1"/>
  <c r="AJ1363" i="4"/>
  <c r="AF1363" i="4"/>
  <c r="AL1363" i="4" s="1"/>
  <c r="AJ1366" i="4"/>
  <c r="AF1366" i="4"/>
  <c r="AL1366" i="4" s="1"/>
  <c r="AJ1369" i="4"/>
  <c r="AF1369" i="4"/>
  <c r="AL1369" i="4" s="1"/>
  <c r="AJ1371" i="4"/>
  <c r="AF1371" i="4"/>
  <c r="AL1371" i="4" s="1"/>
  <c r="AJ1378" i="4"/>
  <c r="AF1378" i="4"/>
  <c r="AL1378" i="4" s="1"/>
  <c r="AJ1380" i="4"/>
  <c r="AI1380" i="4"/>
  <c r="AL1380" i="4" s="1"/>
  <c r="AJ1387" i="4"/>
  <c r="AJ1394" i="4"/>
  <c r="AI1394" i="4"/>
  <c r="AL1394" i="4" s="1"/>
  <c r="AJ1398" i="4"/>
  <c r="AF1398" i="4"/>
  <c r="AL1398" i="4" s="1"/>
  <c r="R1584" i="4"/>
  <c r="R1577" i="4"/>
  <c r="R1575" i="4"/>
  <c r="R1570" i="4"/>
  <c r="R1568" i="4"/>
  <c r="R1561" i="4"/>
  <c r="R1590" i="4"/>
  <c r="R1583" i="4"/>
  <c r="R1576" i="4"/>
  <c r="R1589" i="4"/>
  <c r="R1582" i="4"/>
  <c r="R1574" i="4"/>
  <c r="R1566" i="4"/>
  <c r="R1557" i="4"/>
  <c r="R1552" i="4"/>
  <c r="R1547" i="4"/>
  <c r="R1542" i="4"/>
  <c r="R1539" i="4"/>
  <c r="R1534" i="4"/>
  <c r="R1529" i="4"/>
  <c r="R1526" i="4"/>
  <c r="R1521" i="4"/>
  <c r="R1518" i="4"/>
  <c r="R1513" i="4"/>
  <c r="R1510" i="4"/>
  <c r="R1505" i="4"/>
  <c r="R1502" i="4"/>
  <c r="R1497" i="4"/>
  <c r="R1494" i="4"/>
  <c r="R1489" i="4"/>
  <c r="R1486" i="4"/>
  <c r="R1481" i="4"/>
  <c r="R1478" i="4"/>
  <c r="R1473" i="4"/>
  <c r="R1470" i="4"/>
  <c r="R1465" i="4"/>
  <c r="R1462" i="4"/>
  <c r="R1457" i="4"/>
  <c r="R1454" i="4"/>
  <c r="R1449" i="4"/>
  <c r="R1446" i="4"/>
  <c r="R1441" i="4"/>
  <c r="R1438" i="4"/>
  <c r="R1433" i="4"/>
  <c r="R1586" i="4"/>
  <c r="R1579" i="4"/>
  <c r="R1571" i="4"/>
  <c r="R1567" i="4"/>
  <c r="R1562" i="4"/>
  <c r="R1559" i="4"/>
  <c r="R1556" i="4"/>
  <c r="R1554" i="4"/>
  <c r="R1549" i="4"/>
  <c r="R1546" i="4"/>
  <c r="R1544" i="4"/>
  <c r="R1541" i="4"/>
  <c r="R1536" i="4"/>
  <c r="R1531" i="4"/>
  <c r="R1528" i="4"/>
  <c r="R1523" i="4"/>
  <c r="R1520" i="4"/>
  <c r="R1515" i="4"/>
  <c r="R1512" i="4"/>
  <c r="R1507" i="4"/>
  <c r="R1504" i="4"/>
  <c r="R1499" i="4"/>
  <c r="R1496" i="4"/>
  <c r="R1491" i="4"/>
  <c r="R1488" i="4"/>
  <c r="R1483" i="4"/>
  <c r="R1480" i="4"/>
  <c r="R1475" i="4"/>
  <c r="R1472" i="4"/>
  <c r="R1467" i="4"/>
  <c r="R1464" i="4"/>
  <c r="R1459" i="4"/>
  <c r="R1456" i="4"/>
  <c r="R1451" i="4"/>
  <c r="R1448" i="4"/>
  <c r="R1443" i="4"/>
  <c r="R1440" i="4"/>
  <c r="R1435" i="4"/>
  <c r="R1432" i="4"/>
  <c r="R1430" i="4"/>
  <c r="R1428" i="4"/>
  <c r="R1426" i="4"/>
  <c r="R1424" i="4"/>
  <c r="R1422" i="4"/>
  <c r="R1420" i="4"/>
  <c r="R1418" i="4"/>
  <c r="R1416" i="4"/>
  <c r="R1591" i="4"/>
  <c r="R1588" i="4"/>
  <c r="R1585" i="4"/>
  <c r="R1581" i="4"/>
  <c r="R1578" i="4"/>
  <c r="R1572" i="4"/>
  <c r="R1563" i="4"/>
  <c r="R1558" i="4"/>
  <c r="R1553" i="4"/>
  <c r="R1551" i="4"/>
  <c r="R1548" i="4"/>
  <c r="R1543" i="4"/>
  <c r="R1538" i="4"/>
  <c r="R1533" i="4"/>
  <c r="R1530" i="4"/>
  <c r="R1525" i="4"/>
  <c r="R1522" i="4"/>
  <c r="R1517" i="4"/>
  <c r="R1514" i="4"/>
  <c r="R1509" i="4"/>
  <c r="R1506" i="4"/>
  <c r="R1501" i="4"/>
  <c r="R1498" i="4"/>
  <c r="R1493" i="4"/>
  <c r="R1490" i="4"/>
  <c r="R1485" i="4"/>
  <c r="R1482" i="4"/>
  <c r="R1477" i="4"/>
  <c r="R1474" i="4"/>
  <c r="R1469" i="4"/>
  <c r="R1466" i="4"/>
  <c r="R1461" i="4"/>
  <c r="R1458" i="4"/>
  <c r="R1453" i="4"/>
  <c r="R1450" i="4"/>
  <c r="R1445" i="4"/>
  <c r="R1442" i="4"/>
  <c r="R1437" i="4"/>
  <c r="R1434" i="4"/>
  <c r="R1565" i="4"/>
  <c r="R1564" i="4"/>
  <c r="R1560" i="4"/>
  <c r="R1527" i="4"/>
  <c r="R1524" i="4"/>
  <c r="R1511" i="4"/>
  <c r="R1508" i="4"/>
  <c r="R1495" i="4"/>
  <c r="R1492" i="4"/>
  <c r="R1479" i="4"/>
  <c r="R1476" i="4"/>
  <c r="R1463" i="4"/>
  <c r="R1460" i="4"/>
  <c r="R1447" i="4"/>
  <c r="R1444" i="4"/>
  <c r="R1431" i="4"/>
  <c r="R1423" i="4"/>
  <c r="R1415" i="4"/>
  <c r="R1573" i="4"/>
  <c r="R1569" i="4"/>
  <c r="R1550" i="4"/>
  <c r="R1540" i="4"/>
  <c r="R1537" i="4"/>
  <c r="R1429" i="4"/>
  <c r="R1421" i="4"/>
  <c r="AR1907" i="4"/>
  <c r="AJ1419" i="4"/>
  <c r="AF1419" i="4"/>
  <c r="AL1419" i="4" s="1"/>
  <c r="AJ1423" i="4"/>
  <c r="AF1423" i="4"/>
  <c r="AL1423" i="4" s="1"/>
  <c r="AJ1424" i="4"/>
  <c r="AJ1425" i="4"/>
  <c r="AF1425" i="4"/>
  <c r="AL1425" i="4" s="1"/>
  <c r="AF1426" i="4"/>
  <c r="AL1426" i="4" s="1"/>
  <c r="AJ1426" i="4"/>
  <c r="AJ1429" i="4"/>
  <c r="AF1429" i="4"/>
  <c r="AL1429" i="4" s="1"/>
  <c r="AJ1433" i="4"/>
  <c r="AF1441" i="4"/>
  <c r="AL1441" i="4" s="1"/>
  <c r="AJ1451" i="4"/>
  <c r="AF1451" i="4"/>
  <c r="AL1451" i="4" s="1"/>
  <c r="R1452" i="4"/>
  <c r="AJ1465" i="4"/>
  <c r="AF1473" i="4"/>
  <c r="AL1473" i="4" s="1"/>
  <c r="AJ1476" i="4"/>
  <c r="AF1476" i="4"/>
  <c r="AL1476" i="4" s="1"/>
  <c r="AJ1483" i="4"/>
  <c r="AF1483" i="4"/>
  <c r="AL1483" i="4" s="1"/>
  <c r="R1484" i="4"/>
  <c r="AJ1497" i="4"/>
  <c r="AF1505" i="4"/>
  <c r="AL1505" i="4" s="1"/>
  <c r="AJ1515" i="4"/>
  <c r="AF1515" i="4"/>
  <c r="AL1515" i="4" s="1"/>
  <c r="R1516" i="4"/>
  <c r="AJ1529" i="4"/>
  <c r="AJ1546" i="4"/>
  <c r="AF1557" i="4"/>
  <c r="AL1557" i="4" s="1"/>
  <c r="AJ1565" i="4"/>
  <c r="AF1565" i="4"/>
  <c r="AL1565" i="4" s="1"/>
  <c r="AJ1578" i="4"/>
  <c r="AF1578" i="4"/>
  <c r="AL1578" i="4" s="1"/>
  <c r="R1580" i="4"/>
  <c r="AJ1587" i="4"/>
  <c r="AF1587" i="4"/>
  <c r="AL1587" i="4" s="1"/>
  <c r="AJ1643" i="4"/>
  <c r="AF1643" i="4"/>
  <c r="AL1643" i="4" s="1"/>
  <c r="AF1664" i="4"/>
  <c r="AL1664" i="4" s="1"/>
  <c r="AJ1664" i="4"/>
  <c r="AJ1688" i="4"/>
  <c r="AF1688" i="4"/>
  <c r="AL1688" i="4" s="1"/>
  <c r="AJ1690" i="4"/>
  <c r="AF1690" i="4"/>
  <c r="AL1690" i="4" s="1"/>
  <c r="AF1695" i="4"/>
  <c r="AL1695" i="4" s="1"/>
  <c r="AJ1695" i="4"/>
  <c r="AF1699" i="4"/>
  <c r="AL1699" i="4" s="1"/>
  <c r="AJ1699" i="4"/>
  <c r="AF1703" i="4"/>
  <c r="AL1703" i="4" s="1"/>
  <c r="AJ1703" i="4"/>
  <c r="AF1707" i="4"/>
  <c r="AL1707" i="4" s="1"/>
  <c r="AJ1707" i="4"/>
  <c r="AF1711" i="4"/>
  <c r="AL1711" i="4" s="1"/>
  <c r="AJ1711" i="4"/>
  <c r="AF1715" i="4"/>
  <c r="AL1715" i="4" s="1"/>
  <c r="AJ1715" i="4"/>
  <c r="AF1719" i="4"/>
  <c r="AL1719" i="4" s="1"/>
  <c r="AJ1719" i="4"/>
  <c r="AF1723" i="4"/>
  <c r="AL1723" i="4" s="1"/>
  <c r="AJ1723" i="4"/>
  <c r="AF1727" i="4"/>
  <c r="AL1727" i="4" s="1"/>
  <c r="AJ1727" i="4"/>
  <c r="AF1731" i="4"/>
  <c r="AL1731" i="4" s="1"/>
  <c r="AJ1731" i="4"/>
  <c r="AF1735" i="4"/>
  <c r="AL1735" i="4" s="1"/>
  <c r="AJ1735" i="4"/>
  <c r="AF1739" i="4"/>
  <c r="AL1739" i="4" s="1"/>
  <c r="AJ1739" i="4"/>
  <c r="AF1743" i="4"/>
  <c r="AL1743" i="4" s="1"/>
  <c r="AJ1743" i="4"/>
  <c r="AJ1760" i="4"/>
  <c r="AF1760" i="4"/>
  <c r="AL1760" i="4" s="1"/>
  <c r="AJ1795" i="4"/>
  <c r="AF1795" i="4"/>
  <c r="AL1795" i="4" s="1"/>
  <c r="AJ1805" i="4"/>
  <c r="AF1805" i="4"/>
  <c r="AL1805" i="4" s="1"/>
  <c r="AJ1808" i="4"/>
  <c r="AF1808" i="4"/>
  <c r="AL1808" i="4" s="1"/>
  <c r="AJ1890" i="4"/>
  <c r="AF1890" i="4"/>
  <c r="AL1890" i="4" s="1"/>
  <c r="AJ1904" i="4"/>
  <c r="AI1904" i="4"/>
  <c r="AL1904" i="4" s="1"/>
  <c r="AJ1967" i="4"/>
  <c r="AF1967" i="4"/>
  <c r="AL1967" i="4" s="1"/>
  <c r="AJ1980" i="4"/>
  <c r="AF1980" i="4"/>
  <c r="AL1980" i="4" s="1"/>
  <c r="AJ1982" i="4"/>
  <c r="AF1982" i="4"/>
  <c r="AL1982" i="4" s="1"/>
  <c r="AF1985" i="4"/>
  <c r="AL1985" i="4" s="1"/>
  <c r="AJ1985" i="4"/>
  <c r="AJ2064" i="4"/>
  <c r="AF2064" i="4"/>
  <c r="AL2064" i="4" s="1"/>
  <c r="AJ2203" i="4"/>
  <c r="AF2203" i="4"/>
  <c r="AL2203" i="4" s="1"/>
  <c r="AF2208" i="4"/>
  <c r="AL2208" i="4" s="1"/>
  <c r="AJ2208" i="4"/>
  <c r="AF2225" i="4"/>
  <c r="AL2225" i="4" s="1"/>
  <c r="AJ2225" i="4"/>
  <c r="AJ2241" i="4"/>
  <c r="AF2241" i="4"/>
  <c r="AL2241" i="4" s="1"/>
  <c r="S42" i="4"/>
  <c r="S38" i="4"/>
  <c r="S52" i="4"/>
  <c r="S50" i="4"/>
  <c r="S48" i="4"/>
  <c r="S46" i="4"/>
  <c r="S44" i="4"/>
  <c r="S41" i="4"/>
  <c r="S17" i="4"/>
  <c r="S19" i="4"/>
  <c r="R20" i="4"/>
  <c r="S22" i="4"/>
  <c r="R25" i="4"/>
  <c r="S27" i="4"/>
  <c r="R28" i="4"/>
  <c r="S30" i="4"/>
  <c r="R33" i="4"/>
  <c r="S39" i="4"/>
  <c r="R44" i="4"/>
  <c r="R46" i="4"/>
  <c r="R48" i="4"/>
  <c r="R50" i="4"/>
  <c r="R52" i="4"/>
  <c r="AQ57" i="4"/>
  <c r="AQ55" i="4"/>
  <c r="AR257" i="4"/>
  <c r="AJ74" i="4"/>
  <c r="AJ76" i="4"/>
  <c r="AJ78" i="4"/>
  <c r="AJ80" i="4"/>
  <c r="AJ82" i="4"/>
  <c r="AJ84" i="4"/>
  <c r="AJ86" i="4"/>
  <c r="AJ88" i="4"/>
  <c r="AJ90" i="4"/>
  <c r="AJ92" i="4"/>
  <c r="AJ94" i="4"/>
  <c r="AJ96" i="4"/>
  <c r="AJ98" i="4"/>
  <c r="AJ100" i="4"/>
  <c r="AJ102" i="4"/>
  <c r="AJ104" i="4"/>
  <c r="AJ106" i="4"/>
  <c r="AJ108" i="4"/>
  <c r="AJ110" i="4"/>
  <c r="AJ112" i="4"/>
  <c r="AJ114" i="4"/>
  <c r="AJ116" i="4"/>
  <c r="AJ118" i="4"/>
  <c r="AJ120" i="4"/>
  <c r="AJ122" i="4"/>
  <c r="AJ124" i="4"/>
  <c r="AJ126" i="4"/>
  <c r="AJ128" i="4"/>
  <c r="AJ130" i="4"/>
  <c r="AJ132" i="4"/>
  <c r="AJ134" i="4"/>
  <c r="AJ136" i="4"/>
  <c r="AJ138" i="4"/>
  <c r="AJ140" i="4"/>
  <c r="AJ142" i="4"/>
  <c r="AJ144" i="4"/>
  <c r="AJ146" i="4"/>
  <c r="AJ148" i="4"/>
  <c r="AJ150" i="4"/>
  <c r="AJ152" i="4"/>
  <c r="AJ154" i="4"/>
  <c r="AJ156" i="4"/>
  <c r="AJ158" i="4"/>
  <c r="AJ160" i="4"/>
  <c r="AJ162" i="4"/>
  <c r="AJ164" i="4"/>
  <c r="AJ166" i="4"/>
  <c r="AJ168" i="4"/>
  <c r="AJ170" i="4"/>
  <c r="AJ172" i="4"/>
  <c r="AJ174" i="4"/>
  <c r="AJ176" i="4"/>
  <c r="AJ178" i="4"/>
  <c r="AJ180" i="4"/>
  <c r="AJ182" i="4"/>
  <c r="AJ184" i="4"/>
  <c r="AJ186" i="4"/>
  <c r="AJ188" i="4"/>
  <c r="AJ190" i="4"/>
  <c r="AJ192" i="4"/>
  <c r="AJ194" i="4"/>
  <c r="AJ196" i="4"/>
  <c r="AJ198" i="4"/>
  <c r="AJ200" i="4"/>
  <c r="AJ202" i="4"/>
  <c r="AJ204" i="4"/>
  <c r="AJ206" i="4"/>
  <c r="AJ208" i="4"/>
  <c r="AJ210" i="4"/>
  <c r="AJ212" i="4"/>
  <c r="AJ214" i="4"/>
  <c r="AJ216" i="4"/>
  <c r="AJ218" i="4"/>
  <c r="AJ220" i="4"/>
  <c r="AJ222" i="4"/>
  <c r="AJ224" i="4"/>
  <c r="AJ227" i="4"/>
  <c r="S248" i="4"/>
  <c r="AG4215" i="4"/>
  <c r="AG4214" i="4"/>
  <c r="AG4216" i="4" s="1"/>
  <c r="AH251" i="4"/>
  <c r="AL270" i="4"/>
  <c r="AL278" i="4"/>
  <c r="AJ291" i="4"/>
  <c r="AJ299" i="4"/>
  <c r="AJ307" i="4"/>
  <c r="AJ322" i="4"/>
  <c r="AF322" i="4"/>
  <c r="AL322" i="4" s="1"/>
  <c r="AJ330" i="4"/>
  <c r="AI353" i="4"/>
  <c r="AL353" i="4" s="1"/>
  <c r="AJ361" i="4"/>
  <c r="AJ365" i="4"/>
  <c r="AJ422" i="4"/>
  <c r="AJ439" i="4"/>
  <c r="AF439" i="4"/>
  <c r="AL439" i="4" s="1"/>
  <c r="AJ441" i="4"/>
  <c r="AF452" i="4"/>
  <c r="AL452" i="4" s="1"/>
  <c r="P474" i="4"/>
  <c r="R478" i="4"/>
  <c r="R481" i="4"/>
  <c r="R498" i="4"/>
  <c r="R500" i="4"/>
  <c r="R503" i="4"/>
  <c r="AJ504" i="4"/>
  <c r="R509" i="4"/>
  <c r="AJ515" i="4"/>
  <c r="AF515" i="4"/>
  <c r="AL515" i="4" s="1"/>
  <c r="R530" i="4"/>
  <c r="R532" i="4"/>
  <c r="R535" i="4"/>
  <c r="AJ536" i="4"/>
  <c r="R538" i="4"/>
  <c r="R540" i="4"/>
  <c r="AJ544" i="4"/>
  <c r="R546" i="4"/>
  <c r="R548" i="4"/>
  <c r="AJ552" i="4"/>
  <c r="R554" i="4"/>
  <c r="R556" i="4"/>
  <c r="AJ560" i="4"/>
  <c r="R562" i="4"/>
  <c r="R564" i="4"/>
  <c r="AJ568" i="4"/>
  <c r="R570" i="4"/>
  <c r="R572" i="4"/>
  <c r="AJ576" i="4"/>
  <c r="R578" i="4"/>
  <c r="R581" i="4"/>
  <c r="AT589" i="4"/>
  <c r="AT587" i="4"/>
  <c r="P596" i="4"/>
  <c r="S599" i="4"/>
  <c r="AJ603" i="4"/>
  <c r="AF603" i="4"/>
  <c r="AL603" i="4" s="1"/>
  <c r="AJ609" i="4"/>
  <c r="AJ614" i="4"/>
  <c r="AF614" i="4"/>
  <c r="AL614" i="4" s="1"/>
  <c r="S618" i="4"/>
  <c r="P630" i="4"/>
  <c r="AJ650" i="4"/>
  <c r="AF650" i="4"/>
  <c r="AL650" i="4" s="1"/>
  <c r="S690" i="4"/>
  <c r="AJ699" i="4"/>
  <c r="S703" i="4"/>
  <c r="S712" i="4"/>
  <c r="AJ712" i="4"/>
  <c r="S715" i="4"/>
  <c r="S720" i="4"/>
  <c r="AJ720" i="4"/>
  <c r="S731" i="4"/>
  <c r="AJ731" i="4"/>
  <c r="AJ740" i="4"/>
  <c r="AF740" i="4"/>
  <c r="AL740" i="4" s="1"/>
  <c r="S741" i="4"/>
  <c r="AJ745" i="4"/>
  <c r="AF745" i="4"/>
  <c r="AL745" i="4" s="1"/>
  <c r="S746" i="4"/>
  <c r="S750" i="4"/>
  <c r="AJ754" i="4"/>
  <c r="AF754" i="4"/>
  <c r="AL754" i="4" s="1"/>
  <c r="S755" i="4"/>
  <c r="AJ759" i="4"/>
  <c r="AF759" i="4"/>
  <c r="AL759" i="4" s="1"/>
  <c r="AR1137" i="4"/>
  <c r="S762" i="4"/>
  <c r="S767" i="4"/>
  <c r="AF768" i="4"/>
  <c r="AL768" i="4" s="1"/>
  <c r="AJ772" i="4"/>
  <c r="AF772" i="4"/>
  <c r="AL772" i="4" s="1"/>
  <c r="S773" i="4"/>
  <c r="S780" i="4"/>
  <c r="AJ780" i="4"/>
  <c r="S784" i="4"/>
  <c r="S788" i="4"/>
  <c r="S791" i="4"/>
  <c r="AF795" i="4"/>
  <c r="AL795" i="4" s="1"/>
  <c r="S800" i="4"/>
  <c r="AJ801" i="4"/>
  <c r="S808" i="4"/>
  <c r="AF810" i="4"/>
  <c r="AL810" i="4" s="1"/>
  <c r="S812" i="4"/>
  <c r="AF814" i="4"/>
  <c r="AL814" i="4" s="1"/>
  <c r="S816" i="4"/>
  <c r="S834" i="4"/>
  <c r="AJ834" i="4"/>
  <c r="S839" i="4"/>
  <c r="AF842" i="4"/>
  <c r="AL842" i="4" s="1"/>
  <c r="S844" i="4"/>
  <c r="AJ845" i="4"/>
  <c r="AJ855" i="4"/>
  <c r="AF855" i="4"/>
  <c r="AL855" i="4" s="1"/>
  <c r="AJ864" i="4"/>
  <c r="AF864" i="4"/>
  <c r="AL864" i="4" s="1"/>
  <c r="S867" i="4"/>
  <c r="AF868" i="4"/>
  <c r="AL868" i="4" s="1"/>
  <c r="AJ878" i="4"/>
  <c r="AF878" i="4"/>
  <c r="AL878" i="4" s="1"/>
  <c r="AJ891" i="4"/>
  <c r="AJ899" i="4"/>
  <c r="AF899" i="4"/>
  <c r="AL899" i="4" s="1"/>
  <c r="AJ903" i="4"/>
  <c r="AF903" i="4"/>
  <c r="AL903" i="4" s="1"/>
  <c r="AF909" i="4"/>
  <c r="AL909" i="4" s="1"/>
  <c r="AJ940" i="4"/>
  <c r="AJ944" i="4"/>
  <c r="AJ948" i="4"/>
  <c r="AJ956" i="4"/>
  <c r="AJ964" i="4"/>
  <c r="AJ968" i="4"/>
  <c r="AJ972" i="4"/>
  <c r="AJ976" i="4"/>
  <c r="AJ980" i="4"/>
  <c r="AF985" i="4"/>
  <c r="AL985" i="4" s="1"/>
  <c r="AJ988" i="4"/>
  <c r="AF988" i="4"/>
  <c r="AL988" i="4" s="1"/>
  <c r="AJ1003" i="4"/>
  <c r="AF1003" i="4"/>
  <c r="AL1003" i="4" s="1"/>
  <c r="AJ1008" i="4"/>
  <c r="AF1013" i="4"/>
  <c r="AL1013" i="4" s="1"/>
  <c r="AJ1030" i="4"/>
  <c r="AF1030" i="4"/>
  <c r="AL1030" i="4" s="1"/>
  <c r="AJ1034" i="4"/>
  <c r="AF1034" i="4"/>
  <c r="AL1034" i="4" s="1"/>
  <c r="AF1038" i="4"/>
  <c r="AL1038" i="4" s="1"/>
  <c r="AF1042" i="4"/>
  <c r="AL1042" i="4" s="1"/>
  <c r="AF1046" i="4"/>
  <c r="AL1046" i="4" s="1"/>
  <c r="AF1050" i="4"/>
  <c r="AL1050" i="4" s="1"/>
  <c r="AF1054" i="4"/>
  <c r="AL1054" i="4" s="1"/>
  <c r="AF1058" i="4"/>
  <c r="AL1058" i="4" s="1"/>
  <c r="AJ1061" i="4"/>
  <c r="AF1061" i="4"/>
  <c r="AL1061" i="4" s="1"/>
  <c r="AJ1074" i="4"/>
  <c r="AJ1085" i="4"/>
  <c r="AJ1116" i="4"/>
  <c r="AF1116" i="4"/>
  <c r="AL1116" i="4" s="1"/>
  <c r="AF1131" i="4"/>
  <c r="AL1131" i="4" s="1"/>
  <c r="AT1140" i="4"/>
  <c r="AF1151" i="4"/>
  <c r="AL1151" i="4" s="1"/>
  <c r="AJ1152" i="4"/>
  <c r="AJ1165" i="4"/>
  <c r="AJ1198" i="4"/>
  <c r="AF1198" i="4"/>
  <c r="AL1198" i="4" s="1"/>
  <c r="AJ1208" i="4"/>
  <c r="AJ1211" i="4"/>
  <c r="AF1213" i="4"/>
  <c r="AL1213" i="4" s="1"/>
  <c r="AF1214" i="4"/>
  <c r="AL1214" i="4" s="1"/>
  <c r="AJ1220" i="4"/>
  <c r="AL1222" i="4"/>
  <c r="AJ1226" i="4"/>
  <c r="AF1226" i="4"/>
  <c r="AL1226" i="4" s="1"/>
  <c r="AJ1230" i="4"/>
  <c r="AF1233" i="4"/>
  <c r="AL1233" i="4" s="1"/>
  <c r="AF1240" i="4"/>
  <c r="AL1240" i="4" s="1"/>
  <c r="AJ1240" i="4"/>
  <c r="AJ1244" i="4"/>
  <c r="AF1244" i="4"/>
  <c r="AL1244" i="4" s="1"/>
  <c r="AJ1251" i="4"/>
  <c r="AF1262" i="4"/>
  <c r="AL1262" i="4" s="1"/>
  <c r="AJ1262" i="4"/>
  <c r="AJ1263" i="4"/>
  <c r="AJ1271" i="4"/>
  <c r="AJ1279" i="4"/>
  <c r="AL1308" i="4"/>
  <c r="AJ1341" i="4"/>
  <c r="AF1341" i="4"/>
  <c r="AL1341" i="4" s="1"/>
  <c r="AJ1343" i="4"/>
  <c r="AF1343" i="4"/>
  <c r="AL1343" i="4" s="1"/>
  <c r="AJ1367" i="4"/>
  <c r="AF1367" i="4"/>
  <c r="AL1367" i="4" s="1"/>
  <c r="AJ1374" i="4"/>
  <c r="AJ1379" i="4"/>
  <c r="AI1379" i="4"/>
  <c r="AL1379" i="4" s="1"/>
  <c r="AF1387" i="4"/>
  <c r="AL1387" i="4" s="1"/>
  <c r="AJ1388" i="4"/>
  <c r="AF1388" i="4"/>
  <c r="AL1388" i="4" s="1"/>
  <c r="AJ1393" i="4"/>
  <c r="AI1393" i="4"/>
  <c r="AL1393" i="4" s="1"/>
  <c r="AJ1397" i="4"/>
  <c r="AI1397" i="4"/>
  <c r="AL1397" i="4" s="1"/>
  <c r="AJ1427" i="4"/>
  <c r="AF1427" i="4"/>
  <c r="AL1427" i="4" s="1"/>
  <c r="AJ1431" i="4"/>
  <c r="AF1431" i="4"/>
  <c r="AL1431" i="4" s="1"/>
  <c r="AJ1437" i="4"/>
  <c r="AF1437" i="4"/>
  <c r="AL1437" i="4" s="1"/>
  <c r="R1439" i="4"/>
  <c r="AF1440" i="4"/>
  <c r="AL1440" i="4" s="1"/>
  <c r="AJ1440" i="4"/>
  <c r="AJ1450" i="4"/>
  <c r="AF1450" i="4"/>
  <c r="AL1450" i="4" s="1"/>
  <c r="AJ1463" i="4"/>
  <c r="AF1463" i="4"/>
  <c r="AL1463" i="4" s="1"/>
  <c r="AJ1469" i="4"/>
  <c r="AF1469" i="4"/>
  <c r="AL1469" i="4" s="1"/>
  <c r="R1471" i="4"/>
  <c r="AF1472" i="4"/>
  <c r="AL1472" i="4" s="1"/>
  <c r="AJ1472" i="4"/>
  <c r="AF1478" i="4"/>
  <c r="AL1478" i="4" s="1"/>
  <c r="AJ1482" i="4"/>
  <c r="AF1482" i="4"/>
  <c r="AL1482" i="4" s="1"/>
  <c r="AJ1495" i="4"/>
  <c r="AF1495" i="4"/>
  <c r="AL1495" i="4" s="1"/>
  <c r="AJ1501" i="4"/>
  <c r="AF1501" i="4"/>
  <c r="AL1501" i="4" s="1"/>
  <c r="R1503" i="4"/>
  <c r="AF1504" i="4"/>
  <c r="AL1504" i="4" s="1"/>
  <c r="AJ1504" i="4"/>
  <c r="AF1510" i="4"/>
  <c r="AL1510" i="4" s="1"/>
  <c r="AJ1514" i="4"/>
  <c r="AF1514" i="4"/>
  <c r="AL1514" i="4" s="1"/>
  <c r="AJ1527" i="4"/>
  <c r="AF1527" i="4"/>
  <c r="AL1527" i="4" s="1"/>
  <c r="AJ1533" i="4"/>
  <c r="AF1533" i="4"/>
  <c r="AL1533" i="4" s="1"/>
  <c r="R1535" i="4"/>
  <c r="AJ1536" i="4"/>
  <c r="AF1536" i="4"/>
  <c r="AL1536" i="4" s="1"/>
  <c r="AJ1537" i="4"/>
  <c r="AF1537" i="4"/>
  <c r="AL1537" i="4" s="1"/>
  <c r="R1545" i="4"/>
  <c r="AJ1554" i="4"/>
  <c r="AF1554" i="4"/>
  <c r="AL1554" i="4" s="1"/>
  <c r="R1555" i="4"/>
  <c r="AF1556" i="4"/>
  <c r="AL1556" i="4" s="1"/>
  <c r="AJ1556" i="4"/>
  <c r="AF1560" i="4"/>
  <c r="AL1560" i="4" s="1"/>
  <c r="AJ1560" i="4"/>
  <c r="AF1568" i="4"/>
  <c r="AL1568" i="4" s="1"/>
  <c r="AJ1568" i="4"/>
  <c r="AF1613" i="4"/>
  <c r="AL1613" i="4" s="1"/>
  <c r="AJ1613" i="4"/>
  <c r="AJ1620" i="4"/>
  <c r="AF1620" i="4"/>
  <c r="AL1620" i="4" s="1"/>
  <c r="AF1665" i="4"/>
  <c r="AL1665" i="4" s="1"/>
  <c r="AJ1665" i="4"/>
  <c r="AJ1669" i="4"/>
  <c r="AF1669" i="4"/>
  <c r="AL1669" i="4" s="1"/>
  <c r="AJ1682" i="4"/>
  <c r="AF1692" i="4"/>
  <c r="AL1692" i="4" s="1"/>
  <c r="AJ1692" i="4"/>
  <c r="AF1696" i="4"/>
  <c r="AL1696" i="4" s="1"/>
  <c r="AJ1696" i="4"/>
  <c r="AF1700" i="4"/>
  <c r="AL1700" i="4" s="1"/>
  <c r="AJ1700" i="4"/>
  <c r="AF1704" i="4"/>
  <c r="AL1704" i="4" s="1"/>
  <c r="AJ1704" i="4"/>
  <c r="AF1708" i="4"/>
  <c r="AL1708" i="4" s="1"/>
  <c r="AJ1708" i="4"/>
  <c r="AF1712" i="4"/>
  <c r="AL1712" i="4" s="1"/>
  <c r="AJ1712" i="4"/>
  <c r="AF1716" i="4"/>
  <c r="AL1716" i="4" s="1"/>
  <c r="AJ1716" i="4"/>
  <c r="AF1720" i="4"/>
  <c r="AL1720" i="4" s="1"/>
  <c r="AJ1720" i="4"/>
  <c r="AF1724" i="4"/>
  <c r="AL1724" i="4" s="1"/>
  <c r="AJ1724" i="4"/>
  <c r="AF1728" i="4"/>
  <c r="AL1728" i="4" s="1"/>
  <c r="AJ1728" i="4"/>
  <c r="AF1732" i="4"/>
  <c r="AL1732" i="4" s="1"/>
  <c r="AJ1732" i="4"/>
  <c r="AF1736" i="4"/>
  <c r="AL1736" i="4" s="1"/>
  <c r="AJ1736" i="4"/>
  <c r="AF1740" i="4"/>
  <c r="AL1740" i="4" s="1"/>
  <c r="AJ1740" i="4"/>
  <c r="AF1744" i="4"/>
  <c r="AL1744" i="4" s="1"/>
  <c r="AJ1744" i="4"/>
  <c r="AJ1878" i="4"/>
  <c r="AF1878" i="4"/>
  <c r="AL1878" i="4" s="1"/>
  <c r="AJ1951" i="4"/>
  <c r="AF1951" i="4"/>
  <c r="AL1951" i="4" s="1"/>
  <c r="AJ1964" i="4"/>
  <c r="AF1964" i="4"/>
  <c r="AL1964" i="4" s="1"/>
  <c r="AJ1966" i="4"/>
  <c r="AF1966" i="4"/>
  <c r="AL1966" i="4" s="1"/>
  <c r="AF1969" i="4"/>
  <c r="AL1969" i="4" s="1"/>
  <c r="AJ1969" i="4"/>
  <c r="AF2054" i="4"/>
  <c r="AL2054" i="4" s="1"/>
  <c r="AJ2054" i="4"/>
  <c r="AJ2192" i="4"/>
  <c r="AF2192" i="4"/>
  <c r="AL2192" i="4" s="1"/>
  <c r="R270" i="4"/>
  <c r="S273" i="4"/>
  <c r="R274" i="4"/>
  <c r="S277" i="4"/>
  <c r="R278" i="4"/>
  <c r="R279" i="4"/>
  <c r="R280" i="4"/>
  <c r="R281" i="4"/>
  <c r="R282" i="4"/>
  <c r="R283" i="4"/>
  <c r="R284" i="4"/>
  <c r="R286" i="4"/>
  <c r="S288" i="4"/>
  <c r="R291" i="4"/>
  <c r="S293" i="4"/>
  <c r="R294" i="4"/>
  <c r="S296" i="4"/>
  <c r="R299" i="4"/>
  <c r="S301" i="4"/>
  <c r="R302" i="4"/>
  <c r="S304" i="4"/>
  <c r="R307" i="4"/>
  <c r="S309" i="4"/>
  <c r="R310" i="4"/>
  <c r="S312" i="4"/>
  <c r="S314" i="4"/>
  <c r="S317" i="4"/>
  <c r="R318" i="4"/>
  <c r="S321" i="4"/>
  <c r="R322" i="4"/>
  <c r="S325" i="4"/>
  <c r="R326" i="4"/>
  <c r="S329" i="4"/>
  <c r="R330" i="4"/>
  <c r="S333" i="4"/>
  <c r="R334" i="4"/>
  <c r="R336" i="4"/>
  <c r="R339" i="4"/>
  <c r="R342" i="4"/>
  <c r="R345" i="4"/>
  <c r="R348" i="4"/>
  <c r="R351" i="4"/>
  <c r="R354" i="4"/>
  <c r="R357" i="4"/>
  <c r="S360" i="4"/>
  <c r="R361" i="4"/>
  <c r="S364" i="4"/>
  <c r="R365" i="4"/>
  <c r="S368" i="4"/>
  <c r="R369" i="4"/>
  <c r="R372" i="4"/>
  <c r="S374" i="4"/>
  <c r="R375" i="4"/>
  <c r="S377" i="4"/>
  <c r="S380" i="4"/>
  <c r="R381" i="4"/>
  <c r="S384" i="4"/>
  <c r="R385" i="4"/>
  <c r="S387" i="4"/>
  <c r="R388" i="4"/>
  <c r="S391" i="4"/>
  <c r="R392" i="4"/>
  <c r="S395" i="4"/>
  <c r="R396" i="4"/>
  <c r="S399" i="4"/>
  <c r="R400" i="4"/>
  <c r="S403" i="4"/>
  <c r="R404" i="4"/>
  <c r="R407" i="4"/>
  <c r="S409" i="4"/>
  <c r="S411" i="4"/>
  <c r="S413" i="4"/>
  <c r="S416" i="4"/>
  <c r="R417" i="4"/>
  <c r="R420" i="4"/>
  <c r="R422" i="4"/>
  <c r="S424" i="4"/>
  <c r="R425" i="4"/>
  <c r="S427" i="4"/>
  <c r="S429" i="4"/>
  <c r="S432" i="4"/>
  <c r="R433" i="4"/>
  <c r="S436" i="4"/>
  <c r="S438" i="4"/>
  <c r="R439" i="4"/>
  <c r="R441" i="4"/>
  <c r="S443" i="4"/>
  <c r="R446" i="4"/>
  <c r="S448" i="4"/>
  <c r="S450" i="4"/>
  <c r="R451" i="4"/>
  <c r="R453" i="4"/>
  <c r="S456" i="4"/>
  <c r="R457" i="4"/>
  <c r="R460" i="4"/>
  <c r="R462" i="4"/>
  <c r="S478" i="4"/>
  <c r="S482" i="4"/>
  <c r="S486" i="4"/>
  <c r="S488" i="4"/>
  <c r="S490" i="4"/>
  <c r="S493" i="4"/>
  <c r="S498" i="4"/>
  <c r="S501" i="4"/>
  <c r="S506" i="4"/>
  <c r="S509" i="4"/>
  <c r="S514" i="4"/>
  <c r="S517" i="4"/>
  <c r="S522" i="4"/>
  <c r="S525" i="4"/>
  <c r="S530" i="4"/>
  <c r="S533" i="4"/>
  <c r="S538" i="4"/>
  <c r="S541" i="4"/>
  <c r="S546" i="4"/>
  <c r="S549" i="4"/>
  <c r="S554" i="4"/>
  <c r="S557" i="4"/>
  <c r="S562" i="4"/>
  <c r="S565" i="4"/>
  <c r="S570" i="4"/>
  <c r="S573" i="4"/>
  <c r="S579" i="4"/>
  <c r="R601" i="4"/>
  <c r="R603" i="4"/>
  <c r="R605" i="4"/>
  <c r="R609" i="4"/>
  <c r="R612" i="4"/>
  <c r="R614" i="4"/>
  <c r="R616" i="4"/>
  <c r="R620" i="4"/>
  <c r="R642" i="4"/>
  <c r="S644" i="4"/>
  <c r="R647" i="4"/>
  <c r="S649" i="4"/>
  <c r="R650" i="4"/>
  <c r="S652" i="4"/>
  <c r="R655" i="4"/>
  <c r="S657" i="4"/>
  <c r="R658" i="4"/>
  <c r="S660" i="4"/>
  <c r="S663" i="4"/>
  <c r="R664" i="4"/>
  <c r="S667" i="4"/>
  <c r="R668" i="4"/>
  <c r="S670" i="4"/>
  <c r="S672" i="4"/>
  <c r="AO1137" i="4"/>
  <c r="R692" i="4"/>
  <c r="R697" i="4"/>
  <c r="R699" i="4"/>
  <c r="R704" i="4"/>
  <c r="R709" i="4"/>
  <c r="R711" i="4"/>
  <c r="R717" i="4"/>
  <c r="R724" i="4"/>
  <c r="R726" i="4"/>
  <c r="R728" i="4"/>
  <c r="R733" i="4"/>
  <c r="R735" i="4"/>
  <c r="R740" i="4"/>
  <c r="R745" i="4"/>
  <c r="R747" i="4"/>
  <c r="R752" i="4"/>
  <c r="R754" i="4"/>
  <c r="R759" i="4"/>
  <c r="R764" i="4"/>
  <c r="R769" i="4"/>
  <c r="R772" i="4"/>
  <c r="R777" i="4"/>
  <c r="R792" i="4"/>
  <c r="R794" i="4"/>
  <c r="R796" i="4"/>
  <c r="R801" i="4"/>
  <c r="R804" i="4"/>
  <c r="R809" i="4"/>
  <c r="R811" i="4"/>
  <c r="R813" i="4"/>
  <c r="R815" i="4"/>
  <c r="R820" i="4"/>
  <c r="R833" i="4"/>
  <c r="R838" i="4"/>
  <c r="R841" i="4"/>
  <c r="R843" i="4"/>
  <c r="R845" i="4"/>
  <c r="R850" i="4"/>
  <c r="R855" i="4"/>
  <c r="R857" i="4"/>
  <c r="R862" i="4"/>
  <c r="R864" i="4"/>
  <c r="R1132" i="4"/>
  <c r="R1130" i="4"/>
  <c r="R870" i="4"/>
  <c r="S872" i="4"/>
  <c r="R875" i="4"/>
  <c r="S877" i="4"/>
  <c r="R878" i="4"/>
  <c r="S880" i="4"/>
  <c r="R883" i="4"/>
  <c r="S885" i="4"/>
  <c r="R886" i="4"/>
  <c r="S888" i="4"/>
  <c r="R891" i="4"/>
  <c r="S893" i="4"/>
  <c r="R894" i="4"/>
  <c r="S896" i="4"/>
  <c r="R899" i="4"/>
  <c r="R901" i="4"/>
  <c r="R903" i="4"/>
  <c r="R905" i="4"/>
  <c r="R907" i="4"/>
  <c r="R910" i="4"/>
  <c r="S912" i="4"/>
  <c r="S914" i="4"/>
  <c r="S916" i="4"/>
  <c r="S918" i="4"/>
  <c r="S920" i="4"/>
  <c r="S922" i="4"/>
  <c r="S924" i="4"/>
  <c r="S926" i="4"/>
  <c r="S928" i="4"/>
  <c r="S930" i="4"/>
  <c r="S932" i="4"/>
  <c r="S935" i="4"/>
  <c r="S937" i="4"/>
  <c r="S939" i="4"/>
  <c r="S941" i="4"/>
  <c r="S943" i="4"/>
  <c r="S945" i="4"/>
  <c r="S947" i="4"/>
  <c r="S949" i="4"/>
  <c r="S951" i="4"/>
  <c r="S953" i="4"/>
  <c r="S955" i="4"/>
  <c r="S957" i="4"/>
  <c r="S959" i="4"/>
  <c r="S961" i="4"/>
  <c r="S963" i="4"/>
  <c r="S965" i="4"/>
  <c r="S967" i="4"/>
  <c r="S969" i="4"/>
  <c r="S971" i="4"/>
  <c r="S973" i="4"/>
  <c r="S975" i="4"/>
  <c r="S977" i="4"/>
  <c r="S979" i="4"/>
  <c r="S981" i="4"/>
  <c r="S983" i="4"/>
  <c r="R986" i="4"/>
  <c r="R988" i="4"/>
  <c r="R990" i="4"/>
  <c r="R992" i="4"/>
  <c r="S994" i="4"/>
  <c r="S996" i="4"/>
  <c r="S998" i="4"/>
  <c r="S1000" i="4"/>
  <c r="R1001" i="4"/>
  <c r="R1003" i="4"/>
  <c r="R1005" i="4"/>
  <c r="R1007" i="4"/>
  <c r="S1009" i="4"/>
  <c r="S1011" i="4"/>
  <c r="R1014" i="4"/>
  <c r="R1016" i="4"/>
  <c r="S1018" i="4"/>
  <c r="R1021" i="4"/>
  <c r="S1023" i="4"/>
  <c r="R1024" i="4"/>
  <c r="R1026" i="4"/>
  <c r="R1028" i="4"/>
  <c r="R1030" i="4"/>
  <c r="R1032" i="4"/>
  <c r="R1034" i="4"/>
  <c r="S1036" i="4"/>
  <c r="R1039" i="4"/>
  <c r="R1041" i="4"/>
  <c r="R1043" i="4"/>
  <c r="R1045" i="4"/>
  <c r="R1047" i="4"/>
  <c r="R1049" i="4"/>
  <c r="R1051" i="4"/>
  <c r="R1053" i="4"/>
  <c r="R1055" i="4"/>
  <c r="R1057" i="4"/>
  <c r="R1059" i="4"/>
  <c r="R1061" i="4"/>
  <c r="S1063" i="4"/>
  <c r="R1066" i="4"/>
  <c r="S1068" i="4"/>
  <c r="R1069" i="4"/>
  <c r="S1071" i="4"/>
  <c r="R1074" i="4"/>
  <c r="S1076" i="4"/>
  <c r="R1077" i="4"/>
  <c r="S1079" i="4"/>
  <c r="R1082" i="4"/>
  <c r="R1085" i="4"/>
  <c r="S1087" i="4"/>
  <c r="R1088" i="4"/>
  <c r="S1090" i="4"/>
  <c r="R1093" i="4"/>
  <c r="S1095" i="4"/>
  <c r="R1098" i="4"/>
  <c r="S1100" i="4"/>
  <c r="R1101" i="4"/>
  <c r="S1103" i="4"/>
  <c r="R1106" i="4"/>
  <c r="S1108" i="4"/>
  <c r="S1110" i="4"/>
  <c r="S1112" i="4"/>
  <c r="R1113" i="4"/>
  <c r="S1115" i="4"/>
  <c r="R1116" i="4"/>
  <c r="S1118" i="4"/>
  <c r="R1119" i="4"/>
  <c r="R1121" i="4"/>
  <c r="S1124" i="4"/>
  <c r="R1125" i="4"/>
  <c r="S1127" i="4"/>
  <c r="S1129" i="4"/>
  <c r="S1131" i="4"/>
  <c r="R1134" i="4"/>
  <c r="S1135" i="4"/>
  <c r="S1150" i="4"/>
  <c r="AR1402" i="4"/>
  <c r="S1157" i="4"/>
  <c r="S1161" i="4"/>
  <c r="S1168" i="4"/>
  <c r="S1175" i="4"/>
  <c r="S1179" i="4"/>
  <c r="S1183" i="4"/>
  <c r="S1187" i="4"/>
  <c r="S1191" i="4"/>
  <c r="S1197" i="4"/>
  <c r="S1209" i="4"/>
  <c r="S1213" i="4"/>
  <c r="S1214" i="4"/>
  <c r="S1217" i="4"/>
  <c r="S1218" i="4"/>
  <c r="S1224" i="4"/>
  <c r="S1228" i="4"/>
  <c r="S1233" i="4"/>
  <c r="S1237" i="4"/>
  <c r="S1238" i="4"/>
  <c r="S1252" i="4"/>
  <c r="S1258" i="4"/>
  <c r="S1261" i="4"/>
  <c r="S1271" i="4"/>
  <c r="S1279" i="4"/>
  <c r="S1282" i="4"/>
  <c r="AJ1287" i="4"/>
  <c r="AF1287" i="4"/>
  <c r="AL1287" i="4" s="1"/>
  <c r="S1290" i="4"/>
  <c r="AJ1295" i="4"/>
  <c r="AF1295" i="4"/>
  <c r="AL1295" i="4" s="1"/>
  <c r="S1298" i="4"/>
  <c r="AJ1303" i="4"/>
  <c r="AF1303" i="4"/>
  <c r="AL1303" i="4" s="1"/>
  <c r="S1306" i="4"/>
  <c r="AJ1311" i="4"/>
  <c r="AF1311" i="4"/>
  <c r="AL1311" i="4" s="1"/>
  <c r="S1314" i="4"/>
  <c r="AJ1321" i="4"/>
  <c r="AF1321" i="4"/>
  <c r="AL1321" i="4" s="1"/>
  <c r="AJ1324" i="4"/>
  <c r="AF1324" i="4"/>
  <c r="AL1324" i="4" s="1"/>
  <c r="AQ1405" i="4"/>
  <c r="AQ1403" i="4"/>
  <c r="AQ1404" i="4"/>
  <c r="AJ1331" i="4"/>
  <c r="AF1331" i="4"/>
  <c r="AL1331" i="4" s="1"/>
  <c r="AJ1334" i="4"/>
  <c r="AF1334" i="4"/>
  <c r="AL1334" i="4" s="1"/>
  <c r="AJ1339" i="4"/>
  <c r="AF1339" i="4"/>
  <c r="AL1339" i="4" s="1"/>
  <c r="AJ1342" i="4"/>
  <c r="AF1342" i="4"/>
  <c r="AL1342" i="4" s="1"/>
  <c r="AJ1349" i="4"/>
  <c r="AF1349" i="4"/>
  <c r="AL1349" i="4" s="1"/>
  <c r="AJ1350" i="4"/>
  <c r="AF1350" i="4"/>
  <c r="AL1350" i="4" s="1"/>
  <c r="AJ1359" i="4"/>
  <c r="AF1359" i="4"/>
  <c r="AL1359" i="4" s="1"/>
  <c r="AJ1362" i="4"/>
  <c r="AF1362" i="4"/>
  <c r="AL1362" i="4" s="1"/>
  <c r="AJ1370" i="4"/>
  <c r="AF1370" i="4"/>
  <c r="AL1370" i="4" s="1"/>
  <c r="S1377" i="4"/>
  <c r="AJ1383" i="4"/>
  <c r="AF1383" i="4"/>
  <c r="AL1383" i="4" s="1"/>
  <c r="AJ1386" i="4"/>
  <c r="AF1386" i="4"/>
  <c r="AL1386" i="4" s="1"/>
  <c r="S1389" i="4"/>
  <c r="AO1402" i="4"/>
  <c r="Q1413" i="4"/>
  <c r="Q1409" i="4"/>
  <c r="AJ1436" i="4"/>
  <c r="AF1436" i="4"/>
  <c r="AL1436" i="4" s="1"/>
  <c r="AJ1439" i="4"/>
  <c r="AF1439" i="4"/>
  <c r="AL1439" i="4" s="1"/>
  <c r="AJ1442" i="4"/>
  <c r="AF1442" i="4"/>
  <c r="AL1442" i="4" s="1"/>
  <c r="AJ1443" i="4"/>
  <c r="AF1443" i="4"/>
  <c r="AL1443" i="4" s="1"/>
  <c r="AJ1445" i="4"/>
  <c r="AF1445" i="4"/>
  <c r="AL1445" i="4" s="1"/>
  <c r="AJ1452" i="4"/>
  <c r="AF1452" i="4"/>
  <c r="AL1452" i="4" s="1"/>
  <c r="AJ1455" i="4"/>
  <c r="AF1455" i="4"/>
  <c r="AL1455" i="4" s="1"/>
  <c r="AJ1458" i="4"/>
  <c r="AF1458" i="4"/>
  <c r="AL1458" i="4" s="1"/>
  <c r="AJ1459" i="4"/>
  <c r="AF1459" i="4"/>
  <c r="AL1459" i="4" s="1"/>
  <c r="AJ1461" i="4"/>
  <c r="AF1461" i="4"/>
  <c r="AL1461" i="4" s="1"/>
  <c r="AJ1468" i="4"/>
  <c r="AF1468" i="4"/>
  <c r="AL1468" i="4" s="1"/>
  <c r="AJ1471" i="4"/>
  <c r="AF1471" i="4"/>
  <c r="AL1471" i="4" s="1"/>
  <c r="AJ1474" i="4"/>
  <c r="AF1474" i="4"/>
  <c r="AL1474" i="4" s="1"/>
  <c r="AJ1475" i="4"/>
  <c r="AF1475" i="4"/>
  <c r="AL1475" i="4" s="1"/>
  <c r="AJ1477" i="4"/>
  <c r="AF1477" i="4"/>
  <c r="AL1477" i="4" s="1"/>
  <c r="AJ1484" i="4"/>
  <c r="AF1484" i="4"/>
  <c r="AL1484" i="4" s="1"/>
  <c r="AJ1487" i="4"/>
  <c r="AF1487" i="4"/>
  <c r="AL1487" i="4" s="1"/>
  <c r="AJ1490" i="4"/>
  <c r="AF1490" i="4"/>
  <c r="AL1490" i="4" s="1"/>
  <c r="AJ1491" i="4"/>
  <c r="AF1491" i="4"/>
  <c r="AL1491" i="4" s="1"/>
  <c r="AJ1493" i="4"/>
  <c r="AF1493" i="4"/>
  <c r="AL1493" i="4" s="1"/>
  <c r="AJ1500" i="4"/>
  <c r="AF1500" i="4"/>
  <c r="AL1500" i="4" s="1"/>
  <c r="AJ1503" i="4"/>
  <c r="AF1503" i="4"/>
  <c r="AL1503" i="4" s="1"/>
  <c r="AJ1506" i="4"/>
  <c r="AF1506" i="4"/>
  <c r="AL1506" i="4" s="1"/>
  <c r="AJ1507" i="4"/>
  <c r="AF1507" i="4"/>
  <c r="AL1507" i="4" s="1"/>
  <c r="AJ1509" i="4"/>
  <c r="AF1509" i="4"/>
  <c r="AL1509" i="4" s="1"/>
  <c r="AJ1516" i="4"/>
  <c r="AF1516" i="4"/>
  <c r="AL1516" i="4" s="1"/>
  <c r="AJ1519" i="4"/>
  <c r="AF1519" i="4"/>
  <c r="AL1519" i="4" s="1"/>
  <c r="AJ1522" i="4"/>
  <c r="AF1522" i="4"/>
  <c r="AL1522" i="4" s="1"/>
  <c r="AJ1523" i="4"/>
  <c r="AF1523" i="4"/>
  <c r="AL1523" i="4" s="1"/>
  <c r="AJ1525" i="4"/>
  <c r="AF1525" i="4"/>
  <c r="AL1525" i="4" s="1"/>
  <c r="AJ1532" i="4"/>
  <c r="AF1532" i="4"/>
  <c r="AL1532" i="4" s="1"/>
  <c r="AJ1535" i="4"/>
  <c r="AF1535" i="4"/>
  <c r="AL1535" i="4" s="1"/>
  <c r="AJ1555" i="4"/>
  <c r="AF1555" i="4"/>
  <c r="AL1555" i="4" s="1"/>
  <c r="AJ1558" i="4"/>
  <c r="AF1558" i="4"/>
  <c r="AL1558" i="4" s="1"/>
  <c r="AJ1559" i="4"/>
  <c r="AF1559" i="4"/>
  <c r="AL1559" i="4" s="1"/>
  <c r="AF1561" i="4"/>
  <c r="AL1561" i="4" s="1"/>
  <c r="AJ1561" i="4"/>
  <c r="AJ1563" i="4"/>
  <c r="AF1563" i="4"/>
  <c r="AL1563" i="4" s="1"/>
  <c r="AJ1571" i="4"/>
  <c r="AF1571" i="4"/>
  <c r="AL1571" i="4" s="1"/>
  <c r="AL1576" i="4"/>
  <c r="AJ1580" i="4"/>
  <c r="AF1580" i="4"/>
  <c r="AL1580" i="4" s="1"/>
  <c r="AF1611" i="4"/>
  <c r="AL1611" i="4" s="1"/>
  <c r="AJ1611" i="4"/>
  <c r="AJ1616" i="4"/>
  <c r="AF1616" i="4"/>
  <c r="AL1616" i="4" s="1"/>
  <c r="AL1622" i="4"/>
  <c r="AJ1625" i="4"/>
  <c r="AF1625" i="4"/>
  <c r="AL1625" i="4" s="1"/>
  <c r="AJ1630" i="4"/>
  <c r="AF1630" i="4"/>
  <c r="AL1630" i="4" s="1"/>
  <c r="AJ1633" i="4"/>
  <c r="AF1633" i="4"/>
  <c r="AL1633" i="4" s="1"/>
  <c r="AF1644" i="4"/>
  <c r="AL1644" i="4" s="1"/>
  <c r="AJ1644" i="4"/>
  <c r="AJ1647" i="4"/>
  <c r="AJ1648" i="4"/>
  <c r="AF1648" i="4"/>
  <c r="AL1648" i="4" s="1"/>
  <c r="AL1653" i="4"/>
  <c r="AL1655" i="4"/>
  <c r="AL1657" i="4"/>
  <c r="AL1659" i="4"/>
  <c r="AJ1661" i="4"/>
  <c r="AF1661" i="4"/>
  <c r="AL1661" i="4" s="1"/>
  <c r="AJ1668" i="4"/>
  <c r="AF1668" i="4"/>
  <c r="AL1668" i="4" s="1"/>
  <c r="AL1671" i="4"/>
  <c r="AF1678" i="4"/>
  <c r="AL1678" i="4" s="1"/>
  <c r="AJ1678" i="4"/>
  <c r="AF1693" i="4"/>
  <c r="AL1693" i="4" s="1"/>
  <c r="AJ1693" i="4"/>
  <c r="AF1697" i="4"/>
  <c r="AL1697" i="4" s="1"/>
  <c r="AJ1697" i="4"/>
  <c r="AF1701" i="4"/>
  <c r="AL1701" i="4" s="1"/>
  <c r="AJ1701" i="4"/>
  <c r="AF1705" i="4"/>
  <c r="AL1705" i="4" s="1"/>
  <c r="AJ1705" i="4"/>
  <c r="AF1709" i="4"/>
  <c r="AL1709" i="4" s="1"/>
  <c r="AJ1709" i="4"/>
  <c r="AF1713" i="4"/>
  <c r="AL1713" i="4" s="1"/>
  <c r="AJ1713" i="4"/>
  <c r="AF1717" i="4"/>
  <c r="AL1717" i="4" s="1"/>
  <c r="AJ1717" i="4"/>
  <c r="AF1721" i="4"/>
  <c r="AL1721" i="4" s="1"/>
  <c r="AJ1721" i="4"/>
  <c r="AF1725" i="4"/>
  <c r="AL1725" i="4" s="1"/>
  <c r="AJ1725" i="4"/>
  <c r="AF1729" i="4"/>
  <c r="AL1729" i="4" s="1"/>
  <c r="AJ1729" i="4"/>
  <c r="AF1733" i="4"/>
  <c r="AL1733" i="4" s="1"/>
  <c r="AJ1733" i="4"/>
  <c r="AF1737" i="4"/>
  <c r="AL1737" i="4" s="1"/>
  <c r="AJ1737" i="4"/>
  <c r="AF1741" i="4"/>
  <c r="AL1741" i="4" s="1"/>
  <c r="AJ1741" i="4"/>
  <c r="AF1745" i="4"/>
  <c r="AL1745" i="4" s="1"/>
  <c r="AJ1745" i="4"/>
  <c r="AJ1754" i="4"/>
  <c r="AF1754" i="4"/>
  <c r="AL1754" i="4" s="1"/>
  <c r="AJ1765" i="4"/>
  <c r="AF1765" i="4"/>
  <c r="AL1765" i="4" s="1"/>
  <c r="AF1790" i="4"/>
  <c r="AL1790" i="4" s="1"/>
  <c r="AJ1790" i="4"/>
  <c r="AJ1809" i="4"/>
  <c r="AF1809" i="4"/>
  <c r="AL1809" i="4" s="1"/>
  <c r="AJ1822" i="4"/>
  <c r="AF1822" i="4"/>
  <c r="AL1822" i="4" s="1"/>
  <c r="AF1844" i="4"/>
  <c r="AL1844" i="4" s="1"/>
  <c r="AJ1844" i="4"/>
  <c r="AF1879" i="4"/>
  <c r="AL1879" i="4" s="1"/>
  <c r="AJ1879" i="4"/>
  <c r="AJ1881" i="4"/>
  <c r="AF1881" i="4"/>
  <c r="AL1881" i="4" s="1"/>
  <c r="AJ1896" i="4"/>
  <c r="AF1896" i="4"/>
  <c r="AL1896" i="4" s="1"/>
  <c r="AJ1900" i="4"/>
  <c r="AF1900" i="4"/>
  <c r="AL1900" i="4" s="1"/>
  <c r="AJ1941" i="4"/>
  <c r="AF1941" i="4"/>
  <c r="AL1941" i="4" s="1"/>
  <c r="AJ1957" i="4"/>
  <c r="AF1957" i="4"/>
  <c r="AL1957" i="4" s="1"/>
  <c r="AJ1973" i="4"/>
  <c r="AF1973" i="4"/>
  <c r="AL1973" i="4" s="1"/>
  <c r="AJ1989" i="4"/>
  <c r="AF1989" i="4"/>
  <c r="AL1989" i="4" s="1"/>
  <c r="AF2005" i="4"/>
  <c r="AL2005" i="4" s="1"/>
  <c r="AJ2005" i="4"/>
  <c r="AJ2009" i="4"/>
  <c r="AF2009" i="4"/>
  <c r="AL2009" i="4" s="1"/>
  <c r="AJ2041" i="4"/>
  <c r="AF2041" i="4"/>
  <c r="AL2041" i="4" s="1"/>
  <c r="AF2055" i="4"/>
  <c r="AL2055" i="4" s="1"/>
  <c r="AJ2055" i="4"/>
  <c r="AJ2057" i="4"/>
  <c r="AF2057" i="4"/>
  <c r="AL2057" i="4" s="1"/>
  <c r="AJ2069" i="4"/>
  <c r="AF2069" i="4"/>
  <c r="AL2069" i="4" s="1"/>
  <c r="AF2114" i="4"/>
  <c r="AL2114" i="4" s="1"/>
  <c r="AJ2114" i="4"/>
  <c r="AJ2124" i="4"/>
  <c r="AF2124" i="4"/>
  <c r="AL2124" i="4" s="1"/>
  <c r="AF2126" i="4"/>
  <c r="AL2126" i="4" s="1"/>
  <c r="AJ2126" i="4"/>
  <c r="AF2142" i="4"/>
  <c r="AL2142" i="4" s="1"/>
  <c r="AJ2142" i="4"/>
  <c r="AJ2195" i="4"/>
  <c r="AF2195" i="4"/>
  <c r="AL2195" i="4" s="1"/>
  <c r="AJ2231" i="4"/>
  <c r="AF2231" i="4"/>
  <c r="AL2231" i="4" s="1"/>
  <c r="AF2238" i="4"/>
  <c r="AL2238" i="4" s="1"/>
  <c r="AJ2238" i="4"/>
  <c r="AJ2255" i="4"/>
  <c r="AF2255" i="4"/>
  <c r="AL2255" i="4" s="1"/>
  <c r="AJ2312" i="4"/>
  <c r="AF2312" i="4"/>
  <c r="AL2312" i="4" s="1"/>
  <c r="AF2314" i="4"/>
  <c r="AL2314" i="4" s="1"/>
  <c r="AJ2314" i="4"/>
  <c r="AJ2319" i="4"/>
  <c r="AF2319" i="4"/>
  <c r="AL2319" i="4" s="1"/>
  <c r="AJ2336" i="4"/>
  <c r="AF2336" i="4"/>
  <c r="AL2336" i="4" s="1"/>
  <c r="AJ2365" i="4"/>
  <c r="AF2365" i="4"/>
  <c r="AL2365" i="4" s="1"/>
  <c r="AJ2375" i="4"/>
  <c r="AF2375" i="4"/>
  <c r="AL2375" i="4" s="1"/>
  <c r="AJ2380" i="4"/>
  <c r="AF2380" i="4"/>
  <c r="AL2380" i="4" s="1"/>
  <c r="S270" i="4"/>
  <c r="R271" i="4"/>
  <c r="S274" i="4"/>
  <c r="R275" i="4"/>
  <c r="S278" i="4"/>
  <c r="S279" i="4"/>
  <c r="S280" i="4"/>
  <c r="S281" i="4"/>
  <c r="S282" i="4"/>
  <c r="S283" i="4"/>
  <c r="S284" i="4"/>
  <c r="S286" i="4"/>
  <c r="R289" i="4"/>
  <c r="S291" i="4"/>
  <c r="R292" i="4"/>
  <c r="S294" i="4"/>
  <c r="R297" i="4"/>
  <c r="S299" i="4"/>
  <c r="R300" i="4"/>
  <c r="S302" i="4"/>
  <c r="R305" i="4"/>
  <c r="S307" i="4"/>
  <c r="R308" i="4"/>
  <c r="S310" i="4"/>
  <c r="R313" i="4"/>
  <c r="R315" i="4"/>
  <c r="S318" i="4"/>
  <c r="R319" i="4"/>
  <c r="S322" i="4"/>
  <c r="R323" i="4"/>
  <c r="S326" i="4"/>
  <c r="R327" i="4"/>
  <c r="S330" i="4"/>
  <c r="R331" i="4"/>
  <c r="S334" i="4"/>
  <c r="S336" i="4"/>
  <c r="R337" i="4"/>
  <c r="S339" i="4"/>
  <c r="R340" i="4"/>
  <c r="S342" i="4"/>
  <c r="R343" i="4"/>
  <c r="S345" i="4"/>
  <c r="R346" i="4"/>
  <c r="S348" i="4"/>
  <c r="R349" i="4"/>
  <c r="S351" i="4"/>
  <c r="R352" i="4"/>
  <c r="S354" i="4"/>
  <c r="R355" i="4"/>
  <c r="S357" i="4"/>
  <c r="R358" i="4"/>
  <c r="S361" i="4"/>
  <c r="R362" i="4"/>
  <c r="S365" i="4"/>
  <c r="R366" i="4"/>
  <c r="S369" i="4"/>
  <c r="R370" i="4"/>
  <c r="S372" i="4"/>
  <c r="R373" i="4"/>
  <c r="S375" i="4"/>
  <c r="R378" i="4"/>
  <c r="S381" i="4"/>
  <c r="R382" i="4"/>
  <c r="S385" i="4"/>
  <c r="S388" i="4"/>
  <c r="R389" i="4"/>
  <c r="S392" i="4"/>
  <c r="R393" i="4"/>
  <c r="S396" i="4"/>
  <c r="R397" i="4"/>
  <c r="S400" i="4"/>
  <c r="R401" i="4"/>
  <c r="S404" i="4"/>
  <c r="R405" i="4"/>
  <c r="S407" i="4"/>
  <c r="R410" i="4"/>
  <c r="R412" i="4"/>
  <c r="R414" i="4"/>
  <c r="S417" i="4"/>
  <c r="R418" i="4"/>
  <c r="S420" i="4"/>
  <c r="S422" i="4"/>
  <c r="R423" i="4"/>
  <c r="S425" i="4"/>
  <c r="R428" i="4"/>
  <c r="R430" i="4"/>
  <c r="S433" i="4"/>
  <c r="R434" i="4"/>
  <c r="R437" i="4"/>
  <c r="S439" i="4"/>
  <c r="S441" i="4"/>
  <c r="R442" i="4"/>
  <c r="R444" i="4"/>
  <c r="S446" i="4"/>
  <c r="R449" i="4"/>
  <c r="S451" i="4"/>
  <c r="S453" i="4"/>
  <c r="R454" i="4"/>
  <c r="S457" i="4"/>
  <c r="S460" i="4"/>
  <c r="S491" i="4"/>
  <c r="S496" i="4"/>
  <c r="S499" i="4"/>
  <c r="S504" i="4"/>
  <c r="S507" i="4"/>
  <c r="S512" i="4"/>
  <c r="S515" i="4"/>
  <c r="S520" i="4"/>
  <c r="S523" i="4"/>
  <c r="S528" i="4"/>
  <c r="S531" i="4"/>
  <c r="S536" i="4"/>
  <c r="S539" i="4"/>
  <c r="S544" i="4"/>
  <c r="S547" i="4"/>
  <c r="S552" i="4"/>
  <c r="S555" i="4"/>
  <c r="S560" i="4"/>
  <c r="S563" i="4"/>
  <c r="S568" i="4"/>
  <c r="S571" i="4"/>
  <c r="S576" i="4"/>
  <c r="S580" i="4"/>
  <c r="S582" i="4"/>
  <c r="R599" i="4"/>
  <c r="R606" i="4"/>
  <c r="R610" i="4"/>
  <c r="R617" i="4"/>
  <c r="R621" i="4"/>
  <c r="R624" i="4"/>
  <c r="S642" i="4"/>
  <c r="R645" i="4"/>
  <c r="S647" i="4"/>
  <c r="R648" i="4"/>
  <c r="S650" i="4"/>
  <c r="R653" i="4"/>
  <c r="S655" i="4"/>
  <c r="R656" i="4"/>
  <c r="S658" i="4"/>
  <c r="R661" i="4"/>
  <c r="S664" i="4"/>
  <c r="R665" i="4"/>
  <c r="R669" i="4"/>
  <c r="R671" i="4"/>
  <c r="R688" i="4"/>
  <c r="R690" i="4"/>
  <c r="R695" i="4"/>
  <c r="R700" i="4"/>
  <c r="R702" i="4"/>
  <c r="R707" i="4"/>
  <c r="R712" i="4"/>
  <c r="R714" i="4"/>
  <c r="R718" i="4"/>
  <c r="R720" i="4"/>
  <c r="R722" i="4"/>
  <c r="R731" i="4"/>
  <c r="R736" i="4"/>
  <c r="R738" i="4"/>
  <c r="R743" i="4"/>
  <c r="R748" i="4"/>
  <c r="R750" i="4"/>
  <c r="R757" i="4"/>
  <c r="R762" i="4"/>
  <c r="R767" i="4"/>
  <c r="R770" i="4"/>
  <c r="R775" i="4"/>
  <c r="R778" i="4"/>
  <c r="R780" i="4"/>
  <c r="R782" i="4"/>
  <c r="R784" i="4"/>
  <c r="R786" i="4"/>
  <c r="R788" i="4"/>
  <c r="R790" i="4"/>
  <c r="R799" i="4"/>
  <c r="R802" i="4"/>
  <c r="R807" i="4"/>
  <c r="R818" i="4"/>
  <c r="R823" i="4"/>
  <c r="R825" i="4"/>
  <c r="R827" i="4"/>
  <c r="R829" i="4"/>
  <c r="R831" i="4"/>
  <c r="R834" i="4"/>
  <c r="R836" i="4"/>
  <c r="R846" i="4"/>
  <c r="R848" i="4"/>
  <c r="R853" i="4"/>
  <c r="R858" i="4"/>
  <c r="R860" i="4"/>
  <c r="R867" i="4"/>
  <c r="S870" i="4"/>
  <c r="S875" i="4"/>
  <c r="S878" i="4"/>
  <c r="R881" i="4"/>
  <c r="S883" i="4"/>
  <c r="R884" i="4"/>
  <c r="S886" i="4"/>
  <c r="R889" i="4"/>
  <c r="S891" i="4"/>
  <c r="R892" i="4"/>
  <c r="S894" i="4"/>
  <c r="R897" i="4"/>
  <c r="S899" i="4"/>
  <c r="S901" i="4"/>
  <c r="S903" i="4"/>
  <c r="S905" i="4"/>
  <c r="S907" i="4"/>
  <c r="R908" i="4"/>
  <c r="S910" i="4"/>
  <c r="R913" i="4"/>
  <c r="R915" i="4"/>
  <c r="R917" i="4"/>
  <c r="R919" i="4"/>
  <c r="R921" i="4"/>
  <c r="R923" i="4"/>
  <c r="R925" i="4"/>
  <c r="R927" i="4"/>
  <c r="R929" i="4"/>
  <c r="R931" i="4"/>
  <c r="R933" i="4"/>
  <c r="R936" i="4"/>
  <c r="R938" i="4"/>
  <c r="R940" i="4"/>
  <c r="R942" i="4"/>
  <c r="R944" i="4"/>
  <c r="R946" i="4"/>
  <c r="R948" i="4"/>
  <c r="R950" i="4"/>
  <c r="R952" i="4"/>
  <c r="R954" i="4"/>
  <c r="R956" i="4"/>
  <c r="R958" i="4"/>
  <c r="R960" i="4"/>
  <c r="R962" i="4"/>
  <c r="R964" i="4"/>
  <c r="R966" i="4"/>
  <c r="R968" i="4"/>
  <c r="R970" i="4"/>
  <c r="R972" i="4"/>
  <c r="R974" i="4"/>
  <c r="R976" i="4"/>
  <c r="R978" i="4"/>
  <c r="R980" i="4"/>
  <c r="R982" i="4"/>
  <c r="R984" i="4"/>
  <c r="S986" i="4"/>
  <c r="S988" i="4"/>
  <c r="S990" i="4"/>
  <c r="S992" i="4"/>
  <c r="R995" i="4"/>
  <c r="R997" i="4"/>
  <c r="R999" i="4"/>
  <c r="S1001" i="4"/>
  <c r="S1003" i="4"/>
  <c r="S1005" i="4"/>
  <c r="S1007" i="4"/>
  <c r="R1008" i="4"/>
  <c r="R1010" i="4"/>
  <c r="R1012" i="4"/>
  <c r="S1014" i="4"/>
  <c r="S1016" i="4"/>
  <c r="R1017" i="4"/>
  <c r="R1019" i="4"/>
  <c r="S1021" i="4"/>
  <c r="S1024" i="4"/>
  <c r="S1026" i="4"/>
  <c r="S1028" i="4"/>
  <c r="S1030" i="4"/>
  <c r="S1032" i="4"/>
  <c r="S1034" i="4"/>
  <c r="R1037" i="4"/>
  <c r="S1039" i="4"/>
  <c r="S1041" i="4"/>
  <c r="S1043" i="4"/>
  <c r="S1045" i="4"/>
  <c r="S1047" i="4"/>
  <c r="S1049" i="4"/>
  <c r="S1051" i="4"/>
  <c r="S1053" i="4"/>
  <c r="S1055" i="4"/>
  <c r="S1057" i="4"/>
  <c r="S1059" i="4"/>
  <c r="S1061" i="4"/>
  <c r="R1064" i="4"/>
  <c r="S1066" i="4"/>
  <c r="R1067" i="4"/>
  <c r="S1069" i="4"/>
  <c r="R1072" i="4"/>
  <c r="S1074" i="4"/>
  <c r="R1075" i="4"/>
  <c r="S1077" i="4"/>
  <c r="R1080" i="4"/>
  <c r="S1082" i="4"/>
  <c r="R1083" i="4"/>
  <c r="S1085" i="4"/>
  <c r="R1086" i="4"/>
  <c r="S1088" i="4"/>
  <c r="R1091" i="4"/>
  <c r="S1093" i="4"/>
  <c r="R1096" i="4"/>
  <c r="S1098" i="4"/>
  <c r="R1099" i="4"/>
  <c r="S1101" i="4"/>
  <c r="R1104" i="4"/>
  <c r="S1106" i="4"/>
  <c r="R1107" i="4"/>
  <c r="R1109" i="4"/>
  <c r="R1111" i="4"/>
  <c r="S1113" i="4"/>
  <c r="R1114" i="4"/>
  <c r="S1116" i="4"/>
  <c r="R1117" i="4"/>
  <c r="S1119" i="4"/>
  <c r="S1121" i="4"/>
  <c r="R1122" i="4"/>
  <c r="S1125" i="4"/>
  <c r="R1126" i="4"/>
  <c r="R1128" i="4"/>
  <c r="R1133" i="4"/>
  <c r="S1392" i="4"/>
  <c r="S1384" i="4"/>
  <c r="S1374" i="4"/>
  <c r="S1372" i="4"/>
  <c r="S1370" i="4"/>
  <c r="S1368" i="4"/>
  <c r="S1366" i="4"/>
  <c r="S1364" i="4"/>
  <c r="S1362" i="4"/>
  <c r="S1360" i="4"/>
  <c r="S1358" i="4"/>
  <c r="S1356" i="4"/>
  <c r="S1354" i="4"/>
  <c r="S1352" i="4"/>
  <c r="S1350" i="4"/>
  <c r="S1346" i="4"/>
  <c r="S1344" i="4"/>
  <c r="S1342" i="4"/>
  <c r="S1340" i="4"/>
  <c r="S1338" i="4"/>
  <c r="S1336" i="4"/>
  <c r="S1334" i="4"/>
  <c r="S1332" i="4"/>
  <c r="S1330" i="4"/>
  <c r="S1328" i="4"/>
  <c r="S1326" i="4"/>
  <c r="S1324" i="4"/>
  <c r="S1322" i="4"/>
  <c r="S1400" i="4"/>
  <c r="S1398" i="4"/>
  <c r="S1396" i="4"/>
  <c r="S1394" i="4"/>
  <c r="S1391" i="4"/>
  <c r="S1388" i="4"/>
  <c r="S1386" i="4"/>
  <c r="S1383" i="4"/>
  <c r="S1381" i="4"/>
  <c r="S1379" i="4"/>
  <c r="S1376" i="4"/>
  <c r="S1349" i="4"/>
  <c r="S1317" i="4"/>
  <c r="S1315" i="4"/>
  <c r="S1313" i="4"/>
  <c r="S1311" i="4"/>
  <c r="S1309" i="4"/>
  <c r="S1307" i="4"/>
  <c r="S1305" i="4"/>
  <c r="S1303" i="4"/>
  <c r="S1301" i="4"/>
  <c r="S1299" i="4"/>
  <c r="S1297" i="4"/>
  <c r="S1295" i="4"/>
  <c r="S1293" i="4"/>
  <c r="S1291" i="4"/>
  <c r="S1289" i="4"/>
  <c r="S1287" i="4"/>
  <c r="S1285" i="4"/>
  <c r="S1283" i="4"/>
  <c r="S1270" i="4"/>
  <c r="S1265" i="4"/>
  <c r="S1262" i="4"/>
  <c r="S1257" i="4"/>
  <c r="S1253" i="4"/>
  <c r="S1250" i="4"/>
  <c r="S1247" i="4"/>
  <c r="S1242" i="4"/>
  <c r="S1239" i="4"/>
  <c r="S1234" i="4"/>
  <c r="S1231" i="4"/>
  <c r="S1226" i="4"/>
  <c r="S1223" i="4"/>
  <c r="S1221" i="4"/>
  <c r="S1219" i="4"/>
  <c r="S1216" i="4"/>
  <c r="S1210" i="4"/>
  <c r="S1207" i="4"/>
  <c r="S1204" i="4"/>
  <c r="S1202" i="4"/>
  <c r="S1200" i="4"/>
  <c r="S1198" i="4"/>
  <c r="S1196" i="4"/>
  <c r="S1171" i="4"/>
  <c r="S1166" i="4"/>
  <c r="S1164" i="4"/>
  <c r="S1390" i="4"/>
  <c r="S1378" i="4"/>
  <c r="S1373" i="4"/>
  <c r="S1371" i="4"/>
  <c r="S1369" i="4"/>
  <c r="S1367" i="4"/>
  <c r="S1365" i="4"/>
  <c r="S1363" i="4"/>
  <c r="S1361" i="4"/>
  <c r="S1359" i="4"/>
  <c r="S1357" i="4"/>
  <c r="S1355" i="4"/>
  <c r="S1353" i="4"/>
  <c r="S1351" i="4"/>
  <c r="S1348" i="4"/>
  <c r="S1345" i="4"/>
  <c r="S1343" i="4"/>
  <c r="S1341" i="4"/>
  <c r="S1339" i="4"/>
  <c r="S1337" i="4"/>
  <c r="S1335" i="4"/>
  <c r="S1333" i="4"/>
  <c r="S1331" i="4"/>
  <c r="S1329" i="4"/>
  <c r="S1327" i="4"/>
  <c r="S1325" i="4"/>
  <c r="S1323" i="4"/>
  <c r="S1321" i="4"/>
  <c r="S1319" i="4"/>
  <c r="S1280" i="4"/>
  <c r="S1278" i="4"/>
  <c r="S1276" i="4"/>
  <c r="S1274" i="4"/>
  <c r="S1272" i="4"/>
  <c r="S1267" i="4"/>
  <c r="S1264" i="4"/>
  <c r="S1259" i="4"/>
  <c r="S1256" i="4"/>
  <c r="S1155" i="4"/>
  <c r="S1156" i="4"/>
  <c r="S1160" i="4"/>
  <c r="AJ1164" i="4"/>
  <c r="AF1164" i="4"/>
  <c r="AL1164" i="4" s="1"/>
  <c r="S1167" i="4"/>
  <c r="S1174" i="4"/>
  <c r="S1178" i="4"/>
  <c r="S1182" i="4"/>
  <c r="S1186" i="4"/>
  <c r="S1190" i="4"/>
  <c r="S1194" i="4"/>
  <c r="S1195" i="4"/>
  <c r="AJ1200" i="4"/>
  <c r="AF1200" i="4"/>
  <c r="AL1200" i="4" s="1"/>
  <c r="S1203" i="4"/>
  <c r="S1208" i="4"/>
  <c r="AJ1210" i="4"/>
  <c r="AF1210" i="4"/>
  <c r="AL1210" i="4" s="1"/>
  <c r="S1212" i="4"/>
  <c r="AJ1221" i="4"/>
  <c r="AF1221" i="4"/>
  <c r="AL1221" i="4" s="1"/>
  <c r="S1227" i="4"/>
  <c r="S1232" i="4"/>
  <c r="AJ1234" i="4"/>
  <c r="AF1234" i="4"/>
  <c r="AL1234" i="4" s="1"/>
  <c r="S1236" i="4"/>
  <c r="S1241" i="4"/>
  <c r="S1245" i="4"/>
  <c r="S1246" i="4"/>
  <c r="S1251" i="4"/>
  <c r="AJ1257" i="4"/>
  <c r="AF1257" i="4"/>
  <c r="AL1257" i="4" s="1"/>
  <c r="S1260" i="4"/>
  <c r="S1266" i="4"/>
  <c r="S1269" i="4"/>
  <c r="AJ1270" i="4"/>
  <c r="S1273" i="4"/>
  <c r="AJ1273" i="4"/>
  <c r="S1281" i="4"/>
  <c r="S1284" i="4"/>
  <c r="AJ1289" i="4"/>
  <c r="AF1289" i="4"/>
  <c r="AL1289" i="4" s="1"/>
  <c r="S1292" i="4"/>
  <c r="AJ1297" i="4"/>
  <c r="AF1297" i="4"/>
  <c r="AL1297" i="4" s="1"/>
  <c r="S1300" i="4"/>
  <c r="AJ1305" i="4"/>
  <c r="AF1305" i="4"/>
  <c r="AL1305" i="4" s="1"/>
  <c r="S1308" i="4"/>
  <c r="AJ1313" i="4"/>
  <c r="AF1313" i="4"/>
  <c r="AL1313" i="4" s="1"/>
  <c r="S1316" i="4"/>
  <c r="AJ1320" i="4"/>
  <c r="AJ1326" i="4"/>
  <c r="AF1326" i="4"/>
  <c r="AL1326" i="4" s="1"/>
  <c r="AJ1336" i="4"/>
  <c r="AF1336" i="4"/>
  <c r="AL1336" i="4" s="1"/>
  <c r="AJ1344" i="4"/>
  <c r="AF1344" i="4"/>
  <c r="AL1344" i="4" s="1"/>
  <c r="S1347" i="4"/>
  <c r="AJ1352" i="4"/>
  <c r="AF1352" i="4"/>
  <c r="AL1352" i="4" s="1"/>
  <c r="AJ1356" i="4"/>
  <c r="AF1356" i="4"/>
  <c r="AL1356" i="4" s="1"/>
  <c r="AJ1364" i="4"/>
  <c r="AF1364" i="4"/>
  <c r="AL1364" i="4" s="1"/>
  <c r="AJ1372" i="4"/>
  <c r="AF1372" i="4"/>
  <c r="AL1372" i="4" s="1"/>
  <c r="S1375" i="4"/>
  <c r="AJ1384" i="4"/>
  <c r="S1387" i="4"/>
  <c r="AL1399" i="4"/>
  <c r="AQ1907" i="4"/>
  <c r="AO1907" i="4"/>
  <c r="AL1433" i="4"/>
  <c r="AF1438" i="4"/>
  <c r="AL1438" i="4" s="1"/>
  <c r="AL1449" i="4"/>
  <c r="AF1454" i="4"/>
  <c r="AL1454" i="4" s="1"/>
  <c r="AL1465" i="4"/>
  <c r="AF1470" i="4"/>
  <c r="AL1470" i="4" s="1"/>
  <c r="AL1481" i="4"/>
  <c r="AF1486" i="4"/>
  <c r="AL1486" i="4" s="1"/>
  <c r="AL1497" i="4"/>
  <c r="AF1502" i="4"/>
  <c r="AL1502" i="4" s="1"/>
  <c r="AL1513" i="4"/>
  <c r="AF1518" i="4"/>
  <c r="AL1518" i="4" s="1"/>
  <c r="AL1529" i="4"/>
  <c r="AF1534" i="4"/>
  <c r="AL1534" i="4" s="1"/>
  <c r="AJ1541" i="4"/>
  <c r="AJ1543" i="4"/>
  <c r="AF1543" i="4"/>
  <c r="AL1543" i="4" s="1"/>
  <c r="AJ1544" i="4"/>
  <c r="AF1544" i="4"/>
  <c r="AL1544" i="4" s="1"/>
  <c r="AL1552" i="4"/>
  <c r="AJ1567" i="4"/>
  <c r="AF1567" i="4"/>
  <c r="AL1567" i="4" s="1"/>
  <c r="AL1573" i="4"/>
  <c r="AJ1588" i="4"/>
  <c r="AF1588" i="4"/>
  <c r="AL1588" i="4" s="1"/>
  <c r="AF1591" i="4"/>
  <c r="AL1591" i="4" s="1"/>
  <c r="AJ1591" i="4"/>
  <c r="AF1612" i="4"/>
  <c r="AL1612" i="4" s="1"/>
  <c r="AJ1612" i="4"/>
  <c r="AL1618" i="4"/>
  <c r="AJ1632" i="4"/>
  <c r="AF1632" i="4"/>
  <c r="AL1632" i="4" s="1"/>
  <c r="AJ1650" i="4"/>
  <c r="AF1650" i="4"/>
  <c r="AL1650" i="4" s="1"/>
  <c r="AF1663" i="4"/>
  <c r="AL1663" i="4" s="1"/>
  <c r="AJ1663" i="4"/>
  <c r="AJ1674" i="4"/>
  <c r="AF1674" i="4"/>
  <c r="AL1674" i="4" s="1"/>
  <c r="AJ1681" i="4"/>
  <c r="AF1681" i="4"/>
  <c r="AL1681" i="4" s="1"/>
  <c r="AF1694" i="4"/>
  <c r="AL1694" i="4" s="1"/>
  <c r="AJ1694" i="4"/>
  <c r="AF1698" i="4"/>
  <c r="AL1698" i="4" s="1"/>
  <c r="AJ1698" i="4"/>
  <c r="AF1702" i="4"/>
  <c r="AL1702" i="4" s="1"/>
  <c r="AJ1702" i="4"/>
  <c r="AF1706" i="4"/>
  <c r="AL1706" i="4" s="1"/>
  <c r="AJ1706" i="4"/>
  <c r="AF1710" i="4"/>
  <c r="AL1710" i="4" s="1"/>
  <c r="AJ1710" i="4"/>
  <c r="AF1714" i="4"/>
  <c r="AL1714" i="4" s="1"/>
  <c r="AJ1714" i="4"/>
  <c r="AF1718" i="4"/>
  <c r="AL1718" i="4" s="1"/>
  <c r="AJ1718" i="4"/>
  <c r="AF1722" i="4"/>
  <c r="AL1722" i="4" s="1"/>
  <c r="AJ1722" i="4"/>
  <c r="AF1726" i="4"/>
  <c r="AL1726" i="4" s="1"/>
  <c r="AJ1726" i="4"/>
  <c r="AF1730" i="4"/>
  <c r="AL1730" i="4" s="1"/>
  <c r="AJ1730" i="4"/>
  <c r="AF1734" i="4"/>
  <c r="AL1734" i="4" s="1"/>
  <c r="AJ1734" i="4"/>
  <c r="AF1738" i="4"/>
  <c r="AL1738" i="4" s="1"/>
  <c r="AJ1738" i="4"/>
  <c r="AF1742" i="4"/>
  <c r="AL1742" i="4" s="1"/>
  <c r="AJ1742" i="4"/>
  <c r="AJ1747" i="4"/>
  <c r="AF1747" i="4"/>
  <c r="AL1747" i="4" s="1"/>
  <c r="AF1755" i="4"/>
  <c r="AL1755" i="4" s="1"/>
  <c r="AJ1755" i="4"/>
  <c r="AJ1759" i="4"/>
  <c r="AF1759" i="4"/>
  <c r="AL1759" i="4" s="1"/>
  <c r="AJ1767" i="4"/>
  <c r="AF1767" i="4"/>
  <c r="AL1767" i="4" s="1"/>
  <c r="AF1798" i="4"/>
  <c r="AL1798" i="4" s="1"/>
  <c r="AJ1798" i="4"/>
  <c r="AJ1817" i="4"/>
  <c r="AF1817" i="4"/>
  <c r="AL1817" i="4" s="1"/>
  <c r="AJ1826" i="4"/>
  <c r="AF1826" i="4"/>
  <c r="AL1826" i="4" s="1"/>
  <c r="AJ1837" i="4"/>
  <c r="AF1837" i="4"/>
  <c r="AL1837" i="4" s="1"/>
  <c r="AJ1862" i="4"/>
  <c r="AF1862" i="4"/>
  <c r="AL1862" i="4" s="1"/>
  <c r="AJ1864" i="4"/>
  <c r="AF1864" i="4"/>
  <c r="AL1864" i="4" s="1"/>
  <c r="AF1875" i="4"/>
  <c r="AL1875" i="4" s="1"/>
  <c r="AJ1875" i="4"/>
  <c r="AJ1882" i="4"/>
  <c r="AF1882" i="4"/>
  <c r="AL1882" i="4" s="1"/>
  <c r="AJ2015" i="4"/>
  <c r="AF2015" i="4"/>
  <c r="AL2015" i="4" s="1"/>
  <c r="AF2019" i="4"/>
  <c r="AL2019" i="4" s="1"/>
  <c r="AJ2019" i="4"/>
  <c r="AJ2024" i="4"/>
  <c r="AF2024" i="4"/>
  <c r="AL2024" i="4" s="1"/>
  <c r="AJ2031" i="4"/>
  <c r="AF2031" i="4"/>
  <c r="AL2031" i="4" s="1"/>
  <c r="AF2032" i="4"/>
  <c r="AL2032" i="4" s="1"/>
  <c r="AJ2032" i="4"/>
  <c r="AJ2037" i="4"/>
  <c r="AF2037" i="4"/>
  <c r="AL2037" i="4" s="1"/>
  <c r="R2164" i="4"/>
  <c r="R2162" i="4"/>
  <c r="R2160" i="4"/>
  <c r="R2157" i="4"/>
  <c r="R2153" i="4"/>
  <c r="R2149" i="4"/>
  <c r="R2145" i="4"/>
  <c r="R2139" i="4"/>
  <c r="R2136" i="4"/>
  <c r="R2131" i="4"/>
  <c r="R2128" i="4"/>
  <c r="R2126" i="4"/>
  <c r="R2120" i="4"/>
  <c r="R2115" i="4"/>
  <c r="R2110" i="4"/>
  <c r="R2108" i="4"/>
  <c r="R2105" i="4"/>
  <c r="R2102" i="4"/>
  <c r="R2100" i="4"/>
  <c r="R2098" i="4"/>
  <c r="R2096" i="4"/>
  <c r="R2094" i="4"/>
  <c r="R2092" i="4"/>
  <c r="R2090" i="4"/>
  <c r="R2088" i="4"/>
  <c r="R2086" i="4"/>
  <c r="R2084" i="4"/>
  <c r="R2082" i="4"/>
  <c r="R2080" i="4"/>
  <c r="R2078" i="4"/>
  <c r="R2076" i="4"/>
  <c r="R2074" i="4"/>
  <c r="R2072" i="4"/>
  <c r="R2070" i="4"/>
  <c r="R2068" i="4"/>
  <c r="R2065" i="4"/>
  <c r="R2063" i="4"/>
  <c r="R2058" i="4"/>
  <c r="R2056" i="4"/>
  <c r="R2051" i="4"/>
  <c r="R2046" i="4"/>
  <c r="R2044" i="4"/>
  <c r="R2163" i="4"/>
  <c r="R2161" i="4"/>
  <c r="R2159" i="4"/>
  <c r="R2155" i="4"/>
  <c r="R2151" i="4"/>
  <c r="R2147" i="4"/>
  <c r="R2143" i="4"/>
  <c r="R2140" i="4"/>
  <c r="R2135" i="4"/>
  <c r="R2132" i="4"/>
  <c r="R2127" i="4"/>
  <c r="R2122" i="4"/>
  <c r="R2116" i="4"/>
  <c r="R2114" i="4"/>
  <c r="R2109" i="4"/>
  <c r="R2107" i="4"/>
  <c r="R2103" i="4"/>
  <c r="R2101" i="4"/>
  <c r="R2099" i="4"/>
  <c r="R2097" i="4"/>
  <c r="R2095" i="4"/>
  <c r="R2093" i="4"/>
  <c r="R2091" i="4"/>
  <c r="R2089" i="4"/>
  <c r="R2087" i="4"/>
  <c r="R2085" i="4"/>
  <c r="R2083" i="4"/>
  <c r="R2137" i="4"/>
  <c r="R2133" i="4"/>
  <c r="R2123" i="4"/>
  <c r="R2119" i="4"/>
  <c r="R2111" i="4"/>
  <c r="R2104" i="4"/>
  <c r="R2079" i="4"/>
  <c r="R2075" i="4"/>
  <c r="R2071" i="4"/>
  <c r="R2052" i="4"/>
  <c r="R2048" i="4"/>
  <c r="R2047" i="4"/>
  <c r="R2043" i="4"/>
  <c r="R2042" i="4"/>
  <c r="R2156" i="4"/>
  <c r="R2152" i="4"/>
  <c r="R2148" i="4"/>
  <c r="R2144" i="4"/>
  <c r="R2141" i="4"/>
  <c r="R2125" i="4"/>
  <c r="R2118" i="4"/>
  <c r="R2113" i="4"/>
  <c r="R2057" i="4"/>
  <c r="R2053" i="4"/>
  <c r="R2049" i="4"/>
  <c r="R2134" i="4"/>
  <c r="R2130" i="4"/>
  <c r="R2124" i="4"/>
  <c r="R2121" i="4"/>
  <c r="R2106" i="4"/>
  <c r="R2081" i="4"/>
  <c r="R2077" i="4"/>
  <c r="R2073" i="4"/>
  <c r="R2069" i="4"/>
  <c r="R2064" i="4"/>
  <c r="R2060" i="4"/>
  <c r="R2059" i="4"/>
  <c r="R2055" i="4"/>
  <c r="R2054" i="4"/>
  <c r="R2050" i="4"/>
  <c r="R2165" i="4"/>
  <c r="R2158" i="4"/>
  <c r="R2142" i="4"/>
  <c r="R2041" i="4"/>
  <c r="R2146" i="4"/>
  <c r="R2112" i="4"/>
  <c r="R2067" i="4"/>
  <c r="R2062" i="4"/>
  <c r="R2150" i="4"/>
  <c r="R2138" i="4"/>
  <c r="R2045" i="4"/>
  <c r="R2066" i="4"/>
  <c r="AJ2081" i="4"/>
  <c r="AF2081" i="4"/>
  <c r="AL2081" i="4" s="1"/>
  <c r="AF2121" i="4"/>
  <c r="AL2121" i="4" s="1"/>
  <c r="AJ2121" i="4"/>
  <c r="AF2148" i="4"/>
  <c r="AL2148" i="4" s="1"/>
  <c r="AJ2148" i="4"/>
  <c r="AJ2162" i="4"/>
  <c r="AI2162" i="4"/>
  <c r="AL2162" i="4" s="1"/>
  <c r="AJ2200" i="4"/>
  <c r="AF2200" i="4"/>
  <c r="AL2200" i="4" s="1"/>
  <c r="AF2248" i="4"/>
  <c r="AL2248" i="4" s="1"/>
  <c r="AJ2248" i="4"/>
  <c r="AF2249" i="4"/>
  <c r="AL2249" i="4" s="1"/>
  <c r="AJ2249" i="4"/>
  <c r="AJ2307" i="4"/>
  <c r="AF2307" i="4"/>
  <c r="AL2307" i="4" s="1"/>
  <c r="R1283" i="4"/>
  <c r="R1285" i="4"/>
  <c r="R1287" i="4"/>
  <c r="R1289" i="4"/>
  <c r="R1291" i="4"/>
  <c r="R1293" i="4"/>
  <c r="R1295" i="4"/>
  <c r="R1297" i="4"/>
  <c r="R1299" i="4"/>
  <c r="R1301" i="4"/>
  <c r="R1303" i="4"/>
  <c r="R1305" i="4"/>
  <c r="R1307" i="4"/>
  <c r="R1309" i="4"/>
  <c r="R1311" i="4"/>
  <c r="R1313" i="4"/>
  <c r="R1315" i="4"/>
  <c r="R1317" i="4"/>
  <c r="R1349" i="4"/>
  <c r="R1376" i="4"/>
  <c r="R1379" i="4"/>
  <c r="R1381" i="4"/>
  <c r="R1383" i="4"/>
  <c r="R1386" i="4"/>
  <c r="R1388" i="4"/>
  <c r="R1391" i="4"/>
  <c r="R1394" i="4"/>
  <c r="R1396" i="4"/>
  <c r="R1398" i="4"/>
  <c r="R1400" i="4"/>
  <c r="S1591" i="4"/>
  <c r="S1588" i="4"/>
  <c r="S1586" i="4"/>
  <c r="S1581" i="4"/>
  <c r="S1579" i="4"/>
  <c r="S1574" i="4"/>
  <c r="S1572" i="4"/>
  <c r="S1565" i="4"/>
  <c r="S1563" i="4"/>
  <c r="S1589" i="4"/>
  <c r="S1587" i="4"/>
  <c r="S1585" i="4"/>
  <c r="S1582" i="4"/>
  <c r="S1580" i="4"/>
  <c r="S1578" i="4"/>
  <c r="S1415" i="4"/>
  <c r="S1417" i="4"/>
  <c r="S1419" i="4"/>
  <c r="S1421" i="4"/>
  <c r="S1423" i="4"/>
  <c r="S1425" i="4"/>
  <c r="S1427" i="4"/>
  <c r="S1429" i="4"/>
  <c r="S1431" i="4"/>
  <c r="S1436" i="4"/>
  <c r="S1439" i="4"/>
  <c r="S1444" i="4"/>
  <c r="S1447" i="4"/>
  <c r="S1452" i="4"/>
  <c r="S1455" i="4"/>
  <c r="S1460" i="4"/>
  <c r="S1463" i="4"/>
  <c r="S1468" i="4"/>
  <c r="S1471" i="4"/>
  <c r="S1476" i="4"/>
  <c r="S1479" i="4"/>
  <c r="S1484" i="4"/>
  <c r="S1487" i="4"/>
  <c r="S1492" i="4"/>
  <c r="S1495" i="4"/>
  <c r="S1500" i="4"/>
  <c r="S1503" i="4"/>
  <c r="S1508" i="4"/>
  <c r="S1511" i="4"/>
  <c r="S1516" i="4"/>
  <c r="S1519" i="4"/>
  <c r="S1524" i="4"/>
  <c r="S1527" i="4"/>
  <c r="S1532" i="4"/>
  <c r="S1535" i="4"/>
  <c r="S1537" i="4"/>
  <c r="S1540" i="4"/>
  <c r="S1545" i="4"/>
  <c r="S1550" i="4"/>
  <c r="S1555" i="4"/>
  <c r="S1560" i="4"/>
  <c r="S1564" i="4"/>
  <c r="S1569" i="4"/>
  <c r="S1573" i="4"/>
  <c r="AJ1575" i="4"/>
  <c r="AJ1576" i="4"/>
  <c r="AJ1579" i="4"/>
  <c r="AF1579" i="4"/>
  <c r="AL1579" i="4" s="1"/>
  <c r="AJ1583" i="4"/>
  <c r="AJ1586" i="4"/>
  <c r="AF1586" i="4"/>
  <c r="AL1586" i="4" s="1"/>
  <c r="AJ1593" i="4"/>
  <c r="AF1593" i="4"/>
  <c r="AL1593" i="4" s="1"/>
  <c r="AJ1609" i="4"/>
  <c r="AF1609" i="4"/>
  <c r="AL1609" i="4" s="1"/>
  <c r="AJ1618" i="4"/>
  <c r="AJ1622" i="4"/>
  <c r="AJ1623" i="4"/>
  <c r="AJ1626" i="4"/>
  <c r="AF1626" i="4"/>
  <c r="AL1626" i="4" s="1"/>
  <c r="AJ1631" i="4"/>
  <c r="AF1631" i="4"/>
  <c r="AL1631" i="4" s="1"/>
  <c r="AJ1634" i="4"/>
  <c r="AF1634" i="4"/>
  <c r="AL1634" i="4" s="1"/>
  <c r="AJ1652" i="4"/>
  <c r="AJ1653" i="4"/>
  <c r="AJ1654" i="4"/>
  <c r="AJ1655" i="4"/>
  <c r="AJ1656" i="4"/>
  <c r="AJ1657" i="4"/>
  <c r="AJ1658" i="4"/>
  <c r="AJ1659" i="4"/>
  <c r="AJ1662" i="4"/>
  <c r="AF1662" i="4"/>
  <c r="AL1662" i="4" s="1"/>
  <c r="AJ1667" i="4"/>
  <c r="AF1667" i="4"/>
  <c r="AL1667" i="4" s="1"/>
  <c r="AJ1671" i="4"/>
  <c r="AJ1672" i="4"/>
  <c r="R1674" i="4"/>
  <c r="AJ1675" i="4"/>
  <c r="AF1675" i="4"/>
  <c r="AL1675" i="4" s="1"/>
  <c r="AJ1680" i="4"/>
  <c r="AF1680" i="4"/>
  <c r="AL1680" i="4" s="1"/>
  <c r="R1682" i="4"/>
  <c r="AJ1686" i="4"/>
  <c r="AF1686" i="4"/>
  <c r="AL1686" i="4" s="1"/>
  <c r="R1690" i="4"/>
  <c r="AJ1691" i="4"/>
  <c r="AF1691" i="4"/>
  <c r="AL1691" i="4" s="1"/>
  <c r="R1749" i="4"/>
  <c r="R1754" i="4"/>
  <c r="R1760" i="4"/>
  <c r="AJ1761" i="4"/>
  <c r="AF1761" i="4"/>
  <c r="AL1761" i="4" s="1"/>
  <c r="R1765" i="4"/>
  <c r="AJ1766" i="4"/>
  <c r="AF1766" i="4"/>
  <c r="AL1766" i="4" s="1"/>
  <c r="R1768" i="4"/>
  <c r="AJ1789" i="4"/>
  <c r="AF1789" i="4"/>
  <c r="AL1789" i="4" s="1"/>
  <c r="AJ1797" i="4"/>
  <c r="AF1797" i="4"/>
  <c r="AL1797" i="4" s="1"/>
  <c r="AJ1803" i="4"/>
  <c r="AF1803" i="4"/>
  <c r="AL1803" i="4" s="1"/>
  <c r="R1810" i="4"/>
  <c r="AJ1816" i="4"/>
  <c r="AF1816" i="4"/>
  <c r="AL1816" i="4" s="1"/>
  <c r="AJ1818" i="4"/>
  <c r="AF1818" i="4"/>
  <c r="AL1818" i="4" s="1"/>
  <c r="AJ1820" i="4"/>
  <c r="AF1820" i="4"/>
  <c r="AL1820" i="4" s="1"/>
  <c r="AJ1821" i="4"/>
  <c r="AF1821" i="4"/>
  <c r="AL1821" i="4" s="1"/>
  <c r="AJ1825" i="4"/>
  <c r="AF1825" i="4"/>
  <c r="AL1825" i="4" s="1"/>
  <c r="R1835" i="4"/>
  <c r="AJ1842" i="4"/>
  <c r="AF1842" i="4"/>
  <c r="AL1842" i="4" s="1"/>
  <c r="AJ1845" i="4"/>
  <c r="AF1845" i="4"/>
  <c r="AL1845" i="4" s="1"/>
  <c r="AJ1849" i="4"/>
  <c r="AF1849" i="4"/>
  <c r="AL1849" i="4" s="1"/>
  <c r="AJ1859" i="4"/>
  <c r="AF1859" i="4"/>
  <c r="AL1859" i="4" s="1"/>
  <c r="R1861" i="4"/>
  <c r="R1866" i="4"/>
  <c r="AJ1872" i="4"/>
  <c r="AF1872" i="4"/>
  <c r="AL1872" i="4" s="1"/>
  <c r="AJ1874" i="4"/>
  <c r="AF1874" i="4"/>
  <c r="AL1874" i="4" s="1"/>
  <c r="AJ1876" i="4"/>
  <c r="AF1876" i="4"/>
  <c r="AL1876" i="4" s="1"/>
  <c r="AJ1877" i="4"/>
  <c r="AF1877" i="4"/>
  <c r="AL1877" i="4" s="1"/>
  <c r="AJ1889" i="4"/>
  <c r="AF1889" i="4"/>
  <c r="AL1889" i="4" s="1"/>
  <c r="AJ1891" i="4"/>
  <c r="AF1891" i="4"/>
  <c r="AL1891" i="4" s="1"/>
  <c r="AJ1892" i="4"/>
  <c r="AF1892" i="4"/>
  <c r="AL1892" i="4" s="1"/>
  <c r="AJ1894" i="4"/>
  <c r="AF1894" i="4"/>
  <c r="AL1894" i="4" s="1"/>
  <c r="AJ1897" i="4"/>
  <c r="AF1897" i="4"/>
  <c r="AL1897" i="4" s="1"/>
  <c r="AJ1898" i="4"/>
  <c r="AQ2170" i="4"/>
  <c r="AQ2168" i="4"/>
  <c r="AQ2169" i="4"/>
  <c r="AJ1931" i="4"/>
  <c r="AJ1938" i="4"/>
  <c r="AF1938" i="4"/>
  <c r="AL1938" i="4" s="1"/>
  <c r="AJ1947" i="4"/>
  <c r="AJ1954" i="4"/>
  <c r="AF1954" i="4"/>
  <c r="AL1954" i="4" s="1"/>
  <c r="AJ1963" i="4"/>
  <c r="AJ1970" i="4"/>
  <c r="AF1970" i="4"/>
  <c r="AL1970" i="4" s="1"/>
  <c r="AJ1979" i="4"/>
  <c r="AJ1986" i="4"/>
  <c r="AF1986" i="4"/>
  <c r="AL1986" i="4" s="1"/>
  <c r="AJ1995" i="4"/>
  <c r="AJ2002" i="4"/>
  <c r="AF2002" i="4"/>
  <c r="AL2002" i="4" s="1"/>
  <c r="AJ2014" i="4"/>
  <c r="AF2014" i="4"/>
  <c r="AL2014" i="4" s="1"/>
  <c r="AJ2017" i="4"/>
  <c r="AF2017" i="4"/>
  <c r="AL2017" i="4" s="1"/>
  <c r="AL2042" i="4"/>
  <c r="AJ2060" i="4"/>
  <c r="AF2060" i="4"/>
  <c r="AL2060" i="4" s="1"/>
  <c r="AF2072" i="4"/>
  <c r="AL2072" i="4" s="1"/>
  <c r="AJ2072" i="4"/>
  <c r="AJ2075" i="4"/>
  <c r="AF2075" i="4"/>
  <c r="AL2075" i="4" s="1"/>
  <c r="AF2080" i="4"/>
  <c r="AL2080" i="4" s="1"/>
  <c r="AJ2080" i="4"/>
  <c r="AF2113" i="4"/>
  <c r="AL2113" i="4" s="1"/>
  <c r="AJ2113" i="4"/>
  <c r="AJ2118" i="4"/>
  <c r="AF2118" i="4"/>
  <c r="AL2118" i="4" s="1"/>
  <c r="AF2125" i="4"/>
  <c r="AL2125" i="4" s="1"/>
  <c r="AJ2125" i="4"/>
  <c r="AJ2129" i="4"/>
  <c r="AF2129" i="4"/>
  <c r="AL2129" i="4" s="1"/>
  <c r="AF2144" i="4"/>
  <c r="AL2144" i="4" s="1"/>
  <c r="AJ2144" i="4"/>
  <c r="AF2154" i="4"/>
  <c r="AL2154" i="4" s="1"/>
  <c r="AJ2154" i="4"/>
  <c r="AJ2157" i="4"/>
  <c r="AF2157" i="4"/>
  <c r="AL2157" i="4" s="1"/>
  <c r="AJ2164" i="4"/>
  <c r="AF2164" i="4"/>
  <c r="AL2164" i="4" s="1"/>
  <c r="Q2178" i="4"/>
  <c r="Q2176" i="4"/>
  <c r="Q2174" i="4"/>
  <c r="R2184" i="4"/>
  <c r="AF2188" i="4"/>
  <c r="AL2188" i="4" s="1"/>
  <c r="AJ2188" i="4"/>
  <c r="R2191" i="4"/>
  <c r="R2194" i="4"/>
  <c r="AJ2197" i="4"/>
  <c r="AF2197" i="4"/>
  <c r="AL2197" i="4" s="1"/>
  <c r="R2199" i="4"/>
  <c r="R2202" i="4"/>
  <c r="AJ2205" i="4"/>
  <c r="AF2205" i="4"/>
  <c r="AL2205" i="4" s="1"/>
  <c r="R2207" i="4"/>
  <c r="AF2213" i="4"/>
  <c r="AL2213" i="4" s="1"/>
  <c r="AJ2213" i="4"/>
  <c r="R2223" i="4"/>
  <c r="AF2226" i="4"/>
  <c r="AL2226" i="4" s="1"/>
  <c r="AJ2226" i="4"/>
  <c r="AJ2232" i="4"/>
  <c r="AF2240" i="4"/>
  <c r="AL2240" i="4" s="1"/>
  <c r="AJ2240" i="4"/>
  <c r="AJ2251" i="4"/>
  <c r="AF2251" i="4"/>
  <c r="AL2251" i="4" s="1"/>
  <c r="AJ2253" i="4"/>
  <c r="AJ2291" i="4"/>
  <c r="AF2291" i="4"/>
  <c r="AL2291" i="4" s="1"/>
  <c r="AJ2300" i="4"/>
  <c r="AF2300" i="4"/>
  <c r="AL2300" i="4" s="1"/>
  <c r="AJ2324" i="4"/>
  <c r="AF2324" i="4"/>
  <c r="AL2324" i="4" s="1"/>
  <c r="AJ2334" i="4"/>
  <c r="AF2334" i="4"/>
  <c r="AL2334" i="4" s="1"/>
  <c r="AJ2341" i="4"/>
  <c r="AF2341" i="4"/>
  <c r="AL2341" i="4" s="1"/>
  <c r="AJ2351" i="4"/>
  <c r="AF2351" i="4"/>
  <c r="AL2351" i="4" s="1"/>
  <c r="AJ2356" i="4"/>
  <c r="AF2356" i="4"/>
  <c r="AL2356" i="4" s="1"/>
  <c r="AJ2364" i="4"/>
  <c r="AF2364" i="4"/>
  <c r="AL2364" i="4" s="1"/>
  <c r="AF2373" i="4"/>
  <c r="AL2373" i="4" s="1"/>
  <c r="AJ2373" i="4"/>
  <c r="AJ2391" i="4"/>
  <c r="AF2391" i="4"/>
  <c r="AL2391" i="4" s="1"/>
  <c r="AJ2408" i="4"/>
  <c r="AF2408" i="4"/>
  <c r="AL2408" i="4" s="1"/>
  <c r="AJ2422" i="4"/>
  <c r="AF2422" i="4"/>
  <c r="AL2422" i="4" s="1"/>
  <c r="AJ2426" i="4"/>
  <c r="AF2426" i="4"/>
  <c r="AL2426" i="4" s="1"/>
  <c r="AJ2434" i="4"/>
  <c r="AF2434" i="4"/>
  <c r="AL2434" i="4" s="1"/>
  <c r="R1150" i="4"/>
  <c r="R1152" i="4"/>
  <c r="R1154" i="4"/>
  <c r="R1156" i="4"/>
  <c r="R1158" i="4"/>
  <c r="R1160" i="4"/>
  <c r="R1162" i="4"/>
  <c r="R1169" i="4"/>
  <c r="R1172" i="4"/>
  <c r="R1174" i="4"/>
  <c r="R1176" i="4"/>
  <c r="R1178" i="4"/>
  <c r="R1180" i="4"/>
  <c r="R1182" i="4"/>
  <c r="R1184" i="4"/>
  <c r="R1186" i="4"/>
  <c r="R1188" i="4"/>
  <c r="R1190" i="4"/>
  <c r="R1192" i="4"/>
  <c r="R1194" i="4"/>
  <c r="R1205" i="4"/>
  <c r="R1208" i="4"/>
  <c r="R1213" i="4"/>
  <c r="R1217" i="4"/>
  <c r="R1224" i="4"/>
  <c r="R1229" i="4"/>
  <c r="R1232" i="4"/>
  <c r="R1237" i="4"/>
  <c r="R1240" i="4"/>
  <c r="R1245" i="4"/>
  <c r="R1248" i="4"/>
  <c r="R1251" i="4"/>
  <c r="R1254" i="4"/>
  <c r="R1260" i="4"/>
  <c r="R1263" i="4"/>
  <c r="R1268" i="4"/>
  <c r="R1271" i="4"/>
  <c r="R1273" i="4"/>
  <c r="R1275" i="4"/>
  <c r="R1277" i="4"/>
  <c r="R1279" i="4"/>
  <c r="R1281" i="4"/>
  <c r="R1320" i="4"/>
  <c r="R1322" i="4"/>
  <c r="R1324" i="4"/>
  <c r="R1326" i="4"/>
  <c r="R1328" i="4"/>
  <c r="R1330" i="4"/>
  <c r="R1332" i="4"/>
  <c r="R1334" i="4"/>
  <c r="R1336" i="4"/>
  <c r="R1338" i="4"/>
  <c r="R1340" i="4"/>
  <c r="R1342" i="4"/>
  <c r="R1344" i="4"/>
  <c r="R1346" i="4"/>
  <c r="R1350" i="4"/>
  <c r="R1352" i="4"/>
  <c r="R1354" i="4"/>
  <c r="R1356" i="4"/>
  <c r="R1358" i="4"/>
  <c r="R1360" i="4"/>
  <c r="R1362" i="4"/>
  <c r="R1364" i="4"/>
  <c r="R1366" i="4"/>
  <c r="R1368" i="4"/>
  <c r="R1370" i="4"/>
  <c r="R1372" i="4"/>
  <c r="R1374" i="4"/>
  <c r="R1384" i="4"/>
  <c r="R1392" i="4"/>
  <c r="S1434" i="4"/>
  <c r="S1437" i="4"/>
  <c r="S1442" i="4"/>
  <c r="S1445" i="4"/>
  <c r="S1450" i="4"/>
  <c r="S1453" i="4"/>
  <c r="S1458" i="4"/>
  <c r="S1461" i="4"/>
  <c r="S1466" i="4"/>
  <c r="S1469" i="4"/>
  <c r="S1474" i="4"/>
  <c r="S1477" i="4"/>
  <c r="S1482" i="4"/>
  <c r="S1485" i="4"/>
  <c r="S1490" i="4"/>
  <c r="S1493" i="4"/>
  <c r="S1498" i="4"/>
  <c r="S1501" i="4"/>
  <c r="S1506" i="4"/>
  <c r="S1509" i="4"/>
  <c r="S1514" i="4"/>
  <c r="S1517" i="4"/>
  <c r="S1522" i="4"/>
  <c r="S1525" i="4"/>
  <c r="S1530" i="4"/>
  <c r="S1533" i="4"/>
  <c r="S1538" i="4"/>
  <c r="S1543" i="4"/>
  <c r="S1548" i="4"/>
  <c r="S1551" i="4"/>
  <c r="S1553" i="4"/>
  <c r="S1558" i="4"/>
  <c r="S1568" i="4"/>
  <c r="AJ1574" i="4"/>
  <c r="AF1577" i="4"/>
  <c r="AL1577" i="4" s="1"/>
  <c r="AJ1582" i="4"/>
  <c r="AF1584" i="4"/>
  <c r="AL1584" i="4" s="1"/>
  <c r="AJ1589" i="4"/>
  <c r="AF1590" i="4"/>
  <c r="AL1590" i="4" s="1"/>
  <c r="R1904" i="4"/>
  <c r="R1902" i="4"/>
  <c r="R1899" i="4"/>
  <c r="R1895" i="4"/>
  <c r="R1887" i="4"/>
  <c r="R1885" i="4"/>
  <c r="R1880" i="4"/>
  <c r="R1875" i="4"/>
  <c r="R1870" i="4"/>
  <c r="R1868" i="4"/>
  <c r="R1863" i="4"/>
  <c r="R1858" i="4"/>
  <c r="R1856" i="4"/>
  <c r="R1851" i="4"/>
  <c r="R1846" i="4"/>
  <c r="R1844" i="4"/>
  <c r="R1839" i="4"/>
  <c r="R1834" i="4"/>
  <c r="R1832" i="4"/>
  <c r="R1830" i="4"/>
  <c r="R1828" i="4"/>
  <c r="R1819" i="4"/>
  <c r="R1814" i="4"/>
  <c r="R1812" i="4"/>
  <c r="R1807" i="4"/>
  <c r="R1802" i="4"/>
  <c r="R1800" i="4"/>
  <c r="R1798" i="4"/>
  <c r="R1796" i="4"/>
  <c r="R1794" i="4"/>
  <c r="R1792" i="4"/>
  <c r="R1790" i="4"/>
  <c r="R1788" i="4"/>
  <c r="R1786" i="4"/>
  <c r="R1784" i="4"/>
  <c r="R1782" i="4"/>
  <c r="R1780" i="4"/>
  <c r="R1778" i="4"/>
  <c r="R1776" i="4"/>
  <c r="R1774" i="4"/>
  <c r="R1772" i="4"/>
  <c r="R1770" i="4"/>
  <c r="R1757" i="4"/>
  <c r="R1752" i="4"/>
  <c r="R1750" i="4"/>
  <c r="R1745" i="4"/>
  <c r="R1743" i="4"/>
  <c r="R1741" i="4"/>
  <c r="R1739" i="4"/>
  <c r="R1737" i="4"/>
  <c r="R1735" i="4"/>
  <c r="R1733" i="4"/>
  <c r="R1731" i="4"/>
  <c r="R1729" i="4"/>
  <c r="R1727" i="4"/>
  <c r="R1725" i="4"/>
  <c r="R1723" i="4"/>
  <c r="R1721" i="4"/>
  <c r="R1719" i="4"/>
  <c r="R1717" i="4"/>
  <c r="R1715" i="4"/>
  <c r="R1713" i="4"/>
  <c r="R1711" i="4"/>
  <c r="R1709" i="4"/>
  <c r="R1707" i="4"/>
  <c r="R1705" i="4"/>
  <c r="R1703" i="4"/>
  <c r="R1701" i="4"/>
  <c r="R1699" i="4"/>
  <c r="R1697" i="4"/>
  <c r="R1695" i="4"/>
  <c r="R1693" i="4"/>
  <c r="R1684" i="4"/>
  <c r="R1679" i="4"/>
  <c r="R1677" i="4"/>
  <c r="R1672" i="4"/>
  <c r="R1665" i="4"/>
  <c r="R1660" i="4"/>
  <c r="R1658" i="4"/>
  <c r="R1656" i="4"/>
  <c r="R1654" i="4"/>
  <c r="R1652" i="4"/>
  <c r="R1647" i="4"/>
  <c r="R1645" i="4"/>
  <c r="R1640" i="4"/>
  <c r="R1623" i="4"/>
  <c r="R1618" i="4"/>
  <c r="R1615" i="4"/>
  <c r="R1613" i="4"/>
  <c r="R1611" i="4"/>
  <c r="R1608" i="4"/>
  <c r="R1606" i="4"/>
  <c r="R1604" i="4"/>
  <c r="R1602" i="4"/>
  <c r="R1600" i="4"/>
  <c r="R1598" i="4"/>
  <c r="R1596" i="4"/>
  <c r="R1898" i="4"/>
  <c r="R1892" i="4"/>
  <c r="R1889" i="4"/>
  <c r="R1884" i="4"/>
  <c r="R1882" i="4"/>
  <c r="R1879" i="4"/>
  <c r="R1877" i="4"/>
  <c r="R1872" i="4"/>
  <c r="R1867" i="4"/>
  <c r="R1865" i="4"/>
  <c r="R1860" i="4"/>
  <c r="R1855" i="4"/>
  <c r="R1853" i="4"/>
  <c r="R1848" i="4"/>
  <c r="R1843" i="4"/>
  <c r="R1841" i="4"/>
  <c r="R1836" i="4"/>
  <c r="R1827" i="4"/>
  <c r="R1825" i="4"/>
  <c r="R1823" i="4"/>
  <c r="R1821" i="4"/>
  <c r="R1816" i="4"/>
  <c r="R1811" i="4"/>
  <c r="R1809" i="4"/>
  <c r="R1804" i="4"/>
  <c r="R1905" i="4"/>
  <c r="R1903" i="4"/>
  <c r="R1901" i="4"/>
  <c r="R1897" i="4"/>
  <c r="R1894" i="4"/>
  <c r="R1891" i="4"/>
  <c r="R1886" i="4"/>
  <c r="R1881" i="4"/>
  <c r="R1876" i="4"/>
  <c r="R1874" i="4"/>
  <c r="R1869" i="4"/>
  <c r="R1864" i="4"/>
  <c r="R1862" i="4"/>
  <c r="R1857" i="4"/>
  <c r="R1852" i="4"/>
  <c r="R1850" i="4"/>
  <c r="R1845" i="4"/>
  <c r="R1840" i="4"/>
  <c r="R1838" i="4"/>
  <c r="R1833" i="4"/>
  <c r="R1831" i="4"/>
  <c r="R1829" i="4"/>
  <c r="R1820" i="4"/>
  <c r="R1818" i="4"/>
  <c r="R1813" i="4"/>
  <c r="R1808" i="4"/>
  <c r="R1806" i="4"/>
  <c r="R1801" i="4"/>
  <c r="R1799" i="4"/>
  <c r="R1797" i="4"/>
  <c r="R1795" i="4"/>
  <c r="R1793" i="4"/>
  <c r="R1791" i="4"/>
  <c r="R1789" i="4"/>
  <c r="R1787" i="4"/>
  <c r="R1785" i="4"/>
  <c r="R1783" i="4"/>
  <c r="R1781" i="4"/>
  <c r="R1779" i="4"/>
  <c r="R1777" i="4"/>
  <c r="R1775" i="4"/>
  <c r="R1773" i="4"/>
  <c r="R1771" i="4"/>
  <c r="R1769" i="4"/>
  <c r="R1758" i="4"/>
  <c r="R1756" i="4"/>
  <c r="R1751" i="4"/>
  <c r="R1746" i="4"/>
  <c r="R1744" i="4"/>
  <c r="R1742" i="4"/>
  <c r="R1740" i="4"/>
  <c r="R1738" i="4"/>
  <c r="R1736" i="4"/>
  <c r="R1734" i="4"/>
  <c r="R1732" i="4"/>
  <c r="R1730" i="4"/>
  <c r="R1728" i="4"/>
  <c r="R1726" i="4"/>
  <c r="R1724" i="4"/>
  <c r="R1722" i="4"/>
  <c r="R1720" i="4"/>
  <c r="R1718" i="4"/>
  <c r="R1716" i="4"/>
  <c r="R1714" i="4"/>
  <c r="R1712" i="4"/>
  <c r="R1710" i="4"/>
  <c r="R1708" i="4"/>
  <c r="R1706" i="4"/>
  <c r="R1704" i="4"/>
  <c r="R1702" i="4"/>
  <c r="R1700" i="4"/>
  <c r="R1698" i="4"/>
  <c r="R1696" i="4"/>
  <c r="R1694" i="4"/>
  <c r="R1685" i="4"/>
  <c r="R1683" i="4"/>
  <c r="R1678" i="4"/>
  <c r="R1673" i="4"/>
  <c r="R1671" i="4"/>
  <c r="R1666" i="4"/>
  <c r="R1664" i="4"/>
  <c r="R1659" i="4"/>
  <c r="R1657" i="4"/>
  <c r="R1655" i="4"/>
  <c r="R1653" i="4"/>
  <c r="R1648" i="4"/>
  <c r="R1646" i="4"/>
  <c r="R1641" i="4"/>
  <c r="R1639" i="4"/>
  <c r="R1624" i="4"/>
  <c r="R1622" i="4"/>
  <c r="R1619" i="4"/>
  <c r="R1614" i="4"/>
  <c r="R1612" i="4"/>
  <c r="R1607" i="4"/>
  <c r="R1605" i="4"/>
  <c r="R1603" i="4"/>
  <c r="R1601" i="4"/>
  <c r="R1599" i="4"/>
  <c r="R1597" i="4"/>
  <c r="R1595" i="4"/>
  <c r="R1593" i="4"/>
  <c r="R1616" i="4"/>
  <c r="AJ1617" i="4"/>
  <c r="AF1619" i="4"/>
  <c r="AL1619" i="4" s="1"/>
  <c r="AJ1621" i="4"/>
  <c r="AF1624" i="4"/>
  <c r="AL1624" i="4" s="1"/>
  <c r="R1628" i="4"/>
  <c r="AJ1629" i="4"/>
  <c r="AF1629" i="4"/>
  <c r="AL1629" i="4" s="1"/>
  <c r="R1631" i="4"/>
  <c r="R1636" i="4"/>
  <c r="AJ1637" i="4"/>
  <c r="AF1637" i="4"/>
  <c r="AL1637" i="4" s="1"/>
  <c r="AJ1642" i="4"/>
  <c r="AF1642" i="4"/>
  <c r="AL1642" i="4" s="1"/>
  <c r="R1644" i="4"/>
  <c r="R1650" i="4"/>
  <c r="AJ1651" i="4"/>
  <c r="AF1660" i="4"/>
  <c r="AL1660" i="4" s="1"/>
  <c r="R1662" i="4"/>
  <c r="R1667" i="4"/>
  <c r="AJ1670" i="4"/>
  <c r="AF1673" i="4"/>
  <c r="AL1673" i="4" s="1"/>
  <c r="R1675" i="4"/>
  <c r="R1680" i="4"/>
  <c r="R1688" i="4"/>
  <c r="AJ1689" i="4"/>
  <c r="AF1689" i="4"/>
  <c r="AL1689" i="4" s="1"/>
  <c r="R1691" i="4"/>
  <c r="R1747" i="4"/>
  <c r="AJ1748" i="4"/>
  <c r="AF1748" i="4"/>
  <c r="AL1748" i="4" s="1"/>
  <c r="AJ1753" i="4"/>
  <c r="AF1753" i="4"/>
  <c r="AL1753" i="4" s="1"/>
  <c r="R1755" i="4"/>
  <c r="R1763" i="4"/>
  <c r="AJ1764" i="4"/>
  <c r="AF1764" i="4"/>
  <c r="AL1764" i="4" s="1"/>
  <c r="R1766" i="4"/>
  <c r="AL1788" i="4"/>
  <c r="AJ1791" i="4"/>
  <c r="AF1791" i="4"/>
  <c r="AL1791" i="4" s="1"/>
  <c r="AL1796" i="4"/>
  <c r="AJ1799" i="4"/>
  <c r="AF1799" i="4"/>
  <c r="AL1799" i="4" s="1"/>
  <c r="AF1802" i="4"/>
  <c r="AL1802" i="4" s="1"/>
  <c r="AF1814" i="4"/>
  <c r="AL1814" i="4" s="1"/>
  <c r="AJ1815" i="4"/>
  <c r="AF1815" i="4"/>
  <c r="AL1815" i="4" s="1"/>
  <c r="R1817" i="4"/>
  <c r="R1822" i="4"/>
  <c r="AJ1824" i="4"/>
  <c r="AF1824" i="4"/>
  <c r="AL1824" i="4" s="1"/>
  <c r="R1826" i="4"/>
  <c r="AL1828" i="4"/>
  <c r="AL1830" i="4"/>
  <c r="AL1832" i="4"/>
  <c r="AJ1836" i="4"/>
  <c r="AF1836" i="4"/>
  <c r="AL1836" i="4" s="1"/>
  <c r="AJ1838" i="4"/>
  <c r="AF1838" i="4"/>
  <c r="AL1838" i="4" s="1"/>
  <c r="AJ1840" i="4"/>
  <c r="AF1840" i="4"/>
  <c r="AL1840" i="4" s="1"/>
  <c r="AJ1841" i="4"/>
  <c r="AF1841" i="4"/>
  <c r="AL1841" i="4" s="1"/>
  <c r="R1847" i="4"/>
  <c r="AJ1854" i="4"/>
  <c r="AF1854" i="4"/>
  <c r="AL1854" i="4" s="1"/>
  <c r="AJ1857" i="4"/>
  <c r="AF1857" i="4"/>
  <c r="AL1857" i="4" s="1"/>
  <c r="AJ1861" i="4"/>
  <c r="AF1861" i="4"/>
  <c r="AL1861" i="4" s="1"/>
  <c r="AL1863" i="4"/>
  <c r="AF1870" i="4"/>
  <c r="AL1870" i="4" s="1"/>
  <c r="AJ1871" i="4"/>
  <c r="AF1871" i="4"/>
  <c r="AL1871" i="4" s="1"/>
  <c r="R1873" i="4"/>
  <c r="R1878" i="4"/>
  <c r="AL1880" i="4"/>
  <c r="AJ1888" i="4"/>
  <c r="AF1888" i="4"/>
  <c r="AL1888" i="4" s="1"/>
  <c r="R1890" i="4"/>
  <c r="R1893" i="4"/>
  <c r="R1896" i="4"/>
  <c r="AJ1901" i="4"/>
  <c r="AI1901" i="4"/>
  <c r="AL1901" i="4" s="1"/>
  <c r="P1917" i="4"/>
  <c r="P1913" i="4"/>
  <c r="P1918" i="4"/>
  <c r="P1914" i="4"/>
  <c r="P1911" i="4"/>
  <c r="P1915" i="4"/>
  <c r="AJ1933" i="4"/>
  <c r="AF1933" i="4"/>
  <c r="AL1933" i="4" s="1"/>
  <c r="AJ1940" i="4"/>
  <c r="AF1940" i="4"/>
  <c r="AL1940" i="4" s="1"/>
  <c r="AJ1943" i="4"/>
  <c r="AF1943" i="4"/>
  <c r="AL1943" i="4" s="1"/>
  <c r="AJ1949" i="4"/>
  <c r="AF1949" i="4"/>
  <c r="AL1949" i="4" s="1"/>
  <c r="AJ1956" i="4"/>
  <c r="AF1956" i="4"/>
  <c r="AL1956" i="4" s="1"/>
  <c r="AJ1959" i="4"/>
  <c r="AF1959" i="4"/>
  <c r="AL1959" i="4" s="1"/>
  <c r="AJ1965" i="4"/>
  <c r="AF1965" i="4"/>
  <c r="AL1965" i="4" s="1"/>
  <c r="AJ1972" i="4"/>
  <c r="AF1972" i="4"/>
  <c r="AL1972" i="4" s="1"/>
  <c r="AJ1975" i="4"/>
  <c r="AF1975" i="4"/>
  <c r="AL1975" i="4" s="1"/>
  <c r="AJ1981" i="4"/>
  <c r="AF1981" i="4"/>
  <c r="AL1981" i="4" s="1"/>
  <c r="AJ1988" i="4"/>
  <c r="AF1988" i="4"/>
  <c r="AL1988" i="4" s="1"/>
  <c r="AJ1991" i="4"/>
  <c r="AF1991" i="4"/>
  <c r="AL1991" i="4" s="1"/>
  <c r="AJ1997" i="4"/>
  <c r="AF1997" i="4"/>
  <c r="AL1997" i="4" s="1"/>
  <c r="AJ2004" i="4"/>
  <c r="AF2004" i="4"/>
  <c r="AL2004" i="4" s="1"/>
  <c r="AJ2025" i="4"/>
  <c r="AF2025" i="4"/>
  <c r="AL2025" i="4" s="1"/>
  <c r="AF2028" i="4"/>
  <c r="AL2028" i="4" s="1"/>
  <c r="AJ2028" i="4"/>
  <c r="AJ2116" i="4"/>
  <c r="AF2116" i="4"/>
  <c r="AL2116" i="4" s="1"/>
  <c r="AJ2128" i="4"/>
  <c r="AF2128" i="4"/>
  <c r="AL2128" i="4" s="1"/>
  <c r="AF2138" i="4"/>
  <c r="AL2138" i="4" s="1"/>
  <c r="AJ2138" i="4"/>
  <c r="AF2150" i="4"/>
  <c r="AL2150" i="4" s="1"/>
  <c r="AJ2150" i="4"/>
  <c r="AJ2153" i="4"/>
  <c r="AF2153" i="4"/>
  <c r="AL2153" i="4" s="1"/>
  <c r="AF2156" i="4"/>
  <c r="AL2156" i="4" s="1"/>
  <c r="AJ2156" i="4"/>
  <c r="AF2184" i="4"/>
  <c r="AL2184" i="4" s="1"/>
  <c r="AJ2184" i="4"/>
  <c r="AJ2187" i="4"/>
  <c r="AF2187" i="4"/>
  <c r="AL2187" i="4" s="1"/>
  <c r="AJ2191" i="4"/>
  <c r="AF2191" i="4"/>
  <c r="AL2191" i="4" s="1"/>
  <c r="AJ2199" i="4"/>
  <c r="AF2199" i="4"/>
  <c r="AL2199" i="4" s="1"/>
  <c r="AJ2207" i="4"/>
  <c r="AF2207" i="4"/>
  <c r="AL2207" i="4" s="1"/>
  <c r="AF2214" i="4"/>
  <c r="AL2214" i="4" s="1"/>
  <c r="AJ2214" i="4"/>
  <c r="R2217" i="4"/>
  <c r="AF2223" i="4"/>
  <c r="AL2223" i="4" s="1"/>
  <c r="AJ2223" i="4"/>
  <c r="AF2227" i="4"/>
  <c r="AL2227" i="4" s="1"/>
  <c r="AJ2227" i="4"/>
  <c r="R2237" i="4"/>
  <c r="AJ2246" i="4"/>
  <c r="AF2246" i="4"/>
  <c r="AL2246" i="4" s="1"/>
  <c r="AI2267" i="4"/>
  <c r="AL2267" i="4" s="1"/>
  <c r="AJ2267" i="4"/>
  <c r="AF2297" i="4"/>
  <c r="AL2297" i="4" s="1"/>
  <c r="AJ2297" i="4"/>
  <c r="AJ2317" i="4"/>
  <c r="AF2317" i="4"/>
  <c r="AL2317" i="4" s="1"/>
  <c r="AJ2327" i="4"/>
  <c r="AF2327" i="4"/>
  <c r="AL2327" i="4" s="1"/>
  <c r="AJ2332" i="4"/>
  <c r="AF2332" i="4"/>
  <c r="AL2332" i="4" s="1"/>
  <c r="AJ2340" i="4"/>
  <c r="AF2340" i="4"/>
  <c r="AL2340" i="4" s="1"/>
  <c r="AF2349" i="4"/>
  <c r="AL2349" i="4" s="1"/>
  <c r="AJ2349" i="4"/>
  <c r="AJ2367" i="4"/>
  <c r="AF2367" i="4"/>
  <c r="AL2367" i="4" s="1"/>
  <c r="AJ2384" i="4"/>
  <c r="AF2384" i="4"/>
  <c r="AL2384" i="4" s="1"/>
  <c r="AJ2396" i="4"/>
  <c r="AF2396" i="4"/>
  <c r="AL2396" i="4" s="1"/>
  <c r="AJ2406" i="4"/>
  <c r="AF2406" i="4"/>
  <c r="AL2406" i="4" s="1"/>
  <c r="AJ2413" i="4"/>
  <c r="AF2413" i="4"/>
  <c r="AL2413" i="4" s="1"/>
  <c r="AJ2417" i="4"/>
  <c r="AF2417" i="4"/>
  <c r="AL2417" i="4" s="1"/>
  <c r="R1347" i="4"/>
  <c r="R1375" i="4"/>
  <c r="R1377" i="4"/>
  <c r="R1380" i="4"/>
  <c r="R1382" i="4"/>
  <c r="R1385" i="4"/>
  <c r="R1387" i="4"/>
  <c r="R1389" i="4"/>
  <c r="R1393" i="4"/>
  <c r="R1395" i="4"/>
  <c r="R1397" i="4"/>
  <c r="S1416" i="4"/>
  <c r="S1418" i="4"/>
  <c r="S1420" i="4"/>
  <c r="S1422" i="4"/>
  <c r="S1424" i="4"/>
  <c r="S1426" i="4"/>
  <c r="S1428" i="4"/>
  <c r="S1430" i="4"/>
  <c r="S1432" i="4"/>
  <c r="S1435" i="4"/>
  <c r="S1440" i="4"/>
  <c r="S1443" i="4"/>
  <c r="S1448" i="4"/>
  <c r="S1451" i="4"/>
  <c r="S1456" i="4"/>
  <c r="S1459" i="4"/>
  <c r="S1464" i="4"/>
  <c r="S1467" i="4"/>
  <c r="S1472" i="4"/>
  <c r="S1475" i="4"/>
  <c r="S1480" i="4"/>
  <c r="S1483" i="4"/>
  <c r="S1488" i="4"/>
  <c r="S1491" i="4"/>
  <c r="S1496" i="4"/>
  <c r="S1499" i="4"/>
  <c r="S1504" i="4"/>
  <c r="S1507" i="4"/>
  <c r="S1512" i="4"/>
  <c r="S1515" i="4"/>
  <c r="S1520" i="4"/>
  <c r="S1523" i="4"/>
  <c r="S1528" i="4"/>
  <c r="S1531" i="4"/>
  <c r="S1536" i="4"/>
  <c r="S1541" i="4"/>
  <c r="S1544" i="4"/>
  <c r="S1546" i="4"/>
  <c r="S1549" i="4"/>
  <c r="S1554" i="4"/>
  <c r="S1556" i="4"/>
  <c r="S1559" i="4"/>
  <c r="S1562" i="4"/>
  <c r="S1567" i="4"/>
  <c r="S1571" i="4"/>
  <c r="R1609" i="4"/>
  <c r="AF1615" i="4"/>
  <c r="AL1615" i="4" s="1"/>
  <c r="R1617" i="4"/>
  <c r="R1621" i="4"/>
  <c r="R1626" i="4"/>
  <c r="AJ1627" i="4"/>
  <c r="AF1627" i="4"/>
  <c r="AL1627" i="4" s="1"/>
  <c r="R1629" i="4"/>
  <c r="R1634" i="4"/>
  <c r="AJ1635" i="4"/>
  <c r="AF1635" i="4"/>
  <c r="AL1635" i="4" s="1"/>
  <c r="R1637" i="4"/>
  <c r="R1642" i="4"/>
  <c r="AJ1649" i="4"/>
  <c r="AF1649" i="4"/>
  <c r="AL1649" i="4" s="1"/>
  <c r="R1651" i="4"/>
  <c r="AF1666" i="4"/>
  <c r="AL1666" i="4" s="1"/>
  <c r="R1670" i="4"/>
  <c r="AF1679" i="4"/>
  <c r="AL1679" i="4" s="1"/>
  <c r="R1686" i="4"/>
  <c r="AJ1687" i="4"/>
  <c r="AF1687" i="4"/>
  <c r="AL1687" i="4" s="1"/>
  <c r="R1689" i="4"/>
  <c r="AF1746" i="4"/>
  <c r="AL1746" i="4" s="1"/>
  <c r="R1748" i="4"/>
  <c r="R1753" i="4"/>
  <c r="R1761" i="4"/>
  <c r="AJ1762" i="4"/>
  <c r="AF1762" i="4"/>
  <c r="AL1762" i="4" s="1"/>
  <c r="R1764" i="4"/>
  <c r="AJ1785" i="4"/>
  <c r="AF1785" i="4"/>
  <c r="AL1785" i="4" s="1"/>
  <c r="AJ1793" i="4"/>
  <c r="AF1793" i="4"/>
  <c r="AL1793" i="4" s="1"/>
  <c r="AJ1801" i="4"/>
  <c r="AF1801" i="4"/>
  <c r="AL1801" i="4" s="1"/>
  <c r="R1805" i="4"/>
  <c r="AJ1806" i="4"/>
  <c r="AF1806" i="4"/>
  <c r="AL1806" i="4" s="1"/>
  <c r="AJ1810" i="4"/>
  <c r="AF1810" i="4"/>
  <c r="AL1810" i="4" s="1"/>
  <c r="AJ1813" i="4"/>
  <c r="AF1813" i="4"/>
  <c r="AL1813" i="4" s="1"/>
  <c r="AJ1823" i="4"/>
  <c r="AF1823" i="4"/>
  <c r="AL1823" i="4" s="1"/>
  <c r="AF1834" i="4"/>
  <c r="AL1834" i="4" s="1"/>
  <c r="AJ1835" i="4"/>
  <c r="AF1835" i="4"/>
  <c r="AL1835" i="4" s="1"/>
  <c r="R1837" i="4"/>
  <c r="R1842" i="4"/>
  <c r="AJ1848" i="4"/>
  <c r="AF1848" i="4"/>
  <c r="AL1848" i="4" s="1"/>
  <c r="AJ1850" i="4"/>
  <c r="AF1850" i="4"/>
  <c r="AL1850" i="4" s="1"/>
  <c r="AJ1852" i="4"/>
  <c r="AF1852" i="4"/>
  <c r="AL1852" i="4" s="1"/>
  <c r="AJ1853" i="4"/>
  <c r="AF1853" i="4"/>
  <c r="AL1853" i="4" s="1"/>
  <c r="R1859" i="4"/>
  <c r="AJ1866" i="4"/>
  <c r="AF1866" i="4"/>
  <c r="AL1866" i="4" s="1"/>
  <c r="AJ1869" i="4"/>
  <c r="AF1869" i="4"/>
  <c r="AL1869" i="4" s="1"/>
  <c r="AJ1883" i="4"/>
  <c r="AF1883" i="4"/>
  <c r="AL1883" i="4" s="1"/>
  <c r="AJ1886" i="4"/>
  <c r="AF1886" i="4"/>
  <c r="AL1886" i="4" s="1"/>
  <c r="R1900" i="4"/>
  <c r="AJ1903" i="4"/>
  <c r="AI1903" i="4"/>
  <c r="AL1903" i="4" s="1"/>
  <c r="AJ1920" i="4"/>
  <c r="AF1920" i="4"/>
  <c r="AJ1922" i="4"/>
  <c r="AF1922" i="4"/>
  <c r="AL1922" i="4" s="1"/>
  <c r="AJ1924" i="4"/>
  <c r="AF1924" i="4"/>
  <c r="AL1924" i="4" s="1"/>
  <c r="AJ1926" i="4"/>
  <c r="AF1926" i="4"/>
  <c r="AL1926" i="4" s="1"/>
  <c r="AJ1928" i="4"/>
  <c r="AF1928" i="4"/>
  <c r="AL1928" i="4" s="1"/>
  <c r="AJ1930" i="4"/>
  <c r="AF1930" i="4"/>
  <c r="AL1930" i="4" s="1"/>
  <c r="AJ1939" i="4"/>
  <c r="AF1942" i="4"/>
  <c r="AL1942" i="4" s="1"/>
  <c r="AJ1946" i="4"/>
  <c r="AF1946" i="4"/>
  <c r="AL1946" i="4" s="1"/>
  <c r="AJ1955" i="4"/>
  <c r="AF1958" i="4"/>
  <c r="AL1958" i="4" s="1"/>
  <c r="AJ1962" i="4"/>
  <c r="AF1962" i="4"/>
  <c r="AL1962" i="4" s="1"/>
  <c r="AJ1971" i="4"/>
  <c r="AF1974" i="4"/>
  <c r="AL1974" i="4" s="1"/>
  <c r="AJ1978" i="4"/>
  <c r="AF1978" i="4"/>
  <c r="AL1978" i="4" s="1"/>
  <c r="AJ1987" i="4"/>
  <c r="AF1990" i="4"/>
  <c r="AL1990" i="4" s="1"/>
  <c r="AJ1994" i="4"/>
  <c r="AF1994" i="4"/>
  <c r="AL1994" i="4" s="1"/>
  <c r="AJ2003" i="4"/>
  <c r="AF2006" i="4"/>
  <c r="AL2006" i="4" s="1"/>
  <c r="AJ2008" i="4"/>
  <c r="AF2008" i="4"/>
  <c r="AL2008" i="4" s="1"/>
  <c r="AF2013" i="4"/>
  <c r="AL2013" i="4" s="1"/>
  <c r="AJ2013" i="4"/>
  <c r="AJ2018" i="4"/>
  <c r="AF2018" i="4"/>
  <c r="AL2018" i="4" s="1"/>
  <c r="AL2021" i="4"/>
  <c r="AJ2023" i="4"/>
  <c r="AF2023" i="4"/>
  <c r="AL2023" i="4" s="1"/>
  <c r="AL2034" i="4"/>
  <c r="AJ2036" i="4"/>
  <c r="AF2036" i="4"/>
  <c r="AL2036" i="4" s="1"/>
  <c r="AF2039" i="4"/>
  <c r="AL2039" i="4" s="1"/>
  <c r="AJ2039" i="4"/>
  <c r="AJ2049" i="4"/>
  <c r="AF2049" i="4"/>
  <c r="AL2049" i="4" s="1"/>
  <c r="AJ2053" i="4"/>
  <c r="AF2053" i="4"/>
  <c r="AL2053" i="4" s="1"/>
  <c r="AL2056" i="4"/>
  <c r="AJ2058" i="4"/>
  <c r="AF2058" i="4"/>
  <c r="AL2058" i="4" s="1"/>
  <c r="AF2063" i="4"/>
  <c r="AL2063" i="4" s="1"/>
  <c r="AJ2063" i="4"/>
  <c r="AF2068" i="4"/>
  <c r="AL2068" i="4" s="1"/>
  <c r="AJ2068" i="4"/>
  <c r="AJ2071" i="4"/>
  <c r="AF2071" i="4"/>
  <c r="AL2071" i="4" s="1"/>
  <c r="AF2076" i="4"/>
  <c r="AL2076" i="4" s="1"/>
  <c r="AJ2076" i="4"/>
  <c r="AJ2079" i="4"/>
  <c r="AF2079" i="4"/>
  <c r="AL2079" i="4" s="1"/>
  <c r="AF2139" i="4"/>
  <c r="AL2139" i="4" s="1"/>
  <c r="AJ2139" i="4"/>
  <c r="AF2146" i="4"/>
  <c r="AL2146" i="4" s="1"/>
  <c r="AJ2146" i="4"/>
  <c r="AJ2149" i="4"/>
  <c r="AF2149" i="4"/>
  <c r="AL2149" i="4" s="1"/>
  <c r="AF2152" i="4"/>
  <c r="AL2152" i="4" s="1"/>
  <c r="AJ2152" i="4"/>
  <c r="AJ2160" i="4"/>
  <c r="AI2160" i="4"/>
  <c r="AL2160" i="4" s="1"/>
  <c r="R2262" i="4"/>
  <c r="R2258" i="4"/>
  <c r="R2241" i="4"/>
  <c r="R2238" i="4"/>
  <c r="R2235" i="4"/>
  <c r="R2233" i="4"/>
  <c r="R2228" i="4"/>
  <c r="R2226" i="4"/>
  <c r="R2224" i="4"/>
  <c r="R2221" i="4"/>
  <c r="R2219" i="4"/>
  <c r="R2214" i="4"/>
  <c r="R2211" i="4"/>
  <c r="R2209" i="4"/>
  <c r="R2187" i="4"/>
  <c r="R2183" i="4"/>
  <c r="R2260" i="4"/>
  <c r="R2257" i="4"/>
  <c r="R2239" i="4"/>
  <c r="R2234" i="4"/>
  <c r="R2229" i="4"/>
  <c r="R2227" i="4"/>
  <c r="R2225" i="4"/>
  <c r="R2220" i="4"/>
  <c r="R2215" i="4"/>
  <c r="R2210" i="4"/>
  <c r="R2189" i="4"/>
  <c r="R2185" i="4"/>
  <c r="R2181" i="4"/>
  <c r="R2266" i="4"/>
  <c r="R2264" i="4"/>
  <c r="R2261" i="4"/>
  <c r="R2256" i="4"/>
  <c r="R2236" i="4"/>
  <c r="R2222" i="4"/>
  <c r="R2212" i="4"/>
  <c r="R2204" i="4"/>
  <c r="R2201" i="4"/>
  <c r="R2196" i="4"/>
  <c r="R2193" i="4"/>
  <c r="R2240" i="4"/>
  <c r="R2230" i="4"/>
  <c r="R2216" i="4"/>
  <c r="R2206" i="4"/>
  <c r="R2203" i="4"/>
  <c r="R2198" i="4"/>
  <c r="R2195" i="4"/>
  <c r="R2190" i="4"/>
  <c r="R2186" i="4"/>
  <c r="R2182" i="4"/>
  <c r="R2267" i="4"/>
  <c r="R2265" i="4"/>
  <c r="R2263" i="4"/>
  <c r="R2259" i="4"/>
  <c r="R2255" i="4"/>
  <c r="R2232" i="4"/>
  <c r="R2218" i="4"/>
  <c r="R2208" i="4"/>
  <c r="R2205" i="4"/>
  <c r="R2200" i="4"/>
  <c r="R2197" i="4"/>
  <c r="R2192" i="4"/>
  <c r="AF2180" i="4"/>
  <c r="AJ2180" i="4"/>
  <c r="AJ2183" i="4"/>
  <c r="AF2183" i="4"/>
  <c r="AL2183" i="4" s="1"/>
  <c r="AF2186" i="4"/>
  <c r="AL2186" i="4" s="1"/>
  <c r="AJ2186" i="4"/>
  <c r="AJ2217" i="4"/>
  <c r="AF2217" i="4"/>
  <c r="AL2217" i="4" s="1"/>
  <c r="AF2224" i="4"/>
  <c r="AL2224" i="4" s="1"/>
  <c r="AJ2224" i="4"/>
  <c r="AF2228" i="4"/>
  <c r="AL2228" i="4" s="1"/>
  <c r="AJ2228" i="4"/>
  <c r="R2231" i="4"/>
  <c r="AF2237" i="4"/>
  <c r="AL2237" i="4" s="1"/>
  <c r="AJ2237" i="4"/>
  <c r="AF2242" i="4"/>
  <c r="AL2242" i="4" s="1"/>
  <c r="AJ2242" i="4"/>
  <c r="AI2265" i="4"/>
  <c r="AL2265" i="4" s="1"/>
  <c r="AJ2265" i="4"/>
  <c r="AJ2284" i="4"/>
  <c r="AF2284" i="4"/>
  <c r="AL2284" i="4" s="1"/>
  <c r="AJ2289" i="4"/>
  <c r="AF2289" i="4"/>
  <c r="AL2289" i="4" s="1"/>
  <c r="AF2301" i="4"/>
  <c r="AL2301" i="4" s="1"/>
  <c r="AJ2301" i="4"/>
  <c r="AJ2305" i="4"/>
  <c r="AF2305" i="4"/>
  <c r="AL2305" i="4" s="1"/>
  <c r="AJ2316" i="4"/>
  <c r="AF2316" i="4"/>
  <c r="AL2316" i="4" s="1"/>
  <c r="AF2325" i="4"/>
  <c r="AL2325" i="4" s="1"/>
  <c r="AJ2325" i="4"/>
  <c r="AJ2343" i="4"/>
  <c r="AF2343" i="4"/>
  <c r="AL2343" i="4" s="1"/>
  <c r="AJ2360" i="4"/>
  <c r="AF2360" i="4"/>
  <c r="AL2360" i="4" s="1"/>
  <c r="AJ2372" i="4"/>
  <c r="AF2372" i="4"/>
  <c r="AL2372" i="4" s="1"/>
  <c r="AJ2382" i="4"/>
  <c r="AF2382" i="4"/>
  <c r="AL2382" i="4" s="1"/>
  <c r="AJ2389" i="4"/>
  <c r="AF2389" i="4"/>
  <c r="AL2389" i="4" s="1"/>
  <c r="AJ2399" i="4"/>
  <c r="AF2399" i="4"/>
  <c r="AL2399" i="4" s="1"/>
  <c r="AJ2404" i="4"/>
  <c r="AF2404" i="4"/>
  <c r="AL2404" i="4" s="1"/>
  <c r="AJ2412" i="4"/>
  <c r="AF2412" i="4"/>
  <c r="AL2412" i="4" s="1"/>
  <c r="AJ2424" i="4"/>
  <c r="AF2424" i="4"/>
  <c r="AL2424" i="4" s="1"/>
  <c r="AJ2460" i="4"/>
  <c r="AF2460" i="4"/>
  <c r="AL2460" i="4" s="1"/>
  <c r="AJ2467" i="4"/>
  <c r="AF2467" i="4"/>
  <c r="AL2467" i="4" s="1"/>
  <c r="AJ2475" i="4"/>
  <c r="AF2475" i="4"/>
  <c r="AL2475" i="4" s="1"/>
  <c r="AJ2483" i="4"/>
  <c r="AF2483" i="4"/>
  <c r="AL2483" i="4" s="1"/>
  <c r="AJ2491" i="4"/>
  <c r="AF2491" i="4"/>
  <c r="AL2491" i="4" s="1"/>
  <c r="AJ2493" i="4"/>
  <c r="AF2493" i="4"/>
  <c r="AL2493" i="4" s="1"/>
  <c r="AJ2495" i="4"/>
  <c r="AF2495" i="4"/>
  <c r="AL2495" i="4" s="1"/>
  <c r="AJ2497" i="4"/>
  <c r="AF2497" i="4"/>
  <c r="AL2497" i="4" s="1"/>
  <c r="AJ2499" i="4"/>
  <c r="AF2499" i="4"/>
  <c r="AL2499" i="4" s="1"/>
  <c r="AJ2501" i="4"/>
  <c r="AF2501" i="4"/>
  <c r="AL2501" i="4" s="1"/>
  <c r="AJ2503" i="4"/>
  <c r="AF2503" i="4"/>
  <c r="AL2503" i="4" s="1"/>
  <c r="AJ2505" i="4"/>
  <c r="AF2505" i="4"/>
  <c r="AL2505" i="4" s="1"/>
  <c r="AJ2507" i="4"/>
  <c r="AF2507" i="4"/>
  <c r="AL2507" i="4" s="1"/>
  <c r="AJ2509" i="4"/>
  <c r="AF2509" i="4"/>
  <c r="AL2509" i="4" s="1"/>
  <c r="AJ2511" i="4"/>
  <c r="AF2511" i="4"/>
  <c r="AL2511" i="4" s="1"/>
  <c r="AJ2513" i="4"/>
  <c r="AF2513" i="4"/>
  <c r="AL2513" i="4" s="1"/>
  <c r="AJ2515" i="4"/>
  <c r="AF2515" i="4"/>
  <c r="AL2515" i="4" s="1"/>
  <c r="AF2568" i="4"/>
  <c r="AL2568" i="4" s="1"/>
  <c r="AJ2568" i="4"/>
  <c r="AJ2572" i="4"/>
  <c r="AF2572" i="4"/>
  <c r="AL2572" i="4" s="1"/>
  <c r="AF2577" i="4"/>
  <c r="AL2577" i="4" s="1"/>
  <c r="AJ2577" i="4"/>
  <c r="AF2593" i="4"/>
  <c r="AL2593" i="4" s="1"/>
  <c r="AJ2593" i="4"/>
  <c r="AF2609" i="4"/>
  <c r="AL2609" i="4" s="1"/>
  <c r="AJ2609" i="4"/>
  <c r="AJ2620" i="4"/>
  <c r="AF2620" i="4"/>
  <c r="AL2620" i="4" s="1"/>
  <c r="AJ2651" i="4"/>
  <c r="AF2651" i="4"/>
  <c r="AL2651" i="4" s="1"/>
  <c r="AJ2659" i="4"/>
  <c r="AF2659" i="4"/>
  <c r="AL2659" i="4" s="1"/>
  <c r="AJ2677" i="4"/>
  <c r="AF2677" i="4"/>
  <c r="AL2677" i="4" s="1"/>
  <c r="AJ2706" i="4"/>
  <c r="AF2706" i="4"/>
  <c r="AL2706" i="4" s="1"/>
  <c r="AJ2714" i="4"/>
  <c r="AF2714" i="4"/>
  <c r="AL2714" i="4" s="1"/>
  <c r="S1609" i="4"/>
  <c r="S1616" i="4"/>
  <c r="S1621" i="4"/>
  <c r="S1626" i="4"/>
  <c r="S1628" i="4"/>
  <c r="S1630" i="4"/>
  <c r="S1632" i="4"/>
  <c r="S1634" i="4"/>
  <c r="S1636" i="4"/>
  <c r="S1638" i="4"/>
  <c r="S1643" i="4"/>
  <c r="S1650" i="4"/>
  <c r="S1661" i="4"/>
  <c r="S1663" i="4"/>
  <c r="S1668" i="4"/>
  <c r="S1670" i="4"/>
  <c r="S1675" i="4"/>
  <c r="S1680" i="4"/>
  <c r="S1682" i="4"/>
  <c r="S1687" i="4"/>
  <c r="S1689" i="4"/>
  <c r="S1691" i="4"/>
  <c r="S1748" i="4"/>
  <c r="S1753" i="4"/>
  <c r="S1755" i="4"/>
  <c r="S1760" i="4"/>
  <c r="S1762" i="4"/>
  <c r="S1764" i="4"/>
  <c r="S1766" i="4"/>
  <c r="S1768" i="4"/>
  <c r="S1803" i="4"/>
  <c r="S1805" i="4"/>
  <c r="S1810" i="4"/>
  <c r="S1815" i="4"/>
  <c r="S1817" i="4"/>
  <c r="S1822" i="4"/>
  <c r="S1824" i="4"/>
  <c r="S1826" i="4"/>
  <c r="S1835" i="4"/>
  <c r="S1837" i="4"/>
  <c r="S1842" i="4"/>
  <c r="S1847" i="4"/>
  <c r="S1849" i="4"/>
  <c r="S1854" i="4"/>
  <c r="S1859" i="4"/>
  <c r="S1861" i="4"/>
  <c r="S1866" i="4"/>
  <c r="S1871" i="4"/>
  <c r="S1873" i="4"/>
  <c r="S1878" i="4"/>
  <c r="S1883" i="4"/>
  <c r="S1888" i="4"/>
  <c r="S1890" i="4"/>
  <c r="S1893" i="4"/>
  <c r="S1896" i="4"/>
  <c r="S1900" i="4"/>
  <c r="AT1908" i="4"/>
  <c r="AT1910" i="4"/>
  <c r="Q1916" i="4"/>
  <c r="R2034" i="4"/>
  <c r="R2029" i="4"/>
  <c r="R2026" i="4"/>
  <c r="R2021" i="4"/>
  <c r="R2018" i="4"/>
  <c r="R2013" i="4"/>
  <c r="R2010" i="4"/>
  <c r="R1920" i="4"/>
  <c r="R1922" i="4"/>
  <c r="R1924" i="4"/>
  <c r="R1926" i="4"/>
  <c r="R1928" i="4"/>
  <c r="R1930" i="4"/>
  <c r="AO2167" i="4"/>
  <c r="S1932" i="4"/>
  <c r="R1933" i="4"/>
  <c r="S1935" i="4"/>
  <c r="R1938" i="4"/>
  <c r="S1940" i="4"/>
  <c r="R1941" i="4"/>
  <c r="S1943" i="4"/>
  <c r="R1946" i="4"/>
  <c r="S1948" i="4"/>
  <c r="R1949" i="4"/>
  <c r="S1951" i="4"/>
  <c r="R1954" i="4"/>
  <c r="S1956" i="4"/>
  <c r="R1957" i="4"/>
  <c r="S1959" i="4"/>
  <c r="R1962" i="4"/>
  <c r="S1964" i="4"/>
  <c r="R1965" i="4"/>
  <c r="S1967" i="4"/>
  <c r="R1970" i="4"/>
  <c r="S1972" i="4"/>
  <c r="R1973" i="4"/>
  <c r="S1975" i="4"/>
  <c r="R1978" i="4"/>
  <c r="S1980" i="4"/>
  <c r="R1981" i="4"/>
  <c r="S1983" i="4"/>
  <c r="R1986" i="4"/>
  <c r="S1988" i="4"/>
  <c r="R1989" i="4"/>
  <c r="S1991" i="4"/>
  <c r="R1994" i="4"/>
  <c r="S1996" i="4"/>
  <c r="R1997" i="4"/>
  <c r="S1999" i="4"/>
  <c r="R2002" i="4"/>
  <c r="S2004" i="4"/>
  <c r="R2005" i="4"/>
  <c r="S2006" i="4"/>
  <c r="R2009" i="4"/>
  <c r="S2010" i="4"/>
  <c r="S2011" i="4"/>
  <c r="R2014" i="4"/>
  <c r="R2019" i="4"/>
  <c r="R2020" i="4"/>
  <c r="R2023" i="4"/>
  <c r="S2024" i="4"/>
  <c r="S2029" i="4"/>
  <c r="R2032" i="4"/>
  <c r="R2033" i="4"/>
  <c r="R2036" i="4"/>
  <c r="AJ2111" i="4"/>
  <c r="AF2111" i="4"/>
  <c r="AL2111" i="4" s="1"/>
  <c r="AJ2137" i="4"/>
  <c r="AF2137" i="4"/>
  <c r="AL2137" i="4" s="1"/>
  <c r="AJ2141" i="4"/>
  <c r="AF2141" i="4"/>
  <c r="AL2141" i="4" s="1"/>
  <c r="AJ2190" i="4"/>
  <c r="AF2190" i="4"/>
  <c r="AL2190" i="4" s="1"/>
  <c r="AO2269" i="4"/>
  <c r="AJ2193" i="4"/>
  <c r="AF2193" i="4"/>
  <c r="AL2193" i="4" s="1"/>
  <c r="AJ2198" i="4"/>
  <c r="AF2198" i="4"/>
  <c r="AL2198" i="4" s="1"/>
  <c r="AJ2201" i="4"/>
  <c r="AF2201" i="4"/>
  <c r="AL2201" i="4" s="1"/>
  <c r="AJ2206" i="4"/>
  <c r="AF2206" i="4"/>
  <c r="AL2206" i="4" s="1"/>
  <c r="AJ2212" i="4"/>
  <c r="AF2212" i="4"/>
  <c r="AL2212" i="4" s="1"/>
  <c r="AJ2216" i="4"/>
  <c r="AF2216" i="4"/>
  <c r="AL2216" i="4" s="1"/>
  <c r="AJ2222" i="4"/>
  <c r="AF2222" i="4"/>
  <c r="AL2222" i="4" s="1"/>
  <c r="AJ2230" i="4"/>
  <c r="AF2230" i="4"/>
  <c r="AL2230" i="4" s="1"/>
  <c r="AJ2236" i="4"/>
  <c r="AF2236" i="4"/>
  <c r="AL2236" i="4" s="1"/>
  <c r="AJ2247" i="4"/>
  <c r="AF2247" i="4"/>
  <c r="AL2247" i="4" s="1"/>
  <c r="S2249" i="4"/>
  <c r="AQ2270" i="4"/>
  <c r="P2278" i="4"/>
  <c r="AJ2283" i="4"/>
  <c r="AF2283" i="4"/>
  <c r="AL2283" i="4" s="1"/>
  <c r="S2284" i="4"/>
  <c r="S2292" i="4"/>
  <c r="AJ2296" i="4"/>
  <c r="AF2296" i="4"/>
  <c r="AL2296" i="4" s="1"/>
  <c r="S2302" i="4"/>
  <c r="AJ2303" i="4"/>
  <c r="AF2303" i="4"/>
  <c r="AL2303" i="4" s="1"/>
  <c r="AJ2311" i="4"/>
  <c r="AJ2318" i="4"/>
  <c r="S2326" i="4"/>
  <c r="S2328" i="4"/>
  <c r="S2333" i="4"/>
  <c r="AJ2337" i="4"/>
  <c r="AJ2342" i="4"/>
  <c r="S2350" i="4"/>
  <c r="S2352" i="4"/>
  <c r="S2357" i="4"/>
  <c r="AJ2361" i="4"/>
  <c r="AJ2366" i="4"/>
  <c r="S2374" i="4"/>
  <c r="S2376" i="4"/>
  <c r="S2381" i="4"/>
  <c r="AJ2385" i="4"/>
  <c r="AJ2390" i="4"/>
  <c r="S2398" i="4"/>
  <c r="S2400" i="4"/>
  <c r="AJ2409" i="4"/>
  <c r="AJ2414" i="4"/>
  <c r="AJ2416" i="4"/>
  <c r="AJ2421" i="4"/>
  <c r="AJ2428" i="4"/>
  <c r="AJ2430" i="4"/>
  <c r="AJ2457" i="4"/>
  <c r="AF2457" i="4"/>
  <c r="AL2457" i="4" s="1"/>
  <c r="AJ2461" i="4"/>
  <c r="AF2461" i="4"/>
  <c r="AL2461" i="4" s="1"/>
  <c r="AJ2469" i="4"/>
  <c r="AF2469" i="4"/>
  <c r="AL2469" i="4" s="1"/>
  <c r="AJ2477" i="4"/>
  <c r="AF2477" i="4"/>
  <c r="AL2477" i="4" s="1"/>
  <c r="AJ2485" i="4"/>
  <c r="AF2485" i="4"/>
  <c r="AL2485" i="4" s="1"/>
  <c r="AJ2517" i="4"/>
  <c r="AF2517" i="4"/>
  <c r="AL2517" i="4" s="1"/>
  <c r="AF2535" i="4"/>
  <c r="AL2535" i="4" s="1"/>
  <c r="AJ2535" i="4"/>
  <c r="AJ2539" i="4"/>
  <c r="AF2539" i="4"/>
  <c r="AL2539" i="4" s="1"/>
  <c r="AL2545" i="4"/>
  <c r="AL2549" i="4"/>
  <c r="AJ2562" i="4"/>
  <c r="AF2562" i="4"/>
  <c r="AL2562" i="4" s="1"/>
  <c r="AJ2589" i="4"/>
  <c r="AF2589" i="4"/>
  <c r="AL2589" i="4" s="1"/>
  <c r="AL2591" i="4"/>
  <c r="AJ2605" i="4"/>
  <c r="AF2605" i="4"/>
  <c r="AL2605" i="4" s="1"/>
  <c r="AL2607" i="4"/>
  <c r="AJ2636" i="4"/>
  <c r="AF2636" i="4"/>
  <c r="AL2636" i="4" s="1"/>
  <c r="S1813" i="4"/>
  <c r="S1818" i="4"/>
  <c r="S1820" i="4"/>
  <c r="S1829" i="4"/>
  <c r="S1831" i="4"/>
  <c r="S1833" i="4"/>
  <c r="S1838" i="4"/>
  <c r="S1840" i="4"/>
  <c r="S1845" i="4"/>
  <c r="S1850" i="4"/>
  <c r="S1852" i="4"/>
  <c r="S1857" i="4"/>
  <c r="S1862" i="4"/>
  <c r="S1864" i="4"/>
  <c r="S1869" i="4"/>
  <c r="S1874" i="4"/>
  <c r="S1876" i="4"/>
  <c r="S1881" i="4"/>
  <c r="S1886" i="4"/>
  <c r="S1891" i="4"/>
  <c r="S1894" i="4"/>
  <c r="S1897" i="4"/>
  <c r="S1901" i="4"/>
  <c r="S1903" i="4"/>
  <c r="S1905" i="4"/>
  <c r="S2039" i="4"/>
  <c r="S2036" i="4"/>
  <c r="S2033" i="4"/>
  <c r="S2031" i="4"/>
  <c r="S2028" i="4"/>
  <c r="S2023" i="4"/>
  <c r="S2020" i="4"/>
  <c r="S2015" i="4"/>
  <c r="S2012" i="4"/>
  <c r="S2007" i="4"/>
  <c r="S1920" i="4"/>
  <c r="S1922" i="4"/>
  <c r="S1924" i="4"/>
  <c r="S1926" i="4"/>
  <c r="S1928" i="4"/>
  <c r="S1930" i="4"/>
  <c r="AR2167" i="4"/>
  <c r="S1933" i="4"/>
  <c r="S1938" i="4"/>
  <c r="S1941" i="4"/>
  <c r="S1946" i="4"/>
  <c r="S1949" i="4"/>
  <c r="S1954" i="4"/>
  <c r="S1957" i="4"/>
  <c r="S1962" i="4"/>
  <c r="S1965" i="4"/>
  <c r="S1970" i="4"/>
  <c r="S1973" i="4"/>
  <c r="S1978" i="4"/>
  <c r="S1981" i="4"/>
  <c r="S1986" i="4"/>
  <c r="S1989" i="4"/>
  <c r="S1994" i="4"/>
  <c r="S1997" i="4"/>
  <c r="S2002" i="4"/>
  <c r="S2005" i="4"/>
  <c r="AJ2007" i="4"/>
  <c r="AF2007" i="4"/>
  <c r="AL2007" i="4" s="1"/>
  <c r="S2009" i="4"/>
  <c r="S2014" i="4"/>
  <c r="S2018" i="4"/>
  <c r="S2019" i="4"/>
  <c r="AJ2021" i="4"/>
  <c r="S2032" i="4"/>
  <c r="AJ2034" i="4"/>
  <c r="AJ2042" i="4"/>
  <c r="AJ2047" i="4"/>
  <c r="AJ2048" i="4"/>
  <c r="AF2048" i="4"/>
  <c r="AL2048" i="4" s="1"/>
  <c r="AJ2056" i="4"/>
  <c r="AJ2123" i="4"/>
  <c r="AF2123" i="4"/>
  <c r="AL2123" i="4" s="1"/>
  <c r="AJ2133" i="4"/>
  <c r="AF2133" i="4"/>
  <c r="AL2133" i="4" s="1"/>
  <c r="AT2168" i="4"/>
  <c r="AT2170" i="4"/>
  <c r="AR2269" i="4"/>
  <c r="AJ2196" i="4"/>
  <c r="AF2196" i="4"/>
  <c r="AL2196" i="4" s="1"/>
  <c r="AJ2204" i="4"/>
  <c r="AF2204" i="4"/>
  <c r="AL2204" i="4" s="1"/>
  <c r="S2252" i="4"/>
  <c r="S2247" i="4"/>
  <c r="S2251" i="4"/>
  <c r="S2248" i="4"/>
  <c r="S2246" i="4"/>
  <c r="AL2244" i="4"/>
  <c r="AL2253" i="4"/>
  <c r="AL2257" i="4"/>
  <c r="S2425" i="4"/>
  <c r="S2423" i="4"/>
  <c r="S2416" i="4"/>
  <c r="S2414" i="4"/>
  <c r="S2409" i="4"/>
  <c r="S2407" i="4"/>
  <c r="S2402" i="4"/>
  <c r="S2397" i="4"/>
  <c r="S2395" i="4"/>
  <c r="S2390" i="4"/>
  <c r="S2385" i="4"/>
  <c r="S2383" i="4"/>
  <c r="S2378" i="4"/>
  <c r="S2373" i="4"/>
  <c r="S2371" i="4"/>
  <c r="S2366" i="4"/>
  <c r="S2361" i="4"/>
  <c r="S2359" i="4"/>
  <c r="S2354" i="4"/>
  <c r="S2349" i="4"/>
  <c r="S2347" i="4"/>
  <c r="S2342" i="4"/>
  <c r="S2337" i="4"/>
  <c r="S2335" i="4"/>
  <c r="S2330" i="4"/>
  <c r="S2325" i="4"/>
  <c r="S2323" i="4"/>
  <c r="S2318" i="4"/>
  <c r="S2313" i="4"/>
  <c r="S2311" i="4"/>
  <c r="S2306" i="4"/>
  <c r="S2301" i="4"/>
  <c r="S2299" i="4"/>
  <c r="S2294" i="4"/>
  <c r="S2420" i="4"/>
  <c r="S2418" i="4"/>
  <c r="S2411" i="4"/>
  <c r="S2406" i="4"/>
  <c r="S2404" i="4"/>
  <c r="S2399" i="4"/>
  <c r="S2394" i="4"/>
  <c r="S2392" i="4"/>
  <c r="S2387" i="4"/>
  <c r="S2382" i="4"/>
  <c r="S2380" i="4"/>
  <c r="S2375" i="4"/>
  <c r="S2370" i="4"/>
  <c r="S2368" i="4"/>
  <c r="S2363" i="4"/>
  <c r="S2358" i="4"/>
  <c r="S2356" i="4"/>
  <c r="S2351" i="4"/>
  <c r="S2346" i="4"/>
  <c r="S2344" i="4"/>
  <c r="S2339" i="4"/>
  <c r="S2334" i="4"/>
  <c r="S2332" i="4"/>
  <c r="S2327" i="4"/>
  <c r="S2322" i="4"/>
  <c r="S2320" i="4"/>
  <c r="S2315" i="4"/>
  <c r="S2310" i="4"/>
  <c r="S2308" i="4"/>
  <c r="S2303" i="4"/>
  <c r="S2298" i="4"/>
  <c r="S2296" i="4"/>
  <c r="S2291" i="4"/>
  <c r="S2289" i="4"/>
  <c r="S2287" i="4"/>
  <c r="S2285" i="4"/>
  <c r="S2283" i="4"/>
  <c r="S2426" i="4"/>
  <c r="S2424" i="4"/>
  <c r="S2417" i="4"/>
  <c r="S2415" i="4"/>
  <c r="S2413" i="4"/>
  <c r="S2408" i="4"/>
  <c r="S2403" i="4"/>
  <c r="S2401" i="4"/>
  <c r="S2396" i="4"/>
  <c r="S2391" i="4"/>
  <c r="S2389" i="4"/>
  <c r="S2384" i="4"/>
  <c r="S2379" i="4"/>
  <c r="S2377" i="4"/>
  <c r="S2372" i="4"/>
  <c r="S2367" i="4"/>
  <c r="S2365" i="4"/>
  <c r="S2360" i="4"/>
  <c r="S2355" i="4"/>
  <c r="S2353" i="4"/>
  <c r="S2348" i="4"/>
  <c r="S2343" i="4"/>
  <c r="S2341" i="4"/>
  <c r="S2336" i="4"/>
  <c r="S2331" i="4"/>
  <c r="S2329" i="4"/>
  <c r="S2324" i="4"/>
  <c r="S2319" i="4"/>
  <c r="S2317" i="4"/>
  <c r="S2312" i="4"/>
  <c r="S2307" i="4"/>
  <c r="S2305" i="4"/>
  <c r="S2300" i="4"/>
  <c r="S2295" i="4"/>
  <c r="S2293" i="4"/>
  <c r="AL2282" i="4"/>
  <c r="AR2442" i="4"/>
  <c r="AJ2285" i="4"/>
  <c r="AF2285" i="4"/>
  <c r="AL2285" i="4" s="1"/>
  <c r="S2286" i="4"/>
  <c r="AJ2293" i="4"/>
  <c r="AF2293" i="4"/>
  <c r="AL2293" i="4" s="1"/>
  <c r="AJ2295" i="4"/>
  <c r="AF2295" i="4"/>
  <c r="AL2295" i="4" s="1"/>
  <c r="S2297" i="4"/>
  <c r="AJ2298" i="4"/>
  <c r="AF2298" i="4"/>
  <c r="AL2298" i="4" s="1"/>
  <c r="AL2302" i="4"/>
  <c r="S2304" i="4"/>
  <c r="AJ2308" i="4"/>
  <c r="AF2308" i="4"/>
  <c r="AL2308" i="4" s="1"/>
  <c r="S2314" i="4"/>
  <c r="AJ2315" i="4"/>
  <c r="AF2315" i="4"/>
  <c r="AL2315" i="4" s="1"/>
  <c r="AJ2320" i="4"/>
  <c r="AF2320" i="4"/>
  <c r="AL2320" i="4" s="1"/>
  <c r="AJ2322" i="4"/>
  <c r="AF2322" i="4"/>
  <c r="AL2322" i="4" s="1"/>
  <c r="AL2326" i="4"/>
  <c r="AJ2329" i="4"/>
  <c r="AF2329" i="4"/>
  <c r="AL2329" i="4" s="1"/>
  <c r="AJ2331" i="4"/>
  <c r="AF2331" i="4"/>
  <c r="AL2331" i="4" s="1"/>
  <c r="AL2333" i="4"/>
  <c r="AJ2339" i="4"/>
  <c r="AF2339" i="4"/>
  <c r="AL2339" i="4" s="1"/>
  <c r="AJ2344" i="4"/>
  <c r="AF2344" i="4"/>
  <c r="AL2344" i="4" s="1"/>
  <c r="AJ2346" i="4"/>
  <c r="AF2346" i="4"/>
  <c r="AL2346" i="4" s="1"/>
  <c r="AL2350" i="4"/>
  <c r="AJ2353" i="4"/>
  <c r="AF2353" i="4"/>
  <c r="AL2353" i="4" s="1"/>
  <c r="AJ2355" i="4"/>
  <c r="AF2355" i="4"/>
  <c r="AL2355" i="4" s="1"/>
  <c r="AL2357" i="4"/>
  <c r="AJ2363" i="4"/>
  <c r="AF2363" i="4"/>
  <c r="AL2363" i="4" s="1"/>
  <c r="AJ2368" i="4"/>
  <c r="AF2368" i="4"/>
  <c r="AL2368" i="4" s="1"/>
  <c r="AJ2370" i="4"/>
  <c r="AF2370" i="4"/>
  <c r="AL2370" i="4" s="1"/>
  <c r="AL2374" i="4"/>
  <c r="AJ2377" i="4"/>
  <c r="AF2377" i="4"/>
  <c r="AL2377" i="4" s="1"/>
  <c r="AJ2379" i="4"/>
  <c r="AF2379" i="4"/>
  <c r="AL2379" i="4" s="1"/>
  <c r="AL2381" i="4"/>
  <c r="AJ2387" i="4"/>
  <c r="AF2387" i="4"/>
  <c r="AL2387" i="4" s="1"/>
  <c r="AJ2392" i="4"/>
  <c r="AF2392" i="4"/>
  <c r="AL2392" i="4" s="1"/>
  <c r="AJ2394" i="4"/>
  <c r="AF2394" i="4"/>
  <c r="AL2394" i="4" s="1"/>
  <c r="AL2398" i="4"/>
  <c r="AJ2401" i="4"/>
  <c r="AF2401" i="4"/>
  <c r="AL2401" i="4" s="1"/>
  <c r="AJ2403" i="4"/>
  <c r="AF2403" i="4"/>
  <c r="AL2403" i="4" s="1"/>
  <c r="AL2405" i="4"/>
  <c r="AJ2411" i="4"/>
  <c r="AF2411" i="4"/>
  <c r="AL2411" i="4" s="1"/>
  <c r="AJ2418" i="4"/>
  <c r="AF2418" i="4"/>
  <c r="AL2418" i="4" s="1"/>
  <c r="AJ2420" i="4"/>
  <c r="AF2420" i="4"/>
  <c r="AL2420" i="4" s="1"/>
  <c r="AJ2458" i="4"/>
  <c r="AF2458" i="4"/>
  <c r="AL2458" i="4" s="1"/>
  <c r="AJ2462" i="4"/>
  <c r="AF2462" i="4"/>
  <c r="AL2462" i="4" s="1"/>
  <c r="AJ2471" i="4"/>
  <c r="AF2471" i="4"/>
  <c r="AL2471" i="4" s="1"/>
  <c r="AJ2479" i="4"/>
  <c r="AF2479" i="4"/>
  <c r="AL2479" i="4" s="1"/>
  <c r="AJ2487" i="4"/>
  <c r="AF2487" i="4"/>
  <c r="AL2487" i="4" s="1"/>
  <c r="AJ2524" i="4"/>
  <c r="AF2524" i="4"/>
  <c r="AL2524" i="4" s="1"/>
  <c r="AF2543" i="4"/>
  <c r="AL2543" i="4" s="1"/>
  <c r="AJ2543" i="4"/>
  <c r="AJ2547" i="4"/>
  <c r="AF2547" i="4"/>
  <c r="AL2547" i="4" s="1"/>
  <c r="AF2585" i="4"/>
  <c r="AL2585" i="4" s="1"/>
  <c r="AJ2585" i="4"/>
  <c r="AF2601" i="4"/>
  <c r="AL2601" i="4" s="1"/>
  <c r="AJ2601" i="4"/>
  <c r="AF2617" i="4"/>
  <c r="AL2617" i="4" s="1"/>
  <c r="AJ2617" i="4"/>
  <c r="AJ2619" i="4"/>
  <c r="AF2619" i="4"/>
  <c r="AL2619" i="4" s="1"/>
  <c r="AJ2625" i="4"/>
  <c r="AF2625" i="4"/>
  <c r="AL2625" i="4" s="1"/>
  <c r="AJ2633" i="4"/>
  <c r="AF2633" i="4"/>
  <c r="AL2633" i="4" s="1"/>
  <c r="AJ2646" i="4"/>
  <c r="AF2646" i="4"/>
  <c r="AL2646" i="4" s="1"/>
  <c r="AJ2664" i="4"/>
  <c r="AF2664" i="4"/>
  <c r="AL2664" i="4" s="1"/>
  <c r="AJ2672" i="4"/>
  <c r="AF2672" i="4"/>
  <c r="AL2672" i="4" s="1"/>
  <c r="AJ2688" i="4"/>
  <c r="AF2688" i="4"/>
  <c r="AL2688" i="4" s="1"/>
  <c r="AJ2710" i="4"/>
  <c r="AF2710" i="4"/>
  <c r="AL2710" i="4" s="1"/>
  <c r="AJ2718" i="4"/>
  <c r="AF2718" i="4"/>
  <c r="AL2718" i="4" s="1"/>
  <c r="S1593" i="4"/>
  <c r="S1610" i="4"/>
  <c r="S1617" i="4"/>
  <c r="S1620" i="4"/>
  <c r="S1625" i="4"/>
  <c r="S1627" i="4"/>
  <c r="S1629" i="4"/>
  <c r="S1631" i="4"/>
  <c r="S1633" i="4"/>
  <c r="S1635" i="4"/>
  <c r="S1637" i="4"/>
  <c r="S1642" i="4"/>
  <c r="S1644" i="4"/>
  <c r="S1649" i="4"/>
  <c r="S1651" i="4"/>
  <c r="S1662" i="4"/>
  <c r="S1667" i="4"/>
  <c r="S1669" i="4"/>
  <c r="S1674" i="4"/>
  <c r="S1676" i="4"/>
  <c r="S1681" i="4"/>
  <c r="S1686" i="4"/>
  <c r="S1688" i="4"/>
  <c r="S1690" i="4"/>
  <c r="S1692" i="4"/>
  <c r="S1747" i="4"/>
  <c r="S1749" i="4"/>
  <c r="S1754" i="4"/>
  <c r="S1759" i="4"/>
  <c r="S1761" i="4"/>
  <c r="S1763" i="4"/>
  <c r="S1765" i="4"/>
  <c r="S1767" i="4"/>
  <c r="S1804" i="4"/>
  <c r="AF1804" i="4"/>
  <c r="AL1804" i="4" s="1"/>
  <c r="S1809" i="4"/>
  <c r="S1811" i="4"/>
  <c r="S1816" i="4"/>
  <c r="S1821" i="4"/>
  <c r="S1823" i="4"/>
  <c r="S1825" i="4"/>
  <c r="S1827" i="4"/>
  <c r="S1836" i="4"/>
  <c r="S1841" i="4"/>
  <c r="S1843" i="4"/>
  <c r="S1848" i="4"/>
  <c r="S1853" i="4"/>
  <c r="S1855" i="4"/>
  <c r="S1860" i="4"/>
  <c r="S1865" i="4"/>
  <c r="S1867" i="4"/>
  <c r="S1872" i="4"/>
  <c r="S1877" i="4"/>
  <c r="S1879" i="4"/>
  <c r="S1882" i="4"/>
  <c r="S1884" i="4"/>
  <c r="S1889" i="4"/>
  <c r="S1892" i="4"/>
  <c r="Q1914" i="4"/>
  <c r="R1921" i="4"/>
  <c r="R1923" i="4"/>
  <c r="R1925" i="4"/>
  <c r="R1927" i="4"/>
  <c r="R1929" i="4"/>
  <c r="S1931" i="4"/>
  <c r="AF1931" i="4"/>
  <c r="AL1931" i="4" s="1"/>
  <c r="R1934" i="4"/>
  <c r="S1936" i="4"/>
  <c r="R1937" i="4"/>
  <c r="S1939" i="4"/>
  <c r="AF1939" i="4"/>
  <c r="AL1939" i="4" s="1"/>
  <c r="R1942" i="4"/>
  <c r="S1944" i="4"/>
  <c r="R1945" i="4"/>
  <c r="S1947" i="4"/>
  <c r="AF1947" i="4"/>
  <c r="AL1947" i="4" s="1"/>
  <c r="R1950" i="4"/>
  <c r="S1952" i="4"/>
  <c r="R1953" i="4"/>
  <c r="S1955" i="4"/>
  <c r="AF1955" i="4"/>
  <c r="AL1955" i="4" s="1"/>
  <c r="R1958" i="4"/>
  <c r="S1960" i="4"/>
  <c r="R1961" i="4"/>
  <c r="S1963" i="4"/>
  <c r="AF1963" i="4"/>
  <c r="AL1963" i="4" s="1"/>
  <c r="R1966" i="4"/>
  <c r="S1968" i="4"/>
  <c r="R1969" i="4"/>
  <c r="S1971" i="4"/>
  <c r="AF1971" i="4"/>
  <c r="AL1971" i="4" s="1"/>
  <c r="R1974" i="4"/>
  <c r="S1976" i="4"/>
  <c r="R1977" i="4"/>
  <c r="S1979" i="4"/>
  <c r="AF1979" i="4"/>
  <c r="AL1979" i="4" s="1"/>
  <c r="R1982" i="4"/>
  <c r="S1984" i="4"/>
  <c r="R1985" i="4"/>
  <c r="S1987" i="4"/>
  <c r="AF1987" i="4"/>
  <c r="AL1987" i="4" s="1"/>
  <c r="R1990" i="4"/>
  <c r="S1992" i="4"/>
  <c r="R1993" i="4"/>
  <c r="S1995" i="4"/>
  <c r="AF1995" i="4"/>
  <c r="AL1995" i="4" s="1"/>
  <c r="R1998" i="4"/>
  <c r="S2000" i="4"/>
  <c r="R2001" i="4"/>
  <c r="S2003" i="4"/>
  <c r="AF2003" i="4"/>
  <c r="AL2003" i="4" s="1"/>
  <c r="R2007" i="4"/>
  <c r="S2008" i="4"/>
  <c r="S2013" i="4"/>
  <c r="R2016" i="4"/>
  <c r="S2017" i="4"/>
  <c r="S2022" i="4"/>
  <c r="R2025" i="4"/>
  <c r="S2026" i="4"/>
  <c r="S2027" i="4"/>
  <c r="R2030" i="4"/>
  <c r="AF2030" i="4"/>
  <c r="AL2030" i="4" s="1"/>
  <c r="S2035" i="4"/>
  <c r="R2038" i="4"/>
  <c r="AF2038" i="4"/>
  <c r="AL2038" i="4" s="1"/>
  <c r="AJ2043" i="4"/>
  <c r="AF2052" i="4"/>
  <c r="AL2052" i="4" s="1"/>
  <c r="AJ2112" i="4"/>
  <c r="AF2112" i="4"/>
  <c r="AL2112" i="4" s="1"/>
  <c r="AF2140" i="4"/>
  <c r="AL2140" i="4" s="1"/>
  <c r="AF2143" i="4"/>
  <c r="AL2143" i="4" s="1"/>
  <c r="AF2147" i="4"/>
  <c r="AL2147" i="4" s="1"/>
  <c r="AF2151" i="4"/>
  <c r="AL2151" i="4" s="1"/>
  <c r="AF2155" i="4"/>
  <c r="AL2155" i="4" s="1"/>
  <c r="AI2159" i="4"/>
  <c r="AL2159" i="4" s="1"/>
  <c r="AI2161" i="4"/>
  <c r="AL2161" i="4" s="1"/>
  <c r="AI2163" i="4"/>
  <c r="AL2163" i="4" s="1"/>
  <c r="AF2181" i="4"/>
  <c r="AL2181" i="4" s="1"/>
  <c r="AF2185" i="4"/>
  <c r="AL2185" i="4" s="1"/>
  <c r="AF2189" i="4"/>
  <c r="AL2189" i="4" s="1"/>
  <c r="AJ2194" i="4"/>
  <c r="AF2194" i="4"/>
  <c r="AL2194" i="4" s="1"/>
  <c r="AJ2202" i="4"/>
  <c r="AF2202" i="4"/>
  <c r="AL2202" i="4" s="1"/>
  <c r="AF2215" i="4"/>
  <c r="AL2215" i="4" s="1"/>
  <c r="AF2229" i="4"/>
  <c r="AL2229" i="4" s="1"/>
  <c r="AF2239" i="4"/>
  <c r="AL2239" i="4" s="1"/>
  <c r="AF2250" i="4"/>
  <c r="AL2250" i="4" s="1"/>
  <c r="AJ2264" i="4"/>
  <c r="AJ2266" i="4"/>
  <c r="AQ2444" i="4"/>
  <c r="AQ2445" i="4"/>
  <c r="AQ2443" i="4"/>
  <c r="AF2286" i="4"/>
  <c r="AL2286" i="4" s="1"/>
  <c r="AJ2287" i="4"/>
  <c r="AF2287" i="4"/>
  <c r="AL2287" i="4" s="1"/>
  <c r="S2288" i="4"/>
  <c r="AF2292" i="4"/>
  <c r="AL2292" i="4" s="1"/>
  <c r="AJ2294" i="4"/>
  <c r="S2309" i="4"/>
  <c r="AJ2310" i="4"/>
  <c r="AF2310" i="4"/>
  <c r="AL2310" i="4" s="1"/>
  <c r="S2316" i="4"/>
  <c r="S2321" i="4"/>
  <c r="AF2328" i="4"/>
  <c r="AL2328" i="4" s="1"/>
  <c r="AJ2330" i="4"/>
  <c r="S2338" i="4"/>
  <c r="S2340" i="4"/>
  <c r="S2345" i="4"/>
  <c r="AF2352" i="4"/>
  <c r="AL2352" i="4" s="1"/>
  <c r="AJ2354" i="4"/>
  <c r="S2362" i="4"/>
  <c r="S2364" i="4"/>
  <c r="S2369" i="4"/>
  <c r="AF2376" i="4"/>
  <c r="AL2376" i="4" s="1"/>
  <c r="AJ2378" i="4"/>
  <c r="S2386" i="4"/>
  <c r="S2388" i="4"/>
  <c r="S2393" i="4"/>
  <c r="AF2400" i="4"/>
  <c r="AL2400" i="4" s="1"/>
  <c r="AJ2402" i="4"/>
  <c r="S2410" i="4"/>
  <c r="S2412" i="4"/>
  <c r="S2419" i="4"/>
  <c r="AJ2435" i="4"/>
  <c r="AF2435" i="4"/>
  <c r="AL2435" i="4" s="1"/>
  <c r="AJ2455" i="4"/>
  <c r="AF2455" i="4"/>
  <c r="AJ2459" i="4"/>
  <c r="AF2459" i="4"/>
  <c r="AL2459" i="4" s="1"/>
  <c r="AJ2463" i="4"/>
  <c r="AF2463" i="4"/>
  <c r="AL2463" i="4" s="1"/>
  <c r="AJ2464" i="4"/>
  <c r="AF2464" i="4"/>
  <c r="AL2464" i="4" s="1"/>
  <c r="AJ2465" i="4"/>
  <c r="AF2465" i="4"/>
  <c r="AL2465" i="4" s="1"/>
  <c r="AJ2473" i="4"/>
  <c r="AF2473" i="4"/>
  <c r="AL2473" i="4" s="1"/>
  <c r="AJ2481" i="4"/>
  <c r="AF2481" i="4"/>
  <c r="AL2481" i="4" s="1"/>
  <c r="AJ2489" i="4"/>
  <c r="AF2489" i="4"/>
  <c r="AL2489" i="4" s="1"/>
  <c r="AJ2492" i="4"/>
  <c r="AJ2494" i="4"/>
  <c r="AJ2496" i="4"/>
  <c r="AJ2498" i="4"/>
  <c r="AJ2500" i="4"/>
  <c r="AJ2502" i="4"/>
  <c r="AJ2504" i="4"/>
  <c r="AJ2506" i="4"/>
  <c r="AJ2508" i="4"/>
  <c r="AJ2510" i="4"/>
  <c r="AJ2512" i="4"/>
  <c r="AJ2514" i="4"/>
  <c r="AJ2516" i="4"/>
  <c r="AF2521" i="4"/>
  <c r="AL2521" i="4" s="1"/>
  <c r="AJ2521" i="4"/>
  <c r="AJ2528" i="4"/>
  <c r="AF2528" i="4"/>
  <c r="AL2528" i="4" s="1"/>
  <c r="AL2533" i="4"/>
  <c r="AF2551" i="4"/>
  <c r="AL2551" i="4" s="1"/>
  <c r="AJ2551" i="4"/>
  <c r="AJ2555" i="4"/>
  <c r="AF2555" i="4"/>
  <c r="AL2555" i="4" s="1"/>
  <c r="AJ2564" i="4"/>
  <c r="AF2564" i="4"/>
  <c r="AL2564" i="4" s="1"/>
  <c r="AL2570" i="4"/>
  <c r="AJ2581" i="4"/>
  <c r="AF2581" i="4"/>
  <c r="AL2581" i="4" s="1"/>
  <c r="AL2583" i="4"/>
  <c r="AJ2597" i="4"/>
  <c r="AF2597" i="4"/>
  <c r="AL2597" i="4" s="1"/>
  <c r="AL2599" i="4"/>
  <c r="AJ2613" i="4"/>
  <c r="AF2613" i="4"/>
  <c r="AL2613" i="4" s="1"/>
  <c r="AL2615" i="4"/>
  <c r="AF2630" i="4"/>
  <c r="AL2630" i="4" s="1"/>
  <c r="AJ2630" i="4"/>
  <c r="AJ2643" i="4"/>
  <c r="AF2643" i="4"/>
  <c r="AL2643" i="4" s="1"/>
  <c r="AJ2654" i="4"/>
  <c r="AF2654" i="4"/>
  <c r="AL2654" i="4" s="1"/>
  <c r="AJ2669" i="4"/>
  <c r="AF2669" i="4"/>
  <c r="AL2669" i="4" s="1"/>
  <c r="AJ2680" i="4"/>
  <c r="AF2680" i="4"/>
  <c r="AL2680" i="4" s="1"/>
  <c r="AT2444" i="4"/>
  <c r="P2451" i="4"/>
  <c r="AJ2518" i="4"/>
  <c r="AJ2519" i="4"/>
  <c r="AF2519" i="4"/>
  <c r="AL2519" i="4" s="1"/>
  <c r="AJ2525" i="4"/>
  <c r="AJ2526" i="4"/>
  <c r="AF2526" i="4"/>
  <c r="AL2526" i="4" s="1"/>
  <c r="AJ2532" i="4"/>
  <c r="AF2532" i="4"/>
  <c r="AL2532" i="4" s="1"/>
  <c r="AJ2533" i="4"/>
  <c r="AJ2540" i="4"/>
  <c r="AF2540" i="4"/>
  <c r="AL2540" i="4" s="1"/>
  <c r="AJ2541" i="4"/>
  <c r="AJ2548" i="4"/>
  <c r="AF2548" i="4"/>
  <c r="AL2548" i="4" s="1"/>
  <c r="AJ2549" i="4"/>
  <c r="AJ2556" i="4"/>
  <c r="AF2556" i="4"/>
  <c r="AL2556" i="4" s="1"/>
  <c r="AJ2557" i="4"/>
  <c r="AJ2565" i="4"/>
  <c r="AF2565" i="4"/>
  <c r="AL2565" i="4" s="1"/>
  <c r="AJ2566" i="4"/>
  <c r="AJ2573" i="4"/>
  <c r="AF2573" i="4"/>
  <c r="AL2573" i="4" s="1"/>
  <c r="AJ2574" i="4"/>
  <c r="AJ2582" i="4"/>
  <c r="AF2582" i="4"/>
  <c r="AL2582" i="4" s="1"/>
  <c r="AJ2583" i="4"/>
  <c r="AJ2590" i="4"/>
  <c r="AF2590" i="4"/>
  <c r="AL2590" i="4" s="1"/>
  <c r="AJ2591" i="4"/>
  <c r="AJ2598" i="4"/>
  <c r="AF2598" i="4"/>
  <c r="AL2598" i="4" s="1"/>
  <c r="AJ2599" i="4"/>
  <c r="AJ2606" i="4"/>
  <c r="AF2606" i="4"/>
  <c r="AL2606" i="4" s="1"/>
  <c r="AJ2607" i="4"/>
  <c r="AJ2614" i="4"/>
  <c r="AF2614" i="4"/>
  <c r="AL2614" i="4" s="1"/>
  <c r="AJ2615" i="4"/>
  <c r="AJ2634" i="4"/>
  <c r="AF2634" i="4"/>
  <c r="AL2634" i="4" s="1"/>
  <c r="AJ2638" i="4"/>
  <c r="AJ2644" i="4"/>
  <c r="AF2644" i="4"/>
  <c r="AL2644" i="4" s="1"/>
  <c r="AJ2649" i="4"/>
  <c r="AF2649" i="4"/>
  <c r="AL2649" i="4" s="1"/>
  <c r="AJ2650" i="4"/>
  <c r="AF2650" i="4"/>
  <c r="AL2650" i="4" s="1"/>
  <c r="AJ2660" i="4"/>
  <c r="AF2660" i="4"/>
  <c r="AL2660" i="4" s="1"/>
  <c r="AJ2662" i="4"/>
  <c r="AF2662" i="4"/>
  <c r="AL2662" i="4" s="1"/>
  <c r="AJ2663" i="4"/>
  <c r="AF2663" i="4"/>
  <c r="AL2663" i="4" s="1"/>
  <c r="AJ2670" i="4"/>
  <c r="AF2670" i="4"/>
  <c r="AL2670" i="4" s="1"/>
  <c r="AJ2675" i="4"/>
  <c r="AF2675" i="4"/>
  <c r="AL2675" i="4" s="1"/>
  <c r="AJ2676" i="4"/>
  <c r="AF2676" i="4"/>
  <c r="AL2676" i="4" s="1"/>
  <c r="AJ2685" i="4"/>
  <c r="AF2685" i="4"/>
  <c r="AL2685" i="4" s="1"/>
  <c r="AJ2691" i="4"/>
  <c r="AF2691" i="4"/>
  <c r="AL2691" i="4" s="1"/>
  <c r="AF2707" i="4"/>
  <c r="AL2707" i="4" s="1"/>
  <c r="AJ2707" i="4"/>
  <c r="AF2711" i="4"/>
  <c r="AL2711" i="4" s="1"/>
  <c r="AJ2711" i="4"/>
  <c r="AF2715" i="4"/>
  <c r="AL2715" i="4" s="1"/>
  <c r="AJ2715" i="4"/>
  <c r="AF2719" i="4"/>
  <c r="AL2719" i="4" s="1"/>
  <c r="AJ2719" i="4"/>
  <c r="AJ2725" i="4"/>
  <c r="AI2725" i="4"/>
  <c r="AL2725" i="4" s="1"/>
  <c r="AJ2745" i="4"/>
  <c r="AF2745" i="4"/>
  <c r="AL2745" i="4" s="1"/>
  <c r="AJ2748" i="4"/>
  <c r="AF2748" i="4"/>
  <c r="AL2748" i="4" s="1"/>
  <c r="AJ2753" i="4"/>
  <c r="AF2753" i="4"/>
  <c r="AL2753" i="4" s="1"/>
  <c r="AJ2763" i="4"/>
  <c r="AI2763" i="4"/>
  <c r="AL2763" i="4" s="1"/>
  <c r="AJ2782" i="4"/>
  <c r="AF2782" i="4"/>
  <c r="AJ2789" i="4"/>
  <c r="AF2789" i="4"/>
  <c r="AL2789" i="4" s="1"/>
  <c r="AJ2797" i="4"/>
  <c r="AF2797" i="4"/>
  <c r="AL2797" i="4" s="1"/>
  <c r="AJ2805" i="4"/>
  <c r="AF2805" i="4"/>
  <c r="AL2805" i="4" s="1"/>
  <c r="AJ2815" i="4"/>
  <c r="AF2815" i="4"/>
  <c r="AL2815" i="4" s="1"/>
  <c r="AF2823" i="4"/>
  <c r="AL2823" i="4" s="1"/>
  <c r="AJ2823" i="4"/>
  <c r="AF2827" i="4"/>
  <c r="AL2827" i="4" s="1"/>
  <c r="AJ2827" i="4"/>
  <c r="AF2831" i="4"/>
  <c r="AL2831" i="4" s="1"/>
  <c r="AJ2831" i="4"/>
  <c r="AF2835" i="4"/>
  <c r="AL2835" i="4" s="1"/>
  <c r="AJ2835" i="4"/>
  <c r="AF2839" i="4"/>
  <c r="AL2839" i="4" s="1"/>
  <c r="AJ2839" i="4"/>
  <c r="AJ2846" i="4"/>
  <c r="AF2846" i="4"/>
  <c r="AL2846" i="4" s="1"/>
  <c r="AJ2848" i="4"/>
  <c r="AF2848" i="4"/>
  <c r="AL2848" i="4" s="1"/>
  <c r="AF2875" i="4"/>
  <c r="AL2875" i="4" s="1"/>
  <c r="AJ2875" i="4"/>
  <c r="AF2896" i="4"/>
  <c r="AJ2896" i="4"/>
  <c r="AF2932" i="4"/>
  <c r="AL2932" i="4" s="1"/>
  <c r="AJ2932" i="4"/>
  <c r="AI2943" i="4"/>
  <c r="AL2943" i="4" s="1"/>
  <c r="AJ2943" i="4"/>
  <c r="AL2961" i="4"/>
  <c r="AF2967" i="4"/>
  <c r="AL2967" i="4" s="1"/>
  <c r="AJ2967" i="4"/>
  <c r="AJ2975" i="4"/>
  <c r="AF2975" i="4"/>
  <c r="AL2975" i="4" s="1"/>
  <c r="AF3033" i="4"/>
  <c r="AL3033" i="4" s="1"/>
  <c r="AJ3033" i="4"/>
  <c r="AJ3106" i="4"/>
  <c r="AI3106" i="4"/>
  <c r="AL3106" i="4" s="1"/>
  <c r="AJ3232" i="4"/>
  <c r="AF3232" i="4"/>
  <c r="AL3232" i="4" s="1"/>
  <c r="AJ3321" i="4"/>
  <c r="AI3321" i="4"/>
  <c r="AL3321" i="4" s="1"/>
  <c r="S2106" i="4"/>
  <c r="S2111" i="4"/>
  <c r="S2113" i="4"/>
  <c r="S2118" i="4"/>
  <c r="S2121" i="4"/>
  <c r="S2124" i="4"/>
  <c r="S2129" i="4"/>
  <c r="S2134" i="4"/>
  <c r="S2137" i="4"/>
  <c r="S2142" i="4"/>
  <c r="S2146" i="4"/>
  <c r="S2150" i="4"/>
  <c r="S2154" i="4"/>
  <c r="S2158" i="4"/>
  <c r="S2165" i="4"/>
  <c r="S2180" i="4"/>
  <c r="S2184" i="4"/>
  <c r="S2188" i="4"/>
  <c r="S2191" i="4"/>
  <c r="S2193" i="4"/>
  <c r="S2195" i="4"/>
  <c r="S2197" i="4"/>
  <c r="S2199" i="4"/>
  <c r="S2201" i="4"/>
  <c r="S2203" i="4"/>
  <c r="S2205" i="4"/>
  <c r="S2207" i="4"/>
  <c r="S2212" i="4"/>
  <c r="S2217" i="4"/>
  <c r="S2222" i="4"/>
  <c r="S2231" i="4"/>
  <c r="S2236" i="4"/>
  <c r="S2242" i="4"/>
  <c r="R2244" i="4"/>
  <c r="R2249" i="4"/>
  <c r="R2254" i="4"/>
  <c r="S2256" i="4"/>
  <c r="S2259" i="4"/>
  <c r="S2263" i="4"/>
  <c r="S2265" i="4"/>
  <c r="S2267" i="4"/>
  <c r="R2320" i="4"/>
  <c r="R2322" i="4"/>
  <c r="R2327" i="4"/>
  <c r="R2332" i="4"/>
  <c r="R2334" i="4"/>
  <c r="R2339" i="4"/>
  <c r="R2344" i="4"/>
  <c r="R2346" i="4"/>
  <c r="R2351" i="4"/>
  <c r="R2356" i="4"/>
  <c r="R2358" i="4"/>
  <c r="R2363" i="4"/>
  <c r="R2368" i="4"/>
  <c r="R2370" i="4"/>
  <c r="R2375" i="4"/>
  <c r="R2380" i="4"/>
  <c r="R2382" i="4"/>
  <c r="R2387" i="4"/>
  <c r="R2392" i="4"/>
  <c r="R2394" i="4"/>
  <c r="R2399" i="4"/>
  <c r="R2404" i="4"/>
  <c r="R2406" i="4"/>
  <c r="R2411" i="4"/>
  <c r="R2418" i="4"/>
  <c r="R2420" i="4"/>
  <c r="R2435" i="4"/>
  <c r="AI2437" i="4"/>
  <c r="AL2437" i="4" s="1"/>
  <c r="AI2439" i="4"/>
  <c r="AL2439" i="4" s="1"/>
  <c r="AO2442" i="4"/>
  <c r="Q2451" i="4"/>
  <c r="R2561" i="4"/>
  <c r="R2522" i="4"/>
  <c r="R2573" i="4"/>
  <c r="R2571" i="4"/>
  <c r="R2569" i="4"/>
  <c r="R2567" i="4"/>
  <c r="R2565" i="4"/>
  <c r="R2563" i="4"/>
  <c r="R2558" i="4"/>
  <c r="R2556" i="4"/>
  <c r="R2554" i="4"/>
  <c r="R2552" i="4"/>
  <c r="R2550" i="4"/>
  <c r="R2548" i="4"/>
  <c r="R2546" i="4"/>
  <c r="R2544" i="4"/>
  <c r="R2542" i="4"/>
  <c r="R2540" i="4"/>
  <c r="R2538" i="4"/>
  <c r="R2536" i="4"/>
  <c r="R2534" i="4"/>
  <c r="R2455" i="4"/>
  <c r="AR2728" i="4"/>
  <c r="R2457" i="4"/>
  <c r="R2459" i="4"/>
  <c r="R2461" i="4"/>
  <c r="R2463" i="4"/>
  <c r="S2465" i="4"/>
  <c r="S2467" i="4"/>
  <c r="S2469" i="4"/>
  <c r="S2471" i="4"/>
  <c r="S2473" i="4"/>
  <c r="S2475" i="4"/>
  <c r="S2477" i="4"/>
  <c r="S2479" i="4"/>
  <c r="S2481" i="4"/>
  <c r="S2483" i="4"/>
  <c r="S2485" i="4"/>
  <c r="S2487" i="4"/>
  <c r="S2489" i="4"/>
  <c r="S2491" i="4"/>
  <c r="AO2728" i="4"/>
  <c r="S2493" i="4"/>
  <c r="S2495" i="4"/>
  <c r="S2497" i="4"/>
  <c r="S2499" i="4"/>
  <c r="S2501" i="4"/>
  <c r="S2503" i="4"/>
  <c r="S2505" i="4"/>
  <c r="S2507" i="4"/>
  <c r="S2509" i="4"/>
  <c r="S2511" i="4"/>
  <c r="S2513" i="4"/>
  <c r="S2515" i="4"/>
  <c r="S2517" i="4"/>
  <c r="R2518" i="4"/>
  <c r="R2519" i="4"/>
  <c r="S2520" i="4"/>
  <c r="R2525" i="4"/>
  <c r="R2526" i="4"/>
  <c r="S2527" i="4"/>
  <c r="AJ2534" i="4"/>
  <c r="AF2534" i="4"/>
  <c r="AL2534" i="4" s="1"/>
  <c r="S2537" i="4"/>
  <c r="R2539" i="4"/>
  <c r="AJ2542" i="4"/>
  <c r="AF2542" i="4"/>
  <c r="AL2542" i="4" s="1"/>
  <c r="S2545" i="4"/>
  <c r="R2547" i="4"/>
  <c r="AJ2550" i="4"/>
  <c r="AF2550" i="4"/>
  <c r="AL2550" i="4" s="1"/>
  <c r="S2553" i="4"/>
  <c r="R2555" i="4"/>
  <c r="AJ2558" i="4"/>
  <c r="AF2558" i="4"/>
  <c r="AL2558" i="4" s="1"/>
  <c r="S2561" i="4"/>
  <c r="AJ2561" i="4"/>
  <c r="R2562" i="4"/>
  <c r="R2564" i="4"/>
  <c r="AJ2567" i="4"/>
  <c r="AF2567" i="4"/>
  <c r="AL2567" i="4" s="1"/>
  <c r="R2572" i="4"/>
  <c r="AJ2576" i="4"/>
  <c r="AF2576" i="4"/>
  <c r="AL2576" i="4" s="1"/>
  <c r="AJ2584" i="4"/>
  <c r="AF2584" i="4"/>
  <c r="AL2584" i="4" s="1"/>
  <c r="AJ2592" i="4"/>
  <c r="AF2592" i="4"/>
  <c r="AL2592" i="4" s="1"/>
  <c r="AJ2600" i="4"/>
  <c r="AF2600" i="4"/>
  <c r="AL2600" i="4" s="1"/>
  <c r="AJ2608" i="4"/>
  <c r="AF2608" i="4"/>
  <c r="AL2608" i="4" s="1"/>
  <c r="AJ2616" i="4"/>
  <c r="AF2616" i="4"/>
  <c r="AL2616" i="4" s="1"/>
  <c r="AF2621" i="4"/>
  <c r="AL2621" i="4" s="1"/>
  <c r="AF2624" i="4"/>
  <c r="AL2624" i="4" s="1"/>
  <c r="AJ2626" i="4"/>
  <c r="AF2626" i="4"/>
  <c r="AL2626" i="4" s="1"/>
  <c r="AF2635" i="4"/>
  <c r="AL2635" i="4" s="1"/>
  <c r="AJ2640" i="4"/>
  <c r="AF2653" i="4"/>
  <c r="AL2653" i="4" s="1"/>
  <c r="AJ2655" i="4"/>
  <c r="AF2679" i="4"/>
  <c r="AL2679" i="4" s="1"/>
  <c r="AJ2681" i="4"/>
  <c r="AJ2683" i="4"/>
  <c r="AF2683" i="4"/>
  <c r="AL2683" i="4" s="1"/>
  <c r="AJ2684" i="4"/>
  <c r="AF2684" i="4"/>
  <c r="AL2684" i="4" s="1"/>
  <c r="AF2687" i="4"/>
  <c r="AL2687" i="4" s="1"/>
  <c r="AJ2689" i="4"/>
  <c r="AF2690" i="4"/>
  <c r="AL2690" i="4" s="1"/>
  <c r="AJ2694" i="4"/>
  <c r="AF2694" i="4"/>
  <c r="AL2694" i="4" s="1"/>
  <c r="AF2698" i="4"/>
  <c r="AL2698" i="4" s="1"/>
  <c r="AJ2698" i="4"/>
  <c r="AL2702" i="4"/>
  <c r="AJ2722" i="4"/>
  <c r="AI2722" i="4"/>
  <c r="AL2722" i="4" s="1"/>
  <c r="AJ2747" i="4"/>
  <c r="AF2747" i="4"/>
  <c r="AL2747" i="4" s="1"/>
  <c r="AJ2756" i="4"/>
  <c r="AF2756" i="4"/>
  <c r="AL2756" i="4" s="1"/>
  <c r="AF2762" i="4"/>
  <c r="AL2762" i="4" s="1"/>
  <c r="AJ2762" i="4"/>
  <c r="AJ2765" i="4"/>
  <c r="AI2765" i="4"/>
  <c r="AL2765" i="4" s="1"/>
  <c r="AJ2784" i="4"/>
  <c r="AF2784" i="4"/>
  <c r="AL2784" i="4" s="1"/>
  <c r="AJ2786" i="4"/>
  <c r="AF2786" i="4"/>
  <c r="AL2786" i="4" s="1"/>
  <c r="AI2811" i="4"/>
  <c r="AL2811" i="4" s="1"/>
  <c r="AJ2811" i="4"/>
  <c r="AI2813" i="4"/>
  <c r="AL2813" i="4" s="1"/>
  <c r="AJ2813" i="4"/>
  <c r="AF2824" i="4"/>
  <c r="AL2824" i="4" s="1"/>
  <c r="AJ2824" i="4"/>
  <c r="AF2828" i="4"/>
  <c r="AL2828" i="4" s="1"/>
  <c r="AJ2828" i="4"/>
  <c r="AF2832" i="4"/>
  <c r="AL2832" i="4" s="1"/>
  <c r="AJ2832" i="4"/>
  <c r="AF2836" i="4"/>
  <c r="AL2836" i="4" s="1"/>
  <c r="AJ2836" i="4"/>
  <c r="AF2840" i="4"/>
  <c r="AL2840" i="4" s="1"/>
  <c r="AJ2840" i="4"/>
  <c r="AJ2850" i="4"/>
  <c r="AF2850" i="4"/>
  <c r="AL2850" i="4" s="1"/>
  <c r="AJ2874" i="4"/>
  <c r="AF2874" i="4"/>
  <c r="AL2874" i="4" s="1"/>
  <c r="AL2902" i="4"/>
  <c r="AF2909" i="4"/>
  <c r="AL2909" i="4" s="1"/>
  <c r="AJ2909" i="4"/>
  <c r="AJ2912" i="4"/>
  <c r="AJ2914" i="4"/>
  <c r="AJ2916" i="4"/>
  <c r="AJ2918" i="4"/>
  <c r="AJ2920" i="4"/>
  <c r="AJ2922" i="4"/>
  <c r="AJ2934" i="4"/>
  <c r="AF2934" i="4"/>
  <c r="AL2934" i="4" s="1"/>
  <c r="AJ2999" i="4"/>
  <c r="AF2999" i="4"/>
  <c r="AL2999" i="4" s="1"/>
  <c r="AF3000" i="4"/>
  <c r="AL3000" i="4" s="1"/>
  <c r="AJ3000" i="4"/>
  <c r="AJ3027" i="4"/>
  <c r="AJ3094" i="4"/>
  <c r="AF3094" i="4"/>
  <c r="AL3094" i="4" s="1"/>
  <c r="AF3125" i="4"/>
  <c r="AL3125" i="4" s="1"/>
  <c r="AJ3125" i="4"/>
  <c r="AJ3222" i="4"/>
  <c r="AF3222" i="4"/>
  <c r="AL3222" i="4" s="1"/>
  <c r="AJ3337" i="4"/>
  <c r="AI3337" i="4"/>
  <c r="AL3337" i="4" s="1"/>
  <c r="R2428" i="4"/>
  <c r="R2430" i="4"/>
  <c r="R2432" i="4"/>
  <c r="R2436" i="4"/>
  <c r="R2438" i="4"/>
  <c r="R2440" i="4"/>
  <c r="AT2443" i="4"/>
  <c r="P2449" i="4"/>
  <c r="S2573" i="4"/>
  <c r="S2571" i="4"/>
  <c r="S2569" i="4"/>
  <c r="S2567" i="4"/>
  <c r="S2565" i="4"/>
  <c r="S2563" i="4"/>
  <c r="S2558" i="4"/>
  <c r="S2556" i="4"/>
  <c r="S2554" i="4"/>
  <c r="S2552" i="4"/>
  <c r="S2550" i="4"/>
  <c r="S2548" i="4"/>
  <c r="S2546" i="4"/>
  <c r="S2544" i="4"/>
  <c r="S2542" i="4"/>
  <c r="S2540" i="4"/>
  <c r="S2538" i="4"/>
  <c r="S2536" i="4"/>
  <c r="S2534" i="4"/>
  <c r="S2532" i="4"/>
  <c r="S2530" i="4"/>
  <c r="S2528" i="4"/>
  <c r="S2526" i="4"/>
  <c r="S2524" i="4"/>
  <c r="S2521" i="4"/>
  <c r="S2519" i="4"/>
  <c r="S2562" i="4"/>
  <c r="S2560" i="4"/>
  <c r="S2455" i="4"/>
  <c r="S2457" i="4"/>
  <c r="S2459" i="4"/>
  <c r="S2461" i="4"/>
  <c r="S2463" i="4"/>
  <c r="S2518" i="4"/>
  <c r="S2525" i="4"/>
  <c r="AJ2529" i="4"/>
  <c r="AJ2530" i="4"/>
  <c r="AF2530" i="4"/>
  <c r="AL2530" i="4" s="1"/>
  <c r="AJ2536" i="4"/>
  <c r="AF2536" i="4"/>
  <c r="AL2536" i="4" s="1"/>
  <c r="AJ2537" i="4"/>
  <c r="S2539" i="4"/>
  <c r="AJ2544" i="4"/>
  <c r="AF2544" i="4"/>
  <c r="AL2544" i="4" s="1"/>
  <c r="AJ2545" i="4"/>
  <c r="S2547" i="4"/>
  <c r="AJ2552" i="4"/>
  <c r="AF2552" i="4"/>
  <c r="AL2552" i="4" s="1"/>
  <c r="AJ2553" i="4"/>
  <c r="S2555" i="4"/>
  <c r="AJ2560" i="4"/>
  <c r="AF2560" i="4"/>
  <c r="AL2560" i="4" s="1"/>
  <c r="S2564" i="4"/>
  <c r="AJ2569" i="4"/>
  <c r="AF2569" i="4"/>
  <c r="AL2569" i="4" s="1"/>
  <c r="AJ2570" i="4"/>
  <c r="S2572" i="4"/>
  <c r="R2574" i="4"/>
  <c r="AJ2578" i="4"/>
  <c r="AF2578" i="4"/>
  <c r="AL2578" i="4" s="1"/>
  <c r="AJ2579" i="4"/>
  <c r="AJ2586" i="4"/>
  <c r="AF2586" i="4"/>
  <c r="AL2586" i="4" s="1"/>
  <c r="AJ2587" i="4"/>
  <c r="AJ2594" i="4"/>
  <c r="AF2594" i="4"/>
  <c r="AL2594" i="4" s="1"/>
  <c r="AJ2595" i="4"/>
  <c r="AJ2602" i="4"/>
  <c r="AF2602" i="4"/>
  <c r="AL2602" i="4" s="1"/>
  <c r="AJ2603" i="4"/>
  <c r="AJ2610" i="4"/>
  <c r="AF2610" i="4"/>
  <c r="AL2610" i="4" s="1"/>
  <c r="AJ2611" i="4"/>
  <c r="AJ2618" i="4"/>
  <c r="AF2618" i="4"/>
  <c r="AL2618" i="4" s="1"/>
  <c r="AJ2622" i="4"/>
  <c r="AJ2628" i="4"/>
  <c r="AF2628" i="4"/>
  <c r="AL2628" i="4" s="1"/>
  <c r="AJ2641" i="4"/>
  <c r="AF2641" i="4"/>
  <c r="AL2641" i="4" s="1"/>
  <c r="AJ2642" i="4"/>
  <c r="AF2642" i="4"/>
  <c r="AL2642" i="4" s="1"/>
  <c r="AJ2652" i="4"/>
  <c r="AF2652" i="4"/>
  <c r="AL2652" i="4" s="1"/>
  <c r="AJ2657" i="4"/>
  <c r="AF2657" i="4"/>
  <c r="AL2657" i="4" s="1"/>
  <c r="AJ2658" i="4"/>
  <c r="AF2658" i="4"/>
  <c r="AL2658" i="4" s="1"/>
  <c r="AJ2665" i="4"/>
  <c r="AF2665" i="4"/>
  <c r="AL2665" i="4" s="1"/>
  <c r="AJ2667" i="4"/>
  <c r="AF2667" i="4"/>
  <c r="AL2667" i="4" s="1"/>
  <c r="AJ2668" i="4"/>
  <c r="AF2668" i="4"/>
  <c r="AL2668" i="4" s="1"/>
  <c r="AJ2678" i="4"/>
  <c r="AF2678" i="4"/>
  <c r="AL2678" i="4" s="1"/>
  <c r="AJ2686" i="4"/>
  <c r="AF2686" i="4"/>
  <c r="AL2686" i="4" s="1"/>
  <c r="AJ2692" i="4"/>
  <c r="AF2692" i="4"/>
  <c r="AL2692" i="4" s="1"/>
  <c r="AJ2697" i="4"/>
  <c r="AF2697" i="4"/>
  <c r="AL2697" i="4" s="1"/>
  <c r="AF2701" i="4"/>
  <c r="AL2701" i="4" s="1"/>
  <c r="AJ2701" i="4"/>
  <c r="AJ2724" i="4"/>
  <c r="AI2724" i="4"/>
  <c r="AL2724" i="4" s="1"/>
  <c r="AJ2767" i="4"/>
  <c r="AI2767" i="4"/>
  <c r="AL2767" i="4" s="1"/>
  <c r="AO2883" i="4"/>
  <c r="AF2785" i="4"/>
  <c r="AL2785" i="4" s="1"/>
  <c r="AJ2785" i="4"/>
  <c r="AJ2793" i="4"/>
  <c r="AF2793" i="4"/>
  <c r="AL2793" i="4" s="1"/>
  <c r="AJ2801" i="4"/>
  <c r="AF2801" i="4"/>
  <c r="AL2801" i="4" s="1"/>
  <c r="AJ2809" i="4"/>
  <c r="AF2809" i="4"/>
  <c r="AL2809" i="4" s="1"/>
  <c r="AF2821" i="4"/>
  <c r="AL2821" i="4" s="1"/>
  <c r="AJ2821" i="4"/>
  <c r="AF2825" i="4"/>
  <c r="AL2825" i="4" s="1"/>
  <c r="AJ2825" i="4"/>
  <c r="AF2829" i="4"/>
  <c r="AL2829" i="4" s="1"/>
  <c r="AJ2829" i="4"/>
  <c r="AF2833" i="4"/>
  <c r="AL2833" i="4" s="1"/>
  <c r="AJ2833" i="4"/>
  <c r="AF2837" i="4"/>
  <c r="AL2837" i="4" s="1"/>
  <c r="AJ2837" i="4"/>
  <c r="AF2841" i="4"/>
  <c r="AL2841" i="4" s="1"/>
  <c r="AJ2841" i="4"/>
  <c r="AF2873" i="4"/>
  <c r="AL2873" i="4" s="1"/>
  <c r="AJ2873" i="4"/>
  <c r="AJ2908" i="4"/>
  <c r="AF2908" i="4"/>
  <c r="AL2908" i="4" s="1"/>
  <c r="AJ2924" i="4"/>
  <c r="AF2924" i="4"/>
  <c r="AL2924" i="4" s="1"/>
  <c r="AJ2928" i="4"/>
  <c r="AF2928" i="4"/>
  <c r="AL2928" i="4" s="1"/>
  <c r="AF2933" i="4"/>
  <c r="AL2933" i="4" s="1"/>
  <c r="AJ2933" i="4"/>
  <c r="AF2972" i="4"/>
  <c r="AL2972" i="4" s="1"/>
  <c r="AJ2972" i="4"/>
  <c r="AJ2981" i="4"/>
  <c r="AF2981" i="4"/>
  <c r="AL2981" i="4" s="1"/>
  <c r="AJ2996" i="4"/>
  <c r="AF2996" i="4"/>
  <c r="AL2996" i="4" s="1"/>
  <c r="AF2997" i="4"/>
  <c r="AL2997" i="4" s="1"/>
  <c r="AJ2997" i="4"/>
  <c r="AJ3083" i="4"/>
  <c r="AF3083" i="4"/>
  <c r="AL3083" i="4" s="1"/>
  <c r="AJ3289" i="4"/>
  <c r="AI3289" i="4"/>
  <c r="AL3289" i="4" s="1"/>
  <c r="AJ3353" i="4"/>
  <c r="AI3353" i="4"/>
  <c r="AL3353" i="4" s="1"/>
  <c r="AJ3390" i="4"/>
  <c r="AI3390" i="4"/>
  <c r="AL3390" i="4" s="1"/>
  <c r="S2041" i="4"/>
  <c r="S2043" i="4"/>
  <c r="S2048" i="4"/>
  <c r="S2053" i="4"/>
  <c r="S2055" i="4"/>
  <c r="S2060" i="4"/>
  <c r="S2062" i="4"/>
  <c r="S2067" i="4"/>
  <c r="S2104" i="4"/>
  <c r="S2112" i="4"/>
  <c r="S2117" i="4"/>
  <c r="S2119" i="4"/>
  <c r="S2123" i="4"/>
  <c r="S2125" i="4"/>
  <c r="S2130" i="4"/>
  <c r="S2133" i="4"/>
  <c r="S2138" i="4"/>
  <c r="S2141" i="4"/>
  <c r="S2144" i="4"/>
  <c r="S2148" i="4"/>
  <c r="S2152" i="4"/>
  <c r="S2182" i="4"/>
  <c r="S2186" i="4"/>
  <c r="S2190" i="4"/>
  <c r="S2192" i="4"/>
  <c r="S2194" i="4"/>
  <c r="S2196" i="4"/>
  <c r="S2198" i="4"/>
  <c r="S2200" i="4"/>
  <c r="S2202" i="4"/>
  <c r="S2204" i="4"/>
  <c r="S2206" i="4"/>
  <c r="S2208" i="4"/>
  <c r="S2213" i="4"/>
  <c r="S2216" i="4"/>
  <c r="S2218" i="4"/>
  <c r="S2223" i="4"/>
  <c r="S2230" i="4"/>
  <c r="S2232" i="4"/>
  <c r="S2237" i="4"/>
  <c r="S2240" i="4"/>
  <c r="R2245" i="4"/>
  <c r="R2250" i="4"/>
  <c r="S2255" i="4"/>
  <c r="S2261" i="4"/>
  <c r="S2264" i="4"/>
  <c r="R2282" i="4"/>
  <c r="R2284" i="4"/>
  <c r="R2286" i="4"/>
  <c r="R2288" i="4"/>
  <c r="R2290" i="4"/>
  <c r="R2292" i="4"/>
  <c r="AF2294" i="4"/>
  <c r="AL2294" i="4" s="1"/>
  <c r="R2297" i="4"/>
  <c r="AF2299" i="4"/>
  <c r="AL2299" i="4" s="1"/>
  <c r="R2302" i="4"/>
  <c r="R2304" i="4"/>
  <c r="AF2306" i="4"/>
  <c r="AL2306" i="4" s="1"/>
  <c r="R2309" i="4"/>
  <c r="AF2311" i="4"/>
  <c r="AL2311" i="4" s="1"/>
  <c r="R2314" i="4"/>
  <c r="R2316" i="4"/>
  <c r="AF2318" i="4"/>
  <c r="AL2318" i="4" s="1"/>
  <c r="R2321" i="4"/>
  <c r="AF2323" i="4"/>
  <c r="AL2323" i="4" s="1"/>
  <c r="R2326" i="4"/>
  <c r="R2328" i="4"/>
  <c r="AF2330" i="4"/>
  <c r="AL2330" i="4" s="1"/>
  <c r="R2333" i="4"/>
  <c r="AF2335" i="4"/>
  <c r="AL2335" i="4" s="1"/>
  <c r="R2338" i="4"/>
  <c r="R2340" i="4"/>
  <c r="AF2342" i="4"/>
  <c r="AL2342" i="4" s="1"/>
  <c r="R2345" i="4"/>
  <c r="AF2347" i="4"/>
  <c r="AL2347" i="4" s="1"/>
  <c r="R2350" i="4"/>
  <c r="R2352" i="4"/>
  <c r="AF2354" i="4"/>
  <c r="AL2354" i="4" s="1"/>
  <c r="R2357" i="4"/>
  <c r="AF2359" i="4"/>
  <c r="AL2359" i="4" s="1"/>
  <c r="R2362" i="4"/>
  <c r="R2364" i="4"/>
  <c r="AF2366" i="4"/>
  <c r="AL2366" i="4" s="1"/>
  <c r="R2369" i="4"/>
  <c r="AF2371" i="4"/>
  <c r="AL2371" i="4" s="1"/>
  <c r="R2374" i="4"/>
  <c r="R2376" i="4"/>
  <c r="AF2378" i="4"/>
  <c r="AL2378" i="4" s="1"/>
  <c r="R2381" i="4"/>
  <c r="AF2383" i="4"/>
  <c r="AL2383" i="4" s="1"/>
  <c r="R2386" i="4"/>
  <c r="R2388" i="4"/>
  <c r="AF2390" i="4"/>
  <c r="AL2390" i="4" s="1"/>
  <c r="R2393" i="4"/>
  <c r="AF2395" i="4"/>
  <c r="AL2395" i="4" s="1"/>
  <c r="R2398" i="4"/>
  <c r="R2400" i="4"/>
  <c r="AF2402" i="4"/>
  <c r="AL2402" i="4" s="1"/>
  <c r="R2405" i="4"/>
  <c r="AF2407" i="4"/>
  <c r="AL2407" i="4" s="1"/>
  <c r="R2410" i="4"/>
  <c r="R2412" i="4"/>
  <c r="AF2414" i="4"/>
  <c r="AL2414" i="4" s="1"/>
  <c r="AF2416" i="4"/>
  <c r="AL2416" i="4" s="1"/>
  <c r="AF2421" i="4"/>
  <c r="AL2421" i="4" s="1"/>
  <c r="AF2423" i="4"/>
  <c r="AL2423" i="4" s="1"/>
  <c r="AF2425" i="4"/>
  <c r="AL2425" i="4" s="1"/>
  <c r="S2428" i="4"/>
  <c r="AF2428" i="4"/>
  <c r="AL2428" i="4" s="1"/>
  <c r="S2430" i="4"/>
  <c r="AF2430" i="4"/>
  <c r="AL2430" i="4" s="1"/>
  <c r="S2432" i="4"/>
  <c r="S2436" i="4"/>
  <c r="S2438" i="4"/>
  <c r="Q2449" i="4"/>
  <c r="R2456" i="4"/>
  <c r="R2458" i="4"/>
  <c r="R2460" i="4"/>
  <c r="AQ2728" i="4"/>
  <c r="R2462" i="4"/>
  <c r="R2464" i="4"/>
  <c r="S2466" i="4"/>
  <c r="S2468" i="4"/>
  <c r="S2470" i="4"/>
  <c r="S2472" i="4"/>
  <c r="S2474" i="4"/>
  <c r="S2476" i="4"/>
  <c r="S2478" i="4"/>
  <c r="S2480" i="4"/>
  <c r="S2482" i="4"/>
  <c r="S2484" i="4"/>
  <c r="S2486" i="4"/>
  <c r="S2488" i="4"/>
  <c r="S2490" i="4"/>
  <c r="S2492" i="4"/>
  <c r="AF2492" i="4"/>
  <c r="AL2492" i="4" s="1"/>
  <c r="S2494" i="4"/>
  <c r="AF2494" i="4"/>
  <c r="AL2494" i="4" s="1"/>
  <c r="S2496" i="4"/>
  <c r="AF2496" i="4"/>
  <c r="AL2496" i="4" s="1"/>
  <c r="S2498" i="4"/>
  <c r="AF2498" i="4"/>
  <c r="AL2498" i="4" s="1"/>
  <c r="S2500" i="4"/>
  <c r="AF2500" i="4"/>
  <c r="AL2500" i="4" s="1"/>
  <c r="S2502" i="4"/>
  <c r="AF2502" i="4"/>
  <c r="AL2502" i="4" s="1"/>
  <c r="S2504" i="4"/>
  <c r="AF2504" i="4"/>
  <c r="AL2504" i="4" s="1"/>
  <c r="S2506" i="4"/>
  <c r="AF2506" i="4"/>
  <c r="AL2506" i="4" s="1"/>
  <c r="S2508" i="4"/>
  <c r="AF2508" i="4"/>
  <c r="AL2508" i="4" s="1"/>
  <c r="S2510" i="4"/>
  <c r="AF2510" i="4"/>
  <c r="AL2510" i="4" s="1"/>
  <c r="S2512" i="4"/>
  <c r="AF2512" i="4"/>
  <c r="AL2512" i="4" s="1"/>
  <c r="S2514" i="4"/>
  <c r="AF2514" i="4"/>
  <c r="AL2514" i="4" s="1"/>
  <c r="S2516" i="4"/>
  <c r="AF2516" i="4"/>
  <c r="AL2516" i="4" s="1"/>
  <c r="S2522" i="4"/>
  <c r="S2523" i="4"/>
  <c r="R2529" i="4"/>
  <c r="R2530" i="4"/>
  <c r="S2531" i="4"/>
  <c r="S2533" i="4"/>
  <c r="R2535" i="4"/>
  <c r="AJ2538" i="4"/>
  <c r="AF2538" i="4"/>
  <c r="AL2538" i="4" s="1"/>
  <c r="S2541" i="4"/>
  <c r="R2543" i="4"/>
  <c r="AJ2546" i="4"/>
  <c r="AF2546" i="4"/>
  <c r="AL2546" i="4" s="1"/>
  <c r="S2549" i="4"/>
  <c r="R2551" i="4"/>
  <c r="AJ2554" i="4"/>
  <c r="AF2554" i="4"/>
  <c r="AL2554" i="4" s="1"/>
  <c r="S2557" i="4"/>
  <c r="R2559" i="4"/>
  <c r="AJ2563" i="4"/>
  <c r="AF2563" i="4"/>
  <c r="AL2563" i="4" s="1"/>
  <c r="S2566" i="4"/>
  <c r="R2568" i="4"/>
  <c r="AJ2571" i="4"/>
  <c r="AF2571" i="4"/>
  <c r="AL2571" i="4" s="1"/>
  <c r="S2574" i="4"/>
  <c r="AJ2580" i="4"/>
  <c r="AF2580" i="4"/>
  <c r="AL2580" i="4" s="1"/>
  <c r="AJ2588" i="4"/>
  <c r="AF2588" i="4"/>
  <c r="AL2588" i="4" s="1"/>
  <c r="AJ2596" i="4"/>
  <c r="AF2596" i="4"/>
  <c r="AL2596" i="4" s="1"/>
  <c r="AJ2604" i="4"/>
  <c r="AF2604" i="4"/>
  <c r="AL2604" i="4" s="1"/>
  <c r="AJ2612" i="4"/>
  <c r="AF2612" i="4"/>
  <c r="AL2612" i="4" s="1"/>
  <c r="AJ2631" i="4"/>
  <c r="AF2645" i="4"/>
  <c r="AL2645" i="4" s="1"/>
  <c r="AJ2647" i="4"/>
  <c r="AF2671" i="4"/>
  <c r="AL2671" i="4" s="1"/>
  <c r="AJ2673" i="4"/>
  <c r="AJ2695" i="4"/>
  <c r="AF2695" i="4"/>
  <c r="AL2695" i="4" s="1"/>
  <c r="AJ2702" i="4"/>
  <c r="AJ2705" i="4"/>
  <c r="AJ2709" i="4"/>
  <c r="AJ2713" i="4"/>
  <c r="AJ2717" i="4"/>
  <c r="AJ2721" i="4"/>
  <c r="AJ2723" i="4"/>
  <c r="AI2723" i="4"/>
  <c r="AL2723" i="4" s="1"/>
  <c r="AJ2726" i="4"/>
  <c r="AI2726" i="4"/>
  <c r="AL2726" i="4" s="1"/>
  <c r="AJ2743" i="4"/>
  <c r="AF2743" i="4"/>
  <c r="AL2743" i="4" s="1"/>
  <c r="AJ2751" i="4"/>
  <c r="AF2751" i="4"/>
  <c r="AL2751" i="4" s="1"/>
  <c r="AJ2758" i="4"/>
  <c r="AJ2790" i="4"/>
  <c r="AF2790" i="4"/>
  <c r="AL2790" i="4" s="1"/>
  <c r="AJ2795" i="4"/>
  <c r="AF2795" i="4"/>
  <c r="AL2795" i="4" s="1"/>
  <c r="AJ2798" i="4"/>
  <c r="AF2798" i="4"/>
  <c r="AL2798" i="4" s="1"/>
  <c r="AJ2803" i="4"/>
  <c r="AF2803" i="4"/>
  <c r="AL2803" i="4" s="1"/>
  <c r="AJ2806" i="4"/>
  <c r="AF2806" i="4"/>
  <c r="AL2806" i="4" s="1"/>
  <c r="AF2822" i="4"/>
  <c r="AL2822" i="4" s="1"/>
  <c r="AJ2822" i="4"/>
  <c r="AF2826" i="4"/>
  <c r="AL2826" i="4" s="1"/>
  <c r="AJ2826" i="4"/>
  <c r="AF2830" i="4"/>
  <c r="AL2830" i="4" s="1"/>
  <c r="AJ2830" i="4"/>
  <c r="AF2834" i="4"/>
  <c r="AL2834" i="4" s="1"/>
  <c r="AJ2834" i="4"/>
  <c r="AF2838" i="4"/>
  <c r="AL2838" i="4" s="1"/>
  <c r="AJ2838" i="4"/>
  <c r="AF2842" i="4"/>
  <c r="AL2842" i="4" s="1"/>
  <c r="AJ2842" i="4"/>
  <c r="AT2884" i="4"/>
  <c r="AT2885" i="4"/>
  <c r="AT2886" i="4"/>
  <c r="AF2903" i="4"/>
  <c r="AL2903" i="4" s="1"/>
  <c r="AJ2903" i="4"/>
  <c r="AJ2913" i="4"/>
  <c r="AJ2915" i="4"/>
  <c r="AJ2917" i="4"/>
  <c r="AJ2919" i="4"/>
  <c r="AJ2921" i="4"/>
  <c r="AJ2923" i="4"/>
  <c r="AJ2962" i="4"/>
  <c r="AF2962" i="4"/>
  <c r="AL2962" i="4" s="1"/>
  <c r="AF2980" i="4"/>
  <c r="AL2980" i="4" s="1"/>
  <c r="AJ2980" i="4"/>
  <c r="AJ2993" i="4"/>
  <c r="AF2993" i="4"/>
  <c r="AL2993" i="4" s="1"/>
  <c r="AF2994" i="4"/>
  <c r="AL2994" i="4" s="1"/>
  <c r="AJ2994" i="4"/>
  <c r="AJ3003" i="4"/>
  <c r="AI3003" i="4"/>
  <c r="AL3003" i="4" s="1"/>
  <c r="AI3006" i="4"/>
  <c r="AL3006" i="4" s="1"/>
  <c r="AJ3006" i="4"/>
  <c r="AJ3007" i="4"/>
  <c r="AI3007" i="4"/>
  <c r="AL3007" i="4" s="1"/>
  <c r="AF3022" i="4"/>
  <c r="AJ3022" i="4"/>
  <c r="AL3064" i="4"/>
  <c r="AJ3147" i="4"/>
  <c r="AI3147" i="4"/>
  <c r="AL3147" i="4" s="1"/>
  <c r="AJ3178" i="4"/>
  <c r="AI3178" i="4"/>
  <c r="AL3178" i="4" s="1"/>
  <c r="AJ3269" i="4"/>
  <c r="AI3269" i="4"/>
  <c r="AL3269" i="4" s="1"/>
  <c r="AJ3305" i="4"/>
  <c r="AI3305" i="4"/>
  <c r="AL3305" i="4" s="1"/>
  <c r="R2683" i="4"/>
  <c r="R2686" i="4"/>
  <c r="S2691" i="4"/>
  <c r="R2692" i="4"/>
  <c r="R2694" i="4"/>
  <c r="R2698" i="4"/>
  <c r="S2703" i="4"/>
  <c r="R2707" i="4"/>
  <c r="R2711" i="4"/>
  <c r="R2715" i="4"/>
  <c r="AJ2741" i="4"/>
  <c r="AF2741" i="4"/>
  <c r="AJ2746" i="4"/>
  <c r="AF2746" i="4"/>
  <c r="AL2746" i="4" s="1"/>
  <c r="AJ2749" i="4"/>
  <c r="AF2749" i="4"/>
  <c r="AL2749" i="4" s="1"/>
  <c r="AJ2755" i="4"/>
  <c r="AF2755" i="4"/>
  <c r="AL2755" i="4" s="1"/>
  <c r="AJ2757" i="4"/>
  <c r="AF2757" i="4"/>
  <c r="AL2757" i="4" s="1"/>
  <c r="AR2883" i="4"/>
  <c r="AJ2788" i="4"/>
  <c r="AF2788" i="4"/>
  <c r="AL2788" i="4" s="1"/>
  <c r="AJ2791" i="4"/>
  <c r="AF2791" i="4"/>
  <c r="AL2791" i="4" s="1"/>
  <c r="AJ2796" i="4"/>
  <c r="AF2796" i="4"/>
  <c r="AL2796" i="4" s="1"/>
  <c r="AJ2799" i="4"/>
  <c r="AF2799" i="4"/>
  <c r="AL2799" i="4" s="1"/>
  <c r="AJ2804" i="4"/>
  <c r="AF2804" i="4"/>
  <c r="AL2804" i="4" s="1"/>
  <c r="AJ2807" i="4"/>
  <c r="AF2807" i="4"/>
  <c r="AL2807" i="4" s="1"/>
  <c r="AJ2818" i="4"/>
  <c r="AF2818" i="4"/>
  <c r="AL2818" i="4" s="1"/>
  <c r="R2848" i="4"/>
  <c r="AJ2849" i="4"/>
  <c r="AF2849" i="4"/>
  <c r="AL2849" i="4" s="1"/>
  <c r="R2851" i="4"/>
  <c r="AJ2871" i="4"/>
  <c r="AF2871" i="4"/>
  <c r="AL2871" i="4" s="1"/>
  <c r="AJ2901" i="4"/>
  <c r="AJ2902" i="4"/>
  <c r="AF2929" i="4"/>
  <c r="AL2929" i="4" s="1"/>
  <c r="AJ2929" i="4"/>
  <c r="AJ2935" i="4"/>
  <c r="AF2935" i="4"/>
  <c r="AL2935" i="4" s="1"/>
  <c r="S2946" i="4"/>
  <c r="AQ2950" i="4"/>
  <c r="AQ2949" i="4"/>
  <c r="AJ2964" i="4"/>
  <c r="AF2964" i="4"/>
  <c r="AL2964" i="4" s="1"/>
  <c r="AJ2971" i="4"/>
  <c r="AF2971" i="4"/>
  <c r="AL2971" i="4" s="1"/>
  <c r="AJ2983" i="4"/>
  <c r="AF2983" i="4"/>
  <c r="AL2983" i="4" s="1"/>
  <c r="AJ2989" i="4"/>
  <c r="AF2989" i="4"/>
  <c r="AL2989" i="4" s="1"/>
  <c r="AR3051" i="4"/>
  <c r="AJ3026" i="4"/>
  <c r="AF3026" i="4"/>
  <c r="AL3026" i="4" s="1"/>
  <c r="AJ3028" i="4"/>
  <c r="AF3028" i="4"/>
  <c r="AL3028" i="4" s="1"/>
  <c r="AF3037" i="4"/>
  <c r="AL3037" i="4" s="1"/>
  <c r="AJ3037" i="4"/>
  <c r="AF3043" i="4"/>
  <c r="AL3043" i="4" s="1"/>
  <c r="AJ3043" i="4"/>
  <c r="AI3049" i="4"/>
  <c r="AL3049" i="4" s="1"/>
  <c r="AJ3049" i="4"/>
  <c r="S3109" i="4"/>
  <c r="S3107" i="4"/>
  <c r="S3104" i="4"/>
  <c r="S3091" i="4"/>
  <c r="S3081" i="4"/>
  <c r="S3079" i="4"/>
  <c r="S3077" i="4"/>
  <c r="S3075" i="4"/>
  <c r="S3073" i="4"/>
  <c r="S3117" i="4"/>
  <c r="S3103" i="4"/>
  <c r="S3101" i="4"/>
  <c r="S3099" i="4"/>
  <c r="S3097" i="4"/>
  <c r="S3112" i="4"/>
  <c r="S3108" i="4"/>
  <c r="S3106" i="4"/>
  <c r="S3085" i="4"/>
  <c r="S3080" i="4"/>
  <c r="S3078" i="4"/>
  <c r="S3076" i="4"/>
  <c r="S3074" i="4"/>
  <c r="S3111" i="4"/>
  <c r="S3110" i="4"/>
  <c r="S3105" i="4"/>
  <c r="S3092" i="4"/>
  <c r="S3088" i="4"/>
  <c r="S3086" i="4"/>
  <c r="S3072" i="4"/>
  <c r="S3071" i="4"/>
  <c r="S3070" i="4"/>
  <c r="S3069" i="4"/>
  <c r="S3068" i="4"/>
  <c r="S3067" i="4"/>
  <c r="S3066" i="4"/>
  <c r="S3065" i="4"/>
  <c r="S3064" i="4"/>
  <c r="AJ3077" i="4"/>
  <c r="AF3077" i="4"/>
  <c r="AL3077" i="4" s="1"/>
  <c r="AJ3078" i="4"/>
  <c r="AF3078" i="4"/>
  <c r="AL3078" i="4" s="1"/>
  <c r="S3084" i="4"/>
  <c r="S3087" i="4"/>
  <c r="S3095" i="4"/>
  <c r="AJ3095" i="4"/>
  <c r="AF3095" i="4"/>
  <c r="AL3095" i="4" s="1"/>
  <c r="S3098" i="4"/>
  <c r="S3116" i="4"/>
  <c r="AJ3123" i="4"/>
  <c r="AF3123" i="4"/>
  <c r="AL3123" i="4" s="1"/>
  <c r="AJ3140" i="4"/>
  <c r="AI3140" i="4"/>
  <c r="AL3140" i="4" s="1"/>
  <c r="AF3181" i="4"/>
  <c r="AL3181" i="4" s="1"/>
  <c r="AJ3181" i="4"/>
  <c r="AF3185" i="4"/>
  <c r="AL3185" i="4" s="1"/>
  <c r="AJ3185" i="4"/>
  <c r="AF3189" i="4"/>
  <c r="AL3189" i="4" s="1"/>
  <c r="AJ3189" i="4"/>
  <c r="AF3193" i="4"/>
  <c r="AL3193" i="4" s="1"/>
  <c r="AJ3193" i="4"/>
  <c r="AF3197" i="4"/>
  <c r="AL3197" i="4" s="1"/>
  <c r="AJ3197" i="4"/>
  <c r="AJ3221" i="4"/>
  <c r="AI3221" i="4"/>
  <c r="AL3221" i="4" s="1"/>
  <c r="AJ3231" i="4"/>
  <c r="AI3231" i="4"/>
  <c r="AL3231" i="4" s="1"/>
  <c r="AJ3241" i="4"/>
  <c r="AF3241" i="4"/>
  <c r="AL3241" i="4" s="1"/>
  <c r="AJ3267" i="4"/>
  <c r="AI3267" i="4"/>
  <c r="AL3267" i="4" s="1"/>
  <c r="AJ3285" i="4"/>
  <c r="AI3285" i="4"/>
  <c r="AL3285" i="4" s="1"/>
  <c r="AJ3301" i="4"/>
  <c r="AI3301" i="4"/>
  <c r="AL3301" i="4" s="1"/>
  <c r="AJ3317" i="4"/>
  <c r="AI3317" i="4"/>
  <c r="AL3317" i="4" s="1"/>
  <c r="AJ3333" i="4"/>
  <c r="AI3333" i="4"/>
  <c r="AL3333" i="4" s="1"/>
  <c r="AJ3349" i="4"/>
  <c r="AI3349" i="4"/>
  <c r="AL3349" i="4" s="1"/>
  <c r="AJ3366" i="4"/>
  <c r="AI3366" i="4"/>
  <c r="AL3366" i="4" s="1"/>
  <c r="AJ3398" i="4"/>
  <c r="AI3398" i="4"/>
  <c r="AL3398" i="4" s="1"/>
  <c r="R2725" i="4"/>
  <c r="R2723" i="4"/>
  <c r="R2720" i="4"/>
  <c r="R2716" i="4"/>
  <c r="R2712" i="4"/>
  <c r="R2708" i="4"/>
  <c r="R2704" i="4"/>
  <c r="R2702" i="4"/>
  <c r="R2699" i="4"/>
  <c r="R2576" i="4"/>
  <c r="R2578" i="4"/>
  <c r="R2580" i="4"/>
  <c r="R2582" i="4"/>
  <c r="R2584" i="4"/>
  <c r="R2586" i="4"/>
  <c r="R2588" i="4"/>
  <c r="R2590" i="4"/>
  <c r="R2592" i="4"/>
  <c r="R2594" i="4"/>
  <c r="R2596" i="4"/>
  <c r="R2598" i="4"/>
  <c r="R2600" i="4"/>
  <c r="R2602" i="4"/>
  <c r="R2604" i="4"/>
  <c r="R2606" i="4"/>
  <c r="R2608" i="4"/>
  <c r="R2610" i="4"/>
  <c r="R2612" i="4"/>
  <c r="R2614" i="4"/>
  <c r="R2616" i="4"/>
  <c r="R2618" i="4"/>
  <c r="S2620" i="4"/>
  <c r="R2623" i="4"/>
  <c r="S2625" i="4"/>
  <c r="R2626" i="4"/>
  <c r="S2628" i="4"/>
  <c r="R2631" i="4"/>
  <c r="S2633" i="4"/>
  <c r="R2634" i="4"/>
  <c r="S2636" i="4"/>
  <c r="R2639" i="4"/>
  <c r="S2641" i="4"/>
  <c r="R2642" i="4"/>
  <c r="S2644" i="4"/>
  <c r="R2647" i="4"/>
  <c r="S2649" i="4"/>
  <c r="R2650" i="4"/>
  <c r="S2652" i="4"/>
  <c r="R2655" i="4"/>
  <c r="S2657" i="4"/>
  <c r="R2658" i="4"/>
  <c r="S2660" i="4"/>
  <c r="S2662" i="4"/>
  <c r="R2663" i="4"/>
  <c r="S2665" i="4"/>
  <c r="S2667" i="4"/>
  <c r="R2668" i="4"/>
  <c r="S2670" i="4"/>
  <c r="R2673" i="4"/>
  <c r="S2675" i="4"/>
  <c r="R2676" i="4"/>
  <c r="S2678" i="4"/>
  <c r="R2681" i="4"/>
  <c r="S2683" i="4"/>
  <c r="R2684" i="4"/>
  <c r="S2686" i="4"/>
  <c r="R2689" i="4"/>
  <c r="S2692" i="4"/>
  <c r="S2694" i="4"/>
  <c r="R2697" i="4"/>
  <c r="AJ2700" i="4"/>
  <c r="S2702" i="4"/>
  <c r="R2706" i="4"/>
  <c r="R2710" i="4"/>
  <c r="R2714" i="4"/>
  <c r="R2718" i="4"/>
  <c r="R2722" i="4"/>
  <c r="S2723" i="4"/>
  <c r="R2724" i="4"/>
  <c r="R2726" i="4"/>
  <c r="AJ2744" i="4"/>
  <c r="AF2744" i="4"/>
  <c r="AL2744" i="4" s="1"/>
  <c r="R2746" i="4"/>
  <c r="R2751" i="4"/>
  <c r="AJ2752" i="4"/>
  <c r="AF2752" i="4"/>
  <c r="AL2752" i="4" s="1"/>
  <c r="R2766" i="4"/>
  <c r="R2764" i="4"/>
  <c r="R2761" i="4"/>
  <c r="R2767" i="4"/>
  <c r="R2765" i="4"/>
  <c r="R2763" i="4"/>
  <c r="R2759" i="4"/>
  <c r="R2755" i="4"/>
  <c r="R2757" i="4"/>
  <c r="AJ2760" i="4"/>
  <c r="AF2761" i="4"/>
  <c r="AL2761" i="4" s="1"/>
  <c r="R2876" i="4"/>
  <c r="R2868" i="4"/>
  <c r="R2866" i="4"/>
  <c r="R2864" i="4"/>
  <c r="R2861" i="4"/>
  <c r="R2858" i="4"/>
  <c r="R2856" i="4"/>
  <c r="R2854" i="4"/>
  <c r="R2852" i="4"/>
  <c r="R2843" i="4"/>
  <c r="R2841" i="4"/>
  <c r="R2839" i="4"/>
  <c r="R2837" i="4"/>
  <c r="R2835" i="4"/>
  <c r="R2833" i="4"/>
  <c r="R2831" i="4"/>
  <c r="R2829" i="4"/>
  <c r="R2827" i="4"/>
  <c r="R2825" i="4"/>
  <c r="R2823" i="4"/>
  <c r="R2786" i="4"/>
  <c r="R2874" i="4"/>
  <c r="R2869" i="4"/>
  <c r="R2867" i="4"/>
  <c r="R2865" i="4"/>
  <c r="R2863" i="4"/>
  <c r="R2859" i="4"/>
  <c r="R2857" i="4"/>
  <c r="R2855" i="4"/>
  <c r="R2853" i="4"/>
  <c r="R2842" i="4"/>
  <c r="R2840" i="4"/>
  <c r="R2838" i="4"/>
  <c r="R2836" i="4"/>
  <c r="R2834" i="4"/>
  <c r="R2832" i="4"/>
  <c r="R2830" i="4"/>
  <c r="R2828" i="4"/>
  <c r="R2826" i="4"/>
  <c r="R2824" i="4"/>
  <c r="R2822" i="4"/>
  <c r="R2782" i="4"/>
  <c r="AJ2783" i="4"/>
  <c r="AF2783" i="4"/>
  <c r="AL2783" i="4" s="1"/>
  <c r="R2785" i="4"/>
  <c r="R2788" i="4"/>
  <c r="R2793" i="4"/>
  <c r="AJ2794" i="4"/>
  <c r="AF2794" i="4"/>
  <c r="AL2794" i="4" s="1"/>
  <c r="R2796" i="4"/>
  <c r="R2801" i="4"/>
  <c r="AJ2802" i="4"/>
  <c r="AF2802" i="4"/>
  <c r="AL2802" i="4" s="1"/>
  <c r="R2804" i="4"/>
  <c r="R2809" i="4"/>
  <c r="AJ2810" i="4"/>
  <c r="AF2810" i="4"/>
  <c r="AL2810" i="4" s="1"/>
  <c r="R2816" i="4"/>
  <c r="AJ2816" i="4"/>
  <c r="R2818" i="4"/>
  <c r="R2820" i="4"/>
  <c r="AJ2820" i="4"/>
  <c r="R2844" i="4"/>
  <c r="AJ2844" i="4"/>
  <c r="R2846" i="4"/>
  <c r="R2849" i="4"/>
  <c r="AJ2860" i="4"/>
  <c r="AF2861" i="4"/>
  <c r="AL2861" i="4" s="1"/>
  <c r="R2873" i="4"/>
  <c r="R2877" i="4"/>
  <c r="AJ2877" i="4"/>
  <c r="R2879" i="4"/>
  <c r="AJ2879" i="4"/>
  <c r="R2881" i="4"/>
  <c r="AJ2881" i="4"/>
  <c r="S2897" i="4"/>
  <c r="S2898" i="4"/>
  <c r="AF2905" i="4"/>
  <c r="AL2905" i="4" s="1"/>
  <c r="S2906" i="4"/>
  <c r="S2910" i="4"/>
  <c r="AF2926" i="4"/>
  <c r="AL2926" i="4" s="1"/>
  <c r="AJ2926" i="4"/>
  <c r="AJ2938" i="4"/>
  <c r="AF2939" i="4"/>
  <c r="AL2939" i="4" s="1"/>
  <c r="AF2940" i="4"/>
  <c r="AL2940" i="4" s="1"/>
  <c r="AJ2940" i="4"/>
  <c r="AT2951" i="4"/>
  <c r="AT2950" i="4"/>
  <c r="AQ2951" i="4"/>
  <c r="AR3009" i="4"/>
  <c r="AJ2963" i="4"/>
  <c r="AL2976" i="4"/>
  <c r="AJ2979" i="4"/>
  <c r="AF2979" i="4"/>
  <c r="AL2979" i="4" s="1"/>
  <c r="S2984" i="4"/>
  <c r="AJ2991" i="4"/>
  <c r="AF2991" i="4"/>
  <c r="AL2991" i="4" s="1"/>
  <c r="S2995" i="4"/>
  <c r="S2998" i="4"/>
  <c r="AI3004" i="4"/>
  <c r="AL3004" i="4" s="1"/>
  <c r="AJ3004" i="4"/>
  <c r="AJ3005" i="4"/>
  <c r="AI3005" i="4"/>
  <c r="AL3005" i="4" s="1"/>
  <c r="AL3025" i="4"/>
  <c r="AI3047" i="4"/>
  <c r="AL3047" i="4" s="1"/>
  <c r="AJ3047" i="4"/>
  <c r="AJ3076" i="4"/>
  <c r="AF3076" i="4"/>
  <c r="AL3076" i="4" s="1"/>
  <c r="AJ3080" i="4"/>
  <c r="AF3080" i="4"/>
  <c r="AL3080" i="4" s="1"/>
  <c r="AF3081" i="4"/>
  <c r="AL3081" i="4" s="1"/>
  <c r="AJ3081" i="4"/>
  <c r="S3089" i="4"/>
  <c r="AJ3089" i="4"/>
  <c r="AF3089" i="4"/>
  <c r="AL3089" i="4" s="1"/>
  <c r="S3096" i="4"/>
  <c r="AJ3108" i="4"/>
  <c r="AF3108" i="4"/>
  <c r="AL3108" i="4" s="1"/>
  <c r="AJ3114" i="4"/>
  <c r="AF3114" i="4"/>
  <c r="AL3114" i="4" s="1"/>
  <c r="AJ3151" i="4"/>
  <c r="AF3151" i="4"/>
  <c r="AL3151" i="4" s="1"/>
  <c r="AJ3170" i="4"/>
  <c r="AF3170" i="4"/>
  <c r="AL3170" i="4" s="1"/>
  <c r="AJ3220" i="4"/>
  <c r="AI3220" i="4"/>
  <c r="AL3220" i="4" s="1"/>
  <c r="AJ3242" i="4"/>
  <c r="AF3242" i="4"/>
  <c r="AL3242" i="4" s="1"/>
  <c r="AJ3265" i="4"/>
  <c r="AI3265" i="4"/>
  <c r="AL3265" i="4" s="1"/>
  <c r="AJ3297" i="4"/>
  <c r="AI3297" i="4"/>
  <c r="AL3297" i="4" s="1"/>
  <c r="AJ3313" i="4"/>
  <c r="AI3313" i="4"/>
  <c r="AL3313" i="4" s="1"/>
  <c r="AJ3329" i="4"/>
  <c r="AI3329" i="4"/>
  <c r="AL3329" i="4" s="1"/>
  <c r="AJ3345" i="4"/>
  <c r="AI3345" i="4"/>
  <c r="AL3345" i="4" s="1"/>
  <c r="AJ3361" i="4"/>
  <c r="AI3361" i="4"/>
  <c r="AL3361" i="4" s="1"/>
  <c r="AJ3374" i="4"/>
  <c r="AI3374" i="4"/>
  <c r="AL3374" i="4" s="1"/>
  <c r="S2719" i="4"/>
  <c r="S2715" i="4"/>
  <c r="S2711" i="4"/>
  <c r="S2707" i="4"/>
  <c r="S2701" i="4"/>
  <c r="S2698" i="4"/>
  <c r="S2576" i="4"/>
  <c r="S2578" i="4"/>
  <c r="S2580" i="4"/>
  <c r="S2582" i="4"/>
  <c r="S2584" i="4"/>
  <c r="S2586" i="4"/>
  <c r="S2588" i="4"/>
  <c r="S2590" i="4"/>
  <c r="S2592" i="4"/>
  <c r="S2594" i="4"/>
  <c r="S2596" i="4"/>
  <c r="S2598" i="4"/>
  <c r="S2600" i="4"/>
  <c r="S2602" i="4"/>
  <c r="S2604" i="4"/>
  <c r="S2606" i="4"/>
  <c r="S2608" i="4"/>
  <c r="S2610" i="4"/>
  <c r="S2612" i="4"/>
  <c r="S2614" i="4"/>
  <c r="S2616" i="4"/>
  <c r="S2618" i="4"/>
  <c r="R2621" i="4"/>
  <c r="S2623" i="4"/>
  <c r="R2624" i="4"/>
  <c r="S2626" i="4"/>
  <c r="R2629" i="4"/>
  <c r="S2631" i="4"/>
  <c r="R2632" i="4"/>
  <c r="S2634" i="4"/>
  <c r="R2637" i="4"/>
  <c r="S2639" i="4"/>
  <c r="R2640" i="4"/>
  <c r="S2642" i="4"/>
  <c r="R2645" i="4"/>
  <c r="S2647" i="4"/>
  <c r="R2648" i="4"/>
  <c r="S2650" i="4"/>
  <c r="R2653" i="4"/>
  <c r="S2655" i="4"/>
  <c r="R2656" i="4"/>
  <c r="S2658" i="4"/>
  <c r="R2661" i="4"/>
  <c r="S2663" i="4"/>
  <c r="R2666" i="4"/>
  <c r="S2668" i="4"/>
  <c r="R2671" i="4"/>
  <c r="S2673" i="4"/>
  <c r="R2674" i="4"/>
  <c r="S2676" i="4"/>
  <c r="R2679" i="4"/>
  <c r="S2681" i="4"/>
  <c r="R2682" i="4"/>
  <c r="S2684" i="4"/>
  <c r="R2687" i="4"/>
  <c r="S2689" i="4"/>
  <c r="R2690" i="4"/>
  <c r="R2693" i="4"/>
  <c r="R2695" i="4"/>
  <c r="R2696" i="4"/>
  <c r="S2697" i="4"/>
  <c r="R2700" i="4"/>
  <c r="R2701" i="4"/>
  <c r="R2705" i="4"/>
  <c r="S2706" i="4"/>
  <c r="R2709" i="4"/>
  <c r="S2710" i="4"/>
  <c r="R2713" i="4"/>
  <c r="S2714" i="4"/>
  <c r="R2717" i="4"/>
  <c r="S2718" i="4"/>
  <c r="R2721" i="4"/>
  <c r="S2722" i="4"/>
  <c r="S2724" i="4"/>
  <c r="S2726" i="4"/>
  <c r="R2741" i="4"/>
  <c r="AJ2742" i="4"/>
  <c r="AF2742" i="4"/>
  <c r="AL2742" i="4" s="1"/>
  <c r="R2744" i="4"/>
  <c r="R2749" i="4"/>
  <c r="AJ2750" i="4"/>
  <c r="AF2750" i="4"/>
  <c r="AL2750" i="4" s="1"/>
  <c r="R2760" i="4"/>
  <c r="AI2764" i="4"/>
  <c r="AL2764" i="4" s="1"/>
  <c r="AI2766" i="4"/>
  <c r="AL2766" i="4" s="1"/>
  <c r="R2783" i="4"/>
  <c r="R2791" i="4"/>
  <c r="AJ2792" i="4"/>
  <c r="AF2792" i="4"/>
  <c r="AL2792" i="4" s="1"/>
  <c r="R2794" i="4"/>
  <c r="R2799" i="4"/>
  <c r="AJ2800" i="4"/>
  <c r="AF2800" i="4"/>
  <c r="AL2800" i="4" s="1"/>
  <c r="R2802" i="4"/>
  <c r="R2807" i="4"/>
  <c r="AJ2808" i="4"/>
  <c r="AF2808" i="4"/>
  <c r="AL2808" i="4" s="1"/>
  <c r="R2810" i="4"/>
  <c r="R2812" i="4"/>
  <c r="AJ2812" i="4"/>
  <c r="R2814" i="4"/>
  <c r="AF2843" i="4"/>
  <c r="AL2843" i="4" s="1"/>
  <c r="R2847" i="4"/>
  <c r="AJ2847" i="4"/>
  <c r="R2860" i="4"/>
  <c r="R2871" i="4"/>
  <c r="AJ2872" i="4"/>
  <c r="AF2872" i="4"/>
  <c r="AL2872" i="4" s="1"/>
  <c r="S2945" i="4"/>
  <c r="S2943" i="4"/>
  <c r="S2940" i="4"/>
  <c r="S2937" i="4"/>
  <c r="S2935" i="4"/>
  <c r="S2929" i="4"/>
  <c r="S2926" i="4"/>
  <c r="S2939" i="4"/>
  <c r="S2934" i="4"/>
  <c r="S2925" i="4"/>
  <c r="S2936" i="4"/>
  <c r="S2931" i="4"/>
  <c r="S2928" i="4"/>
  <c r="S2909" i="4"/>
  <c r="AO2948" i="4"/>
  <c r="AR2896" i="4"/>
  <c r="AR2948" i="4" s="1"/>
  <c r="S2899" i="4"/>
  <c r="S2900" i="4"/>
  <c r="S2908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AJ2930" i="4"/>
  <c r="S2932" i="4"/>
  <c r="S2933" i="4"/>
  <c r="AJ2937" i="4"/>
  <c r="AF2937" i="4"/>
  <c r="AL2937" i="4" s="1"/>
  <c r="AJ2941" i="4"/>
  <c r="S2944" i="4"/>
  <c r="AJ2945" i="4"/>
  <c r="S3000" i="4"/>
  <c r="S2997" i="4"/>
  <c r="S2994" i="4"/>
  <c r="S2991" i="4"/>
  <c r="S2989" i="4"/>
  <c r="S2987" i="4"/>
  <c r="S2985" i="4"/>
  <c r="S2983" i="4"/>
  <c r="S2981" i="4"/>
  <c r="S2979" i="4"/>
  <c r="S2977" i="4"/>
  <c r="S2975" i="4"/>
  <c r="S2973" i="4"/>
  <c r="S2971" i="4"/>
  <c r="S2967" i="4"/>
  <c r="S2990" i="4"/>
  <c r="S2982" i="4"/>
  <c r="S2974" i="4"/>
  <c r="S2969" i="4"/>
  <c r="S2968" i="4"/>
  <c r="S2963" i="4"/>
  <c r="S3007" i="4"/>
  <c r="S3005" i="4"/>
  <c r="S3003" i="4"/>
  <c r="S2999" i="4"/>
  <c r="S2996" i="4"/>
  <c r="S2993" i="4"/>
  <c r="S2986" i="4"/>
  <c r="S2978" i="4"/>
  <c r="S2966" i="4"/>
  <c r="S2965" i="4"/>
  <c r="S2961" i="4"/>
  <c r="S3006" i="4"/>
  <c r="S3004" i="4"/>
  <c r="S2988" i="4"/>
  <c r="S2980" i="4"/>
  <c r="S2972" i="4"/>
  <c r="AJ2961" i="4"/>
  <c r="S2970" i="4"/>
  <c r="AJ2973" i="4"/>
  <c r="AF2973" i="4"/>
  <c r="AL2973" i="4" s="1"/>
  <c r="AL2978" i="4"/>
  <c r="AL2984" i="4"/>
  <c r="AJ2987" i="4"/>
  <c r="AF2987" i="4"/>
  <c r="AL2987" i="4" s="1"/>
  <c r="AJ2988" i="4"/>
  <c r="S2992" i="4"/>
  <c r="AL2995" i="4"/>
  <c r="AL2998" i="4"/>
  <c r="S3002" i="4"/>
  <c r="AI3039" i="4"/>
  <c r="AL3039" i="4" s="1"/>
  <c r="AJ3039" i="4"/>
  <c r="AI3045" i="4"/>
  <c r="AL3045" i="4" s="1"/>
  <c r="AJ3045" i="4"/>
  <c r="AO3706" i="4"/>
  <c r="AR3064" i="4"/>
  <c r="AR3706" i="4" s="1"/>
  <c r="S3082" i="4"/>
  <c r="AJ3082" i="4"/>
  <c r="AF3082" i="4"/>
  <c r="AL3082" i="4" s="1"/>
  <c r="S3090" i="4"/>
  <c r="S3093" i="4"/>
  <c r="AJ3093" i="4"/>
  <c r="AF3093" i="4"/>
  <c r="AL3093" i="4" s="1"/>
  <c r="S3102" i="4"/>
  <c r="AJ3119" i="4"/>
  <c r="AF3119" i="4"/>
  <c r="AL3119" i="4" s="1"/>
  <c r="AJ3128" i="4"/>
  <c r="AF3128" i="4"/>
  <c r="AL3128" i="4" s="1"/>
  <c r="AJ3130" i="4"/>
  <c r="AF3130" i="4"/>
  <c r="AL3130" i="4" s="1"/>
  <c r="AF3141" i="4"/>
  <c r="AL3141" i="4" s="1"/>
  <c r="AJ3141" i="4"/>
  <c r="AJ3155" i="4"/>
  <c r="AI3155" i="4"/>
  <c r="AL3155" i="4" s="1"/>
  <c r="AJ3160" i="4"/>
  <c r="AF3160" i="4"/>
  <c r="AL3160" i="4" s="1"/>
  <c r="AJ3168" i="4"/>
  <c r="AF3168" i="4"/>
  <c r="AL3168" i="4" s="1"/>
  <c r="AF3183" i="4"/>
  <c r="AL3183" i="4" s="1"/>
  <c r="AJ3183" i="4"/>
  <c r="AF3187" i="4"/>
  <c r="AL3187" i="4" s="1"/>
  <c r="AJ3187" i="4"/>
  <c r="AF3191" i="4"/>
  <c r="AL3191" i="4" s="1"/>
  <c r="AJ3191" i="4"/>
  <c r="AF3195" i="4"/>
  <c r="AL3195" i="4" s="1"/>
  <c r="AJ3195" i="4"/>
  <c r="AF3199" i="4"/>
  <c r="AL3199" i="4" s="1"/>
  <c r="AJ3199" i="4"/>
  <c r="AF3225" i="4"/>
  <c r="AL3225" i="4" s="1"/>
  <c r="AJ3236" i="4"/>
  <c r="AF3236" i="4"/>
  <c r="AL3236" i="4" s="1"/>
  <c r="AJ3263" i="4"/>
  <c r="AI3263" i="4"/>
  <c r="AL3263" i="4" s="1"/>
  <c r="AJ3271" i="4"/>
  <c r="AI3271" i="4"/>
  <c r="AL3271" i="4" s="1"/>
  <c r="AJ3293" i="4"/>
  <c r="AI3293" i="4"/>
  <c r="AL3293" i="4" s="1"/>
  <c r="AJ3309" i="4"/>
  <c r="AI3309" i="4"/>
  <c r="AL3309" i="4" s="1"/>
  <c r="AJ3325" i="4"/>
  <c r="AI3325" i="4"/>
  <c r="AL3325" i="4" s="1"/>
  <c r="AJ3341" i="4"/>
  <c r="AI3341" i="4"/>
  <c r="AL3341" i="4" s="1"/>
  <c r="AJ3357" i="4"/>
  <c r="AI3357" i="4"/>
  <c r="AL3357" i="4" s="1"/>
  <c r="AJ3382" i="4"/>
  <c r="AI3382" i="4"/>
  <c r="AL3382" i="4" s="1"/>
  <c r="AJ2976" i="4"/>
  <c r="AJ2977" i="4"/>
  <c r="AF2977" i="4"/>
  <c r="AL2977" i="4" s="1"/>
  <c r="AJ2984" i="4"/>
  <c r="AJ2985" i="4"/>
  <c r="AF2985" i="4"/>
  <c r="AL2985" i="4" s="1"/>
  <c r="AJ2995" i="4"/>
  <c r="AJ2998" i="4"/>
  <c r="AQ3012" i="4"/>
  <c r="AQ3010" i="4"/>
  <c r="AQ3011" i="4"/>
  <c r="S3049" i="4"/>
  <c r="S3047" i="4"/>
  <c r="S3045" i="4"/>
  <c r="S3041" i="4"/>
  <c r="S3039" i="4"/>
  <c r="S3035" i="4"/>
  <c r="S3031" i="4"/>
  <c r="S3028" i="4"/>
  <c r="S3026" i="4"/>
  <c r="S3024" i="4"/>
  <c r="S3048" i="4"/>
  <c r="S3046" i="4"/>
  <c r="S3043" i="4"/>
  <c r="S3040" i="4"/>
  <c r="S3037" i="4"/>
  <c r="S3033" i="4"/>
  <c r="S3022" i="4"/>
  <c r="AJ3024" i="4"/>
  <c r="AF3024" i="4"/>
  <c r="AL3024" i="4" s="1"/>
  <c r="S3027" i="4"/>
  <c r="S3032" i="4"/>
  <c r="S3036" i="4"/>
  <c r="S3042" i="4"/>
  <c r="AL3120" i="4"/>
  <c r="AJ3126" i="4"/>
  <c r="AI3126" i="4"/>
  <c r="AL3126" i="4" s="1"/>
  <c r="AJ3134" i="4"/>
  <c r="AI3134" i="4"/>
  <c r="AL3134" i="4" s="1"/>
  <c r="AJ3136" i="4"/>
  <c r="AF3136" i="4"/>
  <c r="AL3136" i="4" s="1"/>
  <c r="AJ3149" i="4"/>
  <c r="AI3149" i="4"/>
  <c r="AL3149" i="4" s="1"/>
  <c r="AJ3153" i="4"/>
  <c r="AI3153" i="4"/>
  <c r="AL3153" i="4" s="1"/>
  <c r="AJ3158" i="4"/>
  <c r="AF3158" i="4"/>
  <c r="AL3158" i="4" s="1"/>
  <c r="AJ3162" i="4"/>
  <c r="AI3162" i="4"/>
  <c r="AL3162" i="4" s="1"/>
  <c r="AJ3164" i="4"/>
  <c r="AI3164" i="4"/>
  <c r="AL3164" i="4" s="1"/>
  <c r="AJ3166" i="4"/>
  <c r="AF3166" i="4"/>
  <c r="AL3166" i="4" s="1"/>
  <c r="AJ3171" i="4"/>
  <c r="AF3171" i="4"/>
  <c r="AL3171" i="4" s="1"/>
  <c r="AJ3173" i="4"/>
  <c r="AF3173" i="4"/>
  <c r="AL3173" i="4" s="1"/>
  <c r="AJ3175" i="4"/>
  <c r="AF3175" i="4"/>
  <c r="AL3175" i="4" s="1"/>
  <c r="AJ3177" i="4"/>
  <c r="AF3177" i="4"/>
  <c r="AL3177" i="4" s="1"/>
  <c r="AJ3204" i="4"/>
  <c r="AF3204" i="4"/>
  <c r="AL3204" i="4" s="1"/>
  <c r="AJ3206" i="4"/>
  <c r="AF3206" i="4"/>
  <c r="AL3206" i="4" s="1"/>
  <c r="AJ3208" i="4"/>
  <c r="AF3208" i="4"/>
  <c r="AL3208" i="4" s="1"/>
  <c r="AJ3210" i="4"/>
  <c r="AF3210" i="4"/>
  <c r="AL3210" i="4" s="1"/>
  <c r="AJ3212" i="4"/>
  <c r="AF3212" i="4"/>
  <c r="AL3212" i="4" s="1"/>
  <c r="AJ3214" i="4"/>
  <c r="AF3214" i="4"/>
  <c r="AL3214" i="4" s="1"/>
  <c r="AJ3224" i="4"/>
  <c r="AF3224" i="4"/>
  <c r="AL3224" i="4" s="1"/>
  <c r="AJ3230" i="4"/>
  <c r="AF3230" i="4"/>
  <c r="AL3230" i="4" s="1"/>
  <c r="AJ3234" i="4"/>
  <c r="AF3234" i="4"/>
  <c r="AL3234" i="4" s="1"/>
  <c r="AJ3287" i="4"/>
  <c r="AI3287" i="4"/>
  <c r="AL3287" i="4" s="1"/>
  <c r="AJ3291" i="4"/>
  <c r="AI3291" i="4"/>
  <c r="AL3291" i="4" s="1"/>
  <c r="AJ3295" i="4"/>
  <c r="AI3295" i="4"/>
  <c r="AL3295" i="4" s="1"/>
  <c r="AJ3299" i="4"/>
  <c r="AI3299" i="4"/>
  <c r="AL3299" i="4" s="1"/>
  <c r="AJ3303" i="4"/>
  <c r="AI3303" i="4"/>
  <c r="AL3303" i="4" s="1"/>
  <c r="AJ3307" i="4"/>
  <c r="AI3307" i="4"/>
  <c r="AL3307" i="4" s="1"/>
  <c r="AJ3311" i="4"/>
  <c r="AI3311" i="4"/>
  <c r="AL3311" i="4" s="1"/>
  <c r="AJ3315" i="4"/>
  <c r="AI3315" i="4"/>
  <c r="AL3315" i="4" s="1"/>
  <c r="AJ3319" i="4"/>
  <c r="AI3319" i="4"/>
  <c r="AL3319" i="4" s="1"/>
  <c r="AJ3323" i="4"/>
  <c r="AI3323" i="4"/>
  <c r="AL3323" i="4" s="1"/>
  <c r="AJ3327" i="4"/>
  <c r="AI3327" i="4"/>
  <c r="AL3327" i="4" s="1"/>
  <c r="AJ3331" i="4"/>
  <c r="AI3331" i="4"/>
  <c r="AL3331" i="4" s="1"/>
  <c r="AJ3335" i="4"/>
  <c r="AI3335" i="4"/>
  <c r="AL3335" i="4" s="1"/>
  <c r="AJ3339" i="4"/>
  <c r="AI3339" i="4"/>
  <c r="AL3339" i="4" s="1"/>
  <c r="AJ3343" i="4"/>
  <c r="AI3343" i="4"/>
  <c r="AL3343" i="4" s="1"/>
  <c r="AJ3347" i="4"/>
  <c r="AI3347" i="4"/>
  <c r="AL3347" i="4" s="1"/>
  <c r="AJ3351" i="4"/>
  <c r="AI3351" i="4"/>
  <c r="AL3351" i="4" s="1"/>
  <c r="AJ3355" i="4"/>
  <c r="AI3355" i="4"/>
  <c r="AL3355" i="4" s="1"/>
  <c r="AJ3359" i="4"/>
  <c r="AI3359" i="4"/>
  <c r="AL3359" i="4" s="1"/>
  <c r="AJ3370" i="4"/>
  <c r="AI3370" i="4"/>
  <c r="AL3370" i="4" s="1"/>
  <c r="AJ3378" i="4"/>
  <c r="AI3378" i="4"/>
  <c r="AL3378" i="4" s="1"/>
  <c r="AJ3386" i="4"/>
  <c r="AI3386" i="4"/>
  <c r="AL3386" i="4" s="1"/>
  <c r="AJ3394" i="4"/>
  <c r="AI3394" i="4"/>
  <c r="AL3394" i="4" s="1"/>
  <c r="AJ3660" i="4"/>
  <c r="AI3660" i="4"/>
  <c r="AL3660" i="4" s="1"/>
  <c r="AJ3704" i="4"/>
  <c r="AI3704" i="4"/>
  <c r="AL3704" i="4" s="1"/>
  <c r="AJ4187" i="4"/>
  <c r="AF4187" i="4"/>
  <c r="AJ4194" i="4"/>
  <c r="AF4194" i="4"/>
  <c r="AL4194" i="4" s="1"/>
  <c r="AJ4195" i="4"/>
  <c r="AF4195" i="4"/>
  <c r="AL4195" i="4" s="1"/>
  <c r="AJ4197" i="4"/>
  <c r="AF4197" i="4"/>
  <c r="AL4197" i="4" s="1"/>
  <c r="AJ4202" i="4"/>
  <c r="AF4202" i="4"/>
  <c r="AL4202" i="4" s="1"/>
  <c r="AJ4205" i="4"/>
  <c r="AF4205" i="4"/>
  <c r="AL4205" i="4" s="1"/>
  <c r="S2741" i="4"/>
  <c r="S2743" i="4"/>
  <c r="S2745" i="4"/>
  <c r="S2747" i="4"/>
  <c r="S2749" i="4"/>
  <c r="S2751" i="4"/>
  <c r="S2753" i="4"/>
  <c r="AQ2771" i="4"/>
  <c r="S2782" i="4"/>
  <c r="S2784" i="4"/>
  <c r="S2787" i="4"/>
  <c r="S2789" i="4"/>
  <c r="S2791" i="4"/>
  <c r="S2793" i="4"/>
  <c r="S2795" i="4"/>
  <c r="S2797" i="4"/>
  <c r="S2799" i="4"/>
  <c r="S2801" i="4"/>
  <c r="S2803" i="4"/>
  <c r="S2805" i="4"/>
  <c r="S2807" i="4"/>
  <c r="S2809" i="4"/>
  <c r="S2811" i="4"/>
  <c r="S2813" i="4"/>
  <c r="S2815" i="4"/>
  <c r="S2817" i="4"/>
  <c r="S2819" i="4"/>
  <c r="S2821" i="4"/>
  <c r="S2844" i="4"/>
  <c r="S2846" i="4"/>
  <c r="S2848" i="4"/>
  <c r="S2850" i="4"/>
  <c r="S2862" i="4"/>
  <c r="S2871" i="4"/>
  <c r="S2873" i="4"/>
  <c r="S2877" i="4"/>
  <c r="S2879" i="4"/>
  <c r="S2881" i="4"/>
  <c r="R2914" i="4"/>
  <c r="R2916" i="4"/>
  <c r="R2918" i="4"/>
  <c r="R2920" i="4"/>
  <c r="R2922" i="4"/>
  <c r="R2924" i="4"/>
  <c r="R2935" i="4"/>
  <c r="P2957" i="4"/>
  <c r="AF2970" i="4"/>
  <c r="AL2970" i="4" s="1"/>
  <c r="Q3016" i="4"/>
  <c r="AO3051" i="4"/>
  <c r="S3025" i="4"/>
  <c r="AJ3040" i="4"/>
  <c r="R3043" i="4"/>
  <c r="R3046" i="4"/>
  <c r="AJ3046" i="4"/>
  <c r="AJ3048" i="4"/>
  <c r="AQ3054" i="4"/>
  <c r="AJ3073" i="4"/>
  <c r="AJ3074" i="4"/>
  <c r="AF3074" i="4"/>
  <c r="AL3074" i="4" s="1"/>
  <c r="AJ3079" i="4"/>
  <c r="AF3079" i="4"/>
  <c r="AL3079" i="4" s="1"/>
  <c r="AJ3097" i="4"/>
  <c r="AF3097" i="4"/>
  <c r="AL3097" i="4" s="1"/>
  <c r="AJ3099" i="4"/>
  <c r="AF3099" i="4"/>
  <c r="AL3099" i="4" s="1"/>
  <c r="AJ3101" i="4"/>
  <c r="AF3101" i="4"/>
  <c r="AL3101" i="4" s="1"/>
  <c r="AJ3103" i="4"/>
  <c r="AF3103" i="4"/>
  <c r="AL3103" i="4" s="1"/>
  <c r="AF3111" i="4"/>
  <c r="AL3111" i="4" s="1"/>
  <c r="AJ3112" i="4"/>
  <c r="AF3112" i="4"/>
  <c r="AL3112" i="4" s="1"/>
  <c r="R3703" i="4"/>
  <c r="R3701" i="4"/>
  <c r="R3698" i="4"/>
  <c r="R3695" i="4"/>
  <c r="R3693" i="4"/>
  <c r="R3691" i="4"/>
  <c r="R3689" i="4"/>
  <c r="R3687" i="4"/>
  <c r="R3685" i="4"/>
  <c r="R3683" i="4"/>
  <c r="R3681" i="4"/>
  <c r="R3679" i="4"/>
  <c r="R3677" i="4"/>
  <c r="R3675" i="4"/>
  <c r="R3673" i="4"/>
  <c r="R3671" i="4"/>
  <c r="R3669" i="4"/>
  <c r="R3667" i="4"/>
  <c r="R3665" i="4"/>
  <c r="R3663" i="4"/>
  <c r="R3661" i="4"/>
  <c r="R3659" i="4"/>
  <c r="R3657" i="4"/>
  <c r="R3655" i="4"/>
  <c r="R3653" i="4"/>
  <c r="R3651" i="4"/>
  <c r="R3649" i="4"/>
  <c r="R3647" i="4"/>
  <c r="R3645" i="4"/>
  <c r="R3643" i="4"/>
  <c r="R3641" i="4"/>
  <c r="R3639" i="4"/>
  <c r="R3637" i="4"/>
  <c r="R3635" i="4"/>
  <c r="R3633" i="4"/>
  <c r="R3631" i="4"/>
  <c r="R3629" i="4"/>
  <c r="R3627" i="4"/>
  <c r="R3625" i="4"/>
  <c r="R3623" i="4"/>
  <c r="R3621" i="4"/>
  <c r="R3619" i="4"/>
  <c r="R3617" i="4"/>
  <c r="R3615" i="4"/>
  <c r="R3613" i="4"/>
  <c r="R3611" i="4"/>
  <c r="R3609" i="4"/>
  <c r="R3607" i="4"/>
  <c r="R3605" i="4"/>
  <c r="R3603" i="4"/>
  <c r="R3601" i="4"/>
  <c r="R3599" i="4"/>
  <c r="R3597" i="4"/>
  <c r="R3595" i="4"/>
  <c r="R3593" i="4"/>
  <c r="R3591" i="4"/>
  <c r="R3589" i="4"/>
  <c r="R3587" i="4"/>
  <c r="R3585" i="4"/>
  <c r="R3583" i="4"/>
  <c r="R3581" i="4"/>
  <c r="R3579" i="4"/>
  <c r="R3577" i="4"/>
  <c r="R3575" i="4"/>
  <c r="R3573" i="4"/>
  <c r="R3571" i="4"/>
  <c r="R3569" i="4"/>
  <c r="R3567" i="4"/>
  <c r="R3565" i="4"/>
  <c r="R3563" i="4"/>
  <c r="R3561" i="4"/>
  <c r="R3559" i="4"/>
  <c r="R3557" i="4"/>
  <c r="R3555" i="4"/>
  <c r="R3553" i="4"/>
  <c r="R3551" i="4"/>
  <c r="R3549" i="4"/>
  <c r="R3547" i="4"/>
  <c r="R3545" i="4"/>
  <c r="R3543" i="4"/>
  <c r="R3541" i="4"/>
  <c r="R3539" i="4"/>
  <c r="R3537" i="4"/>
  <c r="R3535" i="4"/>
  <c r="R3533" i="4"/>
  <c r="R3531" i="4"/>
  <c r="R3529" i="4"/>
  <c r="R3527" i="4"/>
  <c r="R3525" i="4"/>
  <c r="R3523" i="4"/>
  <c r="R3521" i="4"/>
  <c r="R3519" i="4"/>
  <c r="R3517" i="4"/>
  <c r="R3515" i="4"/>
  <c r="R3513" i="4"/>
  <c r="R3511" i="4"/>
  <c r="R3509" i="4"/>
  <c r="R3507" i="4"/>
  <c r="R3505" i="4"/>
  <c r="R3503" i="4"/>
  <c r="R3501" i="4"/>
  <c r="R3499" i="4"/>
  <c r="R3497" i="4"/>
  <c r="R3495" i="4"/>
  <c r="R3493" i="4"/>
  <c r="R3491" i="4"/>
  <c r="R3489" i="4"/>
  <c r="R3487" i="4"/>
  <c r="R3485" i="4"/>
  <c r="R3483" i="4"/>
  <c r="R3481" i="4"/>
  <c r="R3479" i="4"/>
  <c r="R3477" i="4"/>
  <c r="R3475" i="4"/>
  <c r="R3473" i="4"/>
  <c r="R3471" i="4"/>
  <c r="R3469" i="4"/>
  <c r="R3467" i="4"/>
  <c r="R3465" i="4"/>
  <c r="R3463" i="4"/>
  <c r="R3461" i="4"/>
  <c r="R3459" i="4"/>
  <c r="R3457" i="4"/>
  <c r="R3455" i="4"/>
  <c r="R3453" i="4"/>
  <c r="R3451" i="4"/>
  <c r="R3449" i="4"/>
  <c r="R3447" i="4"/>
  <c r="R3445" i="4"/>
  <c r="R3443" i="4"/>
  <c r="R3441" i="4"/>
  <c r="R3439" i="4"/>
  <c r="R3437" i="4"/>
  <c r="R3435" i="4"/>
  <c r="R3433" i="4"/>
  <c r="R3697" i="4"/>
  <c r="R3700" i="4"/>
  <c r="R3696" i="4"/>
  <c r="R3688" i="4"/>
  <c r="R3680" i="4"/>
  <c r="R3672" i="4"/>
  <c r="R3664" i="4"/>
  <c r="R3656" i="4"/>
  <c r="R3648" i="4"/>
  <c r="R3640" i="4"/>
  <c r="R3632" i="4"/>
  <c r="R3624" i="4"/>
  <c r="R3616" i="4"/>
  <c r="R3608" i="4"/>
  <c r="R3600" i="4"/>
  <c r="R3592" i="4"/>
  <c r="R3584" i="4"/>
  <c r="R3582" i="4"/>
  <c r="R3580" i="4"/>
  <c r="R3578" i="4"/>
  <c r="R3576" i="4"/>
  <c r="R3574" i="4"/>
  <c r="R3572" i="4"/>
  <c r="R3570" i="4"/>
  <c r="R3568" i="4"/>
  <c r="R3566" i="4"/>
  <c r="R3564" i="4"/>
  <c r="R3562" i="4"/>
  <c r="R3560" i="4"/>
  <c r="R3558" i="4"/>
  <c r="R3556" i="4"/>
  <c r="R3554" i="4"/>
  <c r="R3552" i="4"/>
  <c r="R3550" i="4"/>
  <c r="R3548" i="4"/>
  <c r="R3546" i="4"/>
  <c r="R3544" i="4"/>
  <c r="R3542" i="4"/>
  <c r="R3540" i="4"/>
  <c r="R3538" i="4"/>
  <c r="R3536" i="4"/>
  <c r="R3534" i="4"/>
  <c r="R3532" i="4"/>
  <c r="R3530" i="4"/>
  <c r="R3528" i="4"/>
  <c r="R3526" i="4"/>
  <c r="R3524" i="4"/>
  <c r="R3522" i="4"/>
  <c r="R3520" i="4"/>
  <c r="R3518" i="4"/>
  <c r="R3516" i="4"/>
  <c r="R3514" i="4"/>
  <c r="R3512" i="4"/>
  <c r="R3510" i="4"/>
  <c r="R3508" i="4"/>
  <c r="R3506" i="4"/>
  <c r="R3504" i="4"/>
  <c r="R3502" i="4"/>
  <c r="R3500" i="4"/>
  <c r="R3498" i="4"/>
  <c r="R3496" i="4"/>
  <c r="R3494" i="4"/>
  <c r="R3492" i="4"/>
  <c r="R3490" i="4"/>
  <c r="R3488" i="4"/>
  <c r="R3486" i="4"/>
  <c r="R3484" i="4"/>
  <c r="R3482" i="4"/>
  <c r="R3480" i="4"/>
  <c r="R3478" i="4"/>
  <c r="R3476" i="4"/>
  <c r="R3474" i="4"/>
  <c r="R3472" i="4"/>
  <c r="R3470" i="4"/>
  <c r="R3468" i="4"/>
  <c r="R3466" i="4"/>
  <c r="R3464" i="4"/>
  <c r="R3462" i="4"/>
  <c r="R3460" i="4"/>
  <c r="R3458" i="4"/>
  <c r="R3456" i="4"/>
  <c r="R3454" i="4"/>
  <c r="R3452" i="4"/>
  <c r="R3450" i="4"/>
  <c r="R3448" i="4"/>
  <c r="R3446" i="4"/>
  <c r="R3444" i="4"/>
  <c r="R3442" i="4"/>
  <c r="R3440" i="4"/>
  <c r="R3438" i="4"/>
  <c r="R3436" i="4"/>
  <c r="R3434" i="4"/>
  <c r="R3699" i="4"/>
  <c r="R3694" i="4"/>
  <c r="R3686" i="4"/>
  <c r="R3678" i="4"/>
  <c r="R3670" i="4"/>
  <c r="R3662" i="4"/>
  <c r="R3654" i="4"/>
  <c r="R3646" i="4"/>
  <c r="R3638" i="4"/>
  <c r="R3630" i="4"/>
  <c r="R3622" i="4"/>
  <c r="R3614" i="4"/>
  <c r="R3606" i="4"/>
  <c r="R3598" i="4"/>
  <c r="R3704" i="4"/>
  <c r="R3692" i="4"/>
  <c r="R3684" i="4"/>
  <c r="R3676" i="4"/>
  <c r="R3668" i="4"/>
  <c r="R3660" i="4"/>
  <c r="R3652" i="4"/>
  <c r="R3644" i="4"/>
  <c r="R3636" i="4"/>
  <c r="R3628" i="4"/>
  <c r="R3620" i="4"/>
  <c r="R3612" i="4"/>
  <c r="R3604" i="4"/>
  <c r="R3596" i="4"/>
  <c r="R3588" i="4"/>
  <c r="R3702" i="4"/>
  <c r="R3690" i="4"/>
  <c r="R3674" i="4"/>
  <c r="R3658" i="4"/>
  <c r="R3642" i="4"/>
  <c r="R3626" i="4"/>
  <c r="R3610" i="4"/>
  <c r="R3594" i="4"/>
  <c r="R3590" i="4"/>
  <c r="R3432" i="4"/>
  <c r="R3430" i="4"/>
  <c r="R3428" i="4"/>
  <c r="R3427" i="4"/>
  <c r="R3425" i="4"/>
  <c r="R3423" i="4"/>
  <c r="R3421" i="4"/>
  <c r="R3419" i="4"/>
  <c r="R3417" i="4"/>
  <c r="R3415" i="4"/>
  <c r="R3413" i="4"/>
  <c r="R3411" i="4"/>
  <c r="R3409" i="4"/>
  <c r="R3407" i="4"/>
  <c r="R3405" i="4"/>
  <c r="R3403" i="4"/>
  <c r="R3401" i="4"/>
  <c r="R3399" i="4"/>
  <c r="R3397" i="4"/>
  <c r="R3395" i="4"/>
  <c r="R3393" i="4"/>
  <c r="R3391" i="4"/>
  <c r="R3389" i="4"/>
  <c r="R3387" i="4"/>
  <c r="R3385" i="4"/>
  <c r="R3383" i="4"/>
  <c r="R3381" i="4"/>
  <c r="R3379" i="4"/>
  <c r="R3377" i="4"/>
  <c r="R3375" i="4"/>
  <c r="R3373" i="4"/>
  <c r="R3371" i="4"/>
  <c r="R3369" i="4"/>
  <c r="R3367" i="4"/>
  <c r="R3365" i="4"/>
  <c r="R3363" i="4"/>
  <c r="R3361" i="4"/>
  <c r="R3359" i="4"/>
  <c r="R3357" i="4"/>
  <c r="R3355" i="4"/>
  <c r="R3353" i="4"/>
  <c r="R3351" i="4"/>
  <c r="R3349" i="4"/>
  <c r="R3347" i="4"/>
  <c r="R3345" i="4"/>
  <c r="R3343" i="4"/>
  <c r="R3341" i="4"/>
  <c r="R3339" i="4"/>
  <c r="R3337" i="4"/>
  <c r="R3335" i="4"/>
  <c r="R3333" i="4"/>
  <c r="R3331" i="4"/>
  <c r="R3329" i="4"/>
  <c r="R3327" i="4"/>
  <c r="R3325" i="4"/>
  <c r="R3323" i="4"/>
  <c r="R3321" i="4"/>
  <c r="R3319" i="4"/>
  <c r="R3317" i="4"/>
  <c r="R3315" i="4"/>
  <c r="R3313" i="4"/>
  <c r="R3311" i="4"/>
  <c r="R3309" i="4"/>
  <c r="R3307" i="4"/>
  <c r="R3305" i="4"/>
  <c r="R3303" i="4"/>
  <c r="R3301" i="4"/>
  <c r="R3299" i="4"/>
  <c r="R3297" i="4"/>
  <c r="R3295" i="4"/>
  <c r="R3293" i="4"/>
  <c r="R3291" i="4"/>
  <c r="R3289" i="4"/>
  <c r="R3287" i="4"/>
  <c r="R3285" i="4"/>
  <c r="R3283" i="4"/>
  <c r="R3281" i="4"/>
  <c r="R3279" i="4"/>
  <c r="R3277" i="4"/>
  <c r="R3275" i="4"/>
  <c r="R3586" i="4"/>
  <c r="R3431" i="4"/>
  <c r="R3424" i="4"/>
  <c r="R3416" i="4"/>
  <c r="R3408" i="4"/>
  <c r="R3400" i="4"/>
  <c r="R3240" i="4"/>
  <c r="R3238" i="4"/>
  <c r="R3233" i="4"/>
  <c r="R3231" i="4"/>
  <c r="R3229" i="4"/>
  <c r="R3227" i="4"/>
  <c r="R3225" i="4"/>
  <c r="R3223" i="4"/>
  <c r="R3221" i="4"/>
  <c r="R3219" i="4"/>
  <c r="R3217" i="4"/>
  <c r="R3215" i="4"/>
  <c r="R3213" i="4"/>
  <c r="R3211" i="4"/>
  <c r="R3209" i="4"/>
  <c r="R3207" i="4"/>
  <c r="R3205" i="4"/>
  <c r="R3203" i="4"/>
  <c r="R3201" i="4"/>
  <c r="R3199" i="4"/>
  <c r="R3197" i="4"/>
  <c r="R3195" i="4"/>
  <c r="R3193" i="4"/>
  <c r="R3191" i="4"/>
  <c r="R3189" i="4"/>
  <c r="R3187" i="4"/>
  <c r="R3185" i="4"/>
  <c r="R3183" i="4"/>
  <c r="R3181" i="4"/>
  <c r="R3179" i="4"/>
  <c r="R3174" i="4"/>
  <c r="R3172" i="4"/>
  <c r="R3157" i="4"/>
  <c r="R3155" i="4"/>
  <c r="R3150" i="4"/>
  <c r="R3148" i="4"/>
  <c r="R3146" i="4"/>
  <c r="R3144" i="4"/>
  <c r="R3142" i="4"/>
  <c r="R3127" i="4"/>
  <c r="R3125" i="4"/>
  <c r="R3120" i="4"/>
  <c r="R3118" i="4"/>
  <c r="R3666" i="4"/>
  <c r="R3634" i="4"/>
  <c r="R3602" i="4"/>
  <c r="R3426" i="4"/>
  <c r="R3418" i="4"/>
  <c r="R3410" i="4"/>
  <c r="R3402" i="4"/>
  <c r="R3398" i="4"/>
  <c r="R3396" i="4"/>
  <c r="R3394" i="4"/>
  <c r="R3392" i="4"/>
  <c r="R3390" i="4"/>
  <c r="R3388" i="4"/>
  <c r="R3386" i="4"/>
  <c r="R3384" i="4"/>
  <c r="R3382" i="4"/>
  <c r="R3380" i="4"/>
  <c r="R3378" i="4"/>
  <c r="R3376" i="4"/>
  <c r="R3374" i="4"/>
  <c r="R3372" i="4"/>
  <c r="R3370" i="4"/>
  <c r="R3368" i="4"/>
  <c r="R3366" i="4"/>
  <c r="R3364" i="4"/>
  <c r="R3272" i="4"/>
  <c r="R3270" i="4"/>
  <c r="R3268" i="4"/>
  <c r="R3266" i="4"/>
  <c r="R3264" i="4"/>
  <c r="R3262" i="4"/>
  <c r="R3260" i="4"/>
  <c r="R3258" i="4"/>
  <c r="R3256" i="4"/>
  <c r="R3254" i="4"/>
  <c r="R3252" i="4"/>
  <c r="R3250" i="4"/>
  <c r="R3248" i="4"/>
  <c r="R3246" i="4"/>
  <c r="R3244" i="4"/>
  <c r="R3242" i="4"/>
  <c r="R3237" i="4"/>
  <c r="R3235" i="4"/>
  <c r="R3176" i="4"/>
  <c r="R3169" i="4"/>
  <c r="R3167" i="4"/>
  <c r="R3165" i="4"/>
  <c r="R3163" i="4"/>
  <c r="R3161" i="4"/>
  <c r="R3159" i="4"/>
  <c r="R3154" i="4"/>
  <c r="R3152" i="4"/>
  <c r="R3141" i="4"/>
  <c r="R3139" i="4"/>
  <c r="R3137" i="4"/>
  <c r="R3135" i="4"/>
  <c r="R3133" i="4"/>
  <c r="R3131" i="4"/>
  <c r="R3129" i="4"/>
  <c r="R3124" i="4"/>
  <c r="R3122" i="4"/>
  <c r="R3115" i="4"/>
  <c r="R3429" i="4"/>
  <c r="R3420" i="4"/>
  <c r="R3412" i="4"/>
  <c r="R3404" i="4"/>
  <c r="R3362" i="4"/>
  <c r="R3360" i="4"/>
  <c r="R3358" i="4"/>
  <c r="R3356" i="4"/>
  <c r="R3354" i="4"/>
  <c r="R3352" i="4"/>
  <c r="R3350" i="4"/>
  <c r="R3348" i="4"/>
  <c r="R3346" i="4"/>
  <c r="R3344" i="4"/>
  <c r="R3342" i="4"/>
  <c r="R3340" i="4"/>
  <c r="R3338" i="4"/>
  <c r="R3336" i="4"/>
  <c r="R3334" i="4"/>
  <c r="R3332" i="4"/>
  <c r="R3330" i="4"/>
  <c r="R3328" i="4"/>
  <c r="R3326" i="4"/>
  <c r="R3324" i="4"/>
  <c r="R3322" i="4"/>
  <c r="R3320" i="4"/>
  <c r="R3318" i="4"/>
  <c r="R3316" i="4"/>
  <c r="R3314" i="4"/>
  <c r="R3312" i="4"/>
  <c r="R3310" i="4"/>
  <c r="R3308" i="4"/>
  <c r="R3306" i="4"/>
  <c r="R3304" i="4"/>
  <c r="R3302" i="4"/>
  <c r="R3300" i="4"/>
  <c r="R3298" i="4"/>
  <c r="R3296" i="4"/>
  <c r="R3294" i="4"/>
  <c r="R3292" i="4"/>
  <c r="R3290" i="4"/>
  <c r="R3288" i="4"/>
  <c r="R3286" i="4"/>
  <c r="R3284" i="4"/>
  <c r="R3239" i="4"/>
  <c r="R3232" i="4"/>
  <c r="R3230" i="4"/>
  <c r="R3228" i="4"/>
  <c r="R3226" i="4"/>
  <c r="R3224" i="4"/>
  <c r="R3222" i="4"/>
  <c r="R3220" i="4"/>
  <c r="R3218" i="4"/>
  <c r="R3216" i="4"/>
  <c r="R3214" i="4"/>
  <c r="R3212" i="4"/>
  <c r="R3210" i="4"/>
  <c r="R3208" i="4"/>
  <c r="R3206" i="4"/>
  <c r="R3204" i="4"/>
  <c r="R3202" i="4"/>
  <c r="R3200" i="4"/>
  <c r="R3198" i="4"/>
  <c r="R3196" i="4"/>
  <c r="R3194" i="4"/>
  <c r="R3192" i="4"/>
  <c r="R3190" i="4"/>
  <c r="R3188" i="4"/>
  <c r="R3186" i="4"/>
  <c r="R3184" i="4"/>
  <c r="R3182" i="4"/>
  <c r="R3180" i="4"/>
  <c r="R3178" i="4"/>
  <c r="R3175" i="4"/>
  <c r="R3173" i="4"/>
  <c r="R3171" i="4"/>
  <c r="R3156" i="4"/>
  <c r="R3151" i="4"/>
  <c r="R3149" i="4"/>
  <c r="R3147" i="4"/>
  <c r="R3145" i="4"/>
  <c r="R3143" i="4"/>
  <c r="R3128" i="4"/>
  <c r="R3126" i="4"/>
  <c r="R3121" i="4"/>
  <c r="R3119" i="4"/>
  <c r="AJ3117" i="4"/>
  <c r="AF3117" i="4"/>
  <c r="AL3117" i="4" s="1"/>
  <c r="R3130" i="4"/>
  <c r="R3132" i="4"/>
  <c r="AJ3138" i="4"/>
  <c r="AI3138" i="4"/>
  <c r="AL3138" i="4" s="1"/>
  <c r="AI3142" i="4"/>
  <c r="AL3142" i="4" s="1"/>
  <c r="AJ3143" i="4"/>
  <c r="AI3143" i="4"/>
  <c r="AL3143" i="4" s="1"/>
  <c r="AJ3145" i="4"/>
  <c r="AF3145" i="4"/>
  <c r="AL3145" i="4" s="1"/>
  <c r="AF3157" i="4"/>
  <c r="AL3157" i="4" s="1"/>
  <c r="R3170" i="4"/>
  <c r="AJ3176" i="4"/>
  <c r="AJ3202" i="4"/>
  <c r="AI3202" i="4"/>
  <c r="AL3202" i="4" s="1"/>
  <c r="AJ3218" i="4"/>
  <c r="AI3218" i="4"/>
  <c r="AL3218" i="4" s="1"/>
  <c r="AL3219" i="4"/>
  <c r="AI3223" i="4"/>
  <c r="AL3223" i="4" s="1"/>
  <c r="AJ3228" i="4"/>
  <c r="AF3228" i="4"/>
  <c r="AL3228" i="4" s="1"/>
  <c r="AJ3229" i="4"/>
  <c r="AF3233" i="4"/>
  <c r="AL3233" i="4" s="1"/>
  <c r="AJ3237" i="4"/>
  <c r="AJ3239" i="4"/>
  <c r="AF3239" i="4"/>
  <c r="AL3239" i="4" s="1"/>
  <c r="AJ3243" i="4"/>
  <c r="AI3243" i="4"/>
  <c r="AL3243" i="4" s="1"/>
  <c r="AJ3244" i="4"/>
  <c r="AJ3245" i="4"/>
  <c r="AI3245" i="4"/>
  <c r="AL3245" i="4" s="1"/>
  <c r="AJ3246" i="4"/>
  <c r="AJ3247" i="4"/>
  <c r="AI3247" i="4"/>
  <c r="AL3247" i="4" s="1"/>
  <c r="AJ3248" i="4"/>
  <c r="AJ3249" i="4"/>
  <c r="AI3249" i="4"/>
  <c r="AL3249" i="4" s="1"/>
  <c r="AJ3250" i="4"/>
  <c r="AJ3251" i="4"/>
  <c r="AI3251" i="4"/>
  <c r="AL3251" i="4" s="1"/>
  <c r="AJ3252" i="4"/>
  <c r="AJ3253" i="4"/>
  <c r="AI3253" i="4"/>
  <c r="AL3253" i="4" s="1"/>
  <c r="AJ3254" i="4"/>
  <c r="AJ3255" i="4"/>
  <c r="AI3255" i="4"/>
  <c r="AL3255" i="4" s="1"/>
  <c r="AJ3256" i="4"/>
  <c r="AJ3257" i="4"/>
  <c r="AI3257" i="4"/>
  <c r="AL3257" i="4" s="1"/>
  <c r="AJ3258" i="4"/>
  <c r="AJ3259" i="4"/>
  <c r="AI3259" i="4"/>
  <c r="AL3259" i="4" s="1"/>
  <c r="AJ3260" i="4"/>
  <c r="AJ3261" i="4"/>
  <c r="AI3261" i="4"/>
  <c r="AL3261" i="4" s="1"/>
  <c r="AJ3262" i="4"/>
  <c r="AJ3286" i="4"/>
  <c r="AI3286" i="4"/>
  <c r="AL3286" i="4" s="1"/>
  <c r="AJ3290" i="4"/>
  <c r="AI3290" i="4"/>
  <c r="AL3290" i="4" s="1"/>
  <c r="AJ3294" i="4"/>
  <c r="AI3294" i="4"/>
  <c r="AL3294" i="4" s="1"/>
  <c r="AJ3298" i="4"/>
  <c r="AI3298" i="4"/>
  <c r="AL3298" i="4" s="1"/>
  <c r="AJ3302" i="4"/>
  <c r="AI3302" i="4"/>
  <c r="AL3302" i="4" s="1"/>
  <c r="AJ3306" i="4"/>
  <c r="AI3306" i="4"/>
  <c r="AL3306" i="4" s="1"/>
  <c r="AJ3310" i="4"/>
  <c r="AI3310" i="4"/>
  <c r="AL3310" i="4" s="1"/>
  <c r="AJ3314" i="4"/>
  <c r="AI3314" i="4"/>
  <c r="AL3314" i="4" s="1"/>
  <c r="AJ3318" i="4"/>
  <c r="AI3318" i="4"/>
  <c r="AL3318" i="4" s="1"/>
  <c r="AJ3322" i="4"/>
  <c r="AI3322" i="4"/>
  <c r="AL3322" i="4" s="1"/>
  <c r="AJ3326" i="4"/>
  <c r="AI3326" i="4"/>
  <c r="AL3326" i="4" s="1"/>
  <c r="AJ3330" i="4"/>
  <c r="AI3330" i="4"/>
  <c r="AL3330" i="4" s="1"/>
  <c r="AJ3334" i="4"/>
  <c r="AI3334" i="4"/>
  <c r="AL3334" i="4" s="1"/>
  <c r="AJ3338" i="4"/>
  <c r="AI3338" i="4"/>
  <c r="AL3338" i="4" s="1"/>
  <c r="AJ3342" i="4"/>
  <c r="AI3342" i="4"/>
  <c r="AL3342" i="4" s="1"/>
  <c r="AJ3346" i="4"/>
  <c r="AI3346" i="4"/>
  <c r="AL3346" i="4" s="1"/>
  <c r="AJ3350" i="4"/>
  <c r="AI3350" i="4"/>
  <c r="AL3350" i="4" s="1"/>
  <c r="AJ3354" i="4"/>
  <c r="AI3354" i="4"/>
  <c r="AL3354" i="4" s="1"/>
  <c r="AJ3358" i="4"/>
  <c r="AI3358" i="4"/>
  <c r="AL3358" i="4" s="1"/>
  <c r="AJ3362" i="4"/>
  <c r="AI3362" i="4"/>
  <c r="AL3362" i="4" s="1"/>
  <c r="AJ3368" i="4"/>
  <c r="AI3368" i="4"/>
  <c r="AL3368" i="4" s="1"/>
  <c r="AJ3376" i="4"/>
  <c r="AI3376" i="4"/>
  <c r="AL3376" i="4" s="1"/>
  <c r="AJ3384" i="4"/>
  <c r="AI3384" i="4"/>
  <c r="AL3384" i="4" s="1"/>
  <c r="AJ3392" i="4"/>
  <c r="AI3392" i="4"/>
  <c r="AL3392" i="4" s="1"/>
  <c r="R3682" i="4"/>
  <c r="AJ3692" i="4"/>
  <c r="AI3692" i="4"/>
  <c r="AL3692" i="4" s="1"/>
  <c r="AJ3596" i="4"/>
  <c r="AI3596" i="4"/>
  <c r="AL3596" i="4" s="1"/>
  <c r="S2742" i="4"/>
  <c r="S2744" i="4"/>
  <c r="S2746" i="4"/>
  <c r="S2748" i="4"/>
  <c r="S2750" i="4"/>
  <c r="S2755" i="4"/>
  <c r="S2757" i="4"/>
  <c r="AQ2770" i="4"/>
  <c r="S2783" i="4"/>
  <c r="S2785" i="4"/>
  <c r="S2788" i="4"/>
  <c r="S2790" i="4"/>
  <c r="S2792" i="4"/>
  <c r="S2794" i="4"/>
  <c r="S2796" i="4"/>
  <c r="S2798" i="4"/>
  <c r="S2800" i="4"/>
  <c r="S2802" i="4"/>
  <c r="S2804" i="4"/>
  <c r="S2806" i="4"/>
  <c r="S2808" i="4"/>
  <c r="S2810" i="4"/>
  <c r="S2812" i="4"/>
  <c r="S2814" i="4"/>
  <c r="S2816" i="4"/>
  <c r="S2818" i="4"/>
  <c r="S2820" i="4"/>
  <c r="S2845" i="4"/>
  <c r="S2847" i="4"/>
  <c r="S2849" i="4"/>
  <c r="S2851" i="4"/>
  <c r="S2860" i="4"/>
  <c r="S2872" i="4"/>
  <c r="S2875" i="4"/>
  <c r="S2878" i="4"/>
  <c r="R2941" i="4"/>
  <c r="R2932" i="4"/>
  <c r="R2930" i="4"/>
  <c r="R2927" i="4"/>
  <c r="R2896" i="4"/>
  <c r="R2898" i="4"/>
  <c r="R2900" i="4"/>
  <c r="R2902" i="4"/>
  <c r="R2904" i="4"/>
  <c r="R2906" i="4"/>
  <c r="R2908" i="4"/>
  <c r="R2911" i="4"/>
  <c r="R2913" i="4"/>
  <c r="R2915" i="4"/>
  <c r="R2917" i="4"/>
  <c r="R2919" i="4"/>
  <c r="R2921" i="4"/>
  <c r="R2923" i="4"/>
  <c r="R2926" i="4"/>
  <c r="R2929" i="4"/>
  <c r="R2933" i="4"/>
  <c r="R2938" i="4"/>
  <c r="R2942" i="4"/>
  <c r="R2944" i="4"/>
  <c r="R2946" i="4"/>
  <c r="AO3009" i="4"/>
  <c r="R3042" i="4"/>
  <c r="R3036" i="4"/>
  <c r="R3032" i="4"/>
  <c r="R3044" i="4"/>
  <c r="R3038" i="4"/>
  <c r="R3034" i="4"/>
  <c r="R3022" i="4"/>
  <c r="S3023" i="4"/>
  <c r="R3027" i="4"/>
  <c r="R3028" i="4"/>
  <c r="S3029" i="4"/>
  <c r="R3031" i="4"/>
  <c r="R3035" i="4"/>
  <c r="R3039" i="4"/>
  <c r="R3041" i="4"/>
  <c r="R3045" i="4"/>
  <c r="R3047" i="4"/>
  <c r="R3049" i="4"/>
  <c r="AJ3075" i="4"/>
  <c r="AF3075" i="4"/>
  <c r="AL3075" i="4" s="1"/>
  <c r="AJ3107" i="4"/>
  <c r="AJ3121" i="4"/>
  <c r="AF3121" i="4"/>
  <c r="AL3121" i="4" s="1"/>
  <c r="AJ3129" i="4"/>
  <c r="AJ3132" i="4"/>
  <c r="AI3132" i="4"/>
  <c r="AL3132" i="4" s="1"/>
  <c r="R3136" i="4"/>
  <c r="R3138" i="4"/>
  <c r="AJ3154" i="4"/>
  <c r="AJ3156" i="4"/>
  <c r="AI3156" i="4"/>
  <c r="AL3156" i="4" s="1"/>
  <c r="R3158" i="4"/>
  <c r="R3166" i="4"/>
  <c r="AJ3169" i="4"/>
  <c r="R3177" i="4"/>
  <c r="AJ3180" i="4"/>
  <c r="AF3180" i="4"/>
  <c r="AL3180" i="4" s="1"/>
  <c r="AJ3182" i="4"/>
  <c r="AF3182" i="4"/>
  <c r="AL3182" i="4" s="1"/>
  <c r="AJ3184" i="4"/>
  <c r="AF3184" i="4"/>
  <c r="AL3184" i="4" s="1"/>
  <c r="AJ3186" i="4"/>
  <c r="AF3186" i="4"/>
  <c r="AL3186" i="4" s="1"/>
  <c r="AJ3188" i="4"/>
  <c r="AF3188" i="4"/>
  <c r="AL3188" i="4" s="1"/>
  <c r="AJ3190" i="4"/>
  <c r="AF3190" i="4"/>
  <c r="AL3190" i="4" s="1"/>
  <c r="AJ3192" i="4"/>
  <c r="AF3192" i="4"/>
  <c r="AL3192" i="4" s="1"/>
  <c r="AJ3194" i="4"/>
  <c r="AF3194" i="4"/>
  <c r="AL3194" i="4" s="1"/>
  <c r="AJ3196" i="4"/>
  <c r="AF3196" i="4"/>
  <c r="AL3196" i="4" s="1"/>
  <c r="AJ3198" i="4"/>
  <c r="AF3198" i="4"/>
  <c r="AL3198" i="4" s="1"/>
  <c r="AJ3200" i="4"/>
  <c r="AF3200" i="4"/>
  <c r="AL3200" i="4" s="1"/>
  <c r="AJ3216" i="4"/>
  <c r="AF3216" i="4"/>
  <c r="AL3216" i="4" s="1"/>
  <c r="AJ3226" i="4"/>
  <c r="AF3226" i="4"/>
  <c r="AL3226" i="4" s="1"/>
  <c r="AL3229" i="4"/>
  <c r="R3234" i="4"/>
  <c r="AJ3235" i="4"/>
  <c r="AF3235" i="4"/>
  <c r="AL3235" i="4" s="1"/>
  <c r="R3243" i="4"/>
  <c r="R3245" i="4"/>
  <c r="R3247" i="4"/>
  <c r="R3249" i="4"/>
  <c r="R3251" i="4"/>
  <c r="R3253" i="4"/>
  <c r="R3255" i="4"/>
  <c r="R3257" i="4"/>
  <c r="R3259" i="4"/>
  <c r="R3261" i="4"/>
  <c r="AJ3274" i="4"/>
  <c r="AI3274" i="4"/>
  <c r="AL3274" i="4" s="1"/>
  <c r="AJ3276" i="4"/>
  <c r="AI3276" i="4"/>
  <c r="AL3276" i="4" s="1"/>
  <c r="AJ3278" i="4"/>
  <c r="AI3278" i="4"/>
  <c r="AL3278" i="4" s="1"/>
  <c r="AJ3280" i="4"/>
  <c r="AI3280" i="4"/>
  <c r="AL3280" i="4" s="1"/>
  <c r="AJ3282" i="4"/>
  <c r="AI3282" i="4"/>
  <c r="AL3282" i="4" s="1"/>
  <c r="AJ3284" i="4"/>
  <c r="AI3284" i="4"/>
  <c r="AL3284" i="4" s="1"/>
  <c r="AJ3288" i="4"/>
  <c r="AI3288" i="4"/>
  <c r="AL3288" i="4" s="1"/>
  <c r="AJ3292" i="4"/>
  <c r="AI3292" i="4"/>
  <c r="AL3292" i="4" s="1"/>
  <c r="AJ3296" i="4"/>
  <c r="AI3296" i="4"/>
  <c r="AL3296" i="4" s="1"/>
  <c r="AJ3300" i="4"/>
  <c r="AI3300" i="4"/>
  <c r="AL3300" i="4" s="1"/>
  <c r="AJ3304" i="4"/>
  <c r="AI3304" i="4"/>
  <c r="AL3304" i="4" s="1"/>
  <c r="AJ3308" i="4"/>
  <c r="AI3308" i="4"/>
  <c r="AL3308" i="4" s="1"/>
  <c r="AJ3312" i="4"/>
  <c r="AI3312" i="4"/>
  <c r="AL3312" i="4" s="1"/>
  <c r="AJ3316" i="4"/>
  <c r="AI3316" i="4"/>
  <c r="AL3316" i="4" s="1"/>
  <c r="AJ3320" i="4"/>
  <c r="AI3320" i="4"/>
  <c r="AL3320" i="4" s="1"/>
  <c r="AJ3324" i="4"/>
  <c r="AI3324" i="4"/>
  <c r="AL3324" i="4" s="1"/>
  <c r="AJ3328" i="4"/>
  <c r="AI3328" i="4"/>
  <c r="AL3328" i="4" s="1"/>
  <c r="AJ3332" i="4"/>
  <c r="AI3332" i="4"/>
  <c r="AL3332" i="4" s="1"/>
  <c r="AJ3336" i="4"/>
  <c r="AI3336" i="4"/>
  <c r="AL3336" i="4" s="1"/>
  <c r="AJ3340" i="4"/>
  <c r="AI3340" i="4"/>
  <c r="AL3340" i="4" s="1"/>
  <c r="AJ3344" i="4"/>
  <c r="AI3344" i="4"/>
  <c r="AL3344" i="4" s="1"/>
  <c r="AJ3348" i="4"/>
  <c r="AI3348" i="4"/>
  <c r="AL3348" i="4" s="1"/>
  <c r="AJ3352" i="4"/>
  <c r="AI3352" i="4"/>
  <c r="AL3352" i="4" s="1"/>
  <c r="AJ3356" i="4"/>
  <c r="AI3356" i="4"/>
  <c r="AL3356" i="4" s="1"/>
  <c r="AJ3360" i="4"/>
  <c r="AI3360" i="4"/>
  <c r="AL3360" i="4" s="1"/>
  <c r="AJ3364" i="4"/>
  <c r="AI3364" i="4"/>
  <c r="AL3364" i="4" s="1"/>
  <c r="AJ3372" i="4"/>
  <c r="AI3372" i="4"/>
  <c r="AL3372" i="4" s="1"/>
  <c r="AJ3380" i="4"/>
  <c r="AI3380" i="4"/>
  <c r="AL3380" i="4" s="1"/>
  <c r="AJ3388" i="4"/>
  <c r="AI3388" i="4"/>
  <c r="AL3388" i="4" s="1"/>
  <c r="AJ3396" i="4"/>
  <c r="AI3396" i="4"/>
  <c r="AL3396" i="4" s="1"/>
  <c r="R3618" i="4"/>
  <c r="AJ3628" i="4"/>
  <c r="AI3628" i="4"/>
  <c r="AL3628" i="4" s="1"/>
  <c r="Q3060" i="4"/>
  <c r="R3064" i="4"/>
  <c r="R3066" i="4"/>
  <c r="R3068" i="4"/>
  <c r="R3070" i="4"/>
  <c r="R3072" i="4"/>
  <c r="R3083" i="4"/>
  <c r="R3086" i="4"/>
  <c r="R3088" i="4"/>
  <c r="R3090" i="4"/>
  <c r="R3093" i="4"/>
  <c r="R3095" i="4"/>
  <c r="R3097" i="4"/>
  <c r="R3099" i="4"/>
  <c r="R3101" i="4"/>
  <c r="R3103" i="4"/>
  <c r="S3697" i="4"/>
  <c r="S3704" i="4"/>
  <c r="S3702" i="4"/>
  <c r="S3700" i="4"/>
  <c r="S3696" i="4"/>
  <c r="S3694" i="4"/>
  <c r="S3692" i="4"/>
  <c r="S3690" i="4"/>
  <c r="S3688" i="4"/>
  <c r="S3686" i="4"/>
  <c r="S3684" i="4"/>
  <c r="S3682" i="4"/>
  <c r="S3680" i="4"/>
  <c r="S3678" i="4"/>
  <c r="S3676" i="4"/>
  <c r="S3674" i="4"/>
  <c r="S3672" i="4"/>
  <c r="S3670" i="4"/>
  <c r="S3668" i="4"/>
  <c r="S3666" i="4"/>
  <c r="S3664" i="4"/>
  <c r="S3662" i="4"/>
  <c r="S3660" i="4"/>
  <c r="S3658" i="4"/>
  <c r="S3656" i="4"/>
  <c r="S3654" i="4"/>
  <c r="S3652" i="4"/>
  <c r="S3650" i="4"/>
  <c r="S3648" i="4"/>
  <c r="S3646" i="4"/>
  <c r="S3644" i="4"/>
  <c r="S3642" i="4"/>
  <c r="S3640" i="4"/>
  <c r="S3638" i="4"/>
  <c r="S3636" i="4"/>
  <c r="S3634" i="4"/>
  <c r="S3632" i="4"/>
  <c r="S3630" i="4"/>
  <c r="S3628" i="4"/>
  <c r="S3626" i="4"/>
  <c r="S3624" i="4"/>
  <c r="S3622" i="4"/>
  <c r="S3620" i="4"/>
  <c r="S3618" i="4"/>
  <c r="S3616" i="4"/>
  <c r="S3614" i="4"/>
  <c r="S3612" i="4"/>
  <c r="S3610" i="4"/>
  <c r="S3608" i="4"/>
  <c r="S3606" i="4"/>
  <c r="S3604" i="4"/>
  <c r="S3602" i="4"/>
  <c r="S3600" i="4"/>
  <c r="S3598" i="4"/>
  <c r="S3596" i="4"/>
  <c r="S3594" i="4"/>
  <c r="S3592" i="4"/>
  <c r="S3590" i="4"/>
  <c r="S3588" i="4"/>
  <c r="S3586" i="4"/>
  <c r="S3584" i="4"/>
  <c r="S3582" i="4"/>
  <c r="S3580" i="4"/>
  <c r="S3578" i="4"/>
  <c r="S3576" i="4"/>
  <c r="S3574" i="4"/>
  <c r="S3572" i="4"/>
  <c r="S3570" i="4"/>
  <c r="S3568" i="4"/>
  <c r="S3566" i="4"/>
  <c r="S3564" i="4"/>
  <c r="S3562" i="4"/>
  <c r="S3560" i="4"/>
  <c r="S3558" i="4"/>
  <c r="S3556" i="4"/>
  <c r="S3554" i="4"/>
  <c r="S3552" i="4"/>
  <c r="S3550" i="4"/>
  <c r="S3548" i="4"/>
  <c r="S3546" i="4"/>
  <c r="S3544" i="4"/>
  <c r="S3542" i="4"/>
  <c r="S3540" i="4"/>
  <c r="S3538" i="4"/>
  <c r="S3536" i="4"/>
  <c r="S3534" i="4"/>
  <c r="S3532" i="4"/>
  <c r="S3530" i="4"/>
  <c r="S3528" i="4"/>
  <c r="S3526" i="4"/>
  <c r="S3524" i="4"/>
  <c r="S3522" i="4"/>
  <c r="S3520" i="4"/>
  <c r="S3518" i="4"/>
  <c r="S3699" i="4"/>
  <c r="S3695" i="4"/>
  <c r="S3687" i="4"/>
  <c r="S3679" i="4"/>
  <c r="S3671" i="4"/>
  <c r="S3663" i="4"/>
  <c r="S3655" i="4"/>
  <c r="S3647" i="4"/>
  <c r="S3639" i="4"/>
  <c r="S3631" i="4"/>
  <c r="S3623" i="4"/>
  <c r="S3615" i="4"/>
  <c r="S3607" i="4"/>
  <c r="S3599" i="4"/>
  <c r="S3591" i="4"/>
  <c r="S3517" i="4"/>
  <c r="S3515" i="4"/>
  <c r="S3513" i="4"/>
  <c r="S3511" i="4"/>
  <c r="S3509" i="4"/>
  <c r="S3507" i="4"/>
  <c r="S3505" i="4"/>
  <c r="S3503" i="4"/>
  <c r="S3501" i="4"/>
  <c r="S3499" i="4"/>
  <c r="S3497" i="4"/>
  <c r="S3495" i="4"/>
  <c r="S3493" i="4"/>
  <c r="S3491" i="4"/>
  <c r="S3489" i="4"/>
  <c r="S3487" i="4"/>
  <c r="S3485" i="4"/>
  <c r="S3483" i="4"/>
  <c r="S3481" i="4"/>
  <c r="S3479" i="4"/>
  <c r="S3477" i="4"/>
  <c r="S3475" i="4"/>
  <c r="S3473" i="4"/>
  <c r="S3471" i="4"/>
  <c r="S3469" i="4"/>
  <c r="S3467" i="4"/>
  <c r="S3465" i="4"/>
  <c r="S3463" i="4"/>
  <c r="S3461" i="4"/>
  <c r="S3459" i="4"/>
  <c r="S3457" i="4"/>
  <c r="S3455" i="4"/>
  <c r="S3453" i="4"/>
  <c r="S3451" i="4"/>
  <c r="S3449" i="4"/>
  <c r="S3447" i="4"/>
  <c r="S3445" i="4"/>
  <c r="S3443" i="4"/>
  <c r="S3441" i="4"/>
  <c r="S3439" i="4"/>
  <c r="S3437" i="4"/>
  <c r="S3435" i="4"/>
  <c r="S3433" i="4"/>
  <c r="S3432" i="4"/>
  <c r="S3430" i="4"/>
  <c r="S3428" i="4"/>
  <c r="S3426" i="4"/>
  <c r="S3424" i="4"/>
  <c r="S3422" i="4"/>
  <c r="S3420" i="4"/>
  <c r="S3418" i="4"/>
  <c r="S3416" i="4"/>
  <c r="S3414" i="4"/>
  <c r="S3412" i="4"/>
  <c r="S3410" i="4"/>
  <c r="S3408" i="4"/>
  <c r="S3406" i="4"/>
  <c r="S3404" i="4"/>
  <c r="S3402" i="4"/>
  <c r="S3400" i="4"/>
  <c r="S3693" i="4"/>
  <c r="S3685" i="4"/>
  <c r="S3677" i="4"/>
  <c r="S3669" i="4"/>
  <c r="S3661" i="4"/>
  <c r="S3653" i="4"/>
  <c r="S3645" i="4"/>
  <c r="S3637" i="4"/>
  <c r="S3629" i="4"/>
  <c r="S3621" i="4"/>
  <c r="S3613" i="4"/>
  <c r="S3605" i="4"/>
  <c r="S3597" i="4"/>
  <c r="S3703" i="4"/>
  <c r="S3698" i="4"/>
  <c r="S3691" i="4"/>
  <c r="S3683" i="4"/>
  <c r="S3675" i="4"/>
  <c r="S3667" i="4"/>
  <c r="S3659" i="4"/>
  <c r="S3651" i="4"/>
  <c r="S3643" i="4"/>
  <c r="S3635" i="4"/>
  <c r="S3627" i="4"/>
  <c r="S3619" i="4"/>
  <c r="S3611" i="4"/>
  <c r="S3603" i="4"/>
  <c r="S3595" i="4"/>
  <c r="S3587" i="4"/>
  <c r="S3431" i="4"/>
  <c r="S3429" i="4"/>
  <c r="S3701" i="4"/>
  <c r="S3689" i="4"/>
  <c r="S3673" i="4"/>
  <c r="S3657" i="4"/>
  <c r="S3641" i="4"/>
  <c r="S3625" i="4"/>
  <c r="S3609" i="4"/>
  <c r="S3593" i="4"/>
  <c r="S3589" i="4"/>
  <c r="S3516" i="4"/>
  <c r="S3514" i="4"/>
  <c r="S3512" i="4"/>
  <c r="S3510" i="4"/>
  <c r="S3508" i="4"/>
  <c r="S3506" i="4"/>
  <c r="S3504" i="4"/>
  <c r="S3502" i="4"/>
  <c r="S3500" i="4"/>
  <c r="S3498" i="4"/>
  <c r="S3496" i="4"/>
  <c r="S3494" i="4"/>
  <c r="S3492" i="4"/>
  <c r="S3490" i="4"/>
  <c r="S3488" i="4"/>
  <c r="S3486" i="4"/>
  <c r="S3484" i="4"/>
  <c r="S3482" i="4"/>
  <c r="S3480" i="4"/>
  <c r="S3478" i="4"/>
  <c r="S3476" i="4"/>
  <c r="S3474" i="4"/>
  <c r="S3472" i="4"/>
  <c r="S3470" i="4"/>
  <c r="S3468" i="4"/>
  <c r="S3466" i="4"/>
  <c r="S3464" i="4"/>
  <c r="S3462" i="4"/>
  <c r="S3460" i="4"/>
  <c r="S3585" i="4"/>
  <c r="S3583" i="4"/>
  <c r="S3581" i="4"/>
  <c r="S3579" i="4"/>
  <c r="S3577" i="4"/>
  <c r="S3575" i="4"/>
  <c r="S3573" i="4"/>
  <c r="S3571" i="4"/>
  <c r="S3569" i="4"/>
  <c r="S3567" i="4"/>
  <c r="S3565" i="4"/>
  <c r="S3563" i="4"/>
  <c r="S3561" i="4"/>
  <c r="S3559" i="4"/>
  <c r="S3557" i="4"/>
  <c r="S3555" i="4"/>
  <c r="S3553" i="4"/>
  <c r="S3551" i="4"/>
  <c r="S3549" i="4"/>
  <c r="S3547" i="4"/>
  <c r="S3545" i="4"/>
  <c r="S3543" i="4"/>
  <c r="S3541" i="4"/>
  <c r="S3539" i="4"/>
  <c r="S3537" i="4"/>
  <c r="S3535" i="4"/>
  <c r="S3533" i="4"/>
  <c r="S3531" i="4"/>
  <c r="S3529" i="4"/>
  <c r="S3527" i="4"/>
  <c r="S3525" i="4"/>
  <c r="S3523" i="4"/>
  <c r="S3521" i="4"/>
  <c r="S3519" i="4"/>
  <c r="S3681" i="4"/>
  <c r="S3665" i="4"/>
  <c r="S3649" i="4"/>
  <c r="S3633" i="4"/>
  <c r="S3617" i="4"/>
  <c r="S3601" i="4"/>
  <c r="S3398" i="4"/>
  <c r="S3396" i="4"/>
  <c r="S3394" i="4"/>
  <c r="S3392" i="4"/>
  <c r="S3390" i="4"/>
  <c r="S3388" i="4"/>
  <c r="S3386" i="4"/>
  <c r="S3384" i="4"/>
  <c r="S3382" i="4"/>
  <c r="S3380" i="4"/>
  <c r="S3378" i="4"/>
  <c r="S3376" i="4"/>
  <c r="S3374" i="4"/>
  <c r="S3372" i="4"/>
  <c r="S3370" i="4"/>
  <c r="S3368" i="4"/>
  <c r="S3366" i="4"/>
  <c r="S3364" i="4"/>
  <c r="S3362" i="4"/>
  <c r="S3360" i="4"/>
  <c r="S3358" i="4"/>
  <c r="S3356" i="4"/>
  <c r="S3354" i="4"/>
  <c r="S3352" i="4"/>
  <c r="S3350" i="4"/>
  <c r="S3348" i="4"/>
  <c r="S3346" i="4"/>
  <c r="S3344" i="4"/>
  <c r="S3342" i="4"/>
  <c r="S3340" i="4"/>
  <c r="S3338" i="4"/>
  <c r="S3336" i="4"/>
  <c r="S3334" i="4"/>
  <c r="S3332" i="4"/>
  <c r="S3330" i="4"/>
  <c r="S3328" i="4"/>
  <c r="S3326" i="4"/>
  <c r="S3324" i="4"/>
  <c r="S3322" i="4"/>
  <c r="S3320" i="4"/>
  <c r="S3318" i="4"/>
  <c r="S3316" i="4"/>
  <c r="S3314" i="4"/>
  <c r="S3312" i="4"/>
  <c r="S3310" i="4"/>
  <c r="S3308" i="4"/>
  <c r="S3306" i="4"/>
  <c r="S3304" i="4"/>
  <c r="S3302" i="4"/>
  <c r="S3300" i="4"/>
  <c r="S3298" i="4"/>
  <c r="S3296" i="4"/>
  <c r="S3294" i="4"/>
  <c r="S3292" i="4"/>
  <c r="S3290" i="4"/>
  <c r="S3288" i="4"/>
  <c r="S3286" i="4"/>
  <c r="S3284" i="4"/>
  <c r="S3282" i="4"/>
  <c r="S3280" i="4"/>
  <c r="S3278" i="4"/>
  <c r="S3276" i="4"/>
  <c r="S3274" i="4"/>
  <c r="S3114" i="4"/>
  <c r="R3117" i="4"/>
  <c r="S3123" i="4"/>
  <c r="S3130" i="4"/>
  <c r="S3132" i="4"/>
  <c r="S3134" i="4"/>
  <c r="S3136" i="4"/>
  <c r="S3138" i="4"/>
  <c r="S3140" i="4"/>
  <c r="S3153" i="4"/>
  <c r="S3158" i="4"/>
  <c r="S3160" i="4"/>
  <c r="S3162" i="4"/>
  <c r="S3164" i="4"/>
  <c r="S3166" i="4"/>
  <c r="S3168" i="4"/>
  <c r="S3170" i="4"/>
  <c r="S3177" i="4"/>
  <c r="S3234" i="4"/>
  <c r="S3236" i="4"/>
  <c r="S3241" i="4"/>
  <c r="S3243" i="4"/>
  <c r="S3245" i="4"/>
  <c r="S3247" i="4"/>
  <c r="S3249" i="4"/>
  <c r="S3251" i="4"/>
  <c r="S3253" i="4"/>
  <c r="S3255" i="4"/>
  <c r="S3257" i="4"/>
  <c r="S3259" i="4"/>
  <c r="S3261" i="4"/>
  <c r="S3263" i="4"/>
  <c r="S3265" i="4"/>
  <c r="S3267" i="4"/>
  <c r="S3269" i="4"/>
  <c r="S3271" i="4"/>
  <c r="S3273" i="4"/>
  <c r="S3275" i="4"/>
  <c r="S3277" i="4"/>
  <c r="S3279" i="4"/>
  <c r="S3281" i="4"/>
  <c r="S3283" i="4"/>
  <c r="S3403" i="4"/>
  <c r="S3411" i="4"/>
  <c r="S3419" i="4"/>
  <c r="S3427" i="4"/>
  <c r="AJ3606" i="4"/>
  <c r="AI3606" i="4"/>
  <c r="AL3606" i="4" s="1"/>
  <c r="AJ3638" i="4"/>
  <c r="AI3638" i="4"/>
  <c r="AL3638" i="4" s="1"/>
  <c r="AJ3670" i="4"/>
  <c r="AI3670" i="4"/>
  <c r="AL3670" i="4" s="1"/>
  <c r="AJ3766" i="4"/>
  <c r="AF3766" i="4"/>
  <c r="AL3766" i="4" s="1"/>
  <c r="S3171" i="4"/>
  <c r="S3173" i="4"/>
  <c r="S3175" i="4"/>
  <c r="S3178" i="4"/>
  <c r="S3180" i="4"/>
  <c r="S3182" i="4"/>
  <c r="S3184" i="4"/>
  <c r="S3186" i="4"/>
  <c r="S3188" i="4"/>
  <c r="S3190" i="4"/>
  <c r="S3192" i="4"/>
  <c r="S3194" i="4"/>
  <c r="S3196" i="4"/>
  <c r="S3198" i="4"/>
  <c r="S3200" i="4"/>
  <c r="S3202" i="4"/>
  <c r="S3204" i="4"/>
  <c r="S3206" i="4"/>
  <c r="S3208" i="4"/>
  <c r="S3210" i="4"/>
  <c r="S3212" i="4"/>
  <c r="S3214" i="4"/>
  <c r="S3216" i="4"/>
  <c r="S3218" i="4"/>
  <c r="S3220" i="4"/>
  <c r="S3222" i="4"/>
  <c r="S3224" i="4"/>
  <c r="S3226" i="4"/>
  <c r="S3228" i="4"/>
  <c r="S3230" i="4"/>
  <c r="S3232" i="4"/>
  <c r="S3239" i="4"/>
  <c r="S3285" i="4"/>
  <c r="S3287" i="4"/>
  <c r="S3289" i="4"/>
  <c r="S3291" i="4"/>
  <c r="S3293" i="4"/>
  <c r="S3295" i="4"/>
  <c r="S3297" i="4"/>
  <c r="S3299" i="4"/>
  <c r="S3301" i="4"/>
  <c r="S3303" i="4"/>
  <c r="S3305" i="4"/>
  <c r="S3307" i="4"/>
  <c r="S3309" i="4"/>
  <c r="S3311" i="4"/>
  <c r="S3313" i="4"/>
  <c r="S3315" i="4"/>
  <c r="S3317" i="4"/>
  <c r="S3319" i="4"/>
  <c r="S3321" i="4"/>
  <c r="S3323" i="4"/>
  <c r="S3325" i="4"/>
  <c r="S3327" i="4"/>
  <c r="S3329" i="4"/>
  <c r="S3331" i="4"/>
  <c r="S3333" i="4"/>
  <c r="S3335" i="4"/>
  <c r="S3337" i="4"/>
  <c r="S3339" i="4"/>
  <c r="S3341" i="4"/>
  <c r="S3343" i="4"/>
  <c r="S3345" i="4"/>
  <c r="S3347" i="4"/>
  <c r="S3349" i="4"/>
  <c r="S3351" i="4"/>
  <c r="S3353" i="4"/>
  <c r="S3355" i="4"/>
  <c r="S3357" i="4"/>
  <c r="S3359" i="4"/>
  <c r="S3361" i="4"/>
  <c r="S3363" i="4"/>
  <c r="AI3365" i="4"/>
  <c r="AL3365" i="4" s="1"/>
  <c r="AI3367" i="4"/>
  <c r="AL3367" i="4" s="1"/>
  <c r="AI3369" i="4"/>
  <c r="AL3369" i="4" s="1"/>
  <c r="AI3371" i="4"/>
  <c r="AL3371" i="4" s="1"/>
  <c r="AI3373" i="4"/>
  <c r="AL3373" i="4" s="1"/>
  <c r="AI3375" i="4"/>
  <c r="AL3375" i="4" s="1"/>
  <c r="AI3377" i="4"/>
  <c r="AL3377" i="4" s="1"/>
  <c r="AI3379" i="4"/>
  <c r="AL3379" i="4" s="1"/>
  <c r="AI3381" i="4"/>
  <c r="AL3381" i="4" s="1"/>
  <c r="AI3383" i="4"/>
  <c r="AL3383" i="4" s="1"/>
  <c r="AI3385" i="4"/>
  <c r="AL3385" i="4" s="1"/>
  <c r="AI3387" i="4"/>
  <c r="AL3387" i="4" s="1"/>
  <c r="AI3389" i="4"/>
  <c r="AL3389" i="4" s="1"/>
  <c r="AI3391" i="4"/>
  <c r="AL3391" i="4" s="1"/>
  <c r="AI3393" i="4"/>
  <c r="AL3393" i="4" s="1"/>
  <c r="AI3395" i="4"/>
  <c r="AL3395" i="4" s="1"/>
  <c r="AI3397" i="4"/>
  <c r="AL3397" i="4" s="1"/>
  <c r="S3401" i="4"/>
  <c r="S3409" i="4"/>
  <c r="S3417" i="4"/>
  <c r="S3425" i="4"/>
  <c r="AJ3431" i="4"/>
  <c r="S3434" i="4"/>
  <c r="S3438" i="4"/>
  <c r="S3442" i="4"/>
  <c r="S3446" i="4"/>
  <c r="S3450" i="4"/>
  <c r="S3454" i="4"/>
  <c r="S3458" i="4"/>
  <c r="AJ3588" i="4"/>
  <c r="AI3588" i="4"/>
  <c r="AL3588" i="4" s="1"/>
  <c r="AJ3612" i="4"/>
  <c r="AI3612" i="4"/>
  <c r="AL3612" i="4" s="1"/>
  <c r="AJ3644" i="4"/>
  <c r="AI3644" i="4"/>
  <c r="AL3644" i="4" s="1"/>
  <c r="AJ3676" i="4"/>
  <c r="AI3676" i="4"/>
  <c r="AL3676" i="4" s="1"/>
  <c r="R2961" i="4"/>
  <c r="R2963" i="4"/>
  <c r="R2965" i="4"/>
  <c r="R2968" i="4"/>
  <c r="R2995" i="4"/>
  <c r="R2998" i="4"/>
  <c r="R3001" i="4"/>
  <c r="R3004" i="4"/>
  <c r="Q3058" i="4"/>
  <c r="R3065" i="4"/>
  <c r="R3067" i="4"/>
  <c r="R3069" i="4"/>
  <c r="R3071" i="4"/>
  <c r="R3082" i="4"/>
  <c r="R3084" i="4"/>
  <c r="R3087" i="4"/>
  <c r="R3089" i="4"/>
  <c r="R3092" i="4"/>
  <c r="R3094" i="4"/>
  <c r="R3096" i="4"/>
  <c r="R3098" i="4"/>
  <c r="R3100" i="4"/>
  <c r="R3102" i="4"/>
  <c r="R3105" i="4"/>
  <c r="AF3107" i="4"/>
  <c r="AL3107" i="4" s="1"/>
  <c r="R3110" i="4"/>
  <c r="R3111" i="4"/>
  <c r="S3115" i="4"/>
  <c r="S3122" i="4"/>
  <c r="AF3122" i="4"/>
  <c r="AL3122" i="4" s="1"/>
  <c r="S3124" i="4"/>
  <c r="S3129" i="4"/>
  <c r="AF3129" i="4"/>
  <c r="AL3129" i="4" s="1"/>
  <c r="S3131" i="4"/>
  <c r="S3133" i="4"/>
  <c r="S3135" i="4"/>
  <c r="S3137" i="4"/>
  <c r="S3139" i="4"/>
  <c r="S3141" i="4"/>
  <c r="S3152" i="4"/>
  <c r="S3154" i="4"/>
  <c r="S3159" i="4"/>
  <c r="AF3159" i="4"/>
  <c r="AL3159" i="4" s="1"/>
  <c r="S3161" i="4"/>
  <c r="S3163" i="4"/>
  <c r="AF3163" i="4"/>
  <c r="AL3163" i="4" s="1"/>
  <c r="S3165" i="4"/>
  <c r="S3167" i="4"/>
  <c r="AF3167" i="4"/>
  <c r="AL3167" i="4" s="1"/>
  <c r="S3169" i="4"/>
  <c r="AF3169" i="4"/>
  <c r="AL3169" i="4" s="1"/>
  <c r="S3176" i="4"/>
  <c r="AF3176" i="4"/>
  <c r="AL3176" i="4" s="1"/>
  <c r="S3235" i="4"/>
  <c r="S3237" i="4"/>
  <c r="S3242" i="4"/>
  <c r="S3244" i="4"/>
  <c r="S3246" i="4"/>
  <c r="S3248" i="4"/>
  <c r="S3250" i="4"/>
  <c r="S3252" i="4"/>
  <c r="S3254" i="4"/>
  <c r="S3256" i="4"/>
  <c r="S3258" i="4"/>
  <c r="S3260" i="4"/>
  <c r="S3262" i="4"/>
  <c r="S3264" i="4"/>
  <c r="S3266" i="4"/>
  <c r="S3268" i="4"/>
  <c r="S3270" i="4"/>
  <c r="S3272" i="4"/>
  <c r="S3365" i="4"/>
  <c r="S3367" i="4"/>
  <c r="S3369" i="4"/>
  <c r="S3371" i="4"/>
  <c r="S3373" i="4"/>
  <c r="S3375" i="4"/>
  <c r="S3377" i="4"/>
  <c r="S3379" i="4"/>
  <c r="S3381" i="4"/>
  <c r="S3383" i="4"/>
  <c r="S3385" i="4"/>
  <c r="S3387" i="4"/>
  <c r="S3389" i="4"/>
  <c r="S3391" i="4"/>
  <c r="S3393" i="4"/>
  <c r="S3395" i="4"/>
  <c r="S3397" i="4"/>
  <c r="S3399" i="4"/>
  <c r="S3407" i="4"/>
  <c r="S3415" i="4"/>
  <c r="S3423" i="4"/>
  <c r="AJ3590" i="4"/>
  <c r="AI3590" i="4"/>
  <c r="AL3590" i="4" s="1"/>
  <c r="AJ3622" i="4"/>
  <c r="AI3622" i="4"/>
  <c r="AL3622" i="4" s="1"/>
  <c r="AJ3654" i="4"/>
  <c r="AI3654" i="4"/>
  <c r="AL3654" i="4" s="1"/>
  <c r="AJ3686" i="4"/>
  <c r="AI3686" i="4"/>
  <c r="AL3686" i="4" s="1"/>
  <c r="AJ3432" i="4"/>
  <c r="AI3432" i="4"/>
  <c r="AL3432" i="4" s="1"/>
  <c r="AJ3434" i="4"/>
  <c r="AI3434" i="4"/>
  <c r="AL3434" i="4" s="1"/>
  <c r="AJ3436" i="4"/>
  <c r="AI3436" i="4"/>
  <c r="AL3436" i="4" s="1"/>
  <c r="AJ3438" i="4"/>
  <c r="AI3438" i="4"/>
  <c r="AL3438" i="4" s="1"/>
  <c r="AJ3440" i="4"/>
  <c r="AI3440" i="4"/>
  <c r="AL3440" i="4" s="1"/>
  <c r="AJ3442" i="4"/>
  <c r="AI3442" i="4"/>
  <c r="AL3442" i="4" s="1"/>
  <c r="AJ3444" i="4"/>
  <c r="AI3444" i="4"/>
  <c r="AL3444" i="4" s="1"/>
  <c r="AJ3446" i="4"/>
  <c r="AI3446" i="4"/>
  <c r="AL3446" i="4" s="1"/>
  <c r="AJ3448" i="4"/>
  <c r="AI3448" i="4"/>
  <c r="AL3448" i="4" s="1"/>
  <c r="AJ3450" i="4"/>
  <c r="AI3450" i="4"/>
  <c r="AL3450" i="4" s="1"/>
  <c r="AJ3452" i="4"/>
  <c r="AI3452" i="4"/>
  <c r="AL3452" i="4" s="1"/>
  <c r="AJ3454" i="4"/>
  <c r="AI3454" i="4"/>
  <c r="AL3454" i="4" s="1"/>
  <c r="AJ3456" i="4"/>
  <c r="AI3456" i="4"/>
  <c r="AL3456" i="4" s="1"/>
  <c r="AJ3458" i="4"/>
  <c r="AI3458" i="4"/>
  <c r="AL3458" i="4" s="1"/>
  <c r="AJ3460" i="4"/>
  <c r="AI3460" i="4"/>
  <c r="AL3460" i="4" s="1"/>
  <c r="AJ3462" i="4"/>
  <c r="AI3462" i="4"/>
  <c r="AL3462" i="4" s="1"/>
  <c r="AJ3464" i="4"/>
  <c r="AI3464" i="4"/>
  <c r="AL3464" i="4" s="1"/>
  <c r="AJ3466" i="4"/>
  <c r="AI3466" i="4"/>
  <c r="AL3466" i="4" s="1"/>
  <c r="AJ3468" i="4"/>
  <c r="AI3468" i="4"/>
  <c r="AL3468" i="4" s="1"/>
  <c r="AJ3470" i="4"/>
  <c r="AI3470" i="4"/>
  <c r="AL3470" i="4" s="1"/>
  <c r="AJ3472" i="4"/>
  <c r="AI3472" i="4"/>
  <c r="AL3472" i="4" s="1"/>
  <c r="AJ3474" i="4"/>
  <c r="AI3474" i="4"/>
  <c r="AL3474" i="4" s="1"/>
  <c r="AJ3476" i="4"/>
  <c r="AI3476" i="4"/>
  <c r="AL3476" i="4" s="1"/>
  <c r="AJ3478" i="4"/>
  <c r="AI3478" i="4"/>
  <c r="AL3478" i="4" s="1"/>
  <c r="AJ3480" i="4"/>
  <c r="AI3480" i="4"/>
  <c r="AL3480" i="4" s="1"/>
  <c r="AJ3482" i="4"/>
  <c r="AI3482" i="4"/>
  <c r="AL3482" i="4" s="1"/>
  <c r="AJ3484" i="4"/>
  <c r="AI3484" i="4"/>
  <c r="AL3484" i="4" s="1"/>
  <c r="AJ3486" i="4"/>
  <c r="AI3486" i="4"/>
  <c r="AL3486" i="4" s="1"/>
  <c r="AJ3488" i="4"/>
  <c r="AI3488" i="4"/>
  <c r="AL3488" i="4" s="1"/>
  <c r="AJ3490" i="4"/>
  <c r="AI3490" i="4"/>
  <c r="AL3490" i="4" s="1"/>
  <c r="AJ3492" i="4"/>
  <c r="AI3492" i="4"/>
  <c r="AL3492" i="4" s="1"/>
  <c r="AJ3494" i="4"/>
  <c r="AI3494" i="4"/>
  <c r="AL3494" i="4" s="1"/>
  <c r="AJ3496" i="4"/>
  <c r="AI3496" i="4"/>
  <c r="AL3496" i="4" s="1"/>
  <c r="AJ3498" i="4"/>
  <c r="AI3498" i="4"/>
  <c r="AL3498" i="4" s="1"/>
  <c r="AJ3500" i="4"/>
  <c r="AI3500" i="4"/>
  <c r="AL3500" i="4" s="1"/>
  <c r="AJ3502" i="4"/>
  <c r="AI3502" i="4"/>
  <c r="AL3502" i="4" s="1"/>
  <c r="AJ3504" i="4"/>
  <c r="AI3504" i="4"/>
  <c r="AL3504" i="4" s="1"/>
  <c r="AJ3506" i="4"/>
  <c r="AI3506" i="4"/>
  <c r="AL3506" i="4" s="1"/>
  <c r="AJ3508" i="4"/>
  <c r="AI3508" i="4"/>
  <c r="AL3508" i="4" s="1"/>
  <c r="AJ3510" i="4"/>
  <c r="AI3510" i="4"/>
  <c r="AL3510" i="4" s="1"/>
  <c r="AJ3512" i="4"/>
  <c r="AI3512" i="4"/>
  <c r="AL3512" i="4" s="1"/>
  <c r="AJ3514" i="4"/>
  <c r="AI3514" i="4"/>
  <c r="AL3514" i="4" s="1"/>
  <c r="AJ3516" i="4"/>
  <c r="AI3516" i="4"/>
  <c r="AL3516" i="4" s="1"/>
  <c r="AJ3592" i="4"/>
  <c r="AI3592" i="4"/>
  <c r="AL3592" i="4" s="1"/>
  <c r="AJ3608" i="4"/>
  <c r="AI3608" i="4"/>
  <c r="AL3608" i="4" s="1"/>
  <c r="AJ3624" i="4"/>
  <c r="AI3624" i="4"/>
  <c r="AL3624" i="4" s="1"/>
  <c r="AJ3640" i="4"/>
  <c r="AI3640" i="4"/>
  <c r="AL3640" i="4" s="1"/>
  <c r="AJ3656" i="4"/>
  <c r="AI3656" i="4"/>
  <c r="AL3656" i="4" s="1"/>
  <c r="AJ3672" i="4"/>
  <c r="AI3672" i="4"/>
  <c r="AL3672" i="4" s="1"/>
  <c r="AJ3688" i="4"/>
  <c r="AI3688" i="4"/>
  <c r="AL3688" i="4" s="1"/>
  <c r="AJ3700" i="4"/>
  <c r="AI3700" i="4"/>
  <c r="AL3700" i="4" s="1"/>
  <c r="AJ3719" i="4"/>
  <c r="AI3719" i="4"/>
  <c r="AJ3742" i="4"/>
  <c r="AF3742" i="4"/>
  <c r="AL3742" i="4" s="1"/>
  <c r="AF3856" i="4"/>
  <c r="AL3856" i="4" s="1"/>
  <c r="AJ3856" i="4"/>
  <c r="AJ3972" i="4"/>
  <c r="AI3972" i="4"/>
  <c r="AL3972" i="4" s="1"/>
  <c r="AF3978" i="4"/>
  <c r="AL3978" i="4" s="1"/>
  <c r="AJ3978" i="4"/>
  <c r="AJ4016" i="4"/>
  <c r="AI4016" i="4"/>
  <c r="AL4016" i="4" s="1"/>
  <c r="AJ3598" i="4"/>
  <c r="AI3598" i="4"/>
  <c r="AL3598" i="4" s="1"/>
  <c r="AJ3604" i="4"/>
  <c r="AI3604" i="4"/>
  <c r="AL3604" i="4" s="1"/>
  <c r="AJ3614" i="4"/>
  <c r="AI3614" i="4"/>
  <c r="AL3614" i="4" s="1"/>
  <c r="AJ3620" i="4"/>
  <c r="AI3620" i="4"/>
  <c r="AL3620" i="4" s="1"/>
  <c r="AJ3630" i="4"/>
  <c r="AI3630" i="4"/>
  <c r="AL3630" i="4" s="1"/>
  <c r="AJ3636" i="4"/>
  <c r="AI3636" i="4"/>
  <c r="AL3636" i="4" s="1"/>
  <c r="AJ3646" i="4"/>
  <c r="AI3646" i="4"/>
  <c r="AL3646" i="4" s="1"/>
  <c r="AJ3652" i="4"/>
  <c r="AI3652" i="4"/>
  <c r="AL3652" i="4" s="1"/>
  <c r="AJ3662" i="4"/>
  <c r="AI3662" i="4"/>
  <c r="AL3662" i="4" s="1"/>
  <c r="AJ3668" i="4"/>
  <c r="AI3668" i="4"/>
  <c r="AL3668" i="4" s="1"/>
  <c r="AJ3678" i="4"/>
  <c r="AI3678" i="4"/>
  <c r="AL3678" i="4" s="1"/>
  <c r="AJ3684" i="4"/>
  <c r="AI3684" i="4"/>
  <c r="AL3684" i="4" s="1"/>
  <c r="AJ3694" i="4"/>
  <c r="AI3694" i="4"/>
  <c r="AL3694" i="4" s="1"/>
  <c r="AI3730" i="4"/>
  <c r="AL3730" i="4" s="1"/>
  <c r="AJ3730" i="4"/>
  <c r="AJ3740" i="4"/>
  <c r="AF3740" i="4"/>
  <c r="AL3740" i="4" s="1"/>
  <c r="AJ3754" i="4"/>
  <c r="AF3754" i="4"/>
  <c r="AL3754" i="4" s="1"/>
  <c r="AF3844" i="4"/>
  <c r="AL3844" i="4" s="1"/>
  <c r="AJ3844" i="4"/>
  <c r="AJ3518" i="4"/>
  <c r="AI3518" i="4"/>
  <c r="AL3518" i="4" s="1"/>
  <c r="AJ3520" i="4"/>
  <c r="AI3520" i="4"/>
  <c r="AL3520" i="4" s="1"/>
  <c r="AJ3522" i="4"/>
  <c r="AI3522" i="4"/>
  <c r="AL3522" i="4" s="1"/>
  <c r="AJ3524" i="4"/>
  <c r="AI3524" i="4"/>
  <c r="AL3524" i="4" s="1"/>
  <c r="AJ3526" i="4"/>
  <c r="AI3526" i="4"/>
  <c r="AL3526" i="4" s="1"/>
  <c r="AJ3528" i="4"/>
  <c r="AI3528" i="4"/>
  <c r="AL3528" i="4" s="1"/>
  <c r="AJ3530" i="4"/>
  <c r="AI3530" i="4"/>
  <c r="AL3530" i="4" s="1"/>
  <c r="AJ3532" i="4"/>
  <c r="AI3532" i="4"/>
  <c r="AL3532" i="4" s="1"/>
  <c r="AJ3534" i="4"/>
  <c r="AI3534" i="4"/>
  <c r="AL3534" i="4" s="1"/>
  <c r="AJ3536" i="4"/>
  <c r="AI3536" i="4"/>
  <c r="AL3536" i="4" s="1"/>
  <c r="AJ3538" i="4"/>
  <c r="AI3538" i="4"/>
  <c r="AL3538" i="4" s="1"/>
  <c r="AJ3540" i="4"/>
  <c r="AI3540" i="4"/>
  <c r="AL3540" i="4" s="1"/>
  <c r="AJ3542" i="4"/>
  <c r="AI3542" i="4"/>
  <c r="AL3542" i="4" s="1"/>
  <c r="AJ3544" i="4"/>
  <c r="AI3544" i="4"/>
  <c r="AL3544" i="4" s="1"/>
  <c r="AJ3546" i="4"/>
  <c r="AI3546" i="4"/>
  <c r="AL3546" i="4" s="1"/>
  <c r="AJ3548" i="4"/>
  <c r="AI3548" i="4"/>
  <c r="AL3548" i="4" s="1"/>
  <c r="AJ3550" i="4"/>
  <c r="AI3550" i="4"/>
  <c r="AL3550" i="4" s="1"/>
  <c r="AJ3552" i="4"/>
  <c r="AI3552" i="4"/>
  <c r="AL3552" i="4" s="1"/>
  <c r="AJ3554" i="4"/>
  <c r="AI3554" i="4"/>
  <c r="AL3554" i="4" s="1"/>
  <c r="AJ3556" i="4"/>
  <c r="AI3556" i="4"/>
  <c r="AL3556" i="4" s="1"/>
  <c r="AJ3558" i="4"/>
  <c r="AI3558" i="4"/>
  <c r="AL3558" i="4" s="1"/>
  <c r="AJ3560" i="4"/>
  <c r="AI3560" i="4"/>
  <c r="AL3560" i="4" s="1"/>
  <c r="AJ3562" i="4"/>
  <c r="AI3562" i="4"/>
  <c r="AL3562" i="4" s="1"/>
  <c r="AJ3564" i="4"/>
  <c r="AI3564" i="4"/>
  <c r="AL3564" i="4" s="1"/>
  <c r="AJ3566" i="4"/>
  <c r="AI3566" i="4"/>
  <c r="AL3566" i="4" s="1"/>
  <c r="AJ3568" i="4"/>
  <c r="AI3568" i="4"/>
  <c r="AL3568" i="4" s="1"/>
  <c r="AJ3570" i="4"/>
  <c r="AI3570" i="4"/>
  <c r="AL3570" i="4" s="1"/>
  <c r="AJ3572" i="4"/>
  <c r="AI3572" i="4"/>
  <c r="AL3572" i="4" s="1"/>
  <c r="AJ3574" i="4"/>
  <c r="AI3574" i="4"/>
  <c r="AL3574" i="4" s="1"/>
  <c r="AJ3576" i="4"/>
  <c r="AI3576" i="4"/>
  <c r="AL3576" i="4" s="1"/>
  <c r="AJ3578" i="4"/>
  <c r="AI3578" i="4"/>
  <c r="AL3578" i="4" s="1"/>
  <c r="AJ3580" i="4"/>
  <c r="AI3580" i="4"/>
  <c r="AL3580" i="4" s="1"/>
  <c r="AJ3582" i="4"/>
  <c r="AI3582" i="4"/>
  <c r="AL3582" i="4" s="1"/>
  <c r="AJ3584" i="4"/>
  <c r="AI3584" i="4"/>
  <c r="AL3584" i="4" s="1"/>
  <c r="AJ3586" i="4"/>
  <c r="AI3586" i="4"/>
  <c r="AL3586" i="4" s="1"/>
  <c r="AJ3600" i="4"/>
  <c r="AI3600" i="4"/>
  <c r="AL3600" i="4" s="1"/>
  <c r="AJ3616" i="4"/>
  <c r="AI3616" i="4"/>
  <c r="AL3616" i="4" s="1"/>
  <c r="AJ3632" i="4"/>
  <c r="AI3632" i="4"/>
  <c r="AL3632" i="4" s="1"/>
  <c r="AJ3648" i="4"/>
  <c r="AI3648" i="4"/>
  <c r="AL3648" i="4" s="1"/>
  <c r="AJ3664" i="4"/>
  <c r="AI3664" i="4"/>
  <c r="AL3664" i="4" s="1"/>
  <c r="AJ3680" i="4"/>
  <c r="AI3680" i="4"/>
  <c r="AL3680" i="4" s="1"/>
  <c r="AJ3696" i="4"/>
  <c r="AF3696" i="4"/>
  <c r="AL3696" i="4" s="1"/>
  <c r="AJ3699" i="4"/>
  <c r="AF3699" i="4"/>
  <c r="AL3699" i="4" s="1"/>
  <c r="AI3720" i="4"/>
  <c r="AL3720" i="4" s="1"/>
  <c r="AJ3720" i="4"/>
  <c r="AI3751" i="4"/>
  <c r="AJ3751" i="4"/>
  <c r="AJ3752" i="4"/>
  <c r="AF3752" i="4"/>
  <c r="AL3752" i="4" s="1"/>
  <c r="AF3775" i="4"/>
  <c r="AL3775" i="4" s="1"/>
  <c r="AJ3775" i="4"/>
  <c r="R3719" i="4"/>
  <c r="AJ3723" i="4"/>
  <c r="AI3723" i="4"/>
  <c r="AL3723" i="4" s="1"/>
  <c r="R3729" i="4"/>
  <c r="AL3735" i="4"/>
  <c r="AJ3741" i="4"/>
  <c r="AF3741" i="4"/>
  <c r="AL3741" i="4" s="1"/>
  <c r="AJ3746" i="4"/>
  <c r="AF3746" i="4"/>
  <c r="AL3746" i="4" s="1"/>
  <c r="R3750" i="4"/>
  <c r="AJ3758" i="4"/>
  <c r="AF3758" i="4"/>
  <c r="AL3758" i="4" s="1"/>
  <c r="R3789" i="4"/>
  <c r="AJ3855" i="4"/>
  <c r="AF3855" i="4"/>
  <c r="AL3855" i="4" s="1"/>
  <c r="AJ3923" i="4"/>
  <c r="AF3923" i="4"/>
  <c r="AL3923" i="4" s="1"/>
  <c r="AJ3937" i="4"/>
  <c r="AF3937" i="4"/>
  <c r="AL3937" i="4" s="1"/>
  <c r="AF3969" i="4"/>
  <c r="AL3969" i="4" s="1"/>
  <c r="AJ3969" i="4"/>
  <c r="AJ4081" i="4"/>
  <c r="AF4081" i="4"/>
  <c r="AL4081" i="4" s="1"/>
  <c r="AJ3594" i="4"/>
  <c r="AI3594" i="4"/>
  <c r="AL3594" i="4" s="1"/>
  <c r="AJ3602" i="4"/>
  <c r="AI3602" i="4"/>
  <c r="AL3602" i="4" s="1"/>
  <c r="AJ3610" i="4"/>
  <c r="AI3610" i="4"/>
  <c r="AL3610" i="4" s="1"/>
  <c r="AJ3618" i="4"/>
  <c r="AI3618" i="4"/>
  <c r="AL3618" i="4" s="1"/>
  <c r="AJ3626" i="4"/>
  <c r="AI3626" i="4"/>
  <c r="AL3626" i="4" s="1"/>
  <c r="AJ3634" i="4"/>
  <c r="AI3634" i="4"/>
  <c r="AL3634" i="4" s="1"/>
  <c r="AJ3642" i="4"/>
  <c r="AI3642" i="4"/>
  <c r="AL3642" i="4" s="1"/>
  <c r="AJ3650" i="4"/>
  <c r="AI3650" i="4"/>
  <c r="AL3650" i="4" s="1"/>
  <c r="AJ3658" i="4"/>
  <c r="AI3658" i="4"/>
  <c r="AL3658" i="4" s="1"/>
  <c r="AJ3666" i="4"/>
  <c r="AI3666" i="4"/>
  <c r="AL3666" i="4" s="1"/>
  <c r="AJ3674" i="4"/>
  <c r="AI3674" i="4"/>
  <c r="AL3674" i="4" s="1"/>
  <c r="AJ3682" i="4"/>
  <c r="AI3682" i="4"/>
  <c r="AL3682" i="4" s="1"/>
  <c r="AJ3690" i="4"/>
  <c r="AI3690" i="4"/>
  <c r="AL3690" i="4" s="1"/>
  <c r="AJ3702" i="4"/>
  <c r="AI3702" i="4"/>
  <c r="AL3702" i="4" s="1"/>
  <c r="Q3717" i="4"/>
  <c r="Q3713" i="4"/>
  <c r="R3818" i="4"/>
  <c r="R3812" i="4"/>
  <c r="R3808" i="4"/>
  <c r="R3798" i="4"/>
  <c r="R3794" i="4"/>
  <c r="R3784" i="4"/>
  <c r="R3779" i="4"/>
  <c r="R3774" i="4"/>
  <c r="R3772" i="4"/>
  <c r="R3767" i="4"/>
  <c r="R3765" i="4"/>
  <c r="R3760" i="4"/>
  <c r="R3822" i="4"/>
  <c r="R3820" i="4"/>
  <c r="R3817" i="4"/>
  <c r="R3814" i="4"/>
  <c r="R3811" i="4"/>
  <c r="R3807" i="4"/>
  <c r="R3804" i="4"/>
  <c r="R3802" i="4"/>
  <c r="R3800" i="4"/>
  <c r="R3797" i="4"/>
  <c r="R3793" i="4"/>
  <c r="R3790" i="4"/>
  <c r="R3788" i="4"/>
  <c r="R3786" i="4"/>
  <c r="R3783" i="4"/>
  <c r="R3781" i="4"/>
  <c r="R3776" i="4"/>
  <c r="R3771" i="4"/>
  <c r="R3769" i="4"/>
  <c r="R3809" i="4"/>
  <c r="R3806" i="4"/>
  <c r="R3799" i="4"/>
  <c r="R3796" i="4"/>
  <c r="R3787" i="4"/>
  <c r="R3775" i="4"/>
  <c r="R3761" i="4"/>
  <c r="R3758" i="4"/>
  <c r="R3756" i="4"/>
  <c r="R3751" i="4"/>
  <c r="R3746" i="4"/>
  <c r="R3744" i="4"/>
  <c r="R3739" i="4"/>
  <c r="R3823" i="4"/>
  <c r="R3821" i="4"/>
  <c r="R3819" i="4"/>
  <c r="R3816" i="4"/>
  <c r="R3805" i="4"/>
  <c r="R3795" i="4"/>
  <c r="R3792" i="4"/>
  <c r="R3785" i="4"/>
  <c r="R3780" i="4"/>
  <c r="R3766" i="4"/>
  <c r="R3762" i="4"/>
  <c r="R3755" i="4"/>
  <c r="R3753" i="4"/>
  <c r="R3748" i="4"/>
  <c r="R3743" i="4"/>
  <c r="R3741" i="4"/>
  <c r="R3736" i="4"/>
  <c r="R3734" i="4"/>
  <c r="R3732" i="4"/>
  <c r="R3730" i="4"/>
  <c r="R3728" i="4"/>
  <c r="R3726" i="4"/>
  <c r="R3724" i="4"/>
  <c r="R3722" i="4"/>
  <c r="R3720" i="4"/>
  <c r="R3782" i="4"/>
  <c r="R3757" i="4"/>
  <c r="R3749" i="4"/>
  <c r="R3745" i="4"/>
  <c r="R3737" i="4"/>
  <c r="R3731" i="4"/>
  <c r="R3723" i="4"/>
  <c r="R3764" i="4"/>
  <c r="R3754" i="4"/>
  <c r="R3752" i="4"/>
  <c r="R3742" i="4"/>
  <c r="R3740" i="4"/>
  <c r="R3810" i="4"/>
  <c r="R3803" i="4"/>
  <c r="R3801" i="4"/>
  <c r="R3777" i="4"/>
  <c r="R3773" i="4"/>
  <c r="R3759" i="4"/>
  <c r="R3747" i="4"/>
  <c r="R3735" i="4"/>
  <c r="AO3825" i="4"/>
  <c r="AR3719" i="4"/>
  <c r="AR3825" i="4" s="1"/>
  <c r="R3725" i="4"/>
  <c r="R3727" i="4"/>
  <c r="AJ3731" i="4"/>
  <c r="AI3731" i="4"/>
  <c r="AL3731" i="4" s="1"/>
  <c r="AJ3745" i="4"/>
  <c r="AF3745" i="4"/>
  <c r="AL3745" i="4" s="1"/>
  <c r="AJ3750" i="4"/>
  <c r="AF3750" i="4"/>
  <c r="AL3750" i="4" s="1"/>
  <c r="AJ3753" i="4"/>
  <c r="AF3753" i="4"/>
  <c r="AL3753" i="4" s="1"/>
  <c r="AJ3757" i="4"/>
  <c r="AF3757" i="4"/>
  <c r="AL3757" i="4" s="1"/>
  <c r="AJ3762" i="4"/>
  <c r="AF3762" i="4"/>
  <c r="AL3762" i="4" s="1"/>
  <c r="R3763" i="4"/>
  <c r="AF3764" i="4"/>
  <c r="AL3764" i="4" s="1"/>
  <c r="AJ3764" i="4"/>
  <c r="AI3781" i="4"/>
  <c r="AL3781" i="4" s="1"/>
  <c r="AJ3781" i="4"/>
  <c r="R3791" i="4"/>
  <c r="AJ3792" i="4"/>
  <c r="AF3792" i="4"/>
  <c r="AL3792" i="4" s="1"/>
  <c r="AJ3796" i="4"/>
  <c r="AF3796" i="4"/>
  <c r="AL3796" i="4" s="1"/>
  <c r="AF3799" i="4"/>
  <c r="AL3799" i="4" s="1"/>
  <c r="AJ3799" i="4"/>
  <c r="AJ3806" i="4"/>
  <c r="AF3806" i="4"/>
  <c r="AL3806" i="4" s="1"/>
  <c r="R3815" i="4"/>
  <c r="AJ3816" i="4"/>
  <c r="AF3816" i="4"/>
  <c r="AL3816" i="4" s="1"/>
  <c r="AR3947" i="4"/>
  <c r="AR3945" i="4"/>
  <c r="AR3946" i="4"/>
  <c r="AJ3851" i="4"/>
  <c r="AF3851" i="4"/>
  <c r="AL3851" i="4" s="1"/>
  <c r="AF3901" i="4"/>
  <c r="AL3901" i="4" s="1"/>
  <c r="AJ3901" i="4"/>
  <c r="AJ3999" i="4"/>
  <c r="AI3999" i="4"/>
  <c r="AL3999" i="4" s="1"/>
  <c r="AJ4000" i="4"/>
  <c r="AI4000" i="4"/>
  <c r="AL4000" i="4" s="1"/>
  <c r="AI4002" i="4"/>
  <c r="AL4002" i="4" s="1"/>
  <c r="AJ4002" i="4"/>
  <c r="AQ4149" i="4"/>
  <c r="AQ4147" i="4"/>
  <c r="AQ4148" i="4"/>
  <c r="AI3721" i="4"/>
  <c r="AL3721" i="4" s="1"/>
  <c r="AI3722" i="4"/>
  <c r="AL3722" i="4" s="1"/>
  <c r="AJ3722" i="4"/>
  <c r="R3733" i="4"/>
  <c r="AJ3734" i="4"/>
  <c r="R3738" i="4"/>
  <c r="AI3739" i="4"/>
  <c r="AL3739" i="4" s="1"/>
  <c r="AJ3739" i="4"/>
  <c r="AL3751" i="4"/>
  <c r="AJ3761" i="4"/>
  <c r="AF3761" i="4"/>
  <c r="AL3761" i="4" s="1"/>
  <c r="AF3765" i="4"/>
  <c r="AL3765" i="4" s="1"/>
  <c r="AJ3765" i="4"/>
  <c r="R3768" i="4"/>
  <c r="R3778" i="4"/>
  <c r="AF3787" i="4"/>
  <c r="AL3787" i="4" s="1"/>
  <c r="AJ3787" i="4"/>
  <c r="AJ3795" i="4"/>
  <c r="AF3795" i="4"/>
  <c r="AL3795" i="4" s="1"/>
  <c r="AJ3804" i="4"/>
  <c r="AF3804" i="4"/>
  <c r="AL3804" i="4" s="1"/>
  <c r="AJ3805" i="4"/>
  <c r="AF3805" i="4"/>
  <c r="AL3805" i="4" s="1"/>
  <c r="AF3838" i="4"/>
  <c r="AJ3838" i="4"/>
  <c r="AF3852" i="4"/>
  <c r="AL3852" i="4" s="1"/>
  <c r="AJ3852" i="4"/>
  <c r="AF3864" i="4"/>
  <c r="AL3864" i="4" s="1"/>
  <c r="AJ3864" i="4"/>
  <c r="AF3894" i="4"/>
  <c r="AL3894" i="4" s="1"/>
  <c r="AJ3894" i="4"/>
  <c r="AL3957" i="4"/>
  <c r="AJ3736" i="4"/>
  <c r="AF3736" i="4"/>
  <c r="AL3736" i="4" s="1"/>
  <c r="AJ3748" i="4"/>
  <c r="AF3748" i="4"/>
  <c r="AL3748" i="4" s="1"/>
  <c r="AJ3763" i="4"/>
  <c r="S3768" i="4"/>
  <c r="S3774" i="4"/>
  <c r="AJ3780" i="4"/>
  <c r="AF3780" i="4"/>
  <c r="AL3780" i="4" s="1"/>
  <c r="S3787" i="4"/>
  <c r="S3789" i="4"/>
  <c r="S3798" i="4"/>
  <c r="S3808" i="4"/>
  <c r="S3813" i="4"/>
  <c r="AJ3819" i="4"/>
  <c r="AI3819" i="4"/>
  <c r="AL3819" i="4" s="1"/>
  <c r="AJ3841" i="4"/>
  <c r="AF3841" i="4"/>
  <c r="AL3841" i="4" s="1"/>
  <c r="AJ3885" i="4"/>
  <c r="AF3885" i="4"/>
  <c r="AL3885" i="4" s="1"/>
  <c r="AF3886" i="4"/>
  <c r="AL3886" i="4" s="1"/>
  <c r="AJ3886" i="4"/>
  <c r="AJ3899" i="4"/>
  <c r="AF3899" i="4"/>
  <c r="AL3899" i="4" s="1"/>
  <c r="AI3922" i="4"/>
  <c r="AL3922" i="4" s="1"/>
  <c r="AJ3922" i="4"/>
  <c r="AJ3924" i="4"/>
  <c r="AF3924" i="4"/>
  <c r="AL3924" i="4" s="1"/>
  <c r="AJ3927" i="4"/>
  <c r="AF3927" i="4"/>
  <c r="AL3927" i="4" s="1"/>
  <c r="AQ3944" i="4"/>
  <c r="AJ3936" i="4"/>
  <c r="AF3936" i="4"/>
  <c r="AL3936" i="4" s="1"/>
  <c r="R3941" i="4"/>
  <c r="AF4063" i="4"/>
  <c r="AL4063" i="4" s="1"/>
  <c r="AJ4063" i="4"/>
  <c r="AJ4076" i="4"/>
  <c r="AF4076" i="4"/>
  <c r="AL4076" i="4" s="1"/>
  <c r="AJ4083" i="4"/>
  <c r="AF4083" i="4"/>
  <c r="AL4083" i="4" s="1"/>
  <c r="AJ4121" i="4"/>
  <c r="AI4121" i="4"/>
  <c r="AL4121" i="4" s="1"/>
  <c r="AF4125" i="4"/>
  <c r="AL4125" i="4" s="1"/>
  <c r="AJ4125" i="4"/>
  <c r="AI4134" i="4"/>
  <c r="AL4134" i="4" s="1"/>
  <c r="AJ4134" i="4"/>
  <c r="AJ4137" i="4"/>
  <c r="AF4137" i="4"/>
  <c r="AL4137" i="4" s="1"/>
  <c r="AJ4140" i="4"/>
  <c r="AF4140" i="4"/>
  <c r="AL4140" i="4" s="1"/>
  <c r="P4177" i="4"/>
  <c r="P4175" i="4"/>
  <c r="P4176" i="4"/>
  <c r="AJ3738" i="4"/>
  <c r="AF3738" i="4"/>
  <c r="AL3738" i="4" s="1"/>
  <c r="AJ3744" i="4"/>
  <c r="AF3749" i="4"/>
  <c r="AL3749" i="4" s="1"/>
  <c r="AJ3756" i="4"/>
  <c r="AF3767" i="4"/>
  <c r="AL3767" i="4" s="1"/>
  <c r="AF3768" i="4"/>
  <c r="AL3768" i="4" s="1"/>
  <c r="AJ3768" i="4"/>
  <c r="S3772" i="4"/>
  <c r="AJ3773" i="4"/>
  <c r="AF3773" i="4"/>
  <c r="AL3773" i="4" s="1"/>
  <c r="S3775" i="4"/>
  <c r="S3777" i="4"/>
  <c r="AJ3783" i="4"/>
  <c r="AJ3785" i="4"/>
  <c r="AF3789" i="4"/>
  <c r="AL3789" i="4" s="1"/>
  <c r="AJ3789" i="4"/>
  <c r="S3794" i="4"/>
  <c r="S3799" i="4"/>
  <c r="S3801" i="4"/>
  <c r="AJ3803" i="4"/>
  <c r="S3809" i="4"/>
  <c r="AJ3810" i="4"/>
  <c r="AF3810" i="4"/>
  <c r="AL3810" i="4" s="1"/>
  <c r="AF3812" i="4"/>
  <c r="AL3812" i="4" s="1"/>
  <c r="AF3813" i="4"/>
  <c r="AL3813" i="4" s="1"/>
  <c r="AJ3813" i="4"/>
  <c r="AJ3821" i="4"/>
  <c r="AI3821" i="4"/>
  <c r="AL3821" i="4" s="1"/>
  <c r="P3835" i="4"/>
  <c r="P3831" i="4"/>
  <c r="P3833" i="4"/>
  <c r="AJ3842" i="4"/>
  <c r="AF3846" i="4"/>
  <c r="AL3846" i="4" s="1"/>
  <c r="AJ3846" i="4"/>
  <c r="AJ3869" i="4"/>
  <c r="AF3869" i="4"/>
  <c r="AL3869" i="4" s="1"/>
  <c r="AF3870" i="4"/>
  <c r="AL3870" i="4" s="1"/>
  <c r="AJ3870" i="4"/>
  <c r="R3874" i="4"/>
  <c r="AJ3883" i="4"/>
  <c r="AF3883" i="4"/>
  <c r="AL3883" i="4" s="1"/>
  <c r="AF3896" i="4"/>
  <c r="AL3896" i="4" s="1"/>
  <c r="AJ3896" i="4"/>
  <c r="R3903" i="4"/>
  <c r="R3905" i="4"/>
  <c r="AJ3906" i="4"/>
  <c r="AF3906" i="4"/>
  <c r="AL3906" i="4" s="1"/>
  <c r="AJ3913" i="4"/>
  <c r="AF3913" i="4"/>
  <c r="AL3913" i="4" s="1"/>
  <c r="AJ3916" i="4"/>
  <c r="AF3916" i="4"/>
  <c r="AL3916" i="4" s="1"/>
  <c r="AJ3921" i="4"/>
  <c r="AF3921" i="4"/>
  <c r="AL3921" i="4" s="1"/>
  <c r="AJ3925" i="4"/>
  <c r="AF3925" i="4"/>
  <c r="AL3925" i="4" s="1"/>
  <c r="AF3928" i="4"/>
  <c r="AL3928" i="4" s="1"/>
  <c r="AJ3960" i="4"/>
  <c r="AF3960" i="4"/>
  <c r="AL3960" i="4" s="1"/>
  <c r="AJ3968" i="4"/>
  <c r="AF3968" i="4"/>
  <c r="AL3968" i="4" s="1"/>
  <c r="AJ4001" i="4"/>
  <c r="AI4001" i="4"/>
  <c r="AL4001" i="4" s="1"/>
  <c r="AJ4013" i="4"/>
  <c r="AF4013" i="4"/>
  <c r="AL4013" i="4" s="1"/>
  <c r="AJ4060" i="4"/>
  <c r="AF4060" i="4"/>
  <c r="AL4060" i="4" s="1"/>
  <c r="AJ4092" i="4"/>
  <c r="AF4092" i="4"/>
  <c r="AL4092" i="4" s="1"/>
  <c r="AQ3709" i="4"/>
  <c r="AQ3707" i="4"/>
  <c r="S3822" i="4"/>
  <c r="S3820" i="4"/>
  <c r="S3817" i="4"/>
  <c r="S3814" i="4"/>
  <c r="S3811" i="4"/>
  <c r="S3807" i="4"/>
  <c r="S3804" i="4"/>
  <c r="S3802" i="4"/>
  <c r="S3800" i="4"/>
  <c r="S3797" i="4"/>
  <c r="S3793" i="4"/>
  <c r="S3790" i="4"/>
  <c r="S3788" i="4"/>
  <c r="S3786" i="4"/>
  <c r="S3783" i="4"/>
  <c r="S3781" i="4"/>
  <c r="S3776" i="4"/>
  <c r="S3771" i="4"/>
  <c r="S3769" i="4"/>
  <c r="S3764" i="4"/>
  <c r="S3762" i="4"/>
  <c r="S3816" i="4"/>
  <c r="S3810" i="4"/>
  <c r="S3806" i="4"/>
  <c r="S3796" i="4"/>
  <c r="S3792" i="4"/>
  <c r="S3780" i="4"/>
  <c r="S3778" i="4"/>
  <c r="S3773" i="4"/>
  <c r="S3823" i="4"/>
  <c r="S3821" i="4"/>
  <c r="S3819" i="4"/>
  <c r="S3805" i="4"/>
  <c r="S3795" i="4"/>
  <c r="S3785" i="4"/>
  <c r="S3766" i="4"/>
  <c r="S3755" i="4"/>
  <c r="S3753" i="4"/>
  <c r="S3748" i="4"/>
  <c r="S3743" i="4"/>
  <c r="S3741" i="4"/>
  <c r="S3736" i="4"/>
  <c r="S3734" i="4"/>
  <c r="S3732" i="4"/>
  <c r="S3730" i="4"/>
  <c r="S3728" i="4"/>
  <c r="S3726" i="4"/>
  <c r="S3724" i="4"/>
  <c r="S3722" i="4"/>
  <c r="S3720" i="4"/>
  <c r="S3815" i="4"/>
  <c r="S3812" i="4"/>
  <c r="S3803" i="4"/>
  <c r="S3791" i="4"/>
  <c r="S3779" i="4"/>
  <c r="S3770" i="4"/>
  <c r="S3767" i="4"/>
  <c r="S3763" i="4"/>
  <c r="S3757" i="4"/>
  <c r="S3752" i="4"/>
  <c r="S3750" i="4"/>
  <c r="S3745" i="4"/>
  <c r="S3740" i="4"/>
  <c r="S3738" i="4"/>
  <c r="S3721" i="4"/>
  <c r="S3729" i="4"/>
  <c r="S3742" i="4"/>
  <c r="AJ3743" i="4"/>
  <c r="S3754" i="4"/>
  <c r="AJ3755" i="4"/>
  <c r="S3761" i="4"/>
  <c r="S3765" i="4"/>
  <c r="AJ3777" i="4"/>
  <c r="AF3777" i="4"/>
  <c r="AL3777" i="4" s="1"/>
  <c r="AJ3779" i="4"/>
  <c r="AJ3786" i="4"/>
  <c r="AF3786" i="4"/>
  <c r="AL3786" i="4" s="1"/>
  <c r="AF3797" i="4"/>
  <c r="AL3797" i="4" s="1"/>
  <c r="AJ3797" i="4"/>
  <c r="AF3801" i="4"/>
  <c r="AL3801" i="4" s="1"/>
  <c r="AJ3801" i="4"/>
  <c r="AL3803" i="4"/>
  <c r="AF3807" i="4"/>
  <c r="AL3807" i="4" s="1"/>
  <c r="AJ3807" i="4"/>
  <c r="AJ3809" i="4"/>
  <c r="AF3809" i="4"/>
  <c r="AL3809" i="4" s="1"/>
  <c r="AJ3823" i="4"/>
  <c r="AI3823" i="4"/>
  <c r="AL3823" i="4" s="1"/>
  <c r="R3935" i="4"/>
  <c r="R3930" i="4"/>
  <c r="R3924" i="4"/>
  <c r="R3922" i="4"/>
  <c r="R3920" i="4"/>
  <c r="R3918" i="4"/>
  <c r="R3915" i="4"/>
  <c r="R3911" i="4"/>
  <c r="R3907" i="4"/>
  <c r="R3902" i="4"/>
  <c r="R3942" i="4"/>
  <c r="R3940" i="4"/>
  <c r="R3938" i="4"/>
  <c r="R3934" i="4"/>
  <c r="R3932" i="4"/>
  <c r="R3929" i="4"/>
  <c r="R3927" i="4"/>
  <c r="R3914" i="4"/>
  <c r="R3910" i="4"/>
  <c r="R3904" i="4"/>
  <c r="R3901" i="4"/>
  <c r="R3899" i="4"/>
  <c r="R3897" i="4"/>
  <c r="R3895" i="4"/>
  <c r="R3893" i="4"/>
  <c r="R3891" i="4"/>
  <c r="R3889" i="4"/>
  <c r="R3887" i="4"/>
  <c r="R3885" i="4"/>
  <c r="R3883" i="4"/>
  <c r="R3881" i="4"/>
  <c r="R3879" i="4"/>
  <c r="R3877" i="4"/>
  <c r="R3875" i="4"/>
  <c r="R3873" i="4"/>
  <c r="R3871" i="4"/>
  <c r="R3869" i="4"/>
  <c r="R3867" i="4"/>
  <c r="R3865" i="4"/>
  <c r="R3863" i="4"/>
  <c r="R3861" i="4"/>
  <c r="R3859" i="4"/>
  <c r="R3857" i="4"/>
  <c r="R3939" i="4"/>
  <c r="R3936" i="4"/>
  <c r="R3931" i="4"/>
  <c r="R3923" i="4"/>
  <c r="R3919" i="4"/>
  <c r="R3894" i="4"/>
  <c r="R3886" i="4"/>
  <c r="R3878" i="4"/>
  <c r="R3870" i="4"/>
  <c r="R3862" i="4"/>
  <c r="R3855" i="4"/>
  <c r="R3854" i="4"/>
  <c r="R3933" i="4"/>
  <c r="R3928" i="4"/>
  <c r="R3926" i="4"/>
  <c r="R3906" i="4"/>
  <c r="R3900" i="4"/>
  <c r="R3892" i="4"/>
  <c r="R3884" i="4"/>
  <c r="R3876" i="4"/>
  <c r="R3868" i="4"/>
  <c r="R3860" i="4"/>
  <c r="R3856" i="4"/>
  <c r="R3853" i="4"/>
  <c r="R3851" i="4"/>
  <c r="R3849" i="4"/>
  <c r="R3847" i="4"/>
  <c r="R3845" i="4"/>
  <c r="R3843" i="4"/>
  <c r="R3841" i="4"/>
  <c r="R3839" i="4"/>
  <c r="R3937" i="4"/>
  <c r="R3913" i="4"/>
  <c r="R3898" i="4"/>
  <c r="R3896" i="4"/>
  <c r="R3882" i="4"/>
  <c r="R3880" i="4"/>
  <c r="R3866" i="4"/>
  <c r="R3864" i="4"/>
  <c r="R3852" i="4"/>
  <c r="R3844" i="4"/>
  <c r="R3925" i="4"/>
  <c r="R3916" i="4"/>
  <c r="R3908" i="4"/>
  <c r="R3850" i="4"/>
  <c r="R3842" i="4"/>
  <c r="AJ3840" i="4"/>
  <c r="AJ3843" i="4"/>
  <c r="AF3843" i="4"/>
  <c r="AL3843" i="4" s="1"/>
  <c r="AJ3849" i="4"/>
  <c r="AF3849" i="4"/>
  <c r="AL3849" i="4" s="1"/>
  <c r="R3858" i="4"/>
  <c r="AJ3867" i="4"/>
  <c r="AF3867" i="4"/>
  <c r="AL3867" i="4" s="1"/>
  <c r="AF3880" i="4"/>
  <c r="AL3880" i="4" s="1"/>
  <c r="AJ3880" i="4"/>
  <c r="R3888" i="4"/>
  <c r="AJ3900" i="4"/>
  <c r="AJ3902" i="4"/>
  <c r="AJ3908" i="4"/>
  <c r="AF3908" i="4"/>
  <c r="AL3908" i="4" s="1"/>
  <c r="R3917" i="4"/>
  <c r="AI3918" i="4"/>
  <c r="AL3918" i="4" s="1"/>
  <c r="AJ3918" i="4"/>
  <c r="AJ3919" i="4"/>
  <c r="AF3919" i="4"/>
  <c r="AL3919" i="4" s="1"/>
  <c r="AJ3926" i="4"/>
  <c r="AF3926" i="4"/>
  <c r="AL3926" i="4" s="1"/>
  <c r="AJ3931" i="4"/>
  <c r="AF3931" i="4"/>
  <c r="AL3931" i="4" s="1"/>
  <c r="AT4021" i="4"/>
  <c r="AJ4091" i="4"/>
  <c r="AF4091" i="4"/>
  <c r="AL4091" i="4" s="1"/>
  <c r="AJ3776" i="4"/>
  <c r="AF3776" i="4"/>
  <c r="AL3776" i="4" s="1"/>
  <c r="AJ3788" i="4"/>
  <c r="AF3788" i="4"/>
  <c r="AL3788" i="4" s="1"/>
  <c r="AJ3800" i="4"/>
  <c r="AF3800" i="4"/>
  <c r="AL3800" i="4" s="1"/>
  <c r="Q3836" i="4"/>
  <c r="Q3832" i="4"/>
  <c r="S3942" i="4"/>
  <c r="S3940" i="4"/>
  <c r="S3938" i="4"/>
  <c r="S3934" i="4"/>
  <c r="S3932" i="4"/>
  <c r="S3929" i="4"/>
  <c r="S3927" i="4"/>
  <c r="S3914" i="4"/>
  <c r="S3910" i="4"/>
  <c r="S3904" i="4"/>
  <c r="S3901" i="4"/>
  <c r="S3899" i="4"/>
  <c r="S3897" i="4"/>
  <c r="S3895" i="4"/>
  <c r="S3893" i="4"/>
  <c r="S3891" i="4"/>
  <c r="S3889" i="4"/>
  <c r="S3887" i="4"/>
  <c r="S3885" i="4"/>
  <c r="S3883" i="4"/>
  <c r="S3881" i="4"/>
  <c r="S3879" i="4"/>
  <c r="S3877" i="4"/>
  <c r="S3875" i="4"/>
  <c r="S3873" i="4"/>
  <c r="S3871" i="4"/>
  <c r="S3869" i="4"/>
  <c r="S3867" i="4"/>
  <c r="S3865" i="4"/>
  <c r="S3863" i="4"/>
  <c r="S3861" i="4"/>
  <c r="S3859" i="4"/>
  <c r="S3857" i="4"/>
  <c r="S3855" i="4"/>
  <c r="S3937" i="4"/>
  <c r="S3931" i="4"/>
  <c r="S3926" i="4"/>
  <c r="S3923" i="4"/>
  <c r="S3921" i="4"/>
  <c r="S3919" i="4"/>
  <c r="S3917" i="4"/>
  <c r="S3913" i="4"/>
  <c r="S3909" i="4"/>
  <c r="S3906" i="4"/>
  <c r="S3903" i="4"/>
  <c r="S3933" i="4"/>
  <c r="S3928" i="4"/>
  <c r="S3915" i="4"/>
  <c r="S3911" i="4"/>
  <c r="S3907" i="4"/>
  <c r="S3900" i="4"/>
  <c r="S3892" i="4"/>
  <c r="S3884" i="4"/>
  <c r="S3876" i="4"/>
  <c r="S3868" i="4"/>
  <c r="S3860" i="4"/>
  <c r="S3856" i="4"/>
  <c r="S3853" i="4"/>
  <c r="S3851" i="4"/>
  <c r="S3849" i="4"/>
  <c r="S3847" i="4"/>
  <c r="S3845" i="4"/>
  <c r="S3843" i="4"/>
  <c r="S3841" i="4"/>
  <c r="S3839" i="4"/>
  <c r="S3935" i="4"/>
  <c r="S3930" i="4"/>
  <c r="S3925" i="4"/>
  <c r="S3922" i="4"/>
  <c r="S3918" i="4"/>
  <c r="S3905" i="4"/>
  <c r="S3898" i="4"/>
  <c r="S3890" i="4"/>
  <c r="S3882" i="4"/>
  <c r="S3874" i="4"/>
  <c r="S3866" i="4"/>
  <c r="S3858" i="4"/>
  <c r="S3840" i="4"/>
  <c r="AJ3845" i="4"/>
  <c r="AF3845" i="4"/>
  <c r="AL3845" i="4" s="1"/>
  <c r="S3848" i="4"/>
  <c r="AJ3853" i="4"/>
  <c r="AF3853" i="4"/>
  <c r="AL3853" i="4" s="1"/>
  <c r="AL3854" i="4"/>
  <c r="S3870" i="4"/>
  <c r="S3872" i="4"/>
  <c r="S3886" i="4"/>
  <c r="S3888" i="4"/>
  <c r="AJ3903" i="4"/>
  <c r="AF3903" i="4"/>
  <c r="AL3903" i="4" s="1"/>
  <c r="AJ3912" i="4"/>
  <c r="AF3912" i="4"/>
  <c r="AL3912" i="4" s="1"/>
  <c r="AJ3917" i="4"/>
  <c r="AF3917" i="4"/>
  <c r="AL3917" i="4" s="1"/>
  <c r="AI3930" i="4"/>
  <c r="AL3930" i="4" s="1"/>
  <c r="AJ3930" i="4"/>
  <c r="AI3932" i="4"/>
  <c r="AL3932" i="4" s="1"/>
  <c r="AJ3932" i="4"/>
  <c r="AJ3933" i="4"/>
  <c r="AI3933" i="4"/>
  <c r="AL3933" i="4" s="1"/>
  <c r="S3941" i="4"/>
  <c r="AJ3959" i="4"/>
  <c r="AF3959" i="4"/>
  <c r="AL3959" i="4" s="1"/>
  <c r="AJ3985" i="4"/>
  <c r="AF3985" i="4"/>
  <c r="AL3985" i="4" s="1"/>
  <c r="AJ3991" i="4"/>
  <c r="AI3991" i="4"/>
  <c r="AL3991" i="4" s="1"/>
  <c r="AJ3993" i="4"/>
  <c r="AI3993" i="4"/>
  <c r="AL3993" i="4" s="1"/>
  <c r="AJ4005" i="4"/>
  <c r="AF4005" i="4"/>
  <c r="AL4005" i="4" s="1"/>
  <c r="AJ4009" i="4"/>
  <c r="AF4009" i="4"/>
  <c r="AL4009" i="4" s="1"/>
  <c r="AJ4018" i="4"/>
  <c r="AI4018" i="4"/>
  <c r="AL4018" i="4" s="1"/>
  <c r="AJ4039" i="4"/>
  <c r="AF4039" i="4"/>
  <c r="AL4039" i="4" s="1"/>
  <c r="AJ4056" i="4"/>
  <c r="AF4056" i="4"/>
  <c r="AL4056" i="4" s="1"/>
  <c r="AJ4069" i="4"/>
  <c r="AF4069" i="4"/>
  <c r="AL4069" i="4" s="1"/>
  <c r="AJ4072" i="4"/>
  <c r="AF4072" i="4"/>
  <c r="AL4072" i="4" s="1"/>
  <c r="AJ4078" i="4"/>
  <c r="AI4078" i="4"/>
  <c r="AL4078" i="4" s="1"/>
  <c r="AJ3769" i="4"/>
  <c r="AF3769" i="4"/>
  <c r="AL3769" i="4" s="1"/>
  <c r="AJ3778" i="4"/>
  <c r="AF3778" i="4"/>
  <c r="AL3778" i="4" s="1"/>
  <c r="AJ3790" i="4"/>
  <c r="AF3790" i="4"/>
  <c r="AL3790" i="4" s="1"/>
  <c r="AJ3802" i="4"/>
  <c r="AF3802" i="4"/>
  <c r="AL3802" i="4" s="1"/>
  <c r="AJ3814" i="4"/>
  <c r="AF3814" i="4"/>
  <c r="AL3814" i="4" s="1"/>
  <c r="AQ3828" i="4"/>
  <c r="AQ3826" i="4"/>
  <c r="AJ3839" i="4"/>
  <c r="AF3839" i="4"/>
  <c r="AL3839" i="4" s="1"/>
  <c r="AJ3847" i="4"/>
  <c r="AF3847" i="4"/>
  <c r="AL3847" i="4" s="1"/>
  <c r="S3850" i="4"/>
  <c r="AJ3859" i="4"/>
  <c r="AF3859" i="4"/>
  <c r="AL3859" i="4" s="1"/>
  <c r="AJ3861" i="4"/>
  <c r="AF3861" i="4"/>
  <c r="AL3861" i="4" s="1"/>
  <c r="AF3872" i="4"/>
  <c r="AL3872" i="4" s="1"/>
  <c r="AJ3872" i="4"/>
  <c r="AJ3875" i="4"/>
  <c r="AF3875" i="4"/>
  <c r="AL3875" i="4" s="1"/>
  <c r="AJ3877" i="4"/>
  <c r="AF3877" i="4"/>
  <c r="AL3877" i="4" s="1"/>
  <c r="AF3888" i="4"/>
  <c r="AL3888" i="4" s="1"/>
  <c r="AJ3888" i="4"/>
  <c r="AJ3891" i="4"/>
  <c r="AF3891" i="4"/>
  <c r="AL3891" i="4" s="1"/>
  <c r="AJ3893" i="4"/>
  <c r="AF3893" i="4"/>
  <c r="AL3893" i="4" s="1"/>
  <c r="S3902" i="4"/>
  <c r="AL3902" i="4"/>
  <c r="S3908" i="4"/>
  <c r="AJ3909" i="4"/>
  <c r="AF3909" i="4"/>
  <c r="AL3909" i="4" s="1"/>
  <c r="S3916" i="4"/>
  <c r="S3924" i="4"/>
  <c r="S3939" i="4"/>
  <c r="AJ3964" i="4"/>
  <c r="AI3964" i="4"/>
  <c r="AL3964" i="4" s="1"/>
  <c r="AI3992" i="4"/>
  <c r="AL3992" i="4" s="1"/>
  <c r="AJ4004" i="4"/>
  <c r="AF4004" i="4"/>
  <c r="AL4004" i="4" s="1"/>
  <c r="AJ4007" i="4"/>
  <c r="AF4007" i="4"/>
  <c r="AL4007" i="4" s="1"/>
  <c r="S4141" i="4"/>
  <c r="S4120" i="4"/>
  <c r="S4144" i="4"/>
  <c r="S4140" i="4"/>
  <c r="S4137" i="4"/>
  <c r="S4135" i="4"/>
  <c r="S4133" i="4"/>
  <c r="S4131" i="4"/>
  <c r="S4129" i="4"/>
  <c r="S4127" i="4"/>
  <c r="S4124" i="4"/>
  <c r="S4142" i="4"/>
  <c r="S4138" i="4"/>
  <c r="S4134" i="4"/>
  <c r="S4126" i="4"/>
  <c r="S4123" i="4"/>
  <c r="S4122" i="4"/>
  <c r="S4117" i="4"/>
  <c r="S4113" i="4"/>
  <c r="S4111" i="4"/>
  <c r="S4109" i="4"/>
  <c r="S4107" i="4"/>
  <c r="S4104" i="4"/>
  <c r="S4102" i="4"/>
  <c r="S4139" i="4"/>
  <c r="S4132" i="4"/>
  <c r="S4121" i="4"/>
  <c r="S4119" i="4"/>
  <c r="S4106" i="4"/>
  <c r="S4103" i="4"/>
  <c r="S4100" i="4"/>
  <c r="S4099" i="4"/>
  <c r="S4098" i="4"/>
  <c r="S4097" i="4"/>
  <c r="S4096" i="4"/>
  <c r="S4095" i="4"/>
  <c r="S4094" i="4"/>
  <c r="S4093" i="4"/>
  <c r="S4090" i="4"/>
  <c r="S4088" i="4"/>
  <c r="S4086" i="4"/>
  <c r="S4082" i="4"/>
  <c r="S4066" i="4"/>
  <c r="S4063" i="4"/>
  <c r="S4058" i="4"/>
  <c r="S4054" i="4"/>
  <c r="S4050" i="4"/>
  <c r="S4046" i="4"/>
  <c r="S4136" i="4"/>
  <c r="S4130" i="4"/>
  <c r="S4108" i="4"/>
  <c r="S4092" i="4"/>
  <c r="S4085" i="4"/>
  <c r="S4081" i="4"/>
  <c r="S4080" i="4"/>
  <c r="S4079" i="4"/>
  <c r="S4078" i="4"/>
  <c r="S4076" i="4"/>
  <c r="S4074" i="4"/>
  <c r="S4072" i="4"/>
  <c r="S4070" i="4"/>
  <c r="S4068" i="4"/>
  <c r="S4060" i="4"/>
  <c r="S4057" i="4"/>
  <c r="S4055" i="4"/>
  <c r="S4053" i="4"/>
  <c r="S4051" i="4"/>
  <c r="S4047" i="4"/>
  <c r="S4043" i="4"/>
  <c r="S4116" i="4"/>
  <c r="S4114" i="4"/>
  <c r="S4067" i="4"/>
  <c r="S4059" i="4"/>
  <c r="S4039" i="4"/>
  <c r="S4035" i="4"/>
  <c r="S4128" i="4"/>
  <c r="S4118" i="4"/>
  <c r="S4101" i="4"/>
  <c r="S4083" i="4"/>
  <c r="S4075" i="4"/>
  <c r="S4071" i="4"/>
  <c r="S4062" i="4"/>
  <c r="S4040" i="4"/>
  <c r="S4036" i="4"/>
  <c r="S4089" i="4"/>
  <c r="S4077" i="4"/>
  <c r="S4065" i="4"/>
  <c r="S4061" i="4"/>
  <c r="S4049" i="4"/>
  <c r="S4048" i="4"/>
  <c r="S4105" i="4"/>
  <c r="S4087" i="4"/>
  <c r="S4073" i="4"/>
  <c r="S4064" i="4"/>
  <c r="S4052" i="4"/>
  <c r="S4045" i="4"/>
  <c r="S4044" i="4"/>
  <c r="S4042" i="4"/>
  <c r="S4041" i="4"/>
  <c r="S4038" i="4"/>
  <c r="S4037" i="4"/>
  <c r="S4034" i="4"/>
  <c r="S4115" i="4"/>
  <c r="S4112" i="4"/>
  <c r="S4069" i="4"/>
  <c r="AF4043" i="4"/>
  <c r="AL4043" i="4" s="1"/>
  <c r="AJ4085" i="4"/>
  <c r="AF4085" i="4"/>
  <c r="AL4085" i="4" s="1"/>
  <c r="S4091" i="4"/>
  <c r="AJ3854" i="4"/>
  <c r="AJ3863" i="4"/>
  <c r="AF3863" i="4"/>
  <c r="AL3863" i="4" s="1"/>
  <c r="AJ3871" i="4"/>
  <c r="AF3871" i="4"/>
  <c r="AL3871" i="4" s="1"/>
  <c r="AJ3879" i="4"/>
  <c r="AF3879" i="4"/>
  <c r="AL3879" i="4" s="1"/>
  <c r="AJ3887" i="4"/>
  <c r="AF3887" i="4"/>
  <c r="AL3887" i="4" s="1"/>
  <c r="AJ3895" i="4"/>
  <c r="AF3895" i="4"/>
  <c r="AL3895" i="4" s="1"/>
  <c r="P3944" i="4"/>
  <c r="AT3947" i="4"/>
  <c r="AT3945" i="4"/>
  <c r="P3954" i="4"/>
  <c r="AJ3977" i="4"/>
  <c r="AF3977" i="4"/>
  <c r="AL3977" i="4" s="1"/>
  <c r="AJ3979" i="4"/>
  <c r="AF3979" i="4"/>
  <c r="AL3979" i="4" s="1"/>
  <c r="AF3986" i="4"/>
  <c r="AL3986" i="4" s="1"/>
  <c r="AJ3986" i="4"/>
  <c r="S3996" i="4"/>
  <c r="S4003" i="4"/>
  <c r="AJ4008" i="4"/>
  <c r="AF4008" i="4"/>
  <c r="AL4008" i="4" s="1"/>
  <c r="AO4023" i="4"/>
  <c r="AO4022" i="4"/>
  <c r="AO4024" i="4"/>
  <c r="AO3944" i="4"/>
  <c r="AJ3857" i="4"/>
  <c r="AF3857" i="4"/>
  <c r="AL3857" i="4" s="1"/>
  <c r="AJ3865" i="4"/>
  <c r="AF3865" i="4"/>
  <c r="AL3865" i="4" s="1"/>
  <c r="AJ3873" i="4"/>
  <c r="AF3873" i="4"/>
  <c r="AL3873" i="4" s="1"/>
  <c r="AJ3881" i="4"/>
  <c r="AF3881" i="4"/>
  <c r="AL3881" i="4" s="1"/>
  <c r="AJ3889" i="4"/>
  <c r="AF3889" i="4"/>
  <c r="AL3889" i="4" s="1"/>
  <c r="AJ3897" i="4"/>
  <c r="AF3897" i="4"/>
  <c r="AL3897" i="4" s="1"/>
  <c r="AJ3904" i="4"/>
  <c r="AF3904" i="4"/>
  <c r="AL3904" i="4" s="1"/>
  <c r="AJ3929" i="4"/>
  <c r="AJ3934" i="4"/>
  <c r="AJ3938" i="4"/>
  <c r="AI3939" i="4"/>
  <c r="AL3939" i="4" s="1"/>
  <c r="P3950" i="4"/>
  <c r="S4014" i="4"/>
  <c r="S4010" i="4"/>
  <c r="S4006" i="4"/>
  <c r="S4002" i="4"/>
  <c r="S3998" i="4"/>
  <c r="S3994" i="4"/>
  <c r="S3990" i="4"/>
  <c r="S3986" i="4"/>
  <c r="S3982" i="4"/>
  <c r="S3978" i="4"/>
  <c r="S3974" i="4"/>
  <c r="S4018" i="4"/>
  <c r="S4016" i="4"/>
  <c r="S4013" i="4"/>
  <c r="S4009" i="4"/>
  <c r="S4005" i="4"/>
  <c r="S4001" i="4"/>
  <c r="S3997" i="4"/>
  <c r="S3993" i="4"/>
  <c r="S3989" i="4"/>
  <c r="S3985" i="4"/>
  <c r="S3981" i="4"/>
  <c r="S3977" i="4"/>
  <c r="S3973" i="4"/>
  <c r="S4011" i="4"/>
  <c r="S3999" i="4"/>
  <c r="S3991" i="4"/>
  <c r="S3984" i="4"/>
  <c r="S3969" i="4"/>
  <c r="S3965" i="4"/>
  <c r="S3961" i="4"/>
  <c r="S4012" i="4"/>
  <c r="S4007" i="4"/>
  <c r="S4000" i="4"/>
  <c r="S3992" i="4"/>
  <c r="S3980" i="4"/>
  <c r="S3972" i="4"/>
  <c r="S3968" i="4"/>
  <c r="S3964" i="4"/>
  <c r="S3960" i="4"/>
  <c r="S3959" i="4"/>
  <c r="AI3958" i="4"/>
  <c r="AJ3961" i="4"/>
  <c r="AI3963" i="4"/>
  <c r="AL3963" i="4" s="1"/>
  <c r="S3966" i="4"/>
  <c r="AI3971" i="4"/>
  <c r="AL3971" i="4" s="1"/>
  <c r="AF3974" i="4"/>
  <c r="AL3974" i="4" s="1"/>
  <c r="AJ3974" i="4"/>
  <c r="AJ3981" i="4"/>
  <c r="AF3981" i="4"/>
  <c r="AL3981" i="4" s="1"/>
  <c r="AJ3982" i="4"/>
  <c r="AI3994" i="4"/>
  <c r="AL3994" i="4" s="1"/>
  <c r="AJ3994" i="4"/>
  <c r="S4004" i="4"/>
  <c r="AJ4011" i="4"/>
  <c r="AF4011" i="4"/>
  <c r="AL4011" i="4" s="1"/>
  <c r="AR4024" i="4"/>
  <c r="AR4022" i="4"/>
  <c r="AR4023" i="4"/>
  <c r="S4017" i="4"/>
  <c r="AJ4057" i="4"/>
  <c r="AF4057" i="4"/>
  <c r="AL4057" i="4" s="1"/>
  <c r="AJ4061" i="4"/>
  <c r="AF4061" i="4"/>
  <c r="AL4061" i="4" s="1"/>
  <c r="AI4062" i="4"/>
  <c r="AL4062" i="4" s="1"/>
  <c r="AF4065" i="4"/>
  <c r="AL4065" i="4" s="1"/>
  <c r="AJ4065" i="4"/>
  <c r="AJ4073" i="4"/>
  <c r="AF4073" i="4"/>
  <c r="AL4073" i="4" s="1"/>
  <c r="AJ4113" i="4"/>
  <c r="AL4113" i="4"/>
  <c r="P4024" i="4"/>
  <c r="P4022" i="4"/>
  <c r="P3953" i="4"/>
  <c r="R3961" i="4"/>
  <c r="R3965" i="4"/>
  <c r="R3969" i="4"/>
  <c r="R3977" i="4"/>
  <c r="R3981" i="4"/>
  <c r="R3984" i="4"/>
  <c r="AQ4024" i="4"/>
  <c r="AQ4022" i="4"/>
  <c r="AJ4047" i="4"/>
  <c r="AF4047" i="4"/>
  <c r="AL4047" i="4" s="1"/>
  <c r="AJ4053" i="4"/>
  <c r="AF4053" i="4"/>
  <c r="AL4053" i="4" s="1"/>
  <c r="AJ4070" i="4"/>
  <c r="AF4070" i="4"/>
  <c r="AL4070" i="4" s="1"/>
  <c r="AJ4077" i="4"/>
  <c r="AF4077" i="4"/>
  <c r="AL4077" i="4" s="1"/>
  <c r="AJ4080" i="4"/>
  <c r="AF4080" i="4"/>
  <c r="AL4080" i="4" s="1"/>
  <c r="AJ4084" i="4"/>
  <c r="AF4084" i="4"/>
  <c r="AL4084" i="4" s="1"/>
  <c r="AJ4116" i="4"/>
  <c r="AF4116" i="4"/>
  <c r="AL4116" i="4" s="1"/>
  <c r="AJ4117" i="4"/>
  <c r="AF4117" i="4"/>
  <c r="AL4117" i="4" s="1"/>
  <c r="AL4118" i="4"/>
  <c r="AI4132" i="4"/>
  <c r="AL4132" i="4" s="1"/>
  <c r="AJ4132" i="4"/>
  <c r="R4019" i="4"/>
  <c r="R4017" i="4"/>
  <c r="R4015" i="4"/>
  <c r="R4011" i="4"/>
  <c r="R4007" i="4"/>
  <c r="R4003" i="4"/>
  <c r="R3999" i="4"/>
  <c r="R3995" i="4"/>
  <c r="R3991" i="4"/>
  <c r="R3987" i="4"/>
  <c r="R3983" i="4"/>
  <c r="R3979" i="4"/>
  <c r="R3975" i="4"/>
  <c r="R4014" i="4"/>
  <c r="R4010" i="4"/>
  <c r="R4006" i="4"/>
  <c r="R4002" i="4"/>
  <c r="R3998" i="4"/>
  <c r="R3994" i="4"/>
  <c r="R3990" i="4"/>
  <c r="R3986" i="4"/>
  <c r="R3982" i="4"/>
  <c r="R3978" i="4"/>
  <c r="R3974" i="4"/>
  <c r="R3957" i="4"/>
  <c r="R3962" i="4"/>
  <c r="R3966" i="4"/>
  <c r="R3970" i="4"/>
  <c r="R3985" i="4"/>
  <c r="R3988" i="4"/>
  <c r="AJ3989" i="4"/>
  <c r="AI3989" i="4"/>
  <c r="AL3989" i="4" s="1"/>
  <c r="R3993" i="4"/>
  <c r="R3996" i="4"/>
  <c r="AJ3997" i="4"/>
  <c r="AI3997" i="4"/>
  <c r="AL3997" i="4" s="1"/>
  <c r="R4001" i="4"/>
  <c r="R4004" i="4"/>
  <c r="AJ4006" i="4"/>
  <c r="R4016" i="4"/>
  <c r="R4018" i="4"/>
  <c r="AJ4035" i="4"/>
  <c r="AF4035" i="4"/>
  <c r="AL4035" i="4" s="1"/>
  <c r="AJ4052" i="4"/>
  <c r="AF4052" i="4"/>
  <c r="AL4052" i="4" s="1"/>
  <c r="AJ4068" i="4"/>
  <c r="AF4068" i="4"/>
  <c r="AL4068" i="4" s="1"/>
  <c r="AJ4074" i="4"/>
  <c r="AF4074" i="4"/>
  <c r="AL4074" i="4" s="1"/>
  <c r="AJ4079" i="4"/>
  <c r="AI4079" i="4"/>
  <c r="AL4079" i="4" s="1"/>
  <c r="AF4103" i="4"/>
  <c r="AL4103" i="4" s="1"/>
  <c r="AJ4103" i="4"/>
  <c r="AI4123" i="4"/>
  <c r="AL4123" i="4" s="1"/>
  <c r="AJ4123" i="4"/>
  <c r="AJ4127" i="4"/>
  <c r="AI4127" i="4"/>
  <c r="AL4127" i="4" s="1"/>
  <c r="AJ4131" i="4"/>
  <c r="AF4131" i="4"/>
  <c r="AL4131" i="4" s="1"/>
  <c r="AJ4046" i="4"/>
  <c r="AF4046" i="4"/>
  <c r="AL4046" i="4" s="1"/>
  <c r="AR4146" i="4"/>
  <c r="R4067" i="4"/>
  <c r="AJ4109" i="4"/>
  <c r="AF4109" i="4"/>
  <c r="AL4109" i="4" s="1"/>
  <c r="AJ4111" i="4"/>
  <c r="AL4111" i="4"/>
  <c r="AL4112" i="4"/>
  <c r="AF4120" i="4"/>
  <c r="AL4120" i="4" s="1"/>
  <c r="AJ4120" i="4"/>
  <c r="R4124" i="4"/>
  <c r="AJ4129" i="4"/>
  <c r="AF4129" i="4"/>
  <c r="AL4129" i="4" s="1"/>
  <c r="AJ4133" i="4"/>
  <c r="AF4133" i="4"/>
  <c r="AL4133" i="4" s="1"/>
  <c r="AJ4135" i="4"/>
  <c r="AF4135" i="4"/>
  <c r="AL4135" i="4" s="1"/>
  <c r="AJ4139" i="4"/>
  <c r="AF4139" i="4"/>
  <c r="AL4139" i="4" s="1"/>
  <c r="AJ4143" i="4"/>
  <c r="AF4143" i="4"/>
  <c r="AL4143" i="4" s="1"/>
  <c r="R4142" i="4"/>
  <c r="R4138" i="4"/>
  <c r="R4136" i="4"/>
  <c r="R4134" i="4"/>
  <c r="R4132" i="4"/>
  <c r="R4130" i="4"/>
  <c r="R4128" i="4"/>
  <c r="R4125" i="4"/>
  <c r="R4123" i="4"/>
  <c r="R4122" i="4"/>
  <c r="R4121" i="4"/>
  <c r="R4141" i="4"/>
  <c r="R4127" i="4"/>
  <c r="R4118" i="4"/>
  <c r="R4114" i="4"/>
  <c r="R4105" i="4"/>
  <c r="R4143" i="4"/>
  <c r="R4133" i="4"/>
  <c r="R4131" i="4"/>
  <c r="R4116" i="4"/>
  <c r="R4113" i="4"/>
  <c r="R4112" i="4"/>
  <c r="R4102" i="4"/>
  <c r="R4101" i="4"/>
  <c r="R4083" i="4"/>
  <c r="R4077" i="4"/>
  <c r="R4075" i="4"/>
  <c r="R4073" i="4"/>
  <c r="R4071" i="4"/>
  <c r="R4069" i="4"/>
  <c r="R4064" i="4"/>
  <c r="R4061" i="4"/>
  <c r="R4059" i="4"/>
  <c r="R4049" i="4"/>
  <c r="R4045" i="4"/>
  <c r="R4144" i="4"/>
  <c r="R4140" i="4"/>
  <c r="R4139" i="4"/>
  <c r="R4137" i="4"/>
  <c r="R4135" i="4"/>
  <c r="R4120" i="4"/>
  <c r="R4119" i="4"/>
  <c r="R4117" i="4"/>
  <c r="R4107" i="4"/>
  <c r="R4106" i="4"/>
  <c r="R4104" i="4"/>
  <c r="R4103" i="4"/>
  <c r="R4100" i="4"/>
  <c r="R4099" i="4"/>
  <c r="R4098" i="4"/>
  <c r="R4097" i="4"/>
  <c r="R4096" i="4"/>
  <c r="R4095" i="4"/>
  <c r="R4094" i="4"/>
  <c r="R4093" i="4"/>
  <c r="R4090" i="4"/>
  <c r="R4088" i="4"/>
  <c r="R4086" i="4"/>
  <c r="R4082" i="4"/>
  <c r="R4066" i="4"/>
  <c r="R4063" i="4"/>
  <c r="R4058" i="4"/>
  <c r="R4054" i="4"/>
  <c r="R4050" i="4"/>
  <c r="R4046" i="4"/>
  <c r="R4034" i="4"/>
  <c r="R4038" i="4"/>
  <c r="R4042" i="4"/>
  <c r="R4044" i="4"/>
  <c r="R4048" i="4"/>
  <c r="AJ4050" i="4"/>
  <c r="AF4050" i="4"/>
  <c r="AL4050" i="4" s="1"/>
  <c r="AF4051" i="4"/>
  <c r="AL4051" i="4" s="1"/>
  <c r="AJ4054" i="4"/>
  <c r="AF4054" i="4"/>
  <c r="AL4054" i="4" s="1"/>
  <c r="AF4055" i="4"/>
  <c r="AL4055" i="4" s="1"/>
  <c r="AL4059" i="4"/>
  <c r="R4060" i="4"/>
  <c r="R4065" i="4"/>
  <c r="AJ4066" i="4"/>
  <c r="R4068" i="4"/>
  <c r="R4072" i="4"/>
  <c r="R4076" i="4"/>
  <c r="AJ4082" i="4"/>
  <c r="R4087" i="4"/>
  <c r="AI4087" i="4"/>
  <c r="AL4087" i="4" s="1"/>
  <c r="R4089" i="4"/>
  <c r="AI4089" i="4"/>
  <c r="AL4089" i="4" s="1"/>
  <c r="R4091" i="4"/>
  <c r="AJ4093" i="4"/>
  <c r="AJ4094" i="4"/>
  <c r="AJ4095" i="4"/>
  <c r="AJ4102" i="4"/>
  <c r="AL4102" i="4"/>
  <c r="AJ4104" i="4"/>
  <c r="AF4104" i="4"/>
  <c r="AL4104" i="4" s="1"/>
  <c r="AL4105" i="4"/>
  <c r="R4108" i="4"/>
  <c r="R4110" i="4"/>
  <c r="AJ4124" i="4"/>
  <c r="AF4124" i="4"/>
  <c r="AL4124" i="4" s="1"/>
  <c r="AJ4126" i="4"/>
  <c r="AF4126" i="4"/>
  <c r="AL4126" i="4" s="1"/>
  <c r="AL4136" i="4"/>
  <c r="AJ4144" i="4"/>
  <c r="AF4144" i="4"/>
  <c r="AL4144" i="4" s="1"/>
  <c r="P4156" i="4"/>
  <c r="P4152" i="4"/>
  <c r="P4154" i="4"/>
  <c r="AL4163" i="4"/>
  <c r="V4163" i="4"/>
  <c r="AL4161" i="4"/>
  <c r="V4161" i="4"/>
  <c r="V4157" i="4"/>
  <c r="V4156" i="4"/>
  <c r="V4153" i="4"/>
  <c r="V4152" i="4"/>
  <c r="V4160" i="4"/>
  <c r="V4158" i="4"/>
  <c r="V4150" i="4"/>
  <c r="V4154" i="4"/>
  <c r="V4151" i="4"/>
  <c r="V4162" i="4"/>
  <c r="V4155" i="4"/>
  <c r="AT4163" i="4"/>
  <c r="AT4161" i="4"/>
  <c r="AT4162" i="4"/>
  <c r="AJ4101" i="4"/>
  <c r="AT4146" i="4"/>
  <c r="AT4227" i="4" s="1"/>
  <c r="AJ4105" i="4"/>
  <c r="AJ4112" i="4"/>
  <c r="AJ4118" i="4"/>
  <c r="P4163" i="4"/>
  <c r="P4161" i="4"/>
  <c r="P4162" i="4"/>
  <c r="P4168" i="4"/>
  <c r="P4166" i="4"/>
  <c r="AO4146" i="4"/>
  <c r="AF4119" i="4"/>
  <c r="AL4119" i="4" s="1"/>
  <c r="V4174" i="4"/>
  <c r="V4172" i="4"/>
  <c r="V4173" i="4"/>
  <c r="V4177" i="4"/>
  <c r="V4169" i="4"/>
  <c r="V4167" i="4"/>
  <c r="V4166" i="4"/>
  <c r="AL4177" i="4"/>
  <c r="V4164" i="4"/>
  <c r="AL4176" i="4"/>
  <c r="V4168" i="4"/>
  <c r="V4165" i="4"/>
  <c r="V4170" i="4"/>
  <c r="AT4177" i="4"/>
  <c r="AT4176" i="4"/>
  <c r="AT4175" i="4"/>
  <c r="Q4157" i="4"/>
  <c r="Q4153" i="4"/>
  <c r="AR4163" i="4"/>
  <c r="P4185" i="4"/>
  <c r="P4181" i="4"/>
  <c r="AJ4188" i="4"/>
  <c r="AF4188" i="4"/>
  <c r="AL4188" i="4" s="1"/>
  <c r="AJ4189" i="4"/>
  <c r="AF4189" i="4"/>
  <c r="AL4189" i="4" s="1"/>
  <c r="AJ4196" i="4"/>
  <c r="AF4196" i="4"/>
  <c r="AL4196" i="4" s="1"/>
  <c r="AJ4198" i="4"/>
  <c r="AF4198" i="4"/>
  <c r="AL4198" i="4" s="1"/>
  <c r="AO4162" i="4"/>
  <c r="P4169" i="4"/>
  <c r="AQ4175" i="4"/>
  <c r="AJ4190" i="4"/>
  <c r="AF4190" i="4"/>
  <c r="AL4190" i="4" s="1"/>
  <c r="AJ4191" i="4"/>
  <c r="AF4191" i="4"/>
  <c r="AL4191" i="4" s="1"/>
  <c r="AJ4199" i="4"/>
  <c r="AF4199" i="4"/>
  <c r="AL4199" i="4" s="1"/>
  <c r="AJ4203" i="4"/>
  <c r="AF4203" i="4"/>
  <c r="AL4203" i="4" s="1"/>
  <c r="AJ4206" i="4"/>
  <c r="AF4206" i="4"/>
  <c r="AL4206" i="4" s="1"/>
  <c r="AQ4162" i="4"/>
  <c r="AO4211" i="4"/>
  <c r="AO4212" i="4"/>
  <c r="AO4210" i="4"/>
  <c r="AJ4192" i="4"/>
  <c r="AF4192" i="4"/>
  <c r="AL4192" i="4" s="1"/>
  <c r="AJ4193" i="4"/>
  <c r="AF4193" i="4"/>
  <c r="AL4193" i="4" s="1"/>
  <c r="AF4200" i="4"/>
  <c r="AL4200" i="4" s="1"/>
  <c r="AJ4200" i="4"/>
  <c r="AR4212" i="4"/>
  <c r="AR4210" i="4"/>
  <c r="AR4211" i="4"/>
  <c r="AO4175" i="4"/>
  <c r="AI4176" i="4"/>
  <c r="AR4176" i="4"/>
  <c r="AO4177" i="4"/>
  <c r="Q4181" i="4"/>
  <c r="Q4185" i="4"/>
  <c r="S4189" i="4"/>
  <c r="R4190" i="4"/>
  <c r="S4193" i="4"/>
  <c r="R4194" i="4"/>
  <c r="S4197" i="4"/>
  <c r="R4198" i="4"/>
  <c r="S4201" i="4"/>
  <c r="AI4201" i="4"/>
  <c r="AL4201" i="4" s="1"/>
  <c r="R4206" i="4"/>
  <c r="AT4210" i="4"/>
  <c r="AT4212" i="4"/>
  <c r="S4190" i="4"/>
  <c r="S4194" i="4"/>
  <c r="S4198" i="4"/>
  <c r="R4199" i="4"/>
  <c r="S4187" i="4"/>
  <c r="R4188" i="4"/>
  <c r="S4191" i="4"/>
  <c r="R4192" i="4"/>
  <c r="S4195" i="4"/>
  <c r="R4196" i="4"/>
  <c r="S4199" i="4"/>
  <c r="R4200" i="4"/>
  <c r="R4203" i="4"/>
  <c r="S4188" i="4"/>
  <c r="S4192" i="4"/>
  <c r="S4196" i="4"/>
  <c r="R4197" i="4"/>
  <c r="AR2771" i="4" l="1"/>
  <c r="AR2770" i="4"/>
  <c r="AR2772" i="4"/>
  <c r="AO2770" i="4"/>
  <c r="AO2772" i="4"/>
  <c r="AO2771" i="4"/>
  <c r="P594" i="4"/>
  <c r="P592" i="4"/>
  <c r="AI3051" i="4"/>
  <c r="AI1137" i="4"/>
  <c r="AI4209" i="4"/>
  <c r="AI3944" i="4"/>
  <c r="AQ4227" i="4"/>
  <c r="AI2769" i="4"/>
  <c r="AI2728" i="4"/>
  <c r="AD4217" i="4"/>
  <c r="AD4219" i="4" s="1"/>
  <c r="AD4218" i="4"/>
  <c r="AT4230" i="4"/>
  <c r="X4216" i="4"/>
  <c r="AI3947" i="4"/>
  <c r="AI3945" i="4"/>
  <c r="AI3946" i="4"/>
  <c r="X4218" i="4"/>
  <c r="AQ4230" i="4"/>
  <c r="AI4212" i="4"/>
  <c r="AI4210" i="4"/>
  <c r="AI4211" i="4"/>
  <c r="AO4148" i="4"/>
  <c r="AO4149" i="4"/>
  <c r="AO4147" i="4"/>
  <c r="AL3958" i="4"/>
  <c r="AI4021" i="4"/>
  <c r="AF4021" i="4"/>
  <c r="AO3012" i="4"/>
  <c r="AO3011" i="4"/>
  <c r="AO3010" i="4"/>
  <c r="AO3054" i="4"/>
  <c r="AO3052" i="4"/>
  <c r="AO3053" i="4"/>
  <c r="AI3706" i="4"/>
  <c r="AI3053" i="4"/>
  <c r="AI3054" i="4"/>
  <c r="AI3052" i="4"/>
  <c r="AO2950" i="4"/>
  <c r="AO2951" i="4"/>
  <c r="AO2949" i="4"/>
  <c r="AR2886" i="4"/>
  <c r="AR2884" i="4"/>
  <c r="AR2885" i="4"/>
  <c r="AL3022" i="4"/>
  <c r="AF3051" i="4"/>
  <c r="AI2771" i="4"/>
  <c r="AI2770" i="4"/>
  <c r="AI2772" i="4"/>
  <c r="AL2782" i="4"/>
  <c r="AF2883" i="4"/>
  <c r="AR2444" i="4"/>
  <c r="AR2445" i="4"/>
  <c r="AR2443" i="4"/>
  <c r="AO2271" i="4"/>
  <c r="AO2272" i="4"/>
  <c r="AO2270" i="4"/>
  <c r="AO2169" i="4"/>
  <c r="AO2168" i="4"/>
  <c r="AO2170" i="4"/>
  <c r="AI2729" i="4"/>
  <c r="AI2731" i="4"/>
  <c r="AI2730" i="4"/>
  <c r="AL2180" i="4"/>
  <c r="AF2269" i="4"/>
  <c r="AF2167" i="4"/>
  <c r="AL1920" i="4"/>
  <c r="AQ1910" i="4"/>
  <c r="AQ1908" i="4"/>
  <c r="AQ1909" i="4"/>
  <c r="AO4227" i="4"/>
  <c r="AO1139" i="4"/>
  <c r="AO1140" i="4"/>
  <c r="AO1138" i="4"/>
  <c r="AR4227" i="4"/>
  <c r="AR1140" i="4"/>
  <c r="AR1138" i="4"/>
  <c r="AR1139" i="4"/>
  <c r="AR259" i="4"/>
  <c r="AR258" i="4"/>
  <c r="AR260" i="4"/>
  <c r="AR1909" i="4"/>
  <c r="AR1908" i="4"/>
  <c r="AR1910" i="4"/>
  <c r="AF629" i="4"/>
  <c r="AL599" i="4"/>
  <c r="P467" i="4"/>
  <c r="P466" i="4"/>
  <c r="P468" i="4"/>
  <c r="AF72" i="4"/>
  <c r="AL72" i="4" s="1"/>
  <c r="AJ72" i="4"/>
  <c r="AF68" i="4"/>
  <c r="AL68" i="4" s="1"/>
  <c r="AJ68" i="4"/>
  <c r="AO588" i="4"/>
  <c r="AO587" i="4"/>
  <c r="AO589" i="4"/>
  <c r="AR467" i="4"/>
  <c r="AR466" i="4"/>
  <c r="AR468" i="4"/>
  <c r="AO260" i="4"/>
  <c r="AO258" i="4"/>
  <c r="AO259" i="4"/>
  <c r="AQ259" i="4"/>
  <c r="AQ260" i="4"/>
  <c r="AQ258" i="4"/>
  <c r="AI1140" i="4"/>
  <c r="AI1138" i="4"/>
  <c r="AI1139" i="4"/>
  <c r="AL642" i="4"/>
  <c r="AF675" i="4"/>
  <c r="AI56" i="4"/>
  <c r="AI57" i="4"/>
  <c r="AI55" i="4"/>
  <c r="AI678" i="4"/>
  <c r="AI676" i="4"/>
  <c r="AI677" i="4"/>
  <c r="AF465" i="4"/>
  <c r="AT4148" i="4"/>
  <c r="AT4149" i="4"/>
  <c r="AT4147" i="4"/>
  <c r="AO3946" i="4"/>
  <c r="AO3947" i="4"/>
  <c r="AO3945" i="4"/>
  <c r="AQ3946" i="4"/>
  <c r="AQ3945" i="4"/>
  <c r="AQ3947" i="4"/>
  <c r="AF3944" i="4"/>
  <c r="AL3838" i="4"/>
  <c r="AF3825" i="4"/>
  <c r="AR3011" i="4"/>
  <c r="AR3010" i="4"/>
  <c r="AR3012" i="4"/>
  <c r="AF2769" i="4"/>
  <c r="AL2741" i="4"/>
  <c r="AO2885" i="4"/>
  <c r="AO2886" i="4"/>
  <c r="AO2884" i="4"/>
  <c r="AI2883" i="4"/>
  <c r="AR2731" i="4"/>
  <c r="AR2730" i="4"/>
  <c r="AR2729" i="4"/>
  <c r="AO2445" i="4"/>
  <c r="AO2443" i="4"/>
  <c r="AO2444" i="4"/>
  <c r="AF3009" i="4"/>
  <c r="AR2272" i="4"/>
  <c r="AR2270" i="4"/>
  <c r="AR2271" i="4"/>
  <c r="AR2169" i="4"/>
  <c r="AR2168" i="4"/>
  <c r="AR2170" i="4"/>
  <c r="AI2948" i="4"/>
  <c r="AI2442" i="4"/>
  <c r="AG4218" i="4"/>
  <c r="P589" i="4"/>
  <c r="P587" i="4"/>
  <c r="P588" i="4"/>
  <c r="P265" i="4"/>
  <c r="P267" i="4"/>
  <c r="P263" i="4"/>
  <c r="AF1907" i="4"/>
  <c r="AL1415" i="4"/>
  <c r="P678" i="4"/>
  <c r="P676" i="4"/>
  <c r="P677" i="4"/>
  <c r="AR631" i="4"/>
  <c r="AR632" i="4"/>
  <c r="AR630" i="4"/>
  <c r="AI1907" i="4"/>
  <c r="AI629" i="4"/>
  <c r="AF1402" i="4"/>
  <c r="AJ67" i="4"/>
  <c r="AF67" i="4"/>
  <c r="AI4146" i="4"/>
  <c r="AR4149" i="4"/>
  <c r="AR4147" i="4"/>
  <c r="AR4148" i="4"/>
  <c r="P3947" i="4"/>
  <c r="P3945" i="4"/>
  <c r="P3946" i="4"/>
  <c r="AR3828" i="4"/>
  <c r="AR3826" i="4"/>
  <c r="AR3827" i="4"/>
  <c r="AL3719" i="4"/>
  <c r="AI3825" i="4"/>
  <c r="AR3708" i="4"/>
  <c r="AR3709" i="4"/>
  <c r="AR3707" i="4"/>
  <c r="AR3053" i="4"/>
  <c r="AR3054" i="4"/>
  <c r="AR3052" i="4"/>
  <c r="AF3706" i="4"/>
  <c r="AI3009" i="4"/>
  <c r="AO2729" i="4"/>
  <c r="AO2731" i="4"/>
  <c r="AO2730" i="4"/>
  <c r="AF2442" i="4"/>
  <c r="AI2167" i="4"/>
  <c r="AI1402" i="4"/>
  <c r="AO1405" i="4"/>
  <c r="AO1403" i="4"/>
  <c r="AO1404" i="4"/>
  <c r="AG4217" i="4"/>
  <c r="AG4220" i="4" s="1"/>
  <c r="AF70" i="4"/>
  <c r="AL70" i="4" s="1"/>
  <c r="AJ70" i="4"/>
  <c r="P637" i="4"/>
  <c r="P635" i="4"/>
  <c r="P639" i="4"/>
  <c r="AR678" i="4"/>
  <c r="AR676" i="4"/>
  <c r="AR677" i="4"/>
  <c r="AO632" i="4"/>
  <c r="AO630" i="4"/>
  <c r="AO631" i="4"/>
  <c r="P475" i="4"/>
  <c r="P471" i="4"/>
  <c r="P473" i="4"/>
  <c r="AJ71" i="4"/>
  <c r="AF71" i="4"/>
  <c r="AL71" i="4" s="1"/>
  <c r="AO468" i="4"/>
  <c r="AO466" i="4"/>
  <c r="AO467" i="4"/>
  <c r="AF586" i="4"/>
  <c r="AL478" i="4"/>
  <c r="AF4146" i="4"/>
  <c r="AT4023" i="4"/>
  <c r="AT4024" i="4"/>
  <c r="AT4022" i="4"/>
  <c r="AO3827" i="4"/>
  <c r="AO3828" i="4"/>
  <c r="AO3826" i="4"/>
  <c r="AL4187" i="4"/>
  <c r="AF4209" i="4"/>
  <c r="AO3709" i="4"/>
  <c r="AO3707" i="4"/>
  <c r="AO3708" i="4"/>
  <c r="AR2951" i="4"/>
  <c r="AR2949" i="4"/>
  <c r="AR2950" i="4"/>
  <c r="AQ2731" i="4"/>
  <c r="AQ2729" i="4"/>
  <c r="AQ2730" i="4"/>
  <c r="AF2948" i="4"/>
  <c r="AL2896" i="4"/>
  <c r="AF2728" i="4"/>
  <c r="AL2455" i="4"/>
  <c r="AI2269" i="4"/>
  <c r="AO1910" i="4"/>
  <c r="AO1908" i="4"/>
  <c r="AO1909" i="4"/>
  <c r="AR1404" i="4"/>
  <c r="AR1405" i="4"/>
  <c r="AR1403" i="4"/>
  <c r="AI251" i="4"/>
  <c r="AJ251" i="4"/>
  <c r="AR56" i="4"/>
  <c r="AR57" i="4"/>
  <c r="AR55" i="4"/>
  <c r="AR589" i="4"/>
  <c r="AR587" i="4"/>
  <c r="AR588" i="4"/>
  <c r="AI465" i="4"/>
  <c r="AO677" i="4"/>
  <c r="AO678" i="4"/>
  <c r="AO676" i="4"/>
  <c r="AJ69" i="4"/>
  <c r="AF69" i="4"/>
  <c r="AL69" i="4" s="1"/>
  <c r="AF1137" i="4"/>
  <c r="AF54" i="4"/>
  <c r="AL17" i="4"/>
  <c r="AI586" i="4"/>
  <c r="AL486" i="4"/>
  <c r="AO57" i="4"/>
  <c r="AO55" i="4"/>
  <c r="AO56" i="4"/>
  <c r="AG4219" i="4" l="1"/>
  <c r="AG4222" i="4" s="1"/>
  <c r="AD4220" i="4"/>
  <c r="AD4222" i="4" s="1"/>
  <c r="AF57" i="4"/>
  <c r="AF55" i="4"/>
  <c r="AL54" i="4"/>
  <c r="AF56" i="4"/>
  <c r="AF4212" i="4"/>
  <c r="AF4210" i="4"/>
  <c r="AL4209" i="4"/>
  <c r="AF4211" i="4"/>
  <c r="AI2169" i="4"/>
  <c r="AI2170" i="4"/>
  <c r="AI2168" i="4"/>
  <c r="AI631" i="4"/>
  <c r="AI630" i="4"/>
  <c r="AI632" i="4"/>
  <c r="AF1139" i="4"/>
  <c r="AF1138" i="4"/>
  <c r="AL1137" i="4"/>
  <c r="AF1140" i="4"/>
  <c r="AF2444" i="4"/>
  <c r="AF2445" i="4"/>
  <c r="AF2443" i="4"/>
  <c r="AL2442" i="4"/>
  <c r="AI3012" i="4"/>
  <c r="AI3011" i="4"/>
  <c r="AI3010" i="4"/>
  <c r="AI3828" i="4"/>
  <c r="AI3826" i="4"/>
  <c r="AI3827" i="4"/>
  <c r="AL67" i="4"/>
  <c r="AF257" i="4"/>
  <c r="AI1909" i="4"/>
  <c r="AI1908" i="4"/>
  <c r="AI1910" i="4"/>
  <c r="AF1910" i="4"/>
  <c r="AF1908" i="4"/>
  <c r="AL1907" i="4"/>
  <c r="AF1909" i="4"/>
  <c r="AF3946" i="4"/>
  <c r="AF3947" i="4"/>
  <c r="AF3945" i="4"/>
  <c r="AL3944" i="4"/>
  <c r="AF4024" i="4"/>
  <c r="AF4022" i="4"/>
  <c r="AL4021" i="4"/>
  <c r="AF4023" i="4"/>
  <c r="AI589" i="4"/>
  <c r="AI587" i="4"/>
  <c r="AI588" i="4"/>
  <c r="AF2951" i="4"/>
  <c r="AL2948" i="4"/>
  <c r="AF2949" i="4"/>
  <c r="AF2950" i="4"/>
  <c r="AF3709" i="4"/>
  <c r="AF3707" i="4"/>
  <c r="AL3706" i="4"/>
  <c r="AF3708" i="4"/>
  <c r="AR4230" i="4"/>
  <c r="X4219" i="4"/>
  <c r="AO4230" i="4"/>
  <c r="X4215" i="4"/>
  <c r="AF2885" i="4"/>
  <c r="AF2886" i="4"/>
  <c r="AL2883" i="4"/>
  <c r="AF2884" i="4"/>
  <c r="AI3708" i="4"/>
  <c r="AI3707" i="4"/>
  <c r="AI3709" i="4"/>
  <c r="AI4024" i="4"/>
  <c r="AI4022" i="4"/>
  <c r="AI4023" i="4"/>
  <c r="AI2886" i="4"/>
  <c r="AI2884" i="4"/>
  <c r="AI2885" i="4"/>
  <c r="AF678" i="4"/>
  <c r="AF676" i="4"/>
  <c r="AL675" i="4"/>
  <c r="AF677" i="4"/>
  <c r="AI467" i="4"/>
  <c r="AI466" i="4"/>
  <c r="AI468" i="4"/>
  <c r="AI257" i="4"/>
  <c r="AL251" i="4"/>
  <c r="AI1404" i="4"/>
  <c r="AI1405" i="4"/>
  <c r="AI1403" i="4"/>
  <c r="AF1405" i="4"/>
  <c r="AF1403" i="4"/>
  <c r="AL1402" i="4"/>
  <c r="AF1404" i="4"/>
  <c r="AI2444" i="4"/>
  <c r="AI2445" i="4"/>
  <c r="AI2443" i="4"/>
  <c r="AF3012" i="4"/>
  <c r="AF3010" i="4"/>
  <c r="AL3009" i="4"/>
  <c r="AF3011" i="4"/>
  <c r="AF2772" i="4"/>
  <c r="AF2770" i="4"/>
  <c r="AL2769" i="4"/>
  <c r="AF2771" i="4"/>
  <c r="AF3828" i="4"/>
  <c r="AF3826" i="4"/>
  <c r="AL3825" i="4"/>
  <c r="AF3827" i="4"/>
  <c r="AF468" i="4"/>
  <c r="AF466" i="4"/>
  <c r="AL465" i="4"/>
  <c r="AF467" i="4"/>
  <c r="AF631" i="4"/>
  <c r="AL629" i="4"/>
  <c r="AF630" i="4"/>
  <c r="AF632" i="4"/>
  <c r="AF2170" i="4"/>
  <c r="AF2168" i="4"/>
  <c r="AF2169" i="4"/>
  <c r="AL2167" i="4"/>
  <c r="AF3054" i="4"/>
  <c r="AL3051" i="4"/>
  <c r="AF3052" i="4"/>
  <c r="AF3053" i="4"/>
  <c r="AD4221" i="4"/>
  <c r="AD4223" i="4" s="1"/>
  <c r="AI2272" i="4"/>
  <c r="AI2270" i="4"/>
  <c r="AI2271" i="4"/>
  <c r="AF588" i="4"/>
  <c r="AF587" i="4"/>
  <c r="AF589" i="4"/>
  <c r="AL586" i="4"/>
  <c r="AF2731" i="4"/>
  <c r="AF2729" i="4"/>
  <c r="AL2728" i="4"/>
  <c r="AF2730" i="4"/>
  <c r="AF4149" i="4"/>
  <c r="AF4147" i="4"/>
  <c r="AL4146" i="4"/>
  <c r="AF4148" i="4"/>
  <c r="AI4149" i="4"/>
  <c r="AI4147" i="4"/>
  <c r="AI4148" i="4"/>
  <c r="AI2951" i="4"/>
  <c r="AI2949" i="4"/>
  <c r="AI2950" i="4"/>
  <c r="AF2270" i="4"/>
  <c r="AF2271" i="4"/>
  <c r="AF2272" i="4"/>
  <c r="AL2269" i="4"/>
  <c r="AG4221" i="4" l="1"/>
  <c r="AG4223" i="4" s="1"/>
  <c r="AE4230" i="4"/>
  <c r="AF259" i="4"/>
  <c r="AF260" i="4"/>
  <c r="AF258" i="4"/>
  <c r="AL257" i="4"/>
  <c r="V2435" i="4"/>
  <c r="V2420" i="4"/>
  <c r="V2418" i="4"/>
  <c r="V2411" i="4"/>
  <c r="V2406" i="4"/>
  <c r="V2404" i="4"/>
  <c r="V2399" i="4"/>
  <c r="V2394" i="4"/>
  <c r="V2392" i="4"/>
  <c r="V2387" i="4"/>
  <c r="V2382" i="4"/>
  <c r="V2380" i="4"/>
  <c r="V2375" i="4"/>
  <c r="V2370" i="4"/>
  <c r="V2368" i="4"/>
  <c r="V2363" i="4"/>
  <c r="V2358" i="4"/>
  <c r="V2356" i="4"/>
  <c r="V2351" i="4"/>
  <c r="V2346" i="4"/>
  <c r="V2344" i="4"/>
  <c r="V2339" i="4"/>
  <c r="V2334" i="4"/>
  <c r="V2332" i="4"/>
  <c r="V2327" i="4"/>
  <c r="V2322" i="4"/>
  <c r="V2320" i="4"/>
  <c r="V2315" i="4"/>
  <c r="V2310" i="4"/>
  <c r="V2308" i="4"/>
  <c r="V2303" i="4"/>
  <c r="V2298" i="4"/>
  <c r="V2296" i="4"/>
  <c r="V2291" i="4"/>
  <c r="V2289" i="4"/>
  <c r="V2287" i="4"/>
  <c r="V2285" i="4"/>
  <c r="V2283" i="4"/>
  <c r="AL2445" i="4"/>
  <c r="V2445" i="4"/>
  <c r="AL2443" i="4"/>
  <c r="V2443" i="4"/>
  <c r="V2439" i="4"/>
  <c r="V2437" i="4"/>
  <c r="V2434" i="4"/>
  <c r="V2431" i="4"/>
  <c r="V2429" i="4"/>
  <c r="V2426" i="4"/>
  <c r="V2424" i="4"/>
  <c r="V2422" i="4"/>
  <c r="V2417" i="4"/>
  <c r="V2415" i="4"/>
  <c r="V2413" i="4"/>
  <c r="V2408" i="4"/>
  <c r="V2403" i="4"/>
  <c r="V2401" i="4"/>
  <c r="V2396" i="4"/>
  <c r="V2391" i="4"/>
  <c r="V2389" i="4"/>
  <c r="V2384" i="4"/>
  <c r="V2379" i="4"/>
  <c r="V2377" i="4"/>
  <c r="V2372" i="4"/>
  <c r="V2367" i="4"/>
  <c r="V2365" i="4"/>
  <c r="V2360" i="4"/>
  <c r="V2355" i="4"/>
  <c r="V2353" i="4"/>
  <c r="V2348" i="4"/>
  <c r="V2343" i="4"/>
  <c r="V2341" i="4"/>
  <c r="V2336" i="4"/>
  <c r="V2331" i="4"/>
  <c r="V2329" i="4"/>
  <c r="V2324" i="4"/>
  <c r="V2319" i="4"/>
  <c r="V2317" i="4"/>
  <c r="V2312" i="4"/>
  <c r="V2307" i="4"/>
  <c r="V2305" i="4"/>
  <c r="V2300" i="4"/>
  <c r="V2295" i="4"/>
  <c r="V2293" i="4"/>
  <c r="V2442" i="4"/>
  <c r="V2433" i="4"/>
  <c r="V2419" i="4"/>
  <c r="V2412" i="4"/>
  <c r="V2410" i="4"/>
  <c r="V2405" i="4"/>
  <c r="V2400" i="4"/>
  <c r="V2398" i="4"/>
  <c r="V2393" i="4"/>
  <c r="V2388" i="4"/>
  <c r="V2386" i="4"/>
  <c r="V2381" i="4"/>
  <c r="V2376" i="4"/>
  <c r="V2374" i="4"/>
  <c r="V2369" i="4"/>
  <c r="V2364" i="4"/>
  <c r="V2362" i="4"/>
  <c r="V2357" i="4"/>
  <c r="V2352" i="4"/>
  <c r="V2350" i="4"/>
  <c r="V2345" i="4"/>
  <c r="V2340" i="4"/>
  <c r="V2338" i="4"/>
  <c r="V2333" i="4"/>
  <c r="V2328" i="4"/>
  <c r="V2326" i="4"/>
  <c r="V2321" i="4"/>
  <c r="V2316" i="4"/>
  <c r="V2314" i="4"/>
  <c r="V2309" i="4"/>
  <c r="V2304" i="4"/>
  <c r="V2302" i="4"/>
  <c r="V2297" i="4"/>
  <c r="V2292" i="4"/>
  <c r="V2290" i="4"/>
  <c r="V2288" i="4"/>
  <c r="V2286" i="4"/>
  <c r="V2284" i="4"/>
  <c r="V2282" i="4"/>
  <c r="V2281" i="4"/>
  <c r="V2273" i="4"/>
  <c r="AL2444" i="4"/>
  <c r="V2444" i="4"/>
  <c r="V2441" i="4"/>
  <c r="V2440" i="4"/>
  <c r="V2438" i="4"/>
  <c r="V2432" i="4"/>
  <c r="V2430" i="4"/>
  <c r="V2428" i="4"/>
  <c r="V2421" i="4"/>
  <c r="V2416" i="4"/>
  <c r="V2414" i="4"/>
  <c r="V2390" i="4"/>
  <c r="V2366" i="4"/>
  <c r="V2342" i="4"/>
  <c r="V2318" i="4"/>
  <c r="V2313" i="4"/>
  <c r="V2311" i="4"/>
  <c r="V2277" i="4"/>
  <c r="V2274" i="4"/>
  <c r="V2436" i="4"/>
  <c r="V2397" i="4"/>
  <c r="V2395" i="4"/>
  <c r="V2373" i="4"/>
  <c r="V2371" i="4"/>
  <c r="V2349" i="4"/>
  <c r="V2347" i="4"/>
  <c r="V2325" i="4"/>
  <c r="V2323" i="4"/>
  <c r="V2306" i="4"/>
  <c r="V2301" i="4"/>
  <c r="V2299" i="4"/>
  <c r="V2278" i="4"/>
  <c r="V2427" i="4"/>
  <c r="V2402" i="4"/>
  <c r="V2378" i="4"/>
  <c r="V2354" i="4"/>
  <c r="V2330" i="4"/>
  <c r="V2294" i="4"/>
  <c r="V2276" i="4"/>
  <c r="V2275" i="4"/>
  <c r="V2423" i="4"/>
  <c r="V2409" i="4"/>
  <c r="V2359" i="4"/>
  <c r="V2280" i="4"/>
  <c r="V2279" i="4"/>
  <c r="V2383" i="4"/>
  <c r="V2337" i="4"/>
  <c r="V2425" i="4"/>
  <c r="V2407" i="4"/>
  <c r="V2361" i="4"/>
  <c r="V2335" i="4"/>
  <c r="V2385" i="4"/>
  <c r="V4209" i="4"/>
  <c r="V4202" i="4"/>
  <c r="V4199" i="4"/>
  <c r="V4195" i="4"/>
  <c r="V4191" i="4"/>
  <c r="V4187" i="4"/>
  <c r="V4183" i="4"/>
  <c r="V4182" i="4"/>
  <c r="V4179" i="4"/>
  <c r="AL4211" i="4"/>
  <c r="V4211" i="4"/>
  <c r="V4208" i="4"/>
  <c r="V4206" i="4"/>
  <c r="V4198" i="4"/>
  <c r="V4194" i="4"/>
  <c r="V4190" i="4"/>
  <c r="V4207" i="4"/>
  <c r="V4205" i="4"/>
  <c r="V4204" i="4"/>
  <c r="V4201" i="4"/>
  <c r="V4197" i="4"/>
  <c r="V4193" i="4"/>
  <c r="V4189" i="4"/>
  <c r="AL4212" i="4"/>
  <c r="V4212" i="4"/>
  <c r="AL4210" i="4"/>
  <c r="V4210" i="4"/>
  <c r="V4203" i="4"/>
  <c r="V4200" i="4"/>
  <c r="V4196" i="4"/>
  <c r="V4192" i="4"/>
  <c r="V4188" i="4"/>
  <c r="V4186" i="4"/>
  <c r="V4178" i="4"/>
  <c r="V4180" i="4"/>
  <c r="V4184" i="4"/>
  <c r="V4181" i="4"/>
  <c r="V4185" i="4"/>
  <c r="AL56" i="4"/>
  <c r="V56" i="4"/>
  <c r="V53" i="4"/>
  <c r="V52" i="4"/>
  <c r="V50" i="4"/>
  <c r="V48" i="4"/>
  <c r="V46" i="4"/>
  <c r="V44" i="4"/>
  <c r="V41" i="4"/>
  <c r="V35" i="4"/>
  <c r="V40" i="4"/>
  <c r="V37" i="4"/>
  <c r="V42" i="4"/>
  <c r="V34" i="4"/>
  <c r="V32" i="4"/>
  <c r="V29" i="4"/>
  <c r="V24" i="4"/>
  <c r="V21" i="4"/>
  <c r="V11" i="4"/>
  <c r="V10" i="4"/>
  <c r="V57" i="4"/>
  <c r="V55" i="4"/>
  <c r="V38" i="4"/>
  <c r="V36" i="4"/>
  <c r="V31" i="4"/>
  <c r="V26" i="4"/>
  <c r="V23" i="4"/>
  <c r="V18" i="4"/>
  <c r="V9" i="4"/>
  <c r="AL57" i="4"/>
  <c r="AL55" i="4"/>
  <c r="V51" i="4"/>
  <c r="V49" i="4"/>
  <c r="V47" i="4"/>
  <c r="V45" i="4"/>
  <c r="V43" i="4"/>
  <c r="V33" i="4"/>
  <c r="V28" i="4"/>
  <c r="V25" i="4"/>
  <c r="V20" i="4"/>
  <c r="V15" i="4"/>
  <c r="V14" i="4"/>
  <c r="V27" i="4"/>
  <c r="V19" i="4"/>
  <c r="V16" i="4"/>
  <c r="V12" i="4"/>
  <c r="V8" i="4"/>
  <c r="V54" i="4"/>
  <c r="V39" i="4"/>
  <c r="V30" i="4"/>
  <c r="V22" i="4"/>
  <c r="V13" i="4"/>
  <c r="V17" i="4"/>
  <c r="AH4230" i="4"/>
  <c r="AI259" i="4"/>
  <c r="AI260" i="4"/>
  <c r="AI258" i="4"/>
  <c r="AL1404" i="4"/>
  <c r="V1404" i="4"/>
  <c r="V1401" i="4"/>
  <c r="V1400" i="4"/>
  <c r="V1398" i="4"/>
  <c r="V1396" i="4"/>
  <c r="V1394" i="4"/>
  <c r="V1391" i="4"/>
  <c r="V1388" i="4"/>
  <c r="V1386" i="4"/>
  <c r="V1383" i="4"/>
  <c r="V1381" i="4"/>
  <c r="V1379" i="4"/>
  <c r="V1376" i="4"/>
  <c r="V1349" i="4"/>
  <c r="V1390" i="4"/>
  <c r="V1378" i="4"/>
  <c r="V1373" i="4"/>
  <c r="V1371" i="4"/>
  <c r="V1369" i="4"/>
  <c r="V1367" i="4"/>
  <c r="V1365" i="4"/>
  <c r="V1363" i="4"/>
  <c r="V1361" i="4"/>
  <c r="V1359" i="4"/>
  <c r="V1357" i="4"/>
  <c r="V1355" i="4"/>
  <c r="V1353" i="4"/>
  <c r="V1351" i="4"/>
  <c r="V1348" i="4"/>
  <c r="V1345" i="4"/>
  <c r="V1343" i="4"/>
  <c r="V1341" i="4"/>
  <c r="V1339" i="4"/>
  <c r="V1337" i="4"/>
  <c r="V1335" i="4"/>
  <c r="V1333" i="4"/>
  <c r="V1331" i="4"/>
  <c r="V1329" i="4"/>
  <c r="V1327" i="4"/>
  <c r="V1325" i="4"/>
  <c r="V1323" i="4"/>
  <c r="V1321" i="4"/>
  <c r="V1319" i="4"/>
  <c r="V1280" i="4"/>
  <c r="V1278" i="4"/>
  <c r="V1276" i="4"/>
  <c r="V1274" i="4"/>
  <c r="V1272" i="4"/>
  <c r="V1267" i="4"/>
  <c r="V1264" i="4"/>
  <c r="V1259" i="4"/>
  <c r="V1256" i="4"/>
  <c r="V1252" i="4"/>
  <c r="V1244" i="4"/>
  <c r="V1241" i="4"/>
  <c r="V1236" i="4"/>
  <c r="V1233" i="4"/>
  <c r="V1228" i="4"/>
  <c r="V1225" i="4"/>
  <c r="V1215" i="4"/>
  <c r="V1212" i="4"/>
  <c r="V1209" i="4"/>
  <c r="V1193" i="4"/>
  <c r="V1191" i="4"/>
  <c r="V1189" i="4"/>
  <c r="V1187" i="4"/>
  <c r="V1185" i="4"/>
  <c r="V1183" i="4"/>
  <c r="V1181" i="4"/>
  <c r="V1179" i="4"/>
  <c r="V1177" i="4"/>
  <c r="V1175" i="4"/>
  <c r="V1173" i="4"/>
  <c r="V1170" i="4"/>
  <c r="V1168" i="4"/>
  <c r="V1161" i="4"/>
  <c r="V1159" i="4"/>
  <c r="V1157" i="4"/>
  <c r="V1155" i="4"/>
  <c r="V1153" i="4"/>
  <c r="V1151" i="4"/>
  <c r="AL1405" i="4"/>
  <c r="V1405" i="4"/>
  <c r="AL1403" i="4"/>
  <c r="V1403" i="4"/>
  <c r="V1399" i="4"/>
  <c r="V1397" i="4"/>
  <c r="V1395" i="4"/>
  <c r="V1393" i="4"/>
  <c r="V1389" i="4"/>
  <c r="V1387" i="4"/>
  <c r="V1385" i="4"/>
  <c r="V1382" i="4"/>
  <c r="V1380" i="4"/>
  <c r="V1377" i="4"/>
  <c r="V1375" i="4"/>
  <c r="V1347" i="4"/>
  <c r="V1318" i="4"/>
  <c r="V1316" i="4"/>
  <c r="V1314" i="4"/>
  <c r="V1312" i="4"/>
  <c r="V1310" i="4"/>
  <c r="V1308" i="4"/>
  <c r="V1306" i="4"/>
  <c r="V1304" i="4"/>
  <c r="V1302" i="4"/>
  <c r="V1300" i="4"/>
  <c r="V1298" i="4"/>
  <c r="V1296" i="4"/>
  <c r="V1294" i="4"/>
  <c r="V1292" i="4"/>
  <c r="V1290" i="4"/>
  <c r="V1288" i="4"/>
  <c r="V1286" i="4"/>
  <c r="V1284" i="4"/>
  <c r="V1282" i="4"/>
  <c r="V1269" i="4"/>
  <c r="V1266" i="4"/>
  <c r="V1261" i="4"/>
  <c r="V1258" i="4"/>
  <c r="V1255" i="4"/>
  <c r="V1374" i="4"/>
  <c r="V1366" i="4"/>
  <c r="V1358" i="4"/>
  <c r="V1354" i="4"/>
  <c r="V1346" i="4"/>
  <c r="V1338" i="4"/>
  <c r="V1328" i="4"/>
  <c r="V1315" i="4"/>
  <c r="V1307" i="4"/>
  <c r="V1299" i="4"/>
  <c r="V1291" i="4"/>
  <c r="V1283" i="4"/>
  <c r="V1279" i="4"/>
  <c r="V1271" i="4"/>
  <c r="V1265" i="4"/>
  <c r="V1247" i="4"/>
  <c r="V1238" i="4"/>
  <c r="V1237" i="4"/>
  <c r="V1224" i="4"/>
  <c r="V1218" i="4"/>
  <c r="V1217" i="4"/>
  <c r="V1214" i="4"/>
  <c r="V1213" i="4"/>
  <c r="V1204" i="4"/>
  <c r="V1197" i="4"/>
  <c r="V1196" i="4"/>
  <c r="V1171" i="4"/>
  <c r="V1150" i="4"/>
  <c r="V1146" i="4"/>
  <c r="V1372" i="4"/>
  <c r="V1364" i="4"/>
  <c r="V1356" i="4"/>
  <c r="V1352" i="4"/>
  <c r="V1344" i="4"/>
  <c r="V1336" i="4"/>
  <c r="V1326" i="4"/>
  <c r="V1320" i="4"/>
  <c r="V1313" i="4"/>
  <c r="V1305" i="4"/>
  <c r="V1297" i="4"/>
  <c r="V1289" i="4"/>
  <c r="V1277" i="4"/>
  <c r="V1263" i="4"/>
  <c r="V1257" i="4"/>
  <c r="V1254" i="4"/>
  <c r="V1249" i="4"/>
  <c r="V1248" i="4"/>
  <c r="V1243" i="4"/>
  <c r="V1242" i="4"/>
  <c r="V1239" i="4"/>
  <c r="V1230" i="4"/>
  <c r="V1229" i="4"/>
  <c r="V1220" i="4"/>
  <c r="V1219" i="4"/>
  <c r="V1206" i="4"/>
  <c r="V1205" i="4"/>
  <c r="V1199" i="4"/>
  <c r="V1198" i="4"/>
  <c r="V1192" i="4"/>
  <c r="V1188" i="4"/>
  <c r="V1184" i="4"/>
  <c r="V1180" i="4"/>
  <c r="V1176" i="4"/>
  <c r="V1172" i="4"/>
  <c r="V1169" i="4"/>
  <c r="V1163" i="4"/>
  <c r="V1162" i="4"/>
  <c r="V1158" i="4"/>
  <c r="V1152" i="4"/>
  <c r="V1144" i="4"/>
  <c r="V1143" i="4"/>
  <c r="V1392" i="4"/>
  <c r="V1370" i="4"/>
  <c r="V1362" i="4"/>
  <c r="V1334" i="4"/>
  <c r="V1322" i="4"/>
  <c r="V1275" i="4"/>
  <c r="V1268" i="4"/>
  <c r="V1251" i="4"/>
  <c r="V1240" i="4"/>
  <c r="V1231" i="4"/>
  <c r="V1227" i="4"/>
  <c r="V1221" i="4"/>
  <c r="V1208" i="4"/>
  <c r="V1166" i="4"/>
  <c r="V1149" i="4"/>
  <c r="V1142" i="4"/>
  <c r="V1384" i="4"/>
  <c r="V1350" i="4"/>
  <c r="V1324" i="4"/>
  <c r="V1262" i="4"/>
  <c r="V1246" i="4"/>
  <c r="V1234" i="4"/>
  <c r="V1226" i="4"/>
  <c r="V1223" i="4"/>
  <c r="V1211" i="4"/>
  <c r="V1203" i="4"/>
  <c r="V1200" i="4"/>
  <c r="V1165" i="4"/>
  <c r="V1402" i="4"/>
  <c r="V1340" i="4"/>
  <c r="V1330" i="4"/>
  <c r="V1317" i="4"/>
  <c r="V1309" i="4"/>
  <c r="V1301" i="4"/>
  <c r="V1293" i="4"/>
  <c r="V1285" i="4"/>
  <c r="V1250" i="4"/>
  <c r="V1245" i="4"/>
  <c r="V1232" i="4"/>
  <c r="V1222" i="4"/>
  <c r="V1216" i="4"/>
  <c r="V1207" i="4"/>
  <c r="V1202" i="4"/>
  <c r="V1195" i="4"/>
  <c r="V1145" i="4"/>
  <c r="V1368" i="4"/>
  <c r="V1360" i="4"/>
  <c r="V1342" i="4"/>
  <c r="V1332" i="4"/>
  <c r="V1311" i="4"/>
  <c r="V1303" i="4"/>
  <c r="V1295" i="4"/>
  <c r="V1287" i="4"/>
  <c r="V1281" i="4"/>
  <c r="V1273" i="4"/>
  <c r="V1270" i="4"/>
  <c r="V1260" i="4"/>
  <c r="V1253" i="4"/>
  <c r="V1235" i="4"/>
  <c r="V1210" i="4"/>
  <c r="V1201" i="4"/>
  <c r="V1194" i="4"/>
  <c r="V1190" i="4"/>
  <c r="V1186" i="4"/>
  <c r="V1182" i="4"/>
  <c r="V1178" i="4"/>
  <c r="V1174" i="4"/>
  <c r="V1167" i="4"/>
  <c r="V1164" i="4"/>
  <c r="V1160" i="4"/>
  <c r="V1156" i="4"/>
  <c r="V1154" i="4"/>
  <c r="V1148" i="4"/>
  <c r="V1147" i="4"/>
  <c r="V1141" i="4"/>
  <c r="AL467" i="4"/>
  <c r="V467" i="4"/>
  <c r="V456" i="4"/>
  <c r="V450" i="4"/>
  <c r="V448" i="4"/>
  <c r="V443" i="4"/>
  <c r="V438" i="4"/>
  <c r="V436" i="4"/>
  <c r="V432" i="4"/>
  <c r="V429" i="4"/>
  <c r="V427" i="4"/>
  <c r="V424" i="4"/>
  <c r="V416" i="4"/>
  <c r="V413" i="4"/>
  <c r="V411" i="4"/>
  <c r="V409" i="4"/>
  <c r="V403" i="4"/>
  <c r="V399" i="4"/>
  <c r="V395" i="4"/>
  <c r="V391" i="4"/>
  <c r="V387" i="4"/>
  <c r="V384" i="4"/>
  <c r="V380" i="4"/>
  <c r="V377" i="4"/>
  <c r="V374" i="4"/>
  <c r="V368" i="4"/>
  <c r="V364" i="4"/>
  <c r="V360" i="4"/>
  <c r="V333" i="4"/>
  <c r="V329" i="4"/>
  <c r="V325" i="4"/>
  <c r="V321" i="4"/>
  <c r="V317" i="4"/>
  <c r="V314" i="4"/>
  <c r="V312" i="4"/>
  <c r="V309" i="4"/>
  <c r="V304" i="4"/>
  <c r="V301" i="4"/>
  <c r="V296" i="4"/>
  <c r="V293" i="4"/>
  <c r="V288" i="4"/>
  <c r="V277" i="4"/>
  <c r="V273" i="4"/>
  <c r="V266" i="4"/>
  <c r="V265" i="4"/>
  <c r="V262" i="4"/>
  <c r="V464" i="4"/>
  <c r="V463" i="4"/>
  <c r="V461" i="4"/>
  <c r="V459" i="4"/>
  <c r="V455" i="4"/>
  <c r="V452" i="4"/>
  <c r="V447" i="4"/>
  <c r="V445" i="4"/>
  <c r="V440" i="4"/>
  <c r="V435" i="4"/>
  <c r="V431" i="4"/>
  <c r="V426" i="4"/>
  <c r="V421" i="4"/>
  <c r="V419" i="4"/>
  <c r="V415" i="4"/>
  <c r="V408" i="4"/>
  <c r="V406" i="4"/>
  <c r="V402" i="4"/>
  <c r="V398" i="4"/>
  <c r="V394" i="4"/>
  <c r="V390" i="4"/>
  <c r="V386" i="4"/>
  <c r="V383" i="4"/>
  <c r="V379" i="4"/>
  <c r="V376" i="4"/>
  <c r="V371" i="4"/>
  <c r="V367" i="4"/>
  <c r="V363" i="4"/>
  <c r="V359" i="4"/>
  <c r="V356" i="4"/>
  <c r="V353" i="4"/>
  <c r="V350" i="4"/>
  <c r="V347" i="4"/>
  <c r="V344" i="4"/>
  <c r="V341" i="4"/>
  <c r="V338" i="4"/>
  <c r="V335" i="4"/>
  <c r="V332" i="4"/>
  <c r="V328" i="4"/>
  <c r="V324" i="4"/>
  <c r="V320" i="4"/>
  <c r="V316" i="4"/>
  <c r="V311" i="4"/>
  <c r="V306" i="4"/>
  <c r="V303" i="4"/>
  <c r="V298" i="4"/>
  <c r="V295" i="4"/>
  <c r="V290" i="4"/>
  <c r="V287" i="4"/>
  <c r="V285" i="4"/>
  <c r="V276" i="4"/>
  <c r="V272" i="4"/>
  <c r="V466" i="4"/>
  <c r="V457" i="4"/>
  <c r="V453" i="4"/>
  <c r="V449" i="4"/>
  <c r="V442" i="4"/>
  <c r="V434" i="4"/>
  <c r="V433" i="4"/>
  <c r="V428" i="4"/>
  <c r="V423" i="4"/>
  <c r="V420" i="4"/>
  <c r="V414" i="4"/>
  <c r="V410" i="4"/>
  <c r="V404" i="4"/>
  <c r="V401" i="4"/>
  <c r="V400" i="4"/>
  <c r="V396" i="4"/>
  <c r="V385" i="4"/>
  <c r="V378" i="4"/>
  <c r="V372" i="4"/>
  <c r="V366" i="4"/>
  <c r="V362" i="4"/>
  <c r="V331" i="4"/>
  <c r="V327" i="4"/>
  <c r="V326" i="4"/>
  <c r="V308" i="4"/>
  <c r="V300" i="4"/>
  <c r="V292" i="4"/>
  <c r="V268" i="4"/>
  <c r="V468" i="4"/>
  <c r="AL466" i="4"/>
  <c r="V465" i="4"/>
  <c r="V439" i="4"/>
  <c r="V392" i="4"/>
  <c r="V388" i="4"/>
  <c r="V381" i="4"/>
  <c r="V354" i="4"/>
  <c r="V352" i="4"/>
  <c r="V348" i="4"/>
  <c r="V346" i="4"/>
  <c r="V342" i="4"/>
  <c r="V340" i="4"/>
  <c r="V336" i="4"/>
  <c r="V323" i="4"/>
  <c r="V322" i="4"/>
  <c r="V318" i="4"/>
  <c r="V313" i="4"/>
  <c r="V305" i="4"/>
  <c r="V297" i="4"/>
  <c r="V289" i="4"/>
  <c r="V275" i="4"/>
  <c r="V271" i="4"/>
  <c r="V269" i="4"/>
  <c r="AL468" i="4"/>
  <c r="V462" i="4"/>
  <c r="V458" i="4"/>
  <c r="V454" i="4"/>
  <c r="V444" i="4"/>
  <c r="V441" i="4"/>
  <c r="V437" i="4"/>
  <c r="V430" i="4"/>
  <c r="V422" i="4"/>
  <c r="V418" i="4"/>
  <c r="V417" i="4"/>
  <c r="V412" i="4"/>
  <c r="V405" i="4"/>
  <c r="V397" i="4"/>
  <c r="V375" i="4"/>
  <c r="V373" i="4"/>
  <c r="V365" i="4"/>
  <c r="V361" i="4"/>
  <c r="V334" i="4"/>
  <c r="V330" i="4"/>
  <c r="V307" i="4"/>
  <c r="V299" i="4"/>
  <c r="V291" i="4"/>
  <c r="V263" i="4"/>
  <c r="V261" i="4"/>
  <c r="V460" i="4"/>
  <c r="V451" i="4"/>
  <c r="V446" i="4"/>
  <c r="V425" i="4"/>
  <c r="V407" i="4"/>
  <c r="V393" i="4"/>
  <c r="V389" i="4"/>
  <c r="V382" i="4"/>
  <c r="V370" i="4"/>
  <c r="V369" i="4"/>
  <c r="V358" i="4"/>
  <c r="V357" i="4"/>
  <c r="V355" i="4"/>
  <c r="V351" i="4"/>
  <c r="V349" i="4"/>
  <c r="V345" i="4"/>
  <c r="V343" i="4"/>
  <c r="V339" i="4"/>
  <c r="V337" i="4"/>
  <c r="V319" i="4"/>
  <c r="V310" i="4"/>
  <c r="V302" i="4"/>
  <c r="V294" i="4"/>
  <c r="V286" i="4"/>
  <c r="V283" i="4"/>
  <c r="V281" i="4"/>
  <c r="V279" i="4"/>
  <c r="V270" i="4"/>
  <c r="V264" i="4"/>
  <c r="V284" i="4"/>
  <c r="V282" i="4"/>
  <c r="V280" i="4"/>
  <c r="V278" i="4"/>
  <c r="V267" i="4"/>
  <c r="V274" i="4"/>
  <c r="V315" i="4"/>
  <c r="V3825" i="4"/>
  <c r="V3816" i="4"/>
  <c r="V3810" i="4"/>
  <c r="V3806" i="4"/>
  <c r="V3796" i="4"/>
  <c r="V3792" i="4"/>
  <c r="V3780" i="4"/>
  <c r="V3778" i="4"/>
  <c r="V3773" i="4"/>
  <c r="V3766" i="4"/>
  <c r="V3761" i="4"/>
  <c r="AL3827" i="4"/>
  <c r="V3827" i="4"/>
  <c r="V3824" i="4"/>
  <c r="V3823" i="4"/>
  <c r="V3821" i="4"/>
  <c r="V3819" i="4"/>
  <c r="V3815" i="4"/>
  <c r="V3813" i="4"/>
  <c r="V3809" i="4"/>
  <c r="V3805" i="4"/>
  <c r="V3803" i="4"/>
  <c r="V3801" i="4"/>
  <c r="V3799" i="4"/>
  <c r="V3795" i="4"/>
  <c r="V3791" i="4"/>
  <c r="V3789" i="4"/>
  <c r="V3787" i="4"/>
  <c r="V3785" i="4"/>
  <c r="V3782" i="4"/>
  <c r="V3777" i="4"/>
  <c r="V3775" i="4"/>
  <c r="V3770" i="4"/>
  <c r="V3768" i="4"/>
  <c r="V3828" i="4"/>
  <c r="V3826" i="4"/>
  <c r="V3817" i="4"/>
  <c r="V3812" i="4"/>
  <c r="V3804" i="4"/>
  <c r="V3793" i="4"/>
  <c r="V3783" i="4"/>
  <c r="V3781" i="4"/>
  <c r="V3779" i="4"/>
  <c r="V3771" i="4"/>
  <c r="V3767" i="4"/>
  <c r="V3763" i="4"/>
  <c r="V3762" i="4"/>
  <c r="V3757" i="4"/>
  <c r="V3752" i="4"/>
  <c r="V3750" i="4"/>
  <c r="V3745" i="4"/>
  <c r="V3740" i="4"/>
  <c r="V3738" i="4"/>
  <c r="V3717" i="4"/>
  <c r="V3716" i="4"/>
  <c r="V3713" i="4"/>
  <c r="V3712" i="4"/>
  <c r="V3814" i="4"/>
  <c r="V3808" i="4"/>
  <c r="V3802" i="4"/>
  <c r="V3798" i="4"/>
  <c r="V3790" i="4"/>
  <c r="V3774" i="4"/>
  <c r="V3769" i="4"/>
  <c r="V3764" i="4"/>
  <c r="V3760" i="4"/>
  <c r="V3759" i="4"/>
  <c r="V3754" i="4"/>
  <c r="V3749" i="4"/>
  <c r="V3747" i="4"/>
  <c r="V3742" i="4"/>
  <c r="V3737" i="4"/>
  <c r="V3735" i="4"/>
  <c r="V3733" i="4"/>
  <c r="V3731" i="4"/>
  <c r="V3729" i="4"/>
  <c r="V3727" i="4"/>
  <c r="V3725" i="4"/>
  <c r="V3723" i="4"/>
  <c r="V3721" i="4"/>
  <c r="V3719" i="4"/>
  <c r="V3718" i="4"/>
  <c r="V3710" i="4"/>
  <c r="V3818" i="4"/>
  <c r="V3794" i="4"/>
  <c r="V3772" i="4"/>
  <c r="V3756" i="4"/>
  <c r="V3753" i="4"/>
  <c r="V3744" i="4"/>
  <c r="V3741" i="4"/>
  <c r="V3734" i="4"/>
  <c r="V3726" i="4"/>
  <c r="V3714" i="4"/>
  <c r="V3807" i="4"/>
  <c r="V3800" i="4"/>
  <c r="V3797" i="4"/>
  <c r="V3786" i="4"/>
  <c r="V3776" i="4"/>
  <c r="V3751" i="4"/>
  <c r="V3739" i="4"/>
  <c r="V3822" i="4"/>
  <c r="V3788" i="4"/>
  <c r="V3784" i="4"/>
  <c r="V3758" i="4"/>
  <c r="V3755" i="4"/>
  <c r="V3746" i="4"/>
  <c r="V3743" i="4"/>
  <c r="V3820" i="4"/>
  <c r="V3730" i="4"/>
  <c r="V3720" i="4"/>
  <c r="V3711" i="4"/>
  <c r="V3811" i="4"/>
  <c r="V3722" i="4"/>
  <c r="V3715" i="4"/>
  <c r="AL3826" i="4"/>
  <c r="V3736" i="4"/>
  <c r="V3732" i="4"/>
  <c r="V3724" i="4"/>
  <c r="AL3828" i="4"/>
  <c r="V3748" i="4"/>
  <c r="V3728" i="4"/>
  <c r="V3765" i="4"/>
  <c r="AL2771" i="4"/>
  <c r="V2771" i="4"/>
  <c r="V2768" i="4"/>
  <c r="V2767" i="4"/>
  <c r="V2765" i="4"/>
  <c r="V2763" i="4"/>
  <c r="V2759" i="4"/>
  <c r="V2739" i="4"/>
  <c r="V2738" i="4"/>
  <c r="V2735" i="4"/>
  <c r="V2734" i="4"/>
  <c r="AL2772" i="4"/>
  <c r="V2772" i="4"/>
  <c r="AL2770" i="4"/>
  <c r="V2770" i="4"/>
  <c r="V2766" i="4"/>
  <c r="V2764" i="4"/>
  <c r="V2761" i="4"/>
  <c r="V2737" i="4"/>
  <c r="V2736" i="4"/>
  <c r="V2733" i="4"/>
  <c r="V2762" i="4"/>
  <c r="V2757" i="4"/>
  <c r="V2755" i="4"/>
  <c r="V2751" i="4"/>
  <c r="V2746" i="4"/>
  <c r="V2743" i="4"/>
  <c r="V2758" i="4"/>
  <c r="V2756" i="4"/>
  <c r="V2753" i="4"/>
  <c r="V2748" i="4"/>
  <c r="V2745" i="4"/>
  <c r="V2769" i="4"/>
  <c r="V2750" i="4"/>
  <c r="V2747" i="4"/>
  <c r="V2742" i="4"/>
  <c r="V2740" i="4"/>
  <c r="V2732" i="4"/>
  <c r="V2754" i="4"/>
  <c r="V2760" i="4"/>
  <c r="V2749" i="4"/>
  <c r="V2752" i="4"/>
  <c r="V2744" i="4"/>
  <c r="V2741" i="4"/>
  <c r="AL3011" i="4"/>
  <c r="V3011" i="4"/>
  <c r="V3008" i="4"/>
  <c r="V3007" i="4"/>
  <c r="V3005" i="4"/>
  <c r="V3003" i="4"/>
  <c r="V2999" i="4"/>
  <c r="V2996" i="4"/>
  <c r="V2993" i="4"/>
  <c r="V2970" i="4"/>
  <c r="V2964" i="4"/>
  <c r="V2962" i="4"/>
  <c r="V3012" i="4"/>
  <c r="AL3010" i="4"/>
  <c r="V3002" i="4"/>
  <c r="V3001" i="4"/>
  <c r="V2998" i="4"/>
  <c r="V2995" i="4"/>
  <c r="V2992" i="4"/>
  <c r="V2991" i="4"/>
  <c r="V2984" i="4"/>
  <c r="V2983" i="4"/>
  <c r="V2976" i="4"/>
  <c r="V2975" i="4"/>
  <c r="V2960" i="4"/>
  <c r="V2956" i="4"/>
  <c r="V2953" i="4"/>
  <c r="V3006" i="4"/>
  <c r="V3004" i="4"/>
  <c r="V2988" i="4"/>
  <c r="V2987" i="4"/>
  <c r="V2980" i="4"/>
  <c r="V2979" i="4"/>
  <c r="V2972" i="4"/>
  <c r="V2971" i="4"/>
  <c r="V2967" i="4"/>
  <c r="V2955" i="4"/>
  <c r="V2954" i="4"/>
  <c r="V3010" i="4"/>
  <c r="V3009" i="4"/>
  <c r="V3000" i="4"/>
  <c r="V2997" i="4"/>
  <c r="V2994" i="4"/>
  <c r="V2990" i="4"/>
  <c r="V2989" i="4"/>
  <c r="V2982" i="4"/>
  <c r="V2981" i="4"/>
  <c r="V2974" i="4"/>
  <c r="V2973" i="4"/>
  <c r="V2969" i="4"/>
  <c r="V2968" i="4"/>
  <c r="V2965" i="4"/>
  <c r="V2957" i="4"/>
  <c r="V2952" i="4"/>
  <c r="AL3012" i="4"/>
  <c r="V2986" i="4"/>
  <c r="V2966" i="4"/>
  <c r="V2985" i="4"/>
  <c r="V2978" i="4"/>
  <c r="V2961" i="4"/>
  <c r="V2959" i="4"/>
  <c r="V2958" i="4"/>
  <c r="V2977" i="4"/>
  <c r="V2963" i="4"/>
  <c r="V675" i="4"/>
  <c r="V672" i="4"/>
  <c r="V670" i="4"/>
  <c r="V667" i="4"/>
  <c r="V663" i="4"/>
  <c r="V660" i="4"/>
  <c r="V657" i="4"/>
  <c r="V652" i="4"/>
  <c r="V649" i="4"/>
  <c r="V644" i="4"/>
  <c r="V638" i="4"/>
  <c r="V637" i="4"/>
  <c r="V634" i="4"/>
  <c r="AL677" i="4"/>
  <c r="V677" i="4"/>
  <c r="V666" i="4"/>
  <c r="V662" i="4"/>
  <c r="V659" i="4"/>
  <c r="V654" i="4"/>
  <c r="V651" i="4"/>
  <c r="V646" i="4"/>
  <c r="V643" i="4"/>
  <c r="AL676" i="4"/>
  <c r="V674" i="4"/>
  <c r="V668" i="4"/>
  <c r="V661" i="4"/>
  <c r="V655" i="4"/>
  <c r="V642" i="4"/>
  <c r="V639" i="4"/>
  <c r="V636" i="4"/>
  <c r="AL678" i="4"/>
  <c r="V664" i="4"/>
  <c r="V650" i="4"/>
  <c r="V648" i="4"/>
  <c r="V640" i="4"/>
  <c r="V676" i="4"/>
  <c r="V673" i="4"/>
  <c r="V671" i="4"/>
  <c r="V669" i="4"/>
  <c r="V658" i="4"/>
  <c r="V656" i="4"/>
  <c r="V645" i="4"/>
  <c r="V641" i="4"/>
  <c r="V678" i="4"/>
  <c r="V665" i="4"/>
  <c r="V653" i="4"/>
  <c r="V647" i="4"/>
  <c r="V635" i="4"/>
  <c r="V633" i="4"/>
  <c r="AL3947" i="4"/>
  <c r="V3947" i="4"/>
  <c r="AL3945" i="4"/>
  <c r="V3945" i="4"/>
  <c r="V3937" i="4"/>
  <c r="V3931" i="4"/>
  <c r="V3926" i="4"/>
  <c r="V3923" i="4"/>
  <c r="V3921" i="4"/>
  <c r="V3919" i="4"/>
  <c r="V3917" i="4"/>
  <c r="V3913" i="4"/>
  <c r="V3909" i="4"/>
  <c r="V3906" i="4"/>
  <c r="V3903" i="4"/>
  <c r="V3944" i="4"/>
  <c r="V3941" i="4"/>
  <c r="V3939" i="4"/>
  <c r="V3936" i="4"/>
  <c r="V3933" i="4"/>
  <c r="V3928" i="4"/>
  <c r="V3925" i="4"/>
  <c r="V3916" i="4"/>
  <c r="V3912" i="4"/>
  <c r="V3908" i="4"/>
  <c r="V3905" i="4"/>
  <c r="V3900" i="4"/>
  <c r="V3898" i="4"/>
  <c r="V3896" i="4"/>
  <c r="V3894" i="4"/>
  <c r="V3892" i="4"/>
  <c r="V3890" i="4"/>
  <c r="V3888" i="4"/>
  <c r="V3886" i="4"/>
  <c r="V3884" i="4"/>
  <c r="V3882" i="4"/>
  <c r="V3880" i="4"/>
  <c r="V3878" i="4"/>
  <c r="V3876" i="4"/>
  <c r="V3874" i="4"/>
  <c r="V3872" i="4"/>
  <c r="V3870" i="4"/>
  <c r="V3868" i="4"/>
  <c r="V3866" i="4"/>
  <c r="V3864" i="4"/>
  <c r="V3862" i="4"/>
  <c r="V3860" i="4"/>
  <c r="V3858" i="4"/>
  <c r="AL3946" i="4"/>
  <c r="V3942" i="4"/>
  <c r="V3935" i="4"/>
  <c r="V3930" i="4"/>
  <c r="V3927" i="4"/>
  <c r="V3922" i="4"/>
  <c r="V3918" i="4"/>
  <c r="V3899" i="4"/>
  <c r="V3891" i="4"/>
  <c r="V3883" i="4"/>
  <c r="V3875" i="4"/>
  <c r="V3867" i="4"/>
  <c r="V3859" i="4"/>
  <c r="V3836" i="4"/>
  <c r="V3835" i="4"/>
  <c r="V3832" i="4"/>
  <c r="V3831" i="4"/>
  <c r="V3940" i="4"/>
  <c r="V3914" i="4"/>
  <c r="V3910" i="4"/>
  <c r="V3904" i="4"/>
  <c r="V3902" i="4"/>
  <c r="V3897" i="4"/>
  <c r="V3889" i="4"/>
  <c r="V3881" i="4"/>
  <c r="V3873" i="4"/>
  <c r="V3865" i="4"/>
  <c r="V3857" i="4"/>
  <c r="V3852" i="4"/>
  <c r="V3850" i="4"/>
  <c r="V3848" i="4"/>
  <c r="V3846" i="4"/>
  <c r="V3844" i="4"/>
  <c r="V3842" i="4"/>
  <c r="V3840" i="4"/>
  <c r="V3838" i="4"/>
  <c r="V3837" i="4"/>
  <c r="V3829" i="4"/>
  <c r="V3943" i="4"/>
  <c r="V3849" i="4"/>
  <c r="V3841" i="4"/>
  <c r="V3833" i="4"/>
  <c r="V3830" i="4"/>
  <c r="V3946" i="4"/>
  <c r="V3938" i="4"/>
  <c r="V3915" i="4"/>
  <c r="V3907" i="4"/>
  <c r="V3893" i="4"/>
  <c r="V3887" i="4"/>
  <c r="V3877" i="4"/>
  <c r="V3871" i="4"/>
  <c r="V3861" i="4"/>
  <c r="V3847" i="4"/>
  <c r="V3839" i="4"/>
  <c r="V3834" i="4"/>
  <c r="V3901" i="4"/>
  <c r="V3895" i="4"/>
  <c r="V3856" i="4"/>
  <c r="V3855" i="4"/>
  <c r="V3851" i="4"/>
  <c r="V3929" i="4"/>
  <c r="V3920" i="4"/>
  <c r="V3911" i="4"/>
  <c r="V3843" i="4"/>
  <c r="V3934" i="4"/>
  <c r="V3932" i="4"/>
  <c r="V3869" i="4"/>
  <c r="V3863" i="4"/>
  <c r="V3853" i="4"/>
  <c r="V3845" i="4"/>
  <c r="V3924" i="4"/>
  <c r="V3854" i="4"/>
  <c r="V3885" i="4"/>
  <c r="V3879" i="4"/>
  <c r="V2269" i="4"/>
  <c r="V2260" i="4"/>
  <c r="V2257" i="4"/>
  <c r="V2254" i="4"/>
  <c r="V2249" i="4"/>
  <c r="V2244" i="4"/>
  <c r="V2243" i="4"/>
  <c r="V2239" i="4"/>
  <c r="V2234" i="4"/>
  <c r="V2229" i="4"/>
  <c r="V2227" i="4"/>
  <c r="V2225" i="4"/>
  <c r="V2220" i="4"/>
  <c r="V2215" i="4"/>
  <c r="V2210" i="4"/>
  <c r="V2189" i="4"/>
  <c r="V2185" i="4"/>
  <c r="V2181" i="4"/>
  <c r="V2178" i="4"/>
  <c r="V2177" i="4"/>
  <c r="V2174" i="4"/>
  <c r="V2173" i="4"/>
  <c r="V2262" i="4"/>
  <c r="V2258" i="4"/>
  <c r="V2253" i="4"/>
  <c r="V2250" i="4"/>
  <c r="V2245" i="4"/>
  <c r="V2241" i="4"/>
  <c r="V2238" i="4"/>
  <c r="V2235" i="4"/>
  <c r="V2233" i="4"/>
  <c r="V2228" i="4"/>
  <c r="V2226" i="4"/>
  <c r="V2224" i="4"/>
  <c r="V2221" i="4"/>
  <c r="V2219" i="4"/>
  <c r="V2214" i="4"/>
  <c r="V2211" i="4"/>
  <c r="V2209" i="4"/>
  <c r="V2187" i="4"/>
  <c r="V2183" i="4"/>
  <c r="V2176" i="4"/>
  <c r="V2175" i="4"/>
  <c r="V2172" i="4"/>
  <c r="V2272" i="4"/>
  <c r="AL2271" i="4"/>
  <c r="V2268" i="4"/>
  <c r="V2251" i="4"/>
  <c r="V2247" i="4"/>
  <c r="V2240" i="4"/>
  <c r="V2230" i="4"/>
  <c r="V2216" i="4"/>
  <c r="V2206" i="4"/>
  <c r="V2203" i="4"/>
  <c r="V2198" i="4"/>
  <c r="V2195" i="4"/>
  <c r="V2190" i="4"/>
  <c r="V2186" i="4"/>
  <c r="V2182" i="4"/>
  <c r="AL2272" i="4"/>
  <c r="V2267" i="4"/>
  <c r="V2265" i="4"/>
  <c r="V2263" i="4"/>
  <c r="V2259" i="4"/>
  <c r="V2255" i="4"/>
  <c r="V2246" i="4"/>
  <c r="V2232" i="4"/>
  <c r="V2218" i="4"/>
  <c r="V2208" i="4"/>
  <c r="V2205" i="4"/>
  <c r="V2200" i="4"/>
  <c r="V2197" i="4"/>
  <c r="V2192" i="4"/>
  <c r="V2179" i="4"/>
  <c r="V2171" i="4"/>
  <c r="V2270" i="4"/>
  <c r="V2248" i="4"/>
  <c r="V2242" i="4"/>
  <c r="V2237" i="4"/>
  <c r="V2231" i="4"/>
  <c r="V2223" i="4"/>
  <c r="V2217" i="4"/>
  <c r="V2213" i="4"/>
  <c r="V2207" i="4"/>
  <c r="V2202" i="4"/>
  <c r="V2199" i="4"/>
  <c r="V2194" i="4"/>
  <c r="V2191" i="4"/>
  <c r="V2188" i="4"/>
  <c r="V2184" i="4"/>
  <c r="V2180" i="4"/>
  <c r="V2261" i="4"/>
  <c r="V2236" i="4"/>
  <c r="V2264" i="4"/>
  <c r="V2256" i="4"/>
  <c r="V2222" i="4"/>
  <c r="V2204" i="4"/>
  <c r="V2201" i="4"/>
  <c r="V2196" i="4"/>
  <c r="V2193" i="4"/>
  <c r="AL2270" i="4"/>
  <c r="V2266" i="4"/>
  <c r="V2212" i="4"/>
  <c r="V2252" i="4"/>
  <c r="V2271" i="4"/>
  <c r="V4146" i="4"/>
  <c r="V4144" i="4"/>
  <c r="V4140" i="4"/>
  <c r="V4137" i="4"/>
  <c r="V4135" i="4"/>
  <c r="V4133" i="4"/>
  <c r="V4131" i="4"/>
  <c r="V4129" i="4"/>
  <c r="V4127" i="4"/>
  <c r="V4124" i="4"/>
  <c r="AL4148" i="4"/>
  <c r="V4148" i="4"/>
  <c r="V4145" i="4"/>
  <c r="V4143" i="4"/>
  <c r="V4139" i="4"/>
  <c r="V4126" i="4"/>
  <c r="V4149" i="4"/>
  <c r="V4147" i="4"/>
  <c r="V4130" i="4"/>
  <c r="V4121" i="4"/>
  <c r="V4116" i="4"/>
  <c r="V4142" i="4"/>
  <c r="V4136" i="4"/>
  <c r="V4134" i="4"/>
  <c r="V4122" i="4"/>
  <c r="V4120" i="4"/>
  <c r="V4117" i="4"/>
  <c r="V4108" i="4"/>
  <c r="V4107" i="4"/>
  <c r="V4104" i="4"/>
  <c r="V4092" i="4"/>
  <c r="V4085" i="4"/>
  <c r="V4081" i="4"/>
  <c r="V4080" i="4"/>
  <c r="V4079" i="4"/>
  <c r="V4078" i="4"/>
  <c r="V4076" i="4"/>
  <c r="V4074" i="4"/>
  <c r="V4072" i="4"/>
  <c r="V4070" i="4"/>
  <c r="V4068" i="4"/>
  <c r="V4060" i="4"/>
  <c r="V4057" i="4"/>
  <c r="V4055" i="4"/>
  <c r="V4053" i="4"/>
  <c r="V4051" i="4"/>
  <c r="V4047" i="4"/>
  <c r="V4141" i="4"/>
  <c r="V4138" i="4"/>
  <c r="V4128" i="4"/>
  <c r="V4125" i="4"/>
  <c r="V4123" i="4"/>
  <c r="V4115" i="4"/>
  <c r="V4114" i="4"/>
  <c r="V4110" i="4"/>
  <c r="V4109" i="4"/>
  <c r="V4091" i="4"/>
  <c r="V4089" i="4"/>
  <c r="V4087" i="4"/>
  <c r="V4084" i="4"/>
  <c r="V4067" i="4"/>
  <c r="V4065" i="4"/>
  <c r="V4062" i="4"/>
  <c r="V4056" i="4"/>
  <c r="V4052" i="4"/>
  <c r="V4048" i="4"/>
  <c r="V4044" i="4"/>
  <c r="AL4147" i="4"/>
  <c r="V4118" i="4"/>
  <c r="V4101" i="4"/>
  <c r="V4083" i="4"/>
  <c r="V4075" i="4"/>
  <c r="V4071" i="4"/>
  <c r="V4043" i="4"/>
  <c r="V4040" i="4"/>
  <c r="V4036" i="4"/>
  <c r="AL4149" i="4"/>
  <c r="V4105" i="4"/>
  <c r="V4103" i="4"/>
  <c r="V4102" i="4"/>
  <c r="V4090" i="4"/>
  <c r="V4088" i="4"/>
  <c r="V4086" i="4"/>
  <c r="V4064" i="4"/>
  <c r="V4058" i="4"/>
  <c r="V4054" i="4"/>
  <c r="V4050" i="4"/>
  <c r="V4041" i="4"/>
  <c r="V4037" i="4"/>
  <c r="V4032" i="4"/>
  <c r="V4031" i="4"/>
  <c r="V4028" i="4"/>
  <c r="V4027" i="4"/>
  <c r="V4100" i="4"/>
  <c r="V4099" i="4"/>
  <c r="V4098" i="4"/>
  <c r="V4097" i="4"/>
  <c r="V4096" i="4"/>
  <c r="V4073" i="4"/>
  <c r="V4066" i="4"/>
  <c r="V4063" i="4"/>
  <c r="V4046" i="4"/>
  <c r="V4045" i="4"/>
  <c r="V4042" i="4"/>
  <c r="V4039" i="4"/>
  <c r="V4030" i="4"/>
  <c r="V4026" i="4"/>
  <c r="V4119" i="4"/>
  <c r="V4111" i="4"/>
  <c r="V4093" i="4"/>
  <c r="V4069" i="4"/>
  <c r="V4038" i="4"/>
  <c r="V4035" i="4"/>
  <c r="V4033" i="4"/>
  <c r="V4112" i="4"/>
  <c r="V4095" i="4"/>
  <c r="V4113" i="4"/>
  <c r="V4061" i="4"/>
  <c r="V4049" i="4"/>
  <c r="V4029" i="4"/>
  <c r="V4025" i="4"/>
  <c r="V4094" i="4"/>
  <c r="V4106" i="4"/>
  <c r="V4077" i="4"/>
  <c r="V4059" i="4"/>
  <c r="V4132" i="4"/>
  <c r="V4082" i="4"/>
  <c r="V4034" i="4"/>
  <c r="AL2730" i="4"/>
  <c r="V2730" i="4"/>
  <c r="V2727" i="4"/>
  <c r="V2726" i="4"/>
  <c r="V2724" i="4"/>
  <c r="V2722" i="4"/>
  <c r="V2718" i="4"/>
  <c r="V2714" i="4"/>
  <c r="V2710" i="4"/>
  <c r="V2706" i="4"/>
  <c r="V2703" i="4"/>
  <c r="V2697" i="4"/>
  <c r="AL2731" i="4"/>
  <c r="V2731" i="4"/>
  <c r="AL2729" i="4"/>
  <c r="V2729" i="4"/>
  <c r="V2725" i="4"/>
  <c r="V2723" i="4"/>
  <c r="V2702" i="4"/>
  <c r="V2694" i="4"/>
  <c r="V2692" i="4"/>
  <c r="V2686" i="4"/>
  <c r="V2683" i="4"/>
  <c r="V2678" i="4"/>
  <c r="V2675" i="4"/>
  <c r="V2670" i="4"/>
  <c r="V2667" i="4"/>
  <c r="V2665" i="4"/>
  <c r="V2662" i="4"/>
  <c r="V2660" i="4"/>
  <c r="V2657" i="4"/>
  <c r="V2652" i="4"/>
  <c r="V2649" i="4"/>
  <c r="V2644" i="4"/>
  <c r="V2641" i="4"/>
  <c r="V2636" i="4"/>
  <c r="V2633" i="4"/>
  <c r="V2628" i="4"/>
  <c r="V2625" i="4"/>
  <c r="V2620" i="4"/>
  <c r="V2562" i="4"/>
  <c r="V2560" i="4"/>
  <c r="V2728" i="4"/>
  <c r="V2719" i="4"/>
  <c r="V2715" i="4"/>
  <c r="V2711" i="4"/>
  <c r="V2707" i="4"/>
  <c r="V2698" i="4"/>
  <c r="V2691" i="4"/>
  <c r="V2688" i="4"/>
  <c r="V2685" i="4"/>
  <c r="V2680" i="4"/>
  <c r="V2677" i="4"/>
  <c r="V2672" i="4"/>
  <c r="V2669" i="4"/>
  <c r="V2664" i="4"/>
  <c r="V2659" i="4"/>
  <c r="V2654" i="4"/>
  <c r="V2651" i="4"/>
  <c r="V2646" i="4"/>
  <c r="V2643" i="4"/>
  <c r="V2638" i="4"/>
  <c r="V2635" i="4"/>
  <c r="V2630" i="4"/>
  <c r="V2627" i="4"/>
  <c r="V2622" i="4"/>
  <c r="V2619" i="4"/>
  <c r="V2617" i="4"/>
  <c r="V2615" i="4"/>
  <c r="V2613" i="4"/>
  <c r="V2611" i="4"/>
  <c r="V2609" i="4"/>
  <c r="V2607" i="4"/>
  <c r="V2605" i="4"/>
  <c r="V2603" i="4"/>
  <c r="V2601" i="4"/>
  <c r="V2599" i="4"/>
  <c r="V2597" i="4"/>
  <c r="V2595" i="4"/>
  <c r="V2593" i="4"/>
  <c r="V2591" i="4"/>
  <c r="V2589" i="4"/>
  <c r="V2587" i="4"/>
  <c r="V2585" i="4"/>
  <c r="V2583" i="4"/>
  <c r="V2581" i="4"/>
  <c r="V2579" i="4"/>
  <c r="V2577" i="4"/>
  <c r="V2574" i="4"/>
  <c r="V2572" i="4"/>
  <c r="V2570" i="4"/>
  <c r="V2568" i="4"/>
  <c r="V2566" i="4"/>
  <c r="V2564" i="4"/>
  <c r="V2559" i="4"/>
  <c r="V2557" i="4"/>
  <c r="V2555" i="4"/>
  <c r="V2553" i="4"/>
  <c r="V2551" i="4"/>
  <c r="V2549" i="4"/>
  <c r="V2547" i="4"/>
  <c r="V2545" i="4"/>
  <c r="V2543" i="4"/>
  <c r="V2541" i="4"/>
  <c r="V2539" i="4"/>
  <c r="V2537" i="4"/>
  <c r="V2535" i="4"/>
  <c r="V2533" i="4"/>
  <c r="V2721" i="4"/>
  <c r="V2720" i="4"/>
  <c r="V2717" i="4"/>
  <c r="V2716" i="4"/>
  <c r="V2713" i="4"/>
  <c r="V2712" i="4"/>
  <c r="V2709" i="4"/>
  <c r="V2708" i="4"/>
  <c r="V2705" i="4"/>
  <c r="V2704" i="4"/>
  <c r="V2700" i="4"/>
  <c r="V2699" i="4"/>
  <c r="V2696" i="4"/>
  <c r="V2695" i="4"/>
  <c r="V2693" i="4"/>
  <c r="V2690" i="4"/>
  <c r="V2687" i="4"/>
  <c r="V2682" i="4"/>
  <c r="V2679" i="4"/>
  <c r="V2674" i="4"/>
  <c r="V2671" i="4"/>
  <c r="V2666" i="4"/>
  <c r="V2661" i="4"/>
  <c r="V2656" i="4"/>
  <c r="V2653" i="4"/>
  <c r="V2648" i="4"/>
  <c r="V2645" i="4"/>
  <c r="V2689" i="4"/>
  <c r="V2681" i="4"/>
  <c r="V2676" i="4"/>
  <c r="V2663" i="4"/>
  <c r="V2655" i="4"/>
  <c r="V2650" i="4"/>
  <c r="V2634" i="4"/>
  <c r="V2632" i="4"/>
  <c r="V2621" i="4"/>
  <c r="V2614" i="4"/>
  <c r="V2606" i="4"/>
  <c r="V2598" i="4"/>
  <c r="V2590" i="4"/>
  <c r="V2582" i="4"/>
  <c r="V2573" i="4"/>
  <c r="V2565" i="4"/>
  <c r="V2556" i="4"/>
  <c r="V2548" i="4"/>
  <c r="V2540" i="4"/>
  <c r="V2532" i="4"/>
  <c r="V2525" i="4"/>
  <c r="V2524" i="4"/>
  <c r="V2518" i="4"/>
  <c r="V2463" i="4"/>
  <c r="V2461" i="4"/>
  <c r="V2459" i="4"/>
  <c r="V2457" i="4"/>
  <c r="V2455" i="4"/>
  <c r="V2454" i="4"/>
  <c r="V2446" i="4"/>
  <c r="V2640" i="4"/>
  <c r="V2629" i="4"/>
  <c r="V2623" i="4"/>
  <c r="V2612" i="4"/>
  <c r="V2604" i="4"/>
  <c r="V2596" i="4"/>
  <c r="V2588" i="4"/>
  <c r="V2580" i="4"/>
  <c r="V2575" i="4"/>
  <c r="V2571" i="4"/>
  <c r="V2563" i="4"/>
  <c r="V2561" i="4"/>
  <c r="V2554" i="4"/>
  <c r="V2546" i="4"/>
  <c r="V2538" i="4"/>
  <c r="V2527" i="4"/>
  <c r="V2526" i="4"/>
  <c r="V2520" i="4"/>
  <c r="V2519" i="4"/>
  <c r="V2517" i="4"/>
  <c r="V2515" i="4"/>
  <c r="V2513" i="4"/>
  <c r="V2511" i="4"/>
  <c r="V2509" i="4"/>
  <c r="V2507" i="4"/>
  <c r="V2505" i="4"/>
  <c r="V2503" i="4"/>
  <c r="V2501" i="4"/>
  <c r="V2499" i="4"/>
  <c r="V2497" i="4"/>
  <c r="V2495" i="4"/>
  <c r="V2493" i="4"/>
  <c r="V2491" i="4"/>
  <c r="V2489" i="4"/>
  <c r="V2487" i="4"/>
  <c r="V2485" i="4"/>
  <c r="V2483" i="4"/>
  <c r="V2481" i="4"/>
  <c r="V2479" i="4"/>
  <c r="V2477" i="4"/>
  <c r="V2475" i="4"/>
  <c r="V2473" i="4"/>
  <c r="V2471" i="4"/>
  <c r="V2469" i="4"/>
  <c r="V2467" i="4"/>
  <c r="V2465" i="4"/>
  <c r="V2451" i="4"/>
  <c r="V2450" i="4"/>
  <c r="V2447" i="4"/>
  <c r="V2701" i="4"/>
  <c r="V2673" i="4"/>
  <c r="V2668" i="4"/>
  <c r="V2658" i="4"/>
  <c r="V2647" i="4"/>
  <c r="V2642" i="4"/>
  <c r="V2637" i="4"/>
  <c r="V2631" i="4"/>
  <c r="V2618" i="4"/>
  <c r="V2610" i="4"/>
  <c r="V2602" i="4"/>
  <c r="V2594" i="4"/>
  <c r="V2586" i="4"/>
  <c r="V2578" i="4"/>
  <c r="V2569" i="4"/>
  <c r="V2552" i="4"/>
  <c r="V2544" i="4"/>
  <c r="V2536" i="4"/>
  <c r="V2529" i="4"/>
  <c r="V2528" i="4"/>
  <c r="V2521" i="4"/>
  <c r="V2464" i="4"/>
  <c r="V2462" i="4"/>
  <c r="V2460" i="4"/>
  <c r="V2458" i="4"/>
  <c r="V2456" i="4"/>
  <c r="V2684" i="4"/>
  <c r="V2639" i="4"/>
  <c r="V2626" i="4"/>
  <c r="V2624" i="4"/>
  <c r="V2616" i="4"/>
  <c r="V2608" i="4"/>
  <c r="V2600" i="4"/>
  <c r="V2592" i="4"/>
  <c r="V2584" i="4"/>
  <c r="V2576" i="4"/>
  <c r="V2567" i="4"/>
  <c r="V2558" i="4"/>
  <c r="V2550" i="4"/>
  <c r="V2542" i="4"/>
  <c r="V2534" i="4"/>
  <c r="V2531" i="4"/>
  <c r="V2530" i="4"/>
  <c r="V2523" i="4"/>
  <c r="V2522" i="4"/>
  <c r="V2516" i="4"/>
  <c r="V2514" i="4"/>
  <c r="V2512" i="4"/>
  <c r="V2510" i="4"/>
  <c r="V2508" i="4"/>
  <c r="V2506" i="4"/>
  <c r="V2504" i="4"/>
  <c r="V2502" i="4"/>
  <c r="V2500" i="4"/>
  <c r="V2498" i="4"/>
  <c r="V2496" i="4"/>
  <c r="V2494" i="4"/>
  <c r="V2492" i="4"/>
  <c r="V2490" i="4"/>
  <c r="V2488" i="4"/>
  <c r="V2486" i="4"/>
  <c r="V2484" i="4"/>
  <c r="V2482" i="4"/>
  <c r="V2480" i="4"/>
  <c r="V2478" i="4"/>
  <c r="V2476" i="4"/>
  <c r="V2474" i="4"/>
  <c r="V2472" i="4"/>
  <c r="V2470" i="4"/>
  <c r="V2468" i="4"/>
  <c r="V2466" i="4"/>
  <c r="V2453" i="4"/>
  <c r="V2452" i="4"/>
  <c r="V2449" i="4"/>
  <c r="V2448" i="4"/>
  <c r="AL589" i="4"/>
  <c r="V589" i="4"/>
  <c r="AL587" i="4"/>
  <c r="V587" i="4"/>
  <c r="V579" i="4"/>
  <c r="V573" i="4"/>
  <c r="V570" i="4"/>
  <c r="V565" i="4"/>
  <c r="V562" i="4"/>
  <c r="V557" i="4"/>
  <c r="V554" i="4"/>
  <c r="V549" i="4"/>
  <c r="V546" i="4"/>
  <c r="V541" i="4"/>
  <c r="V538" i="4"/>
  <c r="V533" i="4"/>
  <c r="V530" i="4"/>
  <c r="V525" i="4"/>
  <c r="V522" i="4"/>
  <c r="V517" i="4"/>
  <c r="V514" i="4"/>
  <c r="V509" i="4"/>
  <c r="V506" i="4"/>
  <c r="V501" i="4"/>
  <c r="V498" i="4"/>
  <c r="V493" i="4"/>
  <c r="V490" i="4"/>
  <c r="V488" i="4"/>
  <c r="V486" i="4"/>
  <c r="V482" i="4"/>
  <c r="V478" i="4"/>
  <c r="V477" i="4"/>
  <c r="V469" i="4"/>
  <c r="V586" i="4"/>
  <c r="V583" i="4"/>
  <c r="V581" i="4"/>
  <c r="V578" i="4"/>
  <c r="V575" i="4"/>
  <c r="V572" i="4"/>
  <c r="V567" i="4"/>
  <c r="V564" i="4"/>
  <c r="V559" i="4"/>
  <c r="V556" i="4"/>
  <c r="V551" i="4"/>
  <c r="V548" i="4"/>
  <c r="V543" i="4"/>
  <c r="V540" i="4"/>
  <c r="V535" i="4"/>
  <c r="V532" i="4"/>
  <c r="V527" i="4"/>
  <c r="V524" i="4"/>
  <c r="V519" i="4"/>
  <c r="V516" i="4"/>
  <c r="V511" i="4"/>
  <c r="V508" i="4"/>
  <c r="V503" i="4"/>
  <c r="V500" i="4"/>
  <c r="V495" i="4"/>
  <c r="V492" i="4"/>
  <c r="V485" i="4"/>
  <c r="V481" i="4"/>
  <c r="V474" i="4"/>
  <c r="V473" i="4"/>
  <c r="V470" i="4"/>
  <c r="V584" i="4"/>
  <c r="V577" i="4"/>
  <c r="V569" i="4"/>
  <c r="V561" i="4"/>
  <c r="V553" i="4"/>
  <c r="V545" i="4"/>
  <c r="V537" i="4"/>
  <c r="V526" i="4"/>
  <c r="V520" i="4"/>
  <c r="V507" i="4"/>
  <c r="V505" i="4"/>
  <c r="V494" i="4"/>
  <c r="V487" i="4"/>
  <c r="V480" i="4"/>
  <c r="V476" i="4"/>
  <c r="V582" i="4"/>
  <c r="V574" i="4"/>
  <c r="V566" i="4"/>
  <c r="V558" i="4"/>
  <c r="V550" i="4"/>
  <c r="V542" i="4"/>
  <c r="V534" i="4"/>
  <c r="V528" i="4"/>
  <c r="V515" i="4"/>
  <c r="V513" i="4"/>
  <c r="V502" i="4"/>
  <c r="V496" i="4"/>
  <c r="V483" i="4"/>
  <c r="V471" i="4"/>
  <c r="V588" i="4"/>
  <c r="V585" i="4"/>
  <c r="V580" i="4"/>
  <c r="V576" i="4"/>
  <c r="V568" i="4"/>
  <c r="V560" i="4"/>
  <c r="V552" i="4"/>
  <c r="V544" i="4"/>
  <c r="V536" i="4"/>
  <c r="V523" i="4"/>
  <c r="V521" i="4"/>
  <c r="V510" i="4"/>
  <c r="V504" i="4"/>
  <c r="V491" i="4"/>
  <c r="V479" i="4"/>
  <c r="V475" i="4"/>
  <c r="AL588" i="4"/>
  <c r="V571" i="4"/>
  <c r="V563" i="4"/>
  <c r="V555" i="4"/>
  <c r="V547" i="4"/>
  <c r="V539" i="4"/>
  <c r="V531" i="4"/>
  <c r="V529" i="4"/>
  <c r="V518" i="4"/>
  <c r="V512" i="4"/>
  <c r="V499" i="4"/>
  <c r="V497" i="4"/>
  <c r="V489" i="4"/>
  <c r="V484" i="4"/>
  <c r="V472" i="4"/>
  <c r="V2948" i="4"/>
  <c r="V2939" i="4"/>
  <c r="V2934" i="4"/>
  <c r="V2931" i="4"/>
  <c r="V2928" i="4"/>
  <c r="AL2949" i="4"/>
  <c r="V2930" i="4"/>
  <c r="V2927" i="4"/>
  <c r="V2924" i="4"/>
  <c r="V2922" i="4"/>
  <c r="V2920" i="4"/>
  <c r="V2918" i="4"/>
  <c r="V2916" i="4"/>
  <c r="V2914" i="4"/>
  <c r="V2912" i="4"/>
  <c r="V2910" i="4"/>
  <c r="V2907" i="4"/>
  <c r="V2905" i="4"/>
  <c r="V2903" i="4"/>
  <c r="V2901" i="4"/>
  <c r="V2899" i="4"/>
  <c r="V2897" i="4"/>
  <c r="V2951" i="4"/>
  <c r="V2946" i="4"/>
  <c r="V2945" i="4"/>
  <c r="V2944" i="4"/>
  <c r="V2943" i="4"/>
  <c r="V2942" i="4"/>
  <c r="V2941" i="4"/>
  <c r="V2938" i="4"/>
  <c r="V2937" i="4"/>
  <c r="V2933" i="4"/>
  <c r="V2932" i="4"/>
  <c r="V2923" i="4"/>
  <c r="V2921" i="4"/>
  <c r="V2919" i="4"/>
  <c r="V2917" i="4"/>
  <c r="V2915" i="4"/>
  <c r="V2913" i="4"/>
  <c r="V2911" i="4"/>
  <c r="V2908" i="4"/>
  <c r="V2906" i="4"/>
  <c r="V2904" i="4"/>
  <c r="V2902" i="4"/>
  <c r="V2900" i="4"/>
  <c r="V2898" i="4"/>
  <c r="V2896" i="4"/>
  <c r="V2895" i="4"/>
  <c r="V2887" i="4"/>
  <c r="V2947" i="4"/>
  <c r="V2935" i="4"/>
  <c r="V2929" i="4"/>
  <c r="V2892" i="4"/>
  <c r="V2950" i="4"/>
  <c r="V2890" i="4"/>
  <c r="V2889" i="4"/>
  <c r="AL2951" i="4"/>
  <c r="AL2950" i="4"/>
  <c r="V2936" i="4"/>
  <c r="V2925" i="4"/>
  <c r="V2909" i="4"/>
  <c r="V2894" i="4"/>
  <c r="V2893" i="4"/>
  <c r="V2949" i="4"/>
  <c r="V2926" i="4"/>
  <c r="V2891" i="4"/>
  <c r="V2940" i="4"/>
  <c r="V2888" i="4"/>
  <c r="AL2168" i="4"/>
  <c r="V2167" i="4"/>
  <c r="V2163" i="4"/>
  <c r="V2161" i="4"/>
  <c r="V2159" i="4"/>
  <c r="V2155" i="4"/>
  <c r="V2151" i="4"/>
  <c r="V2147" i="4"/>
  <c r="V2143" i="4"/>
  <c r="V2140" i="4"/>
  <c r="V2135" i="4"/>
  <c r="V2132" i="4"/>
  <c r="V2127" i="4"/>
  <c r="V2122" i="4"/>
  <c r="V2116" i="4"/>
  <c r="V2114" i="4"/>
  <c r="V2109" i="4"/>
  <c r="V2107" i="4"/>
  <c r="V2103" i="4"/>
  <c r="V2101" i="4"/>
  <c r="V2099" i="4"/>
  <c r="V2097" i="4"/>
  <c r="V2095" i="4"/>
  <c r="V2093" i="4"/>
  <c r="V2091" i="4"/>
  <c r="V2089" i="4"/>
  <c r="V2087" i="4"/>
  <c r="V2085" i="4"/>
  <c r="V2083" i="4"/>
  <c r="V2081" i="4"/>
  <c r="V2079" i="4"/>
  <c r="V2077" i="4"/>
  <c r="V2075" i="4"/>
  <c r="V2073" i="4"/>
  <c r="V2071" i="4"/>
  <c r="V2069" i="4"/>
  <c r="V2064" i="4"/>
  <c r="V2057" i="4"/>
  <c r="V2052" i="4"/>
  <c r="V2050" i="4"/>
  <c r="V2045" i="4"/>
  <c r="V2038" i="4"/>
  <c r="V2035" i="4"/>
  <c r="V2030" i="4"/>
  <c r="V2025" i="4"/>
  <c r="V2022" i="4"/>
  <c r="V2017" i="4"/>
  <c r="V2014" i="4"/>
  <c r="V2009" i="4"/>
  <c r="V2006" i="4"/>
  <c r="AL2170" i="4"/>
  <c r="V2169" i="4"/>
  <c r="V2164" i="4"/>
  <c r="V2162" i="4"/>
  <c r="V2160" i="4"/>
  <c r="V2157" i="4"/>
  <c r="V2153" i="4"/>
  <c r="V2149" i="4"/>
  <c r="V2145" i="4"/>
  <c r="V2139" i="4"/>
  <c r="V2136" i="4"/>
  <c r="V2131" i="4"/>
  <c r="V2128" i="4"/>
  <c r="V2126" i="4"/>
  <c r="V2120" i="4"/>
  <c r="V2115" i="4"/>
  <c r="V2110" i="4"/>
  <c r="V2108" i="4"/>
  <c r="V2105" i="4"/>
  <c r="V2102" i="4"/>
  <c r="V2100" i="4"/>
  <c r="V2098" i="4"/>
  <c r="V2096" i="4"/>
  <c r="V2094" i="4"/>
  <c r="V2092" i="4"/>
  <c r="V2090" i="4"/>
  <c r="V2088" i="4"/>
  <c r="V2086" i="4"/>
  <c r="V2084" i="4"/>
  <c r="V2156" i="4"/>
  <c r="V2152" i="4"/>
  <c r="V2148" i="4"/>
  <c r="V2144" i="4"/>
  <c r="V2141" i="4"/>
  <c r="V2125" i="4"/>
  <c r="V2118" i="4"/>
  <c r="V2113" i="4"/>
  <c r="V2059" i="4"/>
  <c r="V2058" i="4"/>
  <c r="V2054" i="4"/>
  <c r="V2053" i="4"/>
  <c r="V2044" i="4"/>
  <c r="V2039" i="4"/>
  <c r="V2032" i="4"/>
  <c r="V2031" i="4"/>
  <c r="V2028" i="4"/>
  <c r="V2019" i="4"/>
  <c r="V2018" i="4"/>
  <c r="V2005" i="4"/>
  <c r="V2002" i="4"/>
  <c r="V1997" i="4"/>
  <c r="V1994" i="4"/>
  <c r="V1989" i="4"/>
  <c r="V1986" i="4"/>
  <c r="V1981" i="4"/>
  <c r="V1978" i="4"/>
  <c r="V1973" i="4"/>
  <c r="V1970" i="4"/>
  <c r="V1965" i="4"/>
  <c r="V1962" i="4"/>
  <c r="V1957" i="4"/>
  <c r="V1954" i="4"/>
  <c r="V1949" i="4"/>
  <c r="V1946" i="4"/>
  <c r="V1941" i="4"/>
  <c r="V1938" i="4"/>
  <c r="V1933" i="4"/>
  <c r="V1930" i="4"/>
  <c r="V1928" i="4"/>
  <c r="V1926" i="4"/>
  <c r="V1924" i="4"/>
  <c r="V1922" i="4"/>
  <c r="V1920" i="4"/>
  <c r="V1919" i="4"/>
  <c r="V1911" i="4"/>
  <c r="V2170" i="4"/>
  <c r="AL2169" i="4"/>
  <c r="V2166" i="4"/>
  <c r="V2134" i="4"/>
  <c r="V2130" i="4"/>
  <c r="V2124" i="4"/>
  <c r="V2121" i="4"/>
  <c r="V2106" i="4"/>
  <c r="V2082" i="4"/>
  <c r="V2078" i="4"/>
  <c r="V2074" i="4"/>
  <c r="V2070" i="4"/>
  <c r="V2066" i="4"/>
  <c r="V2065" i="4"/>
  <c r="V2061" i="4"/>
  <c r="V2060" i="4"/>
  <c r="V2055" i="4"/>
  <c r="V2051" i="4"/>
  <c r="V2040" i="4"/>
  <c r="V2037" i="4"/>
  <c r="V2036" i="4"/>
  <c r="V2033" i="4"/>
  <c r="V2029" i="4"/>
  <c r="V2024" i="4"/>
  <c r="V2023" i="4"/>
  <c r="V2020" i="4"/>
  <c r="V2011" i="4"/>
  <c r="V2010" i="4"/>
  <c r="V2004" i="4"/>
  <c r="V1999" i="4"/>
  <c r="V1996" i="4"/>
  <c r="V1991" i="4"/>
  <c r="V1988" i="4"/>
  <c r="V1983" i="4"/>
  <c r="V1980" i="4"/>
  <c r="V1975" i="4"/>
  <c r="V1972" i="4"/>
  <c r="V1967" i="4"/>
  <c r="V1964" i="4"/>
  <c r="V1959" i="4"/>
  <c r="V1956" i="4"/>
  <c r="V1951" i="4"/>
  <c r="V1948" i="4"/>
  <c r="V1943" i="4"/>
  <c r="V1940" i="4"/>
  <c r="V1935" i="4"/>
  <c r="V1932" i="4"/>
  <c r="V1916" i="4"/>
  <c r="V1915" i="4"/>
  <c r="V1912" i="4"/>
  <c r="V2165" i="4"/>
  <c r="V2158" i="4"/>
  <c r="V2154" i="4"/>
  <c r="V2150" i="4"/>
  <c r="V2146" i="4"/>
  <c r="V2142" i="4"/>
  <c r="V2138" i="4"/>
  <c r="V2129" i="4"/>
  <c r="V2117" i="4"/>
  <c r="V2112" i="4"/>
  <c r="V2067" i="4"/>
  <c r="V2062" i="4"/>
  <c r="V2056" i="4"/>
  <c r="V2047" i="4"/>
  <c r="V2046" i="4"/>
  <c r="V2042" i="4"/>
  <c r="V2041" i="4"/>
  <c r="V2034" i="4"/>
  <c r="V2021" i="4"/>
  <c r="V2016" i="4"/>
  <c r="V2015" i="4"/>
  <c r="V2012" i="4"/>
  <c r="V2001" i="4"/>
  <c r="V1998" i="4"/>
  <c r="V1993" i="4"/>
  <c r="V1990" i="4"/>
  <c r="V1985" i="4"/>
  <c r="V1982" i="4"/>
  <c r="V1977" i="4"/>
  <c r="V1974" i="4"/>
  <c r="V1969" i="4"/>
  <c r="V1966" i="4"/>
  <c r="V1961" i="4"/>
  <c r="V1958" i="4"/>
  <c r="V1953" i="4"/>
  <c r="V1950" i="4"/>
  <c r="V1945" i="4"/>
  <c r="V1942" i="4"/>
  <c r="V1937" i="4"/>
  <c r="V1934" i="4"/>
  <c r="V1929" i="4"/>
  <c r="V1927" i="4"/>
  <c r="V1925" i="4"/>
  <c r="V1923" i="4"/>
  <c r="V1921" i="4"/>
  <c r="V2168" i="4"/>
  <c r="V2119" i="4"/>
  <c r="V2111" i="4"/>
  <c r="V2104" i="4"/>
  <c r="V2076" i="4"/>
  <c r="V2068" i="4"/>
  <c r="V2063" i="4"/>
  <c r="V2026" i="4"/>
  <c r="V2013" i="4"/>
  <c r="V2000" i="4"/>
  <c r="V1995" i="4"/>
  <c r="V1984" i="4"/>
  <c r="V1979" i="4"/>
  <c r="V1968" i="4"/>
  <c r="V1963" i="4"/>
  <c r="V1952" i="4"/>
  <c r="V1947" i="4"/>
  <c r="V1936" i="4"/>
  <c r="V1931" i="4"/>
  <c r="V1918" i="4"/>
  <c r="V2137" i="4"/>
  <c r="V2133" i="4"/>
  <c r="V2049" i="4"/>
  <c r="V2043" i="4"/>
  <c r="V2008" i="4"/>
  <c r="V1914" i="4"/>
  <c r="V2123" i="4"/>
  <c r="V2080" i="4"/>
  <c r="V2072" i="4"/>
  <c r="V2048" i="4"/>
  <c r="V2027" i="4"/>
  <c r="V2007" i="4"/>
  <c r="V2003" i="4"/>
  <c r="V1992" i="4"/>
  <c r="V1987" i="4"/>
  <c r="V1976" i="4"/>
  <c r="V1971" i="4"/>
  <c r="V1960" i="4"/>
  <c r="V1955" i="4"/>
  <c r="V1944" i="4"/>
  <c r="V1939" i="4"/>
  <c r="V1917" i="4"/>
  <c r="V1913" i="4"/>
  <c r="V3044" i="4"/>
  <c r="V3038" i="4"/>
  <c r="V3034" i="4"/>
  <c r="V3030" i="4"/>
  <c r="V3023" i="4"/>
  <c r="V3020" i="4"/>
  <c r="V3019" i="4"/>
  <c r="V3016" i="4"/>
  <c r="V3015" i="4"/>
  <c r="V3051" i="4"/>
  <c r="V3042" i="4"/>
  <c r="V3036" i="4"/>
  <c r="V3032" i="4"/>
  <c r="V3052" i="4"/>
  <c r="V3017" i="4"/>
  <c r="V3054" i="4"/>
  <c r="AL3053" i="4"/>
  <c r="V3050" i="4"/>
  <c r="V3027" i="4"/>
  <c r="V3026" i="4"/>
  <c r="V3022" i="4"/>
  <c r="V3021" i="4"/>
  <c r="V3014" i="4"/>
  <c r="AL3054" i="4"/>
  <c r="V3049" i="4"/>
  <c r="V3047" i="4"/>
  <c r="V3045" i="4"/>
  <c r="V3041" i="4"/>
  <c r="V3039" i="4"/>
  <c r="V3035" i="4"/>
  <c r="V3031" i="4"/>
  <c r="V3029" i="4"/>
  <c r="V3028" i="4"/>
  <c r="V3053" i="4"/>
  <c r="V3033" i="4"/>
  <c r="V3024" i="4"/>
  <c r="V3040" i="4"/>
  <c r="V3046" i="4"/>
  <c r="V3043" i="4"/>
  <c r="V3018" i="4"/>
  <c r="V3013" i="4"/>
  <c r="V3048" i="4"/>
  <c r="V3025" i="4"/>
  <c r="AL3052" i="4"/>
  <c r="V3037" i="4"/>
  <c r="V628" i="4"/>
  <c r="V627" i="4"/>
  <c r="V625" i="4"/>
  <c r="V623" i="4"/>
  <c r="V619" i="4"/>
  <c r="V608" i="4"/>
  <c r="V602" i="4"/>
  <c r="AL632" i="4"/>
  <c r="V632" i="4"/>
  <c r="AL630" i="4"/>
  <c r="V630" i="4"/>
  <c r="V622" i="4"/>
  <c r="V618" i="4"/>
  <c r="V615" i="4"/>
  <c r="V613" i="4"/>
  <c r="V611" i="4"/>
  <c r="V607" i="4"/>
  <c r="V604" i="4"/>
  <c r="V600" i="4"/>
  <c r="V597" i="4"/>
  <c r="V596" i="4"/>
  <c r="V593" i="4"/>
  <c r="V592" i="4"/>
  <c r="AL631" i="4"/>
  <c r="V616" i="4"/>
  <c r="V612" i="4"/>
  <c r="V610" i="4"/>
  <c r="V601" i="4"/>
  <c r="V591" i="4"/>
  <c r="V629" i="4"/>
  <c r="V626" i="4"/>
  <c r="V624" i="4"/>
  <c r="V621" i="4"/>
  <c r="V614" i="4"/>
  <c r="V606" i="4"/>
  <c r="V603" i="4"/>
  <c r="V595" i="4"/>
  <c r="V631" i="4"/>
  <c r="V617" i="4"/>
  <c r="V609" i="4"/>
  <c r="V598" i="4"/>
  <c r="V620" i="4"/>
  <c r="V605" i="4"/>
  <c r="V599" i="4"/>
  <c r="V594" i="4"/>
  <c r="V590" i="4"/>
  <c r="V2883" i="4"/>
  <c r="V2874" i="4"/>
  <c r="V2869" i="4"/>
  <c r="V2867" i="4"/>
  <c r="V2865" i="4"/>
  <c r="V2863" i="4"/>
  <c r="V2859" i="4"/>
  <c r="V2857" i="4"/>
  <c r="V2855" i="4"/>
  <c r="V2853" i="4"/>
  <c r="V2842" i="4"/>
  <c r="V2840" i="4"/>
  <c r="V2838" i="4"/>
  <c r="V2836" i="4"/>
  <c r="V2834" i="4"/>
  <c r="V2832" i="4"/>
  <c r="V2830" i="4"/>
  <c r="V2828" i="4"/>
  <c r="V2826" i="4"/>
  <c r="V2824" i="4"/>
  <c r="V2822" i="4"/>
  <c r="V2780" i="4"/>
  <c r="V2779" i="4"/>
  <c r="V2776" i="4"/>
  <c r="V2775" i="4"/>
  <c r="V2876" i="4"/>
  <c r="V2870" i="4"/>
  <c r="V2868" i="4"/>
  <c r="V2866" i="4"/>
  <c r="V2864" i="4"/>
  <c r="V2861" i="4"/>
  <c r="V2858" i="4"/>
  <c r="V2856" i="4"/>
  <c r="V2854" i="4"/>
  <c r="V2852" i="4"/>
  <c r="V2843" i="4"/>
  <c r="V2841" i="4"/>
  <c r="V2839" i="4"/>
  <c r="V2837" i="4"/>
  <c r="V2835" i="4"/>
  <c r="V2833" i="4"/>
  <c r="V2831" i="4"/>
  <c r="V2829" i="4"/>
  <c r="V2827" i="4"/>
  <c r="V2825" i="4"/>
  <c r="V2823" i="4"/>
  <c r="V2786" i="4"/>
  <c r="V2778" i="4"/>
  <c r="V2777" i="4"/>
  <c r="V2774" i="4"/>
  <c r="AL2886" i="4"/>
  <c r="V2881" i="4"/>
  <c r="V2879" i="4"/>
  <c r="V2877" i="4"/>
  <c r="V2873" i="4"/>
  <c r="V2849" i="4"/>
  <c r="V2846" i="4"/>
  <c r="V2844" i="4"/>
  <c r="V2820" i="4"/>
  <c r="V2818" i="4"/>
  <c r="V2816" i="4"/>
  <c r="V2809" i="4"/>
  <c r="V2804" i="4"/>
  <c r="V2801" i="4"/>
  <c r="V2796" i="4"/>
  <c r="V2793" i="4"/>
  <c r="V2788" i="4"/>
  <c r="V2785" i="4"/>
  <c r="V2782" i="4"/>
  <c r="V2884" i="4"/>
  <c r="V2862" i="4"/>
  <c r="V2851" i="4"/>
  <c r="V2848" i="4"/>
  <c r="V2815" i="4"/>
  <c r="V2813" i="4"/>
  <c r="V2811" i="4"/>
  <c r="V2806" i="4"/>
  <c r="V2803" i="4"/>
  <c r="V2798" i="4"/>
  <c r="V2795" i="4"/>
  <c r="V2790" i="4"/>
  <c r="V2784" i="4"/>
  <c r="V2885" i="4"/>
  <c r="AL2884" i="4"/>
  <c r="V2880" i="4"/>
  <c r="V2878" i="4"/>
  <c r="V2875" i="4"/>
  <c r="V2872" i="4"/>
  <c r="V2850" i="4"/>
  <c r="V2845" i="4"/>
  <c r="V2821" i="4"/>
  <c r="V2819" i="4"/>
  <c r="V2817" i="4"/>
  <c r="V2808" i="4"/>
  <c r="V2805" i="4"/>
  <c r="V2800" i="4"/>
  <c r="V2797" i="4"/>
  <c r="V2792" i="4"/>
  <c r="V2789" i="4"/>
  <c r="V2787" i="4"/>
  <c r="V2871" i="4"/>
  <c r="V2814" i="4"/>
  <c r="V2812" i="4"/>
  <c r="V2810" i="4"/>
  <c r="V2802" i="4"/>
  <c r="V2794" i="4"/>
  <c r="V2773" i="4"/>
  <c r="V2860" i="4"/>
  <c r="V2781" i="4"/>
  <c r="AL2885" i="4"/>
  <c r="V2882" i="4"/>
  <c r="V2847" i="4"/>
  <c r="V2783" i="4"/>
  <c r="V2886" i="4"/>
  <c r="V2807" i="4"/>
  <c r="V2799" i="4"/>
  <c r="V2791" i="4"/>
  <c r="AL3708" i="4"/>
  <c r="V3708" i="4"/>
  <c r="V3705" i="4"/>
  <c r="V3704" i="4"/>
  <c r="V3702" i="4"/>
  <c r="V3700" i="4"/>
  <c r="V3696" i="4"/>
  <c r="V3694" i="4"/>
  <c r="V3692" i="4"/>
  <c r="V3690" i="4"/>
  <c r="V3688" i="4"/>
  <c r="V3686" i="4"/>
  <c r="V3684" i="4"/>
  <c r="V3682" i="4"/>
  <c r="V3680" i="4"/>
  <c r="V3678" i="4"/>
  <c r="V3676" i="4"/>
  <c r="V3674" i="4"/>
  <c r="V3672" i="4"/>
  <c r="V3670" i="4"/>
  <c r="V3668" i="4"/>
  <c r="V3666" i="4"/>
  <c r="V3664" i="4"/>
  <c r="V3662" i="4"/>
  <c r="V3660" i="4"/>
  <c r="V3658" i="4"/>
  <c r="V3656" i="4"/>
  <c r="V3654" i="4"/>
  <c r="V3652" i="4"/>
  <c r="V3650" i="4"/>
  <c r="V3648" i="4"/>
  <c r="V3646" i="4"/>
  <c r="V3644" i="4"/>
  <c r="V3642" i="4"/>
  <c r="V3640" i="4"/>
  <c r="V3638" i="4"/>
  <c r="V3636" i="4"/>
  <c r="V3634" i="4"/>
  <c r="V3632" i="4"/>
  <c r="V3630" i="4"/>
  <c r="V3628" i="4"/>
  <c r="V3626" i="4"/>
  <c r="V3624" i="4"/>
  <c r="V3622" i="4"/>
  <c r="V3620" i="4"/>
  <c r="V3618" i="4"/>
  <c r="V3616" i="4"/>
  <c r="V3614" i="4"/>
  <c r="V3612" i="4"/>
  <c r="V3610" i="4"/>
  <c r="V3608" i="4"/>
  <c r="V3606" i="4"/>
  <c r="V3604" i="4"/>
  <c r="V3602" i="4"/>
  <c r="V3600" i="4"/>
  <c r="V3598" i="4"/>
  <c r="V3596" i="4"/>
  <c r="V3594" i="4"/>
  <c r="V3592" i="4"/>
  <c r="V3590" i="4"/>
  <c r="V3588" i="4"/>
  <c r="V3586" i="4"/>
  <c r="V3584" i="4"/>
  <c r="V3582" i="4"/>
  <c r="V3580" i="4"/>
  <c r="V3578" i="4"/>
  <c r="V3576" i="4"/>
  <c r="V3574" i="4"/>
  <c r="V3572" i="4"/>
  <c r="V3570" i="4"/>
  <c r="V3568" i="4"/>
  <c r="V3566" i="4"/>
  <c r="V3564" i="4"/>
  <c r="V3562" i="4"/>
  <c r="V3560" i="4"/>
  <c r="V3558" i="4"/>
  <c r="V3556" i="4"/>
  <c r="V3554" i="4"/>
  <c r="V3552" i="4"/>
  <c r="V3550" i="4"/>
  <c r="V3548" i="4"/>
  <c r="V3546" i="4"/>
  <c r="V3544" i="4"/>
  <c r="V3542" i="4"/>
  <c r="V3540" i="4"/>
  <c r="V3538" i="4"/>
  <c r="V3536" i="4"/>
  <c r="V3534" i="4"/>
  <c r="V3532" i="4"/>
  <c r="V3530" i="4"/>
  <c r="V3528" i="4"/>
  <c r="V3526" i="4"/>
  <c r="V3524" i="4"/>
  <c r="V3522" i="4"/>
  <c r="V3520" i="4"/>
  <c r="V3518" i="4"/>
  <c r="V3516" i="4"/>
  <c r="V3514" i="4"/>
  <c r="V3512" i="4"/>
  <c r="V3510" i="4"/>
  <c r="V3508" i="4"/>
  <c r="V3506" i="4"/>
  <c r="V3504" i="4"/>
  <c r="V3502" i="4"/>
  <c r="V3500" i="4"/>
  <c r="V3498" i="4"/>
  <c r="V3496" i="4"/>
  <c r="V3494" i="4"/>
  <c r="V3492" i="4"/>
  <c r="V3490" i="4"/>
  <c r="V3488" i="4"/>
  <c r="V3486" i="4"/>
  <c r="V3484" i="4"/>
  <c r="V3482" i="4"/>
  <c r="V3480" i="4"/>
  <c r="V3478" i="4"/>
  <c r="V3476" i="4"/>
  <c r="V3474" i="4"/>
  <c r="V3472" i="4"/>
  <c r="V3470" i="4"/>
  <c r="V3468" i="4"/>
  <c r="V3466" i="4"/>
  <c r="V3464" i="4"/>
  <c r="V3462" i="4"/>
  <c r="V3460" i="4"/>
  <c r="V3458" i="4"/>
  <c r="V3456" i="4"/>
  <c r="V3454" i="4"/>
  <c r="V3452" i="4"/>
  <c r="V3450" i="4"/>
  <c r="V3448" i="4"/>
  <c r="V3446" i="4"/>
  <c r="V3444" i="4"/>
  <c r="V3442" i="4"/>
  <c r="V3440" i="4"/>
  <c r="V3438" i="4"/>
  <c r="V3436" i="4"/>
  <c r="V3434" i="4"/>
  <c r="V3699" i="4"/>
  <c r="V3709" i="4"/>
  <c r="AL3707" i="4"/>
  <c r="V3693" i="4"/>
  <c r="V3685" i="4"/>
  <c r="V3677" i="4"/>
  <c r="V3669" i="4"/>
  <c r="V3661" i="4"/>
  <c r="V3653" i="4"/>
  <c r="V3645" i="4"/>
  <c r="V3637" i="4"/>
  <c r="V3629" i="4"/>
  <c r="V3621" i="4"/>
  <c r="V3613" i="4"/>
  <c r="V3605" i="4"/>
  <c r="V3597" i="4"/>
  <c r="V3589" i="4"/>
  <c r="AL3709" i="4"/>
  <c r="V3706" i="4"/>
  <c r="V3703" i="4"/>
  <c r="V3698" i="4"/>
  <c r="V3691" i="4"/>
  <c r="V3683" i="4"/>
  <c r="V3675" i="4"/>
  <c r="V3667" i="4"/>
  <c r="V3659" i="4"/>
  <c r="V3651" i="4"/>
  <c r="V3643" i="4"/>
  <c r="V3635" i="4"/>
  <c r="V3627" i="4"/>
  <c r="V3619" i="4"/>
  <c r="V3611" i="4"/>
  <c r="V3603" i="4"/>
  <c r="V3595" i="4"/>
  <c r="V3701" i="4"/>
  <c r="V3689" i="4"/>
  <c r="V3681" i="4"/>
  <c r="V3673" i="4"/>
  <c r="V3665" i="4"/>
  <c r="V3657" i="4"/>
  <c r="V3649" i="4"/>
  <c r="V3641" i="4"/>
  <c r="V3633" i="4"/>
  <c r="V3625" i="4"/>
  <c r="V3617" i="4"/>
  <c r="V3609" i="4"/>
  <c r="V3601" i="4"/>
  <c r="V3593" i="4"/>
  <c r="V3585" i="4"/>
  <c r="V3583" i="4"/>
  <c r="V3581" i="4"/>
  <c r="V3579" i="4"/>
  <c r="V3577" i="4"/>
  <c r="V3575" i="4"/>
  <c r="V3573" i="4"/>
  <c r="V3571" i="4"/>
  <c r="V3569" i="4"/>
  <c r="V3567" i="4"/>
  <c r="V3565" i="4"/>
  <c r="V3563" i="4"/>
  <c r="V3561" i="4"/>
  <c r="V3559" i="4"/>
  <c r="V3557" i="4"/>
  <c r="V3555" i="4"/>
  <c r="V3553" i="4"/>
  <c r="V3551" i="4"/>
  <c r="V3549" i="4"/>
  <c r="V3547" i="4"/>
  <c r="V3545" i="4"/>
  <c r="V3543" i="4"/>
  <c r="V3541" i="4"/>
  <c r="V3539" i="4"/>
  <c r="V3537" i="4"/>
  <c r="V3535" i="4"/>
  <c r="V3533" i="4"/>
  <c r="V3531" i="4"/>
  <c r="V3529" i="4"/>
  <c r="V3527" i="4"/>
  <c r="V3525" i="4"/>
  <c r="V3523" i="4"/>
  <c r="V3521" i="4"/>
  <c r="V3519" i="4"/>
  <c r="V3707" i="4"/>
  <c r="V3687" i="4"/>
  <c r="V3671" i="4"/>
  <c r="V3655" i="4"/>
  <c r="V3639" i="4"/>
  <c r="V3623" i="4"/>
  <c r="V3607" i="4"/>
  <c r="V3591" i="4"/>
  <c r="V3398" i="4"/>
  <c r="V3396" i="4"/>
  <c r="V3394" i="4"/>
  <c r="V3392" i="4"/>
  <c r="V3390" i="4"/>
  <c r="V3388" i="4"/>
  <c r="V3386" i="4"/>
  <c r="V3384" i="4"/>
  <c r="V3382" i="4"/>
  <c r="V3380" i="4"/>
  <c r="V3378" i="4"/>
  <c r="V3376" i="4"/>
  <c r="V3374" i="4"/>
  <c r="V3372" i="4"/>
  <c r="V3370" i="4"/>
  <c r="V3368" i="4"/>
  <c r="V3366" i="4"/>
  <c r="V3364" i="4"/>
  <c r="V3362" i="4"/>
  <c r="V3360" i="4"/>
  <c r="V3358" i="4"/>
  <c r="V3356" i="4"/>
  <c r="V3354" i="4"/>
  <c r="V3352" i="4"/>
  <c r="V3350" i="4"/>
  <c r="V3348" i="4"/>
  <c r="V3346" i="4"/>
  <c r="V3344" i="4"/>
  <c r="V3342" i="4"/>
  <c r="V3340" i="4"/>
  <c r="V3338" i="4"/>
  <c r="V3336" i="4"/>
  <c r="V3334" i="4"/>
  <c r="V3332" i="4"/>
  <c r="V3330" i="4"/>
  <c r="V3328" i="4"/>
  <c r="V3326" i="4"/>
  <c r="V3324" i="4"/>
  <c r="V3322" i="4"/>
  <c r="V3320" i="4"/>
  <c r="V3318" i="4"/>
  <c r="V3316" i="4"/>
  <c r="V3314" i="4"/>
  <c r="V3312" i="4"/>
  <c r="V3310" i="4"/>
  <c r="V3308" i="4"/>
  <c r="V3306" i="4"/>
  <c r="V3304" i="4"/>
  <c r="V3302" i="4"/>
  <c r="V3300" i="4"/>
  <c r="V3298" i="4"/>
  <c r="V3296" i="4"/>
  <c r="V3294" i="4"/>
  <c r="V3292" i="4"/>
  <c r="V3290" i="4"/>
  <c r="V3288" i="4"/>
  <c r="V3286" i="4"/>
  <c r="V3284" i="4"/>
  <c r="V3282" i="4"/>
  <c r="V3280" i="4"/>
  <c r="V3278" i="4"/>
  <c r="V3276" i="4"/>
  <c r="V3274" i="4"/>
  <c r="V3697" i="4"/>
  <c r="V3587" i="4"/>
  <c r="V3517" i="4"/>
  <c r="V3515" i="4"/>
  <c r="V3513" i="4"/>
  <c r="V3511" i="4"/>
  <c r="V3509" i="4"/>
  <c r="V3507" i="4"/>
  <c r="V3505" i="4"/>
  <c r="V3503" i="4"/>
  <c r="V3501" i="4"/>
  <c r="V3499" i="4"/>
  <c r="V3497" i="4"/>
  <c r="V3495" i="4"/>
  <c r="V3493" i="4"/>
  <c r="V3491" i="4"/>
  <c r="V3489" i="4"/>
  <c r="V3487" i="4"/>
  <c r="V3485" i="4"/>
  <c r="V3483" i="4"/>
  <c r="V3481" i="4"/>
  <c r="V3479" i="4"/>
  <c r="V3477" i="4"/>
  <c r="V3475" i="4"/>
  <c r="V3473" i="4"/>
  <c r="V3471" i="4"/>
  <c r="V3469" i="4"/>
  <c r="V3467" i="4"/>
  <c r="V3465" i="4"/>
  <c r="V3463" i="4"/>
  <c r="V3461" i="4"/>
  <c r="V3459" i="4"/>
  <c r="V3457" i="4"/>
  <c r="V3455" i="4"/>
  <c r="V3453" i="4"/>
  <c r="V3451" i="4"/>
  <c r="V3449" i="4"/>
  <c r="V3447" i="4"/>
  <c r="V3445" i="4"/>
  <c r="V3443" i="4"/>
  <c r="V3441" i="4"/>
  <c r="V3439" i="4"/>
  <c r="V3437" i="4"/>
  <c r="V3435" i="4"/>
  <c r="V3433" i="4"/>
  <c r="V3431" i="4"/>
  <c r="V3429" i="4"/>
  <c r="V3695" i="4"/>
  <c r="V3663" i="4"/>
  <c r="V3631" i="4"/>
  <c r="V3599" i="4"/>
  <c r="V3426" i="4"/>
  <c r="V3425" i="4"/>
  <c r="V3418" i="4"/>
  <c r="V3417" i="4"/>
  <c r="V3410" i="4"/>
  <c r="V3409" i="4"/>
  <c r="V3402" i="4"/>
  <c r="V3401" i="4"/>
  <c r="V3363" i="4"/>
  <c r="V3361" i="4"/>
  <c r="V3359" i="4"/>
  <c r="V3357" i="4"/>
  <c r="V3355" i="4"/>
  <c r="V3353" i="4"/>
  <c r="V3351" i="4"/>
  <c r="V3349" i="4"/>
  <c r="V3347" i="4"/>
  <c r="V3345" i="4"/>
  <c r="V3343" i="4"/>
  <c r="V3341" i="4"/>
  <c r="V3339" i="4"/>
  <c r="V3337" i="4"/>
  <c r="V3335" i="4"/>
  <c r="V3333" i="4"/>
  <c r="V3331" i="4"/>
  <c r="V3329" i="4"/>
  <c r="V3327" i="4"/>
  <c r="V3325" i="4"/>
  <c r="V3323" i="4"/>
  <c r="V3321" i="4"/>
  <c r="V3319" i="4"/>
  <c r="V3317" i="4"/>
  <c r="V3315" i="4"/>
  <c r="V3313" i="4"/>
  <c r="V3311" i="4"/>
  <c r="V3309" i="4"/>
  <c r="V3307" i="4"/>
  <c r="V3305" i="4"/>
  <c r="V3303" i="4"/>
  <c r="V3301" i="4"/>
  <c r="V3299" i="4"/>
  <c r="V3297" i="4"/>
  <c r="V3295" i="4"/>
  <c r="V3293" i="4"/>
  <c r="V3291" i="4"/>
  <c r="V3289" i="4"/>
  <c r="V3287" i="4"/>
  <c r="V3285" i="4"/>
  <c r="V3239" i="4"/>
  <c r="V3232" i="4"/>
  <c r="V3230" i="4"/>
  <c r="V3228" i="4"/>
  <c r="V3226" i="4"/>
  <c r="V3224" i="4"/>
  <c r="V3222" i="4"/>
  <c r="V3220" i="4"/>
  <c r="V3218" i="4"/>
  <c r="V3216" i="4"/>
  <c r="V3214" i="4"/>
  <c r="V3212" i="4"/>
  <c r="V3210" i="4"/>
  <c r="V3208" i="4"/>
  <c r="V3206" i="4"/>
  <c r="V3204" i="4"/>
  <c r="V3202" i="4"/>
  <c r="V3200" i="4"/>
  <c r="V3198" i="4"/>
  <c r="V3196" i="4"/>
  <c r="V3194" i="4"/>
  <c r="V3192" i="4"/>
  <c r="V3190" i="4"/>
  <c r="V3188" i="4"/>
  <c r="V3186" i="4"/>
  <c r="V3184" i="4"/>
  <c r="V3182" i="4"/>
  <c r="V3180" i="4"/>
  <c r="V3178" i="4"/>
  <c r="V3175" i="4"/>
  <c r="V3173" i="4"/>
  <c r="V3171" i="4"/>
  <c r="V3156" i="4"/>
  <c r="V3151" i="4"/>
  <c r="V3149" i="4"/>
  <c r="V3147" i="4"/>
  <c r="V3145" i="4"/>
  <c r="V3143" i="4"/>
  <c r="V3128" i="4"/>
  <c r="V3126" i="4"/>
  <c r="V3121" i="4"/>
  <c r="V3119" i="4"/>
  <c r="V3117" i="4"/>
  <c r="V3103" i="4"/>
  <c r="V3101" i="4"/>
  <c r="V3099" i="4"/>
  <c r="V3097" i="4"/>
  <c r="V3095" i="4"/>
  <c r="V3093" i="4"/>
  <c r="V3090" i="4"/>
  <c r="V3088" i="4"/>
  <c r="V3086" i="4"/>
  <c r="V3083" i="4"/>
  <c r="V3072" i="4"/>
  <c r="V3070" i="4"/>
  <c r="V3068" i="4"/>
  <c r="V3066" i="4"/>
  <c r="V3064" i="4"/>
  <c r="V3063" i="4"/>
  <c r="V3055" i="4"/>
  <c r="V3430" i="4"/>
  <c r="V3427" i="4"/>
  <c r="V3420" i="4"/>
  <c r="V3419" i="4"/>
  <c r="V3412" i="4"/>
  <c r="V3411" i="4"/>
  <c r="V3404" i="4"/>
  <c r="V3403" i="4"/>
  <c r="V3283" i="4"/>
  <c r="V3281" i="4"/>
  <c r="V3279" i="4"/>
  <c r="V3277" i="4"/>
  <c r="V3275" i="4"/>
  <c r="V3273" i="4"/>
  <c r="V3271" i="4"/>
  <c r="V3269" i="4"/>
  <c r="V3267" i="4"/>
  <c r="V3265" i="4"/>
  <c r="V3263" i="4"/>
  <c r="V3261" i="4"/>
  <c r="V3259" i="4"/>
  <c r="V3257" i="4"/>
  <c r="V3255" i="4"/>
  <c r="V3253" i="4"/>
  <c r="V3251" i="4"/>
  <c r="V3249" i="4"/>
  <c r="V3247" i="4"/>
  <c r="V3245" i="4"/>
  <c r="V3243" i="4"/>
  <c r="V3241" i="4"/>
  <c r="V3236" i="4"/>
  <c r="V3234" i="4"/>
  <c r="V3177" i="4"/>
  <c r="V3170" i="4"/>
  <c r="V3168" i="4"/>
  <c r="V3166" i="4"/>
  <c r="V3164" i="4"/>
  <c r="V3162" i="4"/>
  <c r="V3160" i="4"/>
  <c r="V3158" i="4"/>
  <c r="V3153" i="4"/>
  <c r="V3140" i="4"/>
  <c r="V3138" i="4"/>
  <c r="V3136" i="4"/>
  <c r="V3134" i="4"/>
  <c r="V3132" i="4"/>
  <c r="V3130" i="4"/>
  <c r="V3123" i="4"/>
  <c r="V3114" i="4"/>
  <c r="V3113" i="4"/>
  <c r="V3112" i="4"/>
  <c r="V3108" i="4"/>
  <c r="V3106" i="4"/>
  <c r="V3679" i="4"/>
  <c r="V3647" i="4"/>
  <c r="V3615" i="4"/>
  <c r="V3422" i="4"/>
  <c r="V3421" i="4"/>
  <c r="V3414" i="4"/>
  <c r="V3413" i="4"/>
  <c r="V3406" i="4"/>
  <c r="V3405" i="4"/>
  <c r="V3240" i="4"/>
  <c r="V3238" i="4"/>
  <c r="V3233" i="4"/>
  <c r="V3231" i="4"/>
  <c r="V3229" i="4"/>
  <c r="V3227" i="4"/>
  <c r="V3225" i="4"/>
  <c r="V3223" i="4"/>
  <c r="V3221" i="4"/>
  <c r="V3219" i="4"/>
  <c r="V3217" i="4"/>
  <c r="V3215" i="4"/>
  <c r="V3213" i="4"/>
  <c r="V3211" i="4"/>
  <c r="V3209" i="4"/>
  <c r="V3207" i="4"/>
  <c r="V3205" i="4"/>
  <c r="V3203" i="4"/>
  <c r="V3201" i="4"/>
  <c r="V3199" i="4"/>
  <c r="V3197" i="4"/>
  <c r="V3195" i="4"/>
  <c r="V3193" i="4"/>
  <c r="V3191" i="4"/>
  <c r="V3189" i="4"/>
  <c r="V3187" i="4"/>
  <c r="V3185" i="4"/>
  <c r="V3183" i="4"/>
  <c r="V3181" i="4"/>
  <c r="V3179" i="4"/>
  <c r="V3174" i="4"/>
  <c r="V3172" i="4"/>
  <c r="V3157" i="4"/>
  <c r="V3155" i="4"/>
  <c r="V3150" i="4"/>
  <c r="V3148" i="4"/>
  <c r="V3146" i="4"/>
  <c r="V3144" i="4"/>
  <c r="V3142" i="4"/>
  <c r="V3127" i="4"/>
  <c r="V3125" i="4"/>
  <c r="V3120" i="4"/>
  <c r="V3118" i="4"/>
  <c r="V3116" i="4"/>
  <c r="V3111" i="4"/>
  <c r="V3110" i="4"/>
  <c r="V3105" i="4"/>
  <c r="V3102" i="4"/>
  <c r="V3100" i="4"/>
  <c r="V3098" i="4"/>
  <c r="V3096" i="4"/>
  <c r="V3094" i="4"/>
  <c r="V3092" i="4"/>
  <c r="V3089" i="4"/>
  <c r="V3087" i="4"/>
  <c r="V3084" i="4"/>
  <c r="V3082" i="4"/>
  <c r="V3071" i="4"/>
  <c r="V3069" i="4"/>
  <c r="V3067" i="4"/>
  <c r="V3065" i="4"/>
  <c r="V3424" i="4"/>
  <c r="V3416" i="4"/>
  <c r="V3408" i="4"/>
  <c r="V3400" i="4"/>
  <c r="V3393" i="4"/>
  <c r="V3385" i="4"/>
  <c r="V3377" i="4"/>
  <c r="V3369" i="4"/>
  <c r="V3262" i="4"/>
  <c r="V3260" i="4"/>
  <c r="V3258" i="4"/>
  <c r="V3256" i="4"/>
  <c r="V3254" i="4"/>
  <c r="V3252" i="4"/>
  <c r="V3250" i="4"/>
  <c r="V3248" i="4"/>
  <c r="V3246" i="4"/>
  <c r="V3244" i="4"/>
  <c r="V3237" i="4"/>
  <c r="V3176" i="4"/>
  <c r="V3139" i="4"/>
  <c r="V3115" i="4"/>
  <c r="V3079" i="4"/>
  <c r="V3076" i="4"/>
  <c r="V3060" i="4"/>
  <c r="V3057" i="4"/>
  <c r="V3432" i="4"/>
  <c r="V3428" i="4"/>
  <c r="V3397" i="4"/>
  <c r="V3389" i="4"/>
  <c r="V3381" i="4"/>
  <c r="V3373" i="4"/>
  <c r="V3365" i="4"/>
  <c r="V3242" i="4"/>
  <c r="V3169" i="4"/>
  <c r="V3161" i="4"/>
  <c r="V3152" i="4"/>
  <c r="V3133" i="4"/>
  <c r="V3129" i="4"/>
  <c r="V3124" i="4"/>
  <c r="V3109" i="4"/>
  <c r="V3107" i="4"/>
  <c r="V3104" i="4"/>
  <c r="V3080" i="4"/>
  <c r="V3075" i="4"/>
  <c r="V3061" i="4"/>
  <c r="V3056" i="4"/>
  <c r="V3423" i="4"/>
  <c r="V3415" i="4"/>
  <c r="V3407" i="4"/>
  <c r="V3399" i="4"/>
  <c r="V3391" i="4"/>
  <c r="V3383" i="4"/>
  <c r="V3375" i="4"/>
  <c r="V3367" i="4"/>
  <c r="V3272" i="4"/>
  <c r="V3270" i="4"/>
  <c r="V3268" i="4"/>
  <c r="V3266" i="4"/>
  <c r="V3264" i="4"/>
  <c r="V3141" i="4"/>
  <c r="V3131" i="4"/>
  <c r="V3091" i="4"/>
  <c r="V3085" i="4"/>
  <c r="V3077" i="4"/>
  <c r="V3074" i="4"/>
  <c r="V3062" i="4"/>
  <c r="V3059" i="4"/>
  <c r="V3371" i="4"/>
  <c r="V3167" i="4"/>
  <c r="V3159" i="4"/>
  <c r="V3137" i="4"/>
  <c r="V3073" i="4"/>
  <c r="V3395" i="4"/>
  <c r="V3235" i="4"/>
  <c r="V3058" i="4"/>
  <c r="V3387" i="4"/>
  <c r="V3122" i="4"/>
  <c r="V3081" i="4"/>
  <c r="V3379" i="4"/>
  <c r="V3154" i="4"/>
  <c r="V3165" i="4"/>
  <c r="V3163" i="4"/>
  <c r="V3135" i="4"/>
  <c r="V3078" i="4"/>
  <c r="V4021" i="4"/>
  <c r="V4018" i="4"/>
  <c r="V4016" i="4"/>
  <c r="V4013" i="4"/>
  <c r="V4009" i="4"/>
  <c r="V4005" i="4"/>
  <c r="V4001" i="4"/>
  <c r="V3997" i="4"/>
  <c r="V3993" i="4"/>
  <c r="V3989" i="4"/>
  <c r="V3985" i="4"/>
  <c r="V3981" i="4"/>
  <c r="V3977" i="4"/>
  <c r="AL4023" i="4"/>
  <c r="V4023" i="4"/>
  <c r="V4012" i="4"/>
  <c r="V4008" i="4"/>
  <c r="V4004" i="4"/>
  <c r="V4000" i="4"/>
  <c r="V3996" i="4"/>
  <c r="V3992" i="4"/>
  <c r="V3988" i="4"/>
  <c r="V3984" i="4"/>
  <c r="V3980" i="4"/>
  <c r="V3976" i="4"/>
  <c r="V4024" i="4"/>
  <c r="V4020" i="4"/>
  <c r="V4014" i="4"/>
  <c r="V4007" i="4"/>
  <c r="V3982" i="4"/>
  <c r="V3978" i="4"/>
  <c r="V3972" i="4"/>
  <c r="V3968" i="4"/>
  <c r="V3964" i="4"/>
  <c r="V3960" i="4"/>
  <c r="V3959" i="4"/>
  <c r="AL4022" i="4"/>
  <c r="V4010" i="4"/>
  <c r="V4003" i="4"/>
  <c r="V3998" i="4"/>
  <c r="V3995" i="4"/>
  <c r="V3990" i="4"/>
  <c r="V3987" i="4"/>
  <c r="V3975" i="4"/>
  <c r="V3973" i="4"/>
  <c r="V3971" i="4"/>
  <c r="V3967" i="4"/>
  <c r="V3963" i="4"/>
  <c r="V3958" i="4"/>
  <c r="V3955" i="4"/>
  <c r="V3954" i="4"/>
  <c r="V3951" i="4"/>
  <c r="V3950" i="4"/>
  <c r="V4015" i="4"/>
  <c r="V4002" i="4"/>
  <c r="V3991" i="4"/>
  <c r="V3969" i="4"/>
  <c r="V3962" i="4"/>
  <c r="V3957" i="4"/>
  <c r="V3952" i="4"/>
  <c r="V3948" i="4"/>
  <c r="V4011" i="4"/>
  <c r="V3994" i="4"/>
  <c r="V3983" i="4"/>
  <c r="V3974" i="4"/>
  <c r="V3965" i="4"/>
  <c r="V3949" i="4"/>
  <c r="V4022" i="4"/>
  <c r="V4006" i="4"/>
  <c r="V3999" i="4"/>
  <c r="V3979" i="4"/>
  <c r="V3966" i="4"/>
  <c r="V3956" i="4"/>
  <c r="V3961" i="4"/>
  <c r="V4019" i="4"/>
  <c r="V4017" i="4"/>
  <c r="V3986" i="4"/>
  <c r="AL4024" i="4"/>
  <c r="V3953" i="4"/>
  <c r="V3970" i="4"/>
  <c r="AL1909" i="4"/>
  <c r="V1909" i="4"/>
  <c r="V1906" i="4"/>
  <c r="V1905" i="4"/>
  <c r="V1903" i="4"/>
  <c r="V1901" i="4"/>
  <c r="V1897" i="4"/>
  <c r="V1894" i="4"/>
  <c r="V1891" i="4"/>
  <c r="V1886" i="4"/>
  <c r="V1881" i="4"/>
  <c r="V1876" i="4"/>
  <c r="V1874" i="4"/>
  <c r="V1869" i="4"/>
  <c r="V1864" i="4"/>
  <c r="V1862" i="4"/>
  <c r="V1857" i="4"/>
  <c r="V1852" i="4"/>
  <c r="V1850" i="4"/>
  <c r="V1845" i="4"/>
  <c r="V1840" i="4"/>
  <c r="V1838" i="4"/>
  <c r="V1833" i="4"/>
  <c r="V1831" i="4"/>
  <c r="V1829" i="4"/>
  <c r="V1820" i="4"/>
  <c r="V1818" i="4"/>
  <c r="V1813" i="4"/>
  <c r="V1808" i="4"/>
  <c r="V1806" i="4"/>
  <c r="V1801" i="4"/>
  <c r="V1799" i="4"/>
  <c r="V1797" i="4"/>
  <c r="V1795" i="4"/>
  <c r="V1793" i="4"/>
  <c r="V1791" i="4"/>
  <c r="V1789" i="4"/>
  <c r="V1787" i="4"/>
  <c r="V1785" i="4"/>
  <c r="V1783" i="4"/>
  <c r="V1781" i="4"/>
  <c r="V1779" i="4"/>
  <c r="V1777" i="4"/>
  <c r="V1775" i="4"/>
  <c r="V1773" i="4"/>
  <c r="V1771" i="4"/>
  <c r="V1769" i="4"/>
  <c r="V1758" i="4"/>
  <c r="V1756" i="4"/>
  <c r="V1751" i="4"/>
  <c r="V1746" i="4"/>
  <c r="V1744" i="4"/>
  <c r="V1742" i="4"/>
  <c r="V1740" i="4"/>
  <c r="V1738" i="4"/>
  <c r="V1736" i="4"/>
  <c r="V1734" i="4"/>
  <c r="V1732" i="4"/>
  <c r="V1730" i="4"/>
  <c r="V1728" i="4"/>
  <c r="V1726" i="4"/>
  <c r="V1724" i="4"/>
  <c r="V1722" i="4"/>
  <c r="V1720" i="4"/>
  <c r="V1718" i="4"/>
  <c r="V1716" i="4"/>
  <c r="V1714" i="4"/>
  <c r="V1712" i="4"/>
  <c r="V1710" i="4"/>
  <c r="V1708" i="4"/>
  <c r="V1706" i="4"/>
  <c r="V1704" i="4"/>
  <c r="V1702" i="4"/>
  <c r="V1700" i="4"/>
  <c r="V1698" i="4"/>
  <c r="V1696" i="4"/>
  <c r="V1694" i="4"/>
  <c r="V1685" i="4"/>
  <c r="V1683" i="4"/>
  <c r="V1678" i="4"/>
  <c r="V1673" i="4"/>
  <c r="V1671" i="4"/>
  <c r="V1666" i="4"/>
  <c r="V1664" i="4"/>
  <c r="V1659" i="4"/>
  <c r="V1657" i="4"/>
  <c r="V1655" i="4"/>
  <c r="V1653" i="4"/>
  <c r="V1648" i="4"/>
  <c r="V1646" i="4"/>
  <c r="V1641" i="4"/>
  <c r="V1639" i="4"/>
  <c r="V1624" i="4"/>
  <c r="V1622" i="4"/>
  <c r="V1619" i="4"/>
  <c r="V1614" i="4"/>
  <c r="V1612" i="4"/>
  <c r="V1607" i="4"/>
  <c r="V1605" i="4"/>
  <c r="V1603" i="4"/>
  <c r="V1601" i="4"/>
  <c r="V1599" i="4"/>
  <c r="V1597" i="4"/>
  <c r="V1595" i="4"/>
  <c r="V1590" i="4"/>
  <c r="V1583" i="4"/>
  <c r="V1576" i="4"/>
  <c r="V1571" i="4"/>
  <c r="V1569" i="4"/>
  <c r="V1567" i="4"/>
  <c r="V1562" i="4"/>
  <c r="V1900" i="4"/>
  <c r="V1896" i="4"/>
  <c r="V1893" i="4"/>
  <c r="V1890" i="4"/>
  <c r="V1888" i="4"/>
  <c r="V1883" i="4"/>
  <c r="V1878" i="4"/>
  <c r="V1873" i="4"/>
  <c r="V1871" i="4"/>
  <c r="V1866" i="4"/>
  <c r="V1861" i="4"/>
  <c r="V1859" i="4"/>
  <c r="V1854" i="4"/>
  <c r="V1849" i="4"/>
  <c r="V1847" i="4"/>
  <c r="V1842" i="4"/>
  <c r="V1837" i="4"/>
  <c r="V1835" i="4"/>
  <c r="V1826" i="4"/>
  <c r="V1824" i="4"/>
  <c r="V1822" i="4"/>
  <c r="V1817" i="4"/>
  <c r="V1815" i="4"/>
  <c r="V1810" i="4"/>
  <c r="V1805" i="4"/>
  <c r="V1803" i="4"/>
  <c r="AL1910" i="4"/>
  <c r="V1910" i="4"/>
  <c r="AL1908" i="4"/>
  <c r="V1908" i="4"/>
  <c r="V1904" i="4"/>
  <c r="V1902" i="4"/>
  <c r="V1899" i="4"/>
  <c r="V1895" i="4"/>
  <c r="V1887" i="4"/>
  <c r="V1885" i="4"/>
  <c r="V1880" i="4"/>
  <c r="V1875" i="4"/>
  <c r="V1870" i="4"/>
  <c r="V1868" i="4"/>
  <c r="V1863" i="4"/>
  <c r="V1858" i="4"/>
  <c r="V1856" i="4"/>
  <c r="V1851" i="4"/>
  <c r="V1846" i="4"/>
  <c r="V1844" i="4"/>
  <c r="V1839" i="4"/>
  <c r="V1834" i="4"/>
  <c r="V1832" i="4"/>
  <c r="V1830" i="4"/>
  <c r="V1828" i="4"/>
  <c r="V1819" i="4"/>
  <c r="V1814" i="4"/>
  <c r="V1812" i="4"/>
  <c r="V1807" i="4"/>
  <c r="V1802" i="4"/>
  <c r="V1800" i="4"/>
  <c r="V1798" i="4"/>
  <c r="V1796" i="4"/>
  <c r="V1794" i="4"/>
  <c r="V1792" i="4"/>
  <c r="V1790" i="4"/>
  <c r="V1788" i="4"/>
  <c r="V1786" i="4"/>
  <c r="V1784" i="4"/>
  <c r="V1782" i="4"/>
  <c r="V1780" i="4"/>
  <c r="V1778" i="4"/>
  <c r="V1776" i="4"/>
  <c r="V1774" i="4"/>
  <c r="V1772" i="4"/>
  <c r="V1770" i="4"/>
  <c r="V1757" i="4"/>
  <c r="V1752" i="4"/>
  <c r="V1750" i="4"/>
  <c r="V1745" i="4"/>
  <c r="V1743" i="4"/>
  <c r="V1741" i="4"/>
  <c r="V1739" i="4"/>
  <c r="V1737" i="4"/>
  <c r="V1735" i="4"/>
  <c r="V1733" i="4"/>
  <c r="V1731" i="4"/>
  <c r="V1729" i="4"/>
  <c r="V1727" i="4"/>
  <c r="V1725" i="4"/>
  <c r="V1723" i="4"/>
  <c r="V1721" i="4"/>
  <c r="V1719" i="4"/>
  <c r="V1717" i="4"/>
  <c r="V1715" i="4"/>
  <c r="V1713" i="4"/>
  <c r="V1711" i="4"/>
  <c r="V1709" i="4"/>
  <c r="V1707" i="4"/>
  <c r="V1705" i="4"/>
  <c r="V1703" i="4"/>
  <c r="V1701" i="4"/>
  <c r="V1699" i="4"/>
  <c r="V1697" i="4"/>
  <c r="V1695" i="4"/>
  <c r="V1693" i="4"/>
  <c r="V1684" i="4"/>
  <c r="V1679" i="4"/>
  <c r="V1677" i="4"/>
  <c r="V1672" i="4"/>
  <c r="V1665" i="4"/>
  <c r="V1660" i="4"/>
  <c r="V1658" i="4"/>
  <c r="V1656" i="4"/>
  <c r="V1654" i="4"/>
  <c r="V1652" i="4"/>
  <c r="V1647" i="4"/>
  <c r="V1645" i="4"/>
  <c r="V1640" i="4"/>
  <c r="V1623" i="4"/>
  <c r="V1618" i="4"/>
  <c r="V1615" i="4"/>
  <c r="V1613" i="4"/>
  <c r="V1611" i="4"/>
  <c r="V1608" i="4"/>
  <c r="V1606" i="4"/>
  <c r="V1604" i="4"/>
  <c r="V1602" i="4"/>
  <c r="V1600" i="4"/>
  <c r="V1598" i="4"/>
  <c r="V1596" i="4"/>
  <c r="V1584" i="4"/>
  <c r="V1577" i="4"/>
  <c r="V1575" i="4"/>
  <c r="V1882" i="4"/>
  <c r="V1865" i="4"/>
  <c r="V1860" i="4"/>
  <c r="V1843" i="4"/>
  <c r="V1809" i="4"/>
  <c r="V1804" i="4"/>
  <c r="V1766" i="4"/>
  <c r="V1763" i="4"/>
  <c r="V1755" i="4"/>
  <c r="V1747" i="4"/>
  <c r="V1691" i="4"/>
  <c r="V1688" i="4"/>
  <c r="V1680" i="4"/>
  <c r="V1675" i="4"/>
  <c r="V1667" i="4"/>
  <c r="V1662" i="4"/>
  <c r="V1650" i="4"/>
  <c r="V1644" i="4"/>
  <c r="V1636" i="4"/>
  <c r="V1631" i="4"/>
  <c r="V1628" i="4"/>
  <c r="V1616" i="4"/>
  <c r="V1593" i="4"/>
  <c r="V1586" i="4"/>
  <c r="V1579" i="4"/>
  <c r="V1568" i="4"/>
  <c r="V1558" i="4"/>
  <c r="V1553" i="4"/>
  <c r="V1551" i="4"/>
  <c r="V1548" i="4"/>
  <c r="V1543" i="4"/>
  <c r="V1538" i="4"/>
  <c r="V1533" i="4"/>
  <c r="V1530" i="4"/>
  <c r="V1525" i="4"/>
  <c r="V1522" i="4"/>
  <c r="V1517" i="4"/>
  <c r="V1514" i="4"/>
  <c r="V1509" i="4"/>
  <c r="V1506" i="4"/>
  <c r="V1501" i="4"/>
  <c r="V1498" i="4"/>
  <c r="V1493" i="4"/>
  <c r="V1490" i="4"/>
  <c r="V1485" i="4"/>
  <c r="V1482" i="4"/>
  <c r="V1477" i="4"/>
  <c r="V1474" i="4"/>
  <c r="V1469" i="4"/>
  <c r="V1466" i="4"/>
  <c r="V1461" i="4"/>
  <c r="V1458" i="4"/>
  <c r="V1453" i="4"/>
  <c r="V1450" i="4"/>
  <c r="V1445" i="4"/>
  <c r="V1442" i="4"/>
  <c r="V1437" i="4"/>
  <c r="V1434" i="4"/>
  <c r="V1413" i="4"/>
  <c r="V1412" i="4"/>
  <c r="V1409" i="4"/>
  <c r="V1408" i="4"/>
  <c r="V1879" i="4"/>
  <c r="V1853" i="4"/>
  <c r="V1848" i="4"/>
  <c r="V1827" i="4"/>
  <c r="V1823" i="4"/>
  <c r="V1768" i="4"/>
  <c r="V1765" i="4"/>
  <c r="V1760" i="4"/>
  <c r="V1754" i="4"/>
  <c r="V1749" i="4"/>
  <c r="V1690" i="4"/>
  <c r="V1682" i="4"/>
  <c r="V1674" i="4"/>
  <c r="V1669" i="4"/>
  <c r="V1661" i="4"/>
  <c r="V1643" i="4"/>
  <c r="V1638" i="4"/>
  <c r="V1633" i="4"/>
  <c r="V1630" i="4"/>
  <c r="V1625" i="4"/>
  <c r="V1620" i="4"/>
  <c r="V1594" i="4"/>
  <c r="V1591" i="4"/>
  <c r="V1588" i="4"/>
  <c r="V1585" i="4"/>
  <c r="V1581" i="4"/>
  <c r="V1578" i="4"/>
  <c r="V1573" i="4"/>
  <c r="V1572" i="4"/>
  <c r="V1564" i="4"/>
  <c r="V1563" i="4"/>
  <c r="V1560" i="4"/>
  <c r="V1555" i="4"/>
  <c r="V1550" i="4"/>
  <c r="V1545" i="4"/>
  <c r="V1540" i="4"/>
  <c r="V1537" i="4"/>
  <c r="V1535" i="4"/>
  <c r="V1532" i="4"/>
  <c r="V1527" i="4"/>
  <c r="V1524" i="4"/>
  <c r="V1519" i="4"/>
  <c r="V1516" i="4"/>
  <c r="V1511" i="4"/>
  <c r="V1508" i="4"/>
  <c r="V1503" i="4"/>
  <c r="V1500" i="4"/>
  <c r="V1495" i="4"/>
  <c r="V1492" i="4"/>
  <c r="V1487" i="4"/>
  <c r="V1484" i="4"/>
  <c r="V1479" i="4"/>
  <c r="V1476" i="4"/>
  <c r="V1471" i="4"/>
  <c r="V1468" i="4"/>
  <c r="V1463" i="4"/>
  <c r="V1460" i="4"/>
  <c r="V1455" i="4"/>
  <c r="V1452" i="4"/>
  <c r="V1447" i="4"/>
  <c r="V1444" i="4"/>
  <c r="V1439" i="4"/>
  <c r="V1436" i="4"/>
  <c r="V1431" i="4"/>
  <c r="V1429" i="4"/>
  <c r="V1427" i="4"/>
  <c r="V1425" i="4"/>
  <c r="V1423" i="4"/>
  <c r="V1421" i="4"/>
  <c r="V1419" i="4"/>
  <c r="V1417" i="4"/>
  <c r="V1415" i="4"/>
  <c r="V1414" i="4"/>
  <c r="V1406" i="4"/>
  <c r="V1884" i="4"/>
  <c r="V1867" i="4"/>
  <c r="V1841" i="4"/>
  <c r="V1836" i="4"/>
  <c r="V1811" i="4"/>
  <c r="V1767" i="4"/>
  <c r="V1762" i="4"/>
  <c r="V1759" i="4"/>
  <c r="V1692" i="4"/>
  <c r="V1687" i="4"/>
  <c r="V1681" i="4"/>
  <c r="V1676" i="4"/>
  <c r="V1668" i="4"/>
  <c r="V1663" i="4"/>
  <c r="V1649" i="4"/>
  <c r="V1635" i="4"/>
  <c r="V1632" i="4"/>
  <c r="V1627" i="4"/>
  <c r="V1610" i="4"/>
  <c r="V1587" i="4"/>
  <c r="V1580" i="4"/>
  <c r="V1570" i="4"/>
  <c r="V1566" i="4"/>
  <c r="V1565" i="4"/>
  <c r="V1561" i="4"/>
  <c r="V1557" i="4"/>
  <c r="V1552" i="4"/>
  <c r="V1547" i="4"/>
  <c r="V1542" i="4"/>
  <c r="V1539" i="4"/>
  <c r="V1534" i="4"/>
  <c r="V1529" i="4"/>
  <c r="V1526" i="4"/>
  <c r="V1521" i="4"/>
  <c r="V1518" i="4"/>
  <c r="V1513" i="4"/>
  <c r="V1510" i="4"/>
  <c r="V1505" i="4"/>
  <c r="V1502" i="4"/>
  <c r="V1497" i="4"/>
  <c r="V1494" i="4"/>
  <c r="V1489" i="4"/>
  <c r="V1486" i="4"/>
  <c r="V1481" i="4"/>
  <c r="V1478" i="4"/>
  <c r="V1473" i="4"/>
  <c r="V1470" i="4"/>
  <c r="V1465" i="4"/>
  <c r="V1462" i="4"/>
  <c r="V1457" i="4"/>
  <c r="V1454" i="4"/>
  <c r="V1449" i="4"/>
  <c r="V1446" i="4"/>
  <c r="V1441" i="4"/>
  <c r="V1438" i="4"/>
  <c r="V1433" i="4"/>
  <c r="V1411" i="4"/>
  <c r="V1410" i="4"/>
  <c r="V1407" i="4"/>
  <c r="V1907" i="4"/>
  <c r="V1892" i="4"/>
  <c r="V1889" i="4"/>
  <c r="V1764" i="4"/>
  <c r="V1761" i="4"/>
  <c r="V1753" i="4"/>
  <c r="V1634" i="4"/>
  <c r="V1626" i="4"/>
  <c r="V1617" i="4"/>
  <c r="V1554" i="4"/>
  <c r="V1546" i="4"/>
  <c r="V1531" i="4"/>
  <c r="V1515" i="4"/>
  <c r="V1499" i="4"/>
  <c r="V1483" i="4"/>
  <c r="V1467" i="4"/>
  <c r="V1451" i="4"/>
  <c r="V1435" i="4"/>
  <c r="V1424" i="4"/>
  <c r="V1416" i="4"/>
  <c r="V1877" i="4"/>
  <c r="V1855" i="4"/>
  <c r="V1816" i="4"/>
  <c r="V1686" i="4"/>
  <c r="V1670" i="4"/>
  <c r="V1637" i="4"/>
  <c r="V1629" i="4"/>
  <c r="V1621" i="4"/>
  <c r="V1592" i="4"/>
  <c r="V1544" i="4"/>
  <c r="V1528" i="4"/>
  <c r="V1512" i="4"/>
  <c r="V1496" i="4"/>
  <c r="V1480" i="4"/>
  <c r="V1464" i="4"/>
  <c r="V1448" i="4"/>
  <c r="V1432" i="4"/>
  <c r="V1430" i="4"/>
  <c r="V1422" i="4"/>
  <c r="V1748" i="4"/>
  <c r="V1689" i="4"/>
  <c r="V1651" i="4"/>
  <c r="V1549" i="4"/>
  <c r="V1420" i="4"/>
  <c r="V1898" i="4"/>
  <c r="V1642" i="4"/>
  <c r="V1582" i="4"/>
  <c r="V1556" i="4"/>
  <c r="V1541" i="4"/>
  <c r="V1536" i="4"/>
  <c r="V1523" i="4"/>
  <c r="V1504" i="4"/>
  <c r="V1491" i="4"/>
  <c r="V1472" i="4"/>
  <c r="V1459" i="4"/>
  <c r="V1440" i="4"/>
  <c r="V1825" i="4"/>
  <c r="V1589" i="4"/>
  <c r="V1574" i="4"/>
  <c r="V1426" i="4"/>
  <c r="V1872" i="4"/>
  <c r="V1821" i="4"/>
  <c r="V1609" i="4"/>
  <c r="V1559" i="4"/>
  <c r="V1520" i="4"/>
  <c r="V1507" i="4"/>
  <c r="V1488" i="4"/>
  <c r="V1475" i="4"/>
  <c r="V1456" i="4"/>
  <c r="V1443" i="4"/>
  <c r="V1428" i="4"/>
  <c r="V1418" i="4"/>
  <c r="V1137" i="4"/>
  <c r="V1133" i="4"/>
  <c r="V1131" i="4"/>
  <c r="V1129" i="4"/>
  <c r="V1135" i="4"/>
  <c r="V1134" i="4"/>
  <c r="V1127" i="4"/>
  <c r="V1124" i="4"/>
  <c r="V1118" i="4"/>
  <c r="V1115" i="4"/>
  <c r="V1112" i="4"/>
  <c r="V1110" i="4"/>
  <c r="V1108" i="4"/>
  <c r="V1103" i="4"/>
  <c r="V1100" i="4"/>
  <c r="V1095" i="4"/>
  <c r="V1090" i="4"/>
  <c r="V1087" i="4"/>
  <c r="V1079" i="4"/>
  <c r="V1076" i="4"/>
  <c r="V1071" i="4"/>
  <c r="V1068" i="4"/>
  <c r="V1063" i="4"/>
  <c r="V1036" i="4"/>
  <c r="V1023" i="4"/>
  <c r="V1018" i="4"/>
  <c r="V1011" i="4"/>
  <c r="V1009" i="4"/>
  <c r="V1000" i="4"/>
  <c r="V998" i="4"/>
  <c r="V996" i="4"/>
  <c r="V994" i="4"/>
  <c r="V983" i="4"/>
  <c r="V981" i="4"/>
  <c r="V979" i="4"/>
  <c r="V977" i="4"/>
  <c r="V975" i="4"/>
  <c r="V973" i="4"/>
  <c r="V971" i="4"/>
  <c r="V969" i="4"/>
  <c r="V967" i="4"/>
  <c r="V965" i="4"/>
  <c r="V963" i="4"/>
  <c r="V961" i="4"/>
  <c r="V959" i="4"/>
  <c r="V957" i="4"/>
  <c r="V955" i="4"/>
  <c r="V953" i="4"/>
  <c r="V951" i="4"/>
  <c r="V949" i="4"/>
  <c r="V947" i="4"/>
  <c r="V945" i="4"/>
  <c r="V943" i="4"/>
  <c r="V941" i="4"/>
  <c r="V939" i="4"/>
  <c r="V937" i="4"/>
  <c r="V935" i="4"/>
  <c r="V932" i="4"/>
  <c r="V930" i="4"/>
  <c r="V928" i="4"/>
  <c r="V926" i="4"/>
  <c r="V924" i="4"/>
  <c r="V922" i="4"/>
  <c r="V920" i="4"/>
  <c r="V918" i="4"/>
  <c r="V916" i="4"/>
  <c r="V914" i="4"/>
  <c r="V912" i="4"/>
  <c r="V896" i="4"/>
  <c r="V893" i="4"/>
  <c r="V888" i="4"/>
  <c r="V885" i="4"/>
  <c r="V880" i="4"/>
  <c r="V877" i="4"/>
  <c r="V872" i="4"/>
  <c r="V866" i="4"/>
  <c r="V859" i="4"/>
  <c r="V854" i="4"/>
  <c r="V852" i="4"/>
  <c r="V847" i="4"/>
  <c r="V840" i="4"/>
  <c r="V837" i="4"/>
  <c r="V835" i="4"/>
  <c r="V830" i="4"/>
  <c r="V828" i="4"/>
  <c r="V826" i="4"/>
  <c r="V824" i="4"/>
  <c r="V822" i="4"/>
  <c r="V817" i="4"/>
  <c r="V806" i="4"/>
  <c r="V803" i="4"/>
  <c r="V798" i="4"/>
  <c r="V789" i="4"/>
  <c r="V787" i="4"/>
  <c r="V785" i="4"/>
  <c r="V783" i="4"/>
  <c r="V781" i="4"/>
  <c r="V779" i="4"/>
  <c r="V774" i="4"/>
  <c r="V771" i="4"/>
  <c r="V766" i="4"/>
  <c r="V763" i="4"/>
  <c r="V761" i="4"/>
  <c r="V758" i="4"/>
  <c r="V756" i="4"/>
  <c r="V749" i="4"/>
  <c r="V744" i="4"/>
  <c r="V742" i="4"/>
  <c r="V737" i="4"/>
  <c r="V732" i="4"/>
  <c r="V730" i="4"/>
  <c r="V721" i="4"/>
  <c r="V719" i="4"/>
  <c r="V716" i="4"/>
  <c r="V713" i="4"/>
  <c r="V708" i="4"/>
  <c r="V706" i="4"/>
  <c r="V701" i="4"/>
  <c r="V696" i="4"/>
  <c r="V694" i="4"/>
  <c r="V689" i="4"/>
  <c r="V1140" i="4"/>
  <c r="V1132" i="4"/>
  <c r="V1130" i="4"/>
  <c r="V1123" i="4"/>
  <c r="V1120" i="4"/>
  <c r="V1105" i="4"/>
  <c r="V1102" i="4"/>
  <c r="V1097" i="4"/>
  <c r="V1094" i="4"/>
  <c r="V1092" i="4"/>
  <c r="V1089" i="4"/>
  <c r="V1084" i="4"/>
  <c r="V1081" i="4"/>
  <c r="V1078" i="4"/>
  <c r="V1073" i="4"/>
  <c r="V1070" i="4"/>
  <c r="V1065" i="4"/>
  <c r="V1062" i="4"/>
  <c r="V1060" i="4"/>
  <c r="V1058" i="4"/>
  <c r="V1056" i="4"/>
  <c r="V1054" i="4"/>
  <c r="V1052" i="4"/>
  <c r="V1050" i="4"/>
  <c r="V1048" i="4"/>
  <c r="V1046" i="4"/>
  <c r="V1044" i="4"/>
  <c r="V1042" i="4"/>
  <c r="V1040" i="4"/>
  <c r="V1038" i="4"/>
  <c r="V1035" i="4"/>
  <c r="V1033" i="4"/>
  <c r="V1031" i="4"/>
  <c r="V1029" i="4"/>
  <c r="V1027" i="4"/>
  <c r="V1025" i="4"/>
  <c r="V1022" i="4"/>
  <c r="V1020" i="4"/>
  <c r="V1015" i="4"/>
  <c r="V1013" i="4"/>
  <c r="V1006" i="4"/>
  <c r="V1004" i="4"/>
  <c r="V1002" i="4"/>
  <c r="V993" i="4"/>
  <c r="V991" i="4"/>
  <c r="V989" i="4"/>
  <c r="V987" i="4"/>
  <c r="V985" i="4"/>
  <c r="V934" i="4"/>
  <c r="V911" i="4"/>
  <c r="V909" i="4"/>
  <c r="V906" i="4"/>
  <c r="V904" i="4"/>
  <c r="V902" i="4"/>
  <c r="V900" i="4"/>
  <c r="V898" i="4"/>
  <c r="V895" i="4"/>
  <c r="V890" i="4"/>
  <c r="V887" i="4"/>
  <c r="V882" i="4"/>
  <c r="V879" i="4"/>
  <c r="V874" i="4"/>
  <c r="V871" i="4"/>
  <c r="V868" i="4"/>
  <c r="V865" i="4"/>
  <c r="V863" i="4"/>
  <c r="V861" i="4"/>
  <c r="V856" i="4"/>
  <c r="V851" i="4"/>
  <c r="V849" i="4"/>
  <c r="V844" i="4"/>
  <c r="V842" i="4"/>
  <c r="V839" i="4"/>
  <c r="V832" i="4"/>
  <c r="V821" i="4"/>
  <c r="V819" i="4"/>
  <c r="V816" i="4"/>
  <c r="V814" i="4"/>
  <c r="V812" i="4"/>
  <c r="V810" i="4"/>
  <c r="V808" i="4"/>
  <c r="V805" i="4"/>
  <c r="V800" i="4"/>
  <c r="V797" i="4"/>
  <c r="V795" i="4"/>
  <c r="V793" i="4"/>
  <c r="V791" i="4"/>
  <c r="V776" i="4"/>
  <c r="V773" i="4"/>
  <c r="V768" i="4"/>
  <c r="V765" i="4"/>
  <c r="V760" i="4"/>
  <c r="V755" i="4"/>
  <c r="V753" i="4"/>
  <c r="V751" i="4"/>
  <c r="V746" i="4"/>
  <c r="V741" i="4"/>
  <c r="V739" i="4"/>
  <c r="V734" i="4"/>
  <c r="V729" i="4"/>
  <c r="V727" i="4"/>
  <c r="V725" i="4"/>
  <c r="V723" i="4"/>
  <c r="V715" i="4"/>
  <c r="V710" i="4"/>
  <c r="V705" i="4"/>
  <c r="V703" i="4"/>
  <c r="V698" i="4"/>
  <c r="V693" i="4"/>
  <c r="V691" i="4"/>
  <c r="V686" i="4"/>
  <c r="V685" i="4"/>
  <c r="V682" i="4"/>
  <c r="V681" i="4"/>
  <c r="AL1138" i="4"/>
  <c r="V1119" i="4"/>
  <c r="V1104" i="4"/>
  <c r="V1096" i="4"/>
  <c r="V1086" i="4"/>
  <c r="V1080" i="4"/>
  <c r="V1075" i="4"/>
  <c r="V1069" i="4"/>
  <c r="V1059" i="4"/>
  <c r="V1055" i="4"/>
  <c r="V1051" i="4"/>
  <c r="V1047" i="4"/>
  <c r="V1043" i="4"/>
  <c r="V1039" i="4"/>
  <c r="V1026" i="4"/>
  <c r="V1014" i="4"/>
  <c r="V999" i="4"/>
  <c r="V995" i="4"/>
  <c r="V986" i="4"/>
  <c r="V931" i="4"/>
  <c r="V927" i="4"/>
  <c r="V923" i="4"/>
  <c r="V919" i="4"/>
  <c r="V915" i="4"/>
  <c r="V910" i="4"/>
  <c r="V897" i="4"/>
  <c r="V892" i="4"/>
  <c r="V886" i="4"/>
  <c r="V873" i="4"/>
  <c r="V870" i="4"/>
  <c r="V857" i="4"/>
  <c r="V846" i="4"/>
  <c r="V843" i="4"/>
  <c r="V838" i="4"/>
  <c r="V831" i="4"/>
  <c r="V827" i="4"/>
  <c r="V823" i="4"/>
  <c r="V815" i="4"/>
  <c r="V811" i="4"/>
  <c r="V802" i="4"/>
  <c r="V796" i="4"/>
  <c r="V769" i="4"/>
  <c r="V752" i="4"/>
  <c r="V738" i="4"/>
  <c r="V735" i="4"/>
  <c r="V726" i="4"/>
  <c r="V707" i="4"/>
  <c r="V700" i="4"/>
  <c r="V697" i="4"/>
  <c r="V692" i="4"/>
  <c r="V687" i="4"/>
  <c r="AL1140" i="4"/>
  <c r="V1139" i="4"/>
  <c r="V1128" i="4"/>
  <c r="V1125" i="4"/>
  <c r="V1121" i="4"/>
  <c r="V1117" i="4"/>
  <c r="V1116" i="4"/>
  <c r="V1109" i="4"/>
  <c r="V1106" i="4"/>
  <c r="V1098" i="4"/>
  <c r="V1091" i="4"/>
  <c r="V1082" i="4"/>
  <c r="V1072" i="4"/>
  <c r="V1067" i="4"/>
  <c r="V1061" i="4"/>
  <c r="V1034" i="4"/>
  <c r="V1030" i="4"/>
  <c r="V1024" i="4"/>
  <c r="V1019" i="4"/>
  <c r="V1016" i="4"/>
  <c r="V1010" i="4"/>
  <c r="V1007" i="4"/>
  <c r="V1003" i="4"/>
  <c r="V988" i="4"/>
  <c r="V982" i="4"/>
  <c r="V978" i="4"/>
  <c r="V974" i="4"/>
  <c r="V970" i="4"/>
  <c r="V966" i="4"/>
  <c r="V962" i="4"/>
  <c r="V958" i="4"/>
  <c r="V954" i="4"/>
  <c r="V950" i="4"/>
  <c r="V946" i="4"/>
  <c r="V942" i="4"/>
  <c r="V938" i="4"/>
  <c r="V907" i="4"/>
  <c r="V903" i="4"/>
  <c r="V899" i="4"/>
  <c r="V889" i="4"/>
  <c r="V884" i="4"/>
  <c r="V878" i="4"/>
  <c r="V875" i="4"/>
  <c r="V864" i="4"/>
  <c r="V860" i="4"/>
  <c r="V855" i="4"/>
  <c r="V853" i="4"/>
  <c r="V836" i="4"/>
  <c r="V833" i="4"/>
  <c r="V829" i="4"/>
  <c r="V807" i="4"/>
  <c r="V799" i="4"/>
  <c r="V790" i="4"/>
  <c r="V786" i="4"/>
  <c r="V782" i="4"/>
  <c r="V778" i="4"/>
  <c r="V772" i="4"/>
  <c r="V759" i="4"/>
  <c r="V754" i="4"/>
  <c r="V748" i="4"/>
  <c r="V745" i="4"/>
  <c r="V740" i="4"/>
  <c r="V722" i="4"/>
  <c r="V718" i="4"/>
  <c r="V714" i="4"/>
  <c r="V711" i="4"/>
  <c r="V695" i="4"/>
  <c r="V688" i="4"/>
  <c r="V683" i="4"/>
  <c r="AL1139" i="4"/>
  <c r="V1138" i="4"/>
  <c r="V1136" i="4"/>
  <c r="V1114" i="4"/>
  <c r="V1113" i="4"/>
  <c r="V1101" i="4"/>
  <c r="V1093" i="4"/>
  <c r="V1085" i="4"/>
  <c r="V1074" i="4"/>
  <c r="V1064" i="4"/>
  <c r="V1057" i="4"/>
  <c r="V1053" i="4"/>
  <c r="V1049" i="4"/>
  <c r="V1045" i="4"/>
  <c r="V1041" i="4"/>
  <c r="V1021" i="4"/>
  <c r="V997" i="4"/>
  <c r="V990" i="4"/>
  <c r="V933" i="4"/>
  <c r="V929" i="4"/>
  <c r="V925" i="4"/>
  <c r="V921" i="4"/>
  <c r="V917" i="4"/>
  <c r="V913" i="4"/>
  <c r="V891" i="4"/>
  <c r="V881" i="4"/>
  <c r="V876" i="4"/>
  <c r="V869" i="4"/>
  <c r="V862" i="4"/>
  <c r="V858" i="4"/>
  <c r="V848" i="4"/>
  <c r="V845" i="4"/>
  <c r="V825" i="4"/>
  <c r="V818" i="4"/>
  <c r="V813" i="4"/>
  <c r="V809" i="4"/>
  <c r="V801" i="4"/>
  <c r="V792" i="4"/>
  <c r="V775" i="4"/>
  <c r="V770" i="4"/>
  <c r="V764" i="4"/>
  <c r="V757" i="4"/>
  <c r="V743" i="4"/>
  <c r="V736" i="4"/>
  <c r="V733" i="4"/>
  <c r="V728" i="4"/>
  <c r="V724" i="4"/>
  <c r="V702" i="4"/>
  <c r="V699" i="4"/>
  <c r="V679" i="4"/>
  <c r="V1126" i="4"/>
  <c r="V1122" i="4"/>
  <c r="V1111" i="4"/>
  <c r="V1107" i="4"/>
  <c r="V1099" i="4"/>
  <c r="V1088" i="4"/>
  <c r="V1083" i="4"/>
  <c r="V1077" i="4"/>
  <c r="V1066" i="4"/>
  <c r="V1037" i="4"/>
  <c r="V1032" i="4"/>
  <c r="V1028" i="4"/>
  <c r="V1017" i="4"/>
  <c r="V1012" i="4"/>
  <c r="V1008" i="4"/>
  <c r="V1005" i="4"/>
  <c r="V1001" i="4"/>
  <c r="V992" i="4"/>
  <c r="V984" i="4"/>
  <c r="V980" i="4"/>
  <c r="V976" i="4"/>
  <c r="V972" i="4"/>
  <c r="V968" i="4"/>
  <c r="V964" i="4"/>
  <c r="V960" i="4"/>
  <c r="V956" i="4"/>
  <c r="V952" i="4"/>
  <c r="V948" i="4"/>
  <c r="V944" i="4"/>
  <c r="V940" i="4"/>
  <c r="V936" i="4"/>
  <c r="V908" i="4"/>
  <c r="V905" i="4"/>
  <c r="V901" i="4"/>
  <c r="V894" i="4"/>
  <c r="V883" i="4"/>
  <c r="V867" i="4"/>
  <c r="V850" i="4"/>
  <c r="V841" i="4"/>
  <c r="V834" i="4"/>
  <c r="V820" i="4"/>
  <c r="V804" i="4"/>
  <c r="V794" i="4"/>
  <c r="V788" i="4"/>
  <c r="V784" i="4"/>
  <c r="V780" i="4"/>
  <c r="V777" i="4"/>
  <c r="V767" i="4"/>
  <c r="V762" i="4"/>
  <c r="V750" i="4"/>
  <c r="V747" i="4"/>
  <c r="V731" i="4"/>
  <c r="V720" i="4"/>
  <c r="V717" i="4"/>
  <c r="V712" i="4"/>
  <c r="V709" i="4"/>
  <c r="V704" i="4"/>
  <c r="V690" i="4"/>
  <c r="V684" i="4"/>
  <c r="V680" i="4"/>
  <c r="V250" i="4" l="1"/>
  <c r="V230" i="4"/>
  <c r="V226" i="4"/>
  <c r="V65" i="4"/>
  <c r="V64" i="4"/>
  <c r="AL260" i="4"/>
  <c r="V260" i="4"/>
  <c r="AL258" i="4"/>
  <c r="V258" i="4"/>
  <c r="V254" i="4"/>
  <c r="V252" i="4"/>
  <c r="V249" i="4"/>
  <c r="V246" i="4"/>
  <c r="V244" i="4"/>
  <c r="V242" i="4"/>
  <c r="V240" i="4"/>
  <c r="V238" i="4"/>
  <c r="V236" i="4"/>
  <c r="V234" i="4"/>
  <c r="V232" i="4"/>
  <c r="V229" i="4"/>
  <c r="V225" i="4"/>
  <c r="V223" i="4"/>
  <c r="V221" i="4"/>
  <c r="V219" i="4"/>
  <c r="V217" i="4"/>
  <c r="V215" i="4"/>
  <c r="V213" i="4"/>
  <c r="V211" i="4"/>
  <c r="V209" i="4"/>
  <c r="V207" i="4"/>
  <c r="V205" i="4"/>
  <c r="V203" i="4"/>
  <c r="V201" i="4"/>
  <c r="V199" i="4"/>
  <c r="V197" i="4"/>
  <c r="V195" i="4"/>
  <c r="V193" i="4"/>
  <c r="V191" i="4"/>
  <c r="V189" i="4"/>
  <c r="V187" i="4"/>
  <c r="V185" i="4"/>
  <c r="V183" i="4"/>
  <c r="V181" i="4"/>
  <c r="V179" i="4"/>
  <c r="V177" i="4"/>
  <c r="V175" i="4"/>
  <c r="V173" i="4"/>
  <c r="V171" i="4"/>
  <c r="V169" i="4"/>
  <c r="V167" i="4"/>
  <c r="V165" i="4"/>
  <c r="V163" i="4"/>
  <c r="V161" i="4"/>
  <c r="V159" i="4"/>
  <c r="V157" i="4"/>
  <c r="V155" i="4"/>
  <c r="V153" i="4"/>
  <c r="V151" i="4"/>
  <c r="V149" i="4"/>
  <c r="V147" i="4"/>
  <c r="V145" i="4"/>
  <c r="V143" i="4"/>
  <c r="V141" i="4"/>
  <c r="V139" i="4"/>
  <c r="V137" i="4"/>
  <c r="V135" i="4"/>
  <c r="V133" i="4"/>
  <c r="V131" i="4"/>
  <c r="V129" i="4"/>
  <c r="V127" i="4"/>
  <c r="V125" i="4"/>
  <c r="V123" i="4"/>
  <c r="V121" i="4"/>
  <c r="V119" i="4"/>
  <c r="V117" i="4"/>
  <c r="V115" i="4"/>
  <c r="V113" i="4"/>
  <c r="V111" i="4"/>
  <c r="V109" i="4"/>
  <c r="V107" i="4"/>
  <c r="V105" i="4"/>
  <c r="V103" i="4"/>
  <c r="V101" i="4"/>
  <c r="V99" i="4"/>
  <c r="V97" i="4"/>
  <c r="V95" i="4"/>
  <c r="V93" i="4"/>
  <c r="V91" i="4"/>
  <c r="V89" i="4"/>
  <c r="V87" i="4"/>
  <c r="V85" i="4"/>
  <c r="V83" i="4"/>
  <c r="V81" i="4"/>
  <c r="V79" i="4"/>
  <c r="V77" i="4"/>
  <c r="V75" i="4"/>
  <c r="V73" i="4"/>
  <c r="V71" i="4"/>
  <c r="V69" i="4"/>
  <c r="V67" i="4"/>
  <c r="V66" i="4"/>
  <c r="V63" i="4"/>
  <c r="V62" i="4"/>
  <c r="V58" i="4"/>
  <c r="V257" i="4"/>
  <c r="V253" i="4"/>
  <c r="V228" i="4"/>
  <c r="V259" i="4"/>
  <c r="V256" i="4"/>
  <c r="V251" i="4"/>
  <c r="V247" i="4"/>
  <c r="V245" i="4"/>
  <c r="V243" i="4"/>
  <c r="V241" i="4"/>
  <c r="V239" i="4"/>
  <c r="V237" i="4"/>
  <c r="V235" i="4"/>
  <c r="V233" i="4"/>
  <c r="V231" i="4"/>
  <c r="V60" i="4"/>
  <c r="V227" i="4"/>
  <c r="V224" i="4"/>
  <c r="V222" i="4"/>
  <c r="V220" i="4"/>
  <c r="V218" i="4"/>
  <c r="V216" i="4"/>
  <c r="V214" i="4"/>
  <c r="V212" i="4"/>
  <c r="V210" i="4"/>
  <c r="V208" i="4"/>
  <c r="V206" i="4"/>
  <c r="V204" i="4"/>
  <c r="V202" i="4"/>
  <c r="V200" i="4"/>
  <c r="V198" i="4"/>
  <c r="V196" i="4"/>
  <c r="V194" i="4"/>
  <c r="V192" i="4"/>
  <c r="V190" i="4"/>
  <c r="V188" i="4"/>
  <c r="V186" i="4"/>
  <c r="V184" i="4"/>
  <c r="V182" i="4"/>
  <c r="V180" i="4"/>
  <c r="V178" i="4"/>
  <c r="V176" i="4"/>
  <c r="V174" i="4"/>
  <c r="V172" i="4"/>
  <c r="V170" i="4"/>
  <c r="V168" i="4"/>
  <c r="V166" i="4"/>
  <c r="V164" i="4"/>
  <c r="V162" i="4"/>
  <c r="V160" i="4"/>
  <c r="V158" i="4"/>
  <c r="V156" i="4"/>
  <c r="V154" i="4"/>
  <c r="V152" i="4"/>
  <c r="V150" i="4"/>
  <c r="V148" i="4"/>
  <c r="V146" i="4"/>
  <c r="V144" i="4"/>
  <c r="V142" i="4"/>
  <c r="V140" i="4"/>
  <c r="V138" i="4"/>
  <c r="V136" i="4"/>
  <c r="V134" i="4"/>
  <c r="V132" i="4"/>
  <c r="V130" i="4"/>
  <c r="V128" i="4"/>
  <c r="V126" i="4"/>
  <c r="V124" i="4"/>
  <c r="V122" i="4"/>
  <c r="V120" i="4"/>
  <c r="V118" i="4"/>
  <c r="V116" i="4"/>
  <c r="V114" i="4"/>
  <c r="V112" i="4"/>
  <c r="V110" i="4"/>
  <c r="V108" i="4"/>
  <c r="V106" i="4"/>
  <c r="V104" i="4"/>
  <c r="V102" i="4"/>
  <c r="V100" i="4"/>
  <c r="V98" i="4"/>
  <c r="V96" i="4"/>
  <c r="V94" i="4"/>
  <c r="V92" i="4"/>
  <c r="V90" i="4"/>
  <c r="V88" i="4"/>
  <c r="V86" i="4"/>
  <c r="V84" i="4"/>
  <c r="V82" i="4"/>
  <c r="V80" i="4"/>
  <c r="V78" i="4"/>
  <c r="V76" i="4"/>
  <c r="V74" i="4"/>
  <c r="V72" i="4"/>
  <c r="V70" i="4"/>
  <c r="V68" i="4"/>
  <c r="V61" i="4"/>
  <c r="V59" i="4"/>
  <c r="AL259" i="4"/>
  <c r="V255" i="4"/>
  <c r="V248" i="4"/>
  <c r="AL4215" i="4" l="1"/>
  <c r="AL4214" i="4"/>
  <c r="AL4216" i="4" s="1"/>
  <c r="Z4230" i="4"/>
  <c r="AL4230" i="4" s="1"/>
  <c r="AL4232" i="4" s="1"/>
  <c r="AL4234" i="4" s="1"/>
  <c r="AL4218" i="4" l="1"/>
  <c r="AL4217" i="4"/>
  <c r="AL4219" i="4" s="1"/>
  <c r="AL4220" i="4" l="1"/>
  <c r="AL4222" i="4" s="1"/>
  <c r="AL4221" i="4"/>
  <c r="AL4223" i="4" l="1"/>
  <c r="AL4227" i="4" s="1"/>
</calcChain>
</file>

<file path=xl/sharedStrings.xml><?xml version="1.0" encoding="utf-8"?>
<sst xmlns="http://schemas.openxmlformats.org/spreadsheetml/2006/main" count="32274" uniqueCount="4382">
  <si>
    <t>předpoklady</t>
  </si>
  <si>
    <t>Jednotlivé importy předávacích protokolů</t>
  </si>
  <si>
    <t>Sloučené rozpočty</t>
  </si>
  <si>
    <t>zz-áhlaví</t>
  </si>
  <si>
    <t>zzz-áhlaví</t>
  </si>
  <si>
    <t>&gt;vrn</t>
  </si>
  <si>
    <t>původní rozpočet</t>
  </si>
  <si>
    <t>nově sjednané</t>
  </si>
  <si>
    <t>ID</t>
  </si>
  <si>
    <t>pří</t>
  </si>
  <si>
    <t>&gt;sekce</t>
  </si>
  <si>
    <t>A</t>
  </si>
  <si>
    <t>Příprava stavby</t>
  </si>
  <si>
    <t>datum</t>
  </si>
  <si>
    <t>od</t>
  </si>
  <si>
    <t>do</t>
  </si>
  <si>
    <t>Číslo
položky</t>
  </si>
  <si>
    <t>Kategorie</t>
  </si>
  <si>
    <t>Popis práce</t>
  </si>
  <si>
    <t>Popis materiálu</t>
  </si>
  <si>
    <t>Množství / mj</t>
  </si>
  <si>
    <t>Nákup
práce (mj)</t>
  </si>
  <si>
    <r>
      <rPr>
        <sz val="10"/>
        <color rgb="FFFFFFFF"/>
        <rFont val="Arial"/>
      </rPr>
      <t xml:space="preserve">Cena práce
</t>
    </r>
    <r>
      <rPr>
        <sz val="10"/>
        <color rgb="FFFFFFFF"/>
        <rFont val="Arial"/>
      </rPr>
      <t>(1 mj / celkem)</t>
    </r>
  </si>
  <si>
    <t>Nákup materiálu (mj)</t>
  </si>
  <si>
    <t>Cena materiálu
  (1 mj / celkem)</t>
  </si>
  <si>
    <t>Cena práce + materiálu
(1 mj / celkem)</t>
  </si>
  <si>
    <t>Váha
(1 mj / celkem)</t>
  </si>
  <si>
    <t>Odpad
(% / suť / směs)</t>
  </si>
  <si>
    <t>Váha 2
(1 mj / celkem)</t>
  </si>
  <si>
    <t>Nh (min)</t>
  </si>
  <si>
    <t>Kč / hod</t>
  </si>
  <si>
    <t>Mat bez DPH</t>
  </si>
  <si>
    <t>B</t>
  </si>
  <si>
    <t>Cena práce
(1 mj / celkem)</t>
  </si>
  <si>
    <t>C</t>
  </si>
  <si>
    <t>D</t>
  </si>
  <si>
    <t>&gt;harm</t>
  </si>
  <si>
    <t>zakrývání</t>
  </si>
  <si>
    <t>zalepení průchodu fólií se zipem</t>
  </si>
  <si>
    <t>fólie do dveří se zipem (orientační cena)</t>
  </si>
  <si>
    <t>ks</t>
  </si>
  <si>
    <t>-</t>
  </si>
  <si>
    <t>fólie do dveří se zipem 1,2 x 2,2m, lepící páska</t>
  </si>
  <si>
    <t>(položka neobsahuje materiál)</t>
  </si>
  <si>
    <t>zalepení vzduchotechniky v bytě</t>
  </si>
  <si>
    <t>fólie + přelepovací páska</t>
  </si>
  <si>
    <t>kpl</t>
  </si>
  <si>
    <t>olepení oken proti poškození pevnou fólií včetně přelepení</t>
  </si>
  <si>
    <t>m2</t>
  </si>
  <si>
    <t>olepení dveří proti poškození pevnou fólií včetně přelepení</t>
  </si>
  <si>
    <t>olepení nábytku proti poškození pevnou fólií včetně přelepení</t>
  </si>
  <si>
    <t>zakrytí podlah geotextilií s igelitem</t>
  </si>
  <si>
    <t>geotextilie s igelitem</t>
  </si>
  <si>
    <t>4</t>
  </si>
  <si>
    <t>ochrana výtahu před mechanickým poškozením (vyndávací ochranná vložka pro přesun hmot)</t>
  </si>
  <si>
    <t>potřebný materiál (orientační cena)</t>
  </si>
  <si>
    <t>připojení energií</t>
  </si>
  <si>
    <t>zapojení stavebního rozvaděče</t>
  </si>
  <si>
    <t>stavební rozvaděč 1F (orientační cena)</t>
  </si>
  <si>
    <t>stavební rozvaděč 1F (pronájem)</t>
  </si>
  <si>
    <t>stavební rozvaděč 3F (orientační cena)</t>
  </si>
  <si>
    <t>stavební rozvaděč 3F (pronájem)</t>
  </si>
  <si>
    <t>montáž stavebního kohoutu na vodu</t>
  </si>
  <si>
    <t>kulový kohout s páčkou, drobný instalatérský materiál pro napojení kohoutu, hadice</t>
  </si>
  <si>
    <t>práce v hodinovce</t>
  </si>
  <si>
    <t>odborné přípravné práce</t>
  </si>
  <si>
    <t>hod</t>
  </si>
  <si>
    <t>odborné přípravné práce, které nelze napasovat na aktuální úkolové položky - viz popis v poznámce níže</t>
  </si>
  <si>
    <t>pomocné přípravné práce</t>
  </si>
  <si>
    <t>pomocné přípravné práce, které nelze napasovat na aktuální úkolové položky - viz popis v poznámce níže</t>
  </si>
  <si>
    <t>materiály k hodinovce</t>
  </si>
  <si>
    <t>(položka neobsahuje práci)</t>
  </si>
  <si>
    <t>předpokládaný materiál k přípravným pracím v hodinovce (průměrná orientační cena) (předpoklad 500 Kč + 15% marže)</t>
  </si>
  <si>
    <t>předpokládaný materiál k přípravným pracím v hodinovce (průměrná orientační cena) (předpoklad 1 tis + 15% marže)</t>
  </si>
  <si>
    <t>předpokládaný materiál k přípravným pracím v hodinovce (průměrná orientační cena) (předpoklad 2 tis + 15% marže)</t>
  </si>
  <si>
    <t>předpokládaný materiál k přípravným pracím v hodinovce (průměrná orientační cena) (předpoklad 5 tis + 15% marže)</t>
  </si>
  <si>
    <t>předpokládaný materiál k přípravným pracím v hodinovce (průměrná orientační cena) (předpoklad 10 tis + 15% marže)</t>
  </si>
  <si>
    <t>předpokládaný materiál k přípravným pracím v hodinovce (průměrná orientační cena) (předpoklad 500 Kč + marže)</t>
  </si>
  <si>
    <t>předpokládaný materiál k přípravným pracím v hodinovce (průměrná orientační cena) (předpoklad 1 tis + marže)</t>
  </si>
  <si>
    <t>předpokládaný materiál k přípravným pracím v hodinovce (průměrná orientační cena) (předpoklad 2 tis + marže)</t>
  </si>
  <si>
    <t>předpokládaný materiál k přípravným pracím v hodinovce (průměrná orientační cena) (předpoklad 5 tis + marže)</t>
  </si>
  <si>
    <t>předpokládaný materiál k přípravným pracím v hodinovce (průměrná orientační cena) (předpoklad 10 tis + marže)</t>
  </si>
  <si>
    <t>Příprava stavby celkem</t>
  </si>
  <si>
    <t>dem</t>
  </si>
  <si>
    <t>Demontáže a bourací práce</t>
  </si>
  <si>
    <t>sanita</t>
  </si>
  <si>
    <t>demontáž vany klasické vč. vybourání pobezdívky</t>
  </si>
  <si>
    <t>demontáž vany rohové vč. vybourání pobezdívky</t>
  </si>
  <si>
    <t>demontáž a rozebrání výřivé vany pro dvě osoby vč. vybourání pobezdívky</t>
  </si>
  <si>
    <t>demontáž sprchové vaničky</t>
  </si>
  <si>
    <t>demontáž sprchové zástěny</t>
  </si>
  <si>
    <t>60</t>
  </si>
  <si>
    <t>demontáž vanové zástěny</t>
  </si>
  <si>
    <t>50</t>
  </si>
  <si>
    <t>demontáž WC kombi</t>
  </si>
  <si>
    <t>demontáž závěsného wc</t>
  </si>
  <si>
    <t>42</t>
  </si>
  <si>
    <t>demontáž podomítkového wc modulu</t>
  </si>
  <si>
    <t>demontáž WC se zavěšenou nádržkou</t>
  </si>
  <si>
    <t>55</t>
  </si>
  <si>
    <t>demontáž WC s přímým splachováním</t>
  </si>
  <si>
    <t>45</t>
  </si>
  <si>
    <t>demontáž stojacího bidetu</t>
  </si>
  <si>
    <t>40</t>
  </si>
  <si>
    <t>demontáž závěsného bidetu</t>
  </si>
  <si>
    <t>demontáž umyvadla</t>
  </si>
  <si>
    <t>demontáž umyvadla se skříňkou</t>
  </si>
  <si>
    <t>demontáž umývátka</t>
  </si>
  <si>
    <t>demontáž umývátka se skříňkou</t>
  </si>
  <si>
    <t>demontáž dřezu</t>
  </si>
  <si>
    <t>demontáž baterie nástěnné</t>
  </si>
  <si>
    <t>18</t>
  </si>
  <si>
    <t>demontáž baterie stojánkové</t>
  </si>
  <si>
    <t>16</t>
  </si>
  <si>
    <t>dveře a zárubně</t>
  </si>
  <si>
    <t>demontáž interierových dveří</t>
  </si>
  <si>
    <t>demontáž interierových dveří včetně obložkové zárubně z lamina</t>
  </si>
  <si>
    <t>demontáž interierových jednokřídlých dveří včetně obložkové zárubně z masivu</t>
  </si>
  <si>
    <t>demontáž interierových dvoukřídlých dveří včetně obložkové zárubně z masivu</t>
  </si>
  <si>
    <t>opatrná demontáž interierových dveří z masivu včetně obložky</t>
  </si>
  <si>
    <t>opatrná demontáž interierových dveří z masivu včetně obložky a rámu</t>
  </si>
  <si>
    <t>demontáž zazděné ocelové zárubně</t>
  </si>
  <si>
    <t>demontáž montované ocelové zárubně</t>
  </si>
  <si>
    <t>demontáž ocelové zárubně včetně výřezu zděné příčky do tl. 70mm</t>
  </si>
  <si>
    <t>demontáž ocelové zárubně včetně výřezu zděné příčky do tl.100mm</t>
  </si>
  <si>
    <t>75</t>
  </si>
  <si>
    <t>demontáž ocelové zárubně včetně výřezu zděné příčky do tl.250mm</t>
  </si>
  <si>
    <t>demontáž ocelové zárubně včetně výřezu betonové příčky do tl.60mm</t>
  </si>
  <si>
    <t>demontáž ocelové zárubně včetně výřezu betonové příčky do tl.100mm</t>
  </si>
  <si>
    <t>demontáž ocelové zárubně včetně výřezu betonové příčky do tl.150mm</t>
  </si>
  <si>
    <t>malby</t>
  </si>
  <si>
    <t>oškrábání staré malby na stěně</t>
  </si>
  <si>
    <t>oškrábání staré malby na stropě</t>
  </si>
  <si>
    <t>tapety</t>
  </si>
  <si>
    <t>strhávání papírových tapet na stěně (1 vrstva)</t>
  </si>
  <si>
    <t>sádrokartony</t>
  </si>
  <si>
    <t>demontáž sádrokartonového podhledu (1x záklop)</t>
  </si>
  <si>
    <t>demontáž sádrokartonového podhledu (2x záklop)</t>
  </si>
  <si>
    <t>demontáž sádrokartonové šikminy (1x záklop)</t>
  </si>
  <si>
    <t>demontáž sádrokartonové příčky (1x záklop)</t>
  </si>
  <si>
    <t>demontáž sádrokartonové příčky (2x záklop)</t>
  </si>
  <si>
    <t>demontáž sádrokartonové předstěny (1x záklop)</t>
  </si>
  <si>
    <t>demontáž sádrokartonové předstěny (2x záklop)</t>
  </si>
  <si>
    <t>demontáž samotné desky ze sádrokartonové předstěny (1x záklop)</t>
  </si>
  <si>
    <t>demontáž samotných desek ze sádrokartonové předstěny (2x záklop)</t>
  </si>
  <si>
    <t>demontáž dvoustranného sádrokartonového kastlíku (1x záklop)</t>
  </si>
  <si>
    <t>mb</t>
  </si>
  <si>
    <t>izolace</t>
  </si>
  <si>
    <t>demontáž tepelné izolace (1 vrstva)</t>
  </si>
  <si>
    <t>3</t>
  </si>
  <si>
    <t>opatrná demontáž tepelné mezikrokevní izolace (1 vrstva)</t>
  </si>
  <si>
    <t>demontáž lepených okrasných polystyrenových čtverců na podhledu</t>
  </si>
  <si>
    <t>podhledy</t>
  </si>
  <si>
    <t>demontáž kazetového podhledu</t>
  </si>
  <si>
    <t>15</t>
  </si>
  <si>
    <t>demontáž palubkového podhledu</t>
  </si>
  <si>
    <t>17</t>
  </si>
  <si>
    <t>demontáž rákosového podhledu včetně prkenného podbití</t>
  </si>
  <si>
    <t>elektroinstalace</t>
  </si>
  <si>
    <t>demontáž staré elektroinstalace bytu</t>
  </si>
  <si>
    <t>demontáž staré elektroinstalace přízemního domu</t>
  </si>
  <si>
    <t>demontáž staré elektroinstalace garsoniéry</t>
  </si>
  <si>
    <t>demontáž staré elektroinstalace bytu 1+1 (2+kk)</t>
  </si>
  <si>
    <t>demontáž staré elektroinstalace bytu 2+1 (3+kk)</t>
  </si>
  <si>
    <t>demontáž staré elektroinstalace bytu 3+1 (4+kk)</t>
  </si>
  <si>
    <t>demontáž staré elektroinstalace bytu 4+1 (5+kk)</t>
  </si>
  <si>
    <t>demontáž staré elektroinstalace bytu 5+1 (6+kk)</t>
  </si>
  <si>
    <t>opatrná lokální demontáž staré elektroinstalace včetně vyhledání přívodů</t>
  </si>
  <si>
    <t>vodoinstalace</t>
  </si>
  <si>
    <t>demontáž staré vodoinstalace a odpadů</t>
  </si>
  <si>
    <t>lokální demontáž staré vodoinstalace a odpadů</t>
  </si>
  <si>
    <t>lokální demontáž staré vodoinstalace a odpadů včetně vyhledání přívodů</t>
  </si>
  <si>
    <t>demontáž geberitu pro wc</t>
  </si>
  <si>
    <t>demontáž geberitu včetně vyzdívky</t>
  </si>
  <si>
    <t>demontáž bojleru do 100l</t>
  </si>
  <si>
    <t>demontáž bojleru do 180l</t>
  </si>
  <si>
    <t>plynoinstalace</t>
  </si>
  <si>
    <t>demontáž starého rozvodu plynu</t>
  </si>
  <si>
    <t>demontáž plynového potrubí</t>
  </si>
  <si>
    <t>topení</t>
  </si>
  <si>
    <t>demontáž starého rozvodu ústředního vytápění bytu včetně radiátorů a kotle</t>
  </si>
  <si>
    <t>demontáž topení waw včetně demontáže komínu</t>
  </si>
  <si>
    <t>demontáž topení waw včetně demontáže komínu (komínovou mřížku na fasádě zachovat)</t>
  </si>
  <si>
    <t>demontáž starého rozvodu ústředního vytápění bytu</t>
  </si>
  <si>
    <t>demontáž starého rozvodu ústředního vytápění bytu včetně radiátorů</t>
  </si>
  <si>
    <t>demontáž starého rozvodu ústředního vytápění domu</t>
  </si>
  <si>
    <t>demontáž litinového radiátoru</t>
  </si>
  <si>
    <t>demontáž plechového radiátoru</t>
  </si>
  <si>
    <t xml:space="preserve">demontáž závěsného kotle </t>
  </si>
  <si>
    <t>demontáž topného žebříku</t>
  </si>
  <si>
    <t>demontáž podlahového konvektoru včetně odsekání betonové podlahy</t>
  </si>
  <si>
    <t>demontáž elektrického přímotopu</t>
  </si>
  <si>
    <t>demontáž ocelového potrubí</t>
  </si>
  <si>
    <t>demontáž měděného potrubí</t>
  </si>
  <si>
    <t>demontáž plynové karmy</t>
  </si>
  <si>
    <t>podlahy</t>
  </si>
  <si>
    <t>demontáž soklových podlahových lišt</t>
  </si>
  <si>
    <t>demontáž kobercových soklů</t>
  </si>
  <si>
    <t>demontáž parket (na hřebíčkách)</t>
  </si>
  <si>
    <t>demontáž parket (lepené do asfaltu)</t>
  </si>
  <si>
    <t>demontáž dřevěných čtverců vlepených v izolantu</t>
  </si>
  <si>
    <t>demontáž podkladní prkenné podlahy včetně spodních trámků</t>
  </si>
  <si>
    <t>demontáž podkladní prkenné podlahy včetně spodních trámků (podklad pod parketama)</t>
  </si>
  <si>
    <t>demontáž podkladní prkenné podlahy bez spodních trámků (podklad pod parketama)</t>
  </si>
  <si>
    <t>demontáž prkenné pochozí podlahy</t>
  </si>
  <si>
    <t>demontáž plovoucí laminátové podlahy</t>
  </si>
  <si>
    <t>odstranění škvárového násypu pod podlahami</t>
  </si>
  <si>
    <t>m3</t>
  </si>
  <si>
    <t>demontáž dřevotřískové podlahy</t>
  </si>
  <si>
    <t>demontáž OSB podlahy</t>
  </si>
  <si>
    <t>demontáž koberce volně položeného</t>
  </si>
  <si>
    <t>demontáž koberce lepeného</t>
  </si>
  <si>
    <t>demontáž korkové podlahy lepené</t>
  </si>
  <si>
    <t>demontáž pvc volně položeného (1 vrstva)</t>
  </si>
  <si>
    <t>demontáž pvc lepeného (1 vrstva)</t>
  </si>
  <si>
    <t>demontáž vinylové podlahy</t>
  </si>
  <si>
    <t>garnýže</t>
  </si>
  <si>
    <t>demontáž garnýže</t>
  </si>
  <si>
    <t>nábytek</t>
  </si>
  <si>
    <t>demontáž kuchyňské linky (spodní skříňky + pracovní deska + vrchní skžíňky)</t>
  </si>
  <si>
    <t>demontáž vestavěné skříně</t>
  </si>
  <si>
    <t>demontáž nábytku, kuchyňské linky, apod</t>
  </si>
  <si>
    <t>obklady</t>
  </si>
  <si>
    <t>odsekání keramického obkladu bez začištění podkladu</t>
  </si>
  <si>
    <t>odsekání keramického obkladu se začištěním podkladu</t>
  </si>
  <si>
    <t>dlažby</t>
  </si>
  <si>
    <t>odsekání keramické dlažby bez začištění podkladu</t>
  </si>
  <si>
    <t>odsekání keramické dlažby se začištěním podkladu</t>
  </si>
  <si>
    <t>odsekání keramických soklů</t>
  </si>
  <si>
    <t>odsekání dvou vrstev keramické dlažby se začištěním podkladu</t>
  </si>
  <si>
    <t>zrcadla</t>
  </si>
  <si>
    <t>demontáž lepeného zrcadla se začištěním podkladu</t>
  </si>
  <si>
    <t>omítky</t>
  </si>
  <si>
    <t>oškrábání starého štuku na stěně</t>
  </si>
  <si>
    <t>oškrábání starého štuku na stropě</t>
  </si>
  <si>
    <t>otlučení vápenné omítky do tl.30mm (na stěnách)</t>
  </si>
  <si>
    <t>otlučení vápenné omítky do tl.30mm (na stěnách v koupelně)</t>
  </si>
  <si>
    <t>otlučení vápenné omítky do tl.30mm (na sropě)</t>
  </si>
  <si>
    <t>otlučení vápenné omítky do tl.30mm (na fasádě)</t>
  </si>
  <si>
    <t>zděné příčky</t>
  </si>
  <si>
    <t>bourání zděné příčky z plné cihly</t>
  </si>
  <si>
    <t>bourání zděné příčky tl.60mm</t>
  </si>
  <si>
    <t>bourání zděné příčky tl.100mm</t>
  </si>
  <si>
    <t>bourání zděné příčky tl.100mm (duté cihly)</t>
  </si>
  <si>
    <t>bourání zděné příčky tl.150mm</t>
  </si>
  <si>
    <t>bourání zděné příčky tl.200mm</t>
  </si>
  <si>
    <t>bourání zděné příčky tl.250mm</t>
  </si>
  <si>
    <t>bourání zděné příčky tl.300mm</t>
  </si>
  <si>
    <t>bourání zděné příčky tl.350mm</t>
  </si>
  <si>
    <t>bourání zděné příčky tl.400mm</t>
  </si>
  <si>
    <t>ytongové příčky</t>
  </si>
  <si>
    <t>bourání ytongové příčky tl.50mm</t>
  </si>
  <si>
    <t>bourání ytongové příčky tl.75mm</t>
  </si>
  <si>
    <t>bourání ytongové příčky tl.100mm</t>
  </si>
  <si>
    <t>bourání ytongové příčky tl.120mm</t>
  </si>
  <si>
    <t>bourání ytongové příčky tl.150mm</t>
  </si>
  <si>
    <t>bourání ytongové příčky tl.200mm</t>
  </si>
  <si>
    <t>bourání ytongové příčky tl.250mm</t>
  </si>
  <si>
    <t>bourání ytongové příčky tl.400mm</t>
  </si>
  <si>
    <t>luxferové příčky</t>
  </si>
  <si>
    <t>bourání luxferové příčky tl.60mm</t>
  </si>
  <si>
    <t>bourání luxferové příčky tl.80mm</t>
  </si>
  <si>
    <t>bourání luxferové příčky tl.100mm</t>
  </si>
  <si>
    <t>siporexové příčky</t>
  </si>
  <si>
    <t>bourání siporexové příčky tl.60mm</t>
  </si>
  <si>
    <t>umakatrové příčky</t>
  </si>
  <si>
    <t>demontáž umakartového bytového jádra</t>
  </si>
  <si>
    <t>demontáž umakatrové příčky tl. 40mm pomocí postupného odřezávání</t>
  </si>
  <si>
    <t>dřevěné příčky</t>
  </si>
  <si>
    <t>bourání dřevěné příčky pomocí postupného odřezávání</t>
  </si>
  <si>
    <t>betonové příčky</t>
  </si>
  <si>
    <t>bourání železobetonové příčky tl.60mm pomocí postupného odřezávání</t>
  </si>
  <si>
    <t>bourání železobetonové příčky tl.70mm pomocí postupného odřezávání</t>
  </si>
  <si>
    <t>bourání železobetonové příčky tl.100mm pomocí postupného odřezávání</t>
  </si>
  <si>
    <t>bourání železobetonové příčky tl.150mm pomocí postupného odřezávání</t>
  </si>
  <si>
    <t>bourání železobetonové příčky tl.150mm pomocí postupného odřezávání (průměrná orientační cena)</t>
  </si>
  <si>
    <t>betonové podlahy</t>
  </si>
  <si>
    <t>bourání betonové podlahy tl. 50mm</t>
  </si>
  <si>
    <t>bourání betonové podlahy tl. 60mm</t>
  </si>
  <si>
    <t>bourání betonové podlahy tl. 80mm</t>
  </si>
  <si>
    <t>bourání betonové podlahy tl. 100mm</t>
  </si>
  <si>
    <t>bourání terrasové podlahy tl. 50mm</t>
  </si>
  <si>
    <t>demontáž kari sítě (rozřezání)</t>
  </si>
  <si>
    <t>zámkové dlažby</t>
  </si>
  <si>
    <t>demontáž zámkové dlažby</t>
  </si>
  <si>
    <t>demontáž betonověho obrubníku</t>
  </si>
  <si>
    <t>výkopy zeminy</t>
  </si>
  <si>
    <t>ruční výkop zeminy hl. 200mm</t>
  </si>
  <si>
    <t>ruční výkop zeminy hl. 300mm</t>
  </si>
  <si>
    <t>ruční výkop zeminy hl. 400mm</t>
  </si>
  <si>
    <t>ruční výkop zeminy - rýha hl. 800mm, š. 400mm</t>
  </si>
  <si>
    <t>izolace IPA</t>
  </si>
  <si>
    <t>demontáž izolace IPA</t>
  </si>
  <si>
    <t>okna</t>
  </si>
  <si>
    <t>demontáž okna do světlíku</t>
  </si>
  <si>
    <t>demontáž okna do 1m2</t>
  </si>
  <si>
    <t>demontáž okna do 2m2</t>
  </si>
  <si>
    <t>demontáž okna do 3m2</t>
  </si>
  <si>
    <t>demontáž okna do 4m2</t>
  </si>
  <si>
    <t>demontáž okna do 5m2</t>
  </si>
  <si>
    <t>střechy</t>
  </si>
  <si>
    <t>demontáž střešních tašek</t>
  </si>
  <si>
    <t>demontáž střešních latí</t>
  </si>
  <si>
    <t>demontáž střešního krovu</t>
  </si>
  <si>
    <t>okapy</t>
  </si>
  <si>
    <t>demontáž okapového žlabu</t>
  </si>
  <si>
    <t>demontáž okapového svodu</t>
  </si>
  <si>
    <t>ostatní demontáže</t>
  </si>
  <si>
    <t>demontáž trámů</t>
  </si>
  <si>
    <t>demontáž krbové vložky včetně obezdívky</t>
  </si>
  <si>
    <t>demontáž revizních dvířek v SDK</t>
  </si>
  <si>
    <t>demontáž zásuvky / vypínače</t>
  </si>
  <si>
    <t>odborné demontážní práce</t>
  </si>
  <si>
    <t>odborné demontážní práce, které nelze napasovat na aktuální úkolové položky - viz popis v poznámce níže</t>
  </si>
  <si>
    <t>pomocné demontážní práce</t>
  </si>
  <si>
    <t>pomocné demontážní práce, které nelze napasovat na aktuální úkolové položky - viz popis v poznámce níže</t>
  </si>
  <si>
    <t>předpokládaný materiál k demontážním pracím v hodinovce (průměrná orientační cena) (předpoklad 500 Kč + marže)</t>
  </si>
  <si>
    <t>předpokládaný materiál k demontážním pracím v hodinovce (průměrná orientační cena) (předpoklad 1 tis + marže)</t>
  </si>
  <si>
    <t>předpokládaný materiál k demontážním pracím v hodinovce (průměrná orientační cena) (předpoklad 2 tis + marže)</t>
  </si>
  <si>
    <t>předpokládaný materiál k demontážním pracím v hodinovce (průměrná orientační cena) (předpoklad 5 tis + marže)</t>
  </si>
  <si>
    <t>předpokládaný materiál k demontážním pracím v hodinovce (průměrná orientační cena) (předpoklad 10 tis + marže)</t>
  </si>
  <si>
    <t>Demontáže a bourací práce celkem</t>
  </si>
  <si>
    <t>Zakládací práce</t>
  </si>
  <si>
    <t>zak</t>
  </si>
  <si>
    <t>vytyčení</t>
  </si>
  <si>
    <t>vytyčení stavby</t>
  </si>
  <si>
    <t>ruční výkop rýhy pro základový pas</t>
  </si>
  <si>
    <t>ruční výkop pro základovou patku</t>
  </si>
  <si>
    <t>bagrování časové</t>
  </si>
  <si>
    <t>koordinace a přípomoce bagristovi</t>
  </si>
  <si>
    <t>práce u této položky je obsažena v subdodávce</t>
  </si>
  <si>
    <t>pronájem minibagru na hodiny včetně bagristy (průměrná orientační cena)</t>
  </si>
  <si>
    <t>pronájem bagru na hodiny včetně bagristy (průměrná orientační cena)</t>
  </si>
  <si>
    <t>pronájem nákladního auta na hodiny včetně řidiče (průměrná orientační cena)</t>
  </si>
  <si>
    <t>pronájem minibagru na dny včetně bagristy (průměrná orientační cena)</t>
  </si>
  <si>
    <t>den</t>
  </si>
  <si>
    <t>pronájem bagru na dny včetně bagristy (průměrná orientační cena)</t>
  </si>
  <si>
    <t>pronájem nákladního auta na dny včetně řidiče (průměrná orientační cena)</t>
  </si>
  <si>
    <t>bagrování úkolové</t>
  </si>
  <si>
    <t>stažení ornice bagrem včetně bagru</t>
  </si>
  <si>
    <t>výkop bagrem včetně bagru</t>
  </si>
  <si>
    <t>kanalizace</t>
  </si>
  <si>
    <t>uložení odpadní trubky KG s hrdlem, pr.110mm</t>
  </si>
  <si>
    <t>trubka KG 110 (průměrná orientační cena)</t>
  </si>
  <si>
    <t>montáž kolena KG, pr.110mm</t>
  </si>
  <si>
    <t>koleno KG 110 (průměrná orientační cena)</t>
  </si>
  <si>
    <t>montáž odbočky KG, pr.110mm</t>
  </si>
  <si>
    <t>odbočka KG 110 (průměrná orientační cena)</t>
  </si>
  <si>
    <t>montáž čistícího kusu KG, pr.110mm</t>
  </si>
  <si>
    <t>čistící kus KG 110 (průměrná orientační cena)</t>
  </si>
  <si>
    <t>uložení odpadní trubky KG s hrdlem, pr.125mm</t>
  </si>
  <si>
    <t>trubka KG 125 (průměrná orientační cena)</t>
  </si>
  <si>
    <t>montáž kolena KG, pr.125mm</t>
  </si>
  <si>
    <t>koleno KG 125 (průměrná orientační cena)</t>
  </si>
  <si>
    <t>montáž odbočky KG, pr.125mm</t>
  </si>
  <si>
    <t>odbočka KG 125 (průměrná orientační cena)</t>
  </si>
  <si>
    <t>montáž čistícího kusu KG, pr.125mm</t>
  </si>
  <si>
    <t>čistící kus KG 125 (průměrná orientační cena)</t>
  </si>
  <si>
    <t>uložení odpadní trubky KG s hrdlem, pr.150mm</t>
  </si>
  <si>
    <t>trubka KG 150 (průměrná orientační cena)</t>
  </si>
  <si>
    <t>montáž kolena KG, pr.150mm</t>
  </si>
  <si>
    <t>koleno KG 150 (průměrná orientační cena)</t>
  </si>
  <si>
    <t>montáž odbočky KG, pr.150mm</t>
  </si>
  <si>
    <t>odbočka KG 150 (průměrná orientační cena)</t>
  </si>
  <si>
    <t>montáž čistícího kusu KG, pr.150mm</t>
  </si>
  <si>
    <t>čistící kus KG 150 (průměrná orientační cena)</t>
  </si>
  <si>
    <t>zemnící pásky</t>
  </si>
  <si>
    <t>uložení zemnícího pásku</t>
  </si>
  <si>
    <t>zemnící pásek (průměrná orientační cena)</t>
  </si>
  <si>
    <t>spoj zemnícího pásku</t>
  </si>
  <si>
    <t>spojovací svorka</t>
  </si>
  <si>
    <t>spoj zemnícího pásku včetně attikorozního ošetření</t>
  </si>
  <si>
    <t>spojovací svorka + antikorozní potěr</t>
  </si>
  <si>
    <t>ochrané trubky</t>
  </si>
  <si>
    <t>tahání ochrané trubky do rýhy</t>
  </si>
  <si>
    <t>ochraná trubka (průměrná orientační cena)</t>
  </si>
  <si>
    <t>zásypy trubek</t>
  </si>
  <si>
    <t xml:space="preserve">podsypání a zasypání odpadní trubky pískem </t>
  </si>
  <si>
    <t>zásypový písek</t>
  </si>
  <si>
    <t>zásypový písek (průměrná orientační cena)</t>
  </si>
  <si>
    <t>zpětné zasypání hlínou - rýha hl. 800mm, š. 400mm</t>
  </si>
  <si>
    <t>ztracené bednění</t>
  </si>
  <si>
    <t>seskládání ztraceného bednění tl. 150mm  v základovém pasu včetně naplnění betonem</t>
  </si>
  <si>
    <t>ztracené bednění tl. 150mm (150x500x250)</t>
  </si>
  <si>
    <t>100</t>
  </si>
  <si>
    <t>ztracené bednění tl. 150mm (150x500x250) (průměrná orientační cena)</t>
  </si>
  <si>
    <t>seskládání ztraceného bednění tl. 200mm  v základovém pasu včetně naplnění betonem</t>
  </si>
  <si>
    <t>ztracené bednění tl. 200mm (200x500x250)</t>
  </si>
  <si>
    <t>ztracené bednění tl. 200mm (200x500x250) (průměrná orientační cena)</t>
  </si>
  <si>
    <t>seskládání ztraceného bednění tl. 300mm v základovém pasu včetně naplnění betonem</t>
  </si>
  <si>
    <t>ztracené bednění tl. 300mm (300x500x250)</t>
  </si>
  <si>
    <t>ztracené bednění tl. 300mm (300x500x250) (průměrná orientační cena)</t>
  </si>
  <si>
    <t>seskládání ztraceného bednění tl. 400mm v základovém pasu včetně naplnění betonem</t>
  </si>
  <si>
    <t>ztracené bednění tl. 400mm (400x500x250)</t>
  </si>
  <si>
    <t>ztracené bednění tl. 400mm (400x500x250) (průměrná orientační cena)</t>
  </si>
  <si>
    <t>seskládání ztraceného bednění tl. 500mm v základovém pasu včetně naplnění betonem</t>
  </si>
  <si>
    <t>ztracené bednění tl. 500mm (500x500x250)</t>
  </si>
  <si>
    <t>ztracené bednění tl. 500mm (500x500x250) (průměrná orientační cena)</t>
  </si>
  <si>
    <t>horizontální i vertikální vyztužení ztraceného bednění roxorem pr. 10mm</t>
  </si>
  <si>
    <t>roxor 10mm</t>
  </si>
  <si>
    <t>roxor 10mm (průměrná orientační cena)</t>
  </si>
  <si>
    <t>bednění</t>
  </si>
  <si>
    <t>bednění základové patky deskovými dílci</t>
  </si>
  <si>
    <t>25</t>
  </si>
  <si>
    <t>odstranění bednění základové patky z deskových dílců</t>
  </si>
  <si>
    <t>pronájem deskového bednění základové patky (průměrná orientační cena)</t>
  </si>
  <si>
    <t>bednění nosníku deskovými dílci</t>
  </si>
  <si>
    <t>odstranění bednění nosníku z deskových dílců</t>
  </si>
  <si>
    <t>pronájem deskového bednění pro nosníky (průměrná orientační cena)</t>
  </si>
  <si>
    <t>bednění sloupu deskovými dílci</t>
  </si>
  <si>
    <t>odstranění bednění sloupu z deskových dílců</t>
  </si>
  <si>
    <t>pronájem deskového bednění pro sloupy (průměrná orientační cena)</t>
  </si>
  <si>
    <t>bednění bočnice deskovými dílci</t>
  </si>
  <si>
    <t>30</t>
  </si>
  <si>
    <t>odstranění bednění bočnice z deskových dílců</t>
  </si>
  <si>
    <t>20</t>
  </si>
  <si>
    <t>pronájem deskového bednění pro bočnice (průměrná orientační cena)</t>
  </si>
  <si>
    <t>bednění překladu deskovými dílci</t>
  </si>
  <si>
    <t>odstranění bednění překladu z deskových dílců</t>
  </si>
  <si>
    <t>pronájem deskového bednění pro překlady (průměrná orientační cena)</t>
  </si>
  <si>
    <t>bednění stropu deskovými dílci</t>
  </si>
  <si>
    <t>odstranění bednění stropu z deskových dílců</t>
  </si>
  <si>
    <t>pronájem deskového bednění pro stropy (průměrná orientační cena)</t>
  </si>
  <si>
    <t>bednění stěny deskovými dílci</t>
  </si>
  <si>
    <t>odstranění bednění stěny z deskových dílců</t>
  </si>
  <si>
    <t>pronájem deskového bednění pro stěny (průměrná orientační cena)</t>
  </si>
  <si>
    <t>štěrky</t>
  </si>
  <si>
    <t>aplikace štěrku</t>
  </si>
  <si>
    <t>štěrk 32-64mm</t>
  </si>
  <si>
    <t>180</t>
  </si>
  <si>
    <t>štěrk 32-64mm (průměrná orientační cena)</t>
  </si>
  <si>
    <t>štěrk 16-32mm</t>
  </si>
  <si>
    <t>štěrk 16-32mm (průměrná orientační cena)</t>
  </si>
  <si>
    <t>aplikace štěrkopísku</t>
  </si>
  <si>
    <t>štěrkopísek</t>
  </si>
  <si>
    <t>štěrkopísek (průměrná orientační cena)</t>
  </si>
  <si>
    <t>zhutnění štěrku "žábou"</t>
  </si>
  <si>
    <t>zhutnění štěrkopísku "žábou"</t>
  </si>
  <si>
    <t>aplikace štěrku 100mm včeně zhutnění "žábou"</t>
  </si>
  <si>
    <t>kari sítě</t>
  </si>
  <si>
    <t>pokládka kari sítě 150x150x6mm včetně svázání drátem</t>
  </si>
  <si>
    <t>kari síť 150x150x6mm + vázací drát + podložky (průměrná orientační cena)</t>
  </si>
  <si>
    <t>pokládka kari sítě 150x150x8mm včetně svázání drátem</t>
  </si>
  <si>
    <t>kari síť 150x150x8mm + vázací drát + podložky (průměrná orientační cena)</t>
  </si>
  <si>
    <t>pokládka kari sítě 100x100x6mm včetně svázání drátem</t>
  </si>
  <si>
    <t>kari síť 100x100x6mm + vázací drát + podložky (průměrná orientační cena)</t>
  </si>
  <si>
    <t>pokládka kari sítě 100x100x8mm včetně svázání drátem</t>
  </si>
  <si>
    <t>kari síť 100x100x8mm + vázací drát + podložky (průměrná orientační cena)</t>
  </si>
  <si>
    <t>armování</t>
  </si>
  <si>
    <t>armování konstrukce základové patky</t>
  </si>
  <si>
    <t>armování konstrukce nosníku</t>
  </si>
  <si>
    <t>armování konstrukce sloupu</t>
  </si>
  <si>
    <t>armování konstrukce překladu</t>
  </si>
  <si>
    <t>armování konstrukce stropu</t>
  </si>
  <si>
    <t>armování konstrukce stěny</t>
  </si>
  <si>
    <t>armovací tyč (průměrná orientační cena)</t>
  </si>
  <si>
    <t>betonování</t>
  </si>
  <si>
    <t>betonování základových pasů</t>
  </si>
  <si>
    <t>beton - mix (průměrná orientační cena)</t>
  </si>
  <si>
    <t>beton - mix C16/20 (průměrná orientační cena)</t>
  </si>
  <si>
    <t>betonování základových patek</t>
  </si>
  <si>
    <t>betonování základové desky tl. 120mm</t>
  </si>
  <si>
    <t>betonování základové desky tl. 150mm</t>
  </si>
  <si>
    <t>betonování základové desky tl. 200mm</t>
  </si>
  <si>
    <t>betonování nosníku</t>
  </si>
  <si>
    <t>500</t>
  </si>
  <si>
    <t>betonování sloupu</t>
  </si>
  <si>
    <t>betonování překladu</t>
  </si>
  <si>
    <t>betonování stropu</t>
  </si>
  <si>
    <t>400</t>
  </si>
  <si>
    <t>betonování stěny</t>
  </si>
  <si>
    <t>beton - mix C20/25 (průměrná orientační cena)</t>
  </si>
  <si>
    <t>beton - mix C8/10 (průměrná orientační cena)</t>
  </si>
  <si>
    <t>beton - kontejner (průměrná orientační cena)</t>
  </si>
  <si>
    <t>hydroizolace</t>
  </si>
  <si>
    <t>aplikace asfaltového penetračního nátěru</t>
  </si>
  <si>
    <t>asfaltový penetrační nátěr</t>
  </si>
  <si>
    <t>asfaltový penetrační nátěr (průměrná orientační cena)</t>
  </si>
  <si>
    <t>pokládka izolace (IPA) na podlahu včetně svaření</t>
  </si>
  <si>
    <t>asfaltový pás Guttabit Al Radon 35, plyn</t>
  </si>
  <si>
    <t>asfaltový pás Guttabit Al Radon 35, plyn (průměrná orientační cena)</t>
  </si>
  <si>
    <t>pokládka asfaltové izolace na podlahu včetně svaření</t>
  </si>
  <si>
    <t>asfaltový pás, plyn (průměrná orientační cena)</t>
  </si>
  <si>
    <t>pokládka asfaltové izolace na podlahu (nasucho)</t>
  </si>
  <si>
    <t>asfaltová oxidovaná lepenka A330H</t>
  </si>
  <si>
    <t>asfaltová oxidovaná lepenka bez radonové izolace (průměrná orientační cena)</t>
  </si>
  <si>
    <t>obvodové zdivo porotherm</t>
  </si>
  <si>
    <t>zdění z cihly obvodové tl. 380mm (bez omítání)</t>
  </si>
  <si>
    <t>matta</t>
  </si>
  <si>
    <t>cihla porotherm 380mm, matta (průměrná orientační cena)</t>
  </si>
  <si>
    <t>zdění z cihly obvodové tl. 440mm (bez omítání)</t>
  </si>
  <si>
    <t>cihla porotherm 440mm, matta (průměrná orientační cena)</t>
  </si>
  <si>
    <t>nosné překlady</t>
  </si>
  <si>
    <t>uložení nosného překladu do 100cm</t>
  </si>
  <si>
    <t>nosný překlad do 100cm (průměrná orientační cena)</t>
  </si>
  <si>
    <t>35</t>
  </si>
  <si>
    <t>uložení nosného překladu do 150cm</t>
  </si>
  <si>
    <t>nosný překlad do 150cm (průměrná orientační cena)</t>
  </si>
  <si>
    <t>uložení nosného překladu do 250cm</t>
  </si>
  <si>
    <t>nosný překlad do 250cm (průměrná orientační cena)</t>
  </si>
  <si>
    <t>věnce</t>
  </si>
  <si>
    <t>šalování - bednění věnce</t>
  </si>
  <si>
    <t>armování věnce</t>
  </si>
  <si>
    <t>betonování věnce</t>
  </si>
  <si>
    <t>stropy porotherm</t>
  </si>
  <si>
    <t>osazení stropního nosníku porotherm</t>
  </si>
  <si>
    <t>stropní nosník porotherm (průměrná orientační cena)</t>
  </si>
  <si>
    <t>podepření stropního nosníku porotherm</t>
  </si>
  <si>
    <t>osazení stropní vložky porotherm do tl. 10cm</t>
  </si>
  <si>
    <t>stropní vložka porotherm do tl. 10cm (průměrná orientační cena)</t>
  </si>
  <si>
    <t>osazení stropní vložky porotherm do tl. 15cm</t>
  </si>
  <si>
    <t>stropní vložka porotherm do tl. 15cm (průměrná orientační cena)</t>
  </si>
  <si>
    <t>osazení stropní vložky porotherm do tl. 25cm</t>
  </si>
  <si>
    <t>stropní vložka porotherm do tl. 25cm (průměrná orientační cena)</t>
  </si>
  <si>
    <t>obvodové zdivo ytong</t>
  </si>
  <si>
    <t>zdění z cihly obvodové tvárnice ytong tl. 450mm</t>
  </si>
  <si>
    <t>lepidlo</t>
  </si>
  <si>
    <t>90</t>
  </si>
  <si>
    <t>tvárnice ytong 450×499×249mm (průměrná orientační cena)</t>
  </si>
  <si>
    <t>zdění z cihly obvodové tvárnice ytong tl. 500mm</t>
  </si>
  <si>
    <t>95</t>
  </si>
  <si>
    <t>tvárnice ytong 500×499×249mm (průměrná orientační cena)</t>
  </si>
  <si>
    <t>schodiště</t>
  </si>
  <si>
    <t>bednění rovného schodu</t>
  </si>
  <si>
    <t>prkna, spojovací materiál (průměrná orientační cena)</t>
  </si>
  <si>
    <t>bednění rovného schodu (průměrná orientační cena)</t>
  </si>
  <si>
    <t>bednění točitého schodu</t>
  </si>
  <si>
    <t>prkna + spojovací materiál (průměrná orientační cena)</t>
  </si>
  <si>
    <t>bednění točitého schodu (průměrná orientační cena)</t>
  </si>
  <si>
    <t>bednění podesty</t>
  </si>
  <si>
    <t>bednění podesty (průměrná orientační cena)</t>
  </si>
  <si>
    <t>armování konstrukce schodiště</t>
  </si>
  <si>
    <t>armování konstrukce schodiště (průměrná orientační cena)</t>
  </si>
  <si>
    <t>armovací tyče (průměrná orientační cena)</t>
  </si>
  <si>
    <t>betonování schodu</t>
  </si>
  <si>
    <t>beton (průměrná orientační cena)</t>
  </si>
  <si>
    <t>betonování schodu (průměrná orientační cena)</t>
  </si>
  <si>
    <t>betonování podesty</t>
  </si>
  <si>
    <t>betonování podesty (průměrná orientační cena)</t>
  </si>
  <si>
    <t>zpětné zasypání hlínou</t>
  </si>
  <si>
    <t>odborné zakládací práce</t>
  </si>
  <si>
    <t>odborné zakládací práce, které nelze napasovat na aktuální úkolové položky - viz popis v poznámce níže</t>
  </si>
  <si>
    <t>pomocné zakládací práce</t>
  </si>
  <si>
    <t>pomocné zakládací práce, které nelze napasovat na aktuální úkolové položky - viz popis v poznámce níže</t>
  </si>
  <si>
    <t>předpokládaný materiál k zakládacím pracím v hodinovce (průměrná orientační cena) (předpoklad 500 Kč + marže)</t>
  </si>
  <si>
    <t>předpokládaný materiál k zakládacím pracím v hodinovce (průměrná orientační cena) (předpoklad 1 tis + marže)</t>
  </si>
  <si>
    <t>předpokládaný materiál k zakládacím pracím v hodinovce (průměrná orientační cena) (předpoklad 2 tis + marže)</t>
  </si>
  <si>
    <t>předpokládaný materiál k zakládacím pracím v hodinovce (průměrná orientační cena) (předpoklad 5 tis + marže)</t>
  </si>
  <si>
    <t>předpokládaný materiál k zakládacím pracím v hodinovce (průměrná orientační cena) (předpoklad 10 tis + marže)</t>
  </si>
  <si>
    <t>Zakládací práce celkem</t>
  </si>
  <si>
    <t>Tesařské práce</t>
  </si>
  <si>
    <t>tes</t>
  </si>
  <si>
    <t>krovy</t>
  </si>
  <si>
    <t>montáž pozednice</t>
  </si>
  <si>
    <t>montáž krokve</t>
  </si>
  <si>
    <t>montáž vaznice</t>
  </si>
  <si>
    <t>montáž kleštiny</t>
  </si>
  <si>
    <t>montáž hambalku</t>
  </si>
  <si>
    <t>montáž sloupku</t>
  </si>
  <si>
    <t>montáž vzpěry</t>
  </si>
  <si>
    <t>montáž příložky</t>
  </si>
  <si>
    <t>trámy (průměrná orientační cena)</t>
  </si>
  <si>
    <t>trámy, fošny (průměrná orientační cena)</t>
  </si>
  <si>
    <t>spojovací materiál (průměrná orientační cena)</t>
  </si>
  <si>
    <t>podlahy SIPs</t>
  </si>
  <si>
    <t>rozměření a instalace zemního vrutu</t>
  </si>
  <si>
    <t>zemní vrut (průměrná orientační cena)</t>
  </si>
  <si>
    <t>rozměření a instalace zemního vrutu malého</t>
  </si>
  <si>
    <t>zemní vrut malý (průměrná orientační cena)</t>
  </si>
  <si>
    <t>rozměření a instalace zemního vrutu velkého</t>
  </si>
  <si>
    <t>zemní vrut velký (průměrná orientační cena)</t>
  </si>
  <si>
    <t>kotvení podkladového hranolu</t>
  </si>
  <si>
    <t>hranol KVH (průměrná orientační cena)</t>
  </si>
  <si>
    <t>montáž podlahy z panelu SIPs 210</t>
  </si>
  <si>
    <t>panel SIPs 210</t>
  </si>
  <si>
    <t>spojení podlahového panelu SIPs 210</t>
  </si>
  <si>
    <t>montáž podlahy z panelu SIPs 270</t>
  </si>
  <si>
    <t>panel SIPs 270</t>
  </si>
  <si>
    <t>spojení podlahového panelu SIPs 270</t>
  </si>
  <si>
    <t>montáž podlahy z panelu SIPs 330</t>
  </si>
  <si>
    <t>panel SIPs 330</t>
  </si>
  <si>
    <t>spojení podlahového panelu SIPs 330</t>
  </si>
  <si>
    <t>stěny SIPs</t>
  </si>
  <si>
    <t>montáž stěny z panelu SIPs 110</t>
  </si>
  <si>
    <t>panel SIPs 110</t>
  </si>
  <si>
    <t>spojení stěnového panelu SIPs 110</t>
  </si>
  <si>
    <t>spojovací vklad SIPs 110</t>
  </si>
  <si>
    <t>spojení / doložení stěnového panelu SIPs 110</t>
  </si>
  <si>
    <t>montáž stěny z panelu SIPs 170</t>
  </si>
  <si>
    <t>panel SIPs 170</t>
  </si>
  <si>
    <t>spojení stěnového panelu SIPs 170</t>
  </si>
  <si>
    <t>spojovací vklad SIPs 170</t>
  </si>
  <si>
    <t>spojení / doložení stěnového panelu SIPs 170</t>
  </si>
  <si>
    <t>montáž stěny z panelu SIPs 210</t>
  </si>
  <si>
    <t>spojení stěnového panelu SIPs 210</t>
  </si>
  <si>
    <t>spojovací vklad SIPs 210</t>
  </si>
  <si>
    <t>spojení / doložení stěnového panelu SIPs 210</t>
  </si>
  <si>
    <t>montáž stěny z panelu SIPs 270</t>
  </si>
  <si>
    <t>spojení stěnového panelu SIPs 270</t>
  </si>
  <si>
    <t>spojovací vklad SIPs 270</t>
  </si>
  <si>
    <t>spojení / doložení stěnového panelu SIPs 270</t>
  </si>
  <si>
    <t>montáž stěny z panelu SIPs 330</t>
  </si>
  <si>
    <t>spojení stěnového panelu SIPs 330</t>
  </si>
  <si>
    <t>spojovací vklad SIPs 330</t>
  </si>
  <si>
    <t>spojení / doložení stěnového panelu SIPs 330</t>
  </si>
  <si>
    <t>příčky SIPs</t>
  </si>
  <si>
    <t>montáž příčky z panelu SIPs 110</t>
  </si>
  <si>
    <t>spojení příčkového panelu SIPs 110</t>
  </si>
  <si>
    <t>montáž příčky z panelu SIPs 170</t>
  </si>
  <si>
    <t>spojení příčkového panelu SIPs 170</t>
  </si>
  <si>
    <t>stropy SIPs</t>
  </si>
  <si>
    <t>montáž stropu z panelu SIPs 210</t>
  </si>
  <si>
    <t>spojení stropního panelu SIPs 210</t>
  </si>
  <si>
    <t>montáž stropu z panelu SIPs 270</t>
  </si>
  <si>
    <t>spojení stropního panelu SIPs 270</t>
  </si>
  <si>
    <t>montáž stropu z panelu SIPs 330</t>
  </si>
  <si>
    <t>spojení stropního panelu SIPs 330</t>
  </si>
  <si>
    <t>střechy SIPs</t>
  </si>
  <si>
    <t>montáž střechy z panelu SIPs 210</t>
  </si>
  <si>
    <t>spojení střešního panelu SIPs 210</t>
  </si>
  <si>
    <t>montáž střechy z panelu SIPs 270</t>
  </si>
  <si>
    <t>spojení střešního panelu SIPs 270</t>
  </si>
  <si>
    <t>montáž střechy z panelu SIPs 330</t>
  </si>
  <si>
    <t>spojení střešního panelu SIPs 330</t>
  </si>
  <si>
    <t>schodiště SIPs</t>
  </si>
  <si>
    <t>montáž nášlapu schodiště z panelu SIPs 270</t>
  </si>
  <si>
    <t>kotvení SIPs</t>
  </si>
  <si>
    <t>kotvení zakončovacích hranolů</t>
  </si>
  <si>
    <t>ostatní spojovací materiál (průměrná orientační cena)</t>
  </si>
  <si>
    <t>odborné tesařské práce</t>
  </si>
  <si>
    <t>odborné tesařské práce, které nelze napasovat na aktuální úkolové položky - viz popis v poznámce níže</t>
  </si>
  <si>
    <t>pomocné tesařské práce</t>
  </si>
  <si>
    <t>pomocné tesařské práce, které nelze napasovat na aktuální úkolové položky - viz popis v poznámce níže</t>
  </si>
  <si>
    <t>předpokládaný materiál k tesařským pracím v hodinovce (průměrná orientační cena) (předpoklad 500 Kč + marže)</t>
  </si>
  <si>
    <t>předpokládaný materiál k tesařským pracím v hodinovce (průměrná orientační cena) (předpoklad 1 tis + marže)</t>
  </si>
  <si>
    <t>předpokládaný materiál k tesařským pracím v hodinovce (průměrná orientační cena) (předpoklad 2 tis + marže)</t>
  </si>
  <si>
    <t>předpokládaný materiál k tesařským pracím v hodinovce (průměrná orientační cena) (předpoklad 5 tis + marže)</t>
  </si>
  <si>
    <t>předpokládaný materiál k tesařským pracím v hodinovce (průměrná orientační cena) (předpoklad 10 tis + marže)</t>
  </si>
  <si>
    <t>Tesařské práce celkem</t>
  </si>
  <si>
    <t>Pokrývačské práce</t>
  </si>
  <si>
    <t>pok</t>
  </si>
  <si>
    <t>fólie</t>
  </si>
  <si>
    <t>natažení střešní fólie</t>
  </si>
  <si>
    <t>7</t>
  </si>
  <si>
    <t>střešní fólie (průměrná orientační cena)</t>
  </si>
  <si>
    <t>latě</t>
  </si>
  <si>
    <t>laťování</t>
  </si>
  <si>
    <t>8</t>
  </si>
  <si>
    <t>střešní lať 60x40mm - impregnovaná (průměrná orientační cena)</t>
  </si>
  <si>
    <t>taškové krytiny</t>
  </si>
  <si>
    <t>položení krytiny</t>
  </si>
  <si>
    <t>položení hřebene</t>
  </si>
  <si>
    <t xml:space="preserve">položení nároží </t>
  </si>
  <si>
    <t>položení úžlabí</t>
  </si>
  <si>
    <t>položení okrajů</t>
  </si>
  <si>
    <t>řezání krytiny</t>
  </si>
  <si>
    <t>střešní krytina - tašky (průměrná orientační cena)</t>
  </si>
  <si>
    <t>střešní krytina - hřebenáč (průměrná orientační cena)</t>
  </si>
  <si>
    <t>plechové krytiny</t>
  </si>
  <si>
    <t>pokládka trapézového plechu na rovnou střechu</t>
  </si>
  <si>
    <t>trapézový plech (průměrná orientační cena)</t>
  </si>
  <si>
    <t>pokládka trapézového plechu na šikmou střechu</t>
  </si>
  <si>
    <t>střešní okna</t>
  </si>
  <si>
    <t>montáž střešního okna</t>
  </si>
  <si>
    <t>střešní okno (průměrná orientační cena)</t>
  </si>
  <si>
    <t>doplnění fólie kolem střešního okna</t>
  </si>
  <si>
    <t>doložení pálených tašek kolem střešního okna</t>
  </si>
  <si>
    <t>odborné pokrývačské práce</t>
  </si>
  <si>
    <t>odborné pokrývačské práce, které nelze napasovat na aktuální úkolové položky - viz popis v poznámce níže</t>
  </si>
  <si>
    <t>pomocné pokrývačské práce</t>
  </si>
  <si>
    <t>pomocné pokrývačské práce, které nelze napasovat na aktuální úkolové položky - viz popis v poznámce níže</t>
  </si>
  <si>
    <t>předpokládaný materiál k pokrývačským pracím v hodinovce (průměrná orientační cena) (předpoklad 500 Kč + marže)</t>
  </si>
  <si>
    <t>předpokládaný materiál k pokrývačským pracím v hodinovce (průměrná orientační cena) (předpoklad 1 tis + marže)</t>
  </si>
  <si>
    <t>předpokládaný materiál k pokrývačským pracím v hodinovce (průměrná orientační cena) (předpoklad 2 tis + marže)</t>
  </si>
  <si>
    <t>předpokládaný materiál k pokrývačským pracím v hodinovce (průměrná orientační cena) (předpoklad 5 tis + marže)</t>
  </si>
  <si>
    <t>předpokládaný materiál k pokrývačským pracím v hodinovce (průměrná orientační cena) (předpoklad 10 tis + marže)</t>
  </si>
  <si>
    <t>Pokrývačské práce celkem</t>
  </si>
  <si>
    <t>Klempířské práce</t>
  </si>
  <si>
    <t>kle</t>
  </si>
  <si>
    <t>montáž okapového háku</t>
  </si>
  <si>
    <t>okapový hák (průměrná orientační cena)</t>
  </si>
  <si>
    <t>montáž okapového žlabu</t>
  </si>
  <si>
    <t>okapový žlab (průměrná orientační cena)</t>
  </si>
  <si>
    <t>montáž okapového rohu</t>
  </si>
  <si>
    <t>okapový roh (průměrná orientační cena)</t>
  </si>
  <si>
    <t>montáž okapové spojky</t>
  </si>
  <si>
    <t>okapová spojka (průměrná orientační cena)</t>
  </si>
  <si>
    <t>svody</t>
  </si>
  <si>
    <t>montáž okapového kotlíku svodu</t>
  </si>
  <si>
    <t>okapový kotlík svodu (průměrná orientační cena)</t>
  </si>
  <si>
    <t>montáž svodového odskokového kolena</t>
  </si>
  <si>
    <t>svodové odskokové koleno (průměrná orientační cena)</t>
  </si>
  <si>
    <t>montáž svodového kolena</t>
  </si>
  <si>
    <t>montáž objímky svodu</t>
  </si>
  <si>
    <t>objímka svodu včetně příslušenství (průměrná orientační cena)</t>
  </si>
  <si>
    <t>montáž okapového svodu</t>
  </si>
  <si>
    <t>okapový svod (průměrná orientační cena)</t>
  </si>
  <si>
    <t>montáž geigeru</t>
  </si>
  <si>
    <t>geiger (průměrná orientační cena)</t>
  </si>
  <si>
    <t>oplechování</t>
  </si>
  <si>
    <t>oplechování komínu</t>
  </si>
  <si>
    <t>oplechování atiky</t>
  </si>
  <si>
    <t>oplechování okenního parapetu</t>
  </si>
  <si>
    <t>odborné klempířské práce</t>
  </si>
  <si>
    <t>odborné klempířské práce, které nelze napasovat na aktuální úkolové položky - viz popis v poznámce níže</t>
  </si>
  <si>
    <t>pomocné klempířské práce</t>
  </si>
  <si>
    <t>pomocné klempířské práce, které nelze napasovat na aktuální úkolové položky - viz popis v poznámce níže</t>
  </si>
  <si>
    <t>předpokládaný materiál ke klempířským pracím v hodinovce (průměrná orientační cena) (předpoklad 500 Kč + marže)</t>
  </si>
  <si>
    <t>předpokládaný materiál ke klempířským pracím v hodinovce (průměrná orientační cena) (předpoklad 1 tis + marže)</t>
  </si>
  <si>
    <t>předpokládaný materiál ke klempířským pracím v hodinovce (průměrná orientační cena) (předpoklad 2 tis + marže)</t>
  </si>
  <si>
    <t>předpokládaný materiál ke klempířským pracím v hodinovce (průměrná orientační cena) (předpoklad 5 tis + marže)</t>
  </si>
  <si>
    <t>předpokládaný materiál ke klempířským pracím v hodinovce (průměrná orientační cena) (předpoklad 10 tis + marže)</t>
  </si>
  <si>
    <t>Klempířské práce celkem</t>
  </si>
  <si>
    <t>zed</t>
  </si>
  <si>
    <t>Zednické práce</t>
  </si>
  <si>
    <t>příčky z cihel</t>
  </si>
  <si>
    <t>založení zděné příčky do betonového lože bez výztuže</t>
  </si>
  <si>
    <t>beton</t>
  </si>
  <si>
    <t>založení zděné příčky do betonového lože s ocelovou výztuží</t>
  </si>
  <si>
    <t>beton + roxor</t>
  </si>
  <si>
    <t>beton + roxor (průměrná orientační cena)</t>
  </si>
  <si>
    <t>zdění z cihly příčkové tl. 80mm (bez omítání)</t>
  </si>
  <si>
    <t>cihla porotherm 80mm, matta</t>
  </si>
  <si>
    <t>cihla porotherm 80mm, matta (průměrná orientační cena)</t>
  </si>
  <si>
    <t>zdění z cihly příčkové tl. 115mm (bez omítání)</t>
  </si>
  <si>
    <t>cihla porotherm 115mm, matta</t>
  </si>
  <si>
    <t>cihla porotherm 115mm, matta (průměrná orientační cena)</t>
  </si>
  <si>
    <t>zdění z cihly příčkové tl. 175mm (bez omítání)</t>
  </si>
  <si>
    <t>cihla porotherm 175mm, matta</t>
  </si>
  <si>
    <t>cihla porotherm 175mm, matta (průměrná orientační cena)</t>
  </si>
  <si>
    <t>zdění z cihly příčkové tl. 240mm (bez omítání)</t>
  </si>
  <si>
    <t>cihla porotherm 240mm, matta</t>
  </si>
  <si>
    <t>cihla porotherm 240mm, matta (průměrná orientační cena)</t>
  </si>
  <si>
    <t>zdění z cihly příčkové tl. 300mm (bez omítání)</t>
  </si>
  <si>
    <t>cihla porotherm 300mm, matta</t>
  </si>
  <si>
    <t>cihla porotherm 300mm, matta (průměrná orientační cena)</t>
  </si>
  <si>
    <t>obvodové zdivo</t>
  </si>
  <si>
    <t>cihla porotherm 380mm, matta</t>
  </si>
  <si>
    <t>cihla porotherm 440mm, matta</t>
  </si>
  <si>
    <t>zdění z cihly obvodové do tl. 500mm (bez omítání)</t>
  </si>
  <si>
    <t>zdění z cihly plné do tl. 70mm (na výšku, bez omítání)</t>
  </si>
  <si>
    <t>zdění z cihly plné bez omítání (na ležato - tl. 140mm)</t>
  </si>
  <si>
    <t>malta, cihly plné</t>
  </si>
  <si>
    <t>malta, cihly plné (průměrná orientační cena)</t>
  </si>
  <si>
    <t>malta (cihly původní)</t>
  </si>
  <si>
    <t>malta (cihly původní) (průměrná orientační cena)</t>
  </si>
  <si>
    <t>zdění z cihly plné bez omítání (na ležato - tl. 280mm)</t>
  </si>
  <si>
    <t>příčky z ytongu</t>
  </si>
  <si>
    <t>zdění z tvárnice ytong tl. 50mm  (bez natažení lepidlem)</t>
  </si>
  <si>
    <t>tvárnice ytong tl. 50mm, lepidlo</t>
  </si>
  <si>
    <t>tvárnice ytong tl. 50mm, lepidlo (průměrná orientační cena)</t>
  </si>
  <si>
    <t>zdění z tvárnice ytong tl. 75mm  (bez natažení lepidlem)</t>
  </si>
  <si>
    <t>tvárnice ytong tl. 75mm, lepidlo</t>
  </si>
  <si>
    <t>tvárnice ytong tl. 75mm, lepidlo (průměrná orientační cena)</t>
  </si>
  <si>
    <t>zdění z tvárnice ytong tl. 100mm  (bez natažení lepidlem)</t>
  </si>
  <si>
    <t>tvárnice ytong tl. 100mm, lepidlo</t>
  </si>
  <si>
    <t>tvárnice ytong tl. 100mm, lepidlo (průměrná orientační cena)</t>
  </si>
  <si>
    <t>zdění z tvárnice ytong tl. 125mm  (bez natažení lepidlem)</t>
  </si>
  <si>
    <t>tvárnice ytong tl. 125mm, lepidlo</t>
  </si>
  <si>
    <t>tvárnice ytong tl. 125mm, lepidlo (průměrná orientační cena)</t>
  </si>
  <si>
    <t>zdění z tvárnice ytong tl. 150mm  (bez natažení lepidlem)</t>
  </si>
  <si>
    <t>tvárnice ytong tl. 150mm, lepidlo</t>
  </si>
  <si>
    <t>tvárnice ytong tl. 150mm, lepidlo (průměrná orientační cena)</t>
  </si>
  <si>
    <t>zdění z tvárnice ytong tl. 200mm  (bez natažení lepidlem)</t>
  </si>
  <si>
    <t>tvárnice ytong tl. 200mm, lepidlo</t>
  </si>
  <si>
    <t>73</t>
  </si>
  <si>
    <t>tvárnice ytong tl. 200mm, lepidlo (průměrná orientační cena)</t>
  </si>
  <si>
    <t>zdění z tvárnice ytong tl. 250mm  (bez natažení lepidlem)</t>
  </si>
  <si>
    <t>tvárnice ytong tl. 250mm, lepidlo</t>
  </si>
  <si>
    <t>tvárnice ytong tl. 250mm, lepidlo (průměrná orientační cena)</t>
  </si>
  <si>
    <t>zdění z tvárnice ytong tl. 300mm  (bez natažení lepidlem)</t>
  </si>
  <si>
    <t>80</t>
  </si>
  <si>
    <t>tvárnice ytong tl. 300mm, lepidlo</t>
  </si>
  <si>
    <t>tvárnice ytong tl. 300mm, lepidlo (průměrná orientační cena)</t>
  </si>
  <si>
    <t>zdění z tvárnice ytong tl. 375mm  (bez natažení lepidlem)</t>
  </si>
  <si>
    <t>85</t>
  </si>
  <si>
    <t>tvárnice ytong tl. 375mm, lepidlo</t>
  </si>
  <si>
    <t>tvárnice ytong tl. 375mm, lepidlo (průměrná orientační cena)</t>
  </si>
  <si>
    <t>drobné přizdívky a zazdívky z tvárnice ytong tl. 50mm  (bez natažení lepidlem)</t>
  </si>
  <si>
    <t>drobné přizdívky a zazdívky z tvárnice ytong do tl. 125mm  (bez natažení lepidlem)</t>
  </si>
  <si>
    <t>ocelové zárubně</t>
  </si>
  <si>
    <t>osazení a zazdění ocelové zárubně</t>
  </si>
  <si>
    <t>ocelová zárubeň (průměrná orientační cena)</t>
  </si>
  <si>
    <t>osazení a zazdění ocelové bezpečnostní zárubně</t>
  </si>
  <si>
    <t>ocelová bezpečnostní zárubeň (průměrná orientační cena)</t>
  </si>
  <si>
    <t>zrcátka</t>
  </si>
  <si>
    <t>vyzdění zrcátka tl. 80mm z porothermu pro dřevěnou obložku</t>
  </si>
  <si>
    <t>vyzdění zrcátka tl. 80mm z porothermu pro ocelovou zárubeň</t>
  </si>
  <si>
    <t>vyzdění zrcátka tl. 115mm z porothermu pro dřevěnou obložku</t>
  </si>
  <si>
    <t>vyzdění zrcátka tl. 115mm z porothermu pro ocelovou zárubeň</t>
  </si>
  <si>
    <t>vyzdění zrcátka tl. 75mm z ytongu pro dřevěnou obložku</t>
  </si>
  <si>
    <t>vyzdění zrcátka tl. 75mm z ytongu pro ocelovou zárubeň</t>
  </si>
  <si>
    <t>vyzdění zrcátka tl. 100mm z ytongu pro dřevěnou obložku</t>
  </si>
  <si>
    <t>vyzdění zrcátka tl. 100mm z ytongu pro ocelovou zárubeň</t>
  </si>
  <si>
    <t>ytongové překlady</t>
  </si>
  <si>
    <t>uložení ytongového překladu</t>
  </si>
  <si>
    <t>nenosný překlad ytong (75x249x1250mm)</t>
  </si>
  <si>
    <t>nenosný překlad ytong (75x249x1250mm) (průměrná orientační cena)</t>
  </si>
  <si>
    <t>nenosný překlad ytong (100x249x1250mm)</t>
  </si>
  <si>
    <t>nenosný překlad ytong (100x249x1250mm) (průměrná orientační cena)</t>
  </si>
  <si>
    <t>nenosný překlad ytong NEP 100-2500 (100x249x2500mm)</t>
  </si>
  <si>
    <t>nenosný překlad ytong NEP 100-2500 (100x249x2500mm) (průměrná orientační cena)</t>
  </si>
  <si>
    <t>nenosný překlad ytong (125x249x1250mm)</t>
  </si>
  <si>
    <t>nenosný překlad ytong (125x249x1250mm) (průměrná orientační cena)</t>
  </si>
  <si>
    <t>nenosný překlad ytong (150x249x1250mm</t>
  </si>
  <si>
    <t>nenosný překlad ytong (150x249x1250mm (průměrná orientační cena)</t>
  </si>
  <si>
    <t>nenosný překlad ytong (125x249x2500mm)</t>
  </si>
  <si>
    <t>nenosný překlad ytong (125x249x2500mm) (průměrná orientační cena)</t>
  </si>
  <si>
    <t>porothermové překlady</t>
  </si>
  <si>
    <t>uložení porothermového překladu do 100cm</t>
  </si>
  <si>
    <t>nenosný překlad Porotherm 7/23,8/100</t>
  </si>
  <si>
    <t>nenosný překlad Porotherm 7/23,8/100 (průměrná orientační cena)</t>
  </si>
  <si>
    <t>uložení porothermového překladu do 250cm</t>
  </si>
  <si>
    <t>nenosný překlad Porotherm 7/23,8/250</t>
  </si>
  <si>
    <t>nenosný překlad Porotherm 7/23,8/250 (průměrná orientační cena)</t>
  </si>
  <si>
    <t>uložení porothermového překladu</t>
  </si>
  <si>
    <t>nenosný překlad Porotherm 14,5/7,1/100</t>
  </si>
  <si>
    <t>nenosný překlad Porotherm 14,5/7,1/100 (průměrná orientační cena)</t>
  </si>
  <si>
    <t>ocelové překlady</t>
  </si>
  <si>
    <t>vybetonování podloží pro uložení ocelových překladů</t>
  </si>
  <si>
    <t>nátěr ocelového L profilu základovou barvou</t>
  </si>
  <si>
    <t>základová barva</t>
  </si>
  <si>
    <t>nátěr ocelového I profilu základovou barvou</t>
  </si>
  <si>
    <t>nátěr ocelového U profilu základovou barvou</t>
  </si>
  <si>
    <t>uložení ocelového L profilu nad dveřní otvor</t>
  </si>
  <si>
    <t>ocelový L profil 40x40x4mm</t>
  </si>
  <si>
    <t>ocelový L profil 50x50x5mm</t>
  </si>
  <si>
    <t>vyfrézování stávající příčky + uložení ocelového L profilu nad dveřní</t>
  </si>
  <si>
    <t>ocelový L profil 50x50x5mm, roztažná malta</t>
  </si>
  <si>
    <t>vyfrézování stávající příčky + uložení ocelového I profilu nad dveřní</t>
  </si>
  <si>
    <t>ocelový I profil, roztažná malta (průměrná orientační cena)</t>
  </si>
  <si>
    <t>vyfrézování stávající příčky + uložení ocelového U profilu</t>
  </si>
  <si>
    <t>ocelový U profil, roztažná malta (průměrná orientační cena)</t>
  </si>
  <si>
    <t>betonové překlady</t>
  </si>
  <si>
    <t>vybetonování podloží pro uložení překladů</t>
  </si>
  <si>
    <t>uložení železobetonového překladu</t>
  </si>
  <si>
    <t>železobetonový překlad (průměrná orientační cena)</t>
  </si>
  <si>
    <t>pouzdra JAP</t>
  </si>
  <si>
    <t>osazení pouzdra pro jednokřídlé posuvné dveře (JAP - zeď)</t>
  </si>
  <si>
    <t>stavební pouzdro + PU pěna (průměrná orientační cena)</t>
  </si>
  <si>
    <t>osazení pouzdra pro dvoukřídlé posuvné dveře (JAP - zeď)</t>
  </si>
  <si>
    <t>dvojité stavební pouzdro + PU pěna (průměrná orientační cena)</t>
  </si>
  <si>
    <t>osazení dvojitého pouzdra (UNIBOX) pro posuvné dveře (JAP - zeď)</t>
  </si>
  <si>
    <t>dvojité stavební pouzdro (UNIBOX) (průměrná orientační cena)</t>
  </si>
  <si>
    <t>kotvení příček</t>
  </si>
  <si>
    <t>ukotvení ytongové příčky ke stěně</t>
  </si>
  <si>
    <t>plochá kotva + hmoždinka</t>
  </si>
  <si>
    <t>plochá kotva + hmoždinka (průměrná orientační cena)</t>
  </si>
  <si>
    <t>ukotvení a dilatace příčky pod stropem montážní pěnou</t>
  </si>
  <si>
    <t>polyuretanová pěna</t>
  </si>
  <si>
    <t>úpravy po výměně oken</t>
  </si>
  <si>
    <t>vyzdění špalety po výměně špaletového okna za plastové</t>
  </si>
  <si>
    <t>ytong, PU pěna, lepidlo, malta</t>
  </si>
  <si>
    <t>vyzdění nadpraží po výměně špaletového okna za plastové</t>
  </si>
  <si>
    <t>L profil, ytong, PU pěna, lepidlo, malta</t>
  </si>
  <si>
    <t>vyzdění špalety po výměně plastového okna</t>
  </si>
  <si>
    <t>lepidlo, malta</t>
  </si>
  <si>
    <t>vyzdění nadpraží po výměně plastového okna</t>
  </si>
  <si>
    <t>skleněné luxfery</t>
  </si>
  <si>
    <t>zdění ze skleněných luxfer včetně oboustranného spárování</t>
  </si>
  <si>
    <t>originál kříže, bílé lepidlo, spárovasí hmota</t>
  </si>
  <si>
    <t>luxfera rovná (průměrná orientační cena)</t>
  </si>
  <si>
    <t>luxfera rohová (průměrná orientační cena)</t>
  </si>
  <si>
    <t>dveřní prostupy</t>
  </si>
  <si>
    <t>úprava výšky a šířky dveřního prostupu přizděním</t>
  </si>
  <si>
    <t>L profil, ytong, lepidlo</t>
  </si>
  <si>
    <t>úprava výšky a šířky dveřního prostupu nahozením</t>
  </si>
  <si>
    <t>malta</t>
  </si>
  <si>
    <t>podomítkové moduly</t>
  </si>
  <si>
    <t>obezdění podomítkového wc modulu do výšky 120 cm</t>
  </si>
  <si>
    <t>ytong, lepidlo</t>
  </si>
  <si>
    <t>zazdění podomítkového wc modulu do zděné konstrukce</t>
  </si>
  <si>
    <t>malta, ytong, lepidlo</t>
  </si>
  <si>
    <t>revizní dvířka</t>
  </si>
  <si>
    <t>montáž revizních dvířek do rozměru 600x600 mm</t>
  </si>
  <si>
    <t>revizní dvířka 600x600 mm (průměrná orientační cena)</t>
  </si>
  <si>
    <t>montáž revizních dvířek o rozměru 200x200 mm</t>
  </si>
  <si>
    <t>revizní dvířka 200x200 mm pod obklad - voděodolná (průměrná orientační cena)</t>
  </si>
  <si>
    <t>úprava dveřního prostupu ve stávající betonové příčce pomocí řezání</t>
  </si>
  <si>
    <t>zazdění otvorů</t>
  </si>
  <si>
    <t>zazdění okna do světlíku</t>
  </si>
  <si>
    <t>ytong, lepidlo, malta</t>
  </si>
  <si>
    <t>zazdění průduchu po komínu topení waw</t>
  </si>
  <si>
    <t>PU pěna, ytong, lepidlo, malta</t>
  </si>
  <si>
    <t>ocelové výztuhy</t>
  </si>
  <si>
    <t>uložení ocelového nosníku I 120</t>
  </si>
  <si>
    <t>ocelový nosník I 120 (včetně prořezu a řezání)</t>
  </si>
  <si>
    <t>ocelový nosník I 120 (včetně prořezu a řezání) (průměrná orientační cena)</t>
  </si>
  <si>
    <t>uložení ocelového nosníku I 140</t>
  </si>
  <si>
    <t>ocelový nosník I 140 (včetně prořezu a řezání)</t>
  </si>
  <si>
    <t>ocelový nosník I 140 (včetně prořezu a řezání) (průměrná orientační cena)</t>
  </si>
  <si>
    <t>uložení ocelového nosníku I 160</t>
  </si>
  <si>
    <t>ocelový nosník I 160 (včetně prořezu a řezání)</t>
  </si>
  <si>
    <t>ocelový nosník I 160 (včetně prořezu a řezání) (průměrná orientační cena)</t>
  </si>
  <si>
    <t>uložení ocelového nosníku I 180</t>
  </si>
  <si>
    <t>ocelový nosník I 180 (včetně prořezu a řezání)</t>
  </si>
  <si>
    <t>ocelový nosník I 180 (včetně prořezu a řezání) (průměrná orientační cena)</t>
  </si>
  <si>
    <t>uložení ocelového nosníku I 200</t>
  </si>
  <si>
    <t>ocelový nosník I 200 (včetně prořezu a řezání)</t>
  </si>
  <si>
    <t>ocelový nosník I 200 (včetně prořezu a řezání) (průměrná orientační cena)</t>
  </si>
  <si>
    <t>uložení ocelového nosníku I 220</t>
  </si>
  <si>
    <t>ocelový nosník I 220 (včetně prořezu a řezání)</t>
  </si>
  <si>
    <t>ocelový nosník I 220 (včetně prořezu a řezání) (průměrná orientační cena)</t>
  </si>
  <si>
    <t>uložení ocelové výztuhy</t>
  </si>
  <si>
    <t>úhelník - L profil černý 120x120x10mm (cena včetně prořezu)</t>
  </si>
  <si>
    <t>úhelník - L profil černý 120x120x10mm (cena včetně prořezu) (průměrná orientační cena)</t>
  </si>
  <si>
    <t>uložení a přivaření ocelového sloupku</t>
  </si>
  <si>
    <t>sloupek JC 80x80x5mm (cena včetně prořezu)</t>
  </si>
  <si>
    <t>uložení ocelové patky do cementové malty</t>
  </si>
  <si>
    <t>plech 150x150x10mm, beton</t>
  </si>
  <si>
    <t>svaření spodního líce pásovou ocelí 40x5mm po 300 mm</t>
  </si>
  <si>
    <t>pásová ocel 40x5mm</t>
  </si>
  <si>
    <t>zazdění traverzy roztažnou maltou</t>
  </si>
  <si>
    <t>roztažná malta</t>
  </si>
  <si>
    <t>zahození drážek</t>
  </si>
  <si>
    <t>hrubé zahození kolem elektrokrabice matlou na stěně</t>
  </si>
  <si>
    <t>začištění kolem elektrokrabice lepidlem na stěně</t>
  </si>
  <si>
    <t xml:space="preserve">hrubé zahození drážky na stěně matlou (do šíře 30mm, do hl.30mm) </t>
  </si>
  <si>
    <t xml:space="preserve">hrubé zahození drážky na stěně matlou (do šíře 50mm, do hl.50mm) </t>
  </si>
  <si>
    <t xml:space="preserve">hrubé zahození drážky na stěně matlou (do šíře 100mm, do hl.50mm) </t>
  </si>
  <si>
    <t xml:space="preserve">hrubé zahození drážky na stěně matlou (do šíře 150mm, do hl.50mm) </t>
  </si>
  <si>
    <t xml:space="preserve">hrubé zahození drážky na stěně matlou (do šíře 200mm, do hl.50mm) </t>
  </si>
  <si>
    <t xml:space="preserve">hrubé zatažení drážky sádrovou omítkou na stěně (do šíře 30mm, do hl.30mm) </t>
  </si>
  <si>
    <t>sádrová omítka</t>
  </si>
  <si>
    <t xml:space="preserve">hrubé zahození drážky na stropě matlou (do šíře 30mm, do hl.30mm) </t>
  </si>
  <si>
    <t>betonování drážek v podlaze</t>
  </si>
  <si>
    <t xml:space="preserve">vybetonování drážky v podlaze (do šíře 30mm, do hl.30mm) </t>
  </si>
  <si>
    <t xml:space="preserve">vybetonování drážky v podlaze (do šíře 50mm, do hl.50mm) </t>
  </si>
  <si>
    <t xml:space="preserve">vybetonování drážky v podlaze (do šíře 100mm, do hl.50mm) </t>
  </si>
  <si>
    <t xml:space="preserve">vybetonování drážky v podlaze (do šíře 100mm, do hl.100mm) </t>
  </si>
  <si>
    <t xml:space="preserve">vybetonování drážky v podlaze (do šíře 200mm, do hl.50mm) </t>
  </si>
  <si>
    <t>omítníky, rohy, lišty</t>
  </si>
  <si>
    <t>osazení dřevěného omítníku</t>
  </si>
  <si>
    <t>omítník dřevěný</t>
  </si>
  <si>
    <t>osazení pozinkovaného omítníku</t>
  </si>
  <si>
    <t>omítník pozinkovaný zapuštěný</t>
  </si>
  <si>
    <t>osazení omítkářského rohu</t>
  </si>
  <si>
    <t>omítkářský roh pozinkovaný 34x34mm</t>
  </si>
  <si>
    <t>osazení apu lišty na vnitřní omítku</t>
  </si>
  <si>
    <t>apu lišta</t>
  </si>
  <si>
    <t>osazení rohové plastové lišty s perlinkou</t>
  </si>
  <si>
    <t>plastový roh s perlinkou, lepidlo</t>
  </si>
  <si>
    <t>osazení rohové alu lišty s perlinkou</t>
  </si>
  <si>
    <t>alu roh s perlinkou, lepidlo</t>
  </si>
  <si>
    <t>osazení rohové alu lišty bez perlinky</t>
  </si>
  <si>
    <t>alu roh bez perlinky, uniflott, bandáž</t>
  </si>
  <si>
    <t>osazení rohové pozinkované lišty</t>
  </si>
  <si>
    <t>omítkový profil rohový G-LP POZINK</t>
  </si>
  <si>
    <t>jádrové omítky</t>
  </si>
  <si>
    <t>špricování stěny</t>
  </si>
  <si>
    <t>cementový špric</t>
  </si>
  <si>
    <t>očištění vybouraných cihel</t>
  </si>
  <si>
    <t>namočení stěny před omítáním</t>
  </si>
  <si>
    <t xml:space="preserve">potažení zdiva rabicovým pletivem </t>
  </si>
  <si>
    <t>rabicové pletivo, podložky, hřebíky</t>
  </si>
  <si>
    <t>rabicové pletivo, podložky, hřebíky (průměrná orientační cena)</t>
  </si>
  <si>
    <t>ruční omítání stěny (vápenná jádrová do 20mm)</t>
  </si>
  <si>
    <t>ruční omítání stěny (vápenná jádrová do 30mm)</t>
  </si>
  <si>
    <t>ruční omítání stěny (vápenná jádrová do 40mm)</t>
  </si>
  <si>
    <t>zahození pouzdra JAP (vápenná jádrová do 20mm)</t>
  </si>
  <si>
    <t>lokální vyrovnání stěny (vápenná jádrová do 10mm)</t>
  </si>
  <si>
    <t>ruční omítání špalety (vápenná jádrová do 20mm)</t>
  </si>
  <si>
    <t>strojní omítání stěny (vápenná jádrová do 15mm)</t>
  </si>
  <si>
    <t>malta CEMIX 012</t>
  </si>
  <si>
    <t>špricování stropu</t>
  </si>
  <si>
    <t>ruční omítání stropu (vápenná jádrová do 20mm)</t>
  </si>
  <si>
    <t>ruční omítání stropu (vápenná jádrová do 30mm)</t>
  </si>
  <si>
    <t>sádrové omítky</t>
  </si>
  <si>
    <t>penetrace podkladu stěny pod sádrovou omítku</t>
  </si>
  <si>
    <t>penetrace KNAUF Aufbrennsperre</t>
  </si>
  <si>
    <t>ruční omítání stěny sádrovou omítkou včetně vyhlazení (do 20mm)</t>
  </si>
  <si>
    <t>sádrová omítka KNAUF MP75 (do tl. pr. 20mm)</t>
  </si>
  <si>
    <t>ruční omítání špalety sádrovou omítkou včetně vyhlazení (do 20mm)</t>
  </si>
  <si>
    <t>lokální opravy stěny sádrovou omítkou včetně vyhlazení (do 25%)</t>
  </si>
  <si>
    <t>vyrovnání stěny sádrovou omítkou bez vyhlazení</t>
  </si>
  <si>
    <t>sádrová omítka KNAUF MP75 (do tl. pr. 10mm)</t>
  </si>
  <si>
    <t>natažení stěny sádrovou omítkou s perlinkou (1 vrstva omítky)</t>
  </si>
  <si>
    <t>perlinka, sádrová omítka KNAUF MP75 (do tl. 5mm)</t>
  </si>
  <si>
    <t>penetrace podkladu stropu pod sádrovou omítku</t>
  </si>
  <si>
    <t>ruční omítání stropu sádrovou omítkou včetně vyhlazení (do 20mm)</t>
  </si>
  <si>
    <t>lokální opravy stropu sádrovou omítkou včetně vyhlazení (do 25%)</t>
  </si>
  <si>
    <t>vyrovnání stropu sádrovou omítkou bez vyhlazení</t>
  </si>
  <si>
    <t>32</t>
  </si>
  <si>
    <t>natažení stropu sádrovou omítkou s perlinkou (1 vrstva omítky)</t>
  </si>
  <si>
    <t>strojní omítání stěny včetně gletování (sádrová do 15mm)</t>
  </si>
  <si>
    <t>sádrová omítka (včetně stroje a hadic)</t>
  </si>
  <si>
    <t>strojní omítání špalety včetně vyhlazení (sádrová do 15mm)</t>
  </si>
  <si>
    <t>sanační omítky</t>
  </si>
  <si>
    <t>ruční omítání stěny (sanační jádrová do 20mm)</t>
  </si>
  <si>
    <t>sanační malta</t>
  </si>
  <si>
    <t>sanační malta s certifikací WTA</t>
  </si>
  <si>
    <t>ruční omítání stěny (sanační jádrová do 30mm)</t>
  </si>
  <si>
    <t>štukování stěny kýblovým sanačním štukem (1 vrstva)</t>
  </si>
  <si>
    <t>sanační štuk kýblový</t>
  </si>
  <si>
    <t>štukování stěny kýblovým sanačním štukem (2 vrstvy - první vyrovnávací)</t>
  </si>
  <si>
    <t>štukování stěny pytlovým sanačním štukem (1 vrstva)</t>
  </si>
  <si>
    <t>sanační štuk pytlový</t>
  </si>
  <si>
    <t>štukování stěny pytlovým sanačním štukem (2 vrstvy - první vyrovnávací)</t>
  </si>
  <si>
    <t>sanace zdiva</t>
  </si>
  <si>
    <t xml:space="preserve">chemická Injektáž zdiva cihelného </t>
  </si>
  <si>
    <t>injektážní krém (průměrná orientační cena)</t>
  </si>
  <si>
    <t>dekorativní omítky</t>
  </si>
  <si>
    <t>penetrace podkladu pod marmolitovou omítku</t>
  </si>
  <si>
    <t>penetrace pod marmolitovou omítku</t>
  </si>
  <si>
    <t>natažení marmolitové omítky</t>
  </si>
  <si>
    <t>marmolitová omítka (průměrná orientační cena)</t>
  </si>
  <si>
    <t>cementová lepidla</t>
  </si>
  <si>
    <t>penetrace podkladu stěny pod cementové lepidlo</t>
  </si>
  <si>
    <t>penetrace</t>
  </si>
  <si>
    <t>penetrace sokrat</t>
  </si>
  <si>
    <t>lokální natažení pásů perlinky s lepidlem (do šíře 15cm)</t>
  </si>
  <si>
    <t>perlinka, lepidlo</t>
  </si>
  <si>
    <t>lokální natažení stěny lepidlem bez perlinky (lokáílní opravy)</t>
  </si>
  <si>
    <t>cementové lepidlo</t>
  </si>
  <si>
    <t>lokální natažení stěny lepidlem s perlinkou (1 vrstva lepidla)</t>
  </si>
  <si>
    <t>perlinka, cementové lepidlo</t>
  </si>
  <si>
    <t>lokální natažení stěny lepidlem s perlinkou (2 vrstvy lepidla)</t>
  </si>
  <si>
    <t>natažení stěny lepidlem s perlinkou (2 vrstvy lepidla)</t>
  </si>
  <si>
    <t>natažení ytongové příčky s perlinkou (2 vrstvy lepidla, 1 strana včetně sražení nerovností)</t>
  </si>
  <si>
    <t>lokální natažení stěny lepidlem s perlinkou (lokáílní opravy)</t>
  </si>
  <si>
    <t>natažení stěny lepidlem bez perlinky (1 vrstva lepidla)</t>
  </si>
  <si>
    <t>natažení stěny lepidlem s perlinkou (1 vrstva lepidla)</t>
  </si>
  <si>
    <t>penetrace podkladu stropu pod cementové lepidlo</t>
  </si>
  <si>
    <t>lokální natažení stropu lepidlem bez perlinky (lokáílní opravy)</t>
  </si>
  <si>
    <t>lokální oprava prasklin na stěně</t>
  </si>
  <si>
    <t>lokální oprava prasklin na stropě</t>
  </si>
  <si>
    <t>natažení stropu lepidlem bez perlinky (1 vrstva lepidla)</t>
  </si>
  <si>
    <t>natažení stropu lepidlem s perlinkou (1 vrstva lepidla)</t>
  </si>
  <si>
    <t>natažení stropu lepidlem s perlinkou (2 vrstvy lepidla)</t>
  </si>
  <si>
    <t>lokální natažení stropu lepidlem s perlinkou (lokáílní opravy)</t>
  </si>
  <si>
    <t>štukové omítky</t>
  </si>
  <si>
    <t>penetrace podkladu stěny pod štuk</t>
  </si>
  <si>
    <t>štukování stěny kýblovým štukem (1 vrstva)</t>
  </si>
  <si>
    <t>keraštuk</t>
  </si>
  <si>
    <t>penetrace + natažení podkladnívrstvy + štukování stěny</t>
  </si>
  <si>
    <t>KABE farben / NOVALITH / vnitřní silikátový prodyšný štuk bílý</t>
  </si>
  <si>
    <t>KABE farben / NOVALITH / vnitřní silikátový prodyšný štuk s křemičitou barvou</t>
  </si>
  <si>
    <t>štukování stěny kýblovým štukem (2 vrstvy - první vyrovnávací)</t>
  </si>
  <si>
    <t>štukování stěny pytlovým štukem (1 vrstva)</t>
  </si>
  <si>
    <t>pytlový štuk</t>
  </si>
  <si>
    <t>štukování stěny pytlovým štukem (2 vrstvy - první vyrovnávací)</t>
  </si>
  <si>
    <t>štuk hasit 160</t>
  </si>
  <si>
    <t>penetrace podkladu špalety pod štuk</t>
  </si>
  <si>
    <t>štukování špalety kýblovým štukem (1 vrstva)</t>
  </si>
  <si>
    <t>štukování špalety kýblovým štukem (2 vrstvy - první vyrovnávací)</t>
  </si>
  <si>
    <t>štukování špalety pytlovým štukem (1 vrstva)</t>
  </si>
  <si>
    <t>štukování špalety pytlovým štukem (2 vrstvy - první vyrovnávací)</t>
  </si>
  <si>
    <t>broušení nového štuku na stěně</t>
  </si>
  <si>
    <t>penetrace podkladu stropu pod štuk</t>
  </si>
  <si>
    <t>štukování stropu kýblovým štukem (1 vrstva)</t>
  </si>
  <si>
    <t>štukování stropu kýblovým štukem (2 vrstvy - první vyrovnávací)</t>
  </si>
  <si>
    <t>štukování stropu pytlovým štukem (1 vrstva)</t>
  </si>
  <si>
    <t>štukování stropu pytlovým štukem (2 vrstvy - první vyrovnávací)</t>
  </si>
  <si>
    <t>broušení nového štuku na stropě</t>
  </si>
  <si>
    <t>sádrové stěrky</t>
  </si>
  <si>
    <t>penetrace podkladu stěny pod sádrovou stěrku</t>
  </si>
  <si>
    <t>natažení sádrové stěrky na stěnu ve dvou vrstvách + broušení</t>
  </si>
  <si>
    <t>sádrová stěrka, brusivo</t>
  </si>
  <si>
    <t>natažení sádrové stěrky na stěnu (1 vrstva do 3mm)</t>
  </si>
  <si>
    <t>sádrová stěrka</t>
  </si>
  <si>
    <t>sádrová stěrka ROKO COWER, brusivo</t>
  </si>
  <si>
    <t>sádrová stěrka ROKO COWER</t>
  </si>
  <si>
    <t>broušení sádrové stěrky na stěně</t>
  </si>
  <si>
    <t>penetrace podkladu stropu pod sádrovou stěrku</t>
  </si>
  <si>
    <t>natažení sádrové stěrky na strop ve dvou vrstvách + broušení</t>
  </si>
  <si>
    <t>natažení sádrové stěrky na strop (1 vrstva do 3mm)</t>
  </si>
  <si>
    <t>broušení sádrové stěrky na stropě</t>
  </si>
  <si>
    <t>Penetrace podkladu špalety pod sádrovou stěrku</t>
  </si>
  <si>
    <t>natažení sádrové stěrky na špaletu ve dvou vrstvách + broušení</t>
  </si>
  <si>
    <t>natažení sádrové stěrky na špaletu (1 vrstva do 3mm)</t>
  </si>
  <si>
    <t>broušení sádrové stěrky na špaletě</t>
  </si>
  <si>
    <t>Štěrk 16-32mm</t>
  </si>
  <si>
    <t>Asfaltový pás Guttabit Al Radon 35, plyn</t>
  </si>
  <si>
    <t>pokládka asfaltové hydroizolace na podlahu včetně svaření</t>
  </si>
  <si>
    <t>Asfaltová hydroizolace (průměrná orientační cena)</t>
  </si>
  <si>
    <t>elastek 40 special dekor, plyn</t>
  </si>
  <si>
    <t>elastek 40 special mineral, plyn</t>
  </si>
  <si>
    <t>vyrovnávky liapor</t>
  </si>
  <si>
    <t>vyrovnání podkladu podsypem liapor do tl. 40mm</t>
  </si>
  <si>
    <t>vyrovnání podkladu podsypem liapor do tl. 90mm</t>
  </si>
  <si>
    <t>liapor frakce 1-4mm</t>
  </si>
  <si>
    <t>l</t>
  </si>
  <si>
    <t>liapor frakce 4-8mm</t>
  </si>
  <si>
    <t>liapor frakce 8-16mm</t>
  </si>
  <si>
    <t>polystyreny na podlahách</t>
  </si>
  <si>
    <t>pokládka polystyrenu na podlahu (1 vrstva)</t>
  </si>
  <si>
    <t>podlahový polystyren 50mm</t>
  </si>
  <si>
    <t>podlahový polystyren 50mm (průměrná orientační cena)</t>
  </si>
  <si>
    <t>podlahový polystyren 80mm</t>
  </si>
  <si>
    <t>podlahový polystyren 80mm (průměrná orientační cena)</t>
  </si>
  <si>
    <t>podlahový polystyren 100mm</t>
  </si>
  <si>
    <t>podlahový polystyren 100mm (průměrná orientační cena)</t>
  </si>
  <si>
    <t>styrotherm Plus 100 120mm</t>
  </si>
  <si>
    <t>styrofloor T4 25mm</t>
  </si>
  <si>
    <t>zhutnění a srovnání stávajícíjho škvárového podsypu</t>
  </si>
  <si>
    <t>pokládka kari sítě na podlahu včetně svázání drátem</t>
  </si>
  <si>
    <t>kari síť 100x100x4mm + vázací drát + podložky</t>
  </si>
  <si>
    <t>kari síť 100x100x4mm + vázací drát + podložky (průměrná orientační cena)</t>
  </si>
  <si>
    <t>kari síť 100x100x5mm + vázací drát + podložky</t>
  </si>
  <si>
    <t>kari síť 100x100x5mm + vázací drát + podložky (průměrná orientační cena)</t>
  </si>
  <si>
    <t>kari síť 100x100x6mm + vázací drát + podložky</t>
  </si>
  <si>
    <t>kari síť 100x100x8mm + vázací drát + podložky</t>
  </si>
  <si>
    <t>kari síť 150x150x4mm + vázací drát + podložky</t>
  </si>
  <si>
    <t>kari síť 150x150x4mm + vázací drát + podložky (průměrná orientační cena)</t>
  </si>
  <si>
    <t>kari síť 150x150x5mm + vázací drát + podložky</t>
  </si>
  <si>
    <t>kari síť 150x150x5mm + vázací drát + podložky (průměrná orientační cena)</t>
  </si>
  <si>
    <t>kari síť 150x150x6mm + vázací drát + podložky</t>
  </si>
  <si>
    <t>kari síť 150x150x8mm + vázací drát + podložky</t>
  </si>
  <si>
    <t>nalepení obvodového dilatačního mirelonového pásku</t>
  </si>
  <si>
    <t>dilatační pás bez fólie (mirelon)</t>
  </si>
  <si>
    <t>nalepení obvodového dilatačního pásku</t>
  </si>
  <si>
    <t>dilatační pás 5x50 mm</t>
  </si>
  <si>
    <t>dilatační pás 5x100 mm</t>
  </si>
  <si>
    <t>dilatační pás bez fólie Isover N/PP tl. 15x100 mm</t>
  </si>
  <si>
    <t>pokládka separační fólie</t>
  </si>
  <si>
    <t>separační fólie PE</t>
  </si>
  <si>
    <t>pokládka PVC fólie</t>
  </si>
  <si>
    <t>PVC fólie</t>
  </si>
  <si>
    <t>betonové vaničky</t>
  </si>
  <si>
    <t>vybetonování sprchové vaničky do 100 mm se spádem</t>
  </si>
  <si>
    <t>aplikace adhézního můstku pod beton</t>
  </si>
  <si>
    <t>adhezní můstek Den Braven</t>
  </si>
  <si>
    <t>betonování podlahy tl. 20mm</t>
  </si>
  <si>
    <t>potěrový beton pytlový</t>
  </si>
  <si>
    <t>betonování podlahy tl. 30mm</t>
  </si>
  <si>
    <t>betonování podlahy tl. 50mm pytlovým betonem</t>
  </si>
  <si>
    <t>beton pytlový</t>
  </si>
  <si>
    <t>betonování podlahy tl. 60mm pytlovým betonem</t>
  </si>
  <si>
    <t>betonování podlahy tl. 80mm pytlovým betonem</t>
  </si>
  <si>
    <t>betonování podlahy tl. 100mm pytlovým betonem</t>
  </si>
  <si>
    <t>betonování podlahy tl. 50mm</t>
  </si>
  <si>
    <t>beton (kontejner)</t>
  </si>
  <si>
    <t>betonování podlahy do spádu tl. 50-60mm</t>
  </si>
  <si>
    <t>betonování podlahy tl. 60mm</t>
  </si>
  <si>
    <t>betonování podlahy tl. 80mm</t>
  </si>
  <si>
    <t xml:space="preserve">betonování podlahy tl. 100mm </t>
  </si>
  <si>
    <t>zateplené fasády</t>
  </si>
  <si>
    <t>montáž zakládací lišty pro zateplovací systém</t>
  </si>
  <si>
    <t>zakládací lišta, hmoždinky, klíny</t>
  </si>
  <si>
    <t>zateplení fasády polystyrenem včetně točené omítky</t>
  </si>
  <si>
    <t>zateplovací systém s omítkou (průměrná orientační cena)</t>
  </si>
  <si>
    <t>zateplení fasády minerální vatou včetně točené omítky</t>
  </si>
  <si>
    <t>zateplení špalety polystyrenem včetně točené omítky</t>
  </si>
  <si>
    <t>zateplení špalety minerální vatou včetně točené omítky</t>
  </si>
  <si>
    <t>lepení XPS polystyrenu na sokl</t>
  </si>
  <si>
    <t>XPS 100mm, lepidlo, perlinka</t>
  </si>
  <si>
    <t>montáž rohové lišty s perlinkou</t>
  </si>
  <si>
    <t>montáž okapničky</t>
  </si>
  <si>
    <t>okapnička, lepidlo</t>
  </si>
  <si>
    <t>montáž apu lišty na fasádu</t>
  </si>
  <si>
    <t>apu lišta, lepidlo</t>
  </si>
  <si>
    <t>přechod barvy omítky</t>
  </si>
  <si>
    <t>páska</t>
  </si>
  <si>
    <t>fasády</t>
  </si>
  <si>
    <t xml:space="preserve">penetrace podkladu pod točenou omítku </t>
  </si>
  <si>
    <t>fasádní penetrace</t>
  </si>
  <si>
    <t xml:space="preserve">aplikace točené omítky </t>
  </si>
  <si>
    <t>točená omítka dle výběru (průměrná orientační cena)</t>
  </si>
  <si>
    <t>podezdívky van a vaniček</t>
  </si>
  <si>
    <t>obezdívka a podezdívka vany klasické</t>
  </si>
  <si>
    <t xml:space="preserve">tvárnice ytong 50mm, lepidlo </t>
  </si>
  <si>
    <t>obezdívka a podezdívka vany rohové</t>
  </si>
  <si>
    <t>podezdívka pouze přední strany vany klasické</t>
  </si>
  <si>
    <t>podezdívka pouze přední strany vany rohové</t>
  </si>
  <si>
    <t>podezdívka sprchové vaničky</t>
  </si>
  <si>
    <t>výkopy a hutnění</t>
  </si>
  <si>
    <t>ztracené bednění tl. 200mm (200x500x250) + beton</t>
  </si>
  <si>
    <t>seskládání ztraceného bednění tl. 200mm v základovém pasu včetně naplnění betonem</t>
  </si>
  <si>
    <t>ztracené bednění tl. 200mm (200x500x250) + beton (průměrná orientační cena)</t>
  </si>
  <si>
    <t>ztracené bednění tl. 300mm (300x500x250) + beton</t>
  </si>
  <si>
    <t>ztracené bednění tl. 300mm (300x500x250) + beton (průměrná orientační cena)</t>
  </si>
  <si>
    <t>odborné zednické práce</t>
  </si>
  <si>
    <t>odborné zednické práce, které nelze napasovat na aktuální úkolové položky - viz popis v poznámce níže</t>
  </si>
  <si>
    <t>pomocné zednické práce</t>
  </si>
  <si>
    <t>pomocné zednické práce, které nelze napasovat na aktuální úkolové položky - viz popis v poznámce níže</t>
  </si>
  <si>
    <t>předpokládaný materiál k zednickým pracím v hodinovce (průměrná orientační cena) (předpoklad 500 Kč + 15% marže)</t>
  </si>
  <si>
    <t>předpokládaný materiál k zednickým pracím v hodinovce (průměrná orientační cena) (předpoklad 1 tis + 15% marže)</t>
  </si>
  <si>
    <t>předpokládaný materiál k zednickým pracím v hodinovce (průměrná orientační cena) (předpoklad 2 tis + 15% marže)</t>
  </si>
  <si>
    <t>předpokládaný materiál k zednickým pracím v hodinovce (průměrná orientační cena) (předpoklad 5 tis + 15% marže)</t>
  </si>
  <si>
    <t>předpokládaný materiál k zednickým pracím v hodinovce (průměrná orientační cena) (předpoklad 10 tis + 15% marže)</t>
  </si>
  <si>
    <t>ostatní</t>
  </si>
  <si>
    <t>vyzdění špalety</t>
  </si>
  <si>
    <t>cihly, malta</t>
  </si>
  <si>
    <t>zateplení vnitřních špalet ostění oken včetně zednického začištění</t>
  </si>
  <si>
    <t>penetrace, lepidlo, polystyren, hmoždinky, perlinka, sádrová omítka</t>
  </si>
  <si>
    <t>výřez a vysekání rýh pro zapuštěné sokly v omítce, výška 70mm</t>
  </si>
  <si>
    <t>železobetonová monolitická deska včetně trapézového plechu a kari sítě</t>
  </si>
  <si>
    <t>ocelové elka, spoj materiál, trapéz, kari síť, beton (průměrná orientační cena)</t>
  </si>
  <si>
    <t>zabetonování odpadní nádrže</t>
  </si>
  <si>
    <t>beton + kontejner (průměrná orientační cena)</t>
  </si>
  <si>
    <t>Zednické práce celkem</t>
  </si>
  <si>
    <t>sád</t>
  </si>
  <si>
    <t>Sádrokartonářské práce</t>
  </si>
  <si>
    <t>podhled rovný  (1x záklop 12,5mm, bez izolace)</t>
  </si>
  <si>
    <t>deska RB 12,5mm, profily. kotvící prvky, tmely</t>
  </si>
  <si>
    <t xml:space="preserve">(položka neobsahuje materiál)		</t>
  </si>
  <si>
    <t>podhled rovný protipožární  (1x záklop 12,5mm, bez izolace)</t>
  </si>
  <si>
    <t>deska RF 12,5mm, profily. kotvící prvky, tmely</t>
  </si>
  <si>
    <t>podhled rovný protipožární  (1x záklop 15mm, bez izolace)</t>
  </si>
  <si>
    <t>deska RF 15mm, profily. kotvící prvky, tmely</t>
  </si>
  <si>
    <t>podhled rovný akustický (1x záklop 12,5mm, bez izolace)</t>
  </si>
  <si>
    <t>deska MA (DF) 12,5mm, profily, kotvící prvky, tmely</t>
  </si>
  <si>
    <t>podhled rovný akustický (2x záklop 12,5mm, bez izolace)</t>
  </si>
  <si>
    <t>deska 2x MA (DF)12,5mm, profily, kotvící prvky, tmely</t>
  </si>
  <si>
    <t>podhled rovný do vlhka (1x záklop 12,5mm, bez izolace)</t>
  </si>
  <si>
    <t>deska RBI 12,5mm, profily, kotvící prvky, tmely</t>
  </si>
  <si>
    <t>podhled rovný  (1x záklop 15mm, bez izolace)</t>
  </si>
  <si>
    <t>deska RB 15mm, profily, kotvící prvky, tmely</t>
  </si>
  <si>
    <t>podhled rovný  (2x záklop 12,5mm, bez izolace)</t>
  </si>
  <si>
    <t>deska RB 12,5mm, profily, kotvící prvky, tmely</t>
  </si>
  <si>
    <t>podhled šikmý  (1x záklop 12,5mm, bez izolace)</t>
  </si>
  <si>
    <t>podhled šikmý do vlhka (1x záklop 12,5mm, bez izolace)</t>
  </si>
  <si>
    <t>podhled šikmý  (1x záklop 12,5mm, bez izolace) - protipožární</t>
  </si>
  <si>
    <t>deska RF 12,5mm, profily, kotvící prvky, tmely</t>
  </si>
  <si>
    <t>podhled šikmý  (1x záklop 12,5mm, bez izolace) - protipožární do vlhka</t>
  </si>
  <si>
    <t>deska RFI 12,5mm, profily, kotvící prvky, tmely</t>
  </si>
  <si>
    <t>podhled šikmý  (1x záklop 15mm, bez izolace)</t>
  </si>
  <si>
    <t>deska RF 15mm, profily, kotvící prvky, tmely</t>
  </si>
  <si>
    <t>67</t>
  </si>
  <si>
    <t>podhled šikmý  (2x záklop 12,5mm, bez izolace)</t>
  </si>
  <si>
    <t>podhled obloukový (2x záklop - RIFLEX 6mm)</t>
  </si>
  <si>
    <t>podhled montovaný přímo na OSB desky (1x záklop)</t>
  </si>
  <si>
    <t>izolace podhledů</t>
  </si>
  <si>
    <t>montáž tepelněakustická izolace podhledu včetně vložení izolace do profilu (1 vrstva)</t>
  </si>
  <si>
    <t>akustická izolace Knauf Akustik Roll tl. 40mm</t>
  </si>
  <si>
    <t>akustická izolace tl. 40mm (průměrná orientační cena)</t>
  </si>
  <si>
    <t>montáž tepelněakustická izolace podhledu (1 vrstva)</t>
  </si>
  <si>
    <t>akustická izolace Knauf Akustik Roll tl. 50mm</t>
  </si>
  <si>
    <t>akustická izolace tl. 50mm (průměrná orientační cena)</t>
  </si>
  <si>
    <t>akustická izolace Knauf Akustik Roll tl. 60mm</t>
  </si>
  <si>
    <t>akustická izolace tl. 60mm (průměrná orientační cena)</t>
  </si>
  <si>
    <t>akustická izolace Knauf Akustik Roll tl. 80mm</t>
  </si>
  <si>
    <t>akustická izolace tl. 80mm (průměrná orientační cena)</t>
  </si>
  <si>
    <t>akustická izolace Knauf Akustik Roll tl. 100mm</t>
  </si>
  <si>
    <t>akustická izolace tl. 100mm (průměrná orientační cena)</t>
  </si>
  <si>
    <t>akustická izolace Knauf Akustik Roll tl. 120mm</t>
  </si>
  <si>
    <t>akustická izolace tl. 120mm (průměrná orientační cena)</t>
  </si>
  <si>
    <t>akustická izolace Knauf Akustik Roll tl. 140mm</t>
  </si>
  <si>
    <t>akustická izolace tl. 140mm (průměrná orientační cena)</t>
  </si>
  <si>
    <t>akustická izolace Knauf Akustik Roll tl. 160mm</t>
  </si>
  <si>
    <t>akustická izolace tl. 160mm (průměrná orientační cena)</t>
  </si>
  <si>
    <t>akustická izolace Knauf Akustik Roll tl. 180mm</t>
  </si>
  <si>
    <t>akustická izolace tl. 180mm (průměrná orientační cena)</t>
  </si>
  <si>
    <t>akustická izolace Knauf Akustik Roll tl. 200mm</t>
  </si>
  <si>
    <t>akustická izolace tl. 200mm (průměrná orientační cena)</t>
  </si>
  <si>
    <t>montáž tepelné izolace podhledů a šikmin (1 vrstva)</t>
  </si>
  <si>
    <t>krokevní tepelná izolace Isover Domo tl. 140mm</t>
  </si>
  <si>
    <t>krokevní tepelná izolace tl. 140mm (průměrná orientační cena)</t>
  </si>
  <si>
    <t>krokevní tepelná izolace Isover Domo tl. 160mm</t>
  </si>
  <si>
    <t>krokevní tepelná izolace tl. 160mm (průměrná orientační cena)</t>
  </si>
  <si>
    <t>krokevní tepelná izolace Isover Domo tl. 180mm</t>
  </si>
  <si>
    <t>krokevní tepelná izolace tl. 180mm (průměrná orientační cena)</t>
  </si>
  <si>
    <t>krokevní tepelná izolace Isover Domo tl. 200mm</t>
  </si>
  <si>
    <t>krokevní tepelná izolace tl. 200mm (průměrná orientační cena)</t>
  </si>
  <si>
    <t>montáž tepelné izolace podhledů a šikmin (2 vrstvy)</t>
  </si>
  <si>
    <t>krokevní tepelná izolace Isover Domo tl. 160 + 60mm</t>
  </si>
  <si>
    <t>montáž tepelné izolace podhledů (1 vrstva)</t>
  </si>
  <si>
    <t>kazetové podhledy</t>
  </si>
  <si>
    <t>podhled rovný minerální (viditelná konstrukce)</t>
  </si>
  <si>
    <t>miinerání podhled včetně konstrukce a spojovacího materiálu (orientační cena)</t>
  </si>
  <si>
    <t>podhled rovný minerální (zapuštěná konstrukce)</t>
  </si>
  <si>
    <t>podhled šikmý minerální (viditelná konstrukce)</t>
  </si>
  <si>
    <t>podhled šikmý minerální (zapuštěná konstrukce)</t>
  </si>
  <si>
    <t>mřížové podhledy</t>
  </si>
  <si>
    <t xml:space="preserve">podhled rovný mřížový </t>
  </si>
  <si>
    <t xml:space="preserve">podhled šikmý mřížový </t>
  </si>
  <si>
    <t>perforované podhledy</t>
  </si>
  <si>
    <t>podhled rovný akustický (perforované děrované desky)</t>
  </si>
  <si>
    <t>podhled šikmý akustický (perforované děrované desky)</t>
  </si>
  <si>
    <t>podhledy - jednotlivé části</t>
  </si>
  <si>
    <t>montáž konstrukce podhledu</t>
  </si>
  <si>
    <t>profily CD + UW, hmoždinky, podlep</t>
  </si>
  <si>
    <t>zaklopení podhledu (1x záklop z každé strany, bez izolace)</t>
  </si>
  <si>
    <t>deska RB, šrouby</t>
  </si>
  <si>
    <t>zaklopení podhledu (2x záklop z každé strany, s mezitmelem, bez izolace)</t>
  </si>
  <si>
    <t>tmelení podhledu</t>
  </si>
  <si>
    <t>bandáže, tmely</t>
  </si>
  <si>
    <t>příčky</t>
  </si>
  <si>
    <t>příčka tl.75mm standard (1x záklop z každé strany, bez izolace)</t>
  </si>
  <si>
    <t>deska RB 12,5mm, profily. kotvící prvky, bandáže, tmely</t>
  </si>
  <si>
    <t>příčka tl.100mm standard (1x záklop z každé strany, bez izolace)</t>
  </si>
  <si>
    <t>příčka tl.112mm standard (1x záklop z jedné strany a 2x záklop z druhé strany, bez izolace)</t>
  </si>
  <si>
    <t>příčka tl.100mm standard (2x záklop z každé strany, bez izolace)</t>
  </si>
  <si>
    <t>deska RB 12,5mm 4x, profily 50mm, kotvící prvky, bandáže, tmely</t>
  </si>
  <si>
    <t>příčka tl.125mm standard (2x záklop z každé strany, bez izolace)</t>
  </si>
  <si>
    <t>deska RB 12,5mm 4x, profily 75mm, kotvící prvky, bandáže, tmely</t>
  </si>
  <si>
    <t>příčka tl.150mm standard (2x záklop z každé strany, bez izolace)</t>
  </si>
  <si>
    <t>deska RB 12,5mm 4x, profily. kotvící prvky, bandáže, tmely</t>
  </si>
  <si>
    <t>příčka tl.155mm standard (2x konstrukce + 2x záklop z každé strany, bez izolace)</t>
  </si>
  <si>
    <t>deska RB 12,5mm 4x, profily 50mm 2x, kotvící prvky, bandáže, tmely</t>
  </si>
  <si>
    <t>příčka tl.100mm akustická (1x záklop z každé strany, bez izolace)</t>
  </si>
  <si>
    <t>deska DF 12,5mm, profily 75mm, kotvící prvky, bandáže, tmely</t>
  </si>
  <si>
    <t>příčka tl.100mm protipožární - akustická  (2x záklop z každé strany, bez izolace)</t>
  </si>
  <si>
    <t>deska RF 12,5mm 2x, deska DF 12,5mm 2x, profily. kotvící prvky, bandáže, tmely</t>
  </si>
  <si>
    <t>příčka tl.125mm protipožární - akustická  (2x záklop z každé strany, bez izolace)</t>
  </si>
  <si>
    <t>deska RF 12,5mm 2x, deska DF 12,5mm 2x, profily 75mm, kotvící prvky, bandáže, tmely</t>
  </si>
  <si>
    <t>příčka tl.150mm akustická (2x záklop z každé strany, bez izolace)</t>
  </si>
  <si>
    <t>deska MA (DF) 12,5mm 4x, profily. kotvící prvky, bandáže, tmely</t>
  </si>
  <si>
    <t>příčka tl.150mm akustická + proti vodě z jedné strany (2x záklop z každé strany, bez izolace)</t>
  </si>
  <si>
    <t>deska MA (DF) 12,5mm 2x, deska MAI (DFH2) 12,5mm 2x, profily. kotvící prvky, bandáže, tmely</t>
  </si>
  <si>
    <t>příčka (3x záklop z každé strany, bez izolace)</t>
  </si>
  <si>
    <t>příčka mezibytová (2x KCE, 2x záklop, bez izolace)</t>
  </si>
  <si>
    <t>deska RB 12,5mm 4x, profily 75mm 2x, kotvící prvky, bandáže, tmely</t>
  </si>
  <si>
    <t>118</t>
  </si>
  <si>
    <t>příčka mezibytová protipožární (2x KCE, 2x záklop, bez izolace)</t>
  </si>
  <si>
    <t>120</t>
  </si>
  <si>
    <t>deska RF 12,5mm 4x, profily 75mm 2x, kotvící prvky, bandáže, tmely</t>
  </si>
  <si>
    <t>příčka bezpečnostní (2x záklop, jednostranně plech, bez izolace)</t>
  </si>
  <si>
    <t>příčka bezpečnostní (2x záklop, oboustranně plech, bez izolace)</t>
  </si>
  <si>
    <t>příčka bezpečnostní (2x KCE, 2x záklop, oboustranně plech, bez izolace)</t>
  </si>
  <si>
    <t>příčka oblouková (2x RIFLEX 6mm z každé strany, bez izolace)</t>
  </si>
  <si>
    <t>příčka oblouková (3x RIFLEX 6mm z každé strany, bez izolace)</t>
  </si>
  <si>
    <t>příčky - jednotlivé části</t>
  </si>
  <si>
    <t>montáž konstrukce příčky</t>
  </si>
  <si>
    <t>profily UW + CW, hmoždinky, podlep</t>
  </si>
  <si>
    <t>zaklopení příčky (1x záklop z každé strany, bez izolace)</t>
  </si>
  <si>
    <t>zaklopení příčky (2x záklop z každé strany, s mezitmelem, bez izolace)</t>
  </si>
  <si>
    <t>tmelení příčky</t>
  </si>
  <si>
    <t>zárubně</t>
  </si>
  <si>
    <t xml:space="preserve">montáž ocelové zárubně </t>
  </si>
  <si>
    <t>ocelová dveřní zárubeň (průměrná orientační cena)</t>
  </si>
  <si>
    <t>montáž pouzdra pro posuvné dveře (JAP - SDK)</t>
  </si>
  <si>
    <t>pouzdro JAP pro SDK (průměrná orientační cena)</t>
  </si>
  <si>
    <t>vytvoření niky</t>
  </si>
  <si>
    <t>vytvoření niky v příčce</t>
  </si>
  <si>
    <t>drobný sdk materiál</t>
  </si>
  <si>
    <t>izolace příček</t>
  </si>
  <si>
    <t>montáž tepelněakustické izolace příček (1 vrstva)</t>
  </si>
  <si>
    <t>příčková akustická izolace Knauf Akustik Roll tl. 40mm</t>
  </si>
  <si>
    <t>5</t>
  </si>
  <si>
    <t>příčková akustická izolace tl. 40mm (průměrná orientační cena)</t>
  </si>
  <si>
    <t>příčková akustická izolace Knauf Akustik Roll tl. 50mm</t>
  </si>
  <si>
    <t>příčková akustická izolace tl. 50mm (průměrná orientační cena)</t>
  </si>
  <si>
    <t>příčková akustická izolace Knauf Akustik Roll tl. 60mm</t>
  </si>
  <si>
    <t>příčková akustická izolace tl. 60mm (průměrná orientační cena)</t>
  </si>
  <si>
    <t>příčková akustická izolace Knauf Akustik Roll tl. 80mm</t>
  </si>
  <si>
    <t>příčková akustická izolace tl. 80mm (průměrná orientační cena)</t>
  </si>
  <si>
    <t>příčková akustická izolace Knauf Akustik Roll tl. 100mm</t>
  </si>
  <si>
    <t>příčková akustická izolace tl. 100mm (průměrná orientační cena)</t>
  </si>
  <si>
    <t>předstěny</t>
  </si>
  <si>
    <t>předstěna volně stojící (1x záklop, bez izolace)</t>
  </si>
  <si>
    <t>deska RB 12,5mm, profily 50mm, kotvící prvky, tmely</t>
  </si>
  <si>
    <t>předstěna volně stojící (2x záklop, bez izolace)</t>
  </si>
  <si>
    <t>předstěna volně stojící na UA profily (2x záklop, bez izolace)</t>
  </si>
  <si>
    <t>deska RB 12,5mm, UA profily 50mm, kotvící prvky, tmely</t>
  </si>
  <si>
    <t>předstěna kotvená (1x záklop, bez izolace)</t>
  </si>
  <si>
    <t>předstěna kotvená (2x záklop, bez izolace)</t>
  </si>
  <si>
    <t>deska RB 12,5mm, profily UW 50. kotvící prvky, tmely</t>
  </si>
  <si>
    <t>protipožární předstěna kotvená (2x záklop, bez izolace)</t>
  </si>
  <si>
    <t>deska RF 12,5mm, profily UW 50. kotvící prvky, tmely</t>
  </si>
  <si>
    <t>předstěna kotvená akustická (1x záklop, bez izolace)</t>
  </si>
  <si>
    <t>deska DF 12,5mm, profily. kotvící prvky, tmely</t>
  </si>
  <si>
    <t>předstěna kotvená akustická (2x záklop, bez izolace)</t>
  </si>
  <si>
    <t>akustická deska 12,5mm, profily UD, CD profily, kotvící prvky, tmely</t>
  </si>
  <si>
    <t>akustická deska 12,5mm, profily UW, CW 50mm, kotvící prvky, tmely</t>
  </si>
  <si>
    <t>předstěna lepená</t>
  </si>
  <si>
    <t>deska RB 12,5mm, lepidlo perfix, tmely</t>
  </si>
  <si>
    <t>předstěna montovaná přímo na osb desku (1x záklop)</t>
  </si>
  <si>
    <t>deska RB 12,5mm, šrouby, tmely</t>
  </si>
  <si>
    <t>předstěna kotvená (1x záklop deskou cetris na kovovou konstrukci, bez izolace)</t>
  </si>
  <si>
    <t>deska cetris 12,5mm, profily. kotvící prvky</t>
  </si>
  <si>
    <t>předstěny - jednotlivé části</t>
  </si>
  <si>
    <t>montáž konstrukce předstěny</t>
  </si>
  <si>
    <t>zaklopení předstěny (1x záklop z každé strany, bez izolace)</t>
  </si>
  <si>
    <t>zaklopení předstěny (2x záklop z každé strany, s mezitmelem, bez izolace)</t>
  </si>
  <si>
    <t>tmelení přestěny</t>
  </si>
  <si>
    <t>izolace předstěn</t>
  </si>
  <si>
    <t>montáž tepelné izolace předstěn (1 vrstva)</t>
  </si>
  <si>
    <t>příčková akustická izolace Knauf Akustik Roll tl. 120mm</t>
  </si>
  <si>
    <t>příčková akustická izolace tl. 120mm (průměrná orientační cena)</t>
  </si>
  <si>
    <t>příčková akustická izolace Knauf Akustik Roll tl. 140mm</t>
  </si>
  <si>
    <t>6</t>
  </si>
  <si>
    <t>příčková akustická izolace tl. 140mm (průměrná orientační cena)</t>
  </si>
  <si>
    <t>příčková akustická izolace Knauf Akustik Roll tl. 160mm</t>
  </si>
  <si>
    <t>příčková akustická izolace tl. 160mm (průměrná orientační cena)</t>
  </si>
  <si>
    <t>příčková akustická izolace Knauf Akustik Roll tl. 180mm</t>
  </si>
  <si>
    <t>příčková akustická izolace tl. 180mm (průměrná orientační cena)</t>
  </si>
  <si>
    <t>příčková akustická izolace Knauf Akustik Roll tl. 200mm</t>
  </si>
  <si>
    <t>příčková akustická izolace tl. 200mm (průměrná orientační cena)</t>
  </si>
  <si>
    <t>příplatky</t>
  </si>
  <si>
    <t>příplatek za impregnovanou desku proti vodě tl. 12,5mm</t>
  </si>
  <si>
    <t>kastlíky</t>
  </si>
  <si>
    <t>kastlík dvoustranný do 50cm (1x záklop, vč. al. rohu, bez izolace)</t>
  </si>
  <si>
    <t>deska RB 12,5mm, profily,  kotvící prvky, tmely, al roh</t>
  </si>
  <si>
    <t>kastlík dvoustranný do 50cm (2x záklop, vč. al. rohu, bez izolace)</t>
  </si>
  <si>
    <t>kastlík třístranný do 50cm (1x záklop, vč. al. rohů, bez izolace)</t>
  </si>
  <si>
    <t>kastlík třístranný do 50cm (2x záklop, vč. al. rohů, bez izolace)</t>
  </si>
  <si>
    <t>kastlík čtyřstranný do 50cm (1x záklop, vč. al. rohů, bez izolace)</t>
  </si>
  <si>
    <t>kastlík čtyřstranný do 50cm (2x záklop, vč. al. rohů, bez izolace)</t>
  </si>
  <si>
    <t>deska RB 12,5mm, profily, kotvící prvky, tmely, al roh</t>
  </si>
  <si>
    <t>obložení dřevěných trámů</t>
  </si>
  <si>
    <t>obložení dřevěného trámu čtyřstraně bez kce (1x záklop, vč. al.rohů)</t>
  </si>
  <si>
    <t>deska RB 12,5mm, kotvící prvky, tmely, al roh</t>
  </si>
  <si>
    <t>obložení dřevěného trámu čtyřstraně bez kce (2x záklop, vč. al.rohů)</t>
  </si>
  <si>
    <t>výřez děr</t>
  </si>
  <si>
    <t>rozměření a výřez děr pro kabely</t>
  </si>
  <si>
    <t>rozměření a výřez děr pro zapuštěná svítidla do šíře 200mm</t>
  </si>
  <si>
    <t>rozměření a výřez děr nad šíři 200mm</t>
  </si>
  <si>
    <t>montáž revizních dvířek  (al - us 300x300mm)</t>
  </si>
  <si>
    <t>revizní dvířka al-us 300x300mm</t>
  </si>
  <si>
    <t>revizní dvířka al-us 300x300mm (průměrná orientační cena)</t>
  </si>
  <si>
    <t>montáž revizních dvířek  (al - us 400x400mm)</t>
  </si>
  <si>
    <t>revizní dvířka al-us 400x400mm</t>
  </si>
  <si>
    <t>revizní dvířka al-us 400x400mm (průměrná orientační cena)</t>
  </si>
  <si>
    <t>montáž revizních dvířek  (al - us 500x500mm)</t>
  </si>
  <si>
    <t>revizní dvířka al-us 500x500mm</t>
  </si>
  <si>
    <t>revizní dvířka al-us 500x500mm (průměrná orientační cena)</t>
  </si>
  <si>
    <t>montáž revizních dvířek  (al - us 600x600mm)</t>
  </si>
  <si>
    <t>revizní dvířka al-us 600x600mm</t>
  </si>
  <si>
    <t>revizní dvířka al-us 600x600mm (průměrná orientační cena)</t>
  </si>
  <si>
    <t>montáž revizních dvířek  (sádrokartonových pod obklady, do rozměru 300x300mm)</t>
  </si>
  <si>
    <t>revizní dvířka sádrokartonová pod obklad (průměrná orientační cena)</t>
  </si>
  <si>
    <t>montáž revizních dvířek  (plechových, do rozměru 300x300mm)</t>
  </si>
  <si>
    <t>revizní dvířka plechové (průměrná orientační cena)</t>
  </si>
  <si>
    <t>montáž revizních dvířek  (plechových, do rozměru 600x600mm)</t>
  </si>
  <si>
    <t>dvířka revizní interierová plech. 600x600mm bílé</t>
  </si>
  <si>
    <t>aplikace akrylátů</t>
  </si>
  <si>
    <t>aplikace akrylátu</t>
  </si>
  <si>
    <t>akrylát bílý</t>
  </si>
  <si>
    <t>půdní schody</t>
  </si>
  <si>
    <t>montáž revizních půdních schodů</t>
  </si>
  <si>
    <t>zateplené půdní schody (průměrná orientační cena)</t>
  </si>
  <si>
    <t>opláštění oken</t>
  </si>
  <si>
    <t>opláštění střešního okna včetně al. rohů</t>
  </si>
  <si>
    <t>deska RB 12,5mm, profily. kotvící prvky, tmely, al roh, lepicí a přelepovací pásky, izolace, parotěsná fólie</t>
  </si>
  <si>
    <t>parotěsné fólie</t>
  </si>
  <si>
    <t>montáž parotěsné fólie vč.přelepení</t>
  </si>
  <si>
    <t>parotěsná fólie JUTAFOL N, přelepovací páska</t>
  </si>
  <si>
    <t>parotěsná fólie JUTAFOL Reflex N 150 reflexní</t>
  </si>
  <si>
    <t>montáž paropropustné fólie vč.přelepení</t>
  </si>
  <si>
    <t>paropropustná fólie (průměrná orientační cena)</t>
  </si>
  <si>
    <t>pomocné laťování na nosných drátech pro uchycení paropropustné fólie</t>
  </si>
  <si>
    <t>dřevěné laté + stahovací pásky (průměrná orientační cena)</t>
  </si>
  <si>
    <t>montáž paropropustné fólie na dřevěné pomocné laťování na drátech s okem vč.přelepení</t>
  </si>
  <si>
    <t>přelepovací páska JUTA (průměrná orientační cena)</t>
  </si>
  <si>
    <t>zpevnění rohů</t>
  </si>
  <si>
    <t>osazení alu rohu 90 st. včetně tmelení a broušení</t>
  </si>
  <si>
    <t>al roh, tmel, finální pasta</t>
  </si>
  <si>
    <t>osazení alu rohu 135 st. včetně tmelení a broušení</t>
  </si>
  <si>
    <t>podomítkové wc</t>
  </si>
  <si>
    <t>opláštění podomítkového wc modulu a zadní stěny wc do výšky 120cm (konstrukce + 2 desky)</t>
  </si>
  <si>
    <t>deska RBI 12,5mm, profily, izolace, kotvící prvky, tmely</t>
  </si>
  <si>
    <t>opláštění podomítkového wc modulu a zadní stěny wc ke stropu (konstrukce + 2 desky)</t>
  </si>
  <si>
    <t>deska RBI 12,5mm, UA + UW + CW profily, izolace, kotvící prvky, tmely</t>
  </si>
  <si>
    <t>opláštění podomítkového wc modulu a zadní stěny wc ke stropu s nikou (konstrukce + 2 desky)</t>
  </si>
  <si>
    <t>opláštění podomítkového wc modulu lepenou deskou</t>
  </si>
  <si>
    <t>deska RBI 12,5mm, lepidlo, tmely</t>
  </si>
  <si>
    <t>dilatace</t>
  </si>
  <si>
    <t>montáž dilatace</t>
  </si>
  <si>
    <t>dilatační páska (plast-guma)</t>
  </si>
  <si>
    <t>zpevňující profily</t>
  </si>
  <si>
    <t>montáž silnostěnného UA profilu</t>
  </si>
  <si>
    <t>UA profil 50x300mm</t>
  </si>
  <si>
    <t>UA profil 50x400mm</t>
  </si>
  <si>
    <t>UA profil 75x300mm</t>
  </si>
  <si>
    <t>UA profil 75x400mm</t>
  </si>
  <si>
    <t>UA profil 100x300mm</t>
  </si>
  <si>
    <t>UA profil 100x400mm</t>
  </si>
  <si>
    <t>montáž silnostěnného UA profilu pro vyztužení (wc mísa + paravan)</t>
  </si>
  <si>
    <t>19</t>
  </si>
  <si>
    <t>výdřevy</t>
  </si>
  <si>
    <t>montáž výdřevy v příčce pro umyvadlo</t>
  </si>
  <si>
    <t>OSB deska / prkno</t>
  </si>
  <si>
    <t>montáž výdřevy v příčce pro radiátor</t>
  </si>
  <si>
    <t>montáž výdřevy v příčce pro kuchyňskou linku</t>
  </si>
  <si>
    <t>montáž výdřevy v podhledu pro garnýž</t>
  </si>
  <si>
    <t>pohrabání a uválcování stávajícího podkladního škvárového podsypu</t>
  </si>
  <si>
    <t>pokládka geotextilie</t>
  </si>
  <si>
    <t>geotextilie 300g/m2</t>
  </si>
  <si>
    <t>dilatační pás bez fólie tl. 5x100 mm</t>
  </si>
  <si>
    <t>pokládka osb deskek s prošroubováním (2x OSB deska)</t>
  </si>
  <si>
    <t>OSB desky (2x18 mm) - pero drážka + vruty</t>
  </si>
  <si>
    <t>vyrovnání podkladu podsypem pro fermacell (do 20mm)</t>
  </si>
  <si>
    <t>vyrovnání podkladu podsypem pro fermacell (do 50mm)</t>
  </si>
  <si>
    <t>speciálně sušený minerální granulát s ostrohranou strukturou</t>
  </si>
  <si>
    <t>kg</t>
  </si>
  <si>
    <t>montáž podlahové systémové desky fermacell</t>
  </si>
  <si>
    <t>podlahový dílec fermacell E25 (2×12,5) vč. prořezu 10% + lepidlo + šrouby</t>
  </si>
  <si>
    <t>montáž podlahové systémové desky fermacell s kročejovou podložkou</t>
  </si>
  <si>
    <t>podlahový dílec fermacell 2E35 (2×12,5 + izolace) vč. prořezu 10% + lepidlo + šrouby</t>
  </si>
  <si>
    <t>vyrovnání podkladu rigidur deskou</t>
  </si>
  <si>
    <t>podlahový dílec rigidur E25 (2×12,5) vč. prořezu 10% + lepidlo + šrouby</t>
  </si>
  <si>
    <t>odborné sádrokartonářské práce</t>
  </si>
  <si>
    <t>odborné sádrokartonářské práce, které nelze napasovat na aktuální úkolové položky - viz popis v poznámce níže</t>
  </si>
  <si>
    <t>pomocné sádrokartonářské práce</t>
  </si>
  <si>
    <t>pomocné sádrokartonářské práce, které nelze napasovat na aktuální úkolové položky - viz popis v poznámce níže</t>
  </si>
  <si>
    <t>předpokládaný materiál k sádrokartonářským pracím v hodinovce (průměrná orientační cena) (předpoklad 500 Kč + marže)</t>
  </si>
  <si>
    <t>předpokládaný materiál k sádrokartonářským pracím v hodinovce (průměrná orientační cena) (předpoklad 1 tis + marže)</t>
  </si>
  <si>
    <t>předpokládaný materiál k sádrokartonářským pracím v hodinovce (průměrná orientační cena) (předpoklad 2 tis + marže)</t>
  </si>
  <si>
    <t>předpokládaný materiál k sádrokartonářským pracím v hodinovce (průměrná orientační cena) (předpoklad 5 tis + marže)</t>
  </si>
  <si>
    <t>předpokládaný materiál k sádrokartonářským pracím v hodinovce (průměrná orientační cena) (předpoklad 10 tis + marže)</t>
  </si>
  <si>
    <t>zadělání otvoru do 200x200mm na stěně</t>
  </si>
  <si>
    <t>pomocný profil, šrouby, bandáž, tmel</t>
  </si>
  <si>
    <t>zadělání otvoru do 200x200mm v podhledu</t>
  </si>
  <si>
    <t>osazení vodící lišty do podhledu (pro závěsné posuvné dveře)</t>
  </si>
  <si>
    <t>vodící lišta pro závěsné posuvné dveře (průměrná orientační cena)</t>
  </si>
  <si>
    <t>Sádrokartonářské práce celkem</t>
  </si>
  <si>
    <t>ins</t>
  </si>
  <si>
    <t>Instalatérské práce</t>
  </si>
  <si>
    <t>drážky v ytongu</t>
  </si>
  <si>
    <t>sekání drážky v ytongu (do šíře 50mm, do hl.50mm)</t>
  </si>
  <si>
    <t>sekání drážky v ytongu (do šíře 100mm, do hl.50mm)</t>
  </si>
  <si>
    <t>sekání drážky v ytongu (do šíře 200mm, do hl.50mm)</t>
  </si>
  <si>
    <t>sekání drážky v ytongu (do šíře 110mm, do hl.110mm)</t>
  </si>
  <si>
    <t>drážky v cihle</t>
  </si>
  <si>
    <t>sekání drážky v cihle (do šíře 50mm, do hl.50mm)</t>
  </si>
  <si>
    <t>sekání drážky v cihle (do šíře 100mm, do hl.50mm)</t>
  </si>
  <si>
    <t>sekání drážky v cihle (do šíře 200mm, do hl.50mm)</t>
  </si>
  <si>
    <t>sekání drážky v cihle (do šíře 110mm, do hl.110mm)</t>
  </si>
  <si>
    <t>drážky v podlaze</t>
  </si>
  <si>
    <t>výřez drážky + sekání drážky v betonové podlaze(do šíře 50mm, do hl.50mm)</t>
  </si>
  <si>
    <t>výřez drážky + sekání drážky v betonové podlaze (do šíře 100mm, do hl.50mm)</t>
  </si>
  <si>
    <t>výřez drážky + sekání drážky v betonu (do šíře 100mm, do hl.100mm)</t>
  </si>
  <si>
    <t>výřez drážky + sekání drážky v betonu (do šíře 150mm, do hl.50mm)</t>
  </si>
  <si>
    <t>výřez drážky + sekání drážky v betonu (do šíře 200mm, do hl.50mm)</t>
  </si>
  <si>
    <t>prostupy v cihle</t>
  </si>
  <si>
    <t>vrtání prostupu v cihle (pro PPR potrubí)</t>
  </si>
  <si>
    <t>prostupy v ytongu</t>
  </si>
  <si>
    <t>vrtání prostupu v ytongu (pro PPR potrubí)</t>
  </si>
  <si>
    <t xml:space="preserve">sekání prostupu v obvodové stěně pro HT potrubí </t>
  </si>
  <si>
    <t>PPR potrubí</t>
  </si>
  <si>
    <t>usazení PPR trubky pr. 20mm</t>
  </si>
  <si>
    <t>ppr trubka pr. 20mm</t>
  </si>
  <si>
    <t>montáž kolena PPR pr. 20mm</t>
  </si>
  <si>
    <t>ppr koleno pr. 20mm</t>
  </si>
  <si>
    <t>montáž odbočky PPR pr. 20mm</t>
  </si>
  <si>
    <t>ppr odbočka pr. 20mm</t>
  </si>
  <si>
    <t>montáž spojky PPR pr. 20mm</t>
  </si>
  <si>
    <t>ppr spojka pr. 20mm</t>
  </si>
  <si>
    <t>montáž zátky PPR pr. 20mm</t>
  </si>
  <si>
    <t>ppr zátka pr. 20mm</t>
  </si>
  <si>
    <t>usazení PPR trubky pr. 25mm</t>
  </si>
  <si>
    <t>ppr trubka pr. 25mm</t>
  </si>
  <si>
    <t>montáž kolena PPR pr. 25mm</t>
  </si>
  <si>
    <t>ppr koleno pr. 25mm</t>
  </si>
  <si>
    <t>montáž odbočky PPR pr. 25mm</t>
  </si>
  <si>
    <t>ppr odbočka pr. 25mm</t>
  </si>
  <si>
    <t>montáž spojky PPR pr. 25mm</t>
  </si>
  <si>
    <t>ppr spojka pr. 25mm</t>
  </si>
  <si>
    <t>montáž zátky PPR pr. 25mm</t>
  </si>
  <si>
    <t>ppr zátka pr. 25mm</t>
  </si>
  <si>
    <t>usazení PPR trubky pr. 32mm</t>
  </si>
  <si>
    <t>ppr trubka pr. 32mm</t>
  </si>
  <si>
    <t>montáž kolena PPR pr. 32mm</t>
  </si>
  <si>
    <t>ppr koleno pr. 32mm</t>
  </si>
  <si>
    <t>montáž odbočky PPR pr. 32mm</t>
  </si>
  <si>
    <t>ppr odbočka pr. 32mm</t>
  </si>
  <si>
    <t>montáž spojky PPR pr. 32mm</t>
  </si>
  <si>
    <t>ppr spojka pr. 32mm</t>
  </si>
  <si>
    <t>montáž zátky PPR pr. 32mm</t>
  </si>
  <si>
    <t>ppr zátka pr. 32mm</t>
  </si>
  <si>
    <t>montáž redukce PPR do pr. 32mm</t>
  </si>
  <si>
    <t>ppr redukce do pr. 32mm</t>
  </si>
  <si>
    <t>9</t>
  </si>
  <si>
    <t>montáž kompenzační smyčky PPR do pr. 32mm</t>
  </si>
  <si>
    <t>ppr kompenzační smyčka pr. 32mm</t>
  </si>
  <si>
    <t>12</t>
  </si>
  <si>
    <t>montáž přechodky PPR na ocel pr. 32mm</t>
  </si>
  <si>
    <t>PPR přechodka plast 32x3/4" s převlečnou maticí</t>
  </si>
  <si>
    <t>10</t>
  </si>
  <si>
    <t>PPR nástěnky</t>
  </si>
  <si>
    <t>montáž nástěnky PPR pro baterii (ve zdi vč. sádrování)</t>
  </si>
  <si>
    <t>dvojitá nástěnka ppr - vnitřní závit, sádra</t>
  </si>
  <si>
    <t>montáž nástěnky PPR pro baterii (v sádrokartonu vč. uchycení)</t>
  </si>
  <si>
    <t>nástěnka do SDK ppr - vnitřní závit</t>
  </si>
  <si>
    <t>montáž nástěnky PPR pro rohový ventil (ve zdi vč. sádrování)</t>
  </si>
  <si>
    <t>nástěnka ppr - vnitřní závit, sádra</t>
  </si>
  <si>
    <t>montáž nástěnky PPR pro rohový ventil (v sádrokartonu vč. uchycení)</t>
  </si>
  <si>
    <t>montáž nástěnky PPR pro rohový ventil na zeď</t>
  </si>
  <si>
    <t>nástěnka ppr - vnitřní závit, hmoždinky</t>
  </si>
  <si>
    <t>montáž montážní záslepky PPR 1/2"</t>
  </si>
  <si>
    <t>ppr montážní záslepka 1/2"</t>
  </si>
  <si>
    <t>1</t>
  </si>
  <si>
    <t>podomítkové moduly baterií</t>
  </si>
  <si>
    <t>montáž baterie podomítkové pro 1x sprcha</t>
  </si>
  <si>
    <t>podomítková baterie pro 1x sprcha ruční (průměrná orientační cena)</t>
  </si>
  <si>
    <t>montáž baterie podomítkové pro 2x sprcha</t>
  </si>
  <si>
    <t>podomítková baterie pro 1x sprcha ruční + 1x sprcha hlavová (průměrná orientační cena)</t>
  </si>
  <si>
    <t>montáž baterie podomítkové pro 1x sprcha, 1x napouštění přepadem</t>
  </si>
  <si>
    <t>podomítková baterie pro 1x ruční sprcha + napuštění přepadem (průměrná orientační cena)</t>
  </si>
  <si>
    <t>přechody potrubí</t>
  </si>
  <si>
    <t>přechod z PPR na ocel, nebo měď</t>
  </si>
  <si>
    <t xml:space="preserve">přechod </t>
  </si>
  <si>
    <t>HT potrubí</t>
  </si>
  <si>
    <t>uložení odpadní trubky PP-HT s hrdlem, pr.150mm</t>
  </si>
  <si>
    <t>trubka HT 150</t>
  </si>
  <si>
    <t>uložení odpadní trubky PP-HT s hrdlem, pr.125mm</t>
  </si>
  <si>
    <t>trubka HT 125</t>
  </si>
  <si>
    <t>přerušení stoupačky a vložení odbočky PP-HT</t>
  </si>
  <si>
    <t>odbočka HT 110</t>
  </si>
  <si>
    <t>uložení odpadní trubky PP-HT s hrdlem, pr.110mm</t>
  </si>
  <si>
    <t>trubka HT 110</t>
  </si>
  <si>
    <t>montáž kolena PP-HT, pr.110mm</t>
  </si>
  <si>
    <t>koleno HT 110</t>
  </si>
  <si>
    <t>montáž odbočky PP-H, pr.110mm</t>
  </si>
  <si>
    <t>montáž čistícího kusu PP-H, pr.110mm</t>
  </si>
  <si>
    <t>čistící kus HT 110</t>
  </si>
  <si>
    <t>KG potrubí</t>
  </si>
  <si>
    <t>trubka KG 110</t>
  </si>
  <si>
    <t>koleno KG 110</t>
  </si>
  <si>
    <t>odbočka KG 110</t>
  </si>
  <si>
    <t>čistící kus KG 110</t>
  </si>
  <si>
    <t>uložení odpadní trubky PP-HT s hrdlem, pr.75mm</t>
  </si>
  <si>
    <t>trubka HT 75</t>
  </si>
  <si>
    <t>montáž kolena PP-H, pr.75mm</t>
  </si>
  <si>
    <t>koleno HT 75</t>
  </si>
  <si>
    <t>montáž odbočky PP-HT, pr.75mm</t>
  </si>
  <si>
    <t>odbočka HT 75</t>
  </si>
  <si>
    <t>uložení odpadní trubky PP-HT s hrdlem, pr.50mm</t>
  </si>
  <si>
    <t>trubka HT 50</t>
  </si>
  <si>
    <t>montáž kolena PP-HT, pr.50mm</t>
  </si>
  <si>
    <t>koleno HT 50</t>
  </si>
  <si>
    <t>montáž odbočky PP-HT, pr.50mm</t>
  </si>
  <si>
    <t>odbočka HT 50</t>
  </si>
  <si>
    <t>montáž zátky  PP-HT pr.50mm</t>
  </si>
  <si>
    <t>zátka HT 50</t>
  </si>
  <si>
    <t>uložení odpadní trubky PP-HT s hrdlem, pr.40mm</t>
  </si>
  <si>
    <t>trubka HT 40</t>
  </si>
  <si>
    <t>montáž kolena PP-HT, pr.40mm</t>
  </si>
  <si>
    <t>koleno HT 40</t>
  </si>
  <si>
    <t>montáž odbočky PP-HT, pr.40mm</t>
  </si>
  <si>
    <t>odbočka HT 40</t>
  </si>
  <si>
    <t>uložení odpadní trubky PP-HT s hrdlem, pr.32mm</t>
  </si>
  <si>
    <t>trubka HT 32</t>
  </si>
  <si>
    <t>montáž kolena PP-HT, pr.32mm</t>
  </si>
  <si>
    <t>koleno HT 32</t>
  </si>
  <si>
    <t>montáž odbočky PP-HT, pr.32mm</t>
  </si>
  <si>
    <t>odbočka HT 32</t>
  </si>
  <si>
    <t>montáž redukce PP-HT do pr.75mm</t>
  </si>
  <si>
    <t>redukce HT do 50/40</t>
  </si>
  <si>
    <t>redukce HT do 75/50</t>
  </si>
  <si>
    <t>montáž přesuvky PP-HT do pr.75mm</t>
  </si>
  <si>
    <t>přesuvka HT 50</t>
  </si>
  <si>
    <t>montáž přesuvky PP-HT do pr.110mm</t>
  </si>
  <si>
    <t>přesuvka HT 110</t>
  </si>
  <si>
    <t>hadice</t>
  </si>
  <si>
    <t>montáž hadice pro kondenzát ve stěnách včetně zasádrování</t>
  </si>
  <si>
    <t>hadice, sádra</t>
  </si>
  <si>
    <t>podomítkové sifony</t>
  </si>
  <si>
    <t>montáž podomítkového pračkového sifonu včetně vysekání a sádrování</t>
  </si>
  <si>
    <t>MULTI sifon pračkový podomítkový Chrom</t>
  </si>
  <si>
    <t>HL sifon pračkový podomítkový</t>
  </si>
  <si>
    <t>uchycení potrubí</t>
  </si>
  <si>
    <t>uchycení potrubí sádrou</t>
  </si>
  <si>
    <t>sádra</t>
  </si>
  <si>
    <t>uchycení potrubí svorkama</t>
  </si>
  <si>
    <t>svorky</t>
  </si>
  <si>
    <t>uchycení potrubí objímkami</t>
  </si>
  <si>
    <t>objímky</t>
  </si>
  <si>
    <t>podlahové žlaby</t>
  </si>
  <si>
    <t>usazení a připojení odtokového žlabu</t>
  </si>
  <si>
    <t>odtokový žlab + rošt  (průměrná orientační cena)</t>
  </si>
  <si>
    <t>podlahové gule</t>
  </si>
  <si>
    <t>usazení a připojení podlahové gule</t>
  </si>
  <si>
    <t>podlahová vpusť (gule) (průměrná orientační cena)</t>
  </si>
  <si>
    <t>izolace potrubí</t>
  </si>
  <si>
    <t>izolace mirelon tl. trubky pr. 32mm</t>
  </si>
  <si>
    <t>izolace mirelon - tubex 32 x 6mm</t>
  </si>
  <si>
    <t>izolace mirelon tl. trubky pr. 25mm</t>
  </si>
  <si>
    <t>izolace mirelon - tubex 25 x 6mm</t>
  </si>
  <si>
    <t>izolace mirelon tl. trubky pr. 20mm</t>
  </si>
  <si>
    <t>izolace mirelon - tubex 20 x 6mm</t>
  </si>
  <si>
    <t>WC moduly - zeď</t>
  </si>
  <si>
    <t>montáž podomítkového modulu pro wc - pro zděné konstrukce (přikotvení, připojení vody a odpadu)</t>
  </si>
  <si>
    <t>podomítkový modul bez odsávání zápachu - pro zděné konstrukce (průměrná orientační cena)</t>
  </si>
  <si>
    <t>Instalační modul pro závěsné WC / Geberit Kombifix / 110.302.00.5</t>
  </si>
  <si>
    <t>Instalační modul pro závěsné WC / Geberit Kombifix Basic / 110.100.00.1</t>
  </si>
  <si>
    <t>WC moduly - SDK</t>
  </si>
  <si>
    <t>montáž podomítkového modulu pro wc - pro sádrokartonářské konstrukce (přikotvení, připojení vody a odpadu)</t>
  </si>
  <si>
    <t>podomítkový modul bez odsávání zápachu - pro sádrokartonářské konstrukce (průměrná orientační cena)</t>
  </si>
  <si>
    <t>Instalační modul pro závěsné WC / Geberit Duofix / 111.300.00.5</t>
  </si>
  <si>
    <t>Instalační modul pro závěsné WC / Geberit Duofix Special / 111.355.00.5</t>
  </si>
  <si>
    <t>Instalační modul pro závěsné WC / Geberit Duofix Basic / 458.103.00.1</t>
  </si>
  <si>
    <t>montáž podomítkového modulu s odsáváním zápachu pro wc - pro zděné konstrukce (přikotvení, připojení vody a odpadu)</t>
  </si>
  <si>
    <t>podomítkový modul s odsáváním zápachu - pro zděné konstrukce (průměrná orientační cena)</t>
  </si>
  <si>
    <t>montáž podomítkového modulu s odsáváním zápachu pro wc - pro sádrokartonářské konstrukce (přikotvení, připojení vody a odpadu)</t>
  </si>
  <si>
    <t>podomítkový modul s odsáváním zápachu - pro sádrokartonářské konstrukce (průměrná orientační cena)</t>
  </si>
  <si>
    <t>Instalační modul pro závěsné WC s odsáváním / Geberit Kombifix / 110.367.00.5</t>
  </si>
  <si>
    <t>Instalační modul pro závěsné WC s odsáváním / Geberit Duofix / 111.364.00.5</t>
  </si>
  <si>
    <t>pisoár moduly - SDK</t>
  </si>
  <si>
    <t>montáž podomítkového modulu pro pisoár v sádrokartonové konstrukci (přikotvení, připojení vody a odpadu)</t>
  </si>
  <si>
    <t>Instalační modul pro pisoár (průměrná orientační cena)</t>
  </si>
  <si>
    <t>bidet moduly - zeď</t>
  </si>
  <si>
    <t>montáž podomítkového modulu pro bidet pro zděné konstrukce (přikotvení, připojení vody a odpadu)</t>
  </si>
  <si>
    <t>Instalační modul pro bidet / Geberit Kombifix / 457.530.00.1</t>
  </si>
  <si>
    <t>bidet moduly - SDK</t>
  </si>
  <si>
    <t>montáž podomítkového modulu pro bidet pro sádrokartonové konstrukce (přikotvení, připojení vody a odpadu)</t>
  </si>
  <si>
    <t>Instalační modul pro bidet / Geberit Duofix / 111.510.00.1</t>
  </si>
  <si>
    <t>umyvadlové moduly</t>
  </si>
  <si>
    <t>montáž geberitu pro umyvadlo - pro SDK konstrukce</t>
  </si>
  <si>
    <t>montážní prvek GEBERIT KOMBIFIX pro umyvadlo</t>
  </si>
  <si>
    <t>vodoměry</t>
  </si>
  <si>
    <t>přesun stávajícího vodoměru (uzavření stoupačky, demontáž, zpětná montáž)</t>
  </si>
  <si>
    <t>drobný instalatérský materiál</t>
  </si>
  <si>
    <t>montáž vodoměru</t>
  </si>
  <si>
    <t>vodoměr (průměrná orientační cena)</t>
  </si>
  <si>
    <t>kohouty</t>
  </si>
  <si>
    <t>montáž kulového kohoutu</t>
  </si>
  <si>
    <t>Kohout kulový R910 1/2" plnoprůt. páčka</t>
  </si>
  <si>
    <t>Kohout kulový R910 1/2" plnoprůt. páčka s vypoštěním</t>
  </si>
  <si>
    <t>Kohout kulový R910 1" plnoprůt. páčka GIACOMINI</t>
  </si>
  <si>
    <t>Kulový kohout voda páka DN 20 - 3/4"</t>
  </si>
  <si>
    <t>tlakové zkoušky</t>
  </si>
  <si>
    <t>tlaková zlouška vodovodního potrubí včetně vypracování dokumentu o tlakové zkoušce</t>
  </si>
  <si>
    <t>konzultace</t>
  </si>
  <si>
    <t>odborná konzultace a výpočet dimenze potrubí v případě že není k dispozici prováděcí dokumentace od projektanta</t>
  </si>
  <si>
    <t>wc</t>
  </si>
  <si>
    <t>montáž závěsného wc vč. prkénka a tlačítka (usazení, zapojení)</t>
  </si>
  <si>
    <t>závěsné wc + prkýnko + tlačítko + podložka (průměrná orientační cena)</t>
  </si>
  <si>
    <t>závěsné wc / Jika / H8202280000001</t>
  </si>
  <si>
    <t>závěsné wc / Jika Deep / H8206100000001</t>
  </si>
  <si>
    <t>závěsné wc / Jika Deep / H8206140000001</t>
  </si>
  <si>
    <t>závěsné wc / Jika Deep / H8206420000001</t>
  </si>
  <si>
    <t>závěsné wc / Jika Dino / H8213770000001</t>
  </si>
  <si>
    <t>závěsné wc / Jika Dino / H8603770000001</t>
  </si>
  <si>
    <t>závěsné wc / Jika Lyra Plus / H8213840000001</t>
  </si>
  <si>
    <t>závěsné wc / Jika Lyra Plus / H8233800000001</t>
  </si>
  <si>
    <t>závěsné wc / Jika Lyra Plus / H8233820000001</t>
  </si>
  <si>
    <t>závěsné wc / Jika Mio / H8207140000001</t>
  </si>
  <si>
    <t>závěsné wc / Jika Mio / H8207141000001</t>
  </si>
  <si>
    <t>závěsné wc / Jika Pure / H8204230000001</t>
  </si>
  <si>
    <t>montáž závěsného wc s bidetovou sprškou vč. prkénka a tlačítka (usazení, zapojení)</t>
  </si>
  <si>
    <t>závěsné wc s bidetovou sprškou + prkýnko + tlačítko + podložka (průměrná orientační cena)</t>
  </si>
  <si>
    <t>montáž wc kombi (sestavení, usazení, zapojení)</t>
  </si>
  <si>
    <t>wc kombi (průměrná orientační cena)</t>
  </si>
  <si>
    <t>montáž wc kombi (usazení, zapojení)</t>
  </si>
  <si>
    <t>pisoáry</t>
  </si>
  <si>
    <t>montáž pisoáru (usazení, zapojení)</t>
  </si>
  <si>
    <t>pisoár (průměrná orientační cena)</t>
  </si>
  <si>
    <t>pisoár - nadstandard (průměrná orientační cena)</t>
  </si>
  <si>
    <t>bidety</t>
  </si>
  <si>
    <t>montáž závěsného bidetu</t>
  </si>
  <si>
    <t>závěsný bidet (průměrná orientační cena)</t>
  </si>
  <si>
    <t>rohové ventily</t>
  </si>
  <si>
    <t>montáž rohového ventilu standard</t>
  </si>
  <si>
    <t>rohový ventil standard</t>
  </si>
  <si>
    <t>montáž rohového ventilu pračkového</t>
  </si>
  <si>
    <t>rohový ventil pračkový</t>
  </si>
  <si>
    <t>montáž rohového ventilu kombinovaného (pro myčku)</t>
  </si>
  <si>
    <t>rohový ventil kombinovný</t>
  </si>
  <si>
    <t>montáž prodloužení pro rohový ventil (v místě keramických obkladů)</t>
  </si>
  <si>
    <t>mosazné prodloužení</t>
  </si>
  <si>
    <t>baterie</t>
  </si>
  <si>
    <t>montáž baterie stojánkové umyvadlové</t>
  </si>
  <si>
    <t>baterie stojánková (průměrná orientační cena)</t>
  </si>
  <si>
    <t>Baterie umyvadlová stojánková / chrom / Jika Cube / H3111W10041101</t>
  </si>
  <si>
    <t>Baterie umyvadlová stojánková s lékařskou pákou / chrom / Jika Cube / H3111W10045101</t>
  </si>
  <si>
    <t>Baterie umyvadlová stojánková / chrom / Jika Cube / H3111W80041201</t>
  </si>
  <si>
    <t>Baterie umyvadlová stojánková s click-clack výpustí / chrom / Jika CUBITO-N / H3111X10041141</t>
  </si>
  <si>
    <t>Baterie umyvadlová stojánková / chrom / Jika Lyra Smart / H3111Z10041101</t>
  </si>
  <si>
    <t>Baterie umyvadlová stojánková / chrom / Jika Lyra Smart / H3111Z10041111</t>
  </si>
  <si>
    <t>Baterie umyvadlová stojánková / chrom / Jika Mio Style / H3112F10041101</t>
  </si>
  <si>
    <t>Baterie umyvadlová stojánková chrom / Jika Mio Style / H3112F80041201</t>
  </si>
  <si>
    <t>Baterie umyvadlová stojánková / chrom / Jika Talas Trendy / H3112E10041101</t>
  </si>
  <si>
    <t>Baterie umyvadlová stojánková / chrom / Jika Talas Trendy / H3112E10041111</t>
  </si>
  <si>
    <t>Baterie umyvadlová stojánková / chrom / Jika Talas Trendy / H3112E10041171</t>
  </si>
  <si>
    <t>montáž baterie stojánkové umyvadlové termostatické</t>
  </si>
  <si>
    <t>baterie stojánková termostatická (průměrná orientační cena)</t>
  </si>
  <si>
    <t>baterie stojánková termostatická - nadstandard (průměrná orientační cena)</t>
  </si>
  <si>
    <t>montáž baterie stojánkové s bidetovou sprškou</t>
  </si>
  <si>
    <t>baterie stojánková s bidetovou sprškou (průměrná orientační cena)</t>
  </si>
  <si>
    <t>baterie stojánková s bidetovou sprškou / nadstandard (průměrná orientační cena)</t>
  </si>
  <si>
    <t>montáž baterie bidetové vč. přikotvení spršky</t>
  </si>
  <si>
    <t>baterie bidetová včetně spršky (průměrná orientační cena)</t>
  </si>
  <si>
    <t>baterie bidetová včetně spršky / nadstandard (průměrná orientační cena)</t>
  </si>
  <si>
    <t>montáž baterie bidetové na bidetovou mísu</t>
  </si>
  <si>
    <t>montáž baterie dřezové</t>
  </si>
  <si>
    <t>baterie dřezová (průměrná orientační cena)</t>
  </si>
  <si>
    <t>baterie dřezová / nadstandard (průměrná orientační cena)</t>
  </si>
  <si>
    <t>montáž baterie nástěné</t>
  </si>
  <si>
    <t>baterie nástěnná (průměrná orientační cena)</t>
  </si>
  <si>
    <t xml:space="preserve">Baterie umyvadlová nástěnná / ramínko 150mm / rozteč 150mm / chrom / Jika Lyra Smart / H3111Z70042201 </t>
  </si>
  <si>
    <t>Baterie umyvadlová nástěnná / ramínko 210mm / rozteč 150mm / chrom / Jika Lyra Smart / H3111Z70042301</t>
  </si>
  <si>
    <t>Baterie umyvadlová nástěnná / ramínko 300mm / rozteč 150mm / chrom / Jika Lyra Smart / H3111Z70042401</t>
  </si>
  <si>
    <t>Baterie umyvadlová nástěnná / ramínko 150mm / rozteč 150mm / chrom / Jika Talas Trendy / H3112E70042201</t>
  </si>
  <si>
    <t>Baterie umyvadlová nástěnná / ramínko 210mm / rozteč 150mm / chrom / Jika Talas Trendy / H3112E70042301</t>
  </si>
  <si>
    <t>Baterie umyvadlová nástěnná / ramínko 300mm / rozteč 150mm / chrom / Jika Talas Trendy / H3112E70042401</t>
  </si>
  <si>
    <t>baterie nástěnná / nadstandard (průměrná orientační cena)</t>
  </si>
  <si>
    <t>montáž baterie vanové bez sprchy</t>
  </si>
  <si>
    <t>baterie vanová bez sprchy (průměrná orientační cena)</t>
  </si>
  <si>
    <t>baterie vanová bez sprchy / nadstandard (průměrná orientační cena)</t>
  </si>
  <si>
    <t>montáž baterie vanové se sprchou vč. přikotvení sprchy</t>
  </si>
  <si>
    <t>baterie vanová včetně sprchy (průměrná orientační cena)</t>
  </si>
  <si>
    <t>baterie vanová včetně sprchy / nadstandard (průměrná orientační cena)</t>
  </si>
  <si>
    <t>montáž baterie vanové termostatické se sprchou vč. přikotvení sprchy</t>
  </si>
  <si>
    <t>baterie vanová termostatická včetně sprchy (průměrná orientační cena)</t>
  </si>
  <si>
    <t>baterie vanová termostatická včetně sprchy / nadstandard (průměrná orientační cena)</t>
  </si>
  <si>
    <t>montáž baterie sprchové vč. přikotvení sprchy</t>
  </si>
  <si>
    <t>baterie sprchová včetně sprchy (průměrná orientační cena)</t>
  </si>
  <si>
    <t>baterie sprchová včetně sprchy / nadstandard (průměrná orientační cena)</t>
  </si>
  <si>
    <t>montáž baterie sprchové termostatické vč. přikotvení sprchy</t>
  </si>
  <si>
    <t>baterie sprchová termostatická včetně sprchy (průměrná orientační cena)</t>
  </si>
  <si>
    <t>baterie sprchová termostatická včetně sprchy / nadstandard (průměrná orientační cena)</t>
  </si>
  <si>
    <t>montáž sprchového panelu s hlavovou sprchou</t>
  </si>
  <si>
    <t>kompletace baterie podomítkové (1x sprcha)</t>
  </si>
  <si>
    <t>1x sprcha ruční  včetně příslušenství (průměrná orientační cena)</t>
  </si>
  <si>
    <t>1x sprcha ruční včetně příslušenství / nadstandard (průměrná orientační cena)</t>
  </si>
  <si>
    <t>kompletace baterie podomítkové sprchové (2x sprcha)</t>
  </si>
  <si>
    <t>1x sprcha ruční + 1x sprcha hlavová včetně příslušenství (průměrná orientační cena)</t>
  </si>
  <si>
    <t>1x sprcha ruční + 1x sprcha hlavová včetně příslušenství / nadstandard (průměrná orientační cena)</t>
  </si>
  <si>
    <t>kompletace baterie podomítkové vanové (1x sprcha, 1x napouštění přepadem)</t>
  </si>
  <si>
    <t>1x ruční sprcha + napuštění přepadem včetně příslušenství (průměrná orientační cena)</t>
  </si>
  <si>
    <t>1x ruční sprcha + napuštění přepadem včetně příslušenství / nadstandard (průměrná orientační cena)</t>
  </si>
  <si>
    <t>sifony</t>
  </si>
  <si>
    <t>montáž pračkového sifonu</t>
  </si>
  <si>
    <t>pračkový sifon venkovní bílý</t>
  </si>
  <si>
    <t>pračkový sifon venkovní bílý (průměrná orientační cena)</t>
  </si>
  <si>
    <t>SIFON PRAČKOVÝ HL 404 ZÁPACH.UZ.PODOMÍT. DN 40/50</t>
  </si>
  <si>
    <t>montáž umyvadlového sifonu</t>
  </si>
  <si>
    <t>Sifon umyvadlový HL132, DN 30, 40</t>
  </si>
  <si>
    <t>umyvadla</t>
  </si>
  <si>
    <t>montáž umyvadla (přikotvení, zapojení sifonu)</t>
  </si>
  <si>
    <t>umyvadlo + sifon (průměrná orientační cena)</t>
  </si>
  <si>
    <t>umyvadlo + sifon / nadstandard (průměrná orientační cena)</t>
  </si>
  <si>
    <t>montáž umyvadla (pouze přikotvení)</t>
  </si>
  <si>
    <t>Bezbariérové umyvadlo 64x55cm / otvor pro baterii uprostřed / Jika Mio / H8137140001041</t>
  </si>
  <si>
    <t>Bezbariérové umyvadlo 64x55cm / otvor pro baterii uprostřed / Jika Mio / H8137141001041</t>
  </si>
  <si>
    <t>Bezbariérové umyvadlo 65x55cm / bez otvoru pro baterii / Jika Mio / H8137140001091</t>
  </si>
  <si>
    <t>Nábytkové umyvadlo 60x46cm / bez otvoru pro baterii / Jika Lyra Plus / H8133830001091</t>
  </si>
  <si>
    <t>Nábytkové umyvadlo 60x46cm / otvor pro baterii uprostřed / Jika Lyra Plus / H8133830001041</t>
  </si>
  <si>
    <t>Nábytkové umyvadlo 65x48cm / otvor pro baterii uprostřed / Jika Lyra Plus / H8143640001041</t>
  </si>
  <si>
    <t>Nábytkové umyvadlo 50x43cm / otvor pro baterii uprostřed / Jika Lyra Plus Viva / H8103800001041</t>
  </si>
  <si>
    <t>Nábytkové umyvadlo / 55x45cm / otvor pro baterii uprostřed / Jika Lyra Plus Viva / H8103810001041</t>
  </si>
  <si>
    <t>Nábytkové umyvadlo 60x45cm / otvor pro baterii uprostřed / Jika Lyra Plus Viva / H8103820001041</t>
  </si>
  <si>
    <t>Nábytkové umyvadlo 100x38,5cm / otvor pro baterii vpravo / Jika Tigo / H8122190001061</t>
  </si>
  <si>
    <t>Nábytkové umyvadlo 65x38,5cm / otvor pro baterii vpravo / Jika Tigo / H8122160001061</t>
  </si>
  <si>
    <t>Nábytkové umyvadlo 80x38,5cm / otvor pro baterii vpravo / Jika Tigo / H8122180001061</t>
  </si>
  <si>
    <t>Umyvadlo 130x48,5 cm / dva otvory pro baterii / Jika Cubito / H8144201001041</t>
  </si>
  <si>
    <t>Umyvadlo 45x34cm / otvor pro baterii uprostřed / Jika Cubito / H8114221001041</t>
  </si>
  <si>
    <t>Umyvadlo 55x42cm / bez otvoru pro baterii / Jika Cubito / H8104220001091</t>
  </si>
  <si>
    <t>Umyvadlo 55x42cm / otvor pro baterii uprostřed / Jika Cubito / H8104220001041</t>
  </si>
  <si>
    <t>Umyvadlo 55x42cm / otvor pro baterii uprostřed / Jika Cubito / H8104221001041</t>
  </si>
  <si>
    <t>Umyvadlo 60x45cm / bez otvoru pro baterii / Jika Cubito / H8104230001091</t>
  </si>
  <si>
    <t>Umyvadlo 60x45cm / otvor pro baterii uprostřed / Jika Cubito / H8104230001041</t>
  </si>
  <si>
    <t>Umyvadlo 65x48,5cm / bez otvoru pro baterii / Jika Cubito / H8104240001091</t>
  </si>
  <si>
    <t>Umyvadlo 65x48,5cm / otvor pro baterii uprostřed / Jika Cubito / H8104240001041</t>
  </si>
  <si>
    <t>Umyvadlo 65x48,5cm / otvor pro baterii uprostřed / H8104241001041</t>
  </si>
  <si>
    <t>Umyvadlo 75x45cm / odkládací plocha vlevo / Jika Cubito / H8124210001041</t>
  </si>
  <si>
    <t>Umyvadlo 75x45cm / odkládací plocha vlevo / Jika Cubito / H8124211001041</t>
  </si>
  <si>
    <t>Umyvadlo 75x45cm / odkládací plocha vpravo / Jika Cubito  / H8124220001041</t>
  </si>
  <si>
    <t>Umyvadlo 75x45cm / odkládací plocha vpravo / Jika Cubito / H8124221001041</t>
  </si>
  <si>
    <t>Umyvadlo 85x48,5cm / otvor pro baterii uprostřed / Jika Cubito  / H8104260001041</t>
  </si>
  <si>
    <t>Umyvadlo 85x48,5cm / otvor pro baterii uprostřed / Jika Cubito / H8104261001041</t>
  </si>
  <si>
    <t>Umyvadlo 50x41cm / bez otvoru pro baterii / H8126110001391</t>
  </si>
  <si>
    <t>Umyvadlo 50x41cm / otvor pro baterii uprostřed / Jika Deep / H8126110001041</t>
  </si>
  <si>
    <t>Umyvadlo 50x41cm / otvor pro baterii uprostřed / Jika Deep / H8126110001341</t>
  </si>
  <si>
    <t>Umyvadlo 55x42cm / bez otvoru pro baterii / Jika Deep / H8126120001091</t>
  </si>
  <si>
    <t>Umyvadlo 55x42cm / otvor pro baterii uprostřed / Jika Deep / H8126120001041</t>
  </si>
  <si>
    <t>Umyvadlo  60x45cm / bez otvoru pro baterii / Jika Deep / H8126130001091</t>
  </si>
  <si>
    <t>Umyvadlo 60x45cm / otvor pro baterii uprostřed / Jika Deep / H8126130001041</t>
  </si>
  <si>
    <t>Umyvadlo 55x44,5cm / otvor pro baterii uprostřed / Jika Hat / H8105370000281</t>
  </si>
  <si>
    <t>Umyvadlo 60x44,5cm / otvor pro baterii uprostřed / Jika Hat / H8105380000281</t>
  </si>
  <si>
    <t>Umyvadlo 80x44,5cm / otvor pro baterii uprostřed / Jika Hat / H8125390000281</t>
  </si>
  <si>
    <t>Umyvadlo 50x41cm / bez otvoru pro baterii / Jika Lyra Plus / H8143810001091</t>
  </si>
  <si>
    <t>Umyvadlo 50x41cm / otvor pro baterii uprostřed / Jika Lyra Plus / H8143810001041</t>
  </si>
  <si>
    <t>Umyvadlo 55x45cm / bez otvoru pro baterii / Jika Lyra Plus / H8143820001091</t>
  </si>
  <si>
    <t>Umyvadlo 55x45cm / otvor pro baterii uprostřed / Jika Lyra Plus / H8143820001041</t>
  </si>
  <si>
    <t>Umyvadlo 60x49cm / bez otvoru pro baterii / Jika Lyra Plus / H8143830001091</t>
  </si>
  <si>
    <t>Umyvadlo 60x49cm / otvor pro baterii uprostřed / Jika Lyra Plus / H8143830001041</t>
  </si>
  <si>
    <t>Umyvadlo 65x52cm / bez otvoru pro baterii / Jika Lyra Plus / H8143840001091</t>
  </si>
  <si>
    <t>Umyvadlo 65x52cm / otvor pro baterii uprostřed / Jika Lyra Plus / H8143840001041</t>
  </si>
  <si>
    <t>Umyvadlo 55x45cm / otvor pro baterii uprostřed / Jika Mio-N / H8127120001041</t>
  </si>
  <si>
    <t>Umyvadlo 60x45cm / otvor pro baterii uprostřed / Jika Mio-N / H8127130001041</t>
  </si>
  <si>
    <t>Umyvadlo 65x45cm / otvor pro baterii uprostřed / Jika Mio-N / H8127140001041</t>
  </si>
  <si>
    <t>Umyvadlo 80x45cm / otvor pro baterii uprostřed / Jika Mio-N / H8127160001041</t>
  </si>
  <si>
    <t>montáž umyvadla se zavěšenou skříňkou (sestavení, přikotvení, zapojení sifonu)</t>
  </si>
  <si>
    <t>umyvadlo se skříňkou + sifon (průměrná orientační cena)</t>
  </si>
  <si>
    <t>umyvadlo se skříňkou + sifon / nadstandard (průměrná orientační cena)</t>
  </si>
  <si>
    <t>umyvadlo se skříňkou - nadstandard + sifon (průměrná orientační cena)</t>
  </si>
  <si>
    <t>montáž dvojumyvadla se zavěšenou skříňkou (sestavení, přikotvení, zapojení sifonu)</t>
  </si>
  <si>
    <t>dvojumyvadlo se skříňkou + sifon (průměrná orientační cena)</t>
  </si>
  <si>
    <t>dvojumyvadlo se skříňkou + sifon / nadstandard (průměrná orientační cena)</t>
  </si>
  <si>
    <t>montáž wc umývátka (přikotvení, zapojení sifonu)</t>
  </si>
  <si>
    <t>umývátko + sifon (průměrná orientační cena)</t>
  </si>
  <si>
    <t>umývátko + sifon / nadstandard (průměrná orientační cena)</t>
  </si>
  <si>
    <t>montáž wc umývátka se zavěšenou skříňkou (přikotvení, zapojení sifonu)</t>
  </si>
  <si>
    <t>umývátko se skříňkou + sifon (průměrná orientační cena)</t>
  </si>
  <si>
    <t>umývátko se skříňkou + sifon / nadstandard (průměrná orientační cena)</t>
  </si>
  <si>
    <t>montáž umyvadla na desku (vyříznutí otvoru v desce, přikotvení, zapojení sifonu)</t>
  </si>
  <si>
    <t>umyvadlo  + sifon (průměrná orientační cena)</t>
  </si>
  <si>
    <t>umyvadlo  + sifon / nadstandard (průměrná orientační cena)</t>
  </si>
  <si>
    <t>montáž umyvadla na desku (vyříznutí otvoru v desce + přikotvení)</t>
  </si>
  <si>
    <t>Zápustné umyvadlo 55x41cm / otvor pro baterii uprostřed / Jika Cubito / H8174220001041</t>
  </si>
  <si>
    <t>Zápustné umyvadlo 52x41cm / otvor pro baterii uprostřed / Jika Ibon / H8130100001041</t>
  </si>
  <si>
    <t>Zápustné umyvadlo 56x47,5cm / otvor pro baterii uprostřed / Jika Ibon / H8130110001041</t>
  </si>
  <si>
    <t>dřezy</t>
  </si>
  <si>
    <t>montáž dřezu (osazení, zapojení sifonu)</t>
  </si>
  <si>
    <t>dřez (průměrná orientační cena)</t>
  </si>
  <si>
    <t>dřez / nadstandard (průměrná orientační cena)</t>
  </si>
  <si>
    <t>výlevky</t>
  </si>
  <si>
    <t>montáž nástěnné výlevky (osazení, zapojení sifonu)</t>
  </si>
  <si>
    <t>nástěnná výlevka (průměrná orientační cena)</t>
  </si>
  <si>
    <t>nástěnná výlevka / nadstandard (průměrná orientační cena)</t>
  </si>
  <si>
    <t>vany</t>
  </si>
  <si>
    <t>montáž vany klasické (usazení, zapojení sifonu)</t>
  </si>
  <si>
    <t>vana + sifon s vanovým automatem (průměrná orientační cena)</t>
  </si>
  <si>
    <t>vana + sifon s vanovým automatem / nadstandard (průměrná orientační cena)</t>
  </si>
  <si>
    <t>obdélníková vana 105x70cm / smaltovaná ocel / levá i pravá / Jika Siena / H2340000000001</t>
  </si>
  <si>
    <t>obdélníková vana 120x70cm / smaltovaná ocel / levá i pravá / Jika Riga / H2340200000001</t>
  </si>
  <si>
    <t>obdélníková vana 130x70cm / smaltovaná ocel / levá i pravá / Jika Riga / H2340300000001</t>
  </si>
  <si>
    <t>obdélníková vana 140x70cm / smaltovaná ocel / Jika Riga / H2340400000001</t>
  </si>
  <si>
    <t>obdélníková vana 140x70cm / smaltovaná ocel / levá i pravá / Jika Tanza / H2252100000001</t>
  </si>
  <si>
    <t>obdélníková vana 150x70cm / akrylát / levá i pravá / Jika Lyra Plus / H2298390000001</t>
  </si>
  <si>
    <t>obdélníková vana 150x70cm / smaltovaná ocel / levá i pravá / Jika / H2340500000001</t>
  </si>
  <si>
    <t>obdélníková vana 150x70cm / smaltovaná ocel / levá i pravá / Jika Tanza / H2252010000001</t>
  </si>
  <si>
    <t>obdélníková vana 160x70cm / akrylát / levá i pravá / Jika Lyra Plus / H2308390000001</t>
  </si>
  <si>
    <t>obdélníková vana 160x70cm / akrylát levá i pravá / Jika Cubito / H2204200000001</t>
  </si>
  <si>
    <t>obdélníková vana 160x70cm / smaltovaná ocel / levá i pravá / Jika Riga / H2340600000001</t>
  </si>
  <si>
    <t>obdélníková vana 160x70cm / smaltovaná ocel / levá i pravá / Jika Tanza / H2251900000001</t>
  </si>
  <si>
    <t>obdélníková vana 160x70cm / smaltovaná ocel / levá i pravá / Jika Tanza Plus / H2251910000001</t>
  </si>
  <si>
    <t>obdélníková vana 160x75cm / akrylát / levá i pravá / Jika Cubito / H2214200000001</t>
  </si>
  <si>
    <t>obdélníková vana 160x75cm / akrylát / levá i pravá / Jika Lyra Plus / H2288390000001</t>
  </si>
  <si>
    <t>obdélníková vana 160x75cm / smaltovaná ocel / levá i pravá / Jika Tanza / H2252300000001</t>
  </si>
  <si>
    <t>obdélníková vana 170x70cm / akrylát / levá i pravá / Jika Cubito / H2244200000001</t>
  </si>
  <si>
    <t>obdélníková vana 170x70cm / akrylát levá i pravá / Jika Lyra Plus / H2318390000001</t>
  </si>
  <si>
    <t>obdélníková vana 170x70cm / smaltovaná ocel / Jika Riga / H2340700000001</t>
  </si>
  <si>
    <t>obdélníková vana 170x70cm / smaltovaná ocel / levá i pravá / Jika Tanza / H2251800000001</t>
  </si>
  <si>
    <t>obdélníková vana 170x70cm / smaltovaná ocel / levá i pravá / Jika Tanza Plus / H2251810000001</t>
  </si>
  <si>
    <t>obdélníková vana 170x75cm / akrylát / levá i pravá / Jika Cubito / H2224200000001</t>
  </si>
  <si>
    <t>obdélníková vana 170x75cm / akrylát / levá i pravá / Jika Cubito / H2264200000001</t>
  </si>
  <si>
    <t>obdélníková vana 170x75cm / akrylát / levá i pravá / Jika Lyra Plus / H2328390000001</t>
  </si>
  <si>
    <t>obdélníková vana 170x75cm / smaltovaná ocel / levá i pravá / Jika Tanza / H2252200000001</t>
  </si>
  <si>
    <t>obdélníková vana 170x75cm / smaltovaná ocel / levá i pravá / Jika Tanza Plus / H2252210000001</t>
  </si>
  <si>
    <t>obdélníková vana 180x80cm / akrylát / levá i pravá / Jika Cubito / H2234200000001</t>
  </si>
  <si>
    <t>speciální vana 160x80cm / akrylát / levá / Jika Tigo / H2212100000001</t>
  </si>
  <si>
    <t>speciální vana 160x80cm / akrylát / levá / Jika Tigo / H2232100000001</t>
  </si>
  <si>
    <t>speciální vana 160x80cm / akrylát / pravá / Jika Tigo / H2202100000001</t>
  </si>
  <si>
    <t>speciální vana 160x80cm / akrylát / pravá / Jika Tigo / H2222100000001</t>
  </si>
  <si>
    <t>montáž vany rohové (usazení, zapojení sifonu)</t>
  </si>
  <si>
    <t>montáž vany prostorové (usazení, zapojení sifonu)</t>
  </si>
  <si>
    <t>vaničky</t>
  </si>
  <si>
    <t>montáž sprchové vaničky (usazení, zapojení sifonu)</t>
  </si>
  <si>
    <t>sprchová vanička + sifon (průměrná orientační cena)</t>
  </si>
  <si>
    <t>sprchová vanička + sifon / nadstandard (průměrná orientační cena)</t>
  </si>
  <si>
    <t>zástěny</t>
  </si>
  <si>
    <t>montáž vanové zástěny skleněné</t>
  </si>
  <si>
    <t>vanová zástěna skleněná (průměrná orientační cena)</t>
  </si>
  <si>
    <t>vanová zástěna skleněná / nadstandard (průměrná orientační cena)</t>
  </si>
  <si>
    <t>montáž sprchové zástěny skleněné</t>
  </si>
  <si>
    <t>sprchová zástěna skleněná (průměrná orientační cena)</t>
  </si>
  <si>
    <t>sprchová zástěna skleněná / nadstandard (průměrná orientační cena)</t>
  </si>
  <si>
    <t>montáž sprchové zástěny skleněné (čtvrtkruh + otevíravé dveře)</t>
  </si>
  <si>
    <t>sprchová skleněná zástěna s otevíravými dveřmi (průměrná orientační cena)</t>
  </si>
  <si>
    <t>sprchová skleněná zástěna s otevíravými dveřmi / nadstandard (průměrná orientační cena)</t>
  </si>
  <si>
    <t>montáž sprchové zástěny skleněné (pevná stěna + otevíravé dveře)</t>
  </si>
  <si>
    <t>montáž pevné sprchové zástěny skleněné</t>
  </si>
  <si>
    <t>sprchová pevná skleněná zástěna bez dveří (průměrná orientační cena)</t>
  </si>
  <si>
    <t>sprchová pevná skleněná zástěna bez dveří / nadstandard (průměrná orientační cena)</t>
  </si>
  <si>
    <t>montáž sprchové zástěny skleněné (pevná stěna + posuvné dveře)</t>
  </si>
  <si>
    <t>sprchová skleněná zástěna s posuvnými dveřmi (průměrná orientační cena)</t>
  </si>
  <si>
    <t>sprchová skleněná zástěna s posuvnými dveřmi / nadstandard (průměrná orientační cena)</t>
  </si>
  <si>
    <t>montáž sprchových skleněných dveří</t>
  </si>
  <si>
    <t>sprchové skleněné dveře (průměrná orientační cena)</t>
  </si>
  <si>
    <t>sprchové skleněné dveře / nadstandard (průměrná orientační cena)</t>
  </si>
  <si>
    <t>montáž vanové zástěny plastové</t>
  </si>
  <si>
    <t>vanová zástěna plastová (průměrná orientační cena)</t>
  </si>
  <si>
    <t>vanová zástěna plastová / nadstandard (průměrná orientační cena)</t>
  </si>
  <si>
    <t>montáž sprchové zástěny plastové</t>
  </si>
  <si>
    <t>sprchová ptastová zástěna s posuvnými dveřmi (průměrná orientační cena)</t>
  </si>
  <si>
    <t>sprchová ptastová zástěna s posuvnými dveřmi / nadstandard (průměrná orientační cena)</t>
  </si>
  <si>
    <t>koupelnové doplňky</t>
  </si>
  <si>
    <t>přikotvení zrcadla</t>
  </si>
  <si>
    <t>zrcadlo (průměrná orientační cena)</t>
  </si>
  <si>
    <t>zrcadlo / nadstandard (průměrná orientační cena)</t>
  </si>
  <si>
    <t>přikotvení a zapojení podsvíceného zrcadla</t>
  </si>
  <si>
    <t>zrcadlo s osvětleným lemem (průměrná orientační cena)</t>
  </si>
  <si>
    <t>zrcadlo s osvětleným lemem / nadstandard (průměrná orientační cena)</t>
  </si>
  <si>
    <t>přikotvení galerky</t>
  </si>
  <si>
    <t>galerka (průměrná orientační cena)</t>
  </si>
  <si>
    <t>galerka / nadstandard (průměrná orientační cena)</t>
  </si>
  <si>
    <t>přikotvení zrcadlové skříňky</t>
  </si>
  <si>
    <t>zrcadlová skříňka (průměrná orientační cena)</t>
  </si>
  <si>
    <t>zrcadlová skříňka / nadstandard (průměrná orientační cena)</t>
  </si>
  <si>
    <t>přikotvení koupelnové skříňky</t>
  </si>
  <si>
    <t>koupelnová skříňka (průměrná orientační cena)</t>
  </si>
  <si>
    <t>koupelnová skříňka / nadstandard (průměrná orientační cena)</t>
  </si>
  <si>
    <t>přikotvení sprchové tyče</t>
  </si>
  <si>
    <t>sprchová tyč (průměrná orientační cena)</t>
  </si>
  <si>
    <t>sprchová tyč / nadstandard (průměrná orientační cena)</t>
  </si>
  <si>
    <t>přikotvení držáku na sprchu</t>
  </si>
  <si>
    <t>držák na sprchu (průměrná orientační cena)</t>
  </si>
  <si>
    <t>držák na sprchu / nadstandard (průměrná orientační cena)</t>
  </si>
  <si>
    <t>přikotvení sedátka na stěnu</t>
  </si>
  <si>
    <t>sedátko (průměrná orientační cena)</t>
  </si>
  <si>
    <t>sedátko / nadstandard (průměrná orientační cena)</t>
  </si>
  <si>
    <t>přikotvení madla na stěnu</t>
  </si>
  <si>
    <t>madlo (průměrná orientační cena)</t>
  </si>
  <si>
    <t>madlo / nadstandard (průměrná orientační cena)</t>
  </si>
  <si>
    <t>přikotvení věšáčku na ručníky</t>
  </si>
  <si>
    <t>věšáček na ručníky (průměrná orientační cena)</t>
  </si>
  <si>
    <t>věšáček na ručníky / nadstandard (průměrná orientační cena)</t>
  </si>
  <si>
    <t>wc doplňky</t>
  </si>
  <si>
    <t>přikotvení držáku toaletního papíru</t>
  </si>
  <si>
    <t>držák toaletního papíru (průměrná orientační cena)</t>
  </si>
  <si>
    <t>držák toaletního papíru / nadstandard (průměrná orientační cena)</t>
  </si>
  <si>
    <t>přikotvení štětky na wc</t>
  </si>
  <si>
    <t>štětka na wc (průměrná orientační cena)</t>
  </si>
  <si>
    <t>štětka na wc / nadstandard (průměrná orientační cena)</t>
  </si>
  <si>
    <t>přikotvení dávkovače tekutého mýdla</t>
  </si>
  <si>
    <t>dávkovač tekutého mýdla (průměrná orientační cena)</t>
  </si>
  <si>
    <t>dávkovač tekutého mýdla / nadstandard (průměrná orientační cena)</t>
  </si>
  <si>
    <t>přikotvení pohárku na vypláchnutí pusy</t>
  </si>
  <si>
    <t>pohárek na vypláchnutí pusy (průměrná orientační cena)</t>
  </si>
  <si>
    <t>pohárek na vypláchnutí pusy / nadstandard (průměrná orientační cena)</t>
  </si>
  <si>
    <t>bojlery</t>
  </si>
  <si>
    <t>přikotvení a zapojení bojleru na zeď (60l -100l)</t>
  </si>
  <si>
    <t>bojler (průměrná orientační cena)</t>
  </si>
  <si>
    <t>bojler / nadstandard (průměrná orientační cena)</t>
  </si>
  <si>
    <t>přikotvení a zapojení bojleru na zeď (110l -180l)</t>
  </si>
  <si>
    <t>montáž pojišťovacího ventilu</t>
  </si>
  <si>
    <t>pojistný ventil (průměrná orientační cena)</t>
  </si>
  <si>
    <t>průtokové ohřívače</t>
  </si>
  <si>
    <t>zapojení průtokového ohřívače vody se zásobníkem do 15 litrů</t>
  </si>
  <si>
    <t>průtokový ohřívač se zásobníkem (průměrná orientační cena)</t>
  </si>
  <si>
    <t>průtokový ohřívač se zásobníkem / nadstandard (průměrná orientační cena)</t>
  </si>
  <si>
    <t>zapojení průtokového ohřívače bez zásobníku</t>
  </si>
  <si>
    <t>průtokový ohřívač bez zásobníku (průměrná orientační cena)</t>
  </si>
  <si>
    <t>průtokový ohřívač bez zásobníku / nadstandard (průměrná orientační cena)</t>
  </si>
  <si>
    <t>zapojení spotřebičů</t>
  </si>
  <si>
    <t xml:space="preserve">montáž drtiče odpadu pro kuchyňský dřez </t>
  </si>
  <si>
    <t xml:space="preserve">drtič odpadu (průměrná orientační cena)                </t>
  </si>
  <si>
    <t>zapojení přečerpávací stanice</t>
  </si>
  <si>
    <t>přečerpávací stanice (průměrná orientační cena)</t>
  </si>
  <si>
    <t>zapojení pračky</t>
  </si>
  <si>
    <t>zapojení myčky</t>
  </si>
  <si>
    <t>hydranty</t>
  </si>
  <si>
    <t>montáž a připojení hydrantové skříně</t>
  </si>
  <si>
    <t>hydrantová skříň včetně hadice (průměrná orientační cena)</t>
  </si>
  <si>
    <t>montáž hydrantové skříně</t>
  </si>
  <si>
    <t>hydrantová skříň bez hadice (průměrná orientační cena)</t>
  </si>
  <si>
    <t>připojení hydrantové skříně</t>
  </si>
  <si>
    <t>odborné instalatérské práce</t>
  </si>
  <si>
    <t>odborné instalatérské práce, které nelze napasovat na aktuální úkolové položky - viz popis v poznámce níže</t>
  </si>
  <si>
    <t>pomocné instalatérské práce</t>
  </si>
  <si>
    <t>pomocné instalatérské práce, které nelze napasovat na aktuální úkolové položky - viz popis v poznámce níže</t>
  </si>
  <si>
    <t>předpokládaný materiál k instalatérským pracím v hodinovce (průměrná orientační cena) (předpoklad 500 Kč + 15% marže)</t>
  </si>
  <si>
    <t>předpokládaný materiál k instalatérským pracím v hodinovce (průměrná orientační cena) (předpoklad 1 tis + 15% marže)</t>
  </si>
  <si>
    <t>předpokládaný materiál k instalatérským pracím v hodinovce (průměrná orientační cena) (předpoklad 2 tis + 15% marže)</t>
  </si>
  <si>
    <t>předpokládaný materiál k instalatérským pracím v hodinovce (průměrná orientační cena) (předpoklad 5 tis + 15% marže)</t>
  </si>
  <si>
    <t>předpokládaný materiál k instalatérským pracím v hodinovce (průměrná orientační cena) (předpoklad 10 tis + 15% marže)</t>
  </si>
  <si>
    <t>Instalatérské práce celkem</t>
  </si>
  <si>
    <t>Topenářské práce</t>
  </si>
  <si>
    <t>top</t>
  </si>
  <si>
    <t>sekání drážky v ytongu (do šíře 150mm, do hl.50mm)</t>
  </si>
  <si>
    <t>sekání drážky v cihle (do šíře 150mm, do hl.70mm)</t>
  </si>
  <si>
    <t>drážky v betonu</t>
  </si>
  <si>
    <t>sekání drážky v betonu (do šíře 50mm, do hl.50mm)</t>
  </si>
  <si>
    <t>sekání drážky v betonu (do šíře 100mm, do hl.50mm)</t>
  </si>
  <si>
    <t>sekání drážky v betonu (do šíře 150mm, do hl.70mm)</t>
  </si>
  <si>
    <t>drážky ve škváře</t>
  </si>
  <si>
    <t>vybrání drážky v podlaze ve škváře pro tahání nových trubek</t>
  </si>
  <si>
    <t>zamrazování</t>
  </si>
  <si>
    <t>zamrazení potrubí elektrickou zamrazovací technikou</t>
  </si>
  <si>
    <t>CU pájené potrubí</t>
  </si>
  <si>
    <t>usazení měděné trubky pr.42mm</t>
  </si>
  <si>
    <t>měděná trubka 42x2mm</t>
  </si>
  <si>
    <t>montáž měděného kolena pr. 42mm</t>
  </si>
  <si>
    <t>měděné koleno pr. 42mm, cín</t>
  </si>
  <si>
    <t>montáž měděné odbočky pr. 42mm</t>
  </si>
  <si>
    <t>měděná odbočka pr. 42mm, cín</t>
  </si>
  <si>
    <t>usazení měděné trubky pr.28mm 2</t>
  </si>
  <si>
    <t>měděná trubka 28x1mm</t>
  </si>
  <si>
    <t>montáž měděného kolena pr. 28mm</t>
  </si>
  <si>
    <t>měděné koleno pr. 28mm, cín</t>
  </si>
  <si>
    <t>montáž měděné odbočky pr. 28mm</t>
  </si>
  <si>
    <t>měděná odbočka pr. 28mm, cín</t>
  </si>
  <si>
    <t>usazení měděné trubky pr. 22mm 2</t>
  </si>
  <si>
    <t>měděná trubka 22x1mm</t>
  </si>
  <si>
    <t>montáž měděného kolena pr. 22mm</t>
  </si>
  <si>
    <t>měděné koleno pr. 22mm, cín</t>
  </si>
  <si>
    <t>montáž měděné odbočky pr. 22mm</t>
  </si>
  <si>
    <t>měděná odbočka pr. 22mm, cín</t>
  </si>
  <si>
    <t>usazení měděné trubky pr. 18mm 2</t>
  </si>
  <si>
    <t>měděná trubka 18x1mm</t>
  </si>
  <si>
    <t>montáž měděného kolena pr. 18mm</t>
  </si>
  <si>
    <t>měděné koleno pr. 18mm, cín</t>
  </si>
  <si>
    <t>montáž měděné odbočky pr. 18mm</t>
  </si>
  <si>
    <t>měděná odbočka pr. 18mm, cín</t>
  </si>
  <si>
    <t>usazení měděné trubky pr. 15mm 2</t>
  </si>
  <si>
    <t>měděná trubka 15x1mm</t>
  </si>
  <si>
    <t>montáž měděného kolena pr. 15mm</t>
  </si>
  <si>
    <t>měděné koleno pr. 15mm, cín</t>
  </si>
  <si>
    <t>montáž měděné odbočky pr. 15mm</t>
  </si>
  <si>
    <t>měděná odbočka pr. 15mm, cín</t>
  </si>
  <si>
    <t>CU lisované potrubí</t>
  </si>
  <si>
    <t>usazení měděné trubky pr.28mm</t>
  </si>
  <si>
    <t>montáž lisovacího měděného kolena pr. 28mm</t>
  </si>
  <si>
    <t>měděné lisovací koleno pr. 28mm</t>
  </si>
  <si>
    <t>montáž lisovacího měděného nátrubku pr. 28mm</t>
  </si>
  <si>
    <t>měděný lisovací nátrubek pr. 28mm</t>
  </si>
  <si>
    <t>montáž lisovací měděné odbočky pr. 28mm</t>
  </si>
  <si>
    <t>měděná lisovací odbočka pr. 28mm</t>
  </si>
  <si>
    <t>usazení měděné trubky pr. 22mm</t>
  </si>
  <si>
    <t>montáž lisovacího měděného kolena pr. 22mm</t>
  </si>
  <si>
    <t>měděné lisovací koleno pr. 22mm</t>
  </si>
  <si>
    <t>montáž lisovacího měděného nátrubku pr. 22mm</t>
  </si>
  <si>
    <t>měděné lisovací nátrubek pr. 22mm</t>
  </si>
  <si>
    <t>montáž lisovací měděné odbočky pr. 22mm</t>
  </si>
  <si>
    <t>měděná lisovací odbočka pr. 22mm</t>
  </si>
  <si>
    <t>usazení měděné trubky pr. 18mm</t>
  </si>
  <si>
    <t>montáž lisovacího měděného kolena pr. 18mm</t>
  </si>
  <si>
    <t>měděné lisovací koleno pr. 18mm</t>
  </si>
  <si>
    <t>montáž lisovacího měděného nátrubku pr. 18mm</t>
  </si>
  <si>
    <t>měděné lisovací nátrubek pr. 18mm</t>
  </si>
  <si>
    <t>montáž lisovací měděné odbočky pr. 18mm</t>
  </si>
  <si>
    <t>měděná lisovací odbočka pr. 18mm</t>
  </si>
  <si>
    <t>usazení měděné trubky pr. 15mm</t>
  </si>
  <si>
    <t>montáž lisovacího měděného kolena pr. 15mm</t>
  </si>
  <si>
    <t>měděné lisovací koleno pr. 15mm</t>
  </si>
  <si>
    <t>montáž lisovacího měděného nátrubku pr. 15mm</t>
  </si>
  <si>
    <t>měděné lisovací nátrubek pr. 15mm</t>
  </si>
  <si>
    <t>montáž lisovací měděné odbočky pr. 15mm</t>
  </si>
  <si>
    <t>měděná lisovací odbočka pr. 15mm</t>
  </si>
  <si>
    <t>ALPEX potrubí</t>
  </si>
  <si>
    <t>usazení Alpex potrubí 26</t>
  </si>
  <si>
    <t>alpex potrubí 26</t>
  </si>
  <si>
    <t>montáž odbočky Alpex 26</t>
  </si>
  <si>
    <t>odbočka alpex 26</t>
  </si>
  <si>
    <t>usazení Alpex potrubí 20</t>
  </si>
  <si>
    <t>alpex potrubí 20</t>
  </si>
  <si>
    <t>montáž odbočky Alpex 20</t>
  </si>
  <si>
    <t>odbočka alpex 20</t>
  </si>
  <si>
    <t>usazení Alpex potrubí 16</t>
  </si>
  <si>
    <t>alpex potrubí 16</t>
  </si>
  <si>
    <t>montáž odbočky Alpex 16</t>
  </si>
  <si>
    <t>odbočka alpex 16</t>
  </si>
  <si>
    <t>montáž li. kolena Alpex 16</t>
  </si>
  <si>
    <t>koleno alpex 16</t>
  </si>
  <si>
    <t xml:space="preserve">přesné vyvedení a fixace potrubí </t>
  </si>
  <si>
    <t>přechod z oceli na měď s vytvořením závitu (do pr.25mm)</t>
  </si>
  <si>
    <t>mosazný přechod, těsnění</t>
  </si>
  <si>
    <t>přechod z oceli na měď (do pr.25mm)</t>
  </si>
  <si>
    <t>přechod z oceli na měď pomocí gebo spojky</t>
  </si>
  <si>
    <t>gebo pojka (průměrná orientační cena)</t>
  </si>
  <si>
    <t>uchycení potrubí svorkou</t>
  </si>
  <si>
    <t>svorka</t>
  </si>
  <si>
    <t>uchycení potrubí objímkou</t>
  </si>
  <si>
    <t>objímka</t>
  </si>
  <si>
    <t>izolace mirelon tl. trubky 42mm</t>
  </si>
  <si>
    <t>izolace mirelon - tubex 42 x 6mm</t>
  </si>
  <si>
    <t>bm</t>
  </si>
  <si>
    <t>izolace mirelon tl. trubky 28mm</t>
  </si>
  <si>
    <t>izolace mirelon - tubex 28 x 6mm</t>
  </si>
  <si>
    <t>izolace mirelon tl. trubky 22mm</t>
  </si>
  <si>
    <t>izolace mirelon - tubex 22 x 6mm</t>
  </si>
  <si>
    <t>izolace mirelon tl. trubky 18mm</t>
  </si>
  <si>
    <t>izolace mirelon - tubex 18 x 6mm</t>
  </si>
  <si>
    <t>izolace mirelon tl. trubky 15mm</t>
  </si>
  <si>
    <t>izolace mirelon - tubex 15 x 6mm</t>
  </si>
  <si>
    <t>izolace mirelon - tubex 28 x 9mm</t>
  </si>
  <si>
    <t>izolace mirelon tl. trubky 26mm</t>
  </si>
  <si>
    <t>izolace mirelon - tubex 26 x 6mm</t>
  </si>
  <si>
    <t>izolace mirelon tl. trubky 20mm</t>
  </si>
  <si>
    <t>izolace mirelon tl. trubky 16mm</t>
  </si>
  <si>
    <t>izolace mirelon - tubex 16 x 6mm</t>
  </si>
  <si>
    <t>tlaková zlouška topení včetně vypracování dokumentu o tlakové zkoušce</t>
  </si>
  <si>
    <t>odborná konzultace, výpočet dimenze potrubí a výkonu radiátorů od řemeslníka v případě že není k dispozici prováděcí dokumentace od projektanta</t>
  </si>
  <si>
    <t>kotle</t>
  </si>
  <si>
    <t>přikotvení a zapojení plynového kotle pro topení bez ohřevu teplé vody</t>
  </si>
  <si>
    <t>kondenzační kotel bez ohřevu teplé vody včetně armatur (průměrná orientační cena)</t>
  </si>
  <si>
    <t>kondenzační kotel bez ohřevu teplé vody včetně armatur / nadstandard (průměrná orientační cena)</t>
  </si>
  <si>
    <t>přikotvení a zapojení plynového kotle pro topení a ohřev vody bez zásobníku</t>
  </si>
  <si>
    <t>kondenzační kotel bez zásobníku teplé vody včetně armatur (průměrná orientační cena)</t>
  </si>
  <si>
    <t>kondenzační kotel bez zásobníku teplé vody včetně armatur / nadstandard (průměrná orientační cena)</t>
  </si>
  <si>
    <t>přikotvení a zapojení plynového kotle pro topení a ohřev vody se zásobníkem</t>
  </si>
  <si>
    <t>kondenzační kotel s integrovaným zásobníkem teplé vody (např.20l) včetně armatur (průměrná orientační cena)</t>
  </si>
  <si>
    <t>900</t>
  </si>
  <si>
    <t>kondenzační kotel s integrovaným zásobníkem teplé vody (např.20l) včetně armatur / nadstandard (průměrná orientační cena)</t>
  </si>
  <si>
    <t>přikotvení a zapojení plynového kotle pro topení a ohřev vody s integrovaným zásobníkem</t>
  </si>
  <si>
    <t>kondenzační kotel se zásobníkem teplé vody včetně armatur (průměrná orientační cena)</t>
  </si>
  <si>
    <t>kondenzační kotel se zásobníkem teplé vody včetně armatur / nadstandard (průměrná orientační cena)</t>
  </si>
  <si>
    <t>přikotvení a zapojení elektrokotle bez zásobníku</t>
  </si>
  <si>
    <t>elektrokotel bez zásobníku teplé vody včetně armatur (průměrná orientační cena)</t>
  </si>
  <si>
    <t>elektrokotel bez zásobníku teplé vody včetně armatur / nadstandard (průměrná orientační cena)</t>
  </si>
  <si>
    <t>přikotvení a zapojení elektrokotle se zásobníkem</t>
  </si>
  <si>
    <t>elektrokotel se zásobníkem teplé vody včetně armatur (průměrná orientační cena)</t>
  </si>
  <si>
    <t>elektrokotel se zásobníkem teplé vody včetně armatur / nadstandard (průměrná orientační cena)</t>
  </si>
  <si>
    <t>přesun stávajícího plynového kotle pro topení a ohřev vody bez zásobníku</t>
  </si>
  <si>
    <t>drobný propojovací materiál</t>
  </si>
  <si>
    <t>karmy</t>
  </si>
  <si>
    <t>přikotvení a zapojení plynové karmy pro ohřev teplé vody</t>
  </si>
  <si>
    <t>plynová karma včetně armatur (průměrná orientační cena)</t>
  </si>
  <si>
    <t>plynová karma včetně armatur / nadstandard (průměrná orientační cena)</t>
  </si>
  <si>
    <t>waw</t>
  </si>
  <si>
    <t>montáž a zapojení topení wav včetně odkouření</t>
  </si>
  <si>
    <t>topení wav včetně odkouření (průměrná orientační cena)</t>
  </si>
  <si>
    <t>topení wav včetně odkouření / nadstandard (průměrná orientační cena)</t>
  </si>
  <si>
    <t>čidla</t>
  </si>
  <si>
    <t>montáž a zapojení venkovního čidla pro kotel</t>
  </si>
  <si>
    <t>venkovní čidlo pro kotel (průměrná orientační cena)</t>
  </si>
  <si>
    <t>radiátory</t>
  </si>
  <si>
    <t>přikotvení a zapojení deskového otopného tělesa na zeď</t>
  </si>
  <si>
    <t>Radiátor KORADO Radik KLASIK 22-60/délka 90 cm</t>
  </si>
  <si>
    <t>Radiátor KORADO Radik KLASIK 22-60/délka 120 cm</t>
  </si>
  <si>
    <t>deskový radiátor (průměrná orientační cena)</t>
  </si>
  <si>
    <t>deskový radiátor / nadstandard (průměrná orientační cena)</t>
  </si>
  <si>
    <t>deskový radiátor malý (průměrná orientační cena)</t>
  </si>
  <si>
    <t>deskový radiátor malý / nadstandard (průměrná orientační cena)</t>
  </si>
  <si>
    <t>deskový radiátor střední (průměrná orientační cena)</t>
  </si>
  <si>
    <t>deskový radiátor střední / nadstandard (průměrná orientační cena)</t>
  </si>
  <si>
    <t>deskový radiátor velký (průměrná orientační cena)</t>
  </si>
  <si>
    <t>deskový radiátor velký / nadstandard (průměrná orientační cena)</t>
  </si>
  <si>
    <t>přikotvení a zapojení koupelnového otopného tělesa na zeď</t>
  </si>
  <si>
    <t>koupelnový topný žebřík (průměrná orientační cena)</t>
  </si>
  <si>
    <t>koupelnový topný žebřík / nadstandard (průměrná orientační cena)</t>
  </si>
  <si>
    <t>montáž připojovací armatury pro termostatickou hlavici</t>
  </si>
  <si>
    <t>připojovací armatura pro termostatickou hlavici (průměrná orientační cena)</t>
  </si>
  <si>
    <t>připojovací armatura pro termostatickou hlavici / nadstandard (průměrná orientační cena)</t>
  </si>
  <si>
    <t>montáž regulačního šroubení pro radiátor</t>
  </si>
  <si>
    <t>regulačního šroubení pro radiátor (průměrná orientační cena)</t>
  </si>
  <si>
    <t>regulačního šroubení pro radiátor / nadstandard (průměrná orientační cena)</t>
  </si>
  <si>
    <t>montáž termostatické hlavice</t>
  </si>
  <si>
    <t>termostatická radiátorová hlavice (průměrná orientační cena)</t>
  </si>
  <si>
    <t>termostatická radiátorová hlavice / nadstandard (průměrná orientační cena)</t>
  </si>
  <si>
    <t>montáž připojovacích armatur pro radiátor</t>
  </si>
  <si>
    <t>připojovací armatury k radiátoru (průměrná orientační cena)</t>
  </si>
  <si>
    <t>připojovací armatury k radiátoru / nadstandard (průměrná orientační cena)</t>
  </si>
  <si>
    <t>montáž svorného šroubení pro připojení radiátoru</t>
  </si>
  <si>
    <t>svorné šroubení (průměrná orientační cena)</t>
  </si>
  <si>
    <t>radiátor radik VKU 21 400x600 (průměrná orientační cena)</t>
  </si>
  <si>
    <t>radiátor radik VKU 21 1100x600 (průměrná orientační cena)</t>
  </si>
  <si>
    <t>radiátor radik VKU 21 1200x600 (průměrná orientační cena)</t>
  </si>
  <si>
    <t>radiátor radik VKU 22 700x500 (průměrná orientační cena)</t>
  </si>
  <si>
    <t>radiátor radik VKU 22 1100x500 (průměrná orientační cena)</t>
  </si>
  <si>
    <t>radiátor radik VKU 22 1600x300 (průměrná orientační cena)</t>
  </si>
  <si>
    <t>radiátor radik VKU 22 1600x500 (průměrná orientační cena)</t>
  </si>
  <si>
    <t>koratherm vertical (průměrná orientační cena)</t>
  </si>
  <si>
    <t>koupelnový radiátor koralux 1820x600í (průměrná orientační cena)</t>
  </si>
  <si>
    <t>koupelnový radiátor koralux 900x450í (průměrná orientační cena)</t>
  </si>
  <si>
    <t>přikotvení elektrického koupelnového otopného tělesa na zeď</t>
  </si>
  <si>
    <t>koupelnový elektrický radiátor (žebřík) (průměrná orientační cena)</t>
  </si>
  <si>
    <t>montáž elektrické topné patrony do žebříku</t>
  </si>
  <si>
    <t>elektrická topná patrona (průměrná orientační cena)</t>
  </si>
  <si>
    <t>montáž a zapojení podlahového konvektoru</t>
  </si>
  <si>
    <t>podlahový konvektor včetně roštu (průměrná orientační cena)</t>
  </si>
  <si>
    <t>přikotvení a zapojení litinového otopného tělesa do 20 článků na zeď</t>
  </si>
  <si>
    <t>litinový radiátor (průměrná orientační cena)</t>
  </si>
  <si>
    <t>přikotvení a zapojení litinového otopného tělesa do 5 článků na zeď</t>
  </si>
  <si>
    <t>přikotvení a zapojení litinového otopného tělesa do 10 článků na zeď</t>
  </si>
  <si>
    <t>přikotvení a zapojení litinového otopného tělesa do 15 článků na zeď</t>
  </si>
  <si>
    <t>montáž konzole pro litinový radiátor</t>
  </si>
  <si>
    <t>konzole pro litinový radiátor (průměrná orientační cena)</t>
  </si>
  <si>
    <t>podlahová topení</t>
  </si>
  <si>
    <t>montáž skříně rozdělovače</t>
  </si>
  <si>
    <t>skříň rozdělovače (průměrná orientační cena)</t>
  </si>
  <si>
    <t>skříň rozdělovače / nadstandard (průměrná orientační cena)</t>
  </si>
  <si>
    <t>montáž podlahového rozdělovače</t>
  </si>
  <si>
    <t>rozdělovač podlahového topení (průměrná orientační cena)</t>
  </si>
  <si>
    <t>rozdělovač podlahového topení / nadstandard (průměrná orientační cena)</t>
  </si>
  <si>
    <t>montáž svorného šroubení pro připojení podlahového topení</t>
  </si>
  <si>
    <t>montáž okrajového dilatačního pásu</t>
  </si>
  <si>
    <t>okrajový dilatační pás s fólií</t>
  </si>
  <si>
    <t>pokládka systémové desky podlahového topení</t>
  </si>
  <si>
    <t>systémová deska (průměrná orientační cena)</t>
  </si>
  <si>
    <t>montáž trubky podlahového topení</t>
  </si>
  <si>
    <t>trubka do podlahového topení (průměrná orientační cena)</t>
  </si>
  <si>
    <t>vypouštění</t>
  </si>
  <si>
    <t>vypuštění topného okruhu</t>
  </si>
  <si>
    <t>vypuštění samotného radiátoru</t>
  </si>
  <si>
    <t>napouštění</t>
  </si>
  <si>
    <t>napuštění topného okruhu</t>
  </si>
  <si>
    <t>odvzdušnění</t>
  </si>
  <si>
    <t>odvzdušnění topného okruhu</t>
  </si>
  <si>
    <t>termostaty</t>
  </si>
  <si>
    <t>montáž a zapojení termostatu</t>
  </si>
  <si>
    <t>pokojový termostat (průměrná orientační cena)</t>
  </si>
  <si>
    <t>pokojový termostat / nadstandard (průměrná orientační cena)</t>
  </si>
  <si>
    <t>nastavení termostatu</t>
  </si>
  <si>
    <t>termostat (průměrná orientační cena)</t>
  </si>
  <si>
    <t>termostat / nadstandard (průměrná orientační cena)</t>
  </si>
  <si>
    <t>expanzní nádoby</t>
  </si>
  <si>
    <t>montáž a připojení expanzní nádoby do 5l</t>
  </si>
  <si>
    <t>expanzní nádoba do 5l (průměrná orientační cena)</t>
  </si>
  <si>
    <t>montáž a připojení expanzní nádoby do 20l</t>
  </si>
  <si>
    <t>expanzní nádoba do 20l (průměrná orientační cena)</t>
  </si>
  <si>
    <t>zásobníky</t>
  </si>
  <si>
    <t>montáž a připojení bivalentního zásobníku do 100l</t>
  </si>
  <si>
    <t>bivalentní zásobník do 100l (průměrná orientační cena)</t>
  </si>
  <si>
    <t>montáž a připojení bivalentního zásobníku do 200l</t>
  </si>
  <si>
    <t>bivalentní zásobník do 200l (průměrná orientační cena)</t>
  </si>
  <si>
    <t>montáž a připojení bivalentního zásobníku do 300l</t>
  </si>
  <si>
    <t>bivalentní zásobník do 300l (průměrná orientační cena)</t>
  </si>
  <si>
    <t>650</t>
  </si>
  <si>
    <t>montáž a připojení bivalentního zásobníku do 500l</t>
  </si>
  <si>
    <t>bivalentní zásobník do 500l (průměrná orientační cena)</t>
  </si>
  <si>
    <t>montáž a připojení bivalentního zásobníku do 1000l</t>
  </si>
  <si>
    <t>bivalentní zásobník do 1000l (průměrná orientační cena)</t>
  </si>
  <si>
    <t>demontáže</t>
  </si>
  <si>
    <t>demontáž plynového kotle</t>
  </si>
  <si>
    <t>uříznutí + úprava ocelového potrubí + vytvoření závitu</t>
  </si>
  <si>
    <t>demontáž a zpětná montáž plechového radiátoru</t>
  </si>
  <si>
    <t>demontáž a zpětná montáž topného žebříku</t>
  </si>
  <si>
    <t>demontáž a zpětná montáž litinového radiátoru do 12 čl.</t>
  </si>
  <si>
    <t>demontáž litinového radiátoru do 12 čl.</t>
  </si>
  <si>
    <t>opatrná demontáž plynové karmy</t>
  </si>
  <si>
    <t>opatrná demontáž topení waw včetně demontáže komínu</t>
  </si>
  <si>
    <t>demontáž stávajících radiátorů, trubek včetně jejich zaslepení</t>
  </si>
  <si>
    <t>odborné topenářské práce</t>
  </si>
  <si>
    <t>odborné topenářské práce, které nelze napasovat na aktuální úkolové položky - viz popis v poznámce níže</t>
  </si>
  <si>
    <t>pomocné topenářské práce</t>
  </si>
  <si>
    <t>pomocné topenářské práce, které nelze napasovat na aktuální úkolové položky - viz popis v poznámce níže</t>
  </si>
  <si>
    <t>předpokládaný materiál k topenářským pracím v hodinovce (průměrná orientační cena) (předpoklad 500 Kč + 15% marže)</t>
  </si>
  <si>
    <t>předpokládaný materiál k topenářským pracím v hodinovce (průměrná orientační cena) (předpoklad 1 tis + 15% marže)</t>
  </si>
  <si>
    <t>předpokládaný materiál k topenářským pracím v hodinovce (průměrná orientační cena) (předpoklad 2 tis + 15% marže)</t>
  </si>
  <si>
    <t>předpokládaný materiál k topenářským pracím v hodinovce (průměrná orientační cena) (předpoklad 5 tis + 15% marže)</t>
  </si>
  <si>
    <t>předpokládaný materiál k topenářským pracím v hodinovce (průměrná orientační cena) (předpoklad 10 tis + 15% marže)</t>
  </si>
  <si>
    <t>práce atyp</t>
  </si>
  <si>
    <t>montáž a zapojení kotlů v kotelně včetně příslušenství (orientační cena)</t>
  </si>
  <si>
    <t>materiály atyp</t>
  </si>
  <si>
    <t>předpokládaný materiál ke kotelně (průměrná orientační cena) (předpoklad 1 mio + marže)</t>
  </si>
  <si>
    <t>Topenářské práce celkem</t>
  </si>
  <si>
    <t>ply</t>
  </si>
  <si>
    <t>Plynařské práce</t>
  </si>
  <si>
    <t>sekání drážky v ytongu (do šíře 150mm, do hl.70mm)</t>
  </si>
  <si>
    <t>průrazy</t>
  </si>
  <si>
    <t>vyvrtání průrazu v cihle (do 200 mm)</t>
  </si>
  <si>
    <t>usazení měděné trubky pr.35mm</t>
  </si>
  <si>
    <t>měděná trubka 35x1,5mm</t>
  </si>
  <si>
    <t>montáž lisovacího měděného kolena pr. 35mm</t>
  </si>
  <si>
    <t>měděné lisovací koleno pr. 35mm</t>
  </si>
  <si>
    <t>montáž lisovacího měděného nátrubku pr. 35mm</t>
  </si>
  <si>
    <t>měděný lisovací nátrubek pr. 35mm</t>
  </si>
  <si>
    <t>montáž lisovací měděné odbočky pr. 35mm</t>
  </si>
  <si>
    <t>měděná lisovací odbočka pr. 35mm</t>
  </si>
  <si>
    <t>měděná trubka 28x1,5mm</t>
  </si>
  <si>
    <t>měděná trubka 22x1,5mm</t>
  </si>
  <si>
    <t>měděná trubka 15x1,5mm</t>
  </si>
  <si>
    <t>ocelové potrubí</t>
  </si>
  <si>
    <t>montáž ocelového potrubí pr. 35mm</t>
  </si>
  <si>
    <t>ocelová trubka 35x2mm</t>
  </si>
  <si>
    <t>svařování ocelového potrubí pr. 35mm</t>
  </si>
  <si>
    <t>CO2 + svařovací drát</t>
  </si>
  <si>
    <t>ohnutí ocelového potrubí pr. 35mm</t>
  </si>
  <si>
    <t>flexi potrubí</t>
  </si>
  <si>
    <t>natažení plynového flexipotrubí</t>
  </si>
  <si>
    <t>nerezový vlnovec (průměrná orientační cena)</t>
  </si>
  <si>
    <t>nerezový vlnovec DN 16mm</t>
  </si>
  <si>
    <t>přechody</t>
  </si>
  <si>
    <t xml:space="preserve">objímka dvoudílná s gumou + hmoždinka + šroub </t>
  </si>
  <si>
    <t>přechod z oceli na měď</t>
  </si>
  <si>
    <t>přechod z oceli na měď (průměrná orientační cena)</t>
  </si>
  <si>
    <t>mosazný přechod</t>
  </si>
  <si>
    <t>montáž plynového kulového kohoutu</t>
  </si>
  <si>
    <t>kohout plynový kulový plnoprůt. páčka + těsnění (průměrná orientační cena)</t>
  </si>
  <si>
    <t>kohout plynový kulový 1/2" plnoprůt. páčka + těsnění</t>
  </si>
  <si>
    <t>kohout plynový kulový 3/4" plnoprůt. páčka + těsnění</t>
  </si>
  <si>
    <t>kohout plynový kulový 1" plnoprůt. páčka + těsnění</t>
  </si>
  <si>
    <t>izolace mirelon - tubex 28 x 6mm (průměrná orientační cena)</t>
  </si>
  <si>
    <t>izolace mirelon - tubex 22 x 6mm (průměrná orientační cena)</t>
  </si>
  <si>
    <t>izolace mirelon - tubex 15 x 6mm (průměrná orientační cena)</t>
  </si>
  <si>
    <t>chráničky</t>
  </si>
  <si>
    <t>montáž ocelové chráničky včetně stáhnutí nylonovými pásky</t>
  </si>
  <si>
    <t>ocelový L profil 20x20x3mm + nylonové pásky (průměrná orientační cena)</t>
  </si>
  <si>
    <t>ocelový L profil 20x20x3mm + nylonové pásky</t>
  </si>
  <si>
    <t>tlaková zlouška plynového potrubí včetně vypracování dokumentu o tlakové zkoušce</t>
  </si>
  <si>
    <t>revize</t>
  </si>
  <si>
    <t>revize plynového rozvodu (byt)</t>
  </si>
  <si>
    <t>revize plynového rozvodu (dům)</t>
  </si>
  <si>
    <t>revize připojení spotřebiče</t>
  </si>
  <si>
    <t>připojení spotřebičů</t>
  </si>
  <si>
    <t>připojení kotle k plynovému přívodu včetně kontroly těsnosti</t>
  </si>
  <si>
    <t>vlnovec včetně šroubení (průměrná orientační cena)</t>
  </si>
  <si>
    <t>vlnovec včetně šroubení</t>
  </si>
  <si>
    <t>připojení karmy k plynu</t>
  </si>
  <si>
    <t>plynová hadice (průměrná orientační cena)</t>
  </si>
  <si>
    <t>připojení topení wav k plynu</t>
  </si>
  <si>
    <t>demontáž a zaslepení stávajícího plynového rozvodu od stoupačky ke sporáku</t>
  </si>
  <si>
    <t>mosazná zátka, těsnění</t>
  </si>
  <si>
    <t>demontáž a zaslepení stávajícího plynového rozvodu v celém bytě</t>
  </si>
  <si>
    <t>drobný materiál (průměrná orientační cena)</t>
  </si>
  <si>
    <t>odborná demontáž plynového rozvodu (orientační cena)</t>
  </si>
  <si>
    <t>drobný pomocný materiál</t>
  </si>
  <si>
    <t>odborná demontáž plynové stouapčky před plyoměrem (orientační cena)</t>
  </si>
  <si>
    <t>odborné plynařské práce</t>
  </si>
  <si>
    <t>odborné plynařské práce, které nelze napasovat na aktuální úkolové položky - viz popis v poznámce níže</t>
  </si>
  <si>
    <t>pomocné plynařské práce</t>
  </si>
  <si>
    <t>pomocné plynařské práce, které nelze napasovat na aktuální úkolové položky - viz popis v poznámce níže</t>
  </si>
  <si>
    <t>předpokládaný materiál k plynařským pracím v hodinovce (průměrná orientační cena) (předpoklad 500 Kč + 15% marže)</t>
  </si>
  <si>
    <t>předpokládaný materiál k plynařským pracím v hodinovce (průměrná orientační cena) (předpoklad 1 tis + 15% marže)</t>
  </si>
  <si>
    <t>předpokládaný materiál k plynařským pracím v hodinovce (průměrná orientační cena) (předpoklad 2 tis + 15% marže)</t>
  </si>
  <si>
    <t>předpokládaný materiál k plynařským pracím v hodinovce (průměrná orientační cena) (předpoklad 5 tis + 15% marže)</t>
  </si>
  <si>
    <t>předpokládaný materiál k plynařským pracím v hodinovce (průměrná orientační cena) (předpoklad 10 tis + 15% marže)</t>
  </si>
  <si>
    <t>Plynařské práce celkem</t>
  </si>
  <si>
    <t>vzt</t>
  </si>
  <si>
    <t>Vzduchotechnické práce</t>
  </si>
  <si>
    <t>napojení</t>
  </si>
  <si>
    <t>klempířské napojení na stávající vzduchotechnickou stoupačku</t>
  </si>
  <si>
    <t>drobný spojovací a těsnící materiál + plech</t>
  </si>
  <si>
    <t>vysekání průrazu skrz zeď do pr. 150 mm</t>
  </si>
  <si>
    <t>vysekání průrazu skrz zeď do pr. 200 mm</t>
  </si>
  <si>
    <t>vysekání průrazu do komína do pr. 100 mm</t>
  </si>
  <si>
    <t>vysekání průrazu do komína do pr. 150 mm</t>
  </si>
  <si>
    <t>vysekání průrazu do komína do pr. 200 mm</t>
  </si>
  <si>
    <t>vysekání průrazu do světlíku do pr. 150 mm</t>
  </si>
  <si>
    <t>vysekání průrazu do světlíku do pr. 200 mm</t>
  </si>
  <si>
    <t>potrubí jednotlivé části</t>
  </si>
  <si>
    <t>montáž kulatého potrubí pr. 150 mm skrz zeď</t>
  </si>
  <si>
    <t>kulaté potrubí o průměru 150 mm</t>
  </si>
  <si>
    <t>kulaté potrubí o průměru 150 mm (průměrná orientační cena)</t>
  </si>
  <si>
    <t>montáž kulatého potrubí pr. 150 mm</t>
  </si>
  <si>
    <t>montáž hranatého potrubí pr. 150 mm</t>
  </si>
  <si>
    <t>hranaté potrubí o průměru 150 mm</t>
  </si>
  <si>
    <t>hranaté potrubí o průměru 150 mm (průměrná orientační cena)</t>
  </si>
  <si>
    <t>montáž kolena kulatého potrubí pr. 150 mm</t>
  </si>
  <si>
    <t>koleno pro kulaté potrubí o průměru 150 mm</t>
  </si>
  <si>
    <t>koleno pro kulaté potrubí o průměru 150 mm (průměrná orientační cena)</t>
  </si>
  <si>
    <t>montáž kolena hranatého potrubí pr. 150 mm</t>
  </si>
  <si>
    <t>koleno pro hranaté potrubí o průměru 150 mm</t>
  </si>
  <si>
    <t>koleno pro hranaté potrubí o průměru 150 mm (průměrná orientační cena)</t>
  </si>
  <si>
    <t>montáž odbočky kulatého potrubí pr. 150 mm</t>
  </si>
  <si>
    <t>odbočka pro kulaté potrubí o průměru 150 mm</t>
  </si>
  <si>
    <t>odbočka pro kulaté potrubí o průměru 150 mm (průměrná orientační cena)</t>
  </si>
  <si>
    <t>montáž odbočky hranatého potrubí pr. 150 mm</t>
  </si>
  <si>
    <t>odbočka pro hranaté potrubí o průměru 150 mm</t>
  </si>
  <si>
    <t>odbočka pro hranaté potrubí o průměru 150 mm (průměrná orientační cena)</t>
  </si>
  <si>
    <t>montáž spojky kulatého potrubí pr. 150 mm</t>
  </si>
  <si>
    <t>spojka pro kulaté potrubí o průměru 150 mm</t>
  </si>
  <si>
    <t>spojka pro kulaté potrubí o průměru 150 mm (průměrná orientační cena)</t>
  </si>
  <si>
    <t>montáž spojky hranatého potrubí pr. 150 mm</t>
  </si>
  <si>
    <t>spojka pro hranaté potrubí o průměru 150 mm</t>
  </si>
  <si>
    <t>spojka pro hranaté potrubí o průměru 150 mm (průměrná orientační cena)</t>
  </si>
  <si>
    <t>montáž redukce kulatého potrubí pr. 150 na pr. 125 mm</t>
  </si>
  <si>
    <t>redukce pro kulaté potrubí z průměru 150 mm na průměr 125 mm</t>
  </si>
  <si>
    <t>redukce pro hranaté potrubí z průměru 150 mm na průměr 125 mm (průměrná orientační cena)</t>
  </si>
  <si>
    <t>montáž redukce hranatého potrubí z pr. 150 mm na pr. 125 mm</t>
  </si>
  <si>
    <t>redukce pro hranaté potrubí z průměru 150 mm na průměr 125 mm</t>
  </si>
  <si>
    <t>montáž kulatého potrubí pr. 125 mm skrz zeď</t>
  </si>
  <si>
    <t>kulaté potrubí o průměru 125 mm</t>
  </si>
  <si>
    <t>37</t>
  </si>
  <si>
    <t>kulaté potrubí o průměru 125 mm (průměrná orientační cena)</t>
  </si>
  <si>
    <t>montáž kulatého potrubí pr. 125 mm</t>
  </si>
  <si>
    <t>22</t>
  </si>
  <si>
    <t>montáž hranatého potrubí pr. 125 mm</t>
  </si>
  <si>
    <t>hranaté potrubí o průměru 125 mm</t>
  </si>
  <si>
    <t>hranaté potrubí o průměru 125 mm (průměrná orientační cena)</t>
  </si>
  <si>
    <t>montáž kolena kulatého potrubí pr. 125 mm</t>
  </si>
  <si>
    <t>koleno pro kulaté potrubí o průměru 125 mm</t>
  </si>
  <si>
    <t>13</t>
  </si>
  <si>
    <t>koleno pro kulaté potrubí o průměru 125 mm (průměrná orientační cena)</t>
  </si>
  <si>
    <t>montáž kolena hranatého potrubí pr. 125 mm</t>
  </si>
  <si>
    <t>koleno pro hranaté potrubí o průměru 125 mm</t>
  </si>
  <si>
    <t>koleno pro hranaté potrubí o průměru 125 mm (průměrná orientační cena)</t>
  </si>
  <si>
    <t>montáž odbočky kulatého potrubí pr. 125 mm</t>
  </si>
  <si>
    <t>odbočka pro kulaté potrubí o průměru 125 mm</t>
  </si>
  <si>
    <t>odbočka pro kulaté potrubí o průměru 125 mm (průměrná orientační cena)</t>
  </si>
  <si>
    <t>montáž odbočky hranatého potrubí pr. 125 mm</t>
  </si>
  <si>
    <t>odbočka pro hranaté potrubí o průměru 125 mm</t>
  </si>
  <si>
    <t>odbočka pro hranaté potrubí o průměru 125 mm (průměrná orientační cena)</t>
  </si>
  <si>
    <t>montáž spojky kulatého potrubí pr. 125 mm</t>
  </si>
  <si>
    <t>spojka pro kulaté potrubí o průměru 125 mm</t>
  </si>
  <si>
    <t>spojka pro kulaté potrubí o průměru 125 mm (průměrná orientační cena)</t>
  </si>
  <si>
    <t>montáž spojky hranatého potrubí pr. 125 mm</t>
  </si>
  <si>
    <t>spojka pro hranaté potrubí o průměru 125 mm</t>
  </si>
  <si>
    <t>spojka pro hranaté potrubí o průměru 125 mm (průměrná orientační cena)</t>
  </si>
  <si>
    <t>montáž redukce kulatého potrubí z pr. 125 mm na pr. 100 mm</t>
  </si>
  <si>
    <t>redukce pro kulaté potrubí z průměru 125 mm na průměr 100 mm</t>
  </si>
  <si>
    <t>redukce pro kulaté potrubí z průměru 125 mm na průměr 100 mm (průměrná orientační cena)</t>
  </si>
  <si>
    <t>montáž redukce hranatého potrubí z pr. 125 mm na pr. 100 mm</t>
  </si>
  <si>
    <t>redukce pro hranaté potrubí z průměru 125 mm na průměr 100 mm</t>
  </si>
  <si>
    <t>redukce pro hranaté potrubí z průměru (průměrná orientační cena)</t>
  </si>
  <si>
    <t>montáž kulatého potrubí pr. 100 mm skrz zeď</t>
  </si>
  <si>
    <t>kulaté potrubí o průměru 100 mm</t>
  </si>
  <si>
    <t>kulaté potrubí o průměru 100 mm (průměrná orientační cena)</t>
  </si>
  <si>
    <t>montáž kulatého potrubí pr. 100 mm</t>
  </si>
  <si>
    <t>montáž hranatého potrubí pr. 100 mm</t>
  </si>
  <si>
    <t>hranaté potrubí o průměru 100 mm</t>
  </si>
  <si>
    <t>hranaté potrubí o průměru 100 mm (průměrná orientační cena)</t>
  </si>
  <si>
    <t>montáž kolena kulatého potrubí pr. 100 mm</t>
  </si>
  <si>
    <t>koleno pro kulaté potrubí o průměru 100 mm</t>
  </si>
  <si>
    <t>koleno pro kulaté potrubí o průměru 100 mm (průměrná orientační cena)</t>
  </si>
  <si>
    <t>montáž kolena hranatého potrubí pr. 100 mm</t>
  </si>
  <si>
    <t>koleno pro hranaté potrubí o průměru 100 mm</t>
  </si>
  <si>
    <t>koleno pro hranaté potrubí o průměru 100 mm (průměrná orientační cena)</t>
  </si>
  <si>
    <t>montáž odbočky kulatého potrubí pr. 100 mm</t>
  </si>
  <si>
    <t>odbočka pro kulaté potrubí o průměru 100 mm</t>
  </si>
  <si>
    <t>14</t>
  </si>
  <si>
    <t>odbočka pro kulaté potrubí o průměru 100 mm (průměrná orientační cena)</t>
  </si>
  <si>
    <t>montáž odbočky hranatého potrubí pr. 100 mm</t>
  </si>
  <si>
    <t>odbočka pro hranaté potrubí o průměru 100 mm</t>
  </si>
  <si>
    <t>odbočka pro hranaté potrubí o průměru 100 mm (průměrná orientační cena)</t>
  </si>
  <si>
    <t>montáž spojky kulatého potrubí pr. 100 mm</t>
  </si>
  <si>
    <t>spojka pro kulaté potrubí o průměru 100 mm</t>
  </si>
  <si>
    <t>spojka pro kulaté potrubí o průměru 100 mm (průměrná orientační cena)</t>
  </si>
  <si>
    <t>montáž spojky hranatého potrubí pr. 100 mm</t>
  </si>
  <si>
    <t>spojka pro hranaté potrubí o průměru 100 mm</t>
  </si>
  <si>
    <t>spojka pro hranaté potrubí o průměru 100 mm (průměrná orientační cena)</t>
  </si>
  <si>
    <t>montáž kulatého potrubí pr. 50 mm</t>
  </si>
  <si>
    <t>kulaté potrubí o průměru 50 mm</t>
  </si>
  <si>
    <t>kulaté potrubí o průměru 50 mm (průměrná orientační cena)</t>
  </si>
  <si>
    <t>montáž kolena kulatého potrubí pr. 50 mm</t>
  </si>
  <si>
    <t>montáž odbočky kulatého potrubí pr. 50 mm</t>
  </si>
  <si>
    <t>odbočka potrubí o průměru 50 mm</t>
  </si>
  <si>
    <t>odbočka potrubí o průměru 50 mm (průměrná orientační cena)</t>
  </si>
  <si>
    <t>přelepení potrubí páskou (1 spoj)</t>
  </si>
  <si>
    <t>přelepovací páska</t>
  </si>
  <si>
    <t>přelepovací páska (průměrná orientační cena)</t>
  </si>
  <si>
    <t>objímka dvoudílná s gumou + hmoždinka + šroub</t>
  </si>
  <si>
    <t>objímka dvoudílná s gumou + hmoždinka + šroub (průměrná orientační cena)</t>
  </si>
  <si>
    <t>potrubí komplet</t>
  </si>
  <si>
    <t>rozvody vzduchotechniky kulatým potrubím (wc)</t>
  </si>
  <si>
    <t>kulaté potrubí REFAX včetně tvarovek a spojovací pásky o průměru 100 mm</t>
  </si>
  <si>
    <t>kulaté potrubí REFAX včetně tvarovek a spojovací pásky o průměru 100 mm orientační cena)</t>
  </si>
  <si>
    <t>rozvody vzduchotechniky plochým potrubím (wc)</t>
  </si>
  <si>
    <t>ploché potrubí REFAX včetně tvarovek a spojovací pásky o průměru 100 mm</t>
  </si>
  <si>
    <t>ploché potrubí REFAX včetně tvarovek a spojovací pásky o průměru 100 mm orientační cena)</t>
  </si>
  <si>
    <t>rozvody vzduchotechniky kulatým potrubím (wc mísa)</t>
  </si>
  <si>
    <t>kulaté potrubí HTvčetně tvarovek a spojovací pásky o průměru 50 mm</t>
  </si>
  <si>
    <t>kulaté potrubí HTvčetně tvarovek a spojovací pásky o průměru 50 mm orientační cena)</t>
  </si>
  <si>
    <t>rozvody vzduchotechniky kulatým potrubím (koupelna)</t>
  </si>
  <si>
    <t>rozvody vzduchotechniky plochým potrubím (koupelna)</t>
  </si>
  <si>
    <t>ploché potrubí, včetně tvarovek a spojovací pásky o průměru 100 mm</t>
  </si>
  <si>
    <t>ploché potrubí, včetně tvarovek a spojovací pásky o průměru 100 mm orientační cena)</t>
  </si>
  <si>
    <t>rozvody vzduchotechniky kulatým potrubím (kuchyně - digestoř)</t>
  </si>
  <si>
    <t>kulaté potrubí REFAX včetně tvarovek a spojovací pásky o průměru 125 mm</t>
  </si>
  <si>
    <t>kulaté potrubí REFAX včetně tvarovek a spojovací pásky o průměru 125 mm orientační cena)</t>
  </si>
  <si>
    <t>kulaté potrubí REFAX včetně tvarovek a spojovací pásky o průměru 150 mm</t>
  </si>
  <si>
    <t>kulaté potrubí REFAX včetně tvarovek a spojovací pásky o průměru 150 mm orientační cena)</t>
  </si>
  <si>
    <t>rozvody vzduchotechniky plochým potrubím (kuchyně - digestoř)</t>
  </si>
  <si>
    <t>ploché potrubí REFAX včetně tvarovek a spojovací pásky o průměru 125 mm</t>
  </si>
  <si>
    <t>ploché potrubí REFAX včetně tvarovek a spojovací pásky o průměru 125 mm orientační cena)</t>
  </si>
  <si>
    <t>ventilátory</t>
  </si>
  <si>
    <t>montáž axiálního ventilátoru (nástěnný, stropní)</t>
  </si>
  <si>
    <t>axiální ventilátor (průměrná orientační cena)</t>
  </si>
  <si>
    <t>axiální ventilátor / nadstandard (průměrná orientační cena)</t>
  </si>
  <si>
    <t>montáž radiálního ventilátoru (turbína s vyšším tlakem)</t>
  </si>
  <si>
    <t>radiální ventilátor (průměrná orientační cena)</t>
  </si>
  <si>
    <t>radiální ventilátor / nadstandard (průměrná orientační cena)</t>
  </si>
  <si>
    <t>zpětné klapky</t>
  </si>
  <si>
    <t>montáž zpětné klapky plastové</t>
  </si>
  <si>
    <t>tenká plastová zpětná klapka o průměru 100mm + objímky (průměrná orientační cena)</t>
  </si>
  <si>
    <t>montáž zpětné klapky plechové</t>
  </si>
  <si>
    <t>plechová zpětná klapka o průměru 100mm + objímky (průměrná orientační cena)</t>
  </si>
  <si>
    <t>výustky</t>
  </si>
  <si>
    <t>montáž vzduchotechnické výustky</t>
  </si>
  <si>
    <t>výustka (průměrná orientační cena)</t>
  </si>
  <si>
    <t>výustka / nadstandard (průměrná orientační cena)</t>
  </si>
  <si>
    <t>mřížky</t>
  </si>
  <si>
    <t>montáž vzduchotechnické mřížky</t>
  </si>
  <si>
    <t>mřížka (průměrná orientační cena)</t>
  </si>
  <si>
    <t>mřížka / nadstandard (průměrná orientační cena)</t>
  </si>
  <si>
    <t>odborné vzduchotechnické práce</t>
  </si>
  <si>
    <t>odborné vzduchotechnické práce, které nelze napasovat na aktuální úkolové položky - viz popis v poznámce níže</t>
  </si>
  <si>
    <t>pomocné vzduchotechnické práce</t>
  </si>
  <si>
    <t>pomocné vzduchotechnické práce, které nelze napasovat na aktuální úkolové položky - viz popis v poznámce níže</t>
  </si>
  <si>
    <t>předpokládaný materiál k vzduchotechnickým pracím v hodinovce (průměrná orientační cena) (předpoklad 500 Kč + 15% marže)</t>
  </si>
  <si>
    <t>předpokládaný materiál k vzduchotechnickým pracím v hodinovce (průměrná orientační cena) (předpoklad 1 tis + 15% marže)</t>
  </si>
  <si>
    <t>předpokládaný materiál k vzduchotechnickým pracím v hodinovce (průměrná orientační cena) (předpoklad 2 tis + 15% marže)</t>
  </si>
  <si>
    <t>předpokládaný materiál k vzduchotechnickým pracím v hodinovce (průměrná orientační cena) (předpoklad 5 tis + 15% marže)</t>
  </si>
  <si>
    <t>předpokládaný materiál k vzduchotechnickým pracím v hodinovce (průměrná orientační cena) (předpoklad 10 tis + 15% marže)</t>
  </si>
  <si>
    <t>Vzduchotechnické práce celkem</t>
  </si>
  <si>
    <t>ele</t>
  </si>
  <si>
    <t>Elektrikářské práce</t>
  </si>
  <si>
    <t>výřez drážky + sekání drážky v ytongové stěně (do šíře 30mm, do hl.30mm)</t>
  </si>
  <si>
    <t>sekání drážky v ytongu (do šíře 30mm, do hl.30mm)</t>
  </si>
  <si>
    <t>sekání drážky v ytongu (do šíře 50mm, do hl.40mm)</t>
  </si>
  <si>
    <t>sekání drážky v ytongu (do šíře 100mm, do hl.40mm)</t>
  </si>
  <si>
    <t>sekání drážky v ytongu (do šíře 200mm, do hl.40mm)</t>
  </si>
  <si>
    <t>výřez drážky + sekání drážky v cihlové stěně (do šíře 30mm, do hl.30mm)</t>
  </si>
  <si>
    <t>sekání drážky v cihlové stěně (do šíře 30mm, do hl.30mm)</t>
  </si>
  <si>
    <t>sekání drážky v cihlové stěně (do šíře 50mm, do hl.40mm)</t>
  </si>
  <si>
    <t>sekání drážky v cihlové stěně (do šíře 100mm, do hl.40mm)</t>
  </si>
  <si>
    <t>sekání drážky v cihlové stěně (do šíře 200mm, do hl.40mm)</t>
  </si>
  <si>
    <t>výřez + sekání drážky v betonové podlaze (do šíře 30mm, do hl.30mm)</t>
  </si>
  <si>
    <t>výřez + sekání drážky v železobetonové stěně (do šíře 30mm, do hl.30mm)</t>
  </si>
  <si>
    <t>výřez + sekání drážky v železobetonové stěně (do šíře 50mm, do hl.30mm)</t>
  </si>
  <si>
    <t>sekání drážky v betonu (do šíře 30mm, do hl.30mm)</t>
  </si>
  <si>
    <t>sekání drážky v betonu (do šíře 50mm, do hl.40mm)</t>
  </si>
  <si>
    <t>sekání drážky v betonu (do šíře 100mm, do hl.40mm)</t>
  </si>
  <si>
    <t>sekání drážky v betonu (do šíře 200mm, do hl.40mm)</t>
  </si>
  <si>
    <t>kapsy v ytongu</t>
  </si>
  <si>
    <t>rozměření a vykroužení kapsy pro krabici v ytongu (pr.72mm)</t>
  </si>
  <si>
    <t>rozměření a vykroužení kapsy pro krabici v ytongu (do pr.150mm)</t>
  </si>
  <si>
    <t>kapsy v cihle</t>
  </si>
  <si>
    <t>rozměření a vykroužení kapsy pro krabici v cihle (pr.72mm)</t>
  </si>
  <si>
    <t>rozměření a vykroužení kapsy pro krabici v cihle (do pr.150mm)</t>
  </si>
  <si>
    <t>kapsy v sádrokartonu</t>
  </si>
  <si>
    <t>rozměření a vykroužení kapsy pro krabici v sádrokartonu (pr.72mm)</t>
  </si>
  <si>
    <t>rozměření a vykroužení kapsy pro dvojkrabici v sádrokartonu (pr.72mm)</t>
  </si>
  <si>
    <t>rozměření a vykroužení kapsy pro trojkrabici v sádrokartonu (pr.72mm)</t>
  </si>
  <si>
    <t>rozměření a vykroužení kapsy pro čtyřkrabici v sádrokartonu (pr.72mm)</t>
  </si>
  <si>
    <t>rozměření a vykroužení kapsy pro pětikrabici v sádrokartonu (pr.72mm)</t>
  </si>
  <si>
    <t>rozměření a vykroužení kapsy pro krabici v sádrokartonu (do pr.150mm)</t>
  </si>
  <si>
    <t>krabice v betonu</t>
  </si>
  <si>
    <t>rozměření a vykroužení kapsy pro krabici v železobetonu (pr.72mm)</t>
  </si>
  <si>
    <t>rozměření a vykrouření kapsy pro krabici v betonu (pr.72mm)</t>
  </si>
  <si>
    <t>rozměření a vykroužení kapsy pro krabici v betonu (do pr.150mm)</t>
  </si>
  <si>
    <t>rozměření a vykroužení kapsy pro krabici v železobetonu (do pr.150mm)</t>
  </si>
  <si>
    <t>sekání kapsy pro rozvaděč v ytongu (do vel.400x500mm, do hl 100mm)</t>
  </si>
  <si>
    <t>sekání kapsy pro rozvaděč v ytongu (do vel.600x1000mm, do hl 100mm)</t>
  </si>
  <si>
    <t>sekání kapsy pro rozvaděč v cihle (do vel.400x500mm, do hl 100mm)</t>
  </si>
  <si>
    <t>sekání kapsy pro rozvaděč v cihle (do vel.600x1000mm, do hl 100mm)</t>
  </si>
  <si>
    <t>výřez otvoru pro rozvaděč v sádrokartonu (do vel.400x500mm)</t>
  </si>
  <si>
    <t>výřez otvoru pro rozvaděč v sádrokartonu (do vel.600x1000mm)</t>
  </si>
  <si>
    <t>osazení krabic</t>
  </si>
  <si>
    <t>osazení krabice do zděné konstrukce vč.sádrování</t>
  </si>
  <si>
    <t>elektroinstalační krabice KU 68, sádra</t>
  </si>
  <si>
    <t>osazení krabice do betonové konstrukce vč.sádrování</t>
  </si>
  <si>
    <t xml:space="preserve">osazení krabice do sádrokartonu </t>
  </si>
  <si>
    <t>elektroinstalační krabice KU 68 LA/1</t>
  </si>
  <si>
    <t xml:space="preserve">osazení dvojkrabice do sádrokartonu </t>
  </si>
  <si>
    <t>elektroinstalační krabice KP 64/2L</t>
  </si>
  <si>
    <t xml:space="preserve">osazení trojkrabice do sádrokartonu </t>
  </si>
  <si>
    <t>elektroinstalační krabice KP 64/3L</t>
  </si>
  <si>
    <t xml:space="preserve">osazení čtyřkrabice do sádrokartonu </t>
  </si>
  <si>
    <t>elektroinstalační krabice KP 64/4L</t>
  </si>
  <si>
    <t xml:space="preserve">osazení pětikrabice do sádrokartonu </t>
  </si>
  <si>
    <t>elektroinstalační krabice KP 64/5L</t>
  </si>
  <si>
    <t>krabice KT 250 - do sádrokartonu</t>
  </si>
  <si>
    <t>osazení přisazené krabice na zeď</t>
  </si>
  <si>
    <t>krabice přístrojová lištová LK 80x28 T</t>
  </si>
  <si>
    <t>krabice přístrojová dvojnásobná lištová LK 80x28 2T</t>
  </si>
  <si>
    <t>přisazená krabice s víčkem</t>
  </si>
  <si>
    <t>elektroinstalační krabice KU 68, sádra (průměrná orientační cena)</t>
  </si>
  <si>
    <t>elektroinstalační krabice KU 68 LA/1 (průměrná orientační cena)</t>
  </si>
  <si>
    <t>elektroinstalační krabice KP 64/2L (průměrná orientační cena)</t>
  </si>
  <si>
    <t>elektroinstalační krabice KP 64/3L (průměrná orientační cena)</t>
  </si>
  <si>
    <t>elektroinstalační krabice KP 64/4L (průměrná orientační cena)</t>
  </si>
  <si>
    <t>elektroinstalační krabice KP 64/5L (průměrná orientační cena)</t>
  </si>
  <si>
    <t>krabice KT 250 - do sádrokartonu (průměrná orientační cena)</t>
  </si>
  <si>
    <t>krabice přístrojová lištová LK 80x28 T (průměrná orientační cena)</t>
  </si>
  <si>
    <t>krabice přístrojová dvojnásobná lištová LK 80x28 2T (průměrná orientační cena)</t>
  </si>
  <si>
    <t>přisazená krabice s víčkem (průměrná orientační cena)</t>
  </si>
  <si>
    <t>trubky</t>
  </si>
  <si>
    <t>uložení ohebné trubky ve zdi do pr.25mm vč. sádrování</t>
  </si>
  <si>
    <t>trubka ohebná 16mm, sádra</t>
  </si>
  <si>
    <t>tahání ohebné trubky</t>
  </si>
  <si>
    <t>trubka ohebná 16mm</t>
  </si>
  <si>
    <t>tahání KOPOS trubky KF</t>
  </si>
  <si>
    <t>KOP trubka Kopoflex 40</t>
  </si>
  <si>
    <t>montáž ochranné trubky nástěnné</t>
  </si>
  <si>
    <t>lišty</t>
  </si>
  <si>
    <t>montáž plastové lišty (o rozměru do 20x30mm)</t>
  </si>
  <si>
    <t>plastová lišta 20x 30mm, hmoždinky</t>
  </si>
  <si>
    <t>montáž plastové lišty (o rozměru do 30x60mm)</t>
  </si>
  <si>
    <t>plastová lišta 30x60mm, hmoždinky</t>
  </si>
  <si>
    <t>žlaby</t>
  </si>
  <si>
    <t>montáž plastového žlabu (o rozměru do 50x100mm)</t>
  </si>
  <si>
    <t>montáž ocelového žlabu uchyceného na závitové tyči</t>
  </si>
  <si>
    <t>kabely</t>
  </si>
  <si>
    <t>tahání kabelu "CYKY 3x 1,5mm J"</t>
  </si>
  <si>
    <t>kabel CYKY 3x 1,5mm J</t>
  </si>
  <si>
    <t>tahání kabelu "CYKY 3x 1,5mm O"</t>
  </si>
  <si>
    <t>kabel CYKY 3x 1,5mm O</t>
  </si>
  <si>
    <t>tahání kabelu "CYKY 3x 2,5mm J</t>
  </si>
  <si>
    <t>kabel CYKY 3x 2,5mm J</t>
  </si>
  <si>
    <t>tahání kabelu "CYKY 5x 1,5mm J"</t>
  </si>
  <si>
    <t>kabel CYKY 5x 1,5mm J</t>
  </si>
  <si>
    <t>tahání kabelu "CYKY 5x 2,5mm J"</t>
  </si>
  <si>
    <t>kabel CYKY 5x 2,5mm J</t>
  </si>
  <si>
    <t>tahání kabelu "CYKY 5x 4mm J"</t>
  </si>
  <si>
    <t>kabel CYKY 5x 4mm J</t>
  </si>
  <si>
    <t>tahání kabelu "CYKY 4x 6mm"</t>
  </si>
  <si>
    <t>Kabel CYKY 4x 6mm B</t>
  </si>
  <si>
    <t>tahání kabelu "CYKY 5x 6mm J"</t>
  </si>
  <si>
    <t>kabel CYKY 5x 6mm J</t>
  </si>
  <si>
    <t>tahání kabelu "CYKY 4x 10mm"</t>
  </si>
  <si>
    <t>Kabel CYKY 4x 10mm B</t>
  </si>
  <si>
    <t>kabel CYKY 3x 1,5mm J (průměrná orientační cena)</t>
  </si>
  <si>
    <t>kabel CYKY 3x 1,5mm O (průměrná orientační cena)</t>
  </si>
  <si>
    <t>kabel CYKY 3x 2,5mm J (průměrná orientační cena)</t>
  </si>
  <si>
    <t>kabel CYKY 5x 1,5mm J (průměrná orientační cena)</t>
  </si>
  <si>
    <t>kabel CYKY 5x 2,5mm J (průměrná orientační cena)</t>
  </si>
  <si>
    <t>kabel CYKY 5x 4mm J (průměrná orientační cena)</t>
  </si>
  <si>
    <t>Kabel CYKY 4x 6mm B (průměrná orientační cena)</t>
  </si>
  <si>
    <t>kabel CYKY 5x 6mm J (průměrná orientační cena)</t>
  </si>
  <si>
    <t>Kabel CYKY 4x 10mm B (průměrná orientační cena)</t>
  </si>
  <si>
    <t>tahání kabelu "CYKY 4x 35mm J"</t>
  </si>
  <si>
    <t>Kabel CYKY 4x 35mm J (průměrná orientační cena)</t>
  </si>
  <si>
    <t>tahání kabelu "CYKY 4x 95mm J"</t>
  </si>
  <si>
    <t>Kabel CYKY 4x 95mm J (průměrná orientační cena)</t>
  </si>
  <si>
    <t>tahání zemnícího drátu</t>
  </si>
  <si>
    <t>zemnící drát žlutozelený CY 2,5mm</t>
  </si>
  <si>
    <t>zemnící drát žlutozelený CY 4mm</t>
  </si>
  <si>
    <t>tahání kabelu koax</t>
  </si>
  <si>
    <t>koaxiální kabel (průměrná orientační cena)</t>
  </si>
  <si>
    <t>koaxiální kabel 75 ohm</t>
  </si>
  <si>
    <t>koaxiální kabel CC120 6,5mm</t>
  </si>
  <si>
    <t>koaxiální kabel Digi 90 CU</t>
  </si>
  <si>
    <t>koaxiální kabel URM76, Černá Polyvinylchlorid PVC</t>
  </si>
  <si>
    <t>tahání kabelu UTP</t>
  </si>
  <si>
    <t>kabel UTP (průměrná orientační cena)</t>
  </si>
  <si>
    <t>kabel UTP CAT 5E</t>
  </si>
  <si>
    <t>kabel UTP CAT 6</t>
  </si>
  <si>
    <t>kabel UTP CAT 6A</t>
  </si>
  <si>
    <t>tahání kabelu TCEPKPFLE</t>
  </si>
  <si>
    <t>Kabel TCEPKPFLE 3x4x0,6 telekomunikační</t>
  </si>
  <si>
    <t>sádrování kabelů (jednotlivě)</t>
  </si>
  <si>
    <t>hřebíky, sádra</t>
  </si>
  <si>
    <t>uchycení kabelů páskami</t>
  </si>
  <si>
    <t>montáž topné rohože s odporovým drátem pro podlahové topení (lepení)</t>
  </si>
  <si>
    <t>topná rohož k podlahovému topení (průměrná orientační cena)</t>
  </si>
  <si>
    <t>příprava pro čidlo pro podlahové topení</t>
  </si>
  <si>
    <t>instalační sada pro podlahové čidlo</t>
  </si>
  <si>
    <t>husí krk</t>
  </si>
  <si>
    <t>osazení rozvaděčů</t>
  </si>
  <si>
    <t>osazení rozvaděče 24 na zeď (do vel.400x500mm)</t>
  </si>
  <si>
    <t>rozvodnice nástěnná - 24 modulů (průměrná orientační cena)</t>
  </si>
  <si>
    <t>osazení rozvaděče 24 do zdi (do vel.400x500mm)</t>
  </si>
  <si>
    <t>zapuštěná rozvodnice - 24 modulů (průměrná orientační cena)</t>
  </si>
  <si>
    <t>osazení rozvaděče 24m do sádrokartonu (do vel.400x500mm)</t>
  </si>
  <si>
    <t>rozvodnice zapuštěná - 24 modulů (průměrná orientační cena)</t>
  </si>
  <si>
    <t>osazení rozvaděče 36m na zeď (do vel.400x500mm)</t>
  </si>
  <si>
    <t>rozvodnice nástěnná - 36 modulů (průměrná orientační cena)</t>
  </si>
  <si>
    <t>osazení rozvaděče 36m do zdi vč.sádrování (do vel.600x1000mm)</t>
  </si>
  <si>
    <t>rozvodnice zapuštěná - 36 modulů (průměrná orientační cena)</t>
  </si>
  <si>
    <t>165</t>
  </si>
  <si>
    <t>osazení rozvaděče 36m do sádrokartonu (do vel.600x1000mm)</t>
  </si>
  <si>
    <t>osazení rozvaděče 42m na zeď (do vel.500x800mm)</t>
  </si>
  <si>
    <t>rozvodnice nástěnná - 42 modulů (průměrná orientační cena)</t>
  </si>
  <si>
    <t>osazení rozvaděče 42m do zdi vč.sádrování (do vel.500x800mm)</t>
  </si>
  <si>
    <t>rozvodnice zapuštěná - 42 modulů (průměrná orientační cena)</t>
  </si>
  <si>
    <t>osazení rozvaděče 42m do sádrokartonu (do vel.500x800mm)</t>
  </si>
  <si>
    <t>150</t>
  </si>
  <si>
    <t>osazení rozvaděče 72m do zdi vč.sádrování (nad vel.500x800mm)</t>
  </si>
  <si>
    <t>rozvodnice zapuštěná - 72 modulů (průměrná orientační cena)</t>
  </si>
  <si>
    <t>osazení rozvaděče 96m do zdi vč.sádrování (nad vel.500x800mm)</t>
  </si>
  <si>
    <t>rozvodnice zapuštěná - 96 modulů (průměrná orientační cena)</t>
  </si>
  <si>
    <t>250</t>
  </si>
  <si>
    <t>osazení atyp rozvaděče nad 96m do zdi vč.sádrování</t>
  </si>
  <si>
    <t>rozvodnice zapuštěná atyp - nad 96 modulů (průměrná orientační cena)</t>
  </si>
  <si>
    <t>320</t>
  </si>
  <si>
    <t>vyzbrojení rozvaděčů</t>
  </si>
  <si>
    <t>zapojení hlavního vypínače v rozvaděči včetně okolních propojů</t>
  </si>
  <si>
    <t>hlavní vypínač třífázový na din lištu 40A KMI-3/40A</t>
  </si>
  <si>
    <t>zapojení jednofázového jističe 10A v rozvaděči vč.okolních propojů</t>
  </si>
  <si>
    <t>jednofázový jistič 10A/1/B, kabel CYKY 1,5mm</t>
  </si>
  <si>
    <t>jednofázový jistič 10A/1/C, kabel CYKY 1,5mm</t>
  </si>
  <si>
    <t>zapojení jednofázového jističe s chráničem 10A v rozvaděči vč.okolních propojů</t>
  </si>
  <si>
    <t>jednofázový jistič s proudovým chráničem 10A/1/B, kabel CYKY 1,5mm</t>
  </si>
  <si>
    <t>zapojení jednofázového jističe 16A v rozvaděči vč.okolních propojů</t>
  </si>
  <si>
    <t>jednofázový jistič 16A/1/B, kabel CYKY 2,5mm</t>
  </si>
  <si>
    <t>zapojení třífázového jističe 3x 16A v rozvaděči vč.okolních propojů</t>
  </si>
  <si>
    <t>třífázový jistič 16A/3/B, kabel CYKY 2,5mm</t>
  </si>
  <si>
    <t>zapojení třífázového jističe 3x 10A v rozvaděči vč.okolních propojů</t>
  </si>
  <si>
    <t>třífázový jistič 10A/3/B, kabel CYKY 2,5mm</t>
  </si>
  <si>
    <t>zapojení třífázového jističe 3x 20A v rozvaděči vč.okolních propojů</t>
  </si>
  <si>
    <t>třífázový jistič 20A/3/B, kabel CYKY 2,5mm</t>
  </si>
  <si>
    <t>třífázový jistič 20A/3/C, kabel CYKY 2,5mm</t>
  </si>
  <si>
    <t>zapojení třífázového jističe v rozvaděči vč.okolních propojů</t>
  </si>
  <si>
    <t>třífázový jistič 80A/3/B, kabel CYKY 2,5mm</t>
  </si>
  <si>
    <t>zapojení jednofázového proudového chrániče v rozvaděči vč.okolních propojů</t>
  </si>
  <si>
    <t>jednofázový proudový chránič 2P, 25A/30MA</t>
  </si>
  <si>
    <t>zapojení třífázového proudového chrániče v rozvaděči vč.okolních propojů</t>
  </si>
  <si>
    <t>třífázový proudový chránič 40/4/003</t>
  </si>
  <si>
    <t xml:space="preserve">montáž jednofázové propojovací lišty v rozvaděči </t>
  </si>
  <si>
    <t>jednofázová propojovací lišta Z-GV-16/1P-1TE</t>
  </si>
  <si>
    <t xml:space="preserve">montáž třífázové propojovací lišty v rozvaděči </t>
  </si>
  <si>
    <t>propojovací lišta Z-GV-16/3P-3TE</t>
  </si>
  <si>
    <t>zapojení stykače v rozvaděči</t>
  </si>
  <si>
    <t>stykač KM</t>
  </si>
  <si>
    <t>montáž potenciálové svorkovnice</t>
  </si>
  <si>
    <t>potenciálová svorkovnice</t>
  </si>
  <si>
    <t>montáž záslepky do rozvaděče</t>
  </si>
  <si>
    <t>záslepka do rozvaděče</t>
  </si>
  <si>
    <t>jednofázový jistič 10A/1/B, kabel CYKY 1,5mm (průměrná orientační cena)</t>
  </si>
  <si>
    <t>jednofázový jistič 10A/1/C, kabel CYKY 1,5mm (průměrná orientační cena)</t>
  </si>
  <si>
    <t>jednofázový jistič 16A/1/B, kabel CYKY 2,5mm (průměrná orientační cena)</t>
  </si>
  <si>
    <t>třífázový jistič 16A/3/B, kabel CYKY 2,5mm (průměrná orientační cena)</t>
  </si>
  <si>
    <t>třífázový jistič 10A/3/B, kabel CYKY 2,5mm (průměrná orientační cena)</t>
  </si>
  <si>
    <t>třífázový jistič 20A/3/B, kabel CYKY 2,5mm (průměrná orientační cena)</t>
  </si>
  <si>
    <t>třífázový jistič 20A/3/C, kabel CYKY 2,5mm (průměrná orientační cena)</t>
  </si>
  <si>
    <t>třífázový jistič 80A/3/B, kabel CYKY 2,5mm (průměrná orientační cena)</t>
  </si>
  <si>
    <t>jednofázový proudový chránič 2P, 25A/30MA (průměrná orientační cena)</t>
  </si>
  <si>
    <t>třífázový proudový chránič 40/4/003 (průměrná orientační cena)</t>
  </si>
  <si>
    <t>jednofázová propojovací lišta Z-GV-16/1P-1TE (průměrná orientační cena)</t>
  </si>
  <si>
    <t>propojovací lišta Z-GV-16/3P-3TE (průměrná orientační cena)</t>
  </si>
  <si>
    <t>stykač KM (průměrná orientační cena)</t>
  </si>
  <si>
    <t>potenciálová svorkovnice (průměrná orientační cena)</t>
  </si>
  <si>
    <t>záslepka do rozvaděče (průměrná orientační cena)</t>
  </si>
  <si>
    <t>zapojení podružného elektroměru v rozvaděči</t>
  </si>
  <si>
    <t>podružný digitální elektroměr (průměrná orientační cena)</t>
  </si>
  <si>
    <t>zapojení jednofázového proudového chrániče s jističem v rozvaděči vč.okolních propojů</t>
  </si>
  <si>
    <t>jednofázový proudový chránič s jističem PFL7-25/1N/0,03/B</t>
  </si>
  <si>
    <t>třífázový proudový chránič 63/4/003</t>
  </si>
  <si>
    <t>zapojení třífázového proudového chrániče s jističem v rozvaděči vč.okolních propojů</t>
  </si>
  <si>
    <t xml:space="preserve">třífázový proudový chránič s jističem  </t>
  </si>
  <si>
    <t>zapojení přepěťové ochrany</t>
  </si>
  <si>
    <t>blok přepěťové ochrany (průměrná orientační cena)</t>
  </si>
  <si>
    <t>zapojení zvonku v rozvaděči</t>
  </si>
  <si>
    <t>modulový bytový zvonek (průměrná orientační cena)</t>
  </si>
  <si>
    <t>zapojení svorkovnice v rozvaděči</t>
  </si>
  <si>
    <t>svorkovnice 8x8/1000/16</t>
  </si>
  <si>
    <t>montáž rsa svorky</t>
  </si>
  <si>
    <t>rsa svorka</t>
  </si>
  <si>
    <t>svorkovnice ekvipotenciální (průměrná orientační cena)</t>
  </si>
  <si>
    <t>popis rozvaděče</t>
  </si>
  <si>
    <t>vypínače</t>
  </si>
  <si>
    <t>osazení a zapojení jednopólového vypínače (č.1)</t>
  </si>
  <si>
    <t>vypínač jednopólový komplet č.1 (průměrná orientační cena)</t>
  </si>
  <si>
    <t>osazení a zapojení dvojpólového vypínače (č.2)</t>
  </si>
  <si>
    <t>vypínač dvojpólový komplet č.2 (průměrná orientační cena)</t>
  </si>
  <si>
    <t>osazení a zapojení vypínače (č.5)</t>
  </si>
  <si>
    <t>vypinač lustrový komplet č.5 (průměrná orientační cena)</t>
  </si>
  <si>
    <t>osazení a zapojení schodišťového přepínače (č.6)</t>
  </si>
  <si>
    <t>přepinač schodišťový komplet č.6 (průměrná orientační cena)</t>
  </si>
  <si>
    <t>osazení a zapojení přepínače dvojschodišťového (č.6+6)</t>
  </si>
  <si>
    <t>přepinač dvojschodišťový komplet č.6+6 (průměrná orientační cena)</t>
  </si>
  <si>
    <t>osazení a zapojení křížového přepínače (č.7)</t>
  </si>
  <si>
    <t>přepínač křížový č.7 10A/250V (průměrná orientační cena)</t>
  </si>
  <si>
    <t>osazení a zapojení křížového přepínače (č.7+7)</t>
  </si>
  <si>
    <t>přepínač křížový č.7+7 10A/250V (průměrná orientační cena)</t>
  </si>
  <si>
    <t>zásuvky</t>
  </si>
  <si>
    <t>osazení a zapojení zásuvky 230V</t>
  </si>
  <si>
    <t>zásuvka (průměrná orientační cena)</t>
  </si>
  <si>
    <t>osazení a zapojení dvojzásuvky 230V</t>
  </si>
  <si>
    <t>dvojzásuvka (průměrná orientační cena)</t>
  </si>
  <si>
    <t>osazení a zapojení zásuvky TV+SAT</t>
  </si>
  <si>
    <t>zásuvka TV+SAT koncová (průměrná orientační cena)</t>
  </si>
  <si>
    <t>osazení a zapojení zásuvky PC</t>
  </si>
  <si>
    <t>zásuvka datová 2x RJ45 včetně konektorů (průměrná orientační cena)</t>
  </si>
  <si>
    <t>osazení a zapojení venkovní zásuvky 230V</t>
  </si>
  <si>
    <t>zásuvka venkovní IP44 na zeď vodotěsná ABB (průměrná orientační cena)</t>
  </si>
  <si>
    <t>osazení a zapojení zásuvky 400V</t>
  </si>
  <si>
    <t>zásuvka 400V (průměrná orientační cena)</t>
  </si>
  <si>
    <t>pohybové senzory</t>
  </si>
  <si>
    <t xml:space="preserve">osazení a zapojení nástěnného pohybového senzoru do krabice </t>
  </si>
  <si>
    <t>pohybový senzor do krabice (průměrná orientační cena)</t>
  </si>
  <si>
    <t>osazení a zapojení stropního pohybového senzoru</t>
  </si>
  <si>
    <t>pohybový senzor přisazený (průměrná orientační cena)</t>
  </si>
  <si>
    <t>rámečky</t>
  </si>
  <si>
    <t>montáž rámečku jednonásobného</t>
  </si>
  <si>
    <t>rámeček jednonásobný (průměrná orientační cena)</t>
  </si>
  <si>
    <t>montáž rámečku dvojnásobného</t>
  </si>
  <si>
    <t>rámeček dvojnásobný (průměrná orientační cena)</t>
  </si>
  <si>
    <t>montáž rámečku třínásobného</t>
  </si>
  <si>
    <t>rámeček trojnásobný (průměrná orientační cena)</t>
  </si>
  <si>
    <t>montáž rámečku čtyřnásobného</t>
  </si>
  <si>
    <t>rámeček čtyřnásobný (průměrná orientační cena)</t>
  </si>
  <si>
    <t>montáž rámečku pětinásobného</t>
  </si>
  <si>
    <t>rámeček pětinásobný (průměrná orientační cena)</t>
  </si>
  <si>
    <t>svítidla</t>
  </si>
  <si>
    <t>montáž objímky se žárovkou</t>
  </si>
  <si>
    <t>objímka + žárovka (230V)</t>
  </si>
  <si>
    <t>objímka + žárovka (230V) (průměrná orientační cena)</t>
  </si>
  <si>
    <t>přikotvení, sestavení a zapojení přisazeného svítidla</t>
  </si>
  <si>
    <t>přisazené svítidlo (průměrná orientační cena)</t>
  </si>
  <si>
    <t>přikotvení, sestavení a zapojení žárovkového svítidla</t>
  </si>
  <si>
    <t>přikotvení, sestavení a zapojení lustru</t>
  </si>
  <si>
    <t>lustr (průměrná orientační cena)</t>
  </si>
  <si>
    <t>přikotvení, sestavení a zapojení přisazeného leddiodového svítidla</t>
  </si>
  <si>
    <t>přisazené leddiodové svítidlo (průměrná orientační cena)</t>
  </si>
  <si>
    <t>přikotvení, sestavení a zapojení bodového svítidla</t>
  </si>
  <si>
    <t>bodové leddiodové svítidlo (průměrná orientační cena)</t>
  </si>
  <si>
    <t>přikotvení, sestavení a zapojení bodového svítidla včetně výřezu otvoru</t>
  </si>
  <si>
    <t xml:space="preserve">přikotvení, sestavení a zapojení leddiodového pásku včetně lišty a difuzoru </t>
  </si>
  <si>
    <t>leddiodový pásek s lištou a difuzorem (průměrná orientační cena)</t>
  </si>
  <si>
    <t>zapojení trafa</t>
  </si>
  <si>
    <t>trafo (průměrná orientační cena)</t>
  </si>
  <si>
    <t>přikotvení, sestavení a zapojení zářivkového svítidla</t>
  </si>
  <si>
    <t>žářivkové svítidlo (průměrná orientační cena)</t>
  </si>
  <si>
    <t>přikotvení a zapojení přisazeného nouzového svítidla</t>
  </si>
  <si>
    <t>nouzové přisazené svítidlo (průměrná orientační cena)</t>
  </si>
  <si>
    <t>přikotvení a zapojení zapuštěného nouzového svítidla</t>
  </si>
  <si>
    <t>nouzové zapuštěné svítidlo (průměrná orientační cena)</t>
  </si>
  <si>
    <t>telefony</t>
  </si>
  <si>
    <t>zapojení domovního telefonu</t>
  </si>
  <si>
    <t>domovní telefon (průměrná orientační cena)</t>
  </si>
  <si>
    <t>zapojení termostatu</t>
  </si>
  <si>
    <t>montáž a zapojení termostatu k podlahovému  topení</t>
  </si>
  <si>
    <t>digitální termostat (průměrná orientační cena)</t>
  </si>
  <si>
    <t>montáž a zapojení čidla k podlahovému topení</t>
  </si>
  <si>
    <t>čidlo k podlahovému topení (průměrná orientační cena)</t>
  </si>
  <si>
    <t>zapojení radiálního ventilátoru (potrubní ventilátor s větším statickým tlakem)</t>
  </si>
  <si>
    <t>zapojení axiálního ventilátoru (nástěnný ventilátor)</t>
  </si>
  <si>
    <t>montáž a zapojení axiálního ventilátoru (nástěnný ventilátor)</t>
  </si>
  <si>
    <t>spoje</t>
  </si>
  <si>
    <t>montáž bender svorky</t>
  </si>
  <si>
    <t>bender svorka</t>
  </si>
  <si>
    <t>propojení vodičů ve spojovací krabici</t>
  </si>
  <si>
    <t>wago svorky</t>
  </si>
  <si>
    <t>zavíčkování krabice</t>
  </si>
  <si>
    <t>víčko</t>
  </si>
  <si>
    <t>spotřebiče</t>
  </si>
  <si>
    <t>zapojení elektrické varné desky</t>
  </si>
  <si>
    <t>zapojení digestoře</t>
  </si>
  <si>
    <t>zapojení trouby</t>
  </si>
  <si>
    <t>zapojení bojleru</t>
  </si>
  <si>
    <t>přikotvení a zapojení elektrického přímotopu</t>
  </si>
  <si>
    <t>elektrický přímotop (průměrná orientační cena)</t>
  </si>
  <si>
    <t>zapojení elektrokotle</t>
  </si>
  <si>
    <t>přikotvení a zapojení elektrického koupelnového otopného tělesa na zeď</t>
  </si>
  <si>
    <t>montáž a zapojení olejového radiátoru</t>
  </si>
  <si>
    <t>olejový radiátor (průměrná orientační cena)</t>
  </si>
  <si>
    <t>dílčí revize elektroinstalace</t>
  </si>
  <si>
    <t>revize elektroinstalace bytu</t>
  </si>
  <si>
    <t>revize elektroinstalace přízemního domu (do 100m2)</t>
  </si>
  <si>
    <t>revize elektroinstalace přízemního domu (do 200m2)</t>
  </si>
  <si>
    <t>revize elektroinstalace garsoniéry</t>
  </si>
  <si>
    <t>revize elektroinstalace bytu 1+1 (2+kk)</t>
  </si>
  <si>
    <t>revize elektroinstalace bytu 2+1 (3+kk)</t>
  </si>
  <si>
    <t>revize elektroinstalace bytu 3+1 (4+kk)</t>
  </si>
  <si>
    <t>revize elektroinstalace bytu 4+1 (5+kk)</t>
  </si>
  <si>
    <t>revize elektroinstalace bytu 5+1 (6+kk)</t>
  </si>
  <si>
    <t>revize elektroinstalace společných prostor (do 20 bytů)</t>
  </si>
  <si>
    <t>revize elektrospotřebiče</t>
  </si>
  <si>
    <t>úřady</t>
  </si>
  <si>
    <t>přihláška elektroměru</t>
  </si>
  <si>
    <t>vyřízení navýšení hlavního jističe</t>
  </si>
  <si>
    <t>odborné elektrikářské práce</t>
  </si>
  <si>
    <t>odborné elektrikářské práce, které nelze napasovat na aktuální úkolové položky - viz popis v poznámce níže</t>
  </si>
  <si>
    <t>pomocné elektrikářské práce</t>
  </si>
  <si>
    <t>pomocné elektrikářské práce, které nelze napasovat na aktuální úkolové položky - viz popis v poznámce níže</t>
  </si>
  <si>
    <t>předpokládaný materiál k elektrikářským pracím v hodinovce (průměrná orientační cena) (předpoklad 500 Kč + pevně sjednaná marže)</t>
  </si>
  <si>
    <t>předpokládaný materiál k elektrikářským pracím v hodinovce (průměrná orientační cena) (předpoklad 1 tis + pevně sjednaná marže)</t>
  </si>
  <si>
    <t>předpokládaný materiál k elektrikářským pracím v hodinovce (průměrná orientační cena) (předpoklad 2 tis + pevně sjednaná marže)</t>
  </si>
  <si>
    <t>předpokládaný materiál k elektrikářským pracím v hodinovce (průměrná orientační cena) (předpoklad 5 tis + pevně sjednaná marže)</t>
  </si>
  <si>
    <t>předpokládaný materiál k elektrikářským pracím v hodinovce (průměrná orientační cena) (předpoklad 10 tis + pevně sjednaná marže)</t>
  </si>
  <si>
    <t>Elektrikářské práce celkem</t>
  </si>
  <si>
    <t>kom</t>
  </si>
  <si>
    <t>Kominické práce</t>
  </si>
  <si>
    <t>vložkování</t>
  </si>
  <si>
    <t>vyvložkování komínu pro kondenzační kotel - koncetrické plastové potrubí</t>
  </si>
  <si>
    <t>koncetrické plastové potrubí (DN80/125)</t>
  </si>
  <si>
    <t>vyvložkování komínu pro kondenzační kotel - plastové potrubí</t>
  </si>
  <si>
    <t>plastové potrubí (DN80)</t>
  </si>
  <si>
    <t>koncetrické plastové potrubí (DN100/150)</t>
  </si>
  <si>
    <t>plastové potrubí (DN100)</t>
  </si>
  <si>
    <t>koncetrické plastové potrubí (DN80/125) (průměrná orientační cena)</t>
  </si>
  <si>
    <t>plastové potrubí (DN80) (průměrná orientační cena)</t>
  </si>
  <si>
    <t>koncetrické plastové potrubí (DN100/150) (průměrná orientační cena)</t>
  </si>
  <si>
    <t>plastové potrubí (DN100) (průměrná orientační cena)</t>
  </si>
  <si>
    <t>vyvložkování komínu pro plynový krb - plastové potrubí</t>
  </si>
  <si>
    <t>vyvložkování komínu pro krbová kamna - nerez - orientační cena</t>
  </si>
  <si>
    <t>materiál - orientační cena</t>
  </si>
  <si>
    <t>montáž komínu ve světlíku - zavěšení na laně (orientační cena)</t>
  </si>
  <si>
    <t>materiál - orientační cena (venkovní nerez)</t>
  </si>
  <si>
    <t>přívody vzduchu</t>
  </si>
  <si>
    <t>montáž potrubí pro přivedení topného vzduchu pro kondenzační kotel - plastové potrubí</t>
  </si>
  <si>
    <t>dopojení</t>
  </si>
  <si>
    <t>montáž odkouření pro plynový kondenzační kotel (od kotle ke komínu)</t>
  </si>
  <si>
    <t>sada odkouření pro kondenzační kotel (průměrná orientační cena) - dle délky a typu kotle</t>
  </si>
  <si>
    <t>montáž odkouření pro plynový krb (od karmy ke komínu)</t>
  </si>
  <si>
    <t>sada odkouření pro plynový krb (průměrná orientační cena) - dle délky a typu kotle</t>
  </si>
  <si>
    <t>montáž odkouření pro plynovou karmu (od karmy ke komínu)</t>
  </si>
  <si>
    <t>sada odkouření pro plynovou karmu (průměrná orientační cena) - dle délky a typu kotle</t>
  </si>
  <si>
    <t>revize komínu</t>
  </si>
  <si>
    <t>odborné kominické práce</t>
  </si>
  <si>
    <t>odborné kominické práce, které nelze napasovat na aktuální úkolové položky - viz popis v poznámce níže</t>
  </si>
  <si>
    <t>pomocné kominické práce</t>
  </si>
  <si>
    <t>pomocné kominické práce, které nelze napasovat na aktuální úkolové položky - viz popis v poznámce níže</t>
  </si>
  <si>
    <t>předpokládaný materiál ke kominickým pracím v hodinovce (průměrná orientační cena) (předpoklad 500 Kč + marže)</t>
  </si>
  <si>
    <t>předpokládaný materiál ke kominickým pracím v hodinovce (průměrná orientační cena) (předpoklad 1 tis + marže)</t>
  </si>
  <si>
    <t>předpokládaný materiál ke kominickým pracím v hodinovce (průměrná orientační cena) (předpoklad 2 tis + marže)</t>
  </si>
  <si>
    <t>předpokládaný materiál ke kominickým pracím v hodinovce (průměrná orientační cena) (předpoklad 5 tis + marže)</t>
  </si>
  <si>
    <t>předpokládaný materiál ke kominickým pracím v hodinovce (průměrná orientační cena) (předpoklad 10 tis + marže)</t>
  </si>
  <si>
    <t>Kominické práce celkem</t>
  </si>
  <si>
    <t>obk</t>
  </si>
  <si>
    <t>Obkladačské práce</t>
  </si>
  <si>
    <t>vyrovnání podkladů</t>
  </si>
  <si>
    <t>zatažení topné rohože lepidlem</t>
  </si>
  <si>
    <t xml:space="preserve">lepidlo </t>
  </si>
  <si>
    <t>penetrace podkladu na podlaze pod samonivelační stěrku</t>
  </si>
  <si>
    <t>penetrace mapei</t>
  </si>
  <si>
    <t>vyrovnání podkladu na podlaze samonivelační stěrkou do 6mm</t>
  </si>
  <si>
    <t>vyrovnání podkladu na podlaze samonivelační stěrkou do 10mm</t>
  </si>
  <si>
    <t>samonivelační stěrka (průměrná orientační cena)</t>
  </si>
  <si>
    <t>vyrovnání podkladu na stěně maltou (do 20mm)</t>
  </si>
  <si>
    <t>vyrovnání podkladu na stěně maltou (do 30mm)</t>
  </si>
  <si>
    <t>vyrovnání podkladu na stěně maltou (do 40mm)</t>
  </si>
  <si>
    <t>penetrace podkladu na stěně pod vyrovnání lepidlem</t>
  </si>
  <si>
    <t>vyrovnání podkladu na stěně lepidlem (do 5mm)</t>
  </si>
  <si>
    <t>aplikace tekuté hydroizolace  (2 vrstvy)</t>
  </si>
  <si>
    <t>hydroizolace MAPEI</t>
  </si>
  <si>
    <t>aplikace rohové hydroizolační pásky</t>
  </si>
  <si>
    <t>těsnicí rohová páska MAPEi</t>
  </si>
  <si>
    <t>montáž obkladů</t>
  </si>
  <si>
    <t>penetrace podkladu pro obklady</t>
  </si>
  <si>
    <t>montáž keramického obkladu vč. spárování (600x1200mm)</t>
  </si>
  <si>
    <t>flexibilní lepidlo knauf, spárovací hmota mapei</t>
  </si>
  <si>
    <t>montáž keramického obkladu vč. spárování (600x600mm)</t>
  </si>
  <si>
    <t>montáž keramického obkladu vč. spárování (300x600mm)</t>
  </si>
  <si>
    <t>montáž keramického obkladu vč. spárování (400x400mm)</t>
  </si>
  <si>
    <t>montáž keramického obkladu vč. spárování (300x400mm)</t>
  </si>
  <si>
    <t>montáž keramického obkladu vč. spárování (300x300mm)</t>
  </si>
  <si>
    <t>montáž keramického obkladu vč. spárování (200x300mm)</t>
  </si>
  <si>
    <t>montáž keramického obkladu vč. spárování (200x200mm)</t>
  </si>
  <si>
    <t>montáž keramického obkladu vč. spárování (150x150mm)</t>
  </si>
  <si>
    <t>montáž keramického obkladu vč. spárování (100x300mm)</t>
  </si>
  <si>
    <t>montáž keramického obkladu vč. spárování (100x100mm)</t>
  </si>
  <si>
    <t>montáž keramického obkladu vč. spárování (200x50mm)</t>
  </si>
  <si>
    <t>montáž keramického velkoformátového obkladu vč. spárování (1000x1000 - 1200x1200mm)</t>
  </si>
  <si>
    <t>keramický obklad - množství včetně prořezu (průměrná orientační cena)</t>
  </si>
  <si>
    <t>keramický obklad - množství včetně prořezu / nadstandard (průměrná orientační cena)</t>
  </si>
  <si>
    <t>velkoformátový keramický obklad - množství včetně prořezu (průměrná orientační cena)</t>
  </si>
  <si>
    <t>velkoformátový keramický obklad - množství včetně prořezu / nadstandard (průměrná orientační cena)</t>
  </si>
  <si>
    <t xml:space="preserve">montáž mozaiky vč. spárování </t>
  </si>
  <si>
    <t>bílé flexibilní lepidlo knauf, spárovací hmota knauf</t>
  </si>
  <si>
    <t>keramický obklad - mozaika - množství včetně prořezu (průměrná orientační cena)</t>
  </si>
  <si>
    <t>keramický obklad - mozaika - množství včetně prořezu / nadstandard (průměrná orientační cena)</t>
  </si>
  <si>
    <t>montáž listely, bombáta</t>
  </si>
  <si>
    <t>listela - množství včetně prořezu (průměrná orientační cena)</t>
  </si>
  <si>
    <t>listela - množství včetně prořezu / nadstandard (průměrná orientační cena)</t>
  </si>
  <si>
    <t>příplatek za "koso" 2</t>
  </si>
  <si>
    <t>pokládka dlažeb</t>
  </si>
  <si>
    <t>penetrace podkladu pro dlažby</t>
  </si>
  <si>
    <t>aplikace adhezního můstku</t>
  </si>
  <si>
    <t>pokládka keramické dlažby vč. spárování (600x1200 mm)</t>
  </si>
  <si>
    <t>flexibilní lepidlo, spárovací hmota</t>
  </si>
  <si>
    <t>pokládka keramické dlažby vč. spárování (600x600 mm)</t>
  </si>
  <si>
    <t>pokládka keramické dlažby vč. spárování (300x600 mm)</t>
  </si>
  <si>
    <t>pokládka keramické dlažby vč. spárování (300x300 mm)</t>
  </si>
  <si>
    <t>pokládka keramické dlažby vč. spárování (200x200 mm)</t>
  </si>
  <si>
    <t>pokládka dlažby vč. spárování (150x150 mm)</t>
  </si>
  <si>
    <t>pokládka dlažby vč. spárování (100x100 mm)</t>
  </si>
  <si>
    <t>pokládka keramické dlažby vč. spárování (250x750mm)</t>
  </si>
  <si>
    <t>pokládka keramické dlažby tl. 20mm vč. spárování 750x750mm</t>
  </si>
  <si>
    <t>příplatek za "koso"</t>
  </si>
  <si>
    <t>keramická dlažba - množství včetně prořezu (průměrná orientační cena)</t>
  </si>
  <si>
    <t>velkoformátová keramická dlaba - množství včetně prořezu (průměrná orientační cena)</t>
  </si>
  <si>
    <t>montáž soklů</t>
  </si>
  <si>
    <t>montáž soklu klasického</t>
  </si>
  <si>
    <t>flexibilní lepidlo knauf</t>
  </si>
  <si>
    <t>originál keramický sokl k dlažbě - množství včetně prořezu (průměrná orientační cena)</t>
  </si>
  <si>
    <t>montáž soklu řezaného</t>
  </si>
  <si>
    <t>montáž soklu schodového</t>
  </si>
  <si>
    <t>obložení schodů</t>
  </si>
  <si>
    <t>obložení klasického schodu</t>
  </si>
  <si>
    <t>obložení atypického schodu</t>
  </si>
  <si>
    <t>montáž nerezové rohové lišty</t>
  </si>
  <si>
    <t>nerezová rohová lišta (průměrná orientační cena)</t>
  </si>
  <si>
    <t>montáž plastové rohové lišty</t>
  </si>
  <si>
    <t>plastová rohová lišta (průměrná orientační cena)</t>
  </si>
  <si>
    <t>montáž hliníkové rohové lišty</t>
  </si>
  <si>
    <t>hliníková - ukončovací L lišta (průměrná orientační cena)</t>
  </si>
  <si>
    <t>montáž plastové ukončovací lišty</t>
  </si>
  <si>
    <t>plastová ukončovací lišta (průměrná orientační cena)</t>
  </si>
  <si>
    <t>montáž přechodové lišty</t>
  </si>
  <si>
    <t>přechodová lišta (průměrná orientační cena)</t>
  </si>
  <si>
    <t>montáž dilatační lišty</t>
  </si>
  <si>
    <t>dilatační lišta (průměrná orientační cena)</t>
  </si>
  <si>
    <t>montáž spádové lišty</t>
  </si>
  <si>
    <t>spádová lišta (průměrná orientační cena)</t>
  </si>
  <si>
    <t>23</t>
  </si>
  <si>
    <t>kamenické rohy</t>
  </si>
  <si>
    <t>kamenický roh - obklad (2x skosení)</t>
  </si>
  <si>
    <t>kamenický roh - dlažba (2x skosení)</t>
  </si>
  <si>
    <t>vykružování</t>
  </si>
  <si>
    <t>vykroužení otvoru v obkladu</t>
  </si>
  <si>
    <t>vykroužení otvoru v dlažbě</t>
  </si>
  <si>
    <t>podezdívky</t>
  </si>
  <si>
    <t>podezdívka vany klasické</t>
  </si>
  <si>
    <t>podezdívka vany rohové</t>
  </si>
  <si>
    <t>silikony</t>
  </si>
  <si>
    <t>aplikace silikonu</t>
  </si>
  <si>
    <t>silikon</t>
  </si>
  <si>
    <t>akryláty</t>
  </si>
  <si>
    <t>uchycení obkladu na magnety (revizní otvor)</t>
  </si>
  <si>
    <t>magnety pro obklad Haco MPO UNI</t>
  </si>
  <si>
    <t>montáž voděodolných revizních dvířek</t>
  </si>
  <si>
    <t>revizní dvířka pod obklad - voděodolná (průměrná orientační cena)</t>
  </si>
  <si>
    <t>montáž revizního ovtvoru včetně obložení obklademn</t>
  </si>
  <si>
    <t>revizní otvor pod obklad (průměrná orientační cena)</t>
  </si>
  <si>
    <t>montáž vanových dvířek plastových (do rozměru 300 x 300mm)</t>
  </si>
  <si>
    <t>HACO Dvířka vanová 30x30 plast bílá</t>
  </si>
  <si>
    <t>odborné obkladačské práce</t>
  </si>
  <si>
    <t>odborné obkladačské práce, které nelze napasovat na aktuální úkolové položky - viz popis v poznámce níže</t>
  </si>
  <si>
    <t>pomocné obkladačské práce</t>
  </si>
  <si>
    <t>pomocné obkladačské práce, které nelze napasovat na aktuální úkolové položky - viz popis v poznámce níže</t>
  </si>
  <si>
    <t>předpokládaný materiál k obkladačským pracím v hodinovce (průměrná orientační cena) (předpoklad 500 Kč + pevně sjednaná marže)</t>
  </si>
  <si>
    <t>předpokládaný materiál k obkladačským pracím v hodinovce (průměrná orientační cena) (předpoklad 1 tis + pevně sjednaná marže)</t>
  </si>
  <si>
    <t>předpokládaný materiál k obkladačským pracím v hodinovce (průměrná orientační cena) (předpoklad 2 tis + pevně sjednaná marže)</t>
  </si>
  <si>
    <t>předpokládaný materiál k obkladačským pracím v hodinovce (průměrná orientační cena) (předpoklad 5 tis + pevně sjednaná marže)</t>
  </si>
  <si>
    <t>předpokládaný materiál k obkladačským pracím v hodinovce (průměrná orientační cena) (předpoklad 10 tis + pevně sjednaná marže)</t>
  </si>
  <si>
    <t>Obkladačské práce celkem</t>
  </si>
  <si>
    <t>mal</t>
  </si>
  <si>
    <t>Malířské práce</t>
  </si>
  <si>
    <t>zakrytí nábytku fólií</t>
  </si>
  <si>
    <t>zakrývání podlahy vlnitou papírovou lepenkou vetně slepení</t>
  </si>
  <si>
    <t>vlnitá papírová lepenka, papírová páska šíře 50mm</t>
  </si>
  <si>
    <t>zakrývání podlahy fólií včetně přelepení</t>
  </si>
  <si>
    <t>fólie + přelepovací páska šíře 50mm</t>
  </si>
  <si>
    <t>zakrývání fólií s olepením</t>
  </si>
  <si>
    <t>fólie, papírová páska šíře 50mm</t>
  </si>
  <si>
    <t>olepování papírovou páskou</t>
  </si>
  <si>
    <t>papírová páska šíře 50mm</t>
  </si>
  <si>
    <t>olepení okna fólií</t>
  </si>
  <si>
    <t>fólie + papírová páska šíře 50mm</t>
  </si>
  <si>
    <t>opravy</t>
  </si>
  <si>
    <t>vyspravení drobných děr a trhlin</t>
  </si>
  <si>
    <t>tmel uniflott</t>
  </si>
  <si>
    <t>oprava akrylátu</t>
  </si>
  <si>
    <t>akrylát</t>
  </si>
  <si>
    <t>přípravy</t>
  </si>
  <si>
    <t>oprášení - ometení podkladu</t>
  </si>
  <si>
    <t>mydlení</t>
  </si>
  <si>
    <t>penetrace stěny válečkem (1 vrstva)</t>
  </si>
  <si>
    <t>penetrace stropu válečkem (1 vrstva)</t>
  </si>
  <si>
    <t>penetrace stěny štětkou (1 vrstva)</t>
  </si>
  <si>
    <t>penetrace stropu štětkou (1 vrstva)</t>
  </si>
  <si>
    <t>malba stěny válečkem - podmalování pod tónovanou barvu (1 vrstva - běžná interierová bílá barva)</t>
  </si>
  <si>
    <t>primalex plus</t>
  </si>
  <si>
    <t>malba stěny válečkem (2 vrstvy - běžná interierová bílá barva)</t>
  </si>
  <si>
    <t>malba stěny válečkem (3 vrstvy - běžná interierová bílá barva)</t>
  </si>
  <si>
    <t>malba stropu válečkem (1 vrstva - běžná interierová bílá barva)</t>
  </si>
  <si>
    <t>malba stropu válečkem (2 vrstvy - běžná interierová bílá barva)</t>
  </si>
  <si>
    <t>malba sádrokartonového podhledu válečkem (3 vrstvy - běžná interierová bílá barva) - výmalba sádrokartonu</t>
  </si>
  <si>
    <t>malba stěny válečkem (1 vrstva - vinylová interierová bílá barva)</t>
  </si>
  <si>
    <t>malba stěny válečkem (2 vrstvy - vinylová interierová bílá barva)</t>
  </si>
  <si>
    <t>vinylová interierová bílá barva</t>
  </si>
  <si>
    <t>malba stropu válečkem (1 vrstva - vinylová interierová bílá barva)</t>
  </si>
  <si>
    <t>malba stěny válečkem (1 vrstva - běžná interierová tónovaná barva)</t>
  </si>
  <si>
    <t>malba stěny válečkem (2 vrstvy - vinylovou tónovanou barvou)</t>
  </si>
  <si>
    <t>malba stěny válečkem (2 vrstvy - běžná interierová tónovaná barva)</t>
  </si>
  <si>
    <t>primalex plus tónovaný</t>
  </si>
  <si>
    <t>malba stěny válečkem (3 vrstvy - běžná interierová tónovaná barva)</t>
  </si>
  <si>
    <t>malba stropu válečkem (1 vrstva - běžná interierová tónovaná barva)</t>
  </si>
  <si>
    <t>malba stěny válečkem (1 vrstva - vinylová interierová tónovaná barva)</t>
  </si>
  <si>
    <t>malba stropu válečkem (2 vrstvy - vinylovou bílou barvou)</t>
  </si>
  <si>
    <t>linkování (přechody barev)</t>
  </si>
  <si>
    <t>úzká papírová páska</t>
  </si>
  <si>
    <t>malba fasády válečkem (2 vrstvy - akrylová fasádní barva)</t>
  </si>
  <si>
    <t>akrylová fasádní barva</t>
  </si>
  <si>
    <t>drobné opravy povrchů a maleb po dokončení kompletačních prací po výmalbě</t>
  </si>
  <si>
    <t>drobný materiál</t>
  </si>
  <si>
    <t>odborné malířské práce</t>
  </si>
  <si>
    <t>odborné malířské práce, které nelze napasovat na aktuální úkolové položky - viz popis v poznámce níže</t>
  </si>
  <si>
    <t>pomocné malířské práce</t>
  </si>
  <si>
    <t>pomocné malířské práce, které nelze napasovat na aktuální úkolové položky - viz popis v poznámce níže</t>
  </si>
  <si>
    <t>předpokládaný materiál k malířským pracím v hodinovce (průměrná orientační cena) (předpoklad 500 Kč + pevně sjednaná marže)</t>
  </si>
  <si>
    <t>předpokládaný materiál k malířským pracím v hodinovce (průměrná orientační cena) (předpoklad 1 tis + pevně sjednaná marže)</t>
  </si>
  <si>
    <t>předpokládaný materiál k malířským pracím v hodinovce (průměrná orientační cena) (předpoklad 2 tis + pevně sjednaná marže)</t>
  </si>
  <si>
    <t>předpokládaný materiál k malířským pracím v hodinovce (průměrná orientační cena) (předpoklad 5 tis + pevně sjednaná marže)</t>
  </si>
  <si>
    <t>předpokládaný materiál k malířským pracím v hodinovce (průměrná orientační cena) (předpoklad 10 tis + pevně sjednaná marže)</t>
  </si>
  <si>
    <t>Malířské práce celkem</t>
  </si>
  <si>
    <t>lak</t>
  </si>
  <si>
    <t>Lakýrnické práce</t>
  </si>
  <si>
    <t>fialová papírová páska šíře 50mm</t>
  </si>
  <si>
    <t>odmaštění</t>
  </si>
  <si>
    <t>celoplošné odmaštění</t>
  </si>
  <si>
    <t>opalování</t>
  </si>
  <si>
    <t>opalování okenních křídel a špalet včetně přebroušení (100%)</t>
  </si>
  <si>
    <t>brusný papír</t>
  </si>
  <si>
    <t xml:space="preserve">opalováni profilovaných dveří a obložek 100% </t>
  </si>
  <si>
    <t xml:space="preserve">opalování špaletových oken a okenních špalet 25% </t>
  </si>
  <si>
    <t>opalováni špaletových oken a okenních špalet 50%</t>
  </si>
  <si>
    <t xml:space="preserve">opalováni špaletových oken a okenních špalet 100% </t>
  </si>
  <si>
    <t>tmelení</t>
  </si>
  <si>
    <t>plošné tmelení okenních křídel a špalet včetně broušení</t>
  </si>
  <si>
    <t>tmel, brusný papír</t>
  </si>
  <si>
    <t>plošné tmelení profilovaných dveří včetně broušení</t>
  </si>
  <si>
    <t>lakování</t>
  </si>
  <si>
    <t>lakování špaletových oken  (zbroušení, odmaštění, nátěr)</t>
  </si>
  <si>
    <t xml:space="preserve">brusný papír, aceton, základová barva, vrchní barva </t>
  </si>
  <si>
    <t>lakování okenních špalet (zbroušení, odmaštění, nátěr)</t>
  </si>
  <si>
    <t>lakování profilovaných dveří  (zdrsnění, odmaštění, nátěr)</t>
  </si>
  <si>
    <t>lakování hladkých dveří  (zbroušení, odmaštění, nátěr)</t>
  </si>
  <si>
    <t>lakování dřevěných obložek  (zdrsnění, odmaštění, nátěr)</t>
  </si>
  <si>
    <t>lakování dřevěných parapetů  (zdrsnění, odmaštění, nátěr)</t>
  </si>
  <si>
    <t>lakování "anglického" táflování  (penetrace, nátěr)</t>
  </si>
  <si>
    <t xml:space="preserve">penetrace, vrchní barva </t>
  </si>
  <si>
    <t>lakování panelákových oken  (zbroušení, odmaštění, nátěr)</t>
  </si>
  <si>
    <t>lakování dřevěného obložení  (zbroušení, odmaštění, nátěr)</t>
  </si>
  <si>
    <t>nátěry</t>
  </si>
  <si>
    <t>nátěr ocelové zárubně (zbroušení, odmaštění, nátěr)</t>
  </si>
  <si>
    <t>nátěr litinových radiátorů do 10 čl. (zdrsnění, odmaštění, nátěr)</t>
  </si>
  <si>
    <t>brusný papír, aceton, barva na radiátory</t>
  </si>
  <si>
    <t>nátěr litinových radiátorů do 15 čl. (zdrsnění, odmaštění, nátěr)</t>
  </si>
  <si>
    <t>nátěr litinových radiátorů do 20 čl. (zdrsnění, odmaštění, nátěr)</t>
  </si>
  <si>
    <t>nátěr litinových radiátorů do 25 čl. (zdrsnění, odmaštění, nátěr)</t>
  </si>
  <si>
    <t>nátěr litinových radiátorů (lehké zbroušení, odmaštění, nátěr)</t>
  </si>
  <si>
    <t>čl</t>
  </si>
  <si>
    <t>nátěr plechových radiátorů (zbroušení, odmaštění, nátěr)</t>
  </si>
  <si>
    <t>nátěr trubek do pr. 30mm (zbroušení, odmaštění, nátěr)</t>
  </si>
  <si>
    <t>nátěr trubek do pr. 50mm (zbroušení, odmaštění, nátěr)</t>
  </si>
  <si>
    <t>nátěr venkovního parapetu (zbroušení, odmaštění, nátěr)</t>
  </si>
  <si>
    <t>nátěr venkovních parapetů (zbroušení, odmaštění, nátěr)</t>
  </si>
  <si>
    <t>nátěr okapů, svodů</t>
  </si>
  <si>
    <t>nátěry zábradlí, mříží, pletiva  (zbroušení, odmaštění, nátěr)</t>
  </si>
  <si>
    <t>nátěr stěny emailem (2 vrstvy)</t>
  </si>
  <si>
    <t>emailová barva</t>
  </si>
  <si>
    <t>nová linkrusta</t>
  </si>
  <si>
    <t>demontáž a zpětná montáž kování</t>
  </si>
  <si>
    <t>přesklení</t>
  </si>
  <si>
    <t>sklo 3mm, tmel</t>
  </si>
  <si>
    <t>odborné lakýrnické práce</t>
  </si>
  <si>
    <t>odborné lakýrnické práce, které nelze napasovat na aktuální úkolové položky - viz popis v poznámce níže</t>
  </si>
  <si>
    <t>pomocné lakýrnické práce</t>
  </si>
  <si>
    <t>pomocné lakýrnické práce, které nelze napasovat na aktuální úkolové položky - viz popis v poznámce níže</t>
  </si>
  <si>
    <t>předpokládaný materiál k lakýrnickým pracím v hodinovce (průměrná orientační cena) (předpoklad 500 Kč + pevně sjednaná marže)</t>
  </si>
  <si>
    <t>předpokládaný materiál k lakýrnickým pracím v hodinovce (průměrná orientační cena) (předpoklad 1 tis + pevně sjednaná marže)</t>
  </si>
  <si>
    <t>předpokládaný materiál k lakýrnickým pracím v hodinovce (průměrná orientační cena) (předpoklad 2 tis + pevně sjednaná marže)</t>
  </si>
  <si>
    <t>předpokládaný materiál k lakýrnickým pracím v hodinovce (průměrná orientační cena) (předpoklad 5 tis + pevně sjednaná marže)</t>
  </si>
  <si>
    <t>předpokládaný materiál k lakýrnickým pracím v hodinovce (průměrná orientační cena) (předpoklad 10 tis + pevně sjednaná marže)</t>
  </si>
  <si>
    <t>Lakýrnické práce celkem</t>
  </si>
  <si>
    <t>tap</t>
  </si>
  <si>
    <t>Tapetářské práce</t>
  </si>
  <si>
    <t>přípravy podkladu</t>
  </si>
  <si>
    <t>penetrace stěny válečkem</t>
  </si>
  <si>
    <t>brusivo</t>
  </si>
  <si>
    <t>aceton</t>
  </si>
  <si>
    <t>tapetování</t>
  </si>
  <si>
    <t>tapetování papírovou tapetou bez vzoru</t>
  </si>
  <si>
    <t>tapetování vinylovou tapetou bez vzoru</t>
  </si>
  <si>
    <t>tapetování vliesovou tapetou bez vzoru</t>
  </si>
  <si>
    <t>tapetování textilní tapetou bez vzoru</t>
  </si>
  <si>
    <t>tapetování papírovou tapetou se vzorem</t>
  </si>
  <si>
    <t>tapetování vinylovou tapetou se vzorem</t>
  </si>
  <si>
    <t>tapetování vliesovou tapetou se vzorem</t>
  </si>
  <si>
    <t>tapetování textilní tapetou se vzorem</t>
  </si>
  <si>
    <t>tapetování fototapetou</t>
  </si>
  <si>
    <t>tapetování sklovláknitou tapetou</t>
  </si>
  <si>
    <t>tapety dle výběru (orientační cena - bude počítáno dle skutečnosti)</t>
  </si>
  <si>
    <t>tapety dle výběru / nadstandard (průměrná orientační cena)</t>
  </si>
  <si>
    <t>odborné tapetářské práce</t>
  </si>
  <si>
    <t>odborné tapetářské práce, které nelze napasovat na aktuální úkolové položky - viz popis v poznámce níže</t>
  </si>
  <si>
    <t>pomocné tapetářské práce</t>
  </si>
  <si>
    <t>pomocné tapetářské práce, které nelze napasovat na aktuální úkolové položky - viz popis v poznámce níže</t>
  </si>
  <si>
    <t>předpokládaný materiál k tapetářským pracím v hodinovce (průměrná orientační cena) (předpoklad 500 Kč + pevně sjednaná marže)</t>
  </si>
  <si>
    <t>předpokládaný materiál k tapetářským pracím v hodinovce (průměrná orientační cena) (předpoklad 1 tis + pevně sjednaná marže)</t>
  </si>
  <si>
    <t>předpokládaný materiál k tapetářským pracím v hodinovce (průměrná orientační cena) (předpoklad 2 tis + pevně sjednaná marže)</t>
  </si>
  <si>
    <t>předpokládaný materiál k tapetářským pracím v hodinovce (průměrná orientační cena) (předpoklad 5 tis + pevně sjednaná marže)</t>
  </si>
  <si>
    <t>předpokládaný materiál k tapetářským pracím v hodinovce (průměrná orientační cena) (předpoklad 10 tis + pevně sjednaná marže)</t>
  </si>
  <si>
    <t>Tapetářské práce celkem</t>
  </si>
  <si>
    <t>pod</t>
  </si>
  <si>
    <t>Podlahářské práce</t>
  </si>
  <si>
    <t>polystyren</t>
  </si>
  <si>
    <t>pokládka polystyrenu tl.40mm na podlahu (1 vrstva)</t>
  </si>
  <si>
    <t>podlahový polystyren izolační tl. 40mm</t>
  </si>
  <si>
    <t>pokládka polystyrenu tl.50mm na podlahu (1 vrstva)</t>
  </si>
  <si>
    <t>podlahový polystyren izolační tl. 50mm</t>
  </si>
  <si>
    <t>podlahový polystyren kročejový tl. 50mm</t>
  </si>
  <si>
    <t>pokládka polystyrenu tl.70mm na podlahu (1 vrstva)</t>
  </si>
  <si>
    <t>podlahový polystyren kročejový tl. 70mm</t>
  </si>
  <si>
    <t>pokládka polystyrenu tl.100mm na podlahu (1 vrstva)</t>
  </si>
  <si>
    <t>podlahový polystyren kročejový tl. 100mm</t>
  </si>
  <si>
    <t>kročejová izolace</t>
  </si>
  <si>
    <t>pokládka kročejové izolace do tl.50mm na podlahu (1 vrstva)</t>
  </si>
  <si>
    <t>podlahová kročejová izolace (průměrná orientační cena)</t>
  </si>
  <si>
    <t>akustická izolace</t>
  </si>
  <si>
    <t>pokládka akustické izolace do tl.100mm na podlahu (1 vrstva)</t>
  </si>
  <si>
    <t>podlahová akustická izolace (průměrná orientační cena)</t>
  </si>
  <si>
    <t>anhydrit</t>
  </si>
  <si>
    <t>montáž okrajového dilatačního pásu s igelitem</t>
  </si>
  <si>
    <t>okrajový dilatační pás s igelitem</t>
  </si>
  <si>
    <t>zaplnění děr mezi nosnými prkny liaporem</t>
  </si>
  <si>
    <t>liapor frakce 1-4mm na vyrovnání děr</t>
  </si>
  <si>
    <t>pokládka folie pod anhydritovou podlahu bez podlahového topení topení</t>
  </si>
  <si>
    <t>PE fólie + přelepovací páska</t>
  </si>
  <si>
    <t>pokládka PE folie pod podlahové topení</t>
  </si>
  <si>
    <t>PE fólie IZOFOLIX + přelepovací páska</t>
  </si>
  <si>
    <t>lití anhydritové podlahy tl 60mm</t>
  </si>
  <si>
    <t>lití anhydritové podlahy tl 40mm</t>
  </si>
  <si>
    <t>strojní zbroušení anhydritu (zabroušení šlemu)</t>
  </si>
  <si>
    <t>cementové potěry</t>
  </si>
  <si>
    <t>lití cementového potěru tl 50mm</t>
  </si>
  <si>
    <t>cementový potěr CemLevel</t>
  </si>
  <si>
    <t>lití cementového potěru tl 60mm</t>
  </si>
  <si>
    <t>deskové vyrovnávky</t>
  </si>
  <si>
    <t>Geotextilie 300g/m2</t>
  </si>
  <si>
    <t>broušení</t>
  </si>
  <si>
    <t xml:space="preserve">strojní zbroušení podkladu na podlaze </t>
  </si>
  <si>
    <t>nivelace</t>
  </si>
  <si>
    <t>strojní zbroušení podkladu na podlaze pod samonivelační stěrku</t>
  </si>
  <si>
    <t>aplikace adhézního můstku</t>
  </si>
  <si>
    <t>adhezní můstek</t>
  </si>
  <si>
    <t>penetrace podkladu na podlaze pod samonivelační stěrku (adhézní můstek)</t>
  </si>
  <si>
    <t>adhezní můstek s křemičítým pískem</t>
  </si>
  <si>
    <t>vyrovnání podkladu na podlaze samonivelační stěrkou do 3mm</t>
  </si>
  <si>
    <t>sádrová samonivelační stěrka - Baumit Nivello Quattro (1,5 kg/m2/mm)</t>
  </si>
  <si>
    <t>jemné broušení betonového podkladu (sražení nerovností brusným kotoučem)</t>
  </si>
  <si>
    <t>opotřebení diamantového kotouče</t>
  </si>
  <si>
    <t>broušení betonu (sražení nerovností diamantovým kotoučem)</t>
  </si>
  <si>
    <t>strojní zbroušení samonivelační stěrky (zabroušení šlemu)</t>
  </si>
  <si>
    <t>vysávání</t>
  </si>
  <si>
    <t>vysátí podlahy</t>
  </si>
  <si>
    <t>penetrace podkladu pod pokládku podlahy</t>
  </si>
  <si>
    <t>hluková izolace</t>
  </si>
  <si>
    <t>lepení kročejové izolace</t>
  </si>
  <si>
    <t>gumokorková podložka (průměrná orientační cena)</t>
  </si>
  <si>
    <t>pokládka mirelonové podložky</t>
  </si>
  <si>
    <t>mirelonová podložka (průměrná orientační cena)</t>
  </si>
  <si>
    <t>pokládka podložky pod vinylovou podlahu</t>
  </si>
  <si>
    <t>podložka dle výberu a typu podlahy (průměrná orientační cena)</t>
  </si>
  <si>
    <t>pokládka hobry do 10mm</t>
  </si>
  <si>
    <t>pokládka parotěsné fólie včetně přelepení</t>
  </si>
  <si>
    <t>parotěsná fólie + přelepovací páska</t>
  </si>
  <si>
    <t>pokládka kročejové izolace do tl.50mm</t>
  </si>
  <si>
    <t>kročejová izolace tl. 40mm (Isover N)</t>
  </si>
  <si>
    <t>laminát</t>
  </si>
  <si>
    <t>pokládka laminátové plovoucí podlahy se zámkem - volně</t>
  </si>
  <si>
    <t>pokládka laminátové plovoucí podlahy se zámkem - celoplošné lepení</t>
  </si>
  <si>
    <t>PU lepidlo</t>
  </si>
  <si>
    <t>laminátová plovoucí podlaha (průměrná orientační cena)</t>
  </si>
  <si>
    <t>laminátová plovoucí podlaha / nadstandard (průměrná orientační cena)</t>
  </si>
  <si>
    <t>třívrstvé podlahy</t>
  </si>
  <si>
    <t>pokládka třívrstvé dřevěné podlahy - volně</t>
  </si>
  <si>
    <t>pokládka třívrstvé dřevěné podlahy - lepení (standard formát)</t>
  </si>
  <si>
    <t>pokládka třívrstvé dřevěné podlahy - lepení (formát parket)</t>
  </si>
  <si>
    <t>třívrstvá dřevěná podlaha - prkna - dekor vlisy (průměrná orientační cena)</t>
  </si>
  <si>
    <t>třívrstvá dřevěná podlaha - prkna - dekor vlisy / nadstandard (průměrná orientační cena)</t>
  </si>
  <si>
    <t>třívrstvá dřevěná podlaha - prkna - dekor prkna (průměrná orientační cena)</t>
  </si>
  <si>
    <t>třívrstvá dřevěná podlaha - prkna - dekor prkna / nadstandard (průměrná orientační cena)</t>
  </si>
  <si>
    <t>třívrstvá dřevěná podlaha - luxus (průměrná orientační cena)</t>
  </si>
  <si>
    <t>dvouvrstvé podlahy</t>
  </si>
  <si>
    <t>pokládka dvouvrstvé dřevěné podlahy - lepení (formát parket)</t>
  </si>
  <si>
    <t>dvouvrstvá dřevěná podlaha - formát parkety (průměrná orientační cena)</t>
  </si>
  <si>
    <t>dvouvrstvá dřevěná podlaha - formát parkety / nadstandard (průměrná orientační cena)</t>
  </si>
  <si>
    <t>třívrstvá dřevěná podlaha - formát parkety (průměrná orientační cena)</t>
  </si>
  <si>
    <t>třívrstvá dřevěná podlaha - formát parkety / nadstandard (průměrná orientační cena)</t>
  </si>
  <si>
    <t>masiv</t>
  </si>
  <si>
    <t>pokládka masivní podlahy - podlaha se zámkem pokládka - volně</t>
  </si>
  <si>
    <t>masivní podlaha (průměrná orientační cena)</t>
  </si>
  <si>
    <t>masivní podlaha / nadstandard (průměrná orientační cena)</t>
  </si>
  <si>
    <t>vinyl</t>
  </si>
  <si>
    <t>pokládka vinylové podlahy - lepení</t>
  </si>
  <si>
    <t>pokládka vinylové podlahy - lepení (v rolích)</t>
  </si>
  <si>
    <t>pokládka vinylové podlahy na schodiště - lepení</t>
  </si>
  <si>
    <t>vinylová podlaha (průměrná orientační cena)</t>
  </si>
  <si>
    <t>vinylová podlaha / nadstandard (průměrná orientační cena)</t>
  </si>
  <si>
    <t>vinylová podlaha (role) (průměrná orientační cena)</t>
  </si>
  <si>
    <t>vinylová podlaha (role) / nadstandard (průměrná orientační cena)</t>
  </si>
  <si>
    <t>pokládka vinylové podlahy se zámkem - volně (click)</t>
  </si>
  <si>
    <t>vinylová podlaha se zámkem (průměrná orientační cena)</t>
  </si>
  <si>
    <t>vinylová podlaha se zámkem / nadstandard (průměrná orientační cena)</t>
  </si>
  <si>
    <t>pokládka vinylové podlahy s podložkou a se zámkem - volně (click)</t>
  </si>
  <si>
    <t>vinylová podlaha s podložkou a se zámkem (průměrná orientační cena)</t>
  </si>
  <si>
    <t>vinylová podlaha s podložkou a se zámkem / nadstandard (průměrná orientační cena)</t>
  </si>
  <si>
    <t>koberce</t>
  </si>
  <si>
    <t>pokládka koberce (volně)</t>
  </si>
  <si>
    <t>pokládka koberce (lepení obostranou páskou)</t>
  </si>
  <si>
    <t>oboustranná lepící páska</t>
  </si>
  <si>
    <t>pokládka koberce (celoplošné lepení)</t>
  </si>
  <si>
    <t>pokládka koberce - kacelářské čtverce (celoplošné lepení na disperzi)</t>
  </si>
  <si>
    <t>disperzní fixace</t>
  </si>
  <si>
    <t>koberec (průměrná orientační cena)</t>
  </si>
  <si>
    <t>koberec / nadstandard (průměrná orientační cena)</t>
  </si>
  <si>
    <t>gumové podlahy</t>
  </si>
  <si>
    <t>pokládka pryžové podložky (celoplošné lepení)</t>
  </si>
  <si>
    <t>pryžová fitness podlaha (průměrná orientační cena)</t>
  </si>
  <si>
    <t>pryžová fitness podlaha / nadstandard (průměrná orientační cena)</t>
  </si>
  <si>
    <t>PVC</t>
  </si>
  <si>
    <t>pokládka pvc (celoplošné lepení)</t>
  </si>
  <si>
    <t xml:space="preserve">PVC + lepidlo (průměrná orientační cena) </t>
  </si>
  <si>
    <t>PVC + lepidlo / nadstandard (průměrná orientační cena)</t>
  </si>
  <si>
    <t>pokládka pvc (volně)</t>
  </si>
  <si>
    <t>PVC (průměrná orientační cena)</t>
  </si>
  <si>
    <t>PVC / nadstandard (průměrná orientační cena)</t>
  </si>
  <si>
    <t>OSB</t>
  </si>
  <si>
    <t>pokládka OSB desky (1 vrstva)</t>
  </si>
  <si>
    <t xml:space="preserve">OSB deska + vruty (průměrná orientační cena) </t>
  </si>
  <si>
    <t>broušení OSB podlahy (hrubé + jemné)</t>
  </si>
  <si>
    <t>lakování OSB podlahy (2 vrstvy s mezibrusem)</t>
  </si>
  <si>
    <t>parketový lak PALLMANN PALL-X94</t>
  </si>
  <si>
    <t xml:space="preserve">parketový lak (průměrná orientační cena) </t>
  </si>
  <si>
    <t>korek</t>
  </si>
  <si>
    <t>pokládka korkové podlahy</t>
  </si>
  <si>
    <t>parkety</t>
  </si>
  <si>
    <t>pokládka parket - lepení (standardní rozměry)</t>
  </si>
  <si>
    <t>doložení parket mezi dveřmi u chodby a ložnice</t>
  </si>
  <si>
    <t>parkety (průměrná orientační cena)</t>
  </si>
  <si>
    <t>parkety / nadstandard (průměrná orientační cena)</t>
  </si>
  <si>
    <t>broušení nových parket (hrubé + jemné)</t>
  </si>
  <si>
    <t>broušení lakovaných parket (hrubé + jemné)</t>
  </si>
  <si>
    <t>broušení stávajícího laku + jemné zabroušení parket</t>
  </si>
  <si>
    <t>tmelení parket (1 vrstva)</t>
  </si>
  <si>
    <t>parketový tmel PALLMANN UNI-KITT</t>
  </si>
  <si>
    <t>parketový tmel (průměrná orientační cena)</t>
  </si>
  <si>
    <t>tmelení parket s mezibrusem (2 vrstvy)</t>
  </si>
  <si>
    <t>lakování parket (1 vrstva)</t>
  </si>
  <si>
    <t>parketový lak (průměrná orientační cena)</t>
  </si>
  <si>
    <t>lakování parket (2 vrstvy s mezibrusem)</t>
  </si>
  <si>
    <t>lakování parket (3 vrstvy s mezibrusem)</t>
  </si>
  <si>
    <t>olejování parket (2 vrstvy s mezibrusem)</t>
  </si>
  <si>
    <t>parketový olej BONA</t>
  </si>
  <si>
    <t>mozaiky</t>
  </si>
  <si>
    <t>pokládka průmyslové mozaiky - katovky</t>
  </si>
  <si>
    <t>broušení průmyslové mozaiky (hrubé + jemné)</t>
  </si>
  <si>
    <t>tmelení průmyslové mozaiky (1 vrstva)</t>
  </si>
  <si>
    <t>lakování průmyslové mozaiky (3 vrstvy s mezibrusem)</t>
  </si>
  <si>
    <t>marmoleum</t>
  </si>
  <si>
    <t>pokládka marmolea včetně svaření</t>
  </si>
  <si>
    <t>marmoleum (průměrná orientační cena)</t>
  </si>
  <si>
    <t>marmoleum / nadstandard (průměrná orientační cena)</t>
  </si>
  <si>
    <t>masivní podlahy</t>
  </si>
  <si>
    <t>broušení masivní prkenné podlahy (hrubé + jemné)</t>
  </si>
  <si>
    <t>tmelení masivní prkenné podlahy (1 vrstva)</t>
  </si>
  <si>
    <t>lakování masivní prkenné podlahy (3 vrstvy s mezibrusem)</t>
  </si>
  <si>
    <t>soklové lišty</t>
  </si>
  <si>
    <t>montáž soklové lišty plastové</t>
  </si>
  <si>
    <t>plastová lišta, lepidlo mamut (průměrná orientační cena)</t>
  </si>
  <si>
    <t>montáž soklové lišty plastové s vinylem</t>
  </si>
  <si>
    <t>montáž soklové lišty plastové s kobercem</t>
  </si>
  <si>
    <t>montáž soklové lišty kovové</t>
  </si>
  <si>
    <t>kovová lišta, lepidlo mamut (průměrná orientační cena)</t>
  </si>
  <si>
    <t>montáž soklové lišty dřevěné</t>
  </si>
  <si>
    <t>lepidlo mamut</t>
  </si>
  <si>
    <t>lakování soklové lišty dřevěné</t>
  </si>
  <si>
    <t>olejování soklové lišty dřevěné</t>
  </si>
  <si>
    <t>olej BONA</t>
  </si>
  <si>
    <t>montáž soklové lišty dřevěné zapuštěné</t>
  </si>
  <si>
    <t>dřevěná lišta vč. prořezu (průměrná orientační cena)</t>
  </si>
  <si>
    <t>dřevěná lišta vč. prořezu / nadstandard (průměrná orientační cena)</t>
  </si>
  <si>
    <t>montáž soklové lišty vinylové</t>
  </si>
  <si>
    <t>vinyl lišta vč. prořezu  (průměrná orientační cena)</t>
  </si>
  <si>
    <t>vinyl lišta vč. prořezu / nadstandard (průměrná orientační cena)</t>
  </si>
  <si>
    <t>montáž soklové lišty MDF</t>
  </si>
  <si>
    <t>MDF lišta vč. prořezu, lepidlo mamut (průměrná orientační cena)</t>
  </si>
  <si>
    <t>montáž soklové lišty s kobercem</t>
  </si>
  <si>
    <t>lišta s kobercem vč. prořezu, lepidlo mamut (průměrná orientační cena)</t>
  </si>
  <si>
    <t>přechodové lišty</t>
  </si>
  <si>
    <t>montáž přechodové lišty v prostoru</t>
  </si>
  <si>
    <t>montáž přechodové lišty mezi dveře</t>
  </si>
  <si>
    <t>přechodová lišta 90cm (průměrná orientační cena)</t>
  </si>
  <si>
    <t>aplikace silikonů</t>
  </si>
  <si>
    <t>aplikace silikonu mezi soklovou lištou a podlahou</t>
  </si>
  <si>
    <t>aplikace akrylátu mezi soklovou lištou a stěnou</t>
  </si>
  <si>
    <t>schodové hrany</t>
  </si>
  <si>
    <t>montáž schodové hrany</t>
  </si>
  <si>
    <t>lepidlo mamut, hmoždinky</t>
  </si>
  <si>
    <t>schodová hrana (průměrná orientační cena)</t>
  </si>
  <si>
    <t>prahy</t>
  </si>
  <si>
    <t>montáž prahu</t>
  </si>
  <si>
    <t>práh (průměrná orientační cena)</t>
  </si>
  <si>
    <t>úprava prahu (krácení, broušení)</t>
  </si>
  <si>
    <t>lakování prahu</t>
  </si>
  <si>
    <t>olejování prahu</t>
  </si>
  <si>
    <t>olej</t>
  </si>
  <si>
    <t>krácení dveří</t>
  </si>
  <si>
    <t>zkrácení dveří</t>
  </si>
  <si>
    <t>nátěr betonové podlahy</t>
  </si>
  <si>
    <t>podlahový nátěr na beton (orientační cena)</t>
  </si>
  <si>
    <t xml:space="preserve">podlahový nátěr na beton Rokospol Probet </t>
  </si>
  <si>
    <t>teraca</t>
  </si>
  <si>
    <t>leštění terasa</t>
  </si>
  <si>
    <t>leštící pad</t>
  </si>
  <si>
    <t>vylití přírodního teraca, včetně zabroušení (orientační cena)</t>
  </si>
  <si>
    <t>materiál (orientační cena)</t>
  </si>
  <si>
    <t>podlahy MEISTER</t>
  </si>
  <si>
    <t>LC 55 Buk 06201 / MEISTER / 600012-1288198-06201</t>
  </si>
  <si>
    <t>LC 55 Buk 6201 / MEISTER / 6064006201</t>
  </si>
  <si>
    <t>LC 55 Crosswood 07135 / MEISTER / 600012-1288198-07135</t>
  </si>
  <si>
    <t>LC 55 Dub Anchor 6855 ( + World export collection) / MEISTER / 6064006855</t>
  </si>
  <si>
    <t>LC 55 Dub antický 6674 ( + World export collection) / MEISTER / 6064006674</t>
  </si>
  <si>
    <t>LC 55 Dub antický šedý 6866 / MEISTER / 6064006866</t>
  </si>
  <si>
    <t>LC 55 Dub bílý 06670 / MEISTER / 600012-1288198-06670</t>
  </si>
  <si>
    <t>LC 55 Dub bílý 6670 ( + World export collection) / MEISTER / 6064006670</t>
  </si>
  <si>
    <t>LC 55 Dub bridgewater 6685 / MEISTER / 6064006685</t>
  </si>
  <si>
    <t>LC 55 Dub jemný 6672 ( + World export collection) / MEISTER / 6064006672</t>
  </si>
  <si>
    <t>LC 55 Dub Marrakesch 06396 / MEISTER / 600012-1288198-06396</t>
  </si>
  <si>
    <t>LC 55 Dub Marrakesch 6396 / MEISTER / 6064006396</t>
  </si>
  <si>
    <t>LC 55 Dub natur 06067 / MEISTER / 600012-1288198-06067</t>
  </si>
  <si>
    <t>LC 55 Dub natur 6067 / MEISTER / 6064006067</t>
  </si>
  <si>
    <t>LC 55 Dub Nevado 07147 / MEISTER / 600012-1288198-07147</t>
  </si>
  <si>
    <t>LC 55 Dub pacific 6581 / MEISTER / 6064006581</t>
  </si>
  <si>
    <t>LC 55 Dub polní šedobéžový 6854 / MEISTER / 6064006854</t>
  </si>
  <si>
    <t>LC 55 Dub přírodní 06675 / MEISTER / 600012-1288198-06675</t>
  </si>
  <si>
    <t>LC 55 Dub přírodní 6675 ( + World export collection) / MEISTER / 6064006675</t>
  </si>
  <si>
    <t>LC 55 Dub rozpraskaný surový 6878 ( + World export collection) / MEISTER / 6064006878</t>
  </si>
  <si>
    <t>LC 55 Dub rozpraskaný světlý 06258 / MEISTER / 600012-1288198-06258</t>
  </si>
  <si>
    <t>LC 55 Dub rozpraskaný světlý 6258 / MEISTER / 6064006258</t>
  </si>
  <si>
    <t>LC 55 Dub rozpraskaný terra 06439 / MEISTER / 600012-1288198-06439</t>
  </si>
  <si>
    <t>LC 55 Dub rozpraskaný terra 6439 / MEISTER / 6064006439</t>
  </si>
  <si>
    <t>LC 55 Dub Savona 6852 ( + World export collection) / MEISTER / 6064006852</t>
  </si>
  <si>
    <t>LC 55 Dub šedý 06671 / MEISTER / 600012-1288198-06671</t>
  </si>
  <si>
    <t>LC 55 Jasan arktický bílý 6867 ( + World export collection) / MEISTER / 6064006867</t>
  </si>
  <si>
    <t>LC 55 Javor 00202 / MEISTER / 600012-1288198-00202</t>
  </si>
  <si>
    <t>LC 55 Javor 202 / MEISTER / 606400202</t>
  </si>
  <si>
    <t>LC 55 Modern herringbone 6683 / MEISTER / 6064006683</t>
  </si>
  <si>
    <t>LC 55 Ořech 00211 / MEISTER / 600012-1288198-00211</t>
  </si>
  <si>
    <t>LC 55 Ořech 211 / MEISTER / 606400211</t>
  </si>
  <si>
    <t>LD 55 Cabana wood 06681 / MEISTER / 600015-1288198-06681</t>
  </si>
  <si>
    <t>LD 55 Cabana wood 6681 / MEISTER / 6196006681</t>
  </si>
  <si>
    <t>LD 55 Dub anglický natur 06952 / MEISTER / 600015-1288198-06952</t>
  </si>
  <si>
    <t>LD 55 Dub Bayfield 06679 / MEISTER / 600015-1288198-06679</t>
  </si>
  <si>
    <t>LD 55 Dub Bayfield 6679 / MEISTER / 6196006679</t>
  </si>
  <si>
    <t>LD 55 Dub East coast 06682 / MEISTER / 600015-1288198-06682</t>
  </si>
  <si>
    <t>LD 55 Dub East coast 6682 / MEISTER / 6196006682</t>
  </si>
  <si>
    <t>LD 55 Dub Fairview 07015 / MEISTER / 600015-1288198-07015</t>
  </si>
  <si>
    <t>LD 55 Dub Hill 07153 / MEISTER / 600015-1288198-07153</t>
  </si>
  <si>
    <t>LD 55 Dub Karamel 06953 / MEISTER / 600015-1288198-06953</t>
  </si>
  <si>
    <t>LD 55 Dub Louisiana 6861 / MEISTER / 6196006861</t>
  </si>
  <si>
    <t>LD 55 Dub Spring Break 6678 / MEISTER / 6196006678</t>
  </si>
  <si>
    <t>LD 55 Dub Urbanville 6680 / MEISTER / 6196006680</t>
  </si>
  <si>
    <t>LD 55 Dub Villa 07016 / MEISTER / 600015-1288198-07016</t>
  </si>
  <si>
    <t>LD 55 Finca wood 6856 / MEISTER / 6196006856</t>
  </si>
  <si>
    <t>LD 55 Fisherman´s wharf 6862 / MEISTER / 6196006862</t>
  </si>
  <si>
    <t>LC 150 Buk 06201 / MEISTER / 600014-1288198-06201</t>
  </si>
  <si>
    <t>LC 150 Buk 6201 / MEISTER / 6136006201</t>
  </si>
  <si>
    <t>LC 150 Buk královský 6388 / MEISTER / 6136006388</t>
  </si>
  <si>
    <t>LC 150 Dub 00462 ( + World export collection) / MEISTER / 600014-1288198-00462</t>
  </si>
  <si>
    <t>LC 150 Dub 06443 / MEISTER / 600014-1288198-06443</t>
  </si>
  <si>
    <t>LC 150 Dub 462 ( + World export collection) / MEISTER / 613600462</t>
  </si>
  <si>
    <t>LC 150 Dub 6441 / MEISTER / 6136006441</t>
  </si>
  <si>
    <t>LC 150 Dub 6443 / MEISTER / 6136006443</t>
  </si>
  <si>
    <t>LC 150 Dub Barista 6420 ( + World export collection) / MEISTER / 6136006420</t>
  </si>
  <si>
    <t>LC 150 Dub Bergamo 6851 ( + World export collection) / MEISTER / 6136006851</t>
  </si>
  <si>
    <t>LC 150 Dub bílý louhovaný 06181 / MEISTER / 600014-1288198-06181</t>
  </si>
  <si>
    <t>LC 150 Dub bílý louhovaný 6181 / MEISTER / 6136006181</t>
  </si>
  <si>
    <t>LC 150 Dub Casablanca 06414 / MEISTER / 600014-1288198-06414</t>
  </si>
  <si>
    <t>LC 150 Dub Casablanca 6414 ( + World export collection) / MEISTER / 6136006414</t>
  </si>
  <si>
    <t>LC 150 Dub Chianti 07149 / MEISTER / 600014-1288198-07149</t>
  </si>
  <si>
    <t>LC 150 Dub kapučíno 06263 / MEISTER / 600014-1288198-06263</t>
  </si>
  <si>
    <t>LC 150 Dub kapučíno 6263 / MEISTER / 6136006263</t>
  </si>
  <si>
    <t>LC 150 Dub marcipán 6268 / MEISTER / 6136006268</t>
  </si>
  <si>
    <t>LC 150 Dub markant surový 06273 / MEISTER / 600014-1288198-06273</t>
  </si>
  <si>
    <t>LC 150 Dub markant surový 6273 ( + World export collection) / MEISTER / 6136006273</t>
  </si>
  <si>
    <t>LC 150 Dub medový 07127 / MEISTER / 600014-1288198-07127</t>
  </si>
  <si>
    <t>LC 150 Dub Monclair 07148 / MEISTER / 600014-1288198-07148</t>
  </si>
  <si>
    <t>LC 150 Dub Monclair 6432 ( + World export collection) / MEISTER / 6136006432</t>
  </si>
  <si>
    <t>LC 150 Dub Muscat 06416 / MEISTER / 600014-1288198-06416</t>
  </si>
  <si>
    <t>LC 150 Dub Muscat 6416 / MEISTER / 6136006416</t>
  </si>
  <si>
    <t>LC 150 Dub Nova 06413 / MEISTER / 600014-1288198-06413</t>
  </si>
  <si>
    <t>LC 150 Dub Nova 6413 / MEISTER / 6136006413</t>
  </si>
  <si>
    <t>LC 150 Dub přírodní rustikální 6865 ( + World export collection) / MEISTER / 6136006865</t>
  </si>
  <si>
    <t>LC 150 Dub rozpraskaný kapučíno 6318 / MEISTER / 6136006318</t>
  </si>
  <si>
    <t>LC 150 Dub sukovitý krémově bílý 6947 ( + World export collection) / MEISTER / 6136006947</t>
  </si>
  <si>
    <t>LC 150 Dub šedý 6442 / MEISTER / 6136006442</t>
  </si>
  <si>
    <t>LC 150 Dub Taverna 06428 / MEISTER / 600014-1288198-06428</t>
  </si>
  <si>
    <t>LC 150 Dub Taverna 6428 / MEISTER / 6136006428</t>
  </si>
  <si>
    <t>LC 150 Dub tower krémově bílý 07119 / MEISTER / 600014-1288198-07119</t>
  </si>
  <si>
    <t>LC 150 Dub tower krémový 07120 / MEISTER / 600014-1288198-07120</t>
  </si>
  <si>
    <t>LC 150 Dub tower světlý 07141 / MEISTER / 600014-1288198-07141</t>
  </si>
  <si>
    <t>LC 150 Dub Trentino 6393 ( + World export collection) / MEISTER / 6136006393</t>
  </si>
  <si>
    <t>LC 150 Dub vápněný 6027  / MEISTER / 6136006027</t>
  </si>
  <si>
    <t>LC 150 Javor 6017 / MEISTER / 6136006017</t>
  </si>
  <si>
    <t>LC 150 Ořech 06440 / MEISTER / 600014-1288198-06440</t>
  </si>
  <si>
    <t>LC 150 Ořech 6440 / MEISTER / 6136006440</t>
  </si>
  <si>
    <t>LC 150 Sea Side 6417  ( + World export collection) / MEISTER / 6136006417</t>
  </si>
  <si>
    <t>LC 150 White Life 6390 / MEISTER / 6136006390</t>
  </si>
  <si>
    <t>LB 150 Beton 7321 / MEISTER / 6022007321</t>
  </si>
  <si>
    <t>LB 150 Black Rock 07136  / MEISTER / 600003-0857398-07136</t>
  </si>
  <si>
    <t>LB 150 Břidlice antracit 06137  / MEISTER / 600003-0857398-06137</t>
  </si>
  <si>
    <t>LB 150 Břidlice antracit 6137  / MEISTER / 6022006137</t>
  </si>
  <si>
    <t>LB 150 Břidlice šedá 06136  / MEISTER / 600003-0857398-06136</t>
  </si>
  <si>
    <t>LB 150 Břidlice šedá 6136  / MEISTER / 6022006136</t>
  </si>
  <si>
    <t>LB 150 Cool Storm 6533  / MEISTER / 6022006533</t>
  </si>
  <si>
    <t>LB 150 Copper Iron 06857 / MEISTER / 600003-0857398-06857</t>
  </si>
  <si>
    <t>LB 150 Copper Iron 6857 / MEISTER / 6022006857</t>
  </si>
  <si>
    <t>LB 150 Cream Stone 07138  / MEISTER / 600003-0857398-07138</t>
  </si>
  <si>
    <t>LB 150 Layer stone 6860 / MEISTER / 6022006860</t>
  </si>
  <si>
    <t>LB 150 Mineral Stone 07137  / MEISTER / 600003-0857398-07137</t>
  </si>
  <si>
    <t>LD 200 Dub fountain 07110 / MEISTER / 600004-1288244-07110</t>
  </si>
  <si>
    <t>LD 200 Dub fountain surový 07152 / MEISTER / 600004-1288244-07152</t>
  </si>
  <si>
    <t>LD 200 Dub fountain tmavý 07111 / MEISTER / 600004-1288244-07111</t>
  </si>
  <si>
    <t>LD 200 Dub Kingdom 06899 / MEISTER / 600004-1288244-06899</t>
  </si>
  <si>
    <t>LD 200 Dub skalní pískový 07122 / MEISTER / 600004-1288244-07122</t>
  </si>
  <si>
    <t>LD 200 Dub Taverna 06428 / MEISTER / 600004-1288244-06428</t>
  </si>
  <si>
    <t>LD 200 Dub wolf 07146 / MEISTER / 600004-1288244-07146</t>
  </si>
  <si>
    <t>LD 200 Teak 07145 / MEISTER / 600004-1288244-07145</t>
  </si>
  <si>
    <t>LL 250 Dub Atacama 06380 / MEISTER / 600009-2052248-06380</t>
  </si>
  <si>
    <t>LL 250 Dub Atacama 6380 / MEISTER / 6274006380</t>
  </si>
  <si>
    <t>LL 250 Dub Bargello 6423 / MEISTER / 6274006423</t>
  </si>
  <si>
    <t>LL 250 Dub Dakar 06385 / MEISTER / 600009-2052248-06385</t>
  </si>
  <si>
    <t>LL 250 Dub Dakar 6385 / MEISTER / 6274006385</t>
  </si>
  <si>
    <t>LL 250 Dub farmářský světlý 6831 / MEISTER / 6274006831</t>
  </si>
  <si>
    <t>LL 250 Dub Fjord šedobéžový 6837 / MEISTER / 6274006837</t>
  </si>
  <si>
    <t>LL 250 Dub Glacier 6838 / MEISTER / 6274006838</t>
  </si>
  <si>
    <t>LL 250 Dub horský bílý 07124 / MEISTER / 600009-2052248-07124</t>
  </si>
  <si>
    <t>LL 250 Dub Nordland 6839 / MEISTER / 6274006839</t>
  </si>
  <si>
    <t>LL 250 Dub polární 6381 / MEISTER / 6274006381</t>
  </si>
  <si>
    <t>LL 250 Dub selský přírodní 06832 / MEISTER / 600009-2052248-06832</t>
  </si>
  <si>
    <t>LL 250 Dub selský přírodní 6832 / MEISTER / 6274006832</t>
  </si>
  <si>
    <t>LL 250 Dub stream 07143 / MEISTER / 600009-2052248-07143</t>
  </si>
  <si>
    <t>LL 250 Dub šedobílý 06277 / MEISTER / 600009-2052248-06277</t>
  </si>
  <si>
    <t>LL 250 Dub šedobílý 6277 / MEISTER / 6274006277</t>
  </si>
  <si>
    <t>LL 250 Dub toffee 07142 / MEISTER / 600009-2052248-07142</t>
  </si>
  <si>
    <t>LL 250 Dub Toffee 6275 / MEISTER / 6274006275</t>
  </si>
  <si>
    <t>LL 250 Dub valley světlý 07144 / MEISTER / 600009-2052248-07144</t>
  </si>
  <si>
    <t>LL 250 Dub Vintage mohérově šedý 6288 / MEISTER / 6274006288</t>
  </si>
  <si>
    <t>LL 250 Dub zámecký muškát 07130 / MEISTER / 600009-2052248-07130</t>
  </si>
  <si>
    <t>LL 250 Dub zámecký přírodní 06836 / MEISTER / 600009-2052248-06836</t>
  </si>
  <si>
    <t>LL 250 Dub zámecký přírodní 6836 / MEISTER / 6274006836</t>
  </si>
  <si>
    <t>LL 250 Dub zámecký surový 06840 / MEISTER / 600009-2052248-06840</t>
  </si>
  <si>
    <t>LL 250 Dub zámecký surový 6840 / MEISTER / 6274006840</t>
  </si>
  <si>
    <t>LL 250 Dub zámecký světlý 06841 / MEISTER / 600009-2052248-06841</t>
  </si>
  <si>
    <t>LL 250 Dub zámecký světlý 6841 / MEISTER / 6274006841</t>
  </si>
  <si>
    <t>LL 250 Dub zámecký tmavý 6842 / MEISTER / 6274006842</t>
  </si>
  <si>
    <t>LD 250 Dub arktický bílý 6995 / MEISTER / 6276006995</t>
  </si>
  <si>
    <t>LD 250 Dub béžovošedý 6959 / MEISTER / 6276006959</t>
  </si>
  <si>
    <t>LD 250 Dub divoký šedý 6977 / MEISTER / 6276006977</t>
  </si>
  <si>
    <t>LD 250 Dub Dub polní přírodní 6844 / MEISTER / 6276006844</t>
  </si>
  <si>
    <t>LD 250 Dub Fjord světlý 6846 / MEISTER / 6276006846</t>
  </si>
  <si>
    <t>LD 250 Dub Fjord šedý 6847 / MEISTER / 6276006847</t>
  </si>
  <si>
    <t>LD 250 Dub Champagner 07001 / MEISTER / 600002-1288244-07001</t>
  </si>
  <si>
    <t>LD 250 Dub Jantar 07002 / MEISTER / 600002-1288244-07002</t>
  </si>
  <si>
    <t>LD 250 Dub medový 07127 / MEISTER / 600002-1288244-07127</t>
  </si>
  <si>
    <t>LD 250 Dub pískový 07004 / MEISTER / 600002-1288244-07004</t>
  </si>
  <si>
    <t>LD 250 Dub polní světlý 6843 / MEISTER / 6276006843</t>
  </si>
  <si>
    <t>LD 250 Dub pouštní 6998 / MEISTER / 6276006998</t>
  </si>
  <si>
    <t>LD 250 Dub princess krémový 06896 / MEISTER / 600002-1288244-06896</t>
  </si>
  <si>
    <t>LD 250 Dub princess pískový 06895 / MEISTER / 600002-1288244-06895</t>
  </si>
  <si>
    <t>LD 250 Dub přírodní 6983 / MEISTER / 6276006983</t>
  </si>
  <si>
    <t>LD 250 Dub skalní pískový 07122 / MEISTER / 600002-1288244-07122</t>
  </si>
  <si>
    <t>LD 250 Dub surový relax 07113 / MEISTER / 600002-1288244-07113</t>
  </si>
  <si>
    <t>LS 350 Dub Champagner 07001 / MEISTER / 600001-0840168-07001</t>
  </si>
  <si>
    <t>LS 350 Dub jantar 07002 / MEISTER / 600001-0840168-07002</t>
  </si>
  <si>
    <t>LS 350 Dub medový 07127 / MEISTER / 600001-0840168-07127</t>
  </si>
  <si>
    <t>LS 350 Dub pískový 07004 / MEISTER / 600001-0840168-07004</t>
  </si>
  <si>
    <t>LS 350 Dub princess krémový 06896 / MEISTER / 600001-0840168-06896</t>
  </si>
  <si>
    <t>LS 350 Dub princess pískový 06895 / MEISTER / 600001-0840168-06895</t>
  </si>
  <si>
    <t>LS 350 Dub relax surový 07113 / MEISTER / 600001-0840168-07113</t>
  </si>
  <si>
    <t>LS 350 Dub skalní pískový 07122 / MEISTER / 600001-0840168-07122</t>
  </si>
  <si>
    <t>RD 300 Silence RIGID Dark woodland 7386 / MEISTER / 5941007386</t>
  </si>
  <si>
    <t>RD 300 Silence RIGID Dub Arctica 7394 / MEISTER / 5941007394</t>
  </si>
  <si>
    <t>RD 300 Silence RIGID Dub Beach house 7326 / MEISTER / 5941007326</t>
  </si>
  <si>
    <t>RD 300 Silence RIGID Dub Country garden 7329 / MEISTER / 5941007329</t>
  </si>
  <si>
    <t>RD 300 Silence RIGID Dub Deep Grove 7390 ( + World export collection) / MEISTER / 5941007390</t>
  </si>
  <si>
    <t>RD 300 Silence RIGID Dub Farmlands 7385 ( + World export collection) / MEISTER / 5941007385</t>
  </si>
  <si>
    <t>RD 300 Silence RIGID Dub Fleetwood 7399 / MEISTER / 5941007399</t>
  </si>
  <si>
    <t>RD 300 Silence RIGID Dub Hampstead 7397 / MEISTER / 5941007397</t>
  </si>
  <si>
    <t>RD 300 Silence RIGID Dub High Estate 7389 ( + World export collection) / MEISTER / 5941007389</t>
  </si>
  <si>
    <t>RD 300 Silence RIGID Dub Lakeshore 7387 ( + World export collection) / MEISTER / 5941007387</t>
  </si>
  <si>
    <t>RD 300 Silence RIGID Dub Lowfield 7392 / MEISTER / 5941007392</t>
  </si>
  <si>
    <t>RD 300 Silence RIGID Dub Outback 7393 / MEISTER / 5941007393</t>
  </si>
  <si>
    <t>RD 300 Silence RIGID Dub Seafront 7388 ( + World export collection) / MEISTER / 5941007388</t>
  </si>
  <si>
    <t>RD 300 Silence RIGID Dub Springdale 7395 / MEISTER / 5941007395</t>
  </si>
  <si>
    <t>RD 300 Silence RIGID Dub Vintage lodge 7327 / MEISTER / 5941007327</t>
  </si>
  <si>
    <t>RD 300 Silence RIGID Dub Westwood 7396 / MEISTER / 5941007396</t>
  </si>
  <si>
    <t>RD 300 Silence RIGID Dub Whitebury 7398 / MEISTER / 5941007398</t>
  </si>
  <si>
    <t>RD 300 Silence RIGID Grey forest wood 7330 / MEISTER / 5941007330</t>
  </si>
  <si>
    <t>RD 300 Silence RIGID Indian summer 7328 / MEISTER / 5941007328</t>
  </si>
  <si>
    <t>RD 300 Silence RIGID Timberwood 7391 ( + World export collection) / MEISTER / 5941007391</t>
  </si>
  <si>
    <t>RB 400 Silence RIGID Black Rock 7437 / MEISTER / 5953007437</t>
  </si>
  <si>
    <t>RB 400 Silence RIGID Cosmic Beam 7436 / MEISTER / 5953007436</t>
  </si>
  <si>
    <t>RB 400 Silence RIGID Cream Stone 7439 / MEISTER / 5953007439</t>
  </si>
  <si>
    <t>RB 400 Silence RIGID Mineral Stone 7438 / MEISTER / 5953007438</t>
  </si>
  <si>
    <t>RB 400 Silence RIGID Moon dust 7411 / MEISTER / 5953007411</t>
  </si>
  <si>
    <t>RB 400 Silence RIGID Moon grey 7412 / MEISTER / 5953007412</t>
  </si>
  <si>
    <t>RB 400 Silence RIGID Moon shadow 7413 / MEISTER / 5953007413</t>
  </si>
  <si>
    <t>RB 400 Silence RIGID White Stone 7440 / MEISTER / 5953007440</t>
  </si>
  <si>
    <t>RL 400 Silence RIGID Cold Breeze 7434 / MEISTER / 5952007434</t>
  </si>
  <si>
    <t>RL 400 Silence RIGID Dub Baywood 7404 / MEISTER / 5952007404</t>
  </si>
  <si>
    <t>RL 400 Silence RIGID Dub campside 7403 / MEISTER / 5952007403</t>
  </si>
  <si>
    <t>RL 400 Silence RIGID Dub Golden Creek 7430 / MEISTER / 5952007430</t>
  </si>
  <si>
    <t>RL 400 Silence RIGID Dub Natural Spring 7431 / MEISTER / 5952007431</t>
  </si>
  <si>
    <t>RL 400 Silence RIGID Dub rozpraskaný terra 7432 / MEISTER / 5952007432</t>
  </si>
  <si>
    <t>RL 400 Silence RIGID Dub rozpraskaný tmavý terra 7433 / MEISTER / 5952007433</t>
  </si>
  <si>
    <t>RL 400 Silence RIGID Dub White Cliffs 7435 / MEISTER / 5952007435</t>
  </si>
  <si>
    <t>HD 400 2200/270 ultra lak mat Dub 8913, kartáčovaný, natur / MEISTER / 633022891327</t>
  </si>
  <si>
    <t>HD 400 2200/270 ultra lak mat Dub 8914, kartáčovaný, živý / MEISTER / 633022891427</t>
  </si>
  <si>
    <t>HD 400 2200/270 ultra lak mat Dub 8915, kartáčovaný, autentic / MEISTER / 633022891527</t>
  </si>
  <si>
    <t>HD 400 2200/270 ultra lak mat Dub Alabaster 8919, kartáčovaný, natur / MEISTER / 633022891927</t>
  </si>
  <si>
    <t>HD 400 2200/270 ultra lak mat Dub artik bílý 8917, kartáčovaný, natur / MEISTER / 633022891727</t>
  </si>
  <si>
    <t>HD 400 2200/270 ultra lak mat Dub béžovošedý 8923, kartáčovaný, autentic / MEISTER / 633022892327</t>
  </si>
  <si>
    <t>HD 400 2200/270 ultra lak mat Dub champagner 8922, kartáčovaný, natur / MEISTER / 633022892227</t>
  </si>
  <si>
    <t>HD 400 2200/270 ultra lak mat Dub karamel 8916, kartáčovaný, autentic / MEISTER / 633022891627</t>
  </si>
  <si>
    <t>HD 400 2200/270 ultra lak mat Dub polární bílý 8920, kartáčovaný, natur / MEISTER / 633022892027</t>
  </si>
  <si>
    <t>HD 400 2200/270 ultra lak mat Dub surový 8921, kartáčovaný, autentic / MEISTER / 633022892127</t>
  </si>
  <si>
    <t>HD 400 2200/270 ultra lak mat Dub světlý 8918, kartáčovaný, natur / MEISTER / 633022891827</t>
  </si>
  <si>
    <t>HD 400 2200/270 ultra lak mat Ořech Americký 8912, živý / MEISTER / 633022891227</t>
  </si>
  <si>
    <t>HD 400 2600x320 ultra lak mat Dub 8915, kartáčovaný, autentic / MEISTER / 633026891532</t>
  </si>
  <si>
    <t>HD 400 2600x320 ultra lak mat Dub béžovošedý 8923, kartáčovaný, autentic / MEISTER / 633026892332</t>
  </si>
  <si>
    <t>HD 400 2600x320 ultra lak mat Dub surový 8921, kartáčovaný, autentic / MEISTER / 633026892132</t>
  </si>
  <si>
    <t>HD 400 2200/270 přírodní olej Dub 8900, kartáčovaný, živý / MEISTER / 633122890027</t>
  </si>
  <si>
    <t>HD 400 2200/270 přírodní olej Dub 8904, kartáčovaný, autentic / MEISTER / 633122890427</t>
  </si>
  <si>
    <t>HD 400 2200/270 přírodní olej Dub 8907, kartáčovaný, natur / MEISTER / 633122890727</t>
  </si>
  <si>
    <t>HD 400 2200/270 přírodní olej Dub béžovošedý 8905, kartáčovaný, autentic / MEISTER / 633122890527</t>
  </si>
  <si>
    <t>HD 400 2200/270 přírodní olej Dub bílý Vintage 8910, kartáčovaný, natur / MEISTER / 633122891027</t>
  </si>
  <si>
    <t>HD 400 2200/270 přírodní olej Dub jílově šedý 8901, kartáčovaný, autentic / MEISTER / 633122890127</t>
  </si>
  <si>
    <t>HD 400 2200/270 přírodní olej Dub kaštanově hnědý 8911, kartáčovaný, autentic / MEISTER / 633122891127</t>
  </si>
  <si>
    <t>HD 400 2200/270 přírodní olej Dub krémově bílý 8908, kartáčovaný, živý / MEISTER / 633122890827</t>
  </si>
  <si>
    <t>HD 400 2200/270 přírodní olej Dub olivově šedý Vintage 8903, kartáčovaný, autentic / MEISTER / 633122890327</t>
  </si>
  <si>
    <t>HD 400 2200/270 přírodní olej Dub surový 8902, kartáčovaný, autentic / MEISTER / 633122890227</t>
  </si>
  <si>
    <t>HD 400 2200/270 přírodní olej Dub surový 8906, kartáčovaný, natur / MEISTER / 633122890627</t>
  </si>
  <si>
    <t>HD 400 2200/270 přírodní olej Dub terra hnědý 8909, kartáčovaný, natur / MEISTER / 633122890927</t>
  </si>
  <si>
    <t>HD 400 2600/320 přírodní olej Dub 8900, kartáčovaný, živý / MEISTER / 633126890032</t>
  </si>
  <si>
    <t>HD 400 2600/320 přírodní olej Dub 8904, kartáčovaný, autentic / MEISTER / 633126890432</t>
  </si>
  <si>
    <t>HD 400 2600/320 přírodní olej Dub 8907, kartáčovaný, natur / MEISTER / 633126890732</t>
  </si>
  <si>
    <t>HD 400 2600/320 přírodní olej Dub béžovošedý 8905, kartáčovaný, autentic / MEISTER / 633126890532</t>
  </si>
  <si>
    <t>HD 400 2600/320 přírodní olej Dub surový 8902, kartáčovaný, autentic / MEISTER / 633126890232</t>
  </si>
  <si>
    <t>HD 400 2600/320 přírodní olej Dub surový 8906, kartáčovaný, natur / MEISTER / 633126890632</t>
  </si>
  <si>
    <t>HD 400 2200/205 ultra lak mat Dub 8914, kartáčovaný, rustikal / MEISTER / 633422891420</t>
  </si>
  <si>
    <t>HD 400 2200/205 ultra lak mat Dub krémově bílý 8937, kartáčovaný, rustikal / MEISTER / 633422893720</t>
  </si>
  <si>
    <t>HD 400 2200/205 ultra lak mat Dub surový 8936, kartáčovaný, rustikal / MEISTER / 633422893620</t>
  </si>
  <si>
    <t>HS 500 Lindura Dub 8925 / stromeček / MEISTER / 6332008925</t>
  </si>
  <si>
    <t>HS 500 Lindura Dub Alabaster 8929 / stromeček / MEISTER / 6332008929</t>
  </si>
  <si>
    <t>HS 500 Lindura Dub Arktický bílý 8927 / stromeček / MEISTER / 6332008927</t>
  </si>
  <si>
    <t>HS 500 Lindura Dub Béžovošedý 8931 / stromeček / MEISTER / 6332008931</t>
  </si>
  <si>
    <t>HS 500 Lindura Dub Olivově šedý 8926 / stromeček / MEISTER / 6332008926</t>
  </si>
  <si>
    <t>HS 500 Lindura Dub Surový 8928 / stromeček / MEISTER / 6332008928</t>
  </si>
  <si>
    <t>HS 500 Lindura Dub Šampaň 8930 / stromeček / MEISTER / 6332008930</t>
  </si>
  <si>
    <t>HS 500 Lindura Ořech Americký 8924 / stromeček / MEISTER / 6332008924</t>
  </si>
  <si>
    <t>DOPRODEJ Obvod.lišta Profil 3 PK 20/60 nácvak Buk královský 6388 / MEISTER / 6938236388</t>
  </si>
  <si>
    <t>DOPRODEJ Obvod.lišta Profil 3 PK 20/60 nácvak Dub Anchor 6855 / MEISTER / 6938236855</t>
  </si>
  <si>
    <t>DOPRODEJ Obvod.lišta Profil 3 PK 20/60 nácvak Dub antický 6674 / MEISTER / 6938236674</t>
  </si>
  <si>
    <t>DOPRODEJ Obvod.lišta Profil 3 PK 20/60 nácvak Dub antický šedý 6866 / MEISTER / 6938236866</t>
  </si>
  <si>
    <t>DOPRODEJ Obvod.lišta Profil 3 PK 20/60 nácvak Dub arktický bílý 6503 / MEISTER / 6938236503</t>
  </si>
  <si>
    <t>DOPRODEJ Obvod.lišta Profil 3 PK 20/60 nácvak Dub arktický bílý 6995  / MEISTER / 6938236995</t>
  </si>
  <si>
    <t>DOPRODEJ Obvod.lišta Profil 3 PK 20/60 nácvak Dub Bargello 6423 / MEISTER / 6938236423</t>
  </si>
  <si>
    <t>DOPRODEJ Obvod.lišta Profil 3 PK 20/60 nácvak Dub Barista 6420 / MEISTER / 6938236420</t>
  </si>
  <si>
    <t>DOPRODEJ Obvod.lišta Profil 3 PK 20/60 nácvak Dub béžovošedý 6934 / MEISTER / 6938236934</t>
  </si>
  <si>
    <t>DOPRODEJ Obvod.lišta Profil 3 PK 20/60 nácvak Dub béžovošedý 6959 / MEISTER / 6938236959</t>
  </si>
  <si>
    <t>DOPRODEJ Obvod.lišta Profil 3 PK 20/60 nácvak Dub Bodega 6403 / MEISTER / 6938236403</t>
  </si>
  <si>
    <t>DOPRODEJ Obvod.lišta Profil 3 PK 20/60 nácvak Dub Bridgewater 6685 / MEISTER / 6938236685</t>
  </si>
  <si>
    <t>DOPRODEJ Obvod.lišta Profil 3 PK 20/60 nácvak Dub farmářský světlý 6831  / MEISTER / 6938236831</t>
  </si>
  <si>
    <t>DOPRODEJ Obvod.lišta Profil 3 PK 20/60 nácvak Dub farmářský tmavý 6834  / MEISTER / 6938236834</t>
  </si>
  <si>
    <t>DOPRODEJ Obvod.lišta Profil 3 PK 20/60 nácvak Dub fjord béžovošedý 6837  / MEISTER / 6938236837</t>
  </si>
  <si>
    <t>DOPRODEJ Obvod.lišta Profil 3 PK 20/60 nácvak Dub fjord šedý 6847  / MEISTER / 6938236847</t>
  </si>
  <si>
    <t>DOPRODEJ Obvod.lišta Profil 3 PK 20/60 nácvak Dub hnědý 6036  / MEISTER / 6938236036</t>
  </si>
  <si>
    <t>DOPRODEJ Obvod.lišta Profil 3 PK 20/60 nácvak Dub Chiemsee hnědý 6377  / MEISTER / 6938236377</t>
  </si>
  <si>
    <t>DOPRODEJ Obvod.lišta Profil 3 PK 20/60 nácvak Dub Iceland 6835 / MEISTER / 6938236835</t>
  </si>
  <si>
    <t>DOPRODEJ Obvod.lišta Profil 3 PK 20/60 nácvak Dub jílově šedý staré dřevo 6986  / MEISTER / 6938236986</t>
  </si>
  <si>
    <t>DOPRODEJ Obvod.lišta Profil 3 PK 20/60 nácvak Dub Midsummer 6864 / MEISTER / 6938236864</t>
  </si>
  <si>
    <t>DOPRODEJ Obvod.lišta Profil 3 PK 20/60 nácvak Dub Nordland 6839 / MEISTER / 6938236839</t>
  </si>
  <si>
    <t>DOPRODEJ Obvod.lišta Profil 3 PK 20/60 nácvak Dub Pacific 6581 / MEISTER / 6938236581</t>
  </si>
  <si>
    <t>DOPRODEJ Obvod.lišta Profil 3 PK 20/60 nácvak Dub polární 6381 / MEISTER / 6938236381</t>
  </si>
  <si>
    <t>DOPRODEJ Obvod.lišta Profil 3 PK 20/60 nácvak Dub polní béžovošedý 6854  / MEISTER / 6938236854</t>
  </si>
  <si>
    <t>DOPRODEJ Obvod.lišta Profil 3 PK 20/60 nácvak Dub polní přírodní 6844   / MEISTER / 6938236844</t>
  </si>
  <si>
    <t>DOPRODEJ Obvod.lišta Profil 3 PK 20/60 nácvak Dub přírodní 287 / MEISTER / 693823287</t>
  </si>
  <si>
    <t>DOPRODEJ Obvod.lišta Profil 3 PK 20/60 nácvak Dub přírodní rustikální 6865 / MEISTER / 6938236865</t>
  </si>
  <si>
    <t>DOPRODEJ Obvod.lišta Profil 3 PK 20/60 nácvak Dub rozpraskaný kapučíno 6318 / MEISTER / 6938236318</t>
  </si>
  <si>
    <t>DOPRODEJ Obvod.lišta Profil 3 PK 20/60 nácvak Dub rozpraskany surový 6878  / MEISTER / 6938236878</t>
  </si>
  <si>
    <t>DOPRODEJ Obvod.lišta Profil 3 PK 20/60 nácvak Dub Savona 6852 / MEISTER / 6938236852</t>
  </si>
  <si>
    <t>DOPRODEJ Obvod.lišta Profil 3 PK 20/60 nácvak Dub selský béžovošedý 6833  / MEISTER / 6938236833</t>
  </si>
  <si>
    <t>DOPRODEJ Obvod.lišta Profil 3 PK 20/60 nácvak Dub Spring break 6678 / MEISTER / 6938236678</t>
  </si>
  <si>
    <t>DOPRODEJ Obvod.lišta Profil 3 PK 20/60 nácvak Dub sukatý šedobílý 6947  / MEISTER / 6938236947</t>
  </si>
  <si>
    <t>DOPRODEJ Obvod.lišta Profil 3 PK 20/60 nácvak Dub světlý 286 / MEISTER / 693823286</t>
  </si>
  <si>
    <t>DOPRODEJ Obvod.lišta Profil 3 PK 20/60 nácvak Dub šedý 6132 / MEISTER / 6938236132</t>
  </si>
  <si>
    <t>DOPRODEJ Obvod.lišta Profil 3 PK 20/60 nácvak Dub šedý 6977 / MEISTER / 6938236977</t>
  </si>
  <si>
    <t>DOPRODEJ Obvod.lišta Profil 3 PK 20/60 nácvak Dub toffee 6275  / MEISTER / 6938236275</t>
  </si>
  <si>
    <t>DOPRODEJ Obvod.lišta Profil 3 PK 20/60 nácvak Dub Urbanville 6680 / MEISTER / 6938236680</t>
  </si>
  <si>
    <t>DOPRODEJ Obvod.lišta Profil 3 PK 20/60 nácvak Dub vápněný 6027 / MEISTER / 6938236027</t>
  </si>
  <si>
    <t>DOPRODEJ Obvod.lišta Profil 3 PK 20/60 nácvak Dub zámecký tmavý 6842  / MEISTER / 6938236842</t>
  </si>
  <si>
    <t>DOPRODEJ Obvod.lišta Profil 3 PK 20/60 nácvak Finca wood 6856 / MEISTER / 6938236856</t>
  </si>
  <si>
    <t>DOPRODEJ Obvod.lišta Profil 3 PK 20/60 nácvak Jasan bílý arktický 6867  / MEISTER / 6938236867</t>
  </si>
  <si>
    <t>DOPRODEJ Obvod.lišta Profil 3 PK 20/60 nácvak Javor 6017 / MEISTER / 6938236017</t>
  </si>
  <si>
    <t>DOPRODEJ Obvod.lišta Profil 3 PK 20/60 nácvak Mississippi wood 6404 / MEISTER / 6938236404</t>
  </si>
  <si>
    <t>DOPRODEJ Obvod.lišta Profil 3 PK 20/60 nácvak Modern Herringbone 6683 / MEISTER / 6938236683</t>
  </si>
  <si>
    <t>DOPRODEJ Obvod.lišta Profil 3 PK 20/60 nácvak Multiwood 6849 / MEISTER / 6938236849</t>
  </si>
  <si>
    <t>DOPRODEJ Obvod.lišta Profil 3 PK 20/60 nácvak Ořech vintage 6845 / MEISTER / 6938236845</t>
  </si>
  <si>
    <t>DOPRODEJ Obvod.lišta Profil 3 PK 20/60 nácvak Panopolis 6684 / MEISTER / 6938236684</t>
  </si>
  <si>
    <t>DOPRODEJ Obvod.lišta Profil 3 PK 20/60 nácvak Seaside 6417 / MEISTER / 6938236417</t>
  </si>
  <si>
    <t>DOPRODEJ Obvod.lišta Profil 3 PK 20/60 nácvak White life 6390 / MEISTER / 6938236390</t>
  </si>
  <si>
    <t>Obvod.lišta Profil 3 PK 20/60 nácvak _Edelstahl-ocel 063 / MEISTER / 693823063</t>
  </si>
  <si>
    <t>Obvod.lišta Profil 3 PK 20/60 nácvak _Uni bílá 324 / MEISTER / 693823324</t>
  </si>
  <si>
    <t>Obvod.lišta Profil 3 PK 20/60 nácvak _Základová fólie bílá (přetíratelná) 2222 / MEISTER / 6938232222</t>
  </si>
  <si>
    <t>Obvod.lišta Profil 3 PK 20/60 nácvak Buk 6201 / MEISTER / 6938236201</t>
  </si>
  <si>
    <t>Obvod.lišta Profil 3 PK 20/60 nácvak Cabana wood 6681 / MEISTER / 6938236681</t>
  </si>
  <si>
    <t>Obvod.lišta Profil 3 PK 20/60 nácvak Dub 462 / MEISTER / 693823462</t>
  </si>
  <si>
    <t>Obvod.lišta Profil 3 PK 20/60 nácvak Dub 6064 / MEISTER / 6938236064</t>
  </si>
  <si>
    <t>Obvod.lišta Profil 3 PK 20/60 nácvak Dub 6443 / MEISTER / 6938236443</t>
  </si>
  <si>
    <t>Obvod.lišta Profil 3 PK 20/60 nácvak Dub anglický přírodní 6983  / MEISTER / 6938236983</t>
  </si>
  <si>
    <t>Obvod.lišta Profil 3 PK 20/60 nácvak Dub Arcadia 6412 / MEISTER / 6938236412</t>
  </si>
  <si>
    <t>Obvod.lišta Profil 3 PK 20/60 nácvak Dub Atacama 6380 / MEISTER / 6938236380</t>
  </si>
  <si>
    <t>Obvod.lišta Profil 3 PK 20/60 nácvak Dub bílý 6670 / MEISTER / 6938236670</t>
  </si>
  <si>
    <t>Obvod.lišta Profil 3 PK 20/60 nácvak Dub Caledonia 6421 / MEISTER / 6938236421</t>
  </si>
  <si>
    <t>Obvod.lišta Profil 3 PK 20/60 nácvak Dub Casablanca 6414 / MEISTER / 6938236414</t>
  </si>
  <si>
    <t>Obvod.lišta Profil 3 PK 20/60 nácvak Dub Dakar 6385 / MEISTER / 6938236385</t>
  </si>
  <si>
    <t>Obvod.lišta Profil 3 PK 20/60 nácvak Dub fjord světlý 6846  / MEISTER / 6938236846</t>
  </si>
  <si>
    <t>Obvod.lišta Profil 3 PK 20/60 nácvak Dub Habanera 6429 / MEISTER / 6938236429</t>
  </si>
  <si>
    <t>Obvod.lišta Profil 3 PK 20/60 nácvak Dub Chianti 6392 / MEISTER / 6938236392</t>
  </si>
  <si>
    <t>Obvod.lišta Profil 3 PK 20/60 nácvak Dub Chiemsee světlý 6376  / MEISTER / 6938236376</t>
  </si>
  <si>
    <t>Obvod.lišta Profil 3 PK 20/60 nácvak Dub kapučíno 6263 / MEISTER / 6938236263</t>
  </si>
  <si>
    <t>Obvod.lišta Profil 3 PK 20/60 nácvak Dub karamel 6953  / MEISTER / 6938236953</t>
  </si>
  <si>
    <t>Obvod.lišta Profil 3 PK 20/60 nácvak Dub koňak rustikální 6256  / MEISTER / 6938236256</t>
  </si>
  <si>
    <t>Obvod.lišta Profil 3 PK 20/60 nácvak Dub ledovcový 6838  / MEISTER / 6938236838</t>
  </si>
  <si>
    <t>Obvod.lišta Profil 3 PK 20/60 nácvak Dub lodní 6188 / MEISTER / 6938236188</t>
  </si>
  <si>
    <t>Obvod.lišta Profil 3 PK 20/60 nácvak Dub lodní světlý 6259 / MEISTER / 6938236259</t>
  </si>
  <si>
    <t>Obvod.lišta Profil 3 PK 20/60 nácvak Dub louhovaný bílý 6181 / MEISTER / 6938236181</t>
  </si>
  <si>
    <t>Obvod.lišta Profil 3 PK 20/60 nácvak Dub marcipán 6268 / MEISTER / 6938236268</t>
  </si>
  <si>
    <t>Obvod.lišta Profil 3 PK 20/60 nácvak Dub markant surový 6273 / MEISTER / 6938236273</t>
  </si>
  <si>
    <t>Obvod.lišta Profil 3 PK 20/60 nácvak Dub Marrakesch 6396 / MEISTER / 6938236396</t>
  </si>
  <si>
    <t>Obvod.lišta Profil 3 PK 20/60 nácvak Dub muškát 6416 / MEISTER / 6938236416</t>
  </si>
  <si>
    <t>Obvod.lišta Profil 3 PK 20/60 nácvak Dub Nova 6413 / MEISTER / 6938236413</t>
  </si>
  <si>
    <t>Obvod.lišta Profil 3 PK 20/60 nácvak Dub polní světlý 6843  / MEISTER / 6938236843</t>
  </si>
  <si>
    <t>Obvod.lišta Profil 3 PK 20/60 nácvak Dub pouštní 6998 / MEISTER / 6938236998</t>
  </si>
  <si>
    <t>Obvod.lišta Profil 3 PK 20/60 nácvak Dub přírodní 6067 / MEISTER / 6938236067</t>
  </si>
  <si>
    <t>Obvod.lišta Profil 3 PK 20/60 nácvak Dub rozpraskaný světlý 6258  / MEISTER / 6938236258</t>
  </si>
  <si>
    <t>Obvod.lišta Profil 3 PK 20/60 nácvak Dub rozpraskaný terra 6439 / MEISTER / 6938236439</t>
  </si>
  <si>
    <t>Obvod.lišta Profil 3 PK 20/60 nácvak Dub selský přírodní 6832  / MEISTER / 6938236832</t>
  </si>
  <si>
    <t>Obvod.lišta Profil 3 PK 20/60 nácvak Dub střední 6131 / MEISTER / 6938236131</t>
  </si>
  <si>
    <t>Obvod.lišta Profil 3 PK 20/60 nácvak Dub šedobílý 6277 / MEISTER / 6938236277</t>
  </si>
  <si>
    <t>Obvod.lišta Profil 3 PK 20/60 nácvak Dub šedý 6442 / MEISTER / 6938236442</t>
  </si>
  <si>
    <t>Obvod.lišta Profil 3 PK 20/60 nácvak Dub šedý 6671 / MEISTER / 6938236671</t>
  </si>
  <si>
    <t>Obvod.lišta Profil 3 PK 20/60 nácvak Dub Taverna 6428 / MEISTER / 6938236428</t>
  </si>
  <si>
    <t>Obvod.lišta Profil 3 PK 20/60 nácvak Dub vintage mohérově šedý 6288 / MEISTER / 6938236288</t>
  </si>
  <si>
    <t>Obvod.lišta Profil 3 PK 20/60 nácvak Dub zámecký přírodní 6836  / MEISTER / 6938236836</t>
  </si>
  <si>
    <t>Obvod.lišta Profil 3 PK 20/60 nácvak Dub zámecký světlý 6841  / MEISTER / 6938236841</t>
  </si>
  <si>
    <t>Obvod.lišta Profil 3 PK 20/60 nácvak Javor 202 / MEISTER / 693823202</t>
  </si>
  <si>
    <t>Obvod.lišta Profil 3 PK 20/60 nácvak Ořech 211 / MEISTER / 693823211</t>
  </si>
  <si>
    <t>Obvod.lišta Profil 3 PK 20/60 nácvak Ořech 6440 / MEISTER / 6938236440</t>
  </si>
  <si>
    <t>Obvod.lišta Profil 3 PK 20/60 nácvak Ořech Amore 6389 / MEISTER / 6938236389</t>
  </si>
  <si>
    <t>DOPRODEJ Obvod.lišta Profil 20 PK 16/60 nácvak Cabin board 6991 / MEISTER / 6948236991</t>
  </si>
  <si>
    <t>DOPRODEJ Obvod.lišta Profil 20 PK 16/60 nácvak Dub arktický bílý 6995 / MEISTER / 6948236995</t>
  </si>
  <si>
    <t>DOPRODEJ Obvod.lišta Profil 20 PK 16/60 nácvak Dub béžovošedý 6959 / MEISTER / 6948236959</t>
  </si>
  <si>
    <t>DOPRODEJ Obvod.lišta Profil 20 PK 16/60 nácvak Dub kapučíno 6935 / MEISTER / 6948236935</t>
  </si>
  <si>
    <t>DOPRODEJ Obvod.lišta Profil 20 PK 16/60 nácvak Dub korunní tmavý 6848 / MEISTER / 6948236848</t>
  </si>
  <si>
    <t>DOPRODEJ Obvod.lišta Profil 20 PK 16/60 nácvak Dub polární 6994 / MEISTER / 6948236994</t>
  </si>
  <si>
    <t>Obvod.lišta Profil 20 PK 16/60 nácvak _Antracit - černá 059 / MEISTER / 694823059</t>
  </si>
  <si>
    <t>Obvod.lišta Profil 20 PK 16/60 nácvak _Černá 2277 / MEISTER / 6948232277</t>
  </si>
  <si>
    <t>Obvod.lišta Profil 20 PK 16/60 nácvak _Edelstahl - ocel 063 / MEISTER / 694823063</t>
  </si>
  <si>
    <t>Obvod.lišta Profil 20 PK 16/60 nácvak _Uni - bílá 324  / MEISTER / 694823324</t>
  </si>
  <si>
    <t>Obvod.lišta Profil 20 PK 16/60 nácvak _Základová folie bílá (přetíratelná) 2222 / MEISTER / 6948232222</t>
  </si>
  <si>
    <t>Obvod.lišta Profil 20 PK 16/60 nácvak Cold Breeze 7434 / MEISTER / 6948237434</t>
  </si>
  <si>
    <t>Obvod.lišta Profil 20 PK 16/60 nácvak Dub anglický koňak 6949 / MEISTER / 6948236949</t>
  </si>
  <si>
    <t>Obvod.lišta Profil 20 PK 16/60 nácvak Dub anglický přírodní 6952  / MEISTER / 6948236952</t>
  </si>
  <si>
    <t>Obvod.lišta Profil 20 PK 16/60 nácvak Dub anglický přírodní 6983 / MEISTER / 6948236983</t>
  </si>
  <si>
    <t>Obvod.lišta Profil 20 PK 16/60 nácvak Dub anglický surový 6985 / MEISTER / 6948236985</t>
  </si>
  <si>
    <t>Obvod.lišta Profil 20 PK 16/60 nácvak Dub Arctica 7394  / MEISTER / 6948237394</t>
  </si>
  <si>
    <t>Obvod.lišta Profil 20 PK 16/60 nácvak Dub Baywood 7404 / MEISTER / 6948237404</t>
  </si>
  <si>
    <t>Obvod.lišta Profil 20 PK 16/60 nácvak Dub beach house 7326 / MEISTER / 6948237326</t>
  </si>
  <si>
    <t>Obvod.lišta Profil 20 PK 16/60 nácvak Dub béžovošedý 6934 / MEISTER / 6948236934</t>
  </si>
  <si>
    <t>Obvod.lišta Profil 20 PK 16/60 nácvak Dub Casablanca 6414 / MEISTER / 6948236414</t>
  </si>
  <si>
    <t>Obvod.lišta Profil 20 PK 16/60 nácvak Dub country garden 7329 / MEISTER / 6948237329</t>
  </si>
  <si>
    <t>Obvod.lišta Profil 20 PK 16/60 nácvak Dub Deep Grove 7390  / MEISTER / 6948237390</t>
  </si>
  <si>
    <t>Obvod.lišta Profil 20 PK 16/60 nácvak Dub farmářský světlý 6831 / MEISTER / 6948236831</t>
  </si>
  <si>
    <t>Obvod.lišta Profil 20 PK 16/60 nácvak Dub fjord světlý 6846 / MEISTER / 6948236846</t>
  </si>
  <si>
    <t>Obvod.lišta Profil 20 PK 16/60 nácvak Dub Fleetwood 7399 / MEISTER / 6948237399</t>
  </si>
  <si>
    <t>Obvod.lišta Profil 20 PK 16/60 nácvak Dub Glacier 6838 / MEISTER / 6948236838</t>
  </si>
  <si>
    <t>Obvod.lišta Profil 20 PK 16/60 nácvak Dub Golden Creek 7430 / MEISTER / 6948237430</t>
  </si>
  <si>
    <t>Obvod.lišta Profil 20 PK 16/60 nácvak Dub Hampstead 7397 / MEISTER / 6948237397</t>
  </si>
  <si>
    <t>Obvod.lišta Profil 20 PK 16/60 nácvak Dub harmony 7453 / MEISTER / 6948237453</t>
  </si>
  <si>
    <t>Obvod.lišta Profil 20 PK 16/60 nácvak Dub High Estate 7389  / MEISTER / 6948237389</t>
  </si>
  <si>
    <t>Obvod.lišta Profil 20 PK 16/60 nácvak Dub jílově šedý 6986 / MEISTER / 6948236986</t>
  </si>
  <si>
    <t>Obvod.lišta Profil 20 PK 16/60 nácvak Dub kouřový 6893 / MEISTER / 6948236893</t>
  </si>
  <si>
    <t>Obvod.lišta Profil 20 PK 16/60 nácvak Dub lakeside 6990 / MEISTER / 6948236990</t>
  </si>
  <si>
    <t>Obvod.lišta Profil 20 PK 16/60 nácvak Dub lakewood 7457 / MEISTER / 6948237457</t>
  </si>
  <si>
    <t>Obvod.lišta Profil 20 PK 16/60 nácvak Dub lakewood přírodní 7456 / MEISTER / 6948237456</t>
  </si>
  <si>
    <t>Obvod.lišta Profil 20 PK 16/60 nácvak Dub Lowfield 7392  / MEISTER / 6948237392</t>
  </si>
  <si>
    <t>Obvod.lišta Profil 20 PK 16/60 nácvak Dub Madras 6891 / MEISTER / 6948236891</t>
  </si>
  <si>
    <t>Obvod.lišta Profil 20 PK 16/60 nácvak Dub Merino šedý 7140 / MEISTER / 6948237140</t>
  </si>
  <si>
    <t>Obvod.lišta Profil 20 PK 16/60 nácvak Dub Natural Spring 7431 / MEISTER / 6948237431</t>
  </si>
  <si>
    <t>Obvod.lišta Profil 20 PK 16/60 nácvak Dub nova 6413 / MEISTER / 6948236413</t>
  </si>
  <si>
    <t>Obvod.lišta Profil 20 PK 16/60 nácvak Dub polní béžovošedý 6854 / MEISTER / 6948236854</t>
  </si>
  <si>
    <t>Obvod.lišta Profil 20 PK 16/60 nácvak Dub polní přírodní 6844 / MEISTER / 6948236844</t>
  </si>
  <si>
    <t>Obvod.lišta Profil 20 PK 16/60 nácvak Dub polní světlý 6843 / MEISTER / 6948236843</t>
  </si>
  <si>
    <t>Obvod.lišta Profil 20 PK 16/60 nácvak Dub pouštní 6998  / MEISTER / 6948236998</t>
  </si>
  <si>
    <t>Obvod.lišta Profil 20 PK 16/60 nácvak Dub princess surový 7132 / MEISTER / 6948237132</t>
  </si>
  <si>
    <t>Obvod.lišta Profil 20 PK 16/60 nácvak Dub princess světlý 7123 / MEISTER / 6948237123</t>
  </si>
  <si>
    <t>Obvod.lišta Profil 20 PK 16/60 nácvak Dub princess tmavý 7134 / MEISTER / 6948237134</t>
  </si>
  <si>
    <t>Obvod.lišta Profil 20 PK 16/60 nácvak Dub rozpraskaný terra 6439 / MEISTER / 6948236439</t>
  </si>
  <si>
    <t>Obvod.lišta Profil 20 PK 16/60 nácvak Dub rozpraskaný terra tmavý 7433 / MEISTER / 6948237433</t>
  </si>
  <si>
    <t>Obvod.lišta Profil 20 PK 16/60 nácvak Dub selský přírodní 6832 / MEISTER / 6948236832</t>
  </si>
  <si>
    <t>Obvod.lišta Profil 20 PK 16/60 nácvak Dub skalní pískový 7122 / MEISTER / 6948237122</t>
  </si>
  <si>
    <t>Obvod.lišta Profil 20 PK 16/60 nácvak Dub Springdale 7395 / MEISTER / 6948237395</t>
  </si>
  <si>
    <t>Obvod.lišta Profil 20 PK 16/60 nácvak Dub šedý 6977 / MEISTER / 6948236977</t>
  </si>
  <si>
    <t>Obvod.lišta Profil 20 PK 16/60 nácvak Dub tower krémově bílý 7119 / MEISTER / 6948237119</t>
  </si>
  <si>
    <t>Obvod.lišta Profil 20 PK 16/60 nácvak Dub vintage lodge 7327 / MEISTER / 6948237327</t>
  </si>
  <si>
    <t>Obvod.lišta Profil 20 PK 16/60 nácvak Dub White Cliffs 7435 / MEISTER / 6948237435</t>
  </si>
  <si>
    <t>Obvod.lišta Profil 20 PK 16/60 nácvak Dub Whitebury 7398 / MEISTER / 6948237398</t>
  </si>
  <si>
    <t>Obvod.lišta Profil 20 PK 16/60 nácvak Dub zámecký muškát 7130 / MEISTER / 6948237130</t>
  </si>
  <si>
    <t>Obvod.lišta Profil 20 PK 16/60 nácvak Dub zámecký přírodní 6836 / MEISTER / 6948236836</t>
  </si>
  <si>
    <t>Obvod.lišta Profil 20 PK 16/60 nácvak Dub zámecký světlý 6841 / MEISTER / 6948236841</t>
  </si>
  <si>
    <t>Obvod.lišta Profil 20 PK 16/60 nácvak Dub zámecký tmavý 6842  / MEISTER / 6948236842</t>
  </si>
  <si>
    <t>Obvod.lišta Profil 20 PK 16/60 nácvak Dub zlatý 6999 / MEISTER / 6948236999</t>
  </si>
  <si>
    <t>Obvod.lišta Profil 20 PK 16/60 nácvak Ořech amore 6389  / MEISTER / 6948236389</t>
  </si>
  <si>
    <t>Obvod.lišta Profil 20 PK 16/60 nácvak Timberwood 7391  / MEISTER / 6948237391</t>
  </si>
  <si>
    <t>DOPRODEJ Obvod. lišta dýha Profil 3 PK 20/60 nácvak Dub Lindura 1162 / MEISTER / 1030231162</t>
  </si>
  <si>
    <t>Obvod. lišta dýha Profil 3 PK 20/60 nácvak Buk 019 / MEISTER / 103023019</t>
  </si>
  <si>
    <t>Obvod. lišta dýha Profil 3 PK 20/60 nácvak Buk pařený 1280 / MEISTER / 1030231280</t>
  </si>
  <si>
    <t>Obvod. lišta dýha Profil 3 PK 20/60 nácvak Buk světlý 020 / MEISTER / 103023020</t>
  </si>
  <si>
    <t>Obvod. lišta dýha Profil 3 PK 20/60 nácvak Dub alabastr 1176 / MEISTER / 1030231176</t>
  </si>
  <si>
    <t>Obvod. lišta dýha Profil 3 PK 20/60 nácvak Dub arktický bílý 1168 / MEISTER / 1030231168</t>
  </si>
  <si>
    <t>Obvod. lišta dýha Profil 3 PK 20/60 nácvak Dub béžovo šedý 1269 / MEISTER / 1030231269</t>
  </si>
  <si>
    <t>Obvod. lišta dýha Profil 3 PK 20/60 nácvak Dub béžovošedý 1215 / MEISTER / 1030231215</t>
  </si>
  <si>
    <t>Obvod. lišta dýha Profil 3 PK 20/60 nácvak Dub bílý 1206 / MEISTER / 1030231206</t>
  </si>
  <si>
    <t>Obvod. lišta dýha Profil 3 PK 20/60 nácvak Dub bílý jemný 1282 / MEISTER / 1030231282</t>
  </si>
  <si>
    <t>Obvod. lišta dýha Profil 3 PK 20/60 nácvak Dub bílý matný 1079 / MEISTER / 1030231079</t>
  </si>
  <si>
    <t>Obvod. lišta dýha Profil 3 PK 20/60 nácvak Dub bílý přírodní 1087 / MEISTER / 1030231087</t>
  </si>
  <si>
    <t>Obvod. lišta dýha Profil 3 PK 20/60 nácvak Dub černohnědý 1009 / MEISTER / 1030231009</t>
  </si>
  <si>
    <t>Obvod. lišta dýha Profil 3 PK 20/60 nácvak Dub hnědý 1235 / MEISTER / 1030231235</t>
  </si>
  <si>
    <t>Obvod. lišta dýha Profil 3 PK 20/60 nácvak Dub hnědý měděný 1219 / MEISTER / 1030231219</t>
  </si>
  <si>
    <t>Obvod. lišta dýha Profil 3 PK 20/60 nácvak Dub hnědý střední 1283 / MEISTER / 1030231283</t>
  </si>
  <si>
    <t>Obvod. lišta dýha Profil 3 PK 20/60 nácvak Dub Champagner 1266 / MEISTER / 1030231266</t>
  </si>
  <si>
    <t>Obvod. lišta dýha Profil 3 PK 20/60 nácvak Dub jílově šedý 1131 / MEISTER / 1030231131</t>
  </si>
  <si>
    <t>Obvod. lišta dýha Profil 3 PK 20/60 nácvak Dub karamel 1279 / MEISTER / 1030231279</t>
  </si>
  <si>
    <t>Obvod. lišta dýha Profil 3 PK 20/60 nácvak Dub kaštanově hnědý 1268 / MEISTER / 1030231268</t>
  </si>
  <si>
    <t>Obvod. lišta dýha Profil 3 PK 20/60 nácvak Dub krémově bílý 1154 / MEISTER / 1030231154</t>
  </si>
  <si>
    <t>Obvod. lišta dýha Profil 3 PK 20/60 nácvak Dub krémově bílý 1267 / MEISTER / 1030231267</t>
  </si>
  <si>
    <t>Obvod. lišta dýha Profil 3 PK 20/60 nácvak Dub medový 1275 / MEISTER / 1030231275</t>
  </si>
  <si>
    <t>Obvod. lišta dýha Profil 3 PK 20/60 nácvak Dub natur 001 / MEISTER / 103023001</t>
  </si>
  <si>
    <t>Obvod. lišta dýha Profil 3 PK 20/60 nácvak Dub nature 1084 / MEISTER / 1030231084</t>
  </si>
  <si>
    <t>Obvod. lišta dýha Profil 3 PK 20/60 nácvak Dub olivově hnědý 1265 / MEISTER / 1030231265</t>
  </si>
  <si>
    <t>Obvod. lišta dýha Profil 3 PK 20/60 nácvak Dub olivově šedý 1276 / MEISTER / 1030231276</t>
  </si>
  <si>
    <t>Obvod. lišta dýha Profil 3 PK 20/60 nácvak Dub Optik 1045 / MEISTER / 1030231045</t>
  </si>
  <si>
    <t>Obvod. lišta dýha Profil 3 PK 20/60 nácvak Dub polárně bílý vápněný 1200 / MEISTER / 1030231200</t>
  </si>
  <si>
    <t>Obvod. lišta dýha Profil 3 PK 20/60 nácvak Dub přírodní krémově bílý 1284 / MEISTER / 1030231284</t>
  </si>
  <si>
    <t>Obvod. lišta dýha Profil 3 PK 20/60 nácvak Dub surový Nature 1104 / MEISTER / 1030231104</t>
  </si>
  <si>
    <t>Obvod. lišta dýha Profil 3 PK 20/60 nácvak Dub surový R01 / MEISTER / 103023R01</t>
  </si>
  <si>
    <t>Obvod. lišta dýha Profil 3 PK 20/60 nácvak Dub světlý 1094 / MEISTER / 1030231094</t>
  </si>
  <si>
    <t>Obvod. lišta dýha Profil 3 PK 20/60 nácvak Dub světlý 1238 / MEISTER / 1030231238</t>
  </si>
  <si>
    <t>Obvod. lišta dýha Profil 3 PK 20/60 nácvak Dub světlý přírodní 1213 / MEISTER / 1030231213</t>
  </si>
  <si>
    <t>Obvod. lišta dýha Profil 3 PK 20/60 nácvak Dub šedohnědý 1274 / MEISTER / 1030231274</t>
  </si>
  <si>
    <t>Obvod. lišta dýha Profil 3 PK 20/60 nácvak Dub vápněný bílý 1277 / MEISTER / 1030231277</t>
  </si>
  <si>
    <t>Obvod. lišta dýha Profil 3 PK 20/60 nácvak Jasan bílý 1181 / MEISTER / 1030231181</t>
  </si>
  <si>
    <t>Obvod. lišta dýha Profil 3 PK 20/60 nácvak Jasan bílý surový 1073 / MEISTER / 1030231073</t>
  </si>
  <si>
    <t>Obvod. lišta dýha Profil 3 PK 20/60 nácvak Jasan surový 1281 / MEISTER / 1030231281</t>
  </si>
  <si>
    <t>Obvod. lišta dýha Profil 3 PK 20/60 nácvak Javor kanadský 027 / MEISTER / 103023027</t>
  </si>
  <si>
    <t>Obvod. lišta dýha Profil 3 PK 20/60 nácvak Ořech americký 015 / MEISTER / 103023015</t>
  </si>
  <si>
    <t>Obvod. lišta dýha Profil 3 PK 20/60 nácvak Ořech americký 1210 / MEISTER / 1030231210</t>
  </si>
  <si>
    <t>Obvod. lišta dýha Profil 3 PK 20/60 nácvak Třešeň americká 014 / MEISTER / 103023014</t>
  </si>
  <si>
    <t>odborné podlahářské práce</t>
  </si>
  <si>
    <t>odborné podlahářské práce, které nelze napasovat na aktuální úkolové položky - viz popis v poznámce níže</t>
  </si>
  <si>
    <t>pomocné podlahářské práce</t>
  </si>
  <si>
    <t>pomocné podlahářské práce, které nelze napasovat na aktuální úkolové položky - viz popis v poznámce níže</t>
  </si>
  <si>
    <t>předpokládaný materiál k podlahářským pracím v hodinovce (průměrná orientační cena) (předpoklad 500 Kč + pevně sjednaná marže)</t>
  </si>
  <si>
    <t>předpokládaný materiál k podlahářským pracím v hodinovce (průměrná orientační cena) (předpoklad 1 tis + pevně sjednaná marže)</t>
  </si>
  <si>
    <t>předpokládaný materiál k podlahářským pracím v hodinovce (průměrná orientační cena) (předpoklad 2 tis + pevně sjednaná marže)</t>
  </si>
  <si>
    <t>předpokládaný materiál k podlahářským pracím v hodinovce (průměrná orientační cena) (předpoklad 5 tis + pevně sjednaná marže)</t>
  </si>
  <si>
    <t>předpokládaný materiál k podlahářským pracím v hodinovce (průměrná orientační cena) (předpoklad 10 tis + pevně sjednaná marže)</t>
  </si>
  <si>
    <t>Podlahářské práce celkem</t>
  </si>
  <si>
    <t>tru</t>
  </si>
  <si>
    <t>Truhlářské práce</t>
  </si>
  <si>
    <t>dveře na zakázku</t>
  </si>
  <si>
    <t>dodávka a montáž otevíravých jednokřídlých dveří plných včetně obložky a kování (průměrná orientační cena)</t>
  </si>
  <si>
    <t>(z masivu) dodávka a montáž otevíravých jednokřídlých dveří plných včetně obložky a kování (průměrná orientační cena)</t>
  </si>
  <si>
    <t>dodávka a montáž otevíravých jednokřídlých dveří prosklených včetně obložky a kování (průměrná orientační cena)</t>
  </si>
  <si>
    <t>dodávka a montáž otevíravých dvoukřídlých dveří prosklených včetně obložky a kování (průměrná orientační cena)</t>
  </si>
  <si>
    <t>dodávka a montáž posuvných jednokřídlých dveří plných včetně obložky a kování (průměrná orientační cena)</t>
  </si>
  <si>
    <t>(z masivu) dodávka a montáž posuvných jednokřídlých dveří plných včetně obložky a kování (průměrná orientační cena)</t>
  </si>
  <si>
    <t>dodávka a montáž posuvných jednokřídlých dveří prosklených včetně obložky a kování (průměrná orientační cena)</t>
  </si>
  <si>
    <t>dodávka a montáž posuvných dvoukřídlých dveří prosklených včetně obložky a kování (průměrná orientační cena)</t>
  </si>
  <si>
    <t>dodávka a montáž posuvných přisazených jednokřídlých dveří včetně obložky a kování (průměrná orientační cena)</t>
  </si>
  <si>
    <t>dodávka a montáž skládacích jednokřídlých dveří včetně obložky a kování (průměrná orientační cena)</t>
  </si>
  <si>
    <t>dodávka a montáž bezfalcových otevíravých jednokřídlých dveří plných včetně obložky a kování (průměrná orientační cena)</t>
  </si>
  <si>
    <t>dodávka a montáž bezfalcových otevíravých jednokřídlých dveří prosklených včetně obložky a kování (průměrná orientační cena)</t>
  </si>
  <si>
    <t>dodávka a montáž bezobložkových otevíravých jednokřídlých dveří plných včetně podomítkové konstrukce a kování (průměrná orientační cena)</t>
  </si>
  <si>
    <t>dodávka a montáž bezobložkových otevíravých jednokřídlých dveří prosklených včetně podomítkové konstrukce a kování (průměrná orientační cena)</t>
  </si>
  <si>
    <t>dodávka a montáž vchodových bezpečnostních dveří včetně ocelové zárubně a kování (průměrná orientační cena)</t>
  </si>
  <si>
    <t>dodávka a montáž samotných vchodových bezpečnostních dveří včetně kování (průměrná orientační cena)</t>
  </si>
  <si>
    <t>dveře skladem</t>
  </si>
  <si>
    <t>montáž samotných otevíravých jednokřídlých dveří plných</t>
  </si>
  <si>
    <t>jednokřídlé dveře otevíravé - plné (průměrná orientační cena)</t>
  </si>
  <si>
    <t>jednokřídlé dveře otevíravé - plné / nadstandard (průměrná orientační cena)</t>
  </si>
  <si>
    <t>montáž samotných otevíravých jednokřídlých dveří prosklených</t>
  </si>
  <si>
    <t>jednokřídlé dveře otevíravé - prosklené (průměrná orientační cena)</t>
  </si>
  <si>
    <t>jednokřídlé dveře otevíravé - prosklené / nadstandard (průměrná orientační cena)</t>
  </si>
  <si>
    <t>montáž otevíravých jednokřídlých dveří plných včetně obložky</t>
  </si>
  <si>
    <t>jednokřídlé dveře otevíravé včetně obložky - plné (siko) (průměrná orientační cena)</t>
  </si>
  <si>
    <t>jednokřídlé dveře otevíravé včetně obložky - plné (siko) / nadstandard (průměrná orientační cena)</t>
  </si>
  <si>
    <t>montáž otevíravých jednokřídlých dveří prosklených včetně obložky</t>
  </si>
  <si>
    <t>jednokřídlé dveře otevíravé včetně obložky - prosklené (průměrná orientační cena)</t>
  </si>
  <si>
    <t>jednokřídlé dveře otevíravé včetně obložky - prosklené / nadstandard (průměrná orientační cena)</t>
  </si>
  <si>
    <t>montáž posuvných jednokřídlých dveří plných včetně obložky</t>
  </si>
  <si>
    <t>jednokřídlé dveře posuvné včetně obložky - plné (průměrná orientační cena)</t>
  </si>
  <si>
    <t>jednokřídlé dveře posuvné včetně obložky - plné / nadstandard (průměrná orientační cena)</t>
  </si>
  <si>
    <t>montáž otevíravých dvoukřídlých dveří prosklených včetně obložky</t>
  </si>
  <si>
    <t>dvoukřídlé dveře otevíravé včetně obložky - prosklené (průměrná orientační cena)</t>
  </si>
  <si>
    <t>dvoukřídlé dveře otevíravé včetně obložky - prosklené / nadstandard (průměrná orientační cena)</t>
  </si>
  <si>
    <t>montáž posuvných jednokřídlých dveří prosklených včetně obložky</t>
  </si>
  <si>
    <t>jednokřídlé dveře posuvné včetně bložky - prosklené (průměrná orientační cena)</t>
  </si>
  <si>
    <t>jednokřídlé dveře posuvné včetně bložky - prosklené / nadstandard (průměrná orientační cena)</t>
  </si>
  <si>
    <t>montáž posuvných dvoukřídlých dveří prosklených včetně obložky</t>
  </si>
  <si>
    <t>dvoukřídlé dveře posuvné včetně bložky - prosklené (průměrná orientační cena)</t>
  </si>
  <si>
    <t>dvoukřídlé dveře posuvné včetně bložky - prosklené / nadstandard (průměrná orientační cena)</t>
  </si>
  <si>
    <t>montáž posuvných přisazených jednokřídlých dveří</t>
  </si>
  <si>
    <t>montáž dveřního kování - standard</t>
  </si>
  <si>
    <t>kování standard - klíč dózický (průměrná orientační cena)</t>
  </si>
  <si>
    <t>kování standard - klíč dózický / nadstandard (průměrná orientační cena)</t>
  </si>
  <si>
    <t>montáž dveřního kování - wc</t>
  </si>
  <si>
    <t>kování wc (průměrná orientační cena)</t>
  </si>
  <si>
    <t>kování wc / nadstandard (průměrná orientační cena)</t>
  </si>
  <si>
    <t>montáž dveřního kování</t>
  </si>
  <si>
    <t>kování standard - zámek FAB - vložka (průměrná orientační cena)</t>
  </si>
  <si>
    <t>kování standard - zámek FAB - vložka / nadstandard (průměrná orientační cena)</t>
  </si>
  <si>
    <t>kování standard - zámek FAB - vložka</t>
  </si>
  <si>
    <t>montáž vchodových protipožárních dveří</t>
  </si>
  <si>
    <t>vchodové protipožární dveře včetně kování, zámku a vložky (průměrná orientační cena)</t>
  </si>
  <si>
    <t>vchodové protipožární dveře včetně kování, zámku a vložky / nadstandard (průměrná orientační cena)</t>
  </si>
  <si>
    <t>montáž vchodových bezpečnostních dveří</t>
  </si>
  <si>
    <t>vchodové bezpečnostní dveře včetně kování, zámku a vložky (průměrná orientační cena)</t>
  </si>
  <si>
    <t>vchodové bezpečnostní dveře včetně kování, zámku a vložky / nadstandard (průměrná orientační cena)</t>
  </si>
  <si>
    <t>montáž samotných dveří jednokřídlých plných</t>
  </si>
  <si>
    <t>jednokřídlé dveře plné (papíráky Bauhaus)</t>
  </si>
  <si>
    <t>dveře původní</t>
  </si>
  <si>
    <t xml:space="preserve">montáž původních masivních dveří včetně včetně obložky z masivu </t>
  </si>
  <si>
    <t>pomocný kotvící materiál</t>
  </si>
  <si>
    <t>zpevnění trámů</t>
  </si>
  <si>
    <t>montáž příložky z fošny</t>
  </si>
  <si>
    <t>fošna (průměrná orientační cena)</t>
  </si>
  <si>
    <t>spojovací materiál - závitovky, podložky, matky, hřebíky (průměrná orientační cena)</t>
  </si>
  <si>
    <t>prkenné záklopy</t>
  </si>
  <si>
    <t>montáž prkenného záklopu z původních prken</t>
  </si>
  <si>
    <t>kuchyně</t>
  </si>
  <si>
    <t>montáž kuchyňské linky - viz popis v poznámce níže</t>
  </si>
  <si>
    <t>montáž spodní skříňky</t>
  </si>
  <si>
    <t>spodní skríňka (orientační cena)</t>
  </si>
  <si>
    <t>montáž horní skříňky</t>
  </si>
  <si>
    <t>horní skríňka (orientační cena)</t>
  </si>
  <si>
    <t>montáž vysoké skříně</t>
  </si>
  <si>
    <t>vysoká skříň (orientační cena)</t>
  </si>
  <si>
    <t>montáž pracovní desky</t>
  </si>
  <si>
    <t>pracovní deska (orientační cena)</t>
  </si>
  <si>
    <t>montáž zádové desky</t>
  </si>
  <si>
    <t>zádová deska (orientační cena)</t>
  </si>
  <si>
    <t>montáž soklu</t>
  </si>
  <si>
    <t>sokl (orientační cena)</t>
  </si>
  <si>
    <t>výřez otvoru v pracovní desce</t>
  </si>
  <si>
    <t>rohový spoj pracovní desky</t>
  </si>
  <si>
    <t>montáž spodní skříňky (orientační cena)</t>
  </si>
  <si>
    <t>montáž horní skříňky (orientační cena)</t>
  </si>
  <si>
    <t>montáž vysoké skříně (orientační cena)</t>
  </si>
  <si>
    <t>montáž pracovní desky (orientační cena)</t>
  </si>
  <si>
    <t>montáž zádové desky (orientační cena)</t>
  </si>
  <si>
    <t>montáž soklu (orientační cena)</t>
  </si>
  <si>
    <t>výřez otvoru v pracovní desce (orientační cena)</t>
  </si>
  <si>
    <t>rohový spoj pracovní desky (orientační cena)</t>
  </si>
  <si>
    <t>venkovní podesty</t>
  </si>
  <si>
    <t>montáž podesty (trámky + OSB)</t>
  </si>
  <si>
    <t>tránky + OSB (orientační cena)</t>
  </si>
  <si>
    <t>nábytek atyp</t>
  </si>
  <si>
    <t>montáž nových dvířek a dřevěného obkladu pro dřevěnou sestavu pod schodištěm</t>
  </si>
  <si>
    <t>výroba a materiál</t>
  </si>
  <si>
    <t>odborné truhlářské práce</t>
  </si>
  <si>
    <t>odborné truhlářské práce, které nelze napasovat na aktuální úkolové položky - viz popis v poznámce níže</t>
  </si>
  <si>
    <t>pomocné truhlářské práce</t>
  </si>
  <si>
    <t>pomocné truhlářské práce, které nelze napasovat na aktuální úkolové položky - viz popis v poznámce níže</t>
  </si>
  <si>
    <t>předpokládaný materiál k truhlářským pracím v hodinovce (průměrná orientační cena) (předpoklad 500 Kč + marže)</t>
  </si>
  <si>
    <t>předpokládaný materiál k truhlářským pracím v hodinovce (průměrná orientační cena) (předpoklad 1 tis + marže)</t>
  </si>
  <si>
    <t>předpokládaný materiál k truhlářským pracím v hodinovce (průměrná orientační cena) (předpoklad 2 tis + marže)</t>
  </si>
  <si>
    <t>předpokládaný materiál k truhlářským pracím v hodinovce (průměrná orientační cena) (předpoklad 5 tis + marže)</t>
  </si>
  <si>
    <t>předpokládaný materiál k truhlářským pracím v hodinovce (průměrná orientační cena) (předpoklad 10 tis + marže)</t>
  </si>
  <si>
    <t>Truhlářské práce celkem</t>
  </si>
  <si>
    <t>Fasádnické práce</t>
  </si>
  <si>
    <t>fas</t>
  </si>
  <si>
    <t xml:space="preserve">zakládací lišta, hmoždinky, klíny (průměrná orientační cena) </t>
  </si>
  <si>
    <t>HPI / zakládací lišta hliníková šíře 50mm tl. 0,7mm, hmoždinky</t>
  </si>
  <si>
    <t>HPI / zakládací lišta hliníková šíře 60mm tl. 0,7mm, hmoždinky</t>
  </si>
  <si>
    <t>HPI / zakládací lišta hliníková šíře 70mm tl. 0,7mm, hmoždinky</t>
  </si>
  <si>
    <t>HPI / zakládací lišta hliníková šíře 80mm tl. 0,7mm, hmoždinky</t>
  </si>
  <si>
    <t>HPI / zakládací lišta hliníková šíře 100mm tl. 0,7mm, hmoždinky</t>
  </si>
  <si>
    <t>HPI / zakládací lišta hliníková šíře 120mm tl. 0,7mm, hmoždinky</t>
  </si>
  <si>
    <t>HPI / zakládací lišta hliníková šíře 140mm tl. 0,7mm, hmoždinky</t>
  </si>
  <si>
    <t>HPI / zakládací lišta hliníková šíře 150mm tl. 0,7mm, hmoždinky</t>
  </si>
  <si>
    <t>HPI / zakládací lišta hliníková šíře 160mm tl. 0,7mm, hmoždinky</t>
  </si>
  <si>
    <t>HPI / zakládací lišta hliníková šíře 180mm tl. 0,7mm, hmoždinky</t>
  </si>
  <si>
    <t>HPI / zakládací lišta hliníková šíře 200mm tl. 0,7mm, hmoždinky</t>
  </si>
  <si>
    <t>zateplení fasády PUR deskou tl. 50mm včetně omítky</t>
  </si>
  <si>
    <t>KABE farben / PUR THERM / zateplovací systém tl. 50mm + silikátová prodyšná zrnitá omítka novalith 2mm</t>
  </si>
  <si>
    <t>zateplení fasády PUR deskou tl. 60mm včetně omítky</t>
  </si>
  <si>
    <t>KABE farben / PUR THERM / zateplovací systém tl. 60mm + silikátová prodyšná zrnitá omítka novalith 2mm</t>
  </si>
  <si>
    <t>zateplení fasády PUR deskou tl. 70mm včetně omítky</t>
  </si>
  <si>
    <t>KABE farben / PUR THERM / zateplovací systém tl. 70mm + silikátová prodyšná zrnitá omítka novalith 2mm</t>
  </si>
  <si>
    <t>zateplení fasády PUR deskou tl. 80mm včetně omítky</t>
  </si>
  <si>
    <t>KABE farben / PUR THERM / zateplovací systém tl. 80mm + silikátová prodyšná zrnitá omítka novalith 2mm</t>
  </si>
  <si>
    <t>zateplení fasády PUR deskou tl. 90mm včetně omítky</t>
  </si>
  <si>
    <t>KABE farben / PUR THERM / zateplovací systém tl. 90mm + silikátová prodyšná zrnitá omítka novalith 2mm</t>
  </si>
  <si>
    <t>zateplení fasády PUR deskou tl. 100mm včetně omítky</t>
  </si>
  <si>
    <t>KABE farben / PUR THERM / zateplovací systém tl. 100mm + silikátová prodyšná zrnitá omítka novalith 2mm</t>
  </si>
  <si>
    <t>zateplení fasády PUR deskou tl. 110mm včetně omítky</t>
  </si>
  <si>
    <t>KABE farben / PUR THERM / zateplovací systém tl. 110mm + silikátová prodyšná zrnitá omítka novalith 2mm</t>
  </si>
  <si>
    <t>zateplení fasády PUR deskou tl. 120mm včetně omítky</t>
  </si>
  <si>
    <t>KABE farben / PUR THERM / zateplovací systém tl. 120mm + silikátová prodyšná zrnitá omítka novalith 2mm</t>
  </si>
  <si>
    <t>zateplení fasády PUR deskou tl. 130mm včetně omítky</t>
  </si>
  <si>
    <t>KABE farben / PUR THERM / zateplovací systém tl. 130mm + silikátová prodyšná zrnitá omítka novalith 2mm</t>
  </si>
  <si>
    <t>zateplení fasády PUR deskou tl. 140mm včetně omítky</t>
  </si>
  <si>
    <t>KABE farben / PUR THERM / zateplovací systém tl. 140mm + silikátová prodyšná zrnitá omítka novalith 2mm</t>
  </si>
  <si>
    <t>zateplení fasády PUR deskou tl. 150mm včetně omítky</t>
  </si>
  <si>
    <t>KABE farben / PUR THERM / zateplovací systém tl. 150mm + silikátová prodyšná zrnitá omítka novalith 2mm</t>
  </si>
  <si>
    <t>zateplení fasády PUR deskou tl. 160mm včetně omítky</t>
  </si>
  <si>
    <t>KABE farben / PUR THERM / zateplovací systém tl. 160mm + silikátová prodyšná zrnitá omítka novalith 2mm</t>
  </si>
  <si>
    <t>zateplení fasády PUR deskou tl. 170mm včetně omítky</t>
  </si>
  <si>
    <t>KABE farben / PUR THERM / zateplovací systém tl. 170mm + silikátová prodyšná zrnitá omítka novalith 2mm</t>
  </si>
  <si>
    <t>zateplení fasády PUR deskou tl. 180mm včetně omítky</t>
  </si>
  <si>
    <t>KABE farben / PUR THERM / zateplovací systém tl. 180mm + silikátová prodyšná zrnitá omítka novalith 2mm</t>
  </si>
  <si>
    <t>zateplení fasády PUR deskou tl. 190mm včetně omítky</t>
  </si>
  <si>
    <t>KABE farben / PUR THERM / zateplovací systém tl. 190mm + silikátová prodyšná zrnitá omítka novalith 2mm</t>
  </si>
  <si>
    <t>zateplení fasády PUR deskou tl. 200mm včetně omítky</t>
  </si>
  <si>
    <t>KABE farben / PUR THERM / zateplovací systém tl. 200mm + silikátová prodyšná zrnitá omítka novalith 2mm</t>
  </si>
  <si>
    <t>KABE farben / PUR THERM / zateplovací systém tl. 50mm + silikátová prodyšná zrnitá omítka novalith 1,5mm</t>
  </si>
  <si>
    <t>KABE farben / PUR THERM / zateplovací systém tl. 60mm + silikátová prodyšná zrnitá omítka novalith 1,5mm</t>
  </si>
  <si>
    <t>KABE farben / PUR THERM / zateplovací systém tl. 70mm + silikátová prodyšná zrnitá omítka novalith 1,5mm</t>
  </si>
  <si>
    <t>KABE farben / PUR THERM / zateplovací systém tl. 80mm + silikátová prodyšná zrnitá omítka novalith 1,5mm</t>
  </si>
  <si>
    <t>KABE farben / PUR THERM / zateplovací systém tl. 90mm + silikátová prodyšná zrnitá omítka novalith 1,5mm</t>
  </si>
  <si>
    <t>KABE farben / PUR THERM / zateplovací systém tl. 100mm + silikátová prodyšná zrnitá omítka novalith 1,5mm</t>
  </si>
  <si>
    <t>KABE farben / PUR THERM / zateplovací systém tl. 110mm + silikátová prodyšná zrnitá omítka novalith 1,5mm</t>
  </si>
  <si>
    <t>KABE farben / PUR THERM / zateplovací systém tl. 120mm + silikátová prodyšná zrnitá omítka novalith 1,5mm</t>
  </si>
  <si>
    <t>KABE farben / PUR THERM / zateplovací systém tl. 130mm + silikátová prodyšná zrnitá omítka novalith 1,5mm</t>
  </si>
  <si>
    <t>KABE farben / PUR THERM / zateplovací systém tl. 140mm + silikátová prodyšná zrnitá omítka novalith 1,5mm</t>
  </si>
  <si>
    <t>KABE farben / PUR THERM / zateplovací systém tl. 150mm + silikátová prodyšná zrnitá omítka novalith 1,5mm</t>
  </si>
  <si>
    <t>KABE farben / PUR THERM / zateplovací systém tl. 160mm + silikátová prodyšná zrnitá omítka novalith 1,5mm</t>
  </si>
  <si>
    <t>KABE farben / PUR THERM / zateplovací systém tl. 170mm + silikátová prodyšná zrnitá omítka novalith 1,5mm</t>
  </si>
  <si>
    <t>KABE farben / PUR THERM / zateplovací systém tl. 180mm + silikátová prodyšná zrnitá omítka novalith 1,5mm</t>
  </si>
  <si>
    <t>KABE farben / PUR THERM / zateplovací systém tl. 190mm + silikátová prodyšná zrnitá omítka novalith 1,5mm</t>
  </si>
  <si>
    <t>KABE farben / PUR THERM / zateplovací systém tl. 200mm + silikátová prodyšná zrnitá omítka novalith 1,5mm</t>
  </si>
  <si>
    <t>zateplení špalety PUR deskou tl. 20mm včetně omítky</t>
  </si>
  <si>
    <t>KABE farben / PUR THERM / zateplovací systém tl. 20mm + silikátová prodyšná zrnitá omítka novalith 2mm</t>
  </si>
  <si>
    <t>zateplení špalety PUR deskou tl. 30mm včetně omítky</t>
  </si>
  <si>
    <t>KABE farben / PUR THERM / zateplovací systém tl. 30mm + silikátová prodyšná zrnitá omítka novalith 2mm</t>
  </si>
  <si>
    <t>zateplení špalety PUR deskou tl. 40mm včetně omítky</t>
  </si>
  <si>
    <t>KABE farben / PUR THERM / zateplovací systém tl. 40mm + silikátová prodyšná zrnitá omítka novalith 1,5mm</t>
  </si>
  <si>
    <t>KABE farben / PUR THERM / zateplovací systém tl. 20mm + silikátová prodyšná zrnitá omítka novalith 1,5mm</t>
  </si>
  <si>
    <t>KABE farben / PUR THERM / zateplovací systém tl. 30mm + silikátová prodyšná zrnitá omítka novalith 1,5mm</t>
  </si>
  <si>
    <t>KABE farben / PUR THERM / zateplovací systém tl. 40mm + silikátová prodyšná zrnitá omítka novalith 2mm</t>
  </si>
  <si>
    <t>zateplení fasády polystyrenem bez točené omítky</t>
  </si>
  <si>
    <t>zateplovací systém bez omítky (průměrná orientační cena)</t>
  </si>
  <si>
    <t>zateplení fasády minerální vatou bez točené omítky</t>
  </si>
  <si>
    <t>zateplení špalety polystyrenem bez točené omítky</t>
  </si>
  <si>
    <t>zateplení špalety minerální vatou bez točené omítky</t>
  </si>
  <si>
    <t>HPI / alu roh s perlinkou, lepidlo</t>
  </si>
  <si>
    <t>HPI / okapnička, lepidlo</t>
  </si>
  <si>
    <t>HPI / apu lišta, lepidlo</t>
  </si>
  <si>
    <t>lepení XPS polystyrenu na stěnu</t>
  </si>
  <si>
    <t>XPS 50mm, lepidlo (průměrná orientační cena)</t>
  </si>
  <si>
    <t>fasádní omítky</t>
  </si>
  <si>
    <t>točená omítka dle výběru / nadstandard (průměrná orientační cena)</t>
  </si>
  <si>
    <t>aplikace točené omítky na špaletu</t>
  </si>
  <si>
    <t>nátěry fasád</t>
  </si>
  <si>
    <t>akrylová fasádní barva (průměrná orientační cena)</t>
  </si>
  <si>
    <t>akrylová fasádní barva / nadstandard (průměrná orientační cena)</t>
  </si>
  <si>
    <t>klinkerové obklady</t>
  </si>
  <si>
    <t>montáž klinkerových pásků vč. spárování</t>
  </si>
  <si>
    <t>klinkerové pásky (průměrná orientační cena)</t>
  </si>
  <si>
    <t>klinkerové pásky / nadstandard (průměrná orientační cena)</t>
  </si>
  <si>
    <t>odborné fasádnické práce</t>
  </si>
  <si>
    <t>odborné fasádnické práce, které nelze napasovat na aktuální úkolové položky - viz popis v poznámce níže</t>
  </si>
  <si>
    <t>pomocné fasádnické práce</t>
  </si>
  <si>
    <t>pomocné fasádnické práce, které nelze napasovat na aktuální úkolové položky - viz popis v poznámce níže</t>
  </si>
  <si>
    <t>předpokládaný materiál k fasádnickým pracím v hodinovce (průměrná orientační cena) (předpoklad 500 Kč + marže)</t>
  </si>
  <si>
    <t>předpokládaný materiál k fasádnickým pracím v hodinovce (průměrná orientační cena) (předpoklad 1 tis + marže)</t>
  </si>
  <si>
    <t>předpokládaný materiál k fasádnickým pracím v hodinovce (průměrná orientační cena) (předpoklad 2 tis + marže)</t>
  </si>
  <si>
    <t>předpokládaný materiál k fasádnickým pracím v hodinovce (průměrná orientační cena) (předpoklad 5 tis + marže)</t>
  </si>
  <si>
    <t>předpokládaný materiál k fasádnickým pracím v hodinovce (průměrná orientační cena) (předpoklad 10 tis + marže)</t>
  </si>
  <si>
    <t>Fasádnické práce celkem</t>
  </si>
  <si>
    <t>Dlaždičské práce</t>
  </si>
  <si>
    <t>dla</t>
  </si>
  <si>
    <t>štěrková lože</t>
  </si>
  <si>
    <t>násyp a vyrovnání štěrkem</t>
  </si>
  <si>
    <t>štěrk (průměrná orientační cena)</t>
  </si>
  <si>
    <t>geotextilie</t>
  </si>
  <si>
    <t>geotextilie 300 g/m2</t>
  </si>
  <si>
    <t>obrubníky</t>
  </si>
  <si>
    <t>osazení chodníkového obrubníku do betonového lože</t>
  </si>
  <si>
    <t>osazení silničního obrubníku do betonového lože</t>
  </si>
  <si>
    <t>chodníkový obrubník (průměrná orientační cena)</t>
  </si>
  <si>
    <t>silniční obrubník (průměrná orientační cena)</t>
  </si>
  <si>
    <t>palisády</t>
  </si>
  <si>
    <t>osazení palisády 11x11x400 do betonového lože</t>
  </si>
  <si>
    <t>osazení palisády 11x11x600 do betonového lože</t>
  </si>
  <si>
    <t>palisáda (průměrná orientační cena)</t>
  </si>
  <si>
    <t xml:space="preserve">hutnění a srovnání podkladové vrstvy pod zámkovou dlažbu (chodník) </t>
  </si>
  <si>
    <t>hutnění a srovnání podkladové vrstvy pod zámkovou dlažbu (pojezd do 3,5t)</t>
  </si>
  <si>
    <t>štěrk 4/8 (průměrná orientační cena)</t>
  </si>
  <si>
    <t>štěrk 8/16 (průměrná orientační cena)</t>
  </si>
  <si>
    <t>štěrk 16/32 (průměrná orientační cena)</t>
  </si>
  <si>
    <t>pokládka zámkové dlažby včetně zapískování</t>
  </si>
  <si>
    <t>pokládka zámkové dlažby včetně srovnání podkladu a zapískování</t>
  </si>
  <si>
    <t>zámková dlažba tl. 60mm (průměrná orientační cena)</t>
  </si>
  <si>
    <t>zámková dlažba tl. 80mm (průměrná orientační cena)</t>
  </si>
  <si>
    <t>betonové dlažby</t>
  </si>
  <si>
    <t xml:space="preserve">hutnění a srovnání podkladové vrstvy pod betonovéu dlažbu (chodník) </t>
  </si>
  <si>
    <t>hutnění a srovnání podkladové vrstvy pod betonovou dlažbu (pojezd do 3,5t)</t>
  </si>
  <si>
    <t>pokládka betonové dlažby 40x40x5cm včetně zapískování</t>
  </si>
  <si>
    <t>38</t>
  </si>
  <si>
    <t>pokládka betonové dlažby 50x50x5cm včetně zapískování</t>
  </si>
  <si>
    <t>pokládka betonové dlažby 40x40x5cm včetně srovnání podkladu a zapískování</t>
  </si>
  <si>
    <t>pokládka betonové dlažby 50x50x5cm včetně srovnání podkladu a zapískování</t>
  </si>
  <si>
    <t>betonová dlažba tl. 50mm (průměrná orientační cena)</t>
  </si>
  <si>
    <t>dlažby na terče</t>
  </si>
  <si>
    <t>uložení dlažby na terče (300x300mm)</t>
  </si>
  <si>
    <t>uložení dlažby na terče (400x400mm)</t>
  </si>
  <si>
    <t>uložení dlažby na terče (500x500mm)</t>
  </si>
  <si>
    <t>uložení dlažby na terče (600x600mm)</t>
  </si>
  <si>
    <t>rektifikační terč pod dlažbu (průměrná orientační cena)</t>
  </si>
  <si>
    <t>rektifikační terč pod dlažbu / nadstandard (průměrná orientační cena)</t>
  </si>
  <si>
    <t>dlažba tl. 20mm (průměrná orientační cena)</t>
  </si>
  <si>
    <t>dlažba tl. 20mm / nadstandard (průměrná orientační cena)</t>
  </si>
  <si>
    <t>dlažba tl. 25mm (průměrná orientační cena)</t>
  </si>
  <si>
    <t>dlažba tl. 25mm / nadstandard (průměrná orientační cena)</t>
  </si>
  <si>
    <t>dlažba tl. 30mm (průměrná orientační cena)</t>
  </si>
  <si>
    <t>dlažba tl. 30mm / nadstandard (průměrná orientační cena)</t>
  </si>
  <si>
    <t>dlažba tl. 35mm (průměrná orientační cena)</t>
  </si>
  <si>
    <t>dlažba tl. 35mm / nadstandard (průměrná orientační cena)</t>
  </si>
  <si>
    <t>dlažba tl. 40mm (průměrná orientační cena)</t>
  </si>
  <si>
    <t>dlažba tl. 40mm / nadstandard (průměrná orientační cena)</t>
  </si>
  <si>
    <t>dlažba tl. 45mm (průměrná orientační cena)</t>
  </si>
  <si>
    <t>dlažba tl. 45mm / nadstandard (průměrná orientační cena)</t>
  </si>
  <si>
    <t>dlažba tl. 50mm (průměrná orientační cena)</t>
  </si>
  <si>
    <t>dlažba tl. 50mm / nadstandard (průměrná orientační cena)</t>
  </si>
  <si>
    <t>řezání dlažby tl. 20mm</t>
  </si>
  <si>
    <t>řezání dlažby tl. 25mm</t>
  </si>
  <si>
    <t>řezání dlažby tl. 30mm</t>
  </si>
  <si>
    <t>řezání dlažby tl. 35mm</t>
  </si>
  <si>
    <t>řezání dlažby tl. 40mm</t>
  </si>
  <si>
    <t>řezání dlažby tl. 45mm</t>
  </si>
  <si>
    <t>řezání dlažby tl. 50mm</t>
  </si>
  <si>
    <t>odborné dlaždičské práce</t>
  </si>
  <si>
    <t>odborné dlaždičské práce, které nelze napasovat na aktuální úkolové položky - viz popis v poznámce níže</t>
  </si>
  <si>
    <t>pomocné dlaždičské práce</t>
  </si>
  <si>
    <t>pomocné dlaždičské práce, které nelze napasovat na aktuální úkolové položky - viz popis v poznámce níže</t>
  </si>
  <si>
    <t>předpokládaný materiál k dlaždičským pracím v hodinovce (průměrná orientační cena) (předpoklad 500 Kč + marže)</t>
  </si>
  <si>
    <t>předpokládaný materiál k dlaždičským pracím v hodinovce (průměrná orientační cena) (předpoklad 1 tis + marže)</t>
  </si>
  <si>
    <t>předpokládaný materiál k dlaždičským pracím v hodinovce (průměrná orientační cena) (předpoklad 2 tis + marže)</t>
  </si>
  <si>
    <t>předpokládaný materiál k dlaždičským pracím v hodinovce (průměrná orientační cena) (předpoklad 5 tis + marže)</t>
  </si>
  <si>
    <t>předpokládaný materiál k dlaždičským pracím v hodinovce (průměrná orientační cena) (předpoklad 10 tis + marže)</t>
  </si>
  <si>
    <t>Dlaždičské práce celkem</t>
  </si>
  <si>
    <t>ost</t>
  </si>
  <si>
    <t>Ostatní</t>
  </si>
  <si>
    <t>architektonické práce</t>
  </si>
  <si>
    <t>návrh dispozice bytu do 30m2</t>
  </si>
  <si>
    <t>návrh dispozice bytu do 50m2</t>
  </si>
  <si>
    <t>návrh dispozice bytu do 70m2</t>
  </si>
  <si>
    <t>návrh dispozice bytu do 90m2</t>
  </si>
  <si>
    <t>návrh dispozice bytu do 110m2</t>
  </si>
  <si>
    <t>návrh dispozice bytu do 130m2</t>
  </si>
  <si>
    <t>návrh dispozice bytu do 150m2</t>
  </si>
  <si>
    <t>zakreslení elektroinstalace do půdorysu (celý byt)</t>
  </si>
  <si>
    <t>zakreslení kanalizace a vodoinstalací do půdorysu (celý byt)</t>
  </si>
  <si>
    <t>Zakreslení topení do půdorysu (celý byt)</t>
  </si>
  <si>
    <t>zakreslení VZT do půdorysu (wc + koupelna + digestoř)</t>
  </si>
  <si>
    <t>vypracování návrhu kuchyňské linky</t>
  </si>
  <si>
    <t>zakreslení spárořezu obkladu a dlažby</t>
  </si>
  <si>
    <t>návrh nábytku</t>
  </si>
  <si>
    <t>konzultace a výběr použitých materiálů</t>
  </si>
  <si>
    <t>projekční práce</t>
  </si>
  <si>
    <t>Podrobný projekt topení bytu (s kulatým razítkem)</t>
  </si>
  <si>
    <t>Podrobný projekt topení domu (s kulatým razítkem)</t>
  </si>
  <si>
    <t>podrobný projekt elektroinstalace bytu včetně schéma rozvaděče (s kulatým razítkem)</t>
  </si>
  <si>
    <t>podrobný projekt elektroinstalace domu včetně schéma rozvaděče (s kulatým razítkem)</t>
  </si>
  <si>
    <t>navržení rozvaděče se štítkem</t>
  </si>
  <si>
    <t>statické práce</t>
  </si>
  <si>
    <t>konzultace, obhlídka, výpočet, statický posudek</t>
  </si>
  <si>
    <t>Sondy skladeb a kvality stávajících materiálů na místě</t>
  </si>
  <si>
    <t>jádrové vrtání</t>
  </si>
  <si>
    <t>jádrové vrtání (orientační cena)</t>
  </si>
  <si>
    <t>360</t>
  </si>
  <si>
    <t>zprovoznění kotlů</t>
  </si>
  <si>
    <t>uvedení plynového kotle do provozu servisním technikem</t>
  </si>
  <si>
    <t>660</t>
  </si>
  <si>
    <t>Geotextilie 300 g/m2</t>
  </si>
  <si>
    <t>systémy iglu</t>
  </si>
  <si>
    <t>montáž systému IGLU</t>
  </si>
  <si>
    <t>iglu 50x50cm (průměrná orientační cena)</t>
  </si>
  <si>
    <t>podpěrné konstrukce</t>
  </si>
  <si>
    <t>montáž podpěrné stojky</t>
  </si>
  <si>
    <t>montáž podpěrného překladu</t>
  </si>
  <si>
    <t>okrasné lišty</t>
  </si>
  <si>
    <t>montáž okrasné rohové lišty</t>
  </si>
  <si>
    <t>lepidlo + tmel</t>
  </si>
  <si>
    <t>okrasná lišta orac + lepidlo + tmel (průměrná orientační cena)</t>
  </si>
  <si>
    <t>PUR izolace</t>
  </si>
  <si>
    <t>přebroušeni stávajícího podkladu diamantovým kotoučem</t>
  </si>
  <si>
    <t>nanesení penetrace na podklad pomoci stětky a valečku</t>
  </si>
  <si>
    <t>weber.prim EP 2K / hloubková epoxidová penetrace</t>
  </si>
  <si>
    <t>zatmelení spáry, koutu, prostupu</t>
  </si>
  <si>
    <t>weber.dry / PUR detail</t>
  </si>
  <si>
    <t>hydroizolační polyuretanový nátěr (2 vrstvy)</t>
  </si>
  <si>
    <t>weber.dry / PUR seal RAL7001</t>
  </si>
  <si>
    <t>impregnační polyuretanový nátěr (1 vrstva)</t>
  </si>
  <si>
    <t xml:space="preserve">weber.dry / PUR coat / UV impreg </t>
  </si>
  <si>
    <t>lakování finální vrsty</t>
  </si>
  <si>
    <t>weber.dry / PUR finish</t>
  </si>
  <si>
    <t>plošiny</t>
  </si>
  <si>
    <t>pronájem plošiny na hodiny (průměrná orientační cena)</t>
  </si>
  <si>
    <t>pronájem plošiny na dny (průměrná orientační cena)</t>
  </si>
  <si>
    <t>lešení</t>
  </si>
  <si>
    <t>montáž lešení (orientační cena)</t>
  </si>
  <si>
    <t>pronájem lešení (průměrná orientační cena)</t>
  </si>
  <si>
    <t>demontáž lešení (orientační cena)</t>
  </si>
  <si>
    <t>odborné ostatní práce</t>
  </si>
  <si>
    <t>odborné ostatní práce, které nelze napasovat na aktuální úkolové položky - viz popis v poznámce níže</t>
  </si>
  <si>
    <t>pomocné ostatní práce</t>
  </si>
  <si>
    <t>pomocné ostatní práce, které nelze napasovat na aktuální úkolové položky - viz popis v poznámce níže</t>
  </si>
  <si>
    <t>předpokládaný materiál k ostatním pracím v hodinovce (průměrná orientační cena) (předpoklad 500 Kč + marže)</t>
  </si>
  <si>
    <t>předpokládaný materiál k ostatním pracím v hodinovce (průměrná orientační cena) (předpoklad 1 tis + marže)</t>
  </si>
  <si>
    <t>předpokládaný materiál k ostatním pracím v hodinovce (průměrná orientační cena) (předpoklad 2 tis + marže)</t>
  </si>
  <si>
    <t>předpokládaný materiál k ostatním pracím v hodinovce (průměrná orientační cena) (předpoklad 5 tis + marže)</t>
  </si>
  <si>
    <t>předpokládaný materiál k ostatním pracím v hodinovce (průměrná orientační cena) (předpoklad 10 tis +  marže)</t>
  </si>
  <si>
    <t>bagrování</t>
  </si>
  <si>
    <t>odvoz zeminy</t>
  </si>
  <si>
    <t>odvoz zeminy (průměrná orientační cena)</t>
  </si>
  <si>
    <t>likvidace zeminy (průměrná orientační cena)</t>
  </si>
  <si>
    <t>odvoz a likvidace zeminy (průměrná orientační cena)</t>
  </si>
  <si>
    <t>ruční výkop podél zdiva</t>
  </si>
  <si>
    <t>montáž drenážní trubky</t>
  </si>
  <si>
    <t>drenážní trubka DN 100 včetně tvarovek</t>
  </si>
  <si>
    <t>geotextilie 300gr (průměrná orientační cena)</t>
  </si>
  <si>
    <t>geotextilie 300gr</t>
  </si>
  <si>
    <t>zásyp drenážního kameniva včetně zhutnění</t>
  </si>
  <si>
    <t>kamenivo 16/32</t>
  </si>
  <si>
    <t>zásyp drenážního kameniva včetně zhutnění včetně navážení kolečkem</t>
  </si>
  <si>
    <t>cementová omítka s těsnící přísadou vč. podrovnání omítky</t>
  </si>
  <si>
    <t>cementová omítka, penetrace, těsnící malta, polymercementová stěrka</t>
  </si>
  <si>
    <t>Izolace perimetrickými deskami tl. 70 mm</t>
  </si>
  <si>
    <t>perimetrická deska (průměrná orientační cena)</t>
  </si>
  <si>
    <t>perimetrická deska 50 mm, včetně příslušenství</t>
  </si>
  <si>
    <t>perimetrická deska 70 mm, včetně příslušenství</t>
  </si>
  <si>
    <t>perimetrická deska 100 mm, včetně příslušenství</t>
  </si>
  <si>
    <t>montáž nopové fólie svislé</t>
  </si>
  <si>
    <t>nopová fólie (průměrná orientační cena)</t>
  </si>
  <si>
    <t>nopová fólie DEKDREN G8</t>
  </si>
  <si>
    <t>odpadní nádrže</t>
  </si>
  <si>
    <t>osazení odpadní nádrže</t>
  </si>
  <si>
    <t>odpadní nádrž - kontejner (průměrná orientační cena)</t>
  </si>
  <si>
    <t>čerpání betonu</t>
  </si>
  <si>
    <t>doprava a použití čerpadla (průměrná orientační cena)</t>
  </si>
  <si>
    <t>hromosvody</t>
  </si>
  <si>
    <t>montáž hromosvodu (orientační cena)</t>
  </si>
  <si>
    <t>materiál pro hromosvod (průměrná orientační cena)</t>
  </si>
  <si>
    <t>fotovoltaika</t>
  </si>
  <si>
    <t>montáž držáku pro nosnou konstrukci</t>
  </si>
  <si>
    <t>nerezový držák (průměrná orientační cena)</t>
  </si>
  <si>
    <t>montáž fotovoltaického panelu</t>
  </si>
  <si>
    <t>fotovoltaický panel (průměrná orientační cena)</t>
  </si>
  <si>
    <t>demontáž fotovoltaického panelu</t>
  </si>
  <si>
    <t>demontáž konstrukce (pro rekonstrukci střechy)</t>
  </si>
  <si>
    <t>montáž okna do 1m2 (orientační cena)</t>
  </si>
  <si>
    <t>okno do 1m2 (průměrná orientační cena)</t>
  </si>
  <si>
    <t>montáž okna do 2m2 (orientační cena)</t>
  </si>
  <si>
    <t>okno do 2m2 (průměrná orientační cena)</t>
  </si>
  <si>
    <t>montáž okna do 3m2 (orientační cena)</t>
  </si>
  <si>
    <t>okno do 3m2 (průměrná orientační cena)</t>
  </si>
  <si>
    <t>montáž okna do 4m2 (orientační cena)</t>
  </si>
  <si>
    <t>okno do 4m2 (průměrná orientační cena)</t>
  </si>
  <si>
    <t>montáž okna do 5m2 (orientační cena)</t>
  </si>
  <si>
    <t>okno do 5m2 (průměrná orientační cena)</t>
  </si>
  <si>
    <t>ploty</t>
  </si>
  <si>
    <t>montáž plotu z pletiva (orientační cena)</t>
  </si>
  <si>
    <t>plot z pletiva (průměrná orientační cena)</t>
  </si>
  <si>
    <t>vyzdění zděného plotu (orientační cena)</t>
  </si>
  <si>
    <t>materiál ke zděnému plotu (průměrná orientační cena)</t>
  </si>
  <si>
    <t>Ostatní celkem</t>
  </si>
  <si>
    <t>Rezerva</t>
  </si>
  <si>
    <t>rez</t>
  </si>
  <si>
    <t>Rezerva celkem</t>
  </si>
  <si>
    <t>Rezerva 2</t>
  </si>
  <si>
    <t>rez 2</t>
  </si>
  <si>
    <t>Rezerva 2 celkem</t>
  </si>
  <si>
    <t>úkl</t>
  </si>
  <si>
    <t>Úklid</t>
  </si>
  <si>
    <t>průběžný úklid</t>
  </si>
  <si>
    <t>průběžný úklid společných prostor 1 patro</t>
  </si>
  <si>
    <t>mycí prostředky</t>
  </si>
  <si>
    <t>průběžný úklid výtahu</t>
  </si>
  <si>
    <t>průběžný úklid společných prostor 2 patra</t>
  </si>
  <si>
    <t>průběžný úklid společných prostor 3 patra</t>
  </si>
  <si>
    <t>průběžný úklid společných prostor 4 patra</t>
  </si>
  <si>
    <t>průběžný úklid společných prostor 5 pater</t>
  </si>
  <si>
    <t>průběžný úklid společných prostor 6 pater</t>
  </si>
  <si>
    <t>průběžný úklid společných prostor 7 pater</t>
  </si>
  <si>
    <t>průběžný úklid společných prostor 8 pater</t>
  </si>
  <si>
    <t>průběžný úklid společných prostor 9 pater</t>
  </si>
  <si>
    <t>průběžný úklid společných prostor 10 pater</t>
  </si>
  <si>
    <t>průběžný úklid společných prostor 11 pater</t>
  </si>
  <si>
    <t>úklid v hodinovce</t>
  </si>
  <si>
    <t>úklidové práce</t>
  </si>
  <si>
    <t>úklidové práce, které nelze napasovat na aktuální úkolové položky</t>
  </si>
  <si>
    <t>předpokládaný materiál k úklidovým pracím v hodinovce (průměrná orientační cena)</t>
  </si>
  <si>
    <t>finální úklid</t>
  </si>
  <si>
    <t>finální úklid bytu do obyvatelného stavu před předáním zakázky (mytí podlah, dveří, oken, nábytku, obkladů, sanity)</t>
  </si>
  <si>
    <t>finální úklid domu do obyvatelného stavu před předáním zakázky (mytí podlah, dveří, oken, nábytku, obkladů, sanity)</t>
  </si>
  <si>
    <t>finální úklid rekonstruovaných prostor do obyvatelného stavu před předáním zakázky (mytí podlah, dveří, oken, nábytku, obkladů, sanity)</t>
  </si>
  <si>
    <t>finální úklid společných prostor před předáním zakázky (mytí podlah, dveří, oken)</t>
  </si>
  <si>
    <t>Úklid celkem</t>
  </si>
  <si>
    <t>Ostatní rozpočtové náklady</t>
  </si>
  <si>
    <t>&gt;sleva</t>
  </si>
  <si>
    <t>sleva</t>
  </si>
  <si>
    <r>
      <rPr>
        <sz val="11"/>
        <color rgb="FF666666"/>
        <rFont val="Arial"/>
      </rPr>
      <t xml:space="preserve">Ostatní
</t>
    </r>
    <r>
      <rPr>
        <b/>
        <sz val="11"/>
        <color rgb="FF666666"/>
        <rFont val="Arial"/>
      </rPr>
      <t>Celkem</t>
    </r>
  </si>
  <si>
    <r>
      <rPr>
        <sz val="11"/>
        <color rgb="FF1155CC"/>
        <rFont val="Arial"/>
      </rPr>
      <t xml:space="preserve">Práce
</t>
    </r>
    <r>
      <rPr>
        <b/>
        <sz val="11"/>
        <color rgb="FF1155CC"/>
        <rFont val="Arial"/>
      </rPr>
      <t>Celkem</t>
    </r>
  </si>
  <si>
    <r>
      <rPr>
        <sz val="11"/>
        <color rgb="FF38761D"/>
        <rFont val="Arial"/>
      </rPr>
      <t xml:space="preserve">Materiál
</t>
    </r>
    <r>
      <rPr>
        <b/>
        <sz val="11"/>
        <color rgb="FF38761D"/>
        <rFont val="Arial"/>
      </rPr>
      <t>Celkem</t>
    </r>
  </si>
  <si>
    <r>
      <rPr>
        <sz val="11"/>
        <color rgb="FF666666"/>
        <rFont val="Arial"/>
      </rPr>
      <t>Ostatní</t>
    </r>
    <r>
      <rPr>
        <sz val="11"/>
        <color rgb="FFFFFFFF"/>
        <rFont val="Arial"/>
      </rPr>
      <t xml:space="preserve">
</t>
    </r>
    <r>
      <rPr>
        <sz val="11"/>
        <color rgb="FF1155CC"/>
        <rFont val="Arial"/>
      </rPr>
      <t>+ Práce</t>
    </r>
    <r>
      <rPr>
        <sz val="11"/>
        <color rgb="FFFFFFFF"/>
        <rFont val="Arial"/>
      </rPr>
      <t xml:space="preserve">
</t>
    </r>
    <r>
      <rPr>
        <sz val="11"/>
        <color rgb="FF38761D"/>
        <rFont val="Arial"/>
      </rPr>
      <t>+ Materiál</t>
    </r>
    <r>
      <rPr>
        <sz val="11"/>
        <color rgb="FFFFFFFF"/>
        <rFont val="Arial"/>
      </rPr>
      <t xml:space="preserve">
</t>
    </r>
    <r>
      <rPr>
        <b/>
        <sz val="11"/>
        <color rgb="FF000000"/>
        <rFont val="Arial"/>
      </rPr>
      <t xml:space="preserve">Celkem </t>
    </r>
  </si>
  <si>
    <r>
      <rPr>
        <sz val="11"/>
        <color rgb="FFFF0000"/>
        <rFont val="Arial"/>
      </rPr>
      <t xml:space="preserve">Váha
materiálu
</t>
    </r>
    <r>
      <rPr>
        <b/>
        <sz val="11"/>
        <color rgb="FFFF0000"/>
        <rFont val="Arial"/>
      </rPr>
      <t>celkem</t>
    </r>
  </si>
  <si>
    <r>
      <rPr>
        <sz val="11"/>
        <color rgb="FF9900FF"/>
        <rFont val="Arial"/>
      </rPr>
      <t xml:space="preserve">Váha
suti
</t>
    </r>
    <r>
      <rPr>
        <b/>
        <sz val="11"/>
        <color rgb="FF9900FF"/>
        <rFont val="Arial"/>
      </rPr>
      <t>celkem</t>
    </r>
  </si>
  <si>
    <r>
      <rPr>
        <sz val="11"/>
        <color rgb="FF9900FF"/>
        <rFont val="Arial"/>
      </rPr>
      <t xml:space="preserve">Váha
směsi
</t>
    </r>
    <r>
      <rPr>
        <b/>
        <sz val="11"/>
        <color rgb="FF9900FF"/>
        <rFont val="Arial"/>
      </rPr>
      <t>celkem</t>
    </r>
  </si>
  <si>
    <r>
      <rPr>
        <sz val="11"/>
        <color rgb="FFC3711B"/>
        <rFont val="Arial"/>
      </rPr>
      <t xml:space="preserve">Váha
mat. 2
</t>
    </r>
    <r>
      <rPr>
        <b/>
        <sz val="11"/>
        <color rgb="FFC3711B"/>
        <rFont val="Arial"/>
      </rPr>
      <t>celkem</t>
    </r>
  </si>
  <si>
    <t>DPH plátce</t>
  </si>
  <si>
    <t>DPH</t>
  </si>
  <si>
    <t>CELKEM S DPH</t>
  </si>
  <si>
    <t>DPH neplátce</t>
  </si>
  <si>
    <t>Neplátce DPH</t>
  </si>
  <si>
    <t>info web</t>
  </si>
  <si>
    <t>Jméno:</t>
  </si>
  <si>
    <t>x</t>
  </si>
  <si>
    <t>Příjmení:</t>
  </si>
  <si>
    <t>Ulice:</t>
  </si>
  <si>
    <t>Město:</t>
  </si>
  <si>
    <t>PSČ:</t>
  </si>
  <si>
    <t>Firma:</t>
  </si>
  <si>
    <t>IČ:</t>
  </si>
  <si>
    <t>DIČ:</t>
  </si>
  <si>
    <t>E-mail:</t>
  </si>
  <si>
    <t>Telefon:</t>
  </si>
  <si>
    <t>Stavba - ulice:</t>
  </si>
  <si>
    <t>Stavba - ulice č.p.:</t>
  </si>
  <si>
    <t>Stavba - Město:</t>
  </si>
  <si>
    <t>Stavba - PSČ:</t>
  </si>
  <si>
    <t>Číslo bytu:</t>
  </si>
  <si>
    <t>Patro realizace:</t>
  </si>
  <si>
    <t>objednatel:</t>
  </si>
  <si>
    <t>typ budovy:</t>
  </si>
  <si>
    <t>výtah:</t>
  </si>
  <si>
    <t>možnost parkování:</t>
  </si>
  <si>
    <t>materiál:</t>
  </si>
  <si>
    <t>přesnost zadání položek:</t>
  </si>
  <si>
    <t>přesnost zadání datumů:</t>
  </si>
  <si>
    <t>požadovaná splatnost faktur:</t>
  </si>
  <si>
    <t>V ...................................., dne ..........................</t>
  </si>
  <si>
    <t>...................................</t>
  </si>
  <si>
    <t>Objednatel</t>
  </si>
  <si>
    <t>Zhotovitel</t>
  </si>
  <si>
    <t>poznámka</t>
  </si>
  <si>
    <t>Poznámka: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</si>
</sst>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ddd&quot; &quot;d&quot;. &quot;m&quot; &quot;"/>
    <numFmt numFmtId="165" formatCode="#,##0\ [$Kč-405]"/>
    <numFmt numFmtId="166" formatCode="#,##0\ \K\č"/>
    <numFmt numFmtId="167" formatCode="#,##0.00\ \K\č"/>
    <numFmt numFmtId="168" formatCode="#,##0.00\ [$Kč-405]"/>
    <numFmt numFmtId="169" formatCode="d\.m\.yyyy"/>
    <numFmt numFmtId="170" formatCode="dddd&quot; &quot;d&quot;. &quot;mmmm&quot; &quot;yyyy"/>
    <numFmt numFmtId="171" formatCode="0.0%"/>
  </numFmts>
  <fonts count="64" x14ac:knownFonts="1">
    <font>
      <sz val="11"/>
      <color theme="1"/>
      <name val="Calibri"/>
      <family val="2"/>
      <scheme val="minor"/>
    </font>
    <font>
      <sz val="10"/>
      <color rgb="FF000000"/>
      <name val="Arial"/>
    </font>
    <font>
      <sz val="11"/>
      <name val="Arial"/>
    </font>
    <font>
      <sz val="11"/>
      <color rgb="FFFF0000"/>
      <name val="Arial"/>
    </font>
    <font>
      <sz val="11"/>
      <color rgb="FFC3711B"/>
      <name val="Arial"/>
    </font>
    <font>
      <sz val="11"/>
      <color rgb="FFFFFFFF"/>
      <name val="Arial"/>
    </font>
    <font>
      <sz val="10"/>
      <color rgb="FFFFFFFF"/>
      <name val="Arial"/>
    </font>
    <font>
      <sz val="10"/>
      <name val="Arial"/>
    </font>
    <font>
      <sz val="6"/>
      <color rgb="FFFFFFFF"/>
      <name val="Arial"/>
    </font>
    <font>
      <sz val="14"/>
      <name val="Arial"/>
    </font>
    <font>
      <b/>
      <sz val="11"/>
      <name val="Arial"/>
    </font>
    <font>
      <b/>
      <sz val="6"/>
      <color rgb="FFFFFFFF"/>
      <name val="Arial"/>
    </font>
    <font>
      <b/>
      <sz val="12"/>
      <name val="Arial"/>
    </font>
    <font>
      <sz val="10"/>
      <color rgb="FFFF0000"/>
      <name val="Arial"/>
    </font>
    <font>
      <sz val="10"/>
      <color rgb="FF002060"/>
      <name val="Arial"/>
    </font>
    <font>
      <sz val="10"/>
      <color rgb="FFC3711B"/>
      <name val="Arial"/>
    </font>
    <font>
      <sz val="12"/>
      <color rgb="FF000000"/>
      <name val="Arial"/>
    </font>
    <font>
      <sz val="10"/>
      <color rgb="FF1155CC"/>
      <name val="Arial"/>
    </font>
    <font>
      <sz val="10"/>
      <color rgb="FF38761D"/>
      <name val="Arial"/>
    </font>
    <font>
      <b/>
      <sz val="10"/>
      <color rgb="FF000000"/>
      <name val="Arial"/>
    </font>
    <font>
      <b/>
      <sz val="10"/>
      <color rgb="FFFFFFFF"/>
      <name val="Arial"/>
    </font>
    <font>
      <b/>
      <sz val="10"/>
      <color rgb="FF1155CC"/>
      <name val="Arial"/>
    </font>
    <font>
      <b/>
      <sz val="10"/>
      <color rgb="FF38761D"/>
      <name val="Arial"/>
    </font>
    <font>
      <sz val="10"/>
      <color rgb="FFFF00FF"/>
      <name val="Arial"/>
    </font>
    <font>
      <sz val="10"/>
      <color rgb="FFFF9900"/>
      <name val="Arial"/>
    </font>
    <font>
      <sz val="10"/>
      <color rgb="FF9900FF"/>
      <name val="Arial"/>
    </font>
    <font>
      <sz val="10"/>
      <color rgb="FF666666"/>
      <name val="Arial"/>
    </font>
    <font>
      <sz val="10"/>
      <color rgb="FFD9D9D9"/>
      <name val="Arial"/>
    </font>
    <font>
      <sz val="10"/>
      <color rgb="FFE06666"/>
      <name val="Arial"/>
    </font>
    <font>
      <u/>
      <sz val="10"/>
      <color rgb="FFCC0000"/>
      <name val="Arial"/>
    </font>
    <font>
      <b/>
      <sz val="10"/>
      <name val="Arial"/>
    </font>
    <font>
      <sz val="10"/>
      <color rgb="FFB45F06"/>
      <name val="Arial"/>
    </font>
    <font>
      <sz val="11"/>
      <color rgb="FF000000"/>
      <name val="Arial"/>
    </font>
    <font>
      <sz val="10"/>
      <color rgb="FF741B47"/>
      <name val="Arial"/>
    </font>
    <font>
      <b/>
      <sz val="10"/>
      <color rgb="FF741B47"/>
      <name val="Arial"/>
    </font>
    <font>
      <sz val="10"/>
      <color rgb="FFCC0000"/>
      <name val="Arial"/>
    </font>
    <font>
      <sz val="11"/>
      <color rgb="FF666666"/>
      <name val="Arial"/>
    </font>
    <font>
      <b/>
      <sz val="11"/>
      <color rgb="FF666666"/>
      <name val="Arial"/>
    </font>
    <font>
      <sz val="11"/>
      <color rgb="FF1155CC"/>
      <name val="Arial"/>
    </font>
    <font>
      <b/>
      <sz val="11"/>
      <color rgb="FF1155CC"/>
      <name val="Arial"/>
    </font>
    <font>
      <sz val="11"/>
      <color rgb="FF38761D"/>
      <name val="Arial"/>
    </font>
    <font>
      <b/>
      <sz val="11"/>
      <color rgb="FF38761D"/>
      <name val="Arial"/>
    </font>
    <font>
      <sz val="15"/>
      <color rgb="FF000000"/>
      <name val="Arial"/>
    </font>
    <font>
      <b/>
      <sz val="11"/>
      <color rgb="FF000000"/>
      <name val="Arial"/>
    </font>
    <font>
      <b/>
      <sz val="11"/>
      <color rgb="FFFF0000"/>
      <name val="Arial"/>
    </font>
    <font>
      <sz val="11"/>
      <color rgb="FFFF00FF"/>
      <name val="Arial"/>
    </font>
    <font>
      <sz val="11"/>
      <color rgb="FF9900FF"/>
      <name val="Arial"/>
    </font>
    <font>
      <b/>
      <sz val="11"/>
      <color rgb="FF9900FF"/>
      <name val="Arial"/>
    </font>
    <font>
      <b/>
      <sz val="11"/>
      <color rgb="FFC3711B"/>
      <name val="Arial"/>
    </font>
    <font>
      <sz val="10"/>
      <color rgb="FFC00000"/>
      <name val="Arial"/>
    </font>
    <font>
      <b/>
      <sz val="11"/>
      <color rgb="FFFFFFFF"/>
      <name val="Arial"/>
    </font>
    <font>
      <b/>
      <sz val="11"/>
      <color rgb="FFC00000"/>
      <name val="Arial"/>
    </font>
    <font>
      <b/>
      <sz val="11"/>
      <color rgb="FF002060"/>
      <name val="Arial"/>
    </font>
    <font>
      <sz val="11"/>
      <color rgb="FF002060"/>
      <name val="Arial"/>
    </font>
    <font>
      <sz val="11"/>
      <color rgb="FFC00000"/>
      <name val="Arial"/>
    </font>
    <font>
      <sz val="6"/>
      <name val="Arial"/>
    </font>
    <font>
      <sz val="6"/>
      <color rgb="FFFF0000"/>
      <name val="Arial"/>
    </font>
    <font>
      <sz val="6"/>
      <color rgb="FF000000"/>
      <name val="Arial"/>
    </font>
    <font>
      <b/>
      <sz val="6"/>
      <color rgb="FF000000"/>
      <name val="Arial"/>
    </font>
    <font>
      <sz val="6"/>
      <color rgb="FF741B47"/>
      <name val="Arial"/>
    </font>
    <font>
      <sz val="6"/>
      <color rgb="FFC3711B"/>
      <name val="Arial"/>
    </font>
    <font>
      <b/>
      <sz val="16"/>
      <name val="Arial"/>
    </font>
    <font>
      <sz val="9"/>
      <color rgb="FFFFFFFF"/>
      <name val="Arial"/>
    </font>
    <font>
      <b/>
      <sz val="10"/>
      <color rgb="FF002060"/>
      <name val="Arial"/>
    </font>
  </fonts>
  <fills count="4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FC5E8"/>
        <bgColor rgb="FF9FC5E8"/>
      </patternFill>
    </fill>
    <fill>
      <patternFill patternType="solid">
        <fgColor rgb="FF0B5394"/>
        <bgColor rgb="FF0B5394"/>
      </patternFill>
    </fill>
    <fill>
      <patternFill patternType="solid">
        <fgColor rgb="FF38761D"/>
        <bgColor rgb="FF38761D"/>
      </patternFill>
    </fill>
    <fill>
      <patternFill patternType="solid">
        <fgColor rgb="FF666666"/>
        <bgColor rgb="FF666666"/>
      </patternFill>
    </fill>
    <fill>
      <patternFill patternType="solid">
        <fgColor rgb="FFFF0000"/>
        <bgColor rgb="FFFF0000"/>
      </patternFill>
    </fill>
    <fill>
      <patternFill patternType="solid">
        <fgColor rgb="FF3C78D8"/>
        <bgColor rgb="FF3C78D8"/>
      </patternFill>
    </fill>
    <fill>
      <patternFill patternType="solid">
        <fgColor rgb="FF6AA84F"/>
        <bgColor rgb="FF6AA84F"/>
      </patternFill>
    </fill>
    <fill>
      <patternFill patternType="solid">
        <fgColor rgb="FFFF00FF"/>
        <bgColor rgb="FFFF00FF"/>
      </patternFill>
    </fill>
    <fill>
      <patternFill patternType="solid">
        <fgColor rgb="FF9900FF"/>
        <bgColor rgb="FF9900FF"/>
      </patternFill>
    </fill>
    <fill>
      <patternFill patternType="solid">
        <fgColor rgb="FFC3711B"/>
        <bgColor rgb="FFC3711B"/>
      </patternFill>
    </fill>
    <fill>
      <patternFill patternType="solid">
        <fgColor rgb="FFD9D9D9"/>
        <bgColor rgb="FFD9D9D9"/>
      </patternFill>
    </fill>
    <fill>
      <patternFill patternType="solid">
        <fgColor rgb="FFC27BA0"/>
        <bgColor rgb="FFC27BA0"/>
      </patternFill>
    </fill>
    <fill>
      <patternFill patternType="solid">
        <fgColor rgb="FFE06666"/>
        <bgColor rgb="FFE06666"/>
      </patternFill>
    </fill>
    <fill>
      <patternFill patternType="solid">
        <fgColor rgb="FF8E7CC3"/>
        <bgColor rgb="FF8E7CC3"/>
      </patternFill>
    </fill>
    <fill>
      <patternFill patternType="solid">
        <fgColor rgb="FFF6B26B"/>
        <bgColor rgb="FFF6B26B"/>
      </patternFill>
    </fill>
    <fill>
      <patternFill patternType="solid">
        <fgColor rgb="FFFFE599"/>
        <bgColor rgb="FFFFE599"/>
      </patternFill>
    </fill>
    <fill>
      <patternFill patternType="solid">
        <fgColor rgb="FFFCE5CD"/>
        <bgColor rgb="FFFCE5CD"/>
      </patternFill>
    </fill>
    <fill>
      <patternFill patternType="solid">
        <fgColor rgb="FFE6B8AF"/>
        <bgColor rgb="FFE6B8AF"/>
      </patternFill>
    </fill>
    <fill>
      <patternFill patternType="solid">
        <fgColor rgb="FF92D8B7"/>
        <bgColor rgb="FF92D8B7"/>
      </patternFill>
    </fill>
    <fill>
      <patternFill patternType="solid">
        <fgColor rgb="FFF4CCCC"/>
        <bgColor rgb="FFF4CCCC"/>
      </patternFill>
    </fill>
    <fill>
      <patternFill patternType="solid">
        <fgColor rgb="FFFFD966"/>
        <bgColor rgb="FFFFD966"/>
      </patternFill>
    </fill>
    <fill>
      <patternFill patternType="solid">
        <fgColor rgb="FFEC8663"/>
        <bgColor rgb="FFEC8663"/>
      </patternFill>
    </fill>
    <fill>
      <patternFill patternType="solid">
        <fgColor rgb="FFEA9999"/>
        <bgColor rgb="FFEA9999"/>
      </patternFill>
    </fill>
    <fill>
      <patternFill patternType="solid">
        <fgColor rgb="FFEDF4FC"/>
        <bgColor rgb="FFEDF4FC"/>
      </patternFill>
    </fill>
    <fill>
      <patternFill patternType="solid">
        <fgColor rgb="FFE69138"/>
        <bgColor rgb="FFE69138"/>
      </patternFill>
    </fill>
    <fill>
      <patternFill patternType="solid">
        <fgColor rgb="FFCD0909"/>
        <bgColor rgb="FFCD0909"/>
      </patternFill>
    </fill>
    <fill>
      <patternFill patternType="solid">
        <fgColor rgb="FFD0E0E3"/>
        <bgColor rgb="FFD0E0E3"/>
      </patternFill>
    </fill>
    <fill>
      <patternFill patternType="solid">
        <fgColor rgb="FFC9DAF8"/>
        <bgColor rgb="FFC9DAF8"/>
      </patternFill>
    </fill>
    <fill>
      <patternFill patternType="solid">
        <fgColor rgb="FFA4C2F4"/>
        <bgColor rgb="FFA4C2F4"/>
      </patternFill>
    </fill>
    <fill>
      <patternFill patternType="solid">
        <fgColor rgb="FFD29C86"/>
        <bgColor rgb="FFD29C86"/>
      </patternFill>
    </fill>
    <fill>
      <patternFill patternType="solid">
        <fgColor rgb="FFD9EAD3"/>
        <bgColor rgb="FFD9EAD3"/>
      </patternFill>
    </fill>
    <fill>
      <patternFill patternType="solid">
        <fgColor rgb="FF999999"/>
        <bgColor rgb="FF999999"/>
      </patternFill>
    </fill>
    <fill>
      <patternFill patternType="solid">
        <fgColor rgb="FFF1C232"/>
        <bgColor rgb="FFF1C232"/>
      </patternFill>
    </fill>
    <fill>
      <patternFill patternType="solid">
        <fgColor rgb="FFEAD1DC"/>
        <bgColor rgb="FFEAD1DC"/>
      </patternFill>
    </fill>
    <fill>
      <patternFill patternType="solid">
        <fgColor rgb="FFD9D2E9"/>
        <bgColor rgb="FFD9D2E9"/>
      </patternFill>
    </fill>
    <fill>
      <patternFill patternType="solid">
        <fgColor rgb="FFD5C4E2"/>
        <bgColor rgb="FFD5C4E2"/>
      </patternFill>
    </fill>
    <fill>
      <patternFill patternType="solid">
        <fgColor rgb="FFEAD6D6"/>
        <bgColor rgb="FFEAD6D6"/>
      </patternFill>
    </fill>
    <fill>
      <patternFill patternType="solid">
        <fgColor rgb="FFFFF2CC"/>
        <bgColor rgb="FFFFF2CC"/>
      </patternFill>
    </fill>
    <fill>
      <patternFill patternType="solid">
        <fgColor rgb="FFF9CB9C"/>
        <bgColor rgb="FFF9CB9C"/>
      </patternFill>
    </fill>
    <fill>
      <patternFill patternType="solid">
        <fgColor rgb="FF6D9EEB"/>
        <bgColor rgb="FF6D9EEB"/>
      </patternFill>
    </fill>
    <fill>
      <patternFill patternType="solid">
        <fgColor rgb="FFDD9FBF"/>
        <bgColor rgb="FFDD9FBF"/>
      </patternFill>
    </fill>
    <fill>
      <patternFill patternType="solid">
        <fgColor rgb="FFEFE2BF"/>
        <bgColor rgb="FFEFE2BF"/>
      </patternFill>
    </fill>
    <fill>
      <patternFill patternType="solid">
        <fgColor rgb="FFFFCCFB"/>
        <bgColor rgb="FFFFCCFB"/>
      </patternFill>
    </fill>
    <fill>
      <patternFill patternType="solid">
        <fgColor rgb="FFFFF1F1"/>
        <bgColor rgb="FFFFF1F1"/>
      </patternFill>
    </fill>
    <fill>
      <patternFill patternType="solid">
        <fgColor rgb="FF434343"/>
        <bgColor rgb="FF434343"/>
      </patternFill>
    </fill>
  </fills>
  <borders count="155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ck">
        <color rgb="FF000000"/>
      </bottom>
      <diagonal/>
    </border>
    <border>
      <left style="thin">
        <color rgb="FFFFFFFF"/>
      </left>
      <right/>
      <top style="thin">
        <color rgb="FFFFFFFF"/>
      </top>
      <bottom style="thick">
        <color rgb="FF000000"/>
      </bottom>
      <diagonal/>
    </border>
    <border>
      <left/>
      <right style="thin">
        <color rgb="FFFFFFFF"/>
      </right>
      <top style="thin">
        <color rgb="FFFFFFFF"/>
      </top>
      <bottom style="thick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ck">
        <color rgb="FF000000"/>
      </top>
      <bottom/>
      <diagonal/>
    </border>
    <border>
      <left style="thin">
        <color rgb="FFFFFFFF"/>
      </left>
      <right style="thin">
        <color rgb="FFFFFFFF"/>
      </right>
      <top style="thick">
        <color rgb="FF000000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hair">
        <color rgb="FF000000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FFFFFF"/>
      </right>
      <top style="hair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FFFFFF"/>
      </right>
      <top/>
      <bottom style="hair">
        <color rgb="FF000000"/>
      </bottom>
      <diagonal/>
    </border>
    <border>
      <left style="thin">
        <color rgb="FFFFFFFF"/>
      </left>
      <right style="thin">
        <color rgb="FFFFFFFF"/>
      </right>
      <top style="hair">
        <color rgb="FF000000"/>
      </top>
      <bottom style="hair">
        <color rgb="FF000000"/>
      </bottom>
      <diagonal/>
    </border>
    <border>
      <left style="thin">
        <color rgb="FFFFFFFF"/>
      </left>
      <right/>
      <top/>
      <bottom style="hair">
        <color rgb="FF000000"/>
      </bottom>
      <diagonal/>
    </border>
    <border>
      <left/>
      <right style="thin">
        <color rgb="FFFFFFFF"/>
      </right>
      <top/>
      <bottom style="hair">
        <color rgb="FF000000"/>
      </bottom>
      <diagonal/>
    </border>
    <border>
      <left style="thin">
        <color rgb="FFFFFFFF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FFFFFF"/>
      </right>
      <top style="hair">
        <color rgb="FF000000"/>
      </top>
      <bottom style="hair">
        <color rgb="FF000000"/>
      </bottom>
      <diagonal/>
    </border>
    <border>
      <left style="thin">
        <color rgb="FFFFFFFF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/>
      <right style="hair">
        <color rgb="FF666666"/>
      </right>
      <top style="thin">
        <color rgb="FF000000"/>
      </top>
      <bottom style="thin">
        <color rgb="FF000000"/>
      </bottom>
      <diagonal/>
    </border>
    <border>
      <left style="hair">
        <color rgb="FF666666"/>
      </left>
      <right style="thin">
        <color rgb="FF666666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666666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666666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666666"/>
      </right>
      <top/>
      <bottom style="thin">
        <color rgb="FF000000"/>
      </bottom>
      <diagonal/>
    </border>
    <border>
      <left/>
      <right style="thin">
        <color rgb="FF666666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D9D9D9"/>
      </right>
      <top style="thin">
        <color rgb="FF000000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000000"/>
      </top>
      <bottom style="thin">
        <color rgb="FF000000"/>
      </bottom>
      <diagonal/>
    </border>
    <border>
      <left style="thin">
        <color rgb="FFD9D9D9"/>
      </left>
      <right/>
      <top style="thin">
        <color rgb="FF000000"/>
      </top>
      <bottom style="thin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000000"/>
      </bottom>
      <diagonal/>
    </border>
    <border>
      <left style="thin">
        <color rgb="FFD9D9D9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D9D9D9"/>
      </right>
      <top style="thin">
        <color rgb="FF000000"/>
      </top>
      <bottom style="thin">
        <color rgb="FF000000"/>
      </bottom>
      <diagonal/>
    </border>
    <border>
      <left style="thin">
        <color rgb="FFD9D9D9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FFFFFF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FFFFFF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FFFFFF"/>
      </left>
      <right style="hair">
        <color rgb="FF000000"/>
      </right>
      <top style="hair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FFFFFF"/>
      </right>
      <top style="thin">
        <color rgb="FF000000"/>
      </top>
      <bottom style="hair">
        <color rgb="FF000000"/>
      </bottom>
      <diagonal/>
    </border>
    <border>
      <left style="thin">
        <color rgb="FFFFFFFF"/>
      </left>
      <right style="hair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thin">
        <color rgb="FFFFFFFF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FFFFFF"/>
      </right>
      <top style="hair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hair">
        <color rgb="FF666666"/>
      </right>
      <top/>
      <bottom style="thin">
        <color rgb="FF000000"/>
      </bottom>
      <diagonal/>
    </border>
    <border>
      <left style="hair">
        <color rgb="FF000000"/>
      </left>
      <right style="hair">
        <color rgb="FFFFFFFF"/>
      </right>
      <top style="hair">
        <color rgb="FF000000"/>
      </top>
      <bottom style="hair">
        <color rgb="FF000000"/>
      </bottom>
      <diagonal/>
    </border>
    <border>
      <left style="hair">
        <color rgb="FFFFFFFF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/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hair">
        <color rgb="FFFFFFFF"/>
      </right>
      <top style="thin">
        <color rgb="FF000000"/>
      </top>
      <bottom style="thin">
        <color rgb="FFFFFFFF"/>
      </bottom>
      <diagonal/>
    </border>
    <border>
      <left/>
      <right style="hair">
        <color rgb="FFFFFFFF"/>
      </right>
      <top style="thin">
        <color rgb="FF000000"/>
      </top>
      <bottom style="thin">
        <color rgb="FFFFFFFF"/>
      </bottom>
      <diagonal/>
    </border>
    <border>
      <left style="hair">
        <color rgb="FFFFFFFF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 style="hair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hair">
        <color rgb="FFFFFFFF"/>
      </left>
      <right style="hair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hair">
        <color rgb="FFFFFFFF"/>
      </right>
      <top style="thin">
        <color rgb="FFFFFFFF"/>
      </top>
      <bottom style="thin">
        <color rgb="FFFFFFFF"/>
      </bottom>
      <diagonal/>
    </border>
    <border>
      <left/>
      <right style="hair">
        <color rgb="FFFFFFFF"/>
      </right>
      <top style="thin">
        <color rgb="FFFFFFFF"/>
      </top>
      <bottom/>
      <diagonal/>
    </border>
    <border>
      <left style="hair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hair">
        <color rgb="FFFFFFFF"/>
      </right>
      <top style="thin">
        <color rgb="FFFFFFFF"/>
      </top>
      <bottom style="thin">
        <color rgb="FF000000"/>
      </bottom>
      <diagonal/>
    </border>
    <border>
      <left style="hair">
        <color rgb="FFFFFFFF"/>
      </left>
      <right style="thin">
        <color rgb="FFFFFFFF"/>
      </right>
      <top style="thin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 style="thin">
        <color rgb="FFFFFFFF"/>
      </top>
      <bottom/>
      <diagonal/>
    </border>
    <border>
      <left style="hair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/>
      <top style="hair">
        <color rgb="FFFFFFFF"/>
      </top>
      <bottom style="hair">
        <color rgb="FFFFFFFF"/>
      </bottom>
      <diagonal/>
    </border>
    <border>
      <left style="thin">
        <color rgb="FF000000"/>
      </left>
      <right/>
      <top style="hair">
        <color rgb="FFFFFFFF"/>
      </top>
      <bottom style="thin">
        <color rgb="FFFFFFFF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hair">
        <color rgb="FFFFFFFF"/>
      </bottom>
      <diagonal/>
    </border>
    <border>
      <left style="hair">
        <color rgb="FFFFFFFF"/>
      </left>
      <right style="thin">
        <color rgb="FFFFFFFF"/>
      </right>
      <top style="hair">
        <color rgb="FFFFFFFF"/>
      </top>
      <bottom style="thin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hair">
        <color rgb="FFFFFFFF"/>
      </left>
      <right/>
      <top/>
      <bottom style="hair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hair">
        <color rgb="FFFFFFFF"/>
      </bottom>
      <diagonal/>
    </border>
    <border>
      <left style="thin">
        <color rgb="FFFFFFFF"/>
      </left>
      <right style="hair">
        <color rgb="FFFFFFFF"/>
      </right>
      <top style="thin">
        <color rgb="FFFFFFFF"/>
      </top>
      <bottom/>
      <diagonal/>
    </border>
    <border>
      <left style="hair">
        <color rgb="FFFFFFFF"/>
      </left>
      <right style="hair">
        <color rgb="FFFFFFFF"/>
      </right>
      <top style="thin">
        <color rgb="FFFFFFFF"/>
      </top>
      <bottom style="hair">
        <color rgb="FFFFFFFF"/>
      </bottom>
      <diagonal/>
    </border>
    <border>
      <left style="thin">
        <color rgb="FFFFFFFF"/>
      </left>
      <right style="thin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FFFFFF"/>
      </left>
      <right/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999999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 style="thin">
        <color rgb="FF999999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thin">
        <color rgb="FFFFFFFF"/>
      </bottom>
      <diagonal/>
    </border>
    <border>
      <left style="hair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hair">
        <color rgb="FFFFFFFF"/>
      </top>
      <bottom style="thin">
        <color rgb="FFFFFFFF"/>
      </bottom>
      <diagonal/>
    </border>
    <border>
      <left/>
      <right style="thin">
        <color rgb="FF434343"/>
      </right>
      <top style="thin">
        <color rgb="FF000000"/>
      </top>
      <bottom style="thin">
        <color rgb="FF000000"/>
      </bottom>
      <diagonal/>
    </border>
    <border>
      <left style="thin">
        <color rgb="FF434343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869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164" fontId="2" fillId="2" borderId="2" xfId="1" applyNumberFormat="1" applyFont="1" applyFill="1" applyBorder="1" applyAlignment="1">
      <alignment vertical="center" wrapText="1"/>
    </xf>
    <xf numFmtId="0" fontId="2" fillId="0" borderId="1" xfId="1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vertical="center" wrapText="1"/>
    </xf>
    <xf numFmtId="49" fontId="3" fillId="3" borderId="1" xfId="1" applyNumberFormat="1" applyFont="1" applyFill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left" vertical="center" wrapText="1"/>
    </xf>
    <xf numFmtId="0" fontId="2" fillId="0" borderId="1" xfId="1" applyFont="1" applyBorder="1" applyAlignment="1">
      <alignment horizontal="right" vertical="center" wrapText="1"/>
    </xf>
    <xf numFmtId="0" fontId="2" fillId="0" borderId="1" xfId="1" applyFont="1" applyBorder="1" applyAlignment="1">
      <alignment horizontal="left" vertical="center" wrapText="1"/>
    </xf>
    <xf numFmtId="165" fontId="2" fillId="2" borderId="1" xfId="1" applyNumberFormat="1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 wrapText="1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1" xfId="1" applyNumberFormat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49" fontId="2" fillId="2" borderId="1" xfId="1" applyNumberFormat="1" applyFont="1" applyFill="1" applyBorder="1" applyAlignment="1">
      <alignment horizontal="center" vertical="center" wrapText="1"/>
    </xf>
    <xf numFmtId="49" fontId="5" fillId="4" borderId="1" xfId="1" applyNumberFormat="1" applyFont="1" applyFill="1" applyBorder="1" applyAlignment="1">
      <alignment horizontal="center" vertical="center" wrapText="1"/>
    </xf>
    <xf numFmtId="165" fontId="5" fillId="4" borderId="1" xfId="1" applyNumberFormat="1" applyFont="1" applyFill="1" applyBorder="1" applyAlignment="1">
      <alignment horizontal="center" vertical="center" wrapText="1"/>
    </xf>
    <xf numFmtId="0" fontId="5" fillId="5" borderId="1" xfId="1" applyFont="1" applyFill="1" applyBorder="1" applyAlignment="1">
      <alignment horizontal="center" vertical="center" wrapText="1"/>
    </xf>
    <xf numFmtId="0" fontId="1" fillId="0" borderId="0" xfId="1" applyFont="1" applyAlignment="1">
      <alignment wrapText="1"/>
    </xf>
    <xf numFmtId="0" fontId="2" fillId="2" borderId="5" xfId="1" applyFont="1" applyFill="1" applyBorder="1" applyAlignment="1">
      <alignment horizontal="center" vertical="center" wrapText="1"/>
    </xf>
    <xf numFmtId="0" fontId="6" fillId="6" borderId="6" xfId="1" applyFont="1" applyFill="1" applyBorder="1" applyAlignment="1">
      <alignment horizontal="center" vertical="center" wrapText="1"/>
    </xf>
    <xf numFmtId="0" fontId="7" fillId="0" borderId="7" xfId="1" applyFont="1" applyBorder="1" applyAlignment="1">
      <alignment wrapText="1"/>
    </xf>
    <xf numFmtId="166" fontId="6" fillId="6" borderId="8" xfId="1" applyNumberFormat="1" applyFont="1" applyFill="1" applyBorder="1" applyAlignment="1">
      <alignment horizontal="center" vertical="center" wrapText="1"/>
    </xf>
    <xf numFmtId="0" fontId="7" fillId="0" borderId="9" xfId="1" applyFont="1" applyBorder="1" applyAlignment="1">
      <alignment wrapText="1"/>
    </xf>
    <xf numFmtId="0" fontId="7" fillId="0" borderId="10" xfId="1" applyFont="1" applyBorder="1" applyAlignment="1">
      <alignment wrapText="1"/>
    </xf>
    <xf numFmtId="166" fontId="6" fillId="2" borderId="11" xfId="1" applyNumberFormat="1" applyFont="1" applyFill="1" applyBorder="1" applyAlignment="1">
      <alignment horizontal="center" vertical="center" wrapText="1"/>
    </xf>
    <xf numFmtId="166" fontId="6" fillId="6" borderId="9" xfId="1" applyNumberFormat="1" applyFont="1" applyFill="1" applyBorder="1" applyAlignment="1">
      <alignment horizontal="center" vertical="center" wrapText="1"/>
    </xf>
    <xf numFmtId="164" fontId="2" fillId="2" borderId="12" xfId="1" applyNumberFormat="1" applyFont="1" applyFill="1" applyBorder="1" applyAlignment="1">
      <alignment vertical="center" wrapText="1"/>
    </xf>
    <xf numFmtId="0" fontId="8" fillId="0" borderId="4" xfId="1" applyFont="1" applyBorder="1" applyAlignment="1">
      <alignment vertical="center" wrapText="1"/>
    </xf>
    <xf numFmtId="0" fontId="7" fillId="0" borderId="12" xfId="1" applyFont="1" applyBorder="1" applyAlignment="1">
      <alignment wrapText="1"/>
    </xf>
    <xf numFmtId="0" fontId="9" fillId="0" borderId="11" xfId="1" applyFont="1" applyBorder="1" applyAlignment="1">
      <alignment vertical="center" wrapText="1"/>
    </xf>
    <xf numFmtId="0" fontId="7" fillId="0" borderId="11" xfId="1" applyFont="1" applyBorder="1" applyAlignment="1">
      <alignment wrapText="1"/>
    </xf>
    <xf numFmtId="0" fontId="7" fillId="0" borderId="2" xfId="1" applyFont="1" applyBorder="1" applyAlignment="1">
      <alignment wrapText="1"/>
    </xf>
    <xf numFmtId="0" fontId="2" fillId="0" borderId="4" xfId="1" applyFont="1" applyBorder="1" applyAlignment="1">
      <alignment horizontal="right"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165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164" fontId="10" fillId="0" borderId="1" xfId="1" applyNumberFormat="1" applyFont="1" applyBorder="1" applyAlignment="1">
      <alignment vertical="center" wrapText="1"/>
    </xf>
    <xf numFmtId="164" fontId="10" fillId="0" borderId="5" xfId="1" applyNumberFormat="1" applyFont="1" applyBorder="1" applyAlignment="1">
      <alignment vertical="center" wrapText="1"/>
    </xf>
    <xf numFmtId="164" fontId="10" fillId="0" borderId="12" xfId="1" applyNumberFormat="1" applyFont="1" applyBorder="1" applyAlignment="1">
      <alignment vertical="center" wrapText="1"/>
    </xf>
    <xf numFmtId="0" fontId="11" fillId="0" borderId="4" xfId="1" applyFont="1" applyBorder="1" applyAlignment="1">
      <alignment vertical="center" wrapText="1"/>
    </xf>
    <xf numFmtId="0" fontId="12" fillId="0" borderId="13" xfId="1" applyFont="1" applyBorder="1" applyAlignment="1">
      <alignment vertical="center" wrapText="1"/>
    </xf>
    <xf numFmtId="0" fontId="7" fillId="0" borderId="13" xfId="1" applyFont="1" applyBorder="1" applyAlignment="1">
      <alignment wrapText="1"/>
    </xf>
    <xf numFmtId="0" fontId="10" fillId="0" borderId="4" xfId="1" applyFont="1" applyBorder="1" applyAlignment="1">
      <alignment horizontal="right" vertical="center" wrapText="1"/>
    </xf>
    <xf numFmtId="0" fontId="10" fillId="0" borderId="1" xfId="1" applyFont="1" applyBorder="1" applyAlignment="1">
      <alignment horizontal="center" vertical="center" wrapText="1"/>
    </xf>
    <xf numFmtId="0" fontId="10" fillId="0" borderId="13" xfId="1" applyFont="1" applyBorder="1" applyAlignment="1">
      <alignment horizontal="center" vertical="center" wrapText="1"/>
    </xf>
    <xf numFmtId="0" fontId="12" fillId="0" borderId="11" xfId="1" applyFont="1" applyBorder="1" applyAlignment="1">
      <alignment vertical="center" wrapText="1"/>
    </xf>
    <xf numFmtId="164" fontId="10" fillId="0" borderId="3" xfId="1" applyNumberFormat="1" applyFont="1" applyBorder="1" applyAlignment="1">
      <alignment vertical="center" wrapText="1"/>
    </xf>
    <xf numFmtId="0" fontId="7" fillId="2" borderId="12" xfId="1" applyFont="1" applyFill="1" applyBorder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164" fontId="7" fillId="2" borderId="1" xfId="1" applyNumberFormat="1" applyFont="1" applyFill="1" applyBorder="1" applyAlignment="1">
      <alignment horizontal="center"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7" fillId="0" borderId="16" xfId="1" applyFont="1" applyBorder="1" applyAlignment="1">
      <alignment wrapText="1"/>
    </xf>
    <xf numFmtId="164" fontId="7" fillId="0" borderId="17" xfId="1" applyNumberFormat="1" applyFont="1" applyBorder="1" applyAlignment="1">
      <alignment horizontal="center" vertical="center" wrapText="1"/>
    </xf>
    <xf numFmtId="0" fontId="6" fillId="2" borderId="17" xfId="1" applyFont="1" applyFill="1" applyBorder="1" applyAlignment="1">
      <alignment horizontal="center" vertical="center" wrapText="1"/>
    </xf>
    <xf numFmtId="0" fontId="1" fillId="0" borderId="17" xfId="1" applyFont="1" applyBorder="1" applyAlignment="1">
      <alignment horizontal="center" vertical="center" wrapText="1"/>
    </xf>
    <xf numFmtId="49" fontId="13" fillId="3" borderId="17" xfId="1" applyNumberFormat="1" applyFont="1" applyFill="1" applyBorder="1" applyAlignment="1">
      <alignment horizontal="center" vertical="center"/>
    </xf>
    <xf numFmtId="49" fontId="13" fillId="0" borderId="17" xfId="1" applyNumberFormat="1" applyFont="1" applyBorder="1" applyAlignment="1">
      <alignment horizontal="left" vertical="center"/>
    </xf>
    <xf numFmtId="0" fontId="1" fillId="0" borderId="17" xfId="1" applyFont="1" applyBorder="1" applyAlignment="1">
      <alignment horizontal="left" vertical="center" wrapText="1"/>
    </xf>
    <xf numFmtId="0" fontId="6" fillId="2" borderId="17" xfId="1" applyFont="1" applyFill="1" applyBorder="1" applyAlignment="1">
      <alignment horizontal="center" vertical="center"/>
    </xf>
    <xf numFmtId="0" fontId="1" fillId="2" borderId="17" xfId="1" applyFont="1" applyFill="1" applyBorder="1" applyAlignment="1">
      <alignment horizontal="center" vertical="center" wrapText="1"/>
    </xf>
    <xf numFmtId="165" fontId="1" fillId="2" borderId="17" xfId="1" applyNumberFormat="1" applyFont="1" applyFill="1" applyBorder="1" applyAlignment="1">
      <alignment horizontal="right" vertical="center" wrapText="1"/>
    </xf>
    <xf numFmtId="167" fontId="1" fillId="0" borderId="17" xfId="1" applyNumberFormat="1" applyFont="1" applyBorder="1" applyAlignment="1">
      <alignment horizontal="right" vertical="center" wrapText="1"/>
    </xf>
    <xf numFmtId="167" fontId="7" fillId="0" borderId="17" xfId="1" applyNumberFormat="1" applyFont="1" applyBorder="1" applyAlignment="1">
      <alignment horizontal="right" vertical="center" wrapText="1"/>
    </xf>
    <xf numFmtId="167" fontId="14" fillId="0" borderId="17" xfId="1" applyNumberFormat="1" applyFont="1" applyBorder="1" applyAlignment="1">
      <alignment horizontal="right" vertical="center" wrapText="1"/>
    </xf>
    <xf numFmtId="49" fontId="7" fillId="2" borderId="4" xfId="1" applyNumberFormat="1" applyFont="1" applyFill="1" applyBorder="1" applyAlignment="1">
      <alignment horizontal="center" vertical="center"/>
    </xf>
    <xf numFmtId="0" fontId="14" fillId="0" borderId="15" xfId="1" applyNumberFormat="1" applyFont="1" applyBorder="1" applyAlignment="1">
      <alignment horizontal="right" vertical="center" wrapText="1"/>
    </xf>
    <xf numFmtId="0" fontId="14" fillId="0" borderId="17" xfId="1" applyNumberFormat="1" applyFont="1" applyBorder="1" applyAlignment="1">
      <alignment horizontal="right" vertical="center" wrapText="1"/>
    </xf>
    <xf numFmtId="167" fontId="14" fillId="0" borderId="15" xfId="1" applyNumberFormat="1" applyFont="1" applyBorder="1" applyAlignment="1">
      <alignment horizontal="right" vertical="center" wrapText="1"/>
    </xf>
    <xf numFmtId="167" fontId="15" fillId="0" borderId="17" xfId="1" applyNumberFormat="1" applyFont="1" applyBorder="1" applyAlignment="1">
      <alignment horizontal="right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right" vertical="center" wrapText="1"/>
    </xf>
    <xf numFmtId="167" fontId="6" fillId="2" borderId="1" xfId="1" applyNumberFormat="1" applyFont="1" applyFill="1" applyBorder="1" applyAlignment="1">
      <alignment horizontal="right" vertical="center" wrapText="1"/>
    </xf>
    <xf numFmtId="0" fontId="7" fillId="2" borderId="1" xfId="1" applyFont="1" applyFill="1" applyBorder="1" applyAlignment="1">
      <alignment horizontal="center" wrapText="1"/>
    </xf>
    <xf numFmtId="0" fontId="7" fillId="2" borderId="5" xfId="1" applyFont="1" applyFill="1" applyBorder="1" applyAlignment="1">
      <alignment horizontal="center" wrapText="1"/>
    </xf>
    <xf numFmtId="0" fontId="7" fillId="0" borderId="18" xfId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wrapText="1"/>
    </xf>
    <xf numFmtId="0" fontId="7" fillId="0" borderId="18" xfId="1" applyFont="1" applyBorder="1" applyAlignment="1">
      <alignment horizontal="center" wrapText="1"/>
    </xf>
    <xf numFmtId="164" fontId="7" fillId="2" borderId="20" xfId="1" applyNumberFormat="1" applyFont="1" applyFill="1" applyBorder="1" applyAlignment="1">
      <alignment horizontal="center" wrapText="1"/>
    </xf>
    <xf numFmtId="0" fontId="6" fillId="0" borderId="21" xfId="1" applyFont="1" applyBorder="1" applyAlignment="1">
      <alignment horizontal="center" vertical="center" wrapText="1"/>
    </xf>
    <xf numFmtId="0" fontId="6" fillId="0" borderId="22" xfId="1" applyFont="1" applyBorder="1" applyAlignment="1">
      <alignment horizontal="center" wrapText="1"/>
    </xf>
    <xf numFmtId="164" fontId="7" fillId="0" borderId="1" xfId="1" applyNumberFormat="1" applyFont="1" applyBorder="1" applyAlignment="1">
      <alignment horizontal="center" wrapText="1"/>
    </xf>
    <xf numFmtId="0" fontId="6" fillId="2" borderId="3" xfId="1" applyFont="1" applyFill="1" applyBorder="1" applyAlignment="1">
      <alignment horizontal="center" wrapText="1"/>
    </xf>
    <xf numFmtId="0" fontId="1" fillId="0" borderId="23" xfId="1" applyFont="1" applyBorder="1" applyAlignment="1">
      <alignment horizontal="center" vertical="center" wrapText="1"/>
    </xf>
    <xf numFmtId="49" fontId="13" fillId="3" borderId="24" xfId="1" applyNumberFormat="1" applyFont="1" applyFill="1" applyBorder="1" applyAlignment="1">
      <alignment horizontal="center" vertical="center" wrapText="1"/>
    </xf>
    <xf numFmtId="49" fontId="13" fillId="0" borderId="25" xfId="1" applyNumberFormat="1" applyFont="1" applyBorder="1" applyAlignment="1">
      <alignment horizontal="left"/>
    </xf>
    <xf numFmtId="0" fontId="16" fillId="0" borderId="25" xfId="1" applyFont="1" applyBorder="1" applyAlignment="1">
      <alignment horizontal="left" wrapText="1"/>
    </xf>
    <xf numFmtId="0" fontId="1" fillId="0" borderId="3" xfId="1" applyFont="1" applyBorder="1" applyAlignment="1">
      <alignment horizontal="left" wrapText="1"/>
    </xf>
    <xf numFmtId="0" fontId="6" fillId="2" borderId="3" xfId="1" applyFont="1" applyFill="1" applyBorder="1" applyAlignment="1">
      <alignment horizontal="center"/>
    </xf>
    <xf numFmtId="0" fontId="1" fillId="2" borderId="3" xfId="1" applyFont="1" applyFill="1" applyBorder="1" applyAlignment="1">
      <alignment horizontal="center" wrapText="1"/>
    </xf>
    <xf numFmtId="168" fontId="1" fillId="2" borderId="25" xfId="1" applyNumberFormat="1" applyFont="1" applyFill="1" applyBorder="1" applyAlignment="1">
      <alignment horizontal="right" wrapText="1"/>
    </xf>
    <xf numFmtId="167" fontId="1" fillId="0" borderId="3" xfId="1" applyNumberFormat="1" applyFont="1" applyBorder="1" applyAlignment="1">
      <alignment horizontal="right" wrapText="1"/>
    </xf>
    <xf numFmtId="167" fontId="1" fillId="0" borderId="25" xfId="1" applyNumberFormat="1" applyFont="1" applyBorder="1" applyAlignment="1">
      <alignment horizontal="right" wrapText="1"/>
    </xf>
    <xf numFmtId="167" fontId="7" fillId="0" borderId="3" xfId="1" applyNumberFormat="1" applyFont="1" applyBorder="1" applyAlignment="1">
      <alignment horizontal="right" wrapText="1"/>
    </xf>
    <xf numFmtId="167" fontId="14" fillId="0" borderId="26" xfId="1" applyNumberFormat="1" applyFont="1" applyBorder="1" applyAlignment="1">
      <alignment horizontal="right" wrapText="1"/>
    </xf>
    <xf numFmtId="167" fontId="1" fillId="2" borderId="1" xfId="1" applyNumberFormat="1" applyFont="1" applyFill="1" applyBorder="1" applyAlignment="1">
      <alignment horizontal="right" wrapText="1"/>
    </xf>
    <xf numFmtId="0" fontId="1" fillId="0" borderId="27" xfId="1" applyNumberFormat="1" applyFont="1" applyBorder="1" applyAlignment="1">
      <alignment horizontal="right" wrapText="1"/>
    </xf>
    <xf numFmtId="0" fontId="1" fillId="0" borderId="3" xfId="1" applyNumberFormat="1" applyFont="1" applyBorder="1" applyAlignment="1">
      <alignment horizontal="right" wrapText="1"/>
    </xf>
    <xf numFmtId="167" fontId="1" fillId="0" borderId="27" xfId="1" applyNumberFormat="1" applyFont="1" applyBorder="1" applyAlignment="1">
      <alignment horizontal="right" wrapText="1"/>
    </xf>
    <xf numFmtId="167" fontId="1" fillId="0" borderId="28" xfId="1" applyNumberFormat="1" applyFont="1" applyBorder="1" applyAlignment="1">
      <alignment horizontal="right" wrapText="1"/>
    </xf>
    <xf numFmtId="167" fontId="1" fillId="2" borderId="13" xfId="1" applyNumberFormat="1" applyFont="1" applyFill="1" applyBorder="1" applyAlignment="1">
      <alignment horizontal="right" wrapText="1"/>
    </xf>
    <xf numFmtId="46" fontId="6" fillId="2" borderId="1" xfId="1" applyNumberFormat="1" applyFont="1" applyFill="1" applyBorder="1" applyAlignment="1">
      <alignment horizontal="center" wrapText="1"/>
    </xf>
    <xf numFmtId="167" fontId="6" fillId="2" borderId="1" xfId="1" applyNumberFormat="1" applyFont="1" applyFill="1" applyBorder="1" applyAlignment="1">
      <alignment horizontal="right" wrapText="1"/>
    </xf>
    <xf numFmtId="0" fontId="7" fillId="2" borderId="1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0" borderId="29" xfId="1" applyFont="1" applyBorder="1" applyAlignment="1">
      <alignment wrapText="1"/>
    </xf>
    <xf numFmtId="0" fontId="7" fillId="0" borderId="30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164" fontId="7" fillId="2" borderId="20" xfId="1" applyNumberFormat="1" applyFont="1" applyFill="1" applyBorder="1" applyAlignment="1">
      <alignment horizontal="center" vertical="center" wrapText="1"/>
    </xf>
    <xf numFmtId="0" fontId="6" fillId="6" borderId="31" xfId="1" applyFont="1" applyFill="1" applyBorder="1" applyAlignment="1">
      <alignment horizontal="center" vertical="center" textRotation="90"/>
    </xf>
    <xf numFmtId="0" fontId="6" fillId="6" borderId="31" xfId="1" applyFont="1" applyFill="1" applyBorder="1" applyAlignment="1">
      <alignment horizontal="center" vertical="center" wrapText="1"/>
    </xf>
    <xf numFmtId="164" fontId="6" fillId="6" borderId="10" xfId="1" applyNumberFormat="1" applyFont="1" applyFill="1" applyBorder="1" applyAlignment="1">
      <alignment horizontal="center" vertical="center" wrapText="1"/>
    </xf>
    <xf numFmtId="164" fontId="6" fillId="6" borderId="31" xfId="1" applyNumberFormat="1" applyFont="1" applyFill="1" applyBorder="1" applyAlignment="1">
      <alignment horizontal="center" vertical="center" wrapText="1"/>
    </xf>
    <xf numFmtId="0" fontId="6" fillId="7" borderId="31" xfId="1" applyFont="1" applyFill="1" applyBorder="1" applyAlignment="1">
      <alignment horizontal="center" vertical="center" wrapText="1"/>
    </xf>
    <xf numFmtId="0" fontId="6" fillId="8" borderId="31" xfId="1" applyFont="1" applyFill="1" applyBorder="1" applyAlignment="1">
      <alignment horizontal="center" vertical="center" wrapText="1"/>
    </xf>
    <xf numFmtId="0" fontId="6" fillId="9" borderId="6" xfId="1" applyFont="1" applyFill="1" applyBorder="1" applyAlignment="1">
      <alignment horizontal="center" vertical="center" wrapText="1"/>
    </xf>
    <xf numFmtId="0" fontId="6" fillId="6" borderId="6" xfId="1" applyFont="1" applyFill="1" applyBorder="1" applyAlignment="1">
      <alignment horizontal="center" vertical="center"/>
    </xf>
    <xf numFmtId="168" fontId="6" fillId="10" borderId="31" xfId="1" applyNumberFormat="1" applyFont="1" applyFill="1" applyBorder="1" applyAlignment="1">
      <alignment horizontal="center" vertical="center" wrapText="1"/>
    </xf>
    <xf numFmtId="167" fontId="6" fillId="8" borderId="6" xfId="1" applyNumberFormat="1" applyFont="1" applyFill="1" applyBorder="1" applyAlignment="1">
      <alignment horizontal="center" vertical="center" wrapText="1"/>
    </xf>
    <xf numFmtId="167" fontId="6" fillId="10" borderId="31" xfId="1" applyNumberFormat="1" applyFont="1" applyFill="1" applyBorder="1" applyAlignment="1">
      <alignment horizontal="center" vertical="center" wrapText="1"/>
    </xf>
    <xf numFmtId="167" fontId="6" fillId="9" borderId="6" xfId="1" applyNumberFormat="1" applyFont="1" applyFill="1" applyBorder="1" applyAlignment="1">
      <alignment horizontal="center" vertical="center" wrapText="1"/>
    </xf>
    <xf numFmtId="167" fontId="6" fillId="6" borderId="6" xfId="1" applyNumberFormat="1" applyFont="1" applyFill="1" applyBorder="1" applyAlignment="1">
      <alignment horizontal="center" vertical="center" wrapText="1"/>
    </xf>
    <xf numFmtId="167" fontId="6" fillId="2" borderId="20" xfId="1" applyNumberFormat="1" applyFont="1" applyFill="1" applyBorder="1" applyAlignment="1">
      <alignment horizontal="center" vertical="center" wrapText="1"/>
    </xf>
    <xf numFmtId="0" fontId="6" fillId="7" borderId="6" xfId="1" applyNumberFormat="1" applyFont="1" applyFill="1" applyBorder="1" applyAlignment="1">
      <alignment horizontal="center" vertical="center" wrapText="1"/>
    </xf>
    <xf numFmtId="167" fontId="6" fillId="11" borderId="6" xfId="1" applyNumberFormat="1" applyFont="1" applyFill="1" applyBorder="1" applyAlignment="1">
      <alignment horizontal="center" vertical="center" wrapText="1"/>
    </xf>
    <xf numFmtId="167" fontId="6" fillId="12" borderId="6" xfId="1" applyNumberFormat="1" applyFont="1" applyFill="1" applyBorder="1" applyAlignment="1">
      <alignment horizontal="center" vertical="center" wrapText="1"/>
    </xf>
    <xf numFmtId="167" fontId="6" fillId="2" borderId="13" xfId="1" applyNumberFormat="1" applyFont="1" applyFill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 wrapText="1"/>
    </xf>
    <xf numFmtId="167" fontId="6" fillId="4" borderId="1" xfId="1" applyNumberFormat="1" applyFont="1" applyFill="1" applyBorder="1" applyAlignment="1">
      <alignment horizontal="center" vertical="center" wrapText="1"/>
    </xf>
    <xf numFmtId="167" fontId="6" fillId="5" borderId="1" xfId="1" applyNumberFormat="1" applyFont="1" applyFill="1" applyBorder="1" applyAlignment="1">
      <alignment horizontal="center" vertical="center" wrapText="1"/>
    </xf>
    <xf numFmtId="169" fontId="7" fillId="2" borderId="20" xfId="1" applyNumberFormat="1" applyFont="1" applyFill="1" applyBorder="1" applyAlignment="1">
      <alignment horizont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32" xfId="1" applyFont="1" applyBorder="1" applyAlignment="1">
      <alignment horizontal="center" wrapText="1"/>
    </xf>
    <xf numFmtId="169" fontId="7" fillId="0" borderId="3" xfId="1" applyNumberFormat="1" applyFont="1" applyBorder="1" applyAlignment="1">
      <alignment horizontal="center" wrapText="1"/>
    </xf>
    <xf numFmtId="169" fontId="7" fillId="0" borderId="1" xfId="1" applyNumberFormat="1" applyFont="1" applyBorder="1" applyAlignment="1">
      <alignment horizontal="center" wrapText="1"/>
    </xf>
    <xf numFmtId="167" fontId="14" fillId="0" borderId="25" xfId="1" applyNumberFormat="1" applyFont="1" applyBorder="1" applyAlignment="1">
      <alignment horizontal="right" wrapText="1"/>
    </xf>
    <xf numFmtId="0" fontId="1" fillId="0" borderId="25" xfId="1" applyNumberFormat="1" applyFont="1" applyBorder="1" applyAlignment="1">
      <alignment horizontal="right" wrapText="1"/>
    </xf>
    <xf numFmtId="167" fontId="7" fillId="0" borderId="23" xfId="1" applyNumberFormat="1" applyFont="1" applyBorder="1" applyAlignment="1">
      <alignment wrapText="1"/>
    </xf>
    <xf numFmtId="167" fontId="7" fillId="0" borderId="33" xfId="1" applyNumberFormat="1" applyFont="1" applyBorder="1" applyAlignment="1">
      <alignment wrapText="1"/>
    </xf>
    <xf numFmtId="167" fontId="7" fillId="2" borderId="13" xfId="1" applyNumberFormat="1" applyFont="1" applyFill="1" applyBorder="1" applyAlignment="1">
      <alignment wrapText="1"/>
    </xf>
    <xf numFmtId="0" fontId="6" fillId="6" borderId="31" xfId="1" applyFont="1" applyFill="1" applyBorder="1" applyAlignment="1">
      <alignment horizontal="left" vertical="center" textRotation="90"/>
    </xf>
    <xf numFmtId="0" fontId="1" fillId="13" borderId="31" xfId="1" applyFont="1" applyFill="1" applyBorder="1" applyAlignment="1">
      <alignment horizontal="left" vertical="center" textRotation="90"/>
    </xf>
    <xf numFmtId="164" fontId="1" fillId="13" borderId="10" xfId="1" applyNumberFormat="1" applyFont="1" applyFill="1" applyBorder="1" applyAlignment="1">
      <alignment horizontal="center" vertical="center" wrapText="1"/>
    </xf>
    <xf numFmtId="164" fontId="1" fillId="13" borderId="31" xfId="1" applyNumberFormat="1" applyFont="1" applyFill="1" applyBorder="1" applyAlignment="1">
      <alignment horizontal="center" vertical="center" wrapText="1"/>
    </xf>
    <xf numFmtId="0" fontId="1" fillId="13" borderId="31" xfId="1" applyFont="1" applyFill="1" applyBorder="1" applyAlignment="1">
      <alignment horizontal="center" vertical="center" wrapText="1"/>
    </xf>
    <xf numFmtId="0" fontId="17" fillId="13" borderId="31" xfId="1" applyFont="1" applyFill="1" applyBorder="1" applyAlignment="1">
      <alignment horizontal="center" vertical="center" wrapText="1"/>
    </xf>
    <xf numFmtId="0" fontId="18" fillId="13" borderId="6" xfId="1" applyFont="1" applyFill="1" applyBorder="1" applyAlignment="1">
      <alignment horizontal="center" vertical="center" wrapText="1"/>
    </xf>
    <xf numFmtId="0" fontId="1" fillId="13" borderId="6" xfId="1" applyFont="1" applyFill="1" applyBorder="1" applyAlignment="1">
      <alignment horizontal="center" vertical="center"/>
    </xf>
    <xf numFmtId="168" fontId="6" fillId="14" borderId="31" xfId="1" applyNumberFormat="1" applyFont="1" applyFill="1" applyBorder="1" applyAlignment="1">
      <alignment horizontal="center" vertical="center" wrapText="1"/>
    </xf>
    <xf numFmtId="167" fontId="17" fillId="13" borderId="6" xfId="1" applyNumberFormat="1" applyFont="1" applyFill="1" applyBorder="1" applyAlignment="1">
      <alignment horizontal="center" vertical="center" wrapText="1"/>
    </xf>
    <xf numFmtId="167" fontId="6" fillId="14" borderId="31" xfId="1" applyNumberFormat="1" applyFont="1" applyFill="1" applyBorder="1" applyAlignment="1">
      <alignment horizontal="center" vertical="center" wrapText="1"/>
    </xf>
    <xf numFmtId="167" fontId="18" fillId="13" borderId="6" xfId="1" applyNumberFormat="1" applyFont="1" applyFill="1" applyBorder="1" applyAlignment="1">
      <alignment horizontal="center" vertical="center" wrapText="1"/>
    </xf>
    <xf numFmtId="167" fontId="1" fillId="13" borderId="6" xfId="1" applyNumberFormat="1" applyFont="1" applyFill="1" applyBorder="1" applyAlignment="1">
      <alignment horizontal="center" vertical="center" wrapText="1"/>
    </xf>
    <xf numFmtId="167" fontId="1" fillId="2" borderId="20" xfId="1" applyNumberFormat="1" applyFont="1" applyFill="1" applyBorder="1" applyAlignment="1">
      <alignment horizontal="center" vertical="center" wrapText="1"/>
    </xf>
    <xf numFmtId="0" fontId="6" fillId="15" borderId="6" xfId="1" applyNumberFormat="1" applyFont="1" applyFill="1" applyBorder="1" applyAlignment="1">
      <alignment horizontal="center" vertical="center" wrapText="1"/>
    </xf>
    <xf numFmtId="167" fontId="6" fillId="16" borderId="6" xfId="1" applyNumberFormat="1" applyFont="1" applyFill="1" applyBorder="1" applyAlignment="1">
      <alignment horizontal="center" vertical="center" wrapText="1"/>
    </xf>
    <xf numFmtId="167" fontId="6" fillId="17" borderId="6" xfId="1" applyNumberFormat="1" applyFont="1" applyFill="1" applyBorder="1" applyAlignment="1">
      <alignment horizontal="center" vertical="center" wrapText="1"/>
    </xf>
    <xf numFmtId="0" fontId="19" fillId="2" borderId="31" xfId="1" applyFont="1" applyFill="1" applyBorder="1" applyAlignment="1">
      <alignment horizontal="left" vertical="center" textRotation="90"/>
    </xf>
    <xf numFmtId="0" fontId="20" fillId="2" borderId="31" xfId="1" applyFont="1" applyFill="1" applyBorder="1" applyAlignment="1">
      <alignment horizontal="center" vertical="center" wrapText="1"/>
    </xf>
    <xf numFmtId="164" fontId="19" fillId="2" borderId="10" xfId="1" applyNumberFormat="1" applyFont="1" applyFill="1" applyBorder="1" applyAlignment="1">
      <alignment horizontal="center" vertical="center" wrapText="1"/>
    </xf>
    <xf numFmtId="164" fontId="19" fillId="2" borderId="31" xfId="1" applyNumberFormat="1" applyFont="1" applyFill="1" applyBorder="1" applyAlignment="1">
      <alignment horizontal="center" vertical="center" wrapText="1"/>
    </xf>
    <xf numFmtId="0" fontId="19" fillId="2" borderId="31" xfId="1" applyFont="1" applyFill="1" applyBorder="1" applyAlignment="1">
      <alignment horizontal="center" vertical="center" wrapText="1"/>
    </xf>
    <xf numFmtId="0" fontId="21" fillId="2" borderId="31" xfId="1" applyFont="1" applyFill="1" applyBorder="1" applyAlignment="1">
      <alignment horizontal="center" vertical="center" wrapText="1"/>
    </xf>
    <xf numFmtId="0" fontId="22" fillId="2" borderId="6" xfId="1" applyFont="1" applyFill="1" applyBorder="1" applyAlignment="1">
      <alignment horizontal="center" vertical="center" wrapText="1"/>
    </xf>
    <xf numFmtId="0" fontId="19" fillId="2" borderId="6" xfId="1" applyFont="1" applyFill="1" applyBorder="1" applyAlignment="1">
      <alignment horizontal="center" vertical="center"/>
    </xf>
    <xf numFmtId="168" fontId="20" fillId="14" borderId="31" xfId="1" applyNumberFormat="1" applyFont="1" applyFill="1" applyBorder="1" applyAlignment="1">
      <alignment horizontal="center" vertical="center" wrapText="1"/>
    </xf>
    <xf numFmtId="167" fontId="21" fillId="2" borderId="6" xfId="1" applyNumberFormat="1" applyFont="1" applyFill="1" applyBorder="1" applyAlignment="1">
      <alignment horizontal="center" vertical="center" wrapText="1"/>
    </xf>
    <xf numFmtId="167" fontId="20" fillId="14" borderId="31" xfId="1" applyNumberFormat="1" applyFont="1" applyFill="1" applyBorder="1" applyAlignment="1">
      <alignment horizontal="center" vertical="center" wrapText="1"/>
    </xf>
    <xf numFmtId="167" fontId="22" fillId="2" borderId="6" xfId="1" applyNumberFormat="1" applyFont="1" applyFill="1" applyBorder="1" applyAlignment="1">
      <alignment horizontal="center" vertical="center" wrapText="1"/>
    </xf>
    <xf numFmtId="167" fontId="19" fillId="2" borderId="6" xfId="1" applyNumberFormat="1" applyFont="1" applyFill="1" applyBorder="1" applyAlignment="1">
      <alignment horizontal="center" vertical="center" wrapText="1"/>
    </xf>
    <xf numFmtId="167" fontId="19" fillId="2" borderId="20" xfId="1" applyNumberFormat="1" applyFont="1" applyFill="1" applyBorder="1" applyAlignment="1">
      <alignment horizontal="center" vertical="center" wrapText="1"/>
    </xf>
    <xf numFmtId="0" fontId="20" fillId="15" borderId="6" xfId="1" applyNumberFormat="1" applyFont="1" applyFill="1" applyBorder="1" applyAlignment="1">
      <alignment horizontal="center" vertical="center" wrapText="1"/>
    </xf>
    <xf numFmtId="167" fontId="20" fillId="16" borderId="6" xfId="1" applyNumberFormat="1" applyFont="1" applyFill="1" applyBorder="1" applyAlignment="1">
      <alignment horizontal="center" vertical="center" wrapText="1"/>
    </xf>
    <xf numFmtId="167" fontId="20" fillId="17" borderId="6" xfId="1" applyNumberFormat="1" applyFont="1" applyFill="1" applyBorder="1" applyAlignment="1">
      <alignment horizontal="center" vertical="center" wrapText="1"/>
    </xf>
    <xf numFmtId="167" fontId="20" fillId="2" borderId="13" xfId="1" applyNumberFormat="1" applyFont="1" applyFill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/>
    </xf>
    <xf numFmtId="49" fontId="7" fillId="0" borderId="5" xfId="1" applyNumberFormat="1" applyFont="1" applyBorder="1" applyAlignment="1">
      <alignment horizontal="center" vertical="center"/>
    </xf>
    <xf numFmtId="0" fontId="7" fillId="0" borderId="34" xfId="1" applyFont="1" applyBorder="1" applyAlignment="1">
      <alignment horizontal="center" vertical="center"/>
    </xf>
    <xf numFmtId="0" fontId="7" fillId="0" borderId="35" xfId="1" applyFont="1" applyBorder="1" applyAlignment="1">
      <alignment horizontal="center" vertical="center"/>
    </xf>
    <xf numFmtId="0" fontId="7" fillId="0" borderId="36" xfId="1" applyFont="1" applyBorder="1" applyAlignment="1">
      <alignment horizontal="center" vertical="center"/>
    </xf>
    <xf numFmtId="0" fontId="7" fillId="0" borderId="37" xfId="1" applyFont="1" applyBorder="1" applyAlignment="1">
      <alignment horizontal="center" vertical="center"/>
    </xf>
    <xf numFmtId="0" fontId="7" fillId="0" borderId="38" xfId="1" applyFont="1" applyBorder="1" applyAlignment="1">
      <alignment horizontal="center" vertical="center"/>
    </xf>
    <xf numFmtId="0" fontId="7" fillId="0" borderId="39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7" fillId="0" borderId="40" xfId="1" applyFont="1" applyBorder="1" applyAlignment="1">
      <alignment horizontal="center" vertical="center"/>
    </xf>
    <xf numFmtId="0" fontId="7" fillId="0" borderId="41" xfId="1" applyFont="1" applyBorder="1" applyAlignment="1">
      <alignment horizontal="center" vertical="center"/>
    </xf>
    <xf numFmtId="169" fontId="7" fillId="2" borderId="20" xfId="1" applyNumberFormat="1" applyFont="1" applyFill="1" applyBorder="1" applyAlignment="1">
      <alignment horizontal="center" vertical="center" wrapText="1"/>
    </xf>
    <xf numFmtId="0" fontId="7" fillId="18" borderId="40" xfId="1" applyFont="1" applyFill="1" applyBorder="1" applyAlignment="1">
      <alignment horizontal="center" vertical="center" wrapText="1"/>
    </xf>
    <xf numFmtId="0" fontId="7" fillId="0" borderId="34" xfId="1" applyFont="1" applyBorder="1" applyAlignment="1">
      <alignment wrapText="1"/>
    </xf>
    <xf numFmtId="169" fontId="7" fillId="0" borderId="42" xfId="1" applyNumberFormat="1" applyFont="1" applyBorder="1" applyAlignment="1">
      <alignment horizontal="center" vertical="center" wrapText="1"/>
    </xf>
    <xf numFmtId="0" fontId="19" fillId="2" borderId="37" xfId="1" applyFont="1" applyFill="1" applyBorder="1" applyAlignment="1">
      <alignment horizontal="center" vertical="center" wrapText="1"/>
    </xf>
    <xf numFmtId="0" fontId="21" fillId="2" borderId="24" xfId="1" applyFont="1" applyFill="1" applyBorder="1" applyAlignment="1">
      <alignment horizontal="center" vertical="center" wrapText="1"/>
    </xf>
    <xf numFmtId="49" fontId="13" fillId="2" borderId="24" xfId="1" applyNumberFormat="1" applyFont="1" applyFill="1" applyBorder="1" applyAlignment="1">
      <alignment horizontal="left" vertical="center"/>
    </xf>
    <xf numFmtId="0" fontId="19" fillId="2" borderId="38" xfId="1" applyFont="1" applyFill="1" applyBorder="1" applyAlignment="1">
      <alignment horizontal="left" vertical="center" wrapText="1"/>
    </xf>
    <xf numFmtId="0" fontId="7" fillId="0" borderId="43" xfId="1" applyFont="1" applyBorder="1" applyAlignment="1">
      <alignment wrapText="1"/>
    </xf>
    <xf numFmtId="0" fontId="7" fillId="0" borderId="44" xfId="1" applyFont="1" applyBorder="1" applyAlignment="1">
      <alignment wrapText="1"/>
    </xf>
    <xf numFmtId="0" fontId="19" fillId="2" borderId="45" xfId="1" applyFont="1" applyFill="1" applyBorder="1" applyAlignment="1">
      <alignment horizontal="left" vertical="center" wrapText="1"/>
    </xf>
    <xf numFmtId="0" fontId="19" fillId="2" borderId="46" xfId="1" applyFont="1" applyFill="1" applyBorder="1" applyAlignment="1">
      <alignment horizontal="left" vertical="center" wrapText="1"/>
    </xf>
    <xf numFmtId="0" fontId="19" fillId="2" borderId="47" xfId="1" applyFont="1" applyFill="1" applyBorder="1" applyAlignment="1">
      <alignment horizontal="left" vertical="center" wrapText="1"/>
    </xf>
    <xf numFmtId="49" fontId="7" fillId="2" borderId="20" xfId="1" applyNumberFormat="1" applyFont="1" applyFill="1" applyBorder="1" applyAlignment="1">
      <alignment horizontal="center" vertical="center"/>
    </xf>
    <xf numFmtId="0" fontId="19" fillId="2" borderId="48" xfId="1" applyFont="1" applyFill="1" applyBorder="1" applyAlignment="1">
      <alignment horizontal="left" vertical="center" wrapText="1"/>
    </xf>
    <xf numFmtId="0" fontId="19" fillId="2" borderId="49" xfId="1" applyFont="1" applyFill="1" applyBorder="1" applyAlignment="1">
      <alignment horizontal="left" vertical="center" wrapText="1"/>
    </xf>
    <xf numFmtId="0" fontId="19" fillId="2" borderId="50" xfId="1" applyFont="1" applyFill="1" applyBorder="1" applyAlignment="1">
      <alignment horizontal="left" vertical="center" wrapText="1"/>
    </xf>
    <xf numFmtId="0" fontId="19" fillId="2" borderId="0" xfId="1" applyFont="1" applyFill="1" applyAlignment="1">
      <alignment horizontal="left" vertical="center" wrapText="1"/>
    </xf>
    <xf numFmtId="0" fontId="19" fillId="2" borderId="51" xfId="1" applyFont="1" applyFill="1" applyBorder="1" applyAlignment="1">
      <alignment horizontal="left" vertical="center" wrapText="1"/>
    </xf>
    <xf numFmtId="0" fontId="19" fillId="2" borderId="52" xfId="1" applyFont="1" applyFill="1" applyBorder="1" applyAlignment="1">
      <alignment horizontal="left" vertical="center" wrapText="1"/>
    </xf>
    <xf numFmtId="0" fontId="19" fillId="2" borderId="13" xfId="1" applyFont="1" applyFill="1" applyBorder="1" applyAlignment="1">
      <alignment horizontal="left" vertical="center" wrapText="1"/>
    </xf>
    <xf numFmtId="0" fontId="19" fillId="2" borderId="1" xfId="1" applyFont="1" applyFill="1" applyBorder="1" applyAlignment="1">
      <alignment horizontal="left" vertical="center" wrapText="1"/>
    </xf>
    <xf numFmtId="0" fontId="7" fillId="2" borderId="1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0" fontId="7" fillId="0" borderId="24" xfId="1" applyFont="1" applyBorder="1" applyAlignment="1">
      <alignment horizontal="center" vertical="center"/>
    </xf>
    <xf numFmtId="0" fontId="7" fillId="0" borderId="53" xfId="1" applyFont="1" applyBorder="1" applyAlignment="1">
      <alignment horizontal="center" vertical="center"/>
    </xf>
    <xf numFmtId="0" fontId="7" fillId="18" borderId="53" xfId="1" applyFont="1" applyFill="1" applyBorder="1" applyAlignment="1">
      <alignment horizontal="center" vertical="center" wrapText="1"/>
    </xf>
    <xf numFmtId="0" fontId="7" fillId="0" borderId="24" xfId="1" applyFont="1" applyBorder="1" applyAlignment="1">
      <alignment wrapText="1"/>
    </xf>
    <xf numFmtId="169" fontId="7" fillId="0" borderId="37" xfId="1" applyNumberFormat="1" applyFont="1" applyBorder="1" applyAlignment="1">
      <alignment horizontal="center" vertical="center" wrapText="1"/>
    </xf>
    <xf numFmtId="49" fontId="13" fillId="2" borderId="24" xfId="1" applyNumberFormat="1" applyFont="1" applyFill="1" applyBorder="1" applyAlignment="1">
      <alignment horizontal="left" vertical="center" wrapText="1"/>
    </xf>
    <xf numFmtId="0" fontId="17" fillId="2" borderId="37" xfId="1" applyFont="1" applyFill="1" applyBorder="1" applyAlignment="1">
      <alignment horizontal="left" vertical="center" wrapText="1"/>
    </xf>
    <xf numFmtId="0" fontId="18" fillId="2" borderId="38" xfId="1" applyFont="1" applyFill="1" applyBorder="1" applyAlignment="1">
      <alignment vertical="center" wrapText="1"/>
    </xf>
    <xf numFmtId="0" fontId="1" fillId="2" borderId="54" xfId="1" applyFont="1" applyFill="1" applyBorder="1" applyAlignment="1">
      <alignment horizontal="right" vertical="center" wrapText="1"/>
    </xf>
    <xf numFmtId="0" fontId="1" fillId="2" borderId="55" xfId="1" applyFont="1" applyFill="1" applyBorder="1" applyAlignment="1">
      <alignment horizontal="left" vertical="center" wrapText="1"/>
    </xf>
    <xf numFmtId="165" fontId="23" fillId="2" borderId="37" xfId="1" applyNumberFormat="1" applyFont="1" applyFill="1" applyBorder="1" applyAlignment="1">
      <alignment horizontal="right" vertical="center" wrapText="1"/>
    </xf>
    <xf numFmtId="165" fontId="17" fillId="0" borderId="37" xfId="1" applyNumberFormat="1" applyFont="1" applyBorder="1" applyAlignment="1">
      <alignment horizontal="right" vertical="center" wrapText="1"/>
    </xf>
    <xf numFmtId="165" fontId="24" fillId="19" borderId="37" xfId="1" applyNumberFormat="1" applyFont="1" applyFill="1" applyBorder="1" applyAlignment="1">
      <alignment horizontal="right" vertical="center" wrapText="1"/>
    </xf>
    <xf numFmtId="165" fontId="1" fillId="0" borderId="38" xfId="1" applyNumberFormat="1" applyFont="1" applyBorder="1" applyAlignment="1">
      <alignment horizontal="right" vertical="center" wrapText="1"/>
    </xf>
    <xf numFmtId="165" fontId="1" fillId="0" borderId="39" xfId="1" applyNumberFormat="1" applyFont="1" applyBorder="1" applyAlignment="1">
      <alignment horizontal="right" vertical="center" wrapText="1"/>
    </xf>
    <xf numFmtId="0" fontId="13" fillId="0" borderId="24" xfId="1" applyNumberFormat="1" applyFont="1" applyBorder="1" applyAlignment="1">
      <alignment horizontal="right" vertical="center" wrapText="1"/>
    </xf>
    <xf numFmtId="0" fontId="13" fillId="0" borderId="37" xfId="1" applyNumberFormat="1" applyFont="1" applyBorder="1" applyAlignment="1">
      <alignment horizontal="right" vertical="center" wrapText="1"/>
    </xf>
    <xf numFmtId="9" fontId="25" fillId="0" borderId="37" xfId="1" applyNumberFormat="1" applyFont="1" applyBorder="1" applyAlignment="1">
      <alignment horizontal="right" vertical="center" wrapText="1"/>
    </xf>
    <xf numFmtId="0" fontId="25" fillId="0" borderId="43" xfId="1" applyNumberFormat="1" applyFont="1" applyBorder="1" applyAlignment="1">
      <alignment horizontal="right" vertical="center" wrapText="1"/>
    </xf>
    <xf numFmtId="0" fontId="25" fillId="0" borderId="37" xfId="1" applyNumberFormat="1" applyFont="1" applyBorder="1" applyAlignment="1">
      <alignment horizontal="right" vertical="center" wrapText="1"/>
    </xf>
    <xf numFmtId="0" fontId="15" fillId="0" borderId="37" xfId="1" applyNumberFormat="1" applyFont="1" applyBorder="1" applyAlignment="1">
      <alignment horizontal="right" vertical="center" wrapText="1"/>
    </xf>
    <xf numFmtId="0" fontId="15" fillId="0" borderId="39" xfId="1" applyNumberFormat="1" applyFont="1" applyBorder="1" applyAlignment="1">
      <alignment horizontal="right" vertical="center" wrapText="1"/>
    </xf>
    <xf numFmtId="49" fontId="7" fillId="2" borderId="56" xfId="1" applyNumberFormat="1" applyFont="1" applyFill="1" applyBorder="1" applyAlignment="1">
      <alignment horizontal="center" vertical="center"/>
    </xf>
    <xf numFmtId="49" fontId="6" fillId="4" borderId="1" xfId="1" applyNumberFormat="1" applyFont="1" applyFill="1" applyBorder="1" applyAlignment="1">
      <alignment horizontal="center" vertical="center" wrapText="1"/>
    </xf>
    <xf numFmtId="165" fontId="6" fillId="4" borderId="1" xfId="1" applyNumberFormat="1" applyFont="1" applyFill="1" applyBorder="1" applyAlignment="1">
      <alignment horizontal="right" vertical="center" wrapText="1"/>
    </xf>
    <xf numFmtId="165" fontId="6" fillId="5" borderId="1" xfId="1" applyNumberFormat="1" applyFont="1" applyFill="1" applyBorder="1" applyAlignment="1">
      <alignment horizontal="right" vertical="center" wrapText="1"/>
    </xf>
    <xf numFmtId="165" fontId="23" fillId="0" borderId="37" xfId="1" applyNumberFormat="1" applyFont="1" applyBorder="1" applyAlignment="1">
      <alignment horizontal="right" vertical="center" wrapText="1"/>
    </xf>
    <xf numFmtId="165" fontId="18" fillId="0" borderId="37" xfId="1" applyNumberFormat="1" applyFont="1" applyBorder="1" applyAlignment="1">
      <alignment horizontal="right" vertical="center" wrapText="1"/>
    </xf>
    <xf numFmtId="165" fontId="23" fillId="0" borderId="57" xfId="1" applyNumberFormat="1" applyFont="1" applyBorder="1" applyAlignment="1">
      <alignment horizontal="right" vertical="center" wrapText="1"/>
    </xf>
    <xf numFmtId="165" fontId="18" fillId="0" borderId="57" xfId="1" applyNumberFormat="1" applyFont="1" applyBorder="1" applyAlignment="1">
      <alignment horizontal="right" vertical="center" wrapText="1"/>
    </xf>
    <xf numFmtId="0" fontId="25" fillId="0" borderId="37" xfId="1" applyFont="1" applyBorder="1" applyAlignment="1">
      <alignment horizontal="right" vertical="center" wrapText="1"/>
    </xf>
    <xf numFmtId="0" fontId="13" fillId="0" borderId="39" xfId="1" applyNumberFormat="1" applyFont="1" applyBorder="1" applyAlignment="1">
      <alignment horizontal="right" vertical="center" wrapText="1"/>
    </xf>
    <xf numFmtId="0" fontId="7" fillId="0" borderId="58" xfId="1" applyFont="1" applyBorder="1" applyAlignment="1">
      <alignment horizontal="center" vertical="center"/>
    </xf>
    <xf numFmtId="0" fontId="7" fillId="0" borderId="59" xfId="1" applyFont="1" applyBorder="1" applyAlignment="1">
      <alignment horizontal="center" vertical="center"/>
    </xf>
    <xf numFmtId="0" fontId="7" fillId="0" borderId="60" xfId="1" applyFont="1" applyBorder="1" applyAlignment="1">
      <alignment horizontal="center" vertical="center"/>
    </xf>
    <xf numFmtId="0" fontId="7" fillId="0" borderId="57" xfId="1" applyFont="1" applyBorder="1" applyAlignment="1">
      <alignment horizontal="center" vertical="center"/>
    </xf>
    <xf numFmtId="0" fontId="7" fillId="0" borderId="61" xfId="1" applyFont="1" applyBorder="1" applyAlignment="1">
      <alignment horizontal="center" vertical="center"/>
    </xf>
    <xf numFmtId="0" fontId="7" fillId="0" borderId="28" xfId="1" applyFont="1" applyBorder="1" applyAlignment="1">
      <alignment horizontal="center" vertical="center"/>
    </xf>
    <xf numFmtId="0" fontId="7" fillId="0" borderId="62" xfId="1" applyFont="1" applyBorder="1" applyAlignment="1">
      <alignment horizontal="center" vertical="center"/>
    </xf>
    <xf numFmtId="0" fontId="7" fillId="18" borderId="62" xfId="1" applyFont="1" applyFill="1" applyBorder="1" applyAlignment="1">
      <alignment horizontal="center" vertical="center" wrapText="1"/>
    </xf>
    <xf numFmtId="0" fontId="7" fillId="0" borderId="58" xfId="1" applyFont="1" applyBorder="1" applyAlignment="1">
      <alignment wrapText="1"/>
    </xf>
    <xf numFmtId="169" fontId="7" fillId="0" borderId="57" xfId="1" applyNumberFormat="1" applyFont="1" applyBorder="1" applyAlignment="1">
      <alignment horizontal="center" vertical="center" wrapText="1"/>
    </xf>
    <xf numFmtId="0" fontId="13" fillId="0" borderId="63" xfId="1" applyNumberFormat="1" applyFont="1" applyBorder="1" applyAlignment="1">
      <alignment horizontal="right" vertical="center" wrapText="1"/>
    </xf>
    <xf numFmtId="0" fontId="13" fillId="0" borderId="0" xfId="1" applyNumberFormat="1" applyFont="1" applyAlignment="1">
      <alignment horizontal="right" vertical="center" wrapText="1"/>
    </xf>
    <xf numFmtId="0" fontId="13" fillId="0" borderId="64" xfId="1" applyNumberFormat="1" applyFont="1" applyBorder="1" applyAlignment="1">
      <alignment horizontal="right" vertical="center" wrapText="1"/>
    </xf>
    <xf numFmtId="0" fontId="13" fillId="0" borderId="65" xfId="1" applyNumberFormat="1" applyFont="1" applyBorder="1" applyAlignment="1">
      <alignment horizontal="right" vertical="center" wrapText="1"/>
    </xf>
    <xf numFmtId="0" fontId="13" fillId="0" borderId="66" xfId="1" applyNumberFormat="1" applyFont="1" applyBorder="1" applyAlignment="1">
      <alignment horizontal="right" vertical="center" wrapText="1"/>
    </xf>
    <xf numFmtId="166" fontId="6" fillId="2" borderId="1" xfId="1" applyNumberFormat="1" applyFont="1" applyFill="1" applyBorder="1" applyAlignment="1">
      <alignment horizontal="center" vertical="center" wrapText="1"/>
    </xf>
    <xf numFmtId="166" fontId="6" fillId="2" borderId="5" xfId="1" applyNumberFormat="1" applyFont="1" applyFill="1" applyBorder="1" applyAlignment="1">
      <alignment horizontal="center" vertical="center" wrapText="1"/>
    </xf>
    <xf numFmtId="166" fontId="6" fillId="6" borderId="6" xfId="1" applyNumberFormat="1" applyFont="1" applyFill="1" applyBorder="1" applyAlignment="1">
      <alignment horizontal="center" vertical="center" wrapText="1"/>
    </xf>
    <xf numFmtId="166" fontId="6" fillId="2" borderId="13" xfId="1" applyNumberFormat="1" applyFont="1" applyFill="1" applyBorder="1" applyAlignment="1">
      <alignment horizontal="center" vertical="center" wrapText="1"/>
    </xf>
    <xf numFmtId="166" fontId="6" fillId="2" borderId="20" xfId="1" applyNumberFormat="1" applyFont="1" applyFill="1" applyBorder="1" applyAlignment="1">
      <alignment horizontal="center" vertical="center" wrapText="1"/>
    </xf>
    <xf numFmtId="166" fontId="26" fillId="6" borderId="6" xfId="1" applyNumberFormat="1" applyFont="1" applyFill="1" applyBorder="1" applyAlignment="1">
      <alignment horizontal="center" vertical="center" wrapText="1"/>
    </xf>
    <xf numFmtId="0" fontId="7" fillId="0" borderId="67" xfId="1" applyFont="1" applyBorder="1" applyAlignment="1">
      <alignment wrapText="1"/>
    </xf>
    <xf numFmtId="166" fontId="6" fillId="6" borderId="68" xfId="1" applyNumberFormat="1" applyFont="1" applyFill="1" applyBorder="1" applyAlignment="1">
      <alignment horizontal="center" vertical="center" wrapText="1"/>
    </xf>
    <xf numFmtId="166" fontId="6" fillId="6" borderId="69" xfId="1" applyNumberFormat="1" applyFont="1" applyFill="1" applyBorder="1" applyAlignment="1">
      <alignment horizontal="center" vertical="center" wrapText="1"/>
    </xf>
    <xf numFmtId="166" fontId="26" fillId="6" borderId="69" xfId="1" applyNumberFormat="1" applyFont="1" applyFill="1" applyBorder="1" applyAlignment="1">
      <alignment horizontal="right" vertical="center"/>
    </xf>
    <xf numFmtId="166" fontId="13" fillId="6" borderId="69" xfId="1" applyNumberFormat="1" applyFont="1" applyFill="1" applyBorder="1" applyAlignment="1">
      <alignment horizontal="left" vertical="center"/>
    </xf>
    <xf numFmtId="166" fontId="6" fillId="6" borderId="70" xfId="1" applyNumberFormat="1" applyFont="1" applyFill="1" applyBorder="1" applyAlignment="1">
      <alignment horizontal="left" vertical="center" wrapText="1"/>
    </xf>
    <xf numFmtId="0" fontId="7" fillId="0" borderId="71" xfId="1" applyFont="1" applyBorder="1" applyAlignment="1">
      <alignment wrapText="1"/>
    </xf>
    <xf numFmtId="166" fontId="6" fillId="6" borderId="69" xfId="1" applyNumberFormat="1" applyFont="1" applyFill="1" applyBorder="1" applyAlignment="1">
      <alignment vertical="center" wrapText="1"/>
    </xf>
    <xf numFmtId="166" fontId="6" fillId="6" borderId="69" xfId="1" applyNumberFormat="1" applyFont="1" applyFill="1" applyBorder="1" applyAlignment="1">
      <alignment horizontal="right" vertical="center" wrapText="1"/>
    </xf>
    <xf numFmtId="166" fontId="6" fillId="6" borderId="70" xfId="1" applyNumberFormat="1" applyFont="1" applyFill="1" applyBorder="1" applyAlignment="1">
      <alignment horizontal="right" vertical="center" wrapText="1"/>
    </xf>
    <xf numFmtId="166" fontId="6" fillId="6" borderId="72" xfId="1" applyNumberFormat="1" applyFont="1" applyFill="1" applyBorder="1" applyAlignment="1">
      <alignment horizontal="right" vertical="center" wrapText="1"/>
    </xf>
    <xf numFmtId="166" fontId="6" fillId="2" borderId="20" xfId="1" applyNumberFormat="1" applyFont="1" applyFill="1" applyBorder="1" applyAlignment="1">
      <alignment horizontal="right" vertical="center" wrapText="1"/>
    </xf>
    <xf numFmtId="166" fontId="6" fillId="6" borderId="71" xfId="1" applyNumberFormat="1" applyFont="1" applyFill="1" applyBorder="1" applyAlignment="1">
      <alignment horizontal="right" vertical="center" wrapText="1"/>
    </xf>
    <xf numFmtId="0" fontId="6" fillId="6" borderId="69" xfId="1" applyNumberFormat="1" applyFont="1" applyFill="1" applyBorder="1" applyAlignment="1">
      <alignment horizontal="right" vertical="center" wrapText="1"/>
    </xf>
    <xf numFmtId="0" fontId="6" fillId="6" borderId="73" xfId="1" applyNumberFormat="1" applyFont="1" applyFill="1" applyBorder="1" applyAlignment="1">
      <alignment horizontal="right" vertical="center" wrapText="1"/>
    </xf>
    <xf numFmtId="166" fontId="6" fillId="6" borderId="74" xfId="1" applyNumberFormat="1" applyFont="1" applyFill="1" applyBorder="1" applyAlignment="1">
      <alignment horizontal="right" vertical="center" wrapText="1"/>
    </xf>
    <xf numFmtId="0" fontId="6" fillId="6" borderId="75" xfId="1" applyNumberFormat="1" applyFont="1" applyFill="1" applyBorder="1" applyAlignment="1">
      <alignment horizontal="right" vertical="center" wrapText="1"/>
    </xf>
    <xf numFmtId="0" fontId="6" fillId="2" borderId="13" xfId="1" applyNumberFormat="1" applyFont="1" applyFill="1" applyBorder="1" applyAlignment="1">
      <alignment horizontal="right" vertical="center" wrapText="1"/>
    </xf>
    <xf numFmtId="166" fontId="6" fillId="13" borderId="6" xfId="1" applyNumberFormat="1" applyFont="1" applyFill="1" applyBorder="1" applyAlignment="1">
      <alignment horizontal="center" vertical="center" wrapText="1"/>
    </xf>
    <xf numFmtId="166" fontId="1" fillId="13" borderId="6" xfId="1" applyNumberFormat="1" applyFont="1" applyFill="1" applyBorder="1" applyAlignment="1">
      <alignment horizontal="center" vertical="center" wrapText="1"/>
    </xf>
    <xf numFmtId="166" fontId="27" fillId="13" borderId="6" xfId="1" applyNumberFormat="1" applyFont="1" applyFill="1" applyBorder="1" applyAlignment="1">
      <alignment horizontal="center" vertical="center" wrapText="1"/>
    </xf>
    <xf numFmtId="0" fontId="7" fillId="0" borderId="76" xfId="1" applyFont="1" applyBorder="1" applyAlignment="1">
      <alignment wrapText="1"/>
    </xf>
    <xf numFmtId="166" fontId="27" fillId="13" borderId="77" xfId="1" applyNumberFormat="1" applyFont="1" applyFill="1" applyBorder="1" applyAlignment="1">
      <alignment horizontal="center" vertical="center" wrapText="1"/>
    </xf>
    <xf numFmtId="166" fontId="27" fillId="13" borderId="77" xfId="1" applyNumberFormat="1" applyFont="1" applyFill="1" applyBorder="1" applyAlignment="1">
      <alignment horizontal="right" vertical="center"/>
    </xf>
    <xf numFmtId="166" fontId="1" fillId="13" borderId="77" xfId="1" applyNumberFormat="1" applyFont="1" applyFill="1" applyBorder="1" applyAlignment="1">
      <alignment horizontal="center" vertical="center" wrapText="1"/>
    </xf>
    <xf numFmtId="166" fontId="1" fillId="13" borderId="77" xfId="1" applyNumberFormat="1" applyFont="1" applyFill="1" applyBorder="1" applyAlignment="1">
      <alignment horizontal="left" vertical="center"/>
    </xf>
    <xf numFmtId="166" fontId="1" fillId="13" borderId="78" xfId="1" applyNumberFormat="1" applyFont="1" applyFill="1" applyBorder="1" applyAlignment="1">
      <alignment horizontal="left" vertical="center" wrapText="1"/>
    </xf>
    <xf numFmtId="166" fontId="1" fillId="13" borderId="77" xfId="1" applyNumberFormat="1" applyFont="1" applyFill="1" applyBorder="1" applyAlignment="1">
      <alignment vertical="center" wrapText="1"/>
    </xf>
    <xf numFmtId="166" fontId="1" fillId="13" borderId="77" xfId="1" applyNumberFormat="1" applyFont="1" applyFill="1" applyBorder="1" applyAlignment="1">
      <alignment horizontal="right" vertical="center" wrapText="1"/>
    </xf>
    <xf numFmtId="166" fontId="1" fillId="13" borderId="78" xfId="1" applyNumberFormat="1" applyFont="1" applyFill="1" applyBorder="1" applyAlignment="1">
      <alignment horizontal="right" vertical="center" wrapText="1"/>
    </xf>
    <xf numFmtId="166" fontId="1" fillId="13" borderId="79" xfId="1" applyNumberFormat="1" applyFont="1" applyFill="1" applyBorder="1" applyAlignment="1">
      <alignment horizontal="right" vertical="center" wrapText="1"/>
    </xf>
    <xf numFmtId="166" fontId="1" fillId="2" borderId="20" xfId="1" applyNumberFormat="1" applyFont="1" applyFill="1" applyBorder="1" applyAlignment="1">
      <alignment horizontal="right" vertical="center" wrapText="1"/>
    </xf>
    <xf numFmtId="166" fontId="1" fillId="13" borderId="76" xfId="1" applyNumberFormat="1" applyFont="1" applyFill="1" applyBorder="1" applyAlignment="1">
      <alignment horizontal="right" vertical="center" wrapText="1"/>
    </xf>
    <xf numFmtId="0" fontId="1" fillId="13" borderId="77" xfId="1" applyNumberFormat="1" applyFont="1" applyFill="1" applyBorder="1" applyAlignment="1">
      <alignment horizontal="right" vertical="center" wrapText="1"/>
    </xf>
    <xf numFmtId="166" fontId="1" fillId="13" borderId="80" xfId="1" applyNumberFormat="1" applyFont="1" applyFill="1" applyBorder="1" applyAlignment="1">
      <alignment horizontal="right" vertical="center" wrapText="1"/>
    </xf>
    <xf numFmtId="0" fontId="1" fillId="13" borderId="81" xfId="1" applyNumberFormat="1" applyFont="1" applyFill="1" applyBorder="1" applyAlignment="1">
      <alignment horizontal="right" vertical="center" wrapText="1"/>
    </xf>
    <xf numFmtId="0" fontId="1" fillId="2" borderId="13" xfId="1" applyNumberFormat="1" applyFont="1" applyFill="1" applyBorder="1" applyAlignment="1">
      <alignment horizontal="right" vertical="center" wrapText="1"/>
    </xf>
    <xf numFmtId="166" fontId="1" fillId="2" borderId="6" xfId="1" applyNumberFormat="1" applyFont="1" applyFill="1" applyBorder="1" applyAlignment="1">
      <alignment horizontal="center" vertical="center" wrapText="1"/>
    </xf>
    <xf numFmtId="166" fontId="6" fillId="2" borderId="6" xfId="1" applyNumberFormat="1" applyFont="1" applyFill="1" applyBorder="1" applyAlignment="1">
      <alignment horizontal="center" vertical="center" wrapText="1"/>
    </xf>
    <xf numFmtId="166" fontId="6" fillId="2" borderId="32" xfId="1" applyNumberFormat="1" applyFont="1" applyFill="1" applyBorder="1" applyAlignment="1">
      <alignment horizontal="center" vertical="center" wrapText="1"/>
    </xf>
    <xf numFmtId="166" fontId="6" fillId="2" borderId="32" xfId="1" applyNumberFormat="1" applyFont="1" applyFill="1" applyBorder="1" applyAlignment="1">
      <alignment horizontal="right" vertical="center"/>
    </xf>
    <xf numFmtId="166" fontId="1" fillId="2" borderId="82" xfId="1" applyNumberFormat="1" applyFont="1" applyFill="1" applyBorder="1" applyAlignment="1">
      <alignment horizontal="center" vertical="center" wrapText="1"/>
    </xf>
    <xf numFmtId="166" fontId="1" fillId="2" borderId="83" xfId="1" applyNumberFormat="1" applyFont="1" applyFill="1" applyBorder="1" applyAlignment="1">
      <alignment horizontal="left" vertical="center"/>
    </xf>
    <xf numFmtId="166" fontId="1" fillId="2" borderId="8" xfId="1" applyNumberFormat="1" applyFont="1" applyFill="1" applyBorder="1" applyAlignment="1">
      <alignment horizontal="left" vertical="center" wrapText="1"/>
    </xf>
    <xf numFmtId="166" fontId="1" fillId="2" borderId="32" xfId="1" applyNumberFormat="1" applyFont="1" applyFill="1" applyBorder="1" applyAlignment="1">
      <alignment vertical="center" wrapText="1"/>
    </xf>
    <xf numFmtId="166" fontId="1" fillId="2" borderId="32" xfId="1" applyNumberFormat="1" applyFont="1" applyFill="1" applyBorder="1" applyAlignment="1">
      <alignment horizontal="right" vertical="center" wrapText="1"/>
    </xf>
    <xf numFmtId="166" fontId="1" fillId="2" borderId="8" xfId="1" applyNumberFormat="1" applyFont="1" applyFill="1" applyBorder="1" applyAlignment="1">
      <alignment horizontal="right" vertical="center" wrapText="1"/>
    </xf>
    <xf numFmtId="166" fontId="1" fillId="2" borderId="84" xfId="1" applyNumberFormat="1" applyFont="1" applyFill="1" applyBorder="1" applyAlignment="1">
      <alignment horizontal="right" vertical="center" wrapText="1"/>
    </xf>
    <xf numFmtId="166" fontId="1" fillId="2" borderId="7" xfId="1" applyNumberFormat="1" applyFont="1" applyFill="1" applyBorder="1" applyAlignment="1">
      <alignment horizontal="right" vertical="center" wrapText="1"/>
    </xf>
    <xf numFmtId="0" fontId="1" fillId="2" borderId="32" xfId="1" applyNumberFormat="1" applyFont="1" applyFill="1" applyBorder="1" applyAlignment="1">
      <alignment horizontal="right" vertical="center" wrapText="1"/>
    </xf>
    <xf numFmtId="166" fontId="1" fillId="2" borderId="23" xfId="1" applyNumberFormat="1" applyFont="1" applyFill="1" applyBorder="1" applyAlignment="1">
      <alignment horizontal="right" vertical="center" wrapText="1"/>
    </xf>
    <xf numFmtId="0" fontId="1" fillId="2" borderId="85" xfId="1" applyNumberFormat="1" applyFont="1" applyFill="1" applyBorder="1" applyAlignment="1">
      <alignment horizontal="right" vertical="center" wrapText="1"/>
    </xf>
    <xf numFmtId="0" fontId="6" fillId="0" borderId="0" xfId="1" applyFont="1" applyAlignment="1">
      <alignment horizontal="center" vertical="center" wrapText="1"/>
    </xf>
    <xf numFmtId="0" fontId="7" fillId="0" borderId="50" xfId="1" applyFont="1" applyBorder="1" applyAlignment="1">
      <alignment wrapText="1"/>
    </xf>
    <xf numFmtId="164" fontId="7" fillId="0" borderId="3" xfId="1" applyNumberFormat="1" applyFont="1" applyBorder="1" applyAlignment="1">
      <alignment horizontal="center" wrapText="1"/>
    </xf>
    <xf numFmtId="169" fontId="7" fillId="2" borderId="86" xfId="1" applyNumberFormat="1" applyFont="1" applyFill="1" applyBorder="1" applyAlignment="1">
      <alignment horizontal="center" wrapText="1"/>
    </xf>
    <xf numFmtId="0" fontId="6" fillId="0" borderId="26" xfId="1" applyFont="1" applyBorder="1" applyAlignment="1">
      <alignment horizontal="center" vertical="center" wrapText="1"/>
    </xf>
    <xf numFmtId="0" fontId="7" fillId="0" borderId="27" xfId="1" applyFont="1" applyBorder="1" applyAlignment="1">
      <alignment wrapText="1"/>
    </xf>
    <xf numFmtId="169" fontId="7" fillId="0" borderId="87" xfId="1" applyNumberFormat="1" applyFont="1" applyBorder="1" applyAlignment="1">
      <alignment horizontal="center" wrapText="1"/>
    </xf>
    <xf numFmtId="169" fontId="7" fillId="0" borderId="88" xfId="1" applyNumberFormat="1" applyFont="1" applyBorder="1" applyAlignment="1">
      <alignment horizontal="center" wrapText="1"/>
    </xf>
    <xf numFmtId="0" fontId="6" fillId="2" borderId="87" xfId="1" applyFont="1" applyFill="1" applyBorder="1" applyAlignment="1">
      <alignment horizontal="center" wrapText="1"/>
    </xf>
    <xf numFmtId="0" fontId="6" fillId="0" borderId="28" xfId="1" applyFont="1" applyBorder="1" applyAlignment="1">
      <alignment horizontal="center" vertical="center" wrapText="1"/>
    </xf>
    <xf numFmtId="0" fontId="1" fillId="13" borderId="31" xfId="1" applyFont="1" applyFill="1" applyBorder="1" applyAlignment="1">
      <alignment horizontal="center" vertical="center" textRotation="90"/>
    </xf>
    <xf numFmtId="0" fontId="19" fillId="2" borderId="31" xfId="1" applyFont="1" applyFill="1" applyBorder="1" applyAlignment="1">
      <alignment horizontal="center" vertical="center" textRotation="90"/>
    </xf>
    <xf numFmtId="0" fontId="7" fillId="20" borderId="43" xfId="1" applyFont="1" applyFill="1" applyBorder="1" applyAlignment="1">
      <alignment horizontal="center" vertical="center" wrapText="1"/>
    </xf>
    <xf numFmtId="0" fontId="19" fillId="2" borderId="89" xfId="1" applyFont="1" applyFill="1" applyBorder="1" applyAlignment="1">
      <alignment horizontal="left" vertical="center" wrapText="1"/>
    </xf>
    <xf numFmtId="0" fontId="19" fillId="2" borderId="90" xfId="1" applyFont="1" applyFill="1" applyBorder="1" applyAlignment="1">
      <alignment horizontal="left" vertical="center" wrapText="1"/>
    </xf>
    <xf numFmtId="0" fontId="19" fillId="2" borderId="65" xfId="1" applyFont="1" applyFill="1" applyBorder="1" applyAlignment="1">
      <alignment horizontal="left" vertical="center" wrapText="1"/>
    </xf>
    <xf numFmtId="0" fontId="19" fillId="2" borderId="66" xfId="1" applyFont="1" applyFill="1" applyBorder="1" applyAlignment="1">
      <alignment horizontal="left" vertical="center" wrapText="1"/>
    </xf>
    <xf numFmtId="0" fontId="7" fillId="20" borderId="53" xfId="1" applyFont="1" applyFill="1" applyBorder="1" applyAlignment="1">
      <alignment horizontal="center" vertical="center" wrapText="1"/>
    </xf>
    <xf numFmtId="0" fontId="25" fillId="0" borderId="38" xfId="1" applyNumberFormat="1" applyFont="1" applyBorder="1" applyAlignment="1">
      <alignment horizontal="right" vertical="center" wrapText="1"/>
    </xf>
    <xf numFmtId="0" fontId="1" fillId="2" borderId="91" xfId="1" applyFont="1" applyFill="1" applyBorder="1" applyAlignment="1">
      <alignment horizontal="right" vertical="center" wrapText="1"/>
    </xf>
    <xf numFmtId="49" fontId="7" fillId="2" borderId="5" xfId="1" applyNumberFormat="1" applyFont="1" applyFill="1" applyBorder="1" applyAlignment="1">
      <alignment horizontal="center" vertical="center"/>
    </xf>
    <xf numFmtId="0" fontId="19" fillId="2" borderId="57" xfId="1" applyFont="1" applyFill="1" applyBorder="1" applyAlignment="1">
      <alignment horizontal="center" vertical="center" wrapText="1"/>
    </xf>
    <xf numFmtId="49" fontId="13" fillId="2" borderId="58" xfId="1" applyNumberFormat="1" applyFont="1" applyFill="1" applyBorder="1" applyAlignment="1">
      <alignment horizontal="left" vertical="center" wrapText="1"/>
    </xf>
    <xf numFmtId="0" fontId="17" fillId="2" borderId="57" xfId="1" applyFont="1" applyFill="1" applyBorder="1" applyAlignment="1">
      <alignment horizontal="left" vertical="center" wrapText="1"/>
    </xf>
    <xf numFmtId="0" fontId="18" fillId="2" borderId="59" xfId="1" applyFont="1" applyFill="1" applyBorder="1" applyAlignment="1">
      <alignment vertical="center" wrapText="1"/>
    </xf>
    <xf numFmtId="0" fontId="7" fillId="0" borderId="92" xfId="1" applyFont="1" applyBorder="1" applyAlignment="1">
      <alignment wrapText="1"/>
    </xf>
    <xf numFmtId="0" fontId="1" fillId="2" borderId="93" xfId="1" applyFont="1" applyFill="1" applyBorder="1" applyAlignment="1">
      <alignment horizontal="left" vertical="center" wrapText="1"/>
    </xf>
    <xf numFmtId="165" fontId="23" fillId="2" borderId="57" xfId="1" applyNumberFormat="1" applyFont="1" applyFill="1" applyBorder="1" applyAlignment="1">
      <alignment horizontal="right" vertical="center" wrapText="1"/>
    </xf>
    <xf numFmtId="165" fontId="17" fillId="0" borderId="57" xfId="1" applyNumberFormat="1" applyFont="1" applyBorder="1" applyAlignment="1">
      <alignment horizontal="right" vertical="center" wrapText="1"/>
    </xf>
    <xf numFmtId="165" fontId="1" fillId="0" borderId="59" xfId="1" applyNumberFormat="1" applyFont="1" applyBorder="1" applyAlignment="1">
      <alignment horizontal="right" vertical="center" wrapText="1"/>
    </xf>
    <xf numFmtId="165" fontId="1" fillId="0" borderId="61" xfId="1" applyNumberFormat="1" applyFont="1" applyBorder="1" applyAlignment="1">
      <alignment horizontal="right" vertical="center" wrapText="1"/>
    </xf>
    <xf numFmtId="0" fontId="1" fillId="0" borderId="24" xfId="1" applyNumberFormat="1" applyFont="1" applyBorder="1" applyAlignment="1">
      <alignment horizontal="right" vertical="center" wrapText="1"/>
    </xf>
    <xf numFmtId="0" fontId="1" fillId="0" borderId="37" xfId="1" applyNumberFormat="1" applyFont="1" applyBorder="1" applyAlignment="1">
      <alignment horizontal="right" vertical="center" wrapText="1"/>
    </xf>
    <xf numFmtId="167" fontId="1" fillId="0" borderId="63" xfId="1" applyNumberFormat="1" applyFont="1" applyBorder="1" applyAlignment="1">
      <alignment horizontal="right" vertical="center" wrapText="1"/>
    </xf>
    <xf numFmtId="167" fontId="1" fillId="0" borderId="0" xfId="1" applyNumberFormat="1" applyFont="1" applyAlignment="1">
      <alignment horizontal="right" vertical="center" wrapText="1"/>
    </xf>
    <xf numFmtId="167" fontId="1" fillId="0" borderId="64" xfId="1" applyNumberFormat="1" applyFont="1" applyBorder="1" applyAlignment="1">
      <alignment horizontal="right" vertical="center" wrapText="1"/>
    </xf>
    <xf numFmtId="167" fontId="1" fillId="0" borderId="65" xfId="1" applyNumberFormat="1" applyFont="1" applyBorder="1" applyAlignment="1">
      <alignment horizontal="right" vertical="center" wrapText="1"/>
    </xf>
    <xf numFmtId="167" fontId="1" fillId="0" borderId="66" xfId="1" applyNumberFormat="1" applyFont="1" applyBorder="1" applyAlignment="1">
      <alignment horizontal="right" vertical="center" wrapText="1"/>
    </xf>
    <xf numFmtId="166" fontId="6" fillId="6" borderId="70" xfId="1" applyNumberFormat="1" applyFont="1" applyFill="1" applyBorder="1" applyAlignment="1">
      <alignment horizontal="right" vertical="center" wrapText="1"/>
    </xf>
    <xf numFmtId="166" fontId="1" fillId="13" borderId="78" xfId="1" applyNumberFormat="1" applyFont="1" applyFill="1" applyBorder="1" applyAlignment="1">
      <alignment horizontal="right" vertical="center" wrapText="1"/>
    </xf>
    <xf numFmtId="166" fontId="1" fillId="2" borderId="8" xfId="1" applyNumberFormat="1" applyFont="1" applyFill="1" applyBorder="1" applyAlignment="1">
      <alignment horizontal="right" vertical="center" wrapText="1"/>
    </xf>
    <xf numFmtId="167" fontId="1" fillId="0" borderId="94" xfId="1" applyNumberFormat="1" applyFont="1" applyBorder="1" applyAlignment="1">
      <alignment horizontal="right" wrapText="1"/>
    </xf>
    <xf numFmtId="170" fontId="6" fillId="6" borderId="31" xfId="1" applyNumberFormat="1" applyFont="1" applyFill="1" applyBorder="1" applyAlignment="1">
      <alignment horizontal="center" vertical="center" wrapText="1"/>
    </xf>
    <xf numFmtId="0" fontId="6" fillId="0" borderId="95" xfId="1" applyFont="1" applyBorder="1" applyAlignment="1">
      <alignment horizontal="center" vertical="center" wrapText="1"/>
    </xf>
    <xf numFmtId="170" fontId="20" fillId="2" borderId="31" xfId="1" applyNumberFormat="1" applyFont="1" applyFill="1" applyBorder="1" applyAlignment="1">
      <alignment horizontal="center" vertical="center" wrapText="1"/>
    </xf>
    <xf numFmtId="0" fontId="7" fillId="21" borderId="43" xfId="1" applyFont="1" applyFill="1" applyBorder="1" applyAlignment="1">
      <alignment horizontal="center" vertical="center" wrapText="1"/>
    </xf>
    <xf numFmtId="169" fontId="7" fillId="7" borderId="42" xfId="1" applyNumberFormat="1" applyFont="1" applyFill="1" applyBorder="1" applyAlignment="1">
      <alignment horizontal="center" vertical="center" wrapText="1"/>
    </xf>
    <xf numFmtId="0" fontId="19" fillId="2" borderId="96" xfId="1" applyFont="1" applyFill="1" applyBorder="1" applyAlignment="1">
      <alignment horizontal="left" vertical="center" wrapText="1"/>
    </xf>
    <xf numFmtId="0" fontId="7" fillId="0" borderId="97" xfId="1" applyFont="1" applyBorder="1" applyAlignment="1">
      <alignment wrapText="1"/>
    </xf>
    <xf numFmtId="0" fontId="7" fillId="0" borderId="98" xfId="1" applyFont="1" applyBorder="1" applyAlignment="1">
      <alignment wrapText="1"/>
    </xf>
    <xf numFmtId="0" fontId="7" fillId="21" borderId="53" xfId="1" applyFont="1" applyFill="1" applyBorder="1" applyAlignment="1">
      <alignment horizontal="center" vertical="center" wrapText="1"/>
    </xf>
    <xf numFmtId="0" fontId="28" fillId="22" borderId="38" xfId="1" applyFont="1" applyFill="1" applyBorder="1" applyAlignment="1">
      <alignment vertical="center" wrapText="1"/>
    </xf>
    <xf numFmtId="165" fontId="24" fillId="19" borderId="57" xfId="1" applyNumberFormat="1" applyFont="1" applyFill="1" applyBorder="1" applyAlignment="1">
      <alignment horizontal="right" vertical="center" wrapText="1"/>
    </xf>
    <xf numFmtId="49" fontId="7" fillId="2" borderId="1" xfId="1" applyNumberFormat="1" applyFont="1" applyFill="1" applyBorder="1" applyAlignment="1">
      <alignment horizontal="center" vertical="center"/>
    </xf>
    <xf numFmtId="0" fontId="7" fillId="21" borderId="62" xfId="1" applyFont="1" applyFill="1" applyBorder="1" applyAlignment="1">
      <alignment horizontal="center" vertical="center" wrapText="1"/>
    </xf>
    <xf numFmtId="0" fontId="7" fillId="23" borderId="53" xfId="1" applyFont="1" applyFill="1" applyBorder="1" applyAlignment="1">
      <alignment horizontal="center" vertical="center" wrapText="1"/>
    </xf>
    <xf numFmtId="0" fontId="7" fillId="23" borderId="62" xfId="1" applyFont="1" applyFill="1" applyBorder="1" applyAlignment="1">
      <alignment horizontal="center" vertical="center" wrapText="1"/>
    </xf>
    <xf numFmtId="0" fontId="6" fillId="6" borderId="18" xfId="1" applyFont="1" applyFill="1" applyBorder="1" applyAlignment="1">
      <alignment horizontal="center" vertical="center" textRotation="90"/>
    </xf>
    <xf numFmtId="170" fontId="6" fillId="6" borderId="18" xfId="1" applyNumberFormat="1" applyFont="1" applyFill="1" applyBorder="1" applyAlignment="1">
      <alignment horizontal="center" vertical="center" wrapText="1"/>
    </xf>
    <xf numFmtId="0" fontId="7" fillId="24" borderId="53" xfId="1" applyFont="1" applyFill="1" applyBorder="1" applyAlignment="1">
      <alignment horizontal="center" vertical="center" wrapText="1"/>
    </xf>
    <xf numFmtId="0" fontId="7" fillId="24" borderId="62" xfId="1" applyFont="1" applyFill="1" applyBorder="1" applyAlignment="1">
      <alignment horizontal="center" vertical="center" wrapText="1"/>
    </xf>
    <xf numFmtId="0" fontId="7" fillId="17" borderId="53" xfId="1" applyFont="1" applyFill="1" applyBorder="1" applyAlignment="1">
      <alignment horizontal="center" vertical="center" wrapText="1"/>
    </xf>
    <xf numFmtId="0" fontId="7" fillId="17" borderId="62" xfId="1" applyFont="1" applyFill="1" applyBorder="1" applyAlignment="1">
      <alignment horizontal="center" vertical="center" wrapText="1"/>
    </xf>
    <xf numFmtId="0" fontId="6" fillId="2" borderId="25" xfId="1" applyFont="1" applyFill="1" applyBorder="1" applyAlignment="1">
      <alignment horizontal="center" wrapText="1"/>
    </xf>
    <xf numFmtId="0" fontId="7" fillId="19" borderId="53" xfId="1" applyFont="1" applyFill="1" applyBorder="1" applyAlignment="1">
      <alignment horizontal="center" vertical="center" wrapText="1"/>
    </xf>
    <xf numFmtId="0" fontId="19" fillId="2" borderId="99" xfId="1" applyFont="1" applyFill="1" applyBorder="1" applyAlignment="1">
      <alignment horizontal="left" vertical="center" wrapText="1"/>
    </xf>
    <xf numFmtId="0" fontId="25" fillId="0" borderId="65" xfId="1" applyNumberFormat="1" applyFont="1" applyBorder="1" applyAlignment="1">
      <alignment horizontal="right" vertical="center" wrapText="1"/>
    </xf>
    <xf numFmtId="0" fontId="25" fillId="0" borderId="66" xfId="1" applyNumberFormat="1" applyFont="1" applyBorder="1" applyAlignment="1">
      <alignment horizontal="right" vertical="center" wrapText="1"/>
    </xf>
    <xf numFmtId="0" fontId="25" fillId="0" borderId="13" xfId="1" applyNumberFormat="1" applyFont="1" applyBorder="1" applyAlignment="1">
      <alignment horizontal="right" vertical="center" wrapText="1"/>
    </xf>
    <xf numFmtId="0" fontId="25" fillId="0" borderId="1" xfId="1" applyNumberFormat="1" applyFont="1" applyBorder="1" applyAlignment="1">
      <alignment horizontal="right" vertical="center" wrapText="1"/>
    </xf>
    <xf numFmtId="0" fontId="18" fillId="2" borderId="55" xfId="1" applyFont="1" applyFill="1" applyBorder="1" applyAlignment="1">
      <alignment vertical="center" wrapText="1"/>
    </xf>
    <xf numFmtId="0" fontId="7" fillId="2" borderId="24" xfId="1" applyFont="1" applyFill="1" applyBorder="1" applyAlignment="1">
      <alignment horizontal="center" vertical="center"/>
    </xf>
    <xf numFmtId="0" fontId="7" fillId="2" borderId="38" xfId="1" applyFont="1" applyFill="1" applyBorder="1" applyAlignment="1">
      <alignment horizontal="center" vertical="center"/>
    </xf>
    <xf numFmtId="0" fontId="7" fillId="2" borderId="36" xfId="1" applyFont="1" applyFill="1" applyBorder="1" applyAlignment="1">
      <alignment horizontal="center" vertical="center"/>
    </xf>
    <xf numFmtId="0" fontId="7" fillId="2" borderId="37" xfId="1" applyFont="1" applyFill="1" applyBorder="1" applyAlignment="1">
      <alignment horizontal="center" vertical="center"/>
    </xf>
    <xf numFmtId="0" fontId="7" fillId="2" borderId="39" xfId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7" fillId="2" borderId="53" xfId="1" applyFont="1" applyFill="1" applyBorder="1" applyAlignment="1">
      <alignment horizontal="center" vertical="center"/>
    </xf>
    <xf numFmtId="165" fontId="17" fillId="2" borderId="37" xfId="1" applyNumberFormat="1" applyFont="1" applyFill="1" applyBorder="1" applyAlignment="1">
      <alignment horizontal="right" vertical="center" wrapText="1"/>
    </xf>
    <xf numFmtId="165" fontId="18" fillId="2" borderId="37" xfId="1" applyNumberFormat="1" applyFont="1" applyFill="1" applyBorder="1" applyAlignment="1">
      <alignment horizontal="right" vertical="center" wrapText="1"/>
    </xf>
    <xf numFmtId="165" fontId="1" fillId="2" borderId="38" xfId="1" applyNumberFormat="1" applyFont="1" applyFill="1" applyBorder="1" applyAlignment="1">
      <alignment horizontal="right" vertical="center" wrapText="1"/>
    </xf>
    <xf numFmtId="165" fontId="1" fillId="2" borderId="39" xfId="1" applyNumberFormat="1" applyFont="1" applyFill="1" applyBorder="1" applyAlignment="1">
      <alignment horizontal="right" vertical="center" wrapText="1"/>
    </xf>
    <xf numFmtId="0" fontId="7" fillId="2" borderId="1" xfId="1" applyFont="1" applyFill="1" applyBorder="1" applyAlignment="1">
      <alignment vertical="center" wrapText="1"/>
    </xf>
    <xf numFmtId="0" fontId="7" fillId="2" borderId="5" xfId="1" applyFont="1" applyFill="1" applyBorder="1" applyAlignment="1">
      <alignment vertical="center" wrapText="1"/>
    </xf>
    <xf numFmtId="0" fontId="7" fillId="0" borderId="24" xfId="1" applyFont="1" applyBorder="1" applyAlignment="1">
      <alignment vertical="center" wrapText="1"/>
    </xf>
    <xf numFmtId="0" fontId="7" fillId="0" borderId="100" xfId="1" applyFont="1" applyBorder="1" applyAlignment="1">
      <alignment vertical="center" wrapText="1"/>
    </xf>
    <xf numFmtId="0" fontId="7" fillId="0" borderId="13" xfId="1" applyFont="1" applyBorder="1" applyAlignment="1">
      <alignment vertical="center" wrapText="1"/>
    </xf>
    <xf numFmtId="0" fontId="7" fillId="0" borderId="36" xfId="1" applyFont="1" applyBorder="1" applyAlignment="1">
      <alignment vertical="center" wrapText="1"/>
    </xf>
    <xf numFmtId="169" fontId="7" fillId="2" borderId="5" xfId="1" applyNumberFormat="1" applyFont="1" applyFill="1" applyBorder="1" applyAlignment="1">
      <alignment vertical="center" wrapText="1"/>
    </xf>
    <xf numFmtId="0" fontId="7" fillId="25" borderId="24" xfId="1" applyFont="1" applyFill="1" applyBorder="1" applyAlignment="1">
      <alignment vertical="center" wrapText="1"/>
    </xf>
    <xf numFmtId="0" fontId="17" fillId="2" borderId="24" xfId="1" applyFont="1" applyFill="1" applyBorder="1" applyAlignment="1">
      <alignment vertical="center" wrapText="1"/>
    </xf>
    <xf numFmtId="0" fontId="28" fillId="22" borderId="43" xfId="1" applyFont="1" applyFill="1" applyBorder="1" applyAlignment="1">
      <alignment vertical="center" wrapText="1"/>
    </xf>
    <xf numFmtId="0" fontId="1" fillId="2" borderId="44" xfId="1" applyFont="1" applyFill="1" applyBorder="1" applyAlignment="1">
      <alignment vertical="center" wrapText="1"/>
    </xf>
    <xf numFmtId="0" fontId="1" fillId="2" borderId="24" xfId="1" applyFont="1" applyFill="1" applyBorder="1" applyAlignment="1">
      <alignment vertical="center" wrapText="1"/>
    </xf>
    <xf numFmtId="165" fontId="23" fillId="2" borderId="24" xfId="1" applyNumberFormat="1" applyFont="1" applyFill="1" applyBorder="1" applyAlignment="1">
      <alignment horizontal="right" vertical="center" wrapText="1"/>
    </xf>
    <xf numFmtId="165" fontId="17" fillId="0" borderId="24" xfId="1" applyNumberFormat="1" applyFont="1" applyBorder="1" applyAlignment="1">
      <alignment horizontal="right" vertical="center" wrapText="1"/>
    </xf>
    <xf numFmtId="49" fontId="7" fillId="2" borderId="20" xfId="1" applyNumberFormat="1" applyFont="1" applyFill="1" applyBorder="1" applyAlignment="1">
      <alignment vertical="center" wrapText="1"/>
    </xf>
    <xf numFmtId="0" fontId="25" fillId="0" borderId="24" xfId="1" applyNumberFormat="1" applyFont="1" applyBorder="1" applyAlignment="1">
      <alignment horizontal="right" vertical="center" wrapText="1"/>
    </xf>
    <xf numFmtId="49" fontId="7" fillId="2" borderId="56" xfId="1" applyNumberFormat="1" applyFont="1" applyFill="1" applyBorder="1" applyAlignment="1">
      <alignment vertical="center" wrapText="1"/>
    </xf>
    <xf numFmtId="0" fontId="7" fillId="2" borderId="101" xfId="1" applyFont="1" applyFill="1" applyBorder="1" applyAlignment="1">
      <alignment vertical="center" wrapText="1"/>
    </xf>
    <xf numFmtId="0" fontId="7" fillId="0" borderId="34" xfId="1" applyFont="1" applyBorder="1" applyAlignment="1">
      <alignment vertical="center" wrapText="1"/>
    </xf>
    <xf numFmtId="0" fontId="7" fillId="0" borderId="102" xfId="1" applyFont="1" applyBorder="1" applyAlignment="1">
      <alignment vertical="center" wrapText="1"/>
    </xf>
    <xf numFmtId="0" fontId="7" fillId="0" borderId="103" xfId="1" applyFont="1" applyBorder="1" applyAlignment="1">
      <alignment vertical="center" wrapText="1"/>
    </xf>
    <xf numFmtId="169" fontId="7" fillId="2" borderId="101" xfId="1" applyNumberFormat="1" applyFont="1" applyFill="1" applyBorder="1" applyAlignment="1">
      <alignment vertical="center" wrapText="1"/>
    </xf>
    <xf numFmtId="0" fontId="7" fillId="25" borderId="34" xfId="1" applyFont="1" applyFill="1" applyBorder="1" applyAlignment="1">
      <alignment vertical="center" wrapText="1"/>
    </xf>
    <xf numFmtId="0" fontId="28" fillId="22" borderId="34" xfId="1" applyFont="1" applyFill="1" applyBorder="1" applyAlignment="1">
      <alignment vertical="center" wrapText="1"/>
    </xf>
    <xf numFmtId="0" fontId="18" fillId="2" borderId="104" xfId="1" applyFont="1" applyFill="1" applyBorder="1" applyAlignment="1">
      <alignment vertical="center" wrapText="1"/>
    </xf>
    <xf numFmtId="0" fontId="7" fillId="0" borderId="104" xfId="1" applyFont="1" applyBorder="1" applyAlignment="1">
      <alignment wrapText="1"/>
    </xf>
    <xf numFmtId="0" fontId="1" fillId="2" borderId="48" xfId="1" applyFont="1" applyFill="1" applyBorder="1" applyAlignment="1">
      <alignment vertical="center" wrapText="1"/>
    </xf>
    <xf numFmtId="0" fontId="1" fillId="2" borderId="34" xfId="1" applyFont="1" applyFill="1" applyBorder="1" applyAlignment="1">
      <alignment vertical="center" wrapText="1"/>
    </xf>
    <xf numFmtId="165" fontId="7" fillId="22" borderId="34" xfId="1" applyNumberFormat="1" applyFont="1" applyFill="1" applyBorder="1" applyAlignment="1">
      <alignment vertical="center" wrapText="1"/>
    </xf>
    <xf numFmtId="165" fontId="23" fillId="0" borderId="34" xfId="1" applyNumberFormat="1" applyFont="1" applyBorder="1" applyAlignment="1">
      <alignment horizontal="right" vertical="center" wrapText="1"/>
    </xf>
    <xf numFmtId="165" fontId="18" fillId="0" borderId="34" xfId="1" applyNumberFormat="1" applyFont="1" applyBorder="1" applyAlignment="1">
      <alignment horizontal="right" vertical="center" wrapText="1"/>
    </xf>
    <xf numFmtId="0" fontId="7" fillId="19" borderId="62" xfId="1" applyFont="1" applyFill="1" applyBorder="1" applyAlignment="1">
      <alignment horizontal="center" vertical="center" wrapText="1"/>
    </xf>
    <xf numFmtId="0" fontId="7" fillId="26" borderId="53" xfId="1" applyFont="1" applyFill="1" applyBorder="1" applyAlignment="1">
      <alignment horizontal="center" vertical="center" wrapText="1"/>
    </xf>
    <xf numFmtId="9" fontId="25" fillId="0" borderId="24" xfId="1" applyNumberFormat="1" applyFont="1" applyBorder="1" applyAlignment="1">
      <alignment horizontal="right" vertical="center" wrapText="1"/>
    </xf>
    <xf numFmtId="0" fontId="17" fillId="2" borderId="37" xfId="1" applyFont="1" applyFill="1" applyBorder="1" applyAlignment="1">
      <alignment horizontal="left" wrapText="1"/>
    </xf>
    <xf numFmtId="0" fontId="18" fillId="2" borderId="43" xfId="1" applyFont="1" applyFill="1" applyBorder="1" applyAlignment="1">
      <alignment wrapText="1"/>
    </xf>
    <xf numFmtId="0" fontId="17" fillId="2" borderId="105" xfId="1" applyFont="1" applyFill="1" applyBorder="1" applyAlignment="1">
      <alignment horizontal="left" wrapText="1"/>
    </xf>
    <xf numFmtId="0" fontId="18" fillId="2" borderId="104" xfId="1" applyFont="1" applyFill="1" applyBorder="1" applyAlignment="1">
      <alignment wrapText="1"/>
    </xf>
    <xf numFmtId="0" fontId="7" fillId="0" borderId="38" xfId="1" applyFont="1" applyBorder="1" applyAlignment="1">
      <alignment vertical="center" wrapText="1"/>
    </xf>
    <xf numFmtId="0" fontId="7" fillId="0" borderId="37" xfId="1" applyFont="1" applyBorder="1" applyAlignment="1">
      <alignment vertical="center" wrapText="1"/>
    </xf>
    <xf numFmtId="0" fontId="7" fillId="0" borderId="39" xfId="1" applyFont="1" applyBorder="1" applyAlignment="1">
      <alignment vertical="center" wrapText="1"/>
    </xf>
    <xf numFmtId="0" fontId="7" fillId="0" borderId="53" xfId="1" applyFont="1" applyBorder="1" applyAlignment="1">
      <alignment vertical="center" wrapText="1"/>
    </xf>
    <xf numFmtId="169" fontId="7" fillId="2" borderId="20" xfId="1" applyNumberFormat="1" applyFont="1" applyFill="1" applyBorder="1" applyAlignment="1">
      <alignment vertical="center" wrapText="1"/>
    </xf>
    <xf numFmtId="169" fontId="7" fillId="0" borderId="37" xfId="1" applyNumberFormat="1" applyFont="1" applyBorder="1" applyAlignment="1">
      <alignment vertical="center" wrapText="1"/>
    </xf>
    <xf numFmtId="169" fontId="29" fillId="2" borderId="37" xfId="1" applyNumberFormat="1" applyFont="1" applyFill="1" applyBorder="1" applyAlignment="1">
      <alignment horizontal="center" vertical="center" wrapText="1"/>
    </xf>
    <xf numFmtId="0" fontId="7" fillId="25" borderId="37" xfId="1" applyFont="1" applyFill="1" applyBorder="1" applyAlignment="1">
      <alignment vertical="center" wrapText="1"/>
    </xf>
    <xf numFmtId="0" fontId="20" fillId="27" borderId="24" xfId="1" applyFont="1" applyFill="1" applyBorder="1" applyAlignment="1">
      <alignment horizontal="center" vertical="center" wrapText="1"/>
    </xf>
    <xf numFmtId="49" fontId="13" fillId="2" borderId="24" xfId="1" applyNumberFormat="1" applyFont="1" applyFill="1" applyBorder="1" applyAlignment="1">
      <alignment vertical="center" wrapText="1"/>
    </xf>
    <xf numFmtId="0" fontId="17" fillId="2" borderId="37" xfId="1" applyFont="1" applyFill="1" applyBorder="1" applyAlignment="1">
      <alignment vertical="center" wrapText="1"/>
    </xf>
    <xf numFmtId="0" fontId="7" fillId="25" borderId="54" xfId="1" applyFont="1" applyFill="1" applyBorder="1" applyAlignment="1">
      <alignment vertical="center" wrapText="1"/>
    </xf>
    <xf numFmtId="0" fontId="1" fillId="2" borderId="55" xfId="1" applyFont="1" applyFill="1" applyBorder="1" applyAlignment="1">
      <alignment vertical="center" wrapText="1"/>
    </xf>
    <xf numFmtId="165" fontId="17" fillId="25" borderId="37" xfId="1" applyNumberFormat="1" applyFont="1" applyFill="1" applyBorder="1" applyAlignment="1">
      <alignment horizontal="right" vertical="center" wrapText="1"/>
    </xf>
    <xf numFmtId="165" fontId="18" fillId="25" borderId="37" xfId="1" applyNumberFormat="1" applyFont="1" applyFill="1" applyBorder="1" applyAlignment="1">
      <alignment horizontal="right" vertical="center" wrapText="1"/>
    </xf>
    <xf numFmtId="165" fontId="1" fillId="25" borderId="39" xfId="1" applyNumberFormat="1" applyFont="1" applyFill="1" applyBorder="1" applyAlignment="1">
      <alignment horizontal="right" vertical="center" wrapText="1"/>
    </xf>
    <xf numFmtId="0" fontId="13" fillId="25" borderId="37" xfId="1" applyNumberFormat="1" applyFont="1" applyFill="1" applyBorder="1" applyAlignment="1">
      <alignment horizontal="right" vertical="center" wrapText="1"/>
    </xf>
    <xf numFmtId="0" fontId="25" fillId="25" borderId="37" xfId="1" applyNumberFormat="1" applyFont="1" applyFill="1" applyBorder="1" applyAlignment="1">
      <alignment horizontal="right" vertical="center" wrapText="1"/>
    </xf>
    <xf numFmtId="0" fontId="7" fillId="0" borderId="37" xfId="1" applyNumberFormat="1" applyFont="1" applyBorder="1" applyAlignment="1">
      <alignment vertical="center" wrapText="1"/>
    </xf>
    <xf numFmtId="0" fontId="7" fillId="0" borderId="39" xfId="1" applyNumberFormat="1" applyFont="1" applyBorder="1" applyAlignment="1">
      <alignment vertical="center" wrapText="1"/>
    </xf>
    <xf numFmtId="0" fontId="20" fillId="28" borderId="24" xfId="1" applyFont="1" applyFill="1" applyBorder="1" applyAlignment="1">
      <alignment horizontal="center" vertical="center" wrapText="1"/>
    </xf>
    <xf numFmtId="0" fontId="7" fillId="26" borderId="62" xfId="1" applyFont="1" applyFill="1" applyBorder="1" applyAlignment="1">
      <alignment horizontal="center" vertical="center" wrapText="1"/>
    </xf>
    <xf numFmtId="0" fontId="7" fillId="0" borderId="103" xfId="1" applyFont="1" applyBorder="1" applyAlignment="1">
      <alignment horizontal="center" vertical="center"/>
    </xf>
    <xf numFmtId="0" fontId="7" fillId="0" borderId="105" xfId="1" applyFont="1" applyBorder="1" applyAlignment="1">
      <alignment horizontal="center" vertical="center"/>
    </xf>
    <xf numFmtId="0" fontId="7" fillId="29" borderId="53" xfId="1" applyFont="1" applyFill="1" applyBorder="1" applyAlignment="1">
      <alignment horizontal="center" vertical="center" wrapText="1"/>
    </xf>
    <xf numFmtId="0" fontId="18" fillId="2" borderId="43" xfId="1" applyFont="1" applyFill="1" applyBorder="1" applyAlignment="1">
      <alignment vertical="center" wrapText="1"/>
    </xf>
    <xf numFmtId="0" fontId="7" fillId="2" borderId="1" xfId="1" applyFont="1" applyFill="1" applyBorder="1" applyAlignment="1">
      <alignment wrapText="1"/>
    </xf>
    <xf numFmtId="0" fontId="7" fillId="2" borderId="5" xfId="1" applyFont="1" applyFill="1" applyBorder="1" applyAlignment="1">
      <alignment wrapText="1"/>
    </xf>
    <xf numFmtId="0" fontId="7" fillId="0" borderId="24" xfId="1" applyFont="1" applyBorder="1" applyAlignment="1">
      <alignment wrapText="1"/>
    </xf>
    <xf numFmtId="0" fontId="7" fillId="0" borderId="38" xfId="1" applyFont="1" applyBorder="1" applyAlignment="1">
      <alignment wrapText="1"/>
    </xf>
    <xf numFmtId="0" fontId="7" fillId="0" borderId="36" xfId="1" applyFont="1" applyBorder="1" applyAlignment="1">
      <alignment wrapText="1"/>
    </xf>
    <xf numFmtId="0" fontId="7" fillId="0" borderId="37" xfId="1" applyFont="1" applyBorder="1" applyAlignment="1">
      <alignment wrapText="1"/>
    </xf>
    <xf numFmtId="0" fontId="7" fillId="0" borderId="39" xfId="1" applyFont="1" applyBorder="1" applyAlignment="1">
      <alignment wrapText="1"/>
    </xf>
    <xf numFmtId="0" fontId="7" fillId="0" borderId="13" xfId="1" applyFont="1" applyBorder="1" applyAlignment="1">
      <alignment wrapText="1"/>
    </xf>
    <xf numFmtId="0" fontId="7" fillId="0" borderId="53" xfId="1" applyFont="1" applyBorder="1" applyAlignment="1">
      <alignment wrapText="1"/>
    </xf>
    <xf numFmtId="0" fontId="30" fillId="25" borderId="37" xfId="1" applyFont="1" applyFill="1" applyBorder="1" applyAlignment="1">
      <alignment vertical="center" wrapText="1"/>
    </xf>
    <xf numFmtId="0" fontId="17" fillId="2" borderId="24" xfId="1" applyFont="1" applyFill="1" applyBorder="1" applyAlignment="1">
      <alignment horizontal="left" vertical="center" wrapText="1"/>
    </xf>
    <xf numFmtId="0" fontId="18" fillId="19" borderId="43" xfId="1" applyFont="1" applyFill="1" applyBorder="1" applyAlignment="1">
      <alignment vertical="center" wrapText="1"/>
    </xf>
    <xf numFmtId="49" fontId="7" fillId="2" borderId="20" xfId="1" applyNumberFormat="1" applyFont="1" applyFill="1" applyBorder="1" applyAlignment="1">
      <alignment wrapText="1"/>
    </xf>
    <xf numFmtId="49" fontId="7" fillId="2" borderId="56" xfId="1" applyNumberFormat="1" applyFont="1" applyFill="1" applyBorder="1" applyAlignment="1">
      <alignment wrapText="1"/>
    </xf>
    <xf numFmtId="0" fontId="7" fillId="29" borderId="62" xfId="1" applyFont="1" applyFill="1" applyBorder="1" applyAlignment="1">
      <alignment horizontal="center" vertical="center" wrapText="1"/>
    </xf>
    <xf numFmtId="0" fontId="7" fillId="30" borderId="53" xfId="1" applyFont="1" applyFill="1" applyBorder="1" applyAlignment="1">
      <alignment horizontal="center" vertical="center" wrapText="1"/>
    </xf>
    <xf numFmtId="0" fontId="7" fillId="30" borderId="62" xfId="1" applyFont="1" applyFill="1" applyBorder="1" applyAlignment="1">
      <alignment horizontal="center" vertical="center" wrapText="1"/>
    </xf>
    <xf numFmtId="0" fontId="7" fillId="31" borderId="53" xfId="1" applyFont="1" applyFill="1" applyBorder="1" applyAlignment="1">
      <alignment horizontal="center" vertical="center" wrapText="1"/>
    </xf>
    <xf numFmtId="0" fontId="21" fillId="2" borderId="58" xfId="1" applyFont="1" applyFill="1" applyBorder="1" applyAlignment="1">
      <alignment horizontal="center" vertical="center" wrapText="1"/>
    </xf>
    <xf numFmtId="165" fontId="17" fillId="19" borderId="37" xfId="1" applyNumberFormat="1" applyFont="1" applyFill="1" applyBorder="1" applyAlignment="1">
      <alignment horizontal="right" vertical="center" wrapText="1"/>
    </xf>
    <xf numFmtId="0" fontId="7" fillId="31" borderId="62" xfId="1" applyFont="1" applyFill="1" applyBorder="1" applyAlignment="1">
      <alignment horizontal="center" vertical="center" wrapText="1"/>
    </xf>
    <xf numFmtId="166" fontId="6" fillId="6" borderId="69" xfId="1" applyNumberFormat="1" applyFont="1" applyFill="1" applyBorder="1" applyAlignment="1">
      <alignment horizontal="left" vertical="center" wrapText="1"/>
    </xf>
    <xf numFmtId="0" fontId="7" fillId="32" borderId="53" xfId="1" applyFont="1" applyFill="1" applyBorder="1" applyAlignment="1">
      <alignment horizontal="center" vertical="center" wrapText="1"/>
    </xf>
    <xf numFmtId="165" fontId="24" fillId="0" borderId="37" xfId="1" applyNumberFormat="1" applyFont="1" applyBorder="1" applyAlignment="1">
      <alignment horizontal="right" vertical="center" wrapText="1"/>
    </xf>
    <xf numFmtId="0" fontId="7" fillId="32" borderId="62" xfId="1" applyFont="1" applyFill="1" applyBorder="1" applyAlignment="1">
      <alignment horizontal="center" vertical="center" wrapText="1"/>
    </xf>
    <xf numFmtId="169" fontId="7" fillId="0" borderId="106" xfId="1" applyNumberFormat="1" applyFont="1" applyBorder="1" applyAlignment="1">
      <alignment horizontal="center" vertical="center" wrapText="1"/>
    </xf>
    <xf numFmtId="0" fontId="7" fillId="33" borderId="53" xfId="1" applyFont="1" applyFill="1" applyBorder="1" applyAlignment="1">
      <alignment horizontal="center" vertical="center" wrapText="1"/>
    </xf>
    <xf numFmtId="0" fontId="17" fillId="2" borderId="37" xfId="1" applyFont="1" applyFill="1" applyBorder="1" applyAlignment="1">
      <alignment wrapText="1"/>
    </xf>
    <xf numFmtId="0" fontId="17" fillId="2" borderId="105" xfId="1" applyFont="1" applyFill="1" applyBorder="1" applyAlignment="1">
      <alignment wrapText="1"/>
    </xf>
    <xf numFmtId="165" fontId="23" fillId="19" borderId="37" xfId="1" applyNumberFormat="1" applyFont="1" applyFill="1" applyBorder="1" applyAlignment="1">
      <alignment horizontal="right" vertical="center" wrapText="1"/>
    </xf>
    <xf numFmtId="165" fontId="18" fillId="19" borderId="37" xfId="1" applyNumberFormat="1" applyFont="1" applyFill="1" applyBorder="1" applyAlignment="1">
      <alignment horizontal="right" vertical="center" wrapText="1"/>
    </xf>
    <xf numFmtId="0" fontId="7" fillId="33" borderId="62" xfId="1" applyFont="1" applyFill="1" applyBorder="1" applyAlignment="1">
      <alignment horizontal="center" vertical="center" wrapText="1"/>
    </xf>
    <xf numFmtId="0" fontId="1" fillId="0" borderId="26" xfId="1" applyFont="1" applyBorder="1" applyAlignment="1">
      <alignment horizontal="left" wrapText="1"/>
    </xf>
    <xf numFmtId="0" fontId="7" fillId="0" borderId="28" xfId="1" applyFont="1" applyBorder="1" applyAlignment="1">
      <alignment wrapText="1"/>
    </xf>
    <xf numFmtId="167" fontId="7" fillId="0" borderId="26" xfId="1" applyNumberFormat="1" applyFont="1" applyBorder="1" applyAlignment="1">
      <alignment horizontal="right" wrapText="1"/>
    </xf>
    <xf numFmtId="49" fontId="7" fillId="0" borderId="1" xfId="1" applyNumberFormat="1" applyFont="1" applyBorder="1" applyAlignment="1">
      <alignment wrapText="1"/>
    </xf>
    <xf numFmtId="49" fontId="7" fillId="0" borderId="5" xfId="1" applyNumberFormat="1" applyFont="1" applyBorder="1" applyAlignment="1">
      <alignment wrapText="1"/>
    </xf>
    <xf numFmtId="0" fontId="7" fillId="0" borderId="43" xfId="1" applyFont="1" applyBorder="1" applyAlignment="1">
      <alignment wrapText="1"/>
    </xf>
    <xf numFmtId="169" fontId="6" fillId="2" borderId="20" xfId="1" applyNumberFormat="1" applyFont="1" applyFill="1" applyBorder="1" applyAlignment="1">
      <alignment horizontal="center" wrapText="1"/>
    </xf>
    <xf numFmtId="0" fontId="7" fillId="34" borderId="40" xfId="1" applyFont="1" applyFill="1" applyBorder="1" applyAlignment="1">
      <alignment horizontal="center" vertical="center" wrapText="1"/>
    </xf>
    <xf numFmtId="169" fontId="6" fillId="9" borderId="42" xfId="1" applyNumberFormat="1" applyFont="1" applyFill="1" applyBorder="1" applyAlignment="1">
      <alignment horizontal="center" vertical="center" wrapText="1"/>
    </xf>
    <xf numFmtId="0" fontId="20" fillId="9" borderId="24" xfId="1" applyFont="1" applyFill="1" applyBorder="1" applyAlignment="1">
      <alignment horizontal="center" vertical="center" wrapText="1"/>
    </xf>
    <xf numFmtId="49" fontId="7" fillId="25" borderId="24" xfId="1" applyNumberFormat="1" applyFont="1" applyFill="1" applyBorder="1" applyAlignment="1">
      <alignment vertical="center" wrapText="1"/>
    </xf>
    <xf numFmtId="0" fontId="19" fillId="2" borderId="47" xfId="1" applyFont="1" applyFill="1" applyBorder="1" applyAlignment="1">
      <alignment horizontal="left" vertical="center" wrapText="1"/>
    </xf>
    <xf numFmtId="0" fontId="7" fillId="0" borderId="48" xfId="1" applyFont="1" applyBorder="1" applyAlignment="1">
      <alignment wrapText="1"/>
    </xf>
    <xf numFmtId="0" fontId="7" fillId="34" borderId="53" xfId="1" applyFont="1" applyFill="1" applyBorder="1" applyAlignment="1">
      <alignment horizontal="center" vertical="center" wrapText="1"/>
    </xf>
    <xf numFmtId="0" fontId="19" fillId="35" borderId="37" xfId="1" applyFont="1" applyFill="1" applyBorder="1" applyAlignment="1">
      <alignment horizontal="center" vertical="center" wrapText="1"/>
    </xf>
    <xf numFmtId="0" fontId="1" fillId="2" borderId="44" xfId="1" applyFont="1" applyFill="1" applyBorder="1" applyAlignment="1">
      <alignment horizontal="right" vertical="center" wrapText="1"/>
    </xf>
    <xf numFmtId="165" fontId="17" fillId="2" borderId="24" xfId="1" applyNumberFormat="1" applyFont="1" applyFill="1" applyBorder="1" applyAlignment="1">
      <alignment horizontal="right" vertical="center" wrapText="1"/>
    </xf>
    <xf numFmtId="165" fontId="18" fillId="2" borderId="24" xfId="1" applyNumberFormat="1" applyFont="1" applyFill="1" applyBorder="1" applyAlignment="1">
      <alignment horizontal="right" vertical="center" wrapText="1"/>
    </xf>
    <xf numFmtId="165" fontId="1" fillId="0" borderId="100" xfId="1" applyNumberFormat="1" applyFont="1" applyBorder="1" applyAlignment="1">
      <alignment horizontal="right" vertical="center" wrapText="1"/>
    </xf>
    <xf numFmtId="165" fontId="24" fillId="19" borderId="24" xfId="1" applyNumberFormat="1" applyFont="1" applyFill="1" applyBorder="1" applyAlignment="1">
      <alignment horizontal="right" vertical="center" wrapText="1"/>
    </xf>
    <xf numFmtId="0" fontId="17" fillId="19" borderId="37" xfId="1" applyFont="1" applyFill="1" applyBorder="1" applyAlignment="1">
      <alignment horizontal="left" vertical="center" wrapText="1"/>
    </xf>
    <xf numFmtId="0" fontId="18" fillId="19" borderId="38" xfId="1" applyFont="1" applyFill="1" applyBorder="1" applyAlignment="1">
      <alignment vertical="center" wrapText="1"/>
    </xf>
    <xf numFmtId="169" fontId="6" fillId="9" borderId="37" xfId="1" applyNumberFormat="1" applyFont="1" applyFill="1" applyBorder="1" applyAlignment="1">
      <alignment horizontal="center" vertical="center" wrapText="1"/>
    </xf>
    <xf numFmtId="0" fontId="19" fillId="2" borderId="107" xfId="1" applyFont="1" applyFill="1" applyBorder="1" applyAlignment="1">
      <alignment horizontal="left" vertical="center" wrapText="1"/>
    </xf>
    <xf numFmtId="0" fontId="7" fillId="36" borderId="40" xfId="1" applyFont="1" applyFill="1" applyBorder="1" applyAlignment="1">
      <alignment horizontal="center" vertical="center" wrapText="1"/>
    </xf>
    <xf numFmtId="0" fontId="7" fillId="36" borderId="53" xfId="1" applyFont="1" applyFill="1" applyBorder="1" applyAlignment="1">
      <alignment horizontal="center" vertical="center" wrapText="1"/>
    </xf>
    <xf numFmtId="0" fontId="7" fillId="36" borderId="62" xfId="1" applyFont="1" applyFill="1" applyBorder="1" applyAlignment="1">
      <alignment horizontal="center" vertical="center" wrapText="1"/>
    </xf>
    <xf numFmtId="0" fontId="7" fillId="37" borderId="40" xfId="1" applyFont="1" applyFill="1" applyBorder="1" applyAlignment="1">
      <alignment horizontal="center" vertical="center" wrapText="1"/>
    </xf>
    <xf numFmtId="0" fontId="7" fillId="37" borderId="53" xfId="1" applyFont="1" applyFill="1" applyBorder="1" applyAlignment="1">
      <alignment horizontal="center" vertical="center" wrapText="1"/>
    </xf>
    <xf numFmtId="0" fontId="7" fillId="37" borderId="62" xfId="1" applyFont="1" applyFill="1" applyBorder="1" applyAlignment="1">
      <alignment horizontal="center" vertical="center" wrapText="1"/>
    </xf>
    <xf numFmtId="0" fontId="7" fillId="38" borderId="40" xfId="1" applyFont="1" applyFill="1" applyBorder="1" applyAlignment="1">
      <alignment horizontal="center" vertical="center" wrapText="1"/>
    </xf>
    <xf numFmtId="0" fontId="7" fillId="38" borderId="53" xfId="1" applyFont="1" applyFill="1" applyBorder="1" applyAlignment="1">
      <alignment horizontal="center" vertical="center" wrapText="1"/>
    </xf>
    <xf numFmtId="0" fontId="7" fillId="38" borderId="62" xfId="1" applyFont="1" applyFill="1" applyBorder="1" applyAlignment="1">
      <alignment horizontal="center" vertical="center" wrapText="1"/>
    </xf>
    <xf numFmtId="0" fontId="7" fillId="39" borderId="40" xfId="1" applyFont="1" applyFill="1" applyBorder="1" applyAlignment="1">
      <alignment horizontal="center" vertical="center" wrapText="1"/>
    </xf>
    <xf numFmtId="0" fontId="7" fillId="39" borderId="53" xfId="1" applyFont="1" applyFill="1" applyBorder="1" applyAlignment="1">
      <alignment horizontal="center" vertical="center" wrapText="1"/>
    </xf>
    <xf numFmtId="169" fontId="7" fillId="39" borderId="53" xfId="1" applyNumberFormat="1" applyFont="1" applyFill="1" applyBorder="1" applyAlignment="1">
      <alignment horizontal="center" vertical="center" wrapText="1"/>
    </xf>
    <xf numFmtId="0" fontId="18" fillId="2" borderId="0" xfId="1" applyFont="1" applyFill="1" applyAlignment="1">
      <alignment horizontal="left" vertical="center" wrapText="1"/>
    </xf>
    <xf numFmtId="0" fontId="1" fillId="0" borderId="0" xfId="1" applyFont="1" applyAlignment="1">
      <alignment wrapText="1"/>
    </xf>
    <xf numFmtId="169" fontId="7" fillId="39" borderId="62" xfId="1" applyNumberFormat="1" applyFont="1" applyFill="1" applyBorder="1" applyAlignment="1">
      <alignment horizontal="center" vertical="center" wrapText="1"/>
    </xf>
    <xf numFmtId="169" fontId="6" fillId="6" borderId="31" xfId="1" applyNumberFormat="1" applyFont="1" applyFill="1" applyBorder="1" applyAlignment="1">
      <alignment horizontal="center" vertical="center" textRotation="90"/>
    </xf>
    <xf numFmtId="169" fontId="1" fillId="13" borderId="31" xfId="1" applyNumberFormat="1" applyFont="1" applyFill="1" applyBorder="1" applyAlignment="1">
      <alignment horizontal="center" vertical="center" textRotation="90"/>
    </xf>
    <xf numFmtId="169" fontId="19" fillId="2" borderId="31" xfId="1" applyNumberFormat="1" applyFont="1" applyFill="1" applyBorder="1" applyAlignment="1">
      <alignment horizontal="center" vertical="center" textRotation="90"/>
    </xf>
    <xf numFmtId="169" fontId="7" fillId="40" borderId="40" xfId="1" applyNumberFormat="1" applyFont="1" applyFill="1" applyBorder="1" applyAlignment="1">
      <alignment horizontal="center" vertical="center" wrapText="1"/>
    </xf>
    <xf numFmtId="169" fontId="7" fillId="40" borderId="53" xfId="1" applyNumberFormat="1" applyFont="1" applyFill="1" applyBorder="1" applyAlignment="1">
      <alignment horizontal="center" vertical="center" wrapText="1"/>
    </xf>
    <xf numFmtId="169" fontId="7" fillId="40" borderId="62" xfId="1" applyNumberFormat="1" applyFont="1" applyFill="1" applyBorder="1" applyAlignment="1">
      <alignment horizontal="center" vertical="center" wrapText="1"/>
    </xf>
    <xf numFmtId="169" fontId="7" fillId="41" borderId="53" xfId="1" applyNumberFormat="1" applyFont="1" applyFill="1" applyBorder="1" applyAlignment="1">
      <alignment horizontal="center" vertical="center" wrapText="1"/>
    </xf>
    <xf numFmtId="169" fontId="7" fillId="41" borderId="62" xfId="1" applyNumberFormat="1" applyFont="1" applyFill="1" applyBorder="1" applyAlignment="1">
      <alignment horizontal="center" vertical="center" wrapText="1"/>
    </xf>
    <xf numFmtId="0" fontId="7" fillId="42" borderId="53" xfId="1" applyFont="1" applyFill="1" applyBorder="1" applyAlignment="1">
      <alignment horizontal="center" vertical="center" wrapText="1"/>
    </xf>
    <xf numFmtId="0" fontId="19" fillId="2" borderId="35" xfId="1" applyFont="1" applyFill="1" applyBorder="1" applyAlignment="1">
      <alignment horizontal="left" vertical="center" wrapText="1"/>
    </xf>
    <xf numFmtId="0" fontId="7" fillId="42" borderId="62" xfId="1" applyFont="1" applyFill="1" applyBorder="1" applyAlignment="1">
      <alignment horizontal="center" vertical="center" wrapText="1"/>
    </xf>
    <xf numFmtId="0" fontId="7" fillId="43" borderId="53" xfId="1" applyFont="1" applyFill="1" applyBorder="1" applyAlignment="1">
      <alignment horizontal="center" vertical="center" wrapText="1"/>
    </xf>
    <xf numFmtId="165" fontId="7" fillId="22" borderId="24" xfId="1" applyNumberFormat="1" applyFont="1" applyFill="1" applyBorder="1" applyAlignment="1">
      <alignment vertical="center" wrapText="1"/>
    </xf>
    <xf numFmtId="0" fontId="7" fillId="0" borderId="24" xfId="1" applyNumberFormat="1" applyFont="1" applyBorder="1" applyAlignment="1">
      <alignment vertical="center" wrapText="1"/>
    </xf>
    <xf numFmtId="0" fontId="7" fillId="0" borderId="100" xfId="1" applyNumberFormat="1" applyFont="1" applyBorder="1" applyAlignment="1">
      <alignment vertical="center" wrapText="1"/>
    </xf>
    <xf numFmtId="49" fontId="13" fillId="2" borderId="34" xfId="1" applyNumberFormat="1" applyFont="1" applyFill="1" applyBorder="1" applyAlignment="1">
      <alignment vertical="center" wrapText="1"/>
    </xf>
    <xf numFmtId="0" fontId="24" fillId="19" borderId="104" xfId="1" applyFont="1" applyFill="1" applyBorder="1" applyAlignment="1">
      <alignment vertical="center" wrapText="1"/>
    </xf>
    <xf numFmtId="165" fontId="24" fillId="19" borderId="34" xfId="1" applyNumberFormat="1" applyFont="1" applyFill="1" applyBorder="1" applyAlignment="1">
      <alignment horizontal="right" vertical="center" wrapText="1"/>
    </xf>
    <xf numFmtId="0" fontId="17" fillId="2" borderId="34" xfId="1" applyFont="1" applyFill="1" applyBorder="1" applyAlignment="1">
      <alignment vertical="center" wrapText="1"/>
    </xf>
    <xf numFmtId="165" fontId="23" fillId="2" borderId="34" xfId="1" applyNumberFormat="1" applyFont="1" applyFill="1" applyBorder="1" applyAlignment="1">
      <alignment horizontal="right" vertical="center" wrapText="1"/>
    </xf>
    <xf numFmtId="165" fontId="17" fillId="0" borderId="34" xfId="1" applyNumberFormat="1" applyFont="1" applyBorder="1" applyAlignment="1">
      <alignment horizontal="right" vertical="center" wrapText="1"/>
    </xf>
    <xf numFmtId="0" fontId="7" fillId="43" borderId="62" xfId="1" applyFont="1" applyFill="1" applyBorder="1" applyAlignment="1">
      <alignment horizontal="center" vertical="center" wrapText="1"/>
    </xf>
    <xf numFmtId="169" fontId="7" fillId="44" borderId="53" xfId="1" applyNumberFormat="1" applyFont="1" applyFill="1" applyBorder="1" applyAlignment="1">
      <alignment horizontal="center" vertical="center" wrapText="1"/>
    </xf>
    <xf numFmtId="165" fontId="17" fillId="19" borderId="57" xfId="1" applyNumberFormat="1" applyFont="1" applyFill="1" applyBorder="1" applyAlignment="1">
      <alignment horizontal="right" vertical="center" wrapText="1"/>
    </xf>
    <xf numFmtId="0" fontId="7" fillId="0" borderId="43" xfId="1" applyFont="1" applyBorder="1" applyAlignment="1">
      <alignment horizontal="center" vertical="center"/>
    </xf>
    <xf numFmtId="0" fontId="7" fillId="0" borderId="100" xfId="1" applyFont="1" applyBorder="1" applyAlignment="1">
      <alignment horizontal="center" vertical="center"/>
    </xf>
    <xf numFmtId="169" fontId="7" fillId="2" borderId="5" xfId="1" applyNumberFormat="1" applyFont="1" applyFill="1" applyBorder="1" applyAlignment="1">
      <alignment horizontal="center" vertical="center" wrapText="1"/>
    </xf>
    <xf numFmtId="0" fontId="1" fillId="2" borderId="108" xfId="1" applyFont="1" applyFill="1" applyBorder="1" applyAlignment="1">
      <alignment horizontal="right" vertical="center" wrapText="1"/>
    </xf>
    <xf numFmtId="0" fontId="1" fillId="2" borderId="24" xfId="1" applyFont="1" applyFill="1" applyBorder="1" applyAlignment="1">
      <alignment horizontal="left" vertical="center" wrapText="1"/>
    </xf>
    <xf numFmtId="0" fontId="24" fillId="19" borderId="43" xfId="1" applyFont="1" applyFill="1" applyBorder="1" applyAlignment="1">
      <alignment vertical="center" wrapText="1"/>
    </xf>
    <xf numFmtId="0" fontId="15" fillId="0" borderId="24" xfId="1" applyNumberFormat="1" applyFont="1" applyBorder="1" applyAlignment="1">
      <alignment horizontal="right" vertical="center" wrapText="1"/>
    </xf>
    <xf numFmtId="0" fontId="15" fillId="25" borderId="100" xfId="1" applyNumberFormat="1" applyFont="1" applyFill="1" applyBorder="1" applyAlignment="1">
      <alignment horizontal="right" vertical="center" wrapText="1"/>
    </xf>
    <xf numFmtId="0" fontId="31" fillId="22" borderId="38" xfId="1" applyFont="1" applyFill="1" applyBorder="1" applyAlignment="1">
      <alignment vertical="center" wrapText="1"/>
    </xf>
    <xf numFmtId="169" fontId="7" fillId="44" borderId="62" xfId="1" applyNumberFormat="1" applyFont="1" applyFill="1" applyBorder="1" applyAlignment="1">
      <alignment horizontal="center" vertical="center" wrapText="1"/>
    </xf>
    <xf numFmtId="167" fontId="1" fillId="0" borderId="105" xfId="1" applyNumberFormat="1" applyFont="1" applyBorder="1" applyAlignment="1">
      <alignment horizontal="right" vertical="center" wrapText="1"/>
    </xf>
    <xf numFmtId="167" fontId="1" fillId="0" borderId="41" xfId="1" applyNumberFormat="1" applyFont="1" applyBorder="1" applyAlignment="1">
      <alignment horizontal="right" vertical="center" wrapText="1"/>
    </xf>
    <xf numFmtId="167" fontId="6" fillId="11" borderId="38" xfId="1" applyNumberFormat="1" applyFont="1" applyFill="1" applyBorder="1" applyAlignment="1">
      <alignment horizontal="center" vertical="center" wrapText="1"/>
    </xf>
    <xf numFmtId="167" fontId="6" fillId="12" borderId="38" xfId="1" applyNumberFormat="1" applyFont="1" applyFill="1" applyBorder="1" applyAlignment="1">
      <alignment horizontal="center" vertical="center" wrapText="1"/>
    </xf>
    <xf numFmtId="0" fontId="7" fillId="0" borderId="100" xfId="1" applyFont="1" applyBorder="1" applyAlignment="1">
      <alignment wrapText="1"/>
    </xf>
    <xf numFmtId="0" fontId="7" fillId="44" borderId="53" xfId="1" applyFont="1" applyFill="1" applyBorder="1" applyAlignment="1">
      <alignment horizontal="center" vertical="center" wrapText="1"/>
    </xf>
    <xf numFmtId="49" fontId="13" fillId="19" borderId="24" xfId="1" applyNumberFormat="1" applyFont="1" applyFill="1" applyBorder="1" applyAlignment="1">
      <alignment horizontal="left" vertical="center"/>
    </xf>
    <xf numFmtId="0" fontId="19" fillId="2" borderId="37" xfId="1" applyFont="1" applyFill="1" applyBorder="1" applyAlignment="1">
      <alignment horizontal="left" vertical="center" wrapText="1"/>
    </xf>
    <xf numFmtId="0" fontId="19" fillId="2" borderId="39" xfId="1" applyFont="1" applyFill="1" applyBorder="1" applyAlignment="1">
      <alignment horizontal="left" vertical="center" wrapText="1"/>
    </xf>
    <xf numFmtId="167" fontId="1" fillId="0" borderId="37" xfId="1" applyNumberFormat="1" applyFont="1" applyBorder="1" applyAlignment="1">
      <alignment horizontal="right" vertical="center" wrapText="1"/>
    </xf>
    <xf numFmtId="167" fontId="1" fillId="0" borderId="39" xfId="1" applyNumberFormat="1" applyFont="1" applyBorder="1" applyAlignment="1">
      <alignment horizontal="right" vertical="center" wrapText="1"/>
    </xf>
    <xf numFmtId="166" fontId="26" fillId="6" borderId="109" xfId="1" applyNumberFormat="1" applyFont="1" applyFill="1" applyBorder="1" applyAlignment="1">
      <alignment horizontal="center" vertical="center" wrapText="1"/>
    </xf>
    <xf numFmtId="0" fontId="7" fillId="0" borderId="110" xfId="1" applyFont="1" applyBorder="1" applyAlignment="1">
      <alignment wrapText="1"/>
    </xf>
    <xf numFmtId="167" fontId="1" fillId="0" borderId="57" xfId="1" applyNumberFormat="1" applyFont="1" applyBorder="1" applyAlignment="1">
      <alignment horizontal="right" vertical="center" wrapText="1"/>
    </xf>
    <xf numFmtId="167" fontId="1" fillId="0" borderId="61" xfId="1" applyNumberFormat="1" applyFont="1" applyBorder="1" applyAlignment="1">
      <alignment horizontal="right" vertical="center" wrapText="1"/>
    </xf>
    <xf numFmtId="0" fontId="7" fillId="45" borderId="53" xfId="1" applyFont="1" applyFill="1" applyBorder="1" applyAlignment="1">
      <alignment horizontal="center" vertical="center" wrapText="1"/>
    </xf>
    <xf numFmtId="169" fontId="7" fillId="45" borderId="53" xfId="1" applyNumberFormat="1" applyFont="1" applyFill="1" applyBorder="1" applyAlignment="1">
      <alignment horizontal="center" vertical="center" wrapText="1"/>
    </xf>
    <xf numFmtId="0" fontId="25" fillId="0" borderId="111" xfId="1" applyFont="1" applyBorder="1" applyAlignment="1">
      <alignment horizontal="right" vertical="center" wrapText="1"/>
    </xf>
    <xf numFmtId="0" fontId="25" fillId="0" borderId="112" xfId="1" applyNumberFormat="1" applyFont="1" applyBorder="1" applyAlignment="1">
      <alignment horizontal="right" vertical="center" wrapText="1"/>
    </xf>
    <xf numFmtId="0" fontId="1" fillId="0" borderId="113" xfId="1" applyNumberFormat="1" applyFont="1" applyBorder="1" applyAlignment="1">
      <alignment horizontal="right" vertical="center" wrapText="1"/>
    </xf>
    <xf numFmtId="0" fontId="1" fillId="0" borderId="114" xfId="1" applyNumberFormat="1" applyFont="1" applyBorder="1" applyAlignment="1">
      <alignment horizontal="right" vertical="center" wrapText="1"/>
    </xf>
    <xf numFmtId="167" fontId="1" fillId="0" borderId="114" xfId="1" applyNumberFormat="1" applyFont="1" applyBorder="1" applyAlignment="1">
      <alignment horizontal="right" vertical="center" wrapText="1"/>
    </xf>
    <xf numFmtId="167" fontId="1" fillId="0" borderId="115" xfId="1" applyNumberFormat="1" applyFont="1" applyBorder="1" applyAlignment="1">
      <alignment horizontal="right" vertical="center" wrapText="1"/>
    </xf>
    <xf numFmtId="0" fontId="7" fillId="0" borderId="74" xfId="1" applyFont="1" applyBorder="1" applyAlignment="1">
      <alignment wrapText="1"/>
    </xf>
    <xf numFmtId="166" fontId="6" fillId="6" borderId="71" xfId="1" applyNumberFormat="1" applyFont="1" applyFill="1" applyBorder="1" applyAlignment="1">
      <alignment horizontal="center" vertical="center" wrapText="1"/>
    </xf>
    <xf numFmtId="0" fontId="7" fillId="2" borderId="12" xfId="1" applyFont="1" applyFill="1" applyBorder="1" applyAlignment="1">
      <alignment horizontal="center" vertical="center"/>
    </xf>
    <xf numFmtId="0" fontId="7" fillId="0" borderId="116" xfId="1" applyFont="1" applyBorder="1" applyAlignment="1">
      <alignment horizontal="center" vertical="center"/>
    </xf>
    <xf numFmtId="0" fontId="7" fillId="0" borderId="88" xfId="1" applyFont="1" applyBorder="1" applyAlignment="1">
      <alignment horizontal="center" vertical="center"/>
    </xf>
    <xf numFmtId="164" fontId="7" fillId="2" borderId="4" xfId="1" applyNumberFormat="1" applyFont="1" applyFill="1" applyBorder="1" applyAlignment="1">
      <alignment horizontal="center" vertical="center" wrapText="1"/>
    </xf>
    <xf numFmtId="0" fontId="8" fillId="0" borderId="117" xfId="1" applyFont="1" applyBorder="1" applyAlignment="1">
      <alignment horizontal="center" vertical="center" wrapText="1"/>
    </xf>
    <xf numFmtId="0" fontId="7" fillId="0" borderId="118" xfId="1" applyFont="1" applyBorder="1" applyAlignment="1">
      <alignment wrapText="1"/>
    </xf>
    <xf numFmtId="164" fontId="7" fillId="0" borderId="116" xfId="1" applyNumberFormat="1" applyFont="1" applyBorder="1" applyAlignment="1">
      <alignment horizontal="center" vertical="center" wrapText="1"/>
    </xf>
    <xf numFmtId="0" fontId="6" fillId="2" borderId="116" xfId="1" applyFont="1" applyFill="1" applyBorder="1" applyAlignment="1">
      <alignment horizontal="left" vertical="center"/>
    </xf>
    <xf numFmtId="0" fontId="1" fillId="2" borderId="119" xfId="1" applyFont="1" applyFill="1" applyBorder="1" applyAlignment="1">
      <alignment horizontal="center" wrapText="1"/>
    </xf>
    <xf numFmtId="49" fontId="13" fillId="2" borderId="120" xfId="1" applyNumberFormat="1" applyFont="1" applyFill="1" applyBorder="1" applyAlignment="1">
      <alignment horizontal="center" wrapText="1"/>
    </xf>
    <xf numFmtId="49" fontId="13" fillId="2" borderId="120" xfId="1" applyNumberFormat="1" applyFont="1" applyFill="1" applyBorder="1" applyAlignment="1">
      <alignment horizontal="left" wrapText="1"/>
    </xf>
    <xf numFmtId="0" fontId="32" fillId="2" borderId="121" xfId="1" applyFont="1" applyFill="1" applyBorder="1" applyAlignment="1">
      <alignment horizontal="left" wrapText="1"/>
    </xf>
    <xf numFmtId="0" fontId="7" fillId="0" borderId="122" xfId="1" applyFont="1" applyBorder="1" applyAlignment="1">
      <alignment wrapText="1"/>
    </xf>
    <xf numFmtId="0" fontId="7" fillId="0" borderId="120" xfId="1" applyFont="1" applyBorder="1" applyAlignment="1">
      <alignment wrapText="1"/>
    </xf>
    <xf numFmtId="0" fontId="1" fillId="0" borderId="123" xfId="1" applyFont="1" applyBorder="1" applyAlignment="1">
      <alignment wrapText="1"/>
    </xf>
    <xf numFmtId="0" fontId="6" fillId="2" borderId="116" xfId="1" applyFont="1" applyFill="1" applyBorder="1" applyAlignment="1">
      <alignment horizontal="center" vertical="center"/>
    </xf>
    <xf numFmtId="0" fontId="1" fillId="2" borderId="124" xfId="1" applyFont="1" applyFill="1" applyBorder="1" applyAlignment="1">
      <alignment horizontal="left" vertical="center" wrapText="1"/>
    </xf>
    <xf numFmtId="165" fontId="6" fillId="2" borderId="124" xfId="1" applyNumberFormat="1" applyFont="1" applyFill="1" applyBorder="1" applyAlignment="1">
      <alignment horizontal="right" vertical="center" wrapText="1"/>
    </xf>
    <xf numFmtId="167" fontId="6" fillId="2" borderId="124" xfId="1" applyNumberFormat="1" applyFont="1" applyFill="1" applyBorder="1" applyAlignment="1">
      <alignment horizontal="right" vertical="center" wrapText="1"/>
    </xf>
    <xf numFmtId="167" fontId="6" fillId="2" borderId="123" xfId="1" applyNumberFormat="1" applyFont="1" applyFill="1" applyBorder="1" applyAlignment="1">
      <alignment horizontal="right" vertical="center" wrapText="1"/>
    </xf>
    <xf numFmtId="167" fontId="7" fillId="0" borderId="117" xfId="1" applyNumberFormat="1" applyFont="1" applyBorder="1" applyAlignment="1">
      <alignment horizontal="right" vertical="center" wrapText="1"/>
    </xf>
    <xf numFmtId="167" fontId="6" fillId="2" borderId="116" xfId="1" applyNumberFormat="1" applyFont="1" applyFill="1" applyBorder="1" applyAlignment="1">
      <alignment horizontal="right" vertical="center" wrapText="1"/>
    </xf>
    <xf numFmtId="49" fontId="7" fillId="0" borderId="88" xfId="1" applyNumberFormat="1" applyFont="1" applyBorder="1" applyAlignment="1">
      <alignment horizontal="center" vertical="center"/>
    </xf>
    <xf numFmtId="0" fontId="6" fillId="2" borderId="116" xfId="1" applyNumberFormat="1" applyFont="1" applyFill="1" applyBorder="1" applyAlignment="1">
      <alignment horizontal="right" vertical="center" wrapText="1"/>
    </xf>
    <xf numFmtId="167" fontId="6" fillId="2" borderId="2" xfId="1" applyNumberFormat="1" applyFont="1" applyFill="1" applyBorder="1" applyAlignment="1">
      <alignment horizontal="right" vertical="center" wrapText="1"/>
    </xf>
    <xf numFmtId="167" fontId="6" fillId="2" borderId="88" xfId="1" applyNumberFormat="1" applyFont="1" applyFill="1" applyBorder="1" applyAlignment="1">
      <alignment horizontal="right" vertical="center" wrapText="1"/>
    </xf>
    <xf numFmtId="167" fontId="15" fillId="2" borderId="88" xfId="1" applyNumberFormat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 wrapText="1"/>
    </xf>
    <xf numFmtId="164" fontId="7" fillId="0" borderId="1" xfId="1" applyNumberFormat="1" applyFont="1" applyBorder="1" applyAlignment="1">
      <alignment horizontal="center" vertical="center" wrapText="1"/>
    </xf>
    <xf numFmtId="0" fontId="6" fillId="2" borderId="1" xfId="1" applyFont="1" applyFill="1" applyBorder="1" applyAlignment="1">
      <alignment horizontal="left" vertical="center"/>
    </xf>
    <xf numFmtId="0" fontId="1" fillId="2" borderId="125" xfId="1" applyFont="1" applyFill="1" applyBorder="1" applyAlignment="1">
      <alignment horizontal="center" vertical="center" wrapText="1"/>
    </xf>
    <xf numFmtId="49" fontId="13" fillId="2" borderId="126" xfId="1" applyNumberFormat="1" applyFont="1" applyFill="1" applyBorder="1" applyAlignment="1">
      <alignment horizontal="center" vertical="center" wrapText="1"/>
    </xf>
    <xf numFmtId="49" fontId="13" fillId="2" borderId="126" xfId="1" applyNumberFormat="1" applyFont="1" applyFill="1" applyBorder="1" applyAlignment="1">
      <alignment horizontal="left" vertical="center" wrapText="1"/>
    </xf>
    <xf numFmtId="0" fontId="32" fillId="2" borderId="127" xfId="1" applyFont="1" applyFill="1" applyBorder="1" applyAlignment="1">
      <alignment horizontal="left" vertical="center" wrapText="1"/>
    </xf>
    <xf numFmtId="0" fontId="7" fillId="0" borderId="128" xfId="1" applyFont="1" applyBorder="1" applyAlignment="1">
      <alignment wrapText="1"/>
    </xf>
    <xf numFmtId="0" fontId="7" fillId="0" borderId="129" xfId="1" applyFont="1" applyBorder="1" applyAlignment="1">
      <alignment wrapText="1"/>
    </xf>
    <xf numFmtId="0" fontId="1" fillId="0" borderId="130" xfId="1" applyFont="1" applyBorder="1" applyAlignment="1">
      <alignment vertical="center" wrapText="1"/>
    </xf>
    <xf numFmtId="0" fontId="6" fillId="2" borderId="3" xfId="1" applyFont="1" applyFill="1" applyBorder="1" applyAlignment="1">
      <alignment horizontal="center" vertical="center"/>
    </xf>
    <xf numFmtId="0" fontId="1" fillId="2" borderId="131" xfId="1" applyFont="1" applyFill="1" applyBorder="1" applyAlignment="1">
      <alignment horizontal="left" vertical="center" wrapText="1"/>
    </xf>
    <xf numFmtId="165" fontId="6" fillId="2" borderId="131" xfId="1" applyNumberFormat="1" applyFont="1" applyFill="1" applyBorder="1" applyAlignment="1">
      <alignment horizontal="right" vertical="center" wrapText="1"/>
    </xf>
    <xf numFmtId="167" fontId="6" fillId="2" borderId="131" xfId="1" applyNumberFormat="1" applyFont="1" applyFill="1" applyBorder="1" applyAlignment="1">
      <alignment horizontal="right" vertical="center" wrapText="1"/>
    </xf>
    <xf numFmtId="167" fontId="6" fillId="2" borderId="132" xfId="1" applyNumberFormat="1" applyFont="1" applyFill="1" applyBorder="1" applyAlignment="1">
      <alignment horizontal="right" vertical="center" wrapText="1"/>
    </xf>
    <xf numFmtId="167" fontId="7" fillId="0" borderId="26" xfId="1" applyNumberFormat="1" applyFont="1" applyBorder="1" applyAlignment="1">
      <alignment horizontal="right" vertical="center" wrapText="1"/>
    </xf>
    <xf numFmtId="167" fontId="6" fillId="2" borderId="3" xfId="1" applyNumberFormat="1" applyFont="1" applyFill="1" applyBorder="1" applyAlignment="1">
      <alignment horizontal="right" vertical="center" wrapText="1"/>
    </xf>
    <xf numFmtId="0" fontId="6" fillId="2" borderId="1" xfId="1" applyNumberFormat="1" applyFont="1" applyFill="1" applyBorder="1" applyAlignment="1">
      <alignment horizontal="right" vertical="center" wrapText="1"/>
    </xf>
    <xf numFmtId="167" fontId="6" fillId="2" borderId="12" xfId="1" applyNumberFormat="1" applyFont="1" applyFill="1" applyBorder="1" applyAlignment="1">
      <alignment horizontal="right" vertical="center" wrapText="1"/>
    </xf>
    <xf numFmtId="167" fontId="15" fillId="2" borderId="1" xfId="1" applyNumberFormat="1" applyFont="1" applyFill="1" applyBorder="1" applyAlignment="1">
      <alignment horizontal="right" vertical="center" wrapText="1"/>
    </xf>
    <xf numFmtId="0" fontId="6" fillId="2" borderId="1" xfId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33" fillId="0" borderId="1" xfId="1" applyFont="1" applyBorder="1" applyAlignment="1">
      <alignment horizontal="center" vertical="center" wrapText="1"/>
    </xf>
    <xf numFmtId="49" fontId="13" fillId="2" borderId="4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Border="1" applyAlignment="1">
      <alignment horizontal="left" vertical="center" wrapText="1"/>
    </xf>
    <xf numFmtId="0" fontId="26" fillId="0" borderId="53" xfId="1" applyFont="1" applyBorder="1" applyAlignment="1">
      <alignment horizontal="left" vertical="center" wrapText="1"/>
    </xf>
    <xf numFmtId="166" fontId="26" fillId="0" borderId="39" xfId="1" applyNumberFormat="1" applyFont="1" applyBorder="1" applyAlignment="1">
      <alignment horizontal="right" vertical="center" wrapText="1"/>
    </xf>
    <xf numFmtId="10" fontId="33" fillId="0" borderId="133" xfId="1" applyNumberFormat="1" applyFont="1" applyBorder="1" applyAlignment="1">
      <alignment horizontal="right" vertical="center" wrapText="1"/>
    </xf>
    <xf numFmtId="171" fontId="33" fillId="0" borderId="12" xfId="1" applyNumberFormat="1" applyFont="1" applyBorder="1" applyAlignment="1">
      <alignment horizontal="center" vertical="center" wrapText="1"/>
    </xf>
    <xf numFmtId="171" fontId="33" fillId="0" borderId="1" xfId="1" applyNumberFormat="1" applyFont="1" applyBorder="1" applyAlignment="1">
      <alignment horizontal="center" vertical="center" wrapText="1"/>
    </xf>
    <xf numFmtId="171" fontId="15" fillId="0" borderId="1" xfId="1" applyNumberFormat="1" applyFont="1" applyBorder="1" applyAlignment="1">
      <alignment horizontal="center" vertical="center" wrapText="1"/>
    </xf>
    <xf numFmtId="10" fontId="33" fillId="0" borderId="134" xfId="1" applyNumberFormat="1" applyFont="1" applyBorder="1" applyAlignment="1">
      <alignment horizontal="right" vertical="center" wrapText="1"/>
    </xf>
    <xf numFmtId="167" fontId="33" fillId="0" borderId="12" xfId="1" applyNumberFormat="1" applyFont="1" applyBorder="1" applyAlignment="1">
      <alignment horizontal="left" vertical="center" wrapText="1"/>
    </xf>
    <xf numFmtId="167" fontId="33" fillId="0" borderId="1" xfId="1" applyNumberFormat="1" applyFont="1" applyBorder="1" applyAlignment="1">
      <alignment horizontal="left" vertical="center" wrapText="1"/>
    </xf>
    <xf numFmtId="167" fontId="15" fillId="0" borderId="1" xfId="1" applyNumberFormat="1" applyFont="1" applyBorder="1" applyAlignment="1">
      <alignment horizontal="left" vertical="center" wrapText="1"/>
    </xf>
    <xf numFmtId="10" fontId="33" fillId="0" borderId="56" xfId="1" applyNumberFormat="1" applyFont="1" applyBorder="1" applyAlignment="1">
      <alignment horizontal="right" vertical="center" wrapText="1"/>
    </xf>
    <xf numFmtId="0" fontId="20" fillId="2" borderId="1" xfId="1" applyFont="1" applyFill="1" applyBorder="1" applyAlignment="1">
      <alignment horizontal="left" vertical="center"/>
    </xf>
    <xf numFmtId="0" fontId="34" fillId="0" borderId="1" xfId="1" applyFont="1" applyBorder="1" applyAlignment="1">
      <alignment horizontal="center" vertical="center" wrapText="1"/>
    </xf>
    <xf numFmtId="0" fontId="35" fillId="46" borderId="53" xfId="1" applyFont="1" applyFill="1" applyBorder="1" applyAlignment="1">
      <alignment horizontal="left" vertical="center" wrapText="1"/>
    </xf>
    <xf numFmtId="167" fontId="35" fillId="46" borderId="39" xfId="1" applyNumberFormat="1" applyFont="1" applyFill="1" applyBorder="1" applyAlignment="1">
      <alignment horizontal="right" vertical="center" wrapText="1"/>
    </xf>
    <xf numFmtId="171" fontId="33" fillId="0" borderId="1" xfId="1" applyNumberFormat="1" applyFont="1" applyBorder="1" applyAlignment="1">
      <alignment horizontal="left" vertical="center" wrapText="1"/>
    </xf>
    <xf numFmtId="171" fontId="33" fillId="0" borderId="4" xfId="1" applyNumberFormat="1" applyFont="1" applyBorder="1" applyAlignment="1">
      <alignment horizontal="center" vertical="center" wrapText="1"/>
    </xf>
    <xf numFmtId="49" fontId="6" fillId="0" borderId="12" xfId="1" applyNumberFormat="1" applyFont="1" applyBorder="1" applyAlignment="1">
      <alignment horizontal="center" vertical="center"/>
    </xf>
    <xf numFmtId="171" fontId="34" fillId="0" borderId="12" xfId="1" applyNumberFormat="1" applyFont="1" applyBorder="1" applyAlignment="1">
      <alignment horizontal="center" vertical="center" wrapText="1"/>
    </xf>
    <xf numFmtId="171" fontId="34" fillId="0" borderId="1" xfId="1" applyNumberFormat="1" applyFont="1" applyBorder="1" applyAlignment="1">
      <alignment horizontal="center" vertical="center" wrapText="1"/>
    </xf>
    <xf numFmtId="171" fontId="34" fillId="0" borderId="13" xfId="1" applyNumberFormat="1" applyFont="1" applyBorder="1" applyAlignment="1">
      <alignment horizontal="center" vertical="center" wrapText="1"/>
    </xf>
    <xf numFmtId="0" fontId="26" fillId="0" borderId="135" xfId="1" applyFont="1" applyBorder="1" applyAlignment="1">
      <alignment horizontal="left" vertical="center" wrapText="1"/>
    </xf>
    <xf numFmtId="0" fontId="7" fillId="0" borderId="113" xfId="1" applyFont="1" applyBorder="1" applyAlignment="1">
      <alignment wrapText="1"/>
    </xf>
    <xf numFmtId="166" fontId="26" fillId="0" borderId="115" xfId="1" applyNumberFormat="1" applyFont="1" applyBorder="1" applyAlignment="1">
      <alignment horizontal="right" vertical="center" wrapText="1"/>
    </xf>
    <xf numFmtId="10" fontId="33" fillId="0" borderId="136" xfId="1" applyNumberFormat="1" applyFont="1" applyBorder="1" applyAlignment="1">
      <alignment horizontal="right" vertical="center" wrapText="1"/>
    </xf>
    <xf numFmtId="0" fontId="1" fillId="2" borderId="1" xfId="1" applyFont="1" applyFill="1" applyBorder="1" applyAlignment="1">
      <alignment horizontal="left" vertical="center" wrapText="1"/>
    </xf>
    <xf numFmtId="167" fontId="7" fillId="0" borderId="4" xfId="1" applyNumberFormat="1" applyFont="1" applyBorder="1" applyAlignment="1">
      <alignment horizontal="right" vertical="center" wrapText="1"/>
    </xf>
    <xf numFmtId="0" fontId="5" fillId="2" borderId="1" xfId="1" applyNumberFormat="1" applyFont="1" applyFill="1" applyBorder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49" fontId="6" fillId="2" borderId="1" xfId="1" applyNumberFormat="1" applyFont="1" applyFill="1" applyBorder="1" applyAlignment="1">
      <alignment horizontal="center" vertical="center"/>
    </xf>
    <xf numFmtId="0" fontId="1" fillId="0" borderId="1" xfId="1" applyFont="1" applyBorder="1" applyAlignment="1">
      <alignment horizontal="center" vertical="center" wrapText="1"/>
    </xf>
    <xf numFmtId="49" fontId="13" fillId="0" borderId="125" xfId="1" applyNumberFormat="1" applyFont="1" applyBorder="1" applyAlignment="1">
      <alignment horizontal="left" vertical="center" wrapText="1"/>
    </xf>
    <xf numFmtId="0" fontId="1" fillId="0" borderId="121" xfId="1" applyFont="1" applyBorder="1" applyAlignment="1">
      <alignment horizontal="left" vertical="center" wrapText="1"/>
    </xf>
    <xf numFmtId="0" fontId="33" fillId="0" borderId="124" xfId="1" applyFont="1" applyBorder="1" applyAlignment="1">
      <alignment vertical="center" wrapText="1"/>
    </xf>
    <xf numFmtId="0" fontId="7" fillId="0" borderId="137" xfId="1" applyFont="1" applyBorder="1" applyAlignment="1">
      <alignment vertical="center" wrapText="1"/>
    </xf>
    <xf numFmtId="0" fontId="7" fillId="0" borderId="1" xfId="1" applyFont="1" applyBorder="1" applyAlignment="1">
      <alignment horizontal="left" vertical="center" wrapText="1"/>
    </xf>
    <xf numFmtId="165" fontId="7" fillId="0" borderId="1" xfId="1" applyNumberFormat="1" applyFont="1" applyBorder="1" applyAlignment="1">
      <alignment horizontal="right" vertical="center" wrapText="1"/>
    </xf>
    <xf numFmtId="167" fontId="7" fillId="0" borderId="1" xfId="1" applyNumberFormat="1" applyFont="1" applyBorder="1" applyAlignment="1">
      <alignment horizontal="right" vertical="center" wrapText="1"/>
    </xf>
    <xf numFmtId="167" fontId="1" fillId="0" borderId="1" xfId="1" applyNumberFormat="1" applyFont="1" applyBorder="1" applyAlignment="1">
      <alignment horizontal="right" vertical="center" wrapText="1"/>
    </xf>
    <xf numFmtId="0" fontId="6" fillId="0" borderId="1" xfId="1" applyNumberFormat="1" applyFont="1" applyBorder="1" applyAlignment="1">
      <alignment horizontal="right" vertical="center" wrapText="1"/>
    </xf>
    <xf numFmtId="167" fontId="6" fillId="0" borderId="12" xfId="1" applyNumberFormat="1" applyFont="1" applyBorder="1" applyAlignment="1">
      <alignment horizontal="right" vertical="center" wrapText="1"/>
    </xf>
    <xf numFmtId="167" fontId="6" fillId="0" borderId="1" xfId="1" applyNumberFormat="1" applyFont="1" applyBorder="1" applyAlignment="1">
      <alignment horizontal="right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2" borderId="12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164" fontId="2" fillId="2" borderId="4" xfId="1" applyNumberFormat="1" applyFont="1" applyFill="1" applyBorder="1" applyAlignment="1">
      <alignment horizont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wrapText="1"/>
    </xf>
    <xf numFmtId="49" fontId="3" fillId="2" borderId="3" xfId="1" applyNumberFormat="1" applyFont="1" applyFill="1" applyBorder="1" applyAlignment="1">
      <alignment horizontal="center" wrapText="1"/>
    </xf>
    <xf numFmtId="49" fontId="3" fillId="0" borderId="3" xfId="1" applyNumberFormat="1" applyFont="1" applyBorder="1" applyAlignment="1">
      <alignment horizontal="left" wrapText="1"/>
    </xf>
    <xf numFmtId="0" fontId="2" fillId="0" borderId="1" xfId="1" applyFont="1" applyBorder="1" applyAlignment="1">
      <alignment wrapText="1"/>
    </xf>
    <xf numFmtId="0" fontId="36" fillId="2" borderId="1" xfId="1" applyFont="1" applyFill="1" applyBorder="1" applyAlignment="1">
      <alignment horizontal="center" wrapText="1"/>
    </xf>
    <xf numFmtId="0" fontId="2" fillId="2" borderId="4" xfId="1" applyFont="1" applyFill="1" applyBorder="1" applyAlignment="1">
      <alignment horizontal="right" wrapText="1"/>
    </xf>
    <xf numFmtId="0" fontId="5" fillId="2" borderId="138" xfId="1" applyFont="1" applyFill="1" applyBorder="1" applyAlignment="1">
      <alignment horizontal="left" vertical="center"/>
    </xf>
    <xf numFmtId="0" fontId="2" fillId="0" borderId="138" xfId="1" applyFont="1" applyBorder="1" applyAlignment="1">
      <alignment horizontal="left" wrapText="1"/>
    </xf>
    <xf numFmtId="165" fontId="38" fillId="2" borderId="139" xfId="1" applyNumberFormat="1" applyFont="1" applyFill="1" applyBorder="1" applyAlignment="1">
      <alignment horizontal="right" wrapText="1"/>
    </xf>
    <xf numFmtId="0" fontId="38" fillId="2" borderId="4" xfId="1" applyFont="1" applyFill="1" applyBorder="1" applyAlignment="1">
      <alignment horizontal="center" wrapText="1"/>
    </xf>
    <xf numFmtId="0" fontId="40" fillId="2" borderId="4" xfId="1" applyFont="1" applyFill="1" applyBorder="1" applyAlignment="1">
      <alignment horizontal="center" wrapText="1"/>
    </xf>
    <xf numFmtId="0" fontId="42" fillId="0" borderId="12" xfId="1" applyFont="1" applyBorder="1" applyAlignment="1">
      <alignment horizontal="center" wrapText="1"/>
    </xf>
    <xf numFmtId="167" fontId="5" fillId="2" borderId="4" xfId="1" applyNumberFormat="1" applyFont="1" applyFill="1" applyBorder="1" applyAlignment="1">
      <alignment horizontal="right" wrapText="1"/>
    </xf>
    <xf numFmtId="0" fontId="7" fillId="0" borderId="1" xfId="1" applyFont="1" applyBorder="1" applyAlignment="1">
      <alignment wrapText="1"/>
    </xf>
    <xf numFmtId="0" fontId="7" fillId="0" borderId="1" xfId="1" applyNumberFormat="1" applyFont="1" applyBorder="1" applyAlignment="1">
      <alignment wrapText="1"/>
    </xf>
    <xf numFmtId="0" fontId="3" fillId="2" borderId="1" xfId="1" applyNumberFormat="1" applyFont="1" applyFill="1" applyBorder="1" applyAlignment="1">
      <alignment horizontal="center" wrapText="1"/>
    </xf>
    <xf numFmtId="0" fontId="45" fillId="2" borderId="1" xfId="1" applyFont="1" applyFill="1" applyBorder="1" applyAlignment="1">
      <alignment horizontal="center" wrapText="1"/>
    </xf>
    <xf numFmtId="0" fontId="46" fillId="2" borderId="4" xfId="1" applyFont="1" applyFill="1" applyBorder="1" applyAlignment="1">
      <alignment horizontal="center" wrapText="1"/>
    </xf>
    <xf numFmtId="0" fontId="46" fillId="2" borderId="1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NumberFormat="1" applyFont="1" applyFill="1" applyBorder="1" applyAlignment="1">
      <alignment horizontal="center" wrapText="1"/>
    </xf>
    <xf numFmtId="167" fontId="49" fillId="2" borderId="3" xfId="1" applyNumberFormat="1" applyFont="1" applyFill="1" applyBorder="1" applyAlignment="1">
      <alignment horizontal="center" vertical="center" wrapText="1"/>
    </xf>
    <xf numFmtId="49" fontId="13" fillId="2" borderId="3" xfId="1" applyNumberFormat="1" applyFont="1" applyFill="1" applyBorder="1" applyAlignment="1">
      <alignment horizontal="center" vertical="center" wrapText="1"/>
    </xf>
    <xf numFmtId="49" fontId="13" fillId="2" borderId="3" xfId="1" applyNumberFormat="1" applyFont="1" applyFill="1" applyBorder="1" applyAlignment="1">
      <alignment horizontal="left" vertical="center" wrapText="1"/>
    </xf>
    <xf numFmtId="167" fontId="49" fillId="2" borderId="1" xfId="1" applyNumberFormat="1" applyFont="1" applyFill="1" applyBorder="1" applyAlignment="1">
      <alignment vertical="center" wrapText="1"/>
    </xf>
    <xf numFmtId="166" fontId="37" fillId="2" borderId="1" xfId="1" applyNumberFormat="1" applyFont="1" applyFill="1" applyBorder="1" applyAlignment="1">
      <alignment horizontal="center" vertical="center" wrapText="1"/>
    </xf>
    <xf numFmtId="167" fontId="10" fillId="2" borderId="1" xfId="1" applyNumberFormat="1" applyFont="1" applyFill="1" applyBorder="1" applyAlignment="1">
      <alignment horizontal="right" vertical="center" wrapText="1"/>
    </xf>
    <xf numFmtId="0" fontId="50" fillId="2" borderId="88" xfId="1" applyFont="1" applyFill="1" applyBorder="1" applyAlignment="1">
      <alignment horizontal="left" vertical="center"/>
    </xf>
    <xf numFmtId="167" fontId="51" fillId="2" borderId="88" xfId="1" applyNumberFormat="1" applyFont="1" applyFill="1" applyBorder="1" applyAlignment="1">
      <alignment horizontal="left" vertical="center" wrapText="1"/>
    </xf>
    <xf numFmtId="165" fontId="52" fillId="2" borderId="88" xfId="1" applyNumberFormat="1" applyFont="1" applyFill="1" applyBorder="1" applyAlignment="1">
      <alignment horizontal="right" vertical="center" wrapText="1"/>
    </xf>
    <xf numFmtId="166" fontId="39" fillId="2" borderId="4" xfId="1" applyNumberFormat="1" applyFont="1" applyFill="1" applyBorder="1" applyAlignment="1">
      <alignment horizontal="center" vertical="center" wrapText="1"/>
    </xf>
    <xf numFmtId="0" fontId="10" fillId="0" borderId="1" xfId="1" applyFont="1" applyBorder="1" applyAlignment="1">
      <alignment vertical="center" wrapText="1"/>
    </xf>
    <xf numFmtId="166" fontId="41" fillId="2" borderId="4" xfId="1" applyNumberFormat="1" applyFont="1" applyFill="1" applyBorder="1" applyAlignment="1">
      <alignment horizontal="center" vertical="center" wrapText="1"/>
    </xf>
    <xf numFmtId="0" fontId="43" fillId="0" borderId="12" xfId="1" applyFont="1" applyBorder="1" applyAlignment="1">
      <alignment horizontal="center" vertical="center" wrapText="1"/>
    </xf>
    <xf numFmtId="166" fontId="43" fillId="2" borderId="1" xfId="1" applyNumberFormat="1" applyFont="1" applyFill="1" applyBorder="1" applyAlignment="1">
      <alignment horizontal="right" vertical="center" wrapText="1"/>
    </xf>
    <xf numFmtId="0" fontId="13" fillId="0" borderId="1" xfId="1" applyFont="1" applyBorder="1" applyAlignment="1">
      <alignment vertical="center" wrapText="1"/>
    </xf>
    <xf numFmtId="0" fontId="3" fillId="0" borderId="1" xfId="1" applyNumberFormat="1" applyFont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0" fontId="45" fillId="0" borderId="1" xfId="1" applyFont="1" applyBorder="1" applyAlignment="1">
      <alignment horizontal="center" vertical="center" wrapText="1"/>
    </xf>
    <xf numFmtId="0" fontId="46" fillId="2" borderId="1" xfId="1" applyNumberFormat="1" applyFont="1" applyFill="1" applyBorder="1" applyAlignment="1">
      <alignment horizontal="center" vertical="center" wrapText="1"/>
    </xf>
    <xf numFmtId="0" fontId="4" fillId="2" borderId="1" xfId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vertical="center" wrapText="1"/>
    </xf>
    <xf numFmtId="0" fontId="6" fillId="2" borderId="140" xfId="1" applyFont="1" applyFill="1" applyBorder="1" applyAlignment="1">
      <alignment horizontal="left"/>
    </xf>
    <xf numFmtId="49" fontId="13" fillId="2" borderId="27" xfId="1" applyNumberFormat="1" applyFont="1" applyFill="1" applyBorder="1" applyAlignment="1">
      <alignment horizontal="center" wrapText="1"/>
    </xf>
    <xf numFmtId="49" fontId="13" fillId="2" borderId="27" xfId="1" applyNumberFormat="1" applyFont="1" applyFill="1" applyBorder="1" applyAlignment="1">
      <alignment horizontal="left" wrapText="1"/>
    </xf>
    <xf numFmtId="0" fontId="7" fillId="2" borderId="141" xfId="1" applyFont="1" applyFill="1" applyBorder="1" applyAlignment="1">
      <alignment wrapText="1"/>
    </xf>
    <xf numFmtId="0" fontId="7" fillId="2" borderId="131" xfId="1" applyFont="1" applyFill="1" applyBorder="1" applyAlignment="1">
      <alignment wrapText="1"/>
    </xf>
    <xf numFmtId="0" fontId="2" fillId="2" borderId="142" xfId="1" applyFont="1" applyFill="1" applyBorder="1" applyAlignment="1">
      <alignment wrapText="1"/>
    </xf>
    <xf numFmtId="0" fontId="5" fillId="2" borderId="1" xfId="1" applyFont="1" applyFill="1" applyBorder="1" applyAlignment="1">
      <alignment horizontal="left" vertical="center"/>
    </xf>
    <xf numFmtId="0" fontId="53" fillId="2" borderId="142" xfId="1" applyFont="1" applyFill="1" applyBorder="1" applyAlignment="1">
      <alignment horizontal="left" vertical="center" wrapText="1"/>
    </xf>
    <xf numFmtId="165" fontId="53" fillId="2" borderId="142" xfId="1" applyNumberFormat="1" applyFont="1" applyFill="1" applyBorder="1" applyAlignment="1">
      <alignment horizontal="right" vertical="center" wrapText="1"/>
    </xf>
    <xf numFmtId="167" fontId="53" fillId="2" borderId="142" xfId="1" applyNumberFormat="1" applyFont="1" applyFill="1" applyBorder="1" applyAlignment="1">
      <alignment horizontal="right" vertical="center" wrapText="1"/>
    </xf>
    <xf numFmtId="0" fontId="2" fillId="0" borderId="132" xfId="1" applyFont="1" applyBorder="1" applyAlignment="1">
      <alignment wrapText="1"/>
    </xf>
    <xf numFmtId="0" fontId="2" fillId="0" borderId="3" xfId="1" applyFont="1" applyBorder="1" applyAlignment="1">
      <alignment wrapText="1"/>
    </xf>
    <xf numFmtId="0" fontId="2" fillId="0" borderId="87" xfId="1" applyFont="1" applyBorder="1" applyAlignment="1">
      <alignment wrapText="1"/>
    </xf>
    <xf numFmtId="167" fontId="32" fillId="0" borderId="3" xfId="1" applyNumberFormat="1" applyFont="1" applyBorder="1" applyAlignment="1">
      <alignment horizontal="center" vertical="top" wrapText="1"/>
    </xf>
    <xf numFmtId="0" fontId="33" fillId="0" borderId="12" xfId="1" applyNumberFormat="1" applyFont="1" applyBorder="1" applyAlignment="1">
      <alignment horizontal="left" vertical="center" wrapText="1"/>
    </xf>
    <xf numFmtId="49" fontId="3" fillId="2" borderId="1" xfId="1" applyNumberFormat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>
      <alignment horizontal="left" vertical="center" wrapText="1"/>
    </xf>
    <xf numFmtId="0" fontId="54" fillId="2" borderId="1" xfId="1" applyFont="1" applyFill="1" applyBorder="1" applyAlignment="1">
      <alignment horizontal="right" vertical="center" wrapText="1"/>
    </xf>
    <xf numFmtId="0" fontId="54" fillId="2" borderId="143" xfId="1" applyFont="1" applyFill="1" applyBorder="1" applyAlignment="1">
      <alignment horizontal="right" vertical="center" wrapText="1"/>
    </xf>
    <xf numFmtId="0" fontId="54" fillId="2" borderId="143" xfId="1" applyFont="1" applyFill="1" applyBorder="1" applyAlignment="1">
      <alignment horizontal="left" vertical="center" wrapText="1"/>
    </xf>
    <xf numFmtId="165" fontId="54" fillId="2" borderId="143" xfId="1" applyNumberFormat="1" applyFont="1" applyFill="1" applyBorder="1" applyAlignment="1">
      <alignment horizontal="right" vertical="center" wrapText="1"/>
    </xf>
    <xf numFmtId="0" fontId="54" fillId="2" borderId="144" xfId="1" applyFont="1" applyFill="1" applyBorder="1" applyAlignment="1">
      <alignment horizontal="right" vertical="center" wrapText="1"/>
    </xf>
    <xf numFmtId="167" fontId="5" fillId="34" borderId="145" xfId="1" applyNumberFormat="1" applyFont="1" applyFill="1" applyBorder="1" applyAlignment="1">
      <alignment horizontal="left" vertical="center"/>
    </xf>
    <xf numFmtId="9" fontId="5" fillId="34" borderId="146" xfId="1" applyNumberFormat="1" applyFont="1" applyFill="1" applyBorder="1" applyAlignment="1">
      <alignment horizontal="left" vertical="center" wrapText="1"/>
    </xf>
    <xf numFmtId="166" fontId="50" fillId="34" borderId="147" xfId="1" applyNumberFormat="1" applyFont="1" applyFill="1" applyBorder="1" applyAlignment="1">
      <alignment horizontal="right" vertical="center" wrapText="1"/>
    </xf>
    <xf numFmtId="49" fontId="7" fillId="0" borderId="12" xfId="1" applyNumberFormat="1" applyFont="1" applyBorder="1" applyAlignment="1">
      <alignment horizontal="center" vertical="center"/>
    </xf>
    <xf numFmtId="49" fontId="7" fillId="2" borderId="12" xfId="1" applyNumberFormat="1" applyFont="1" applyFill="1" applyBorder="1" applyAlignment="1">
      <alignment horizontal="center" vertical="center"/>
    </xf>
    <xf numFmtId="0" fontId="55" fillId="2" borderId="1" xfId="1" applyFont="1" applyFill="1" applyBorder="1" applyAlignment="1">
      <alignment horizontal="center" vertical="center"/>
    </xf>
    <xf numFmtId="0" fontId="55" fillId="2" borderId="12" xfId="1" applyFont="1" applyFill="1" applyBorder="1" applyAlignment="1">
      <alignment horizontal="center" vertical="center"/>
    </xf>
    <xf numFmtId="0" fontId="55" fillId="0" borderId="1" xfId="1" applyFont="1" applyBorder="1" applyAlignment="1">
      <alignment horizontal="center" vertical="center"/>
    </xf>
    <xf numFmtId="164" fontId="55" fillId="2" borderId="4" xfId="1" applyNumberFormat="1" applyFont="1" applyFill="1" applyBorder="1" applyAlignment="1">
      <alignment horizontal="center" vertical="center" wrapText="1"/>
    </xf>
    <xf numFmtId="164" fontId="55" fillId="0" borderId="1" xfId="1" applyNumberFormat="1" applyFont="1" applyBorder="1" applyAlignment="1">
      <alignment horizontal="center" vertical="center" wrapText="1"/>
    </xf>
    <xf numFmtId="0" fontId="8" fillId="2" borderId="140" xfId="1" applyFont="1" applyFill="1" applyBorder="1" applyAlignment="1">
      <alignment horizontal="left"/>
    </xf>
    <xf numFmtId="0" fontId="55" fillId="2" borderId="1" xfId="1" applyFont="1" applyFill="1" applyBorder="1" applyAlignment="1">
      <alignment horizontal="center" vertical="center" wrapText="1"/>
    </xf>
    <xf numFmtId="49" fontId="56" fillId="2" borderId="1" xfId="1" applyNumberFormat="1" applyFont="1" applyFill="1" applyBorder="1" applyAlignment="1">
      <alignment horizontal="center" vertical="center" wrapText="1"/>
    </xf>
    <xf numFmtId="49" fontId="56" fillId="2" borderId="1" xfId="1" applyNumberFormat="1" applyFont="1" applyFill="1" applyBorder="1" applyAlignment="1">
      <alignment horizontal="left" vertical="center" wrapText="1"/>
    </xf>
    <xf numFmtId="0" fontId="55" fillId="2" borderId="1" xfId="1" applyFont="1" applyFill="1" applyBorder="1" applyAlignment="1">
      <alignment horizontal="left" vertical="center" wrapText="1"/>
    </xf>
    <xf numFmtId="0" fontId="55" fillId="2" borderId="1" xfId="1" applyFont="1" applyFill="1" applyBorder="1" applyAlignment="1">
      <alignment vertical="center" wrapText="1"/>
    </xf>
    <xf numFmtId="0" fontId="55" fillId="2" borderId="148" xfId="1" applyFont="1" applyFill="1" applyBorder="1" applyAlignment="1">
      <alignment vertical="center" wrapText="1"/>
    </xf>
    <xf numFmtId="0" fontId="55" fillId="2" borderId="149" xfId="1" applyFont="1" applyFill="1" applyBorder="1" applyAlignment="1">
      <alignment vertical="center" wrapText="1"/>
    </xf>
    <xf numFmtId="0" fontId="8" fillId="2" borderId="1" xfId="1" applyFont="1" applyFill="1" applyBorder="1" applyAlignment="1">
      <alignment horizontal="left" vertical="center"/>
    </xf>
    <xf numFmtId="0" fontId="55" fillId="2" borderId="149" xfId="1" applyFont="1" applyFill="1" applyBorder="1" applyAlignment="1">
      <alignment horizontal="left" vertical="center" wrapText="1"/>
    </xf>
    <xf numFmtId="165" fontId="55" fillId="2" borderId="149" xfId="1" applyNumberFormat="1" applyFont="1" applyFill="1" applyBorder="1" applyAlignment="1">
      <alignment horizontal="right" vertical="center" wrapText="1"/>
    </xf>
    <xf numFmtId="167" fontId="55" fillId="2" borderId="149" xfId="1" applyNumberFormat="1" applyFont="1" applyFill="1" applyBorder="1" applyAlignment="1">
      <alignment horizontal="right" vertical="center" wrapText="1"/>
    </xf>
    <xf numFmtId="167" fontId="55" fillId="2" borderId="150" xfId="1" applyNumberFormat="1" applyFont="1" applyFill="1" applyBorder="1" applyAlignment="1">
      <alignment horizontal="right" vertical="center" wrapText="1"/>
    </xf>
    <xf numFmtId="167" fontId="57" fillId="2" borderId="151" xfId="1" applyNumberFormat="1" applyFont="1" applyFill="1" applyBorder="1" applyAlignment="1">
      <alignment vertical="center" wrapText="1"/>
    </xf>
    <xf numFmtId="167" fontId="57" fillId="2" borderId="88" xfId="1" applyNumberFormat="1" applyFont="1" applyFill="1" applyBorder="1" applyAlignment="1">
      <alignment vertical="center" wrapText="1"/>
    </xf>
    <xf numFmtId="167" fontId="57" fillId="2" borderId="87" xfId="1" applyNumberFormat="1" applyFont="1" applyFill="1" applyBorder="1" applyAlignment="1">
      <alignment vertical="center" wrapText="1"/>
    </xf>
    <xf numFmtId="167" fontId="58" fillId="2" borderId="87" xfId="1" applyNumberFormat="1" applyFont="1" applyFill="1" applyBorder="1" applyAlignment="1">
      <alignment vertical="center" wrapText="1"/>
    </xf>
    <xf numFmtId="49" fontId="55" fillId="0" borderId="1" xfId="1" applyNumberFormat="1" applyFont="1" applyBorder="1" applyAlignment="1">
      <alignment horizontal="center" vertical="center"/>
    </xf>
    <xf numFmtId="0" fontId="59" fillId="0" borderId="12" xfId="1" applyNumberFormat="1" applyFont="1" applyBorder="1" applyAlignment="1">
      <alignment horizontal="left" vertical="center" wrapText="1"/>
    </xf>
    <xf numFmtId="167" fontId="59" fillId="0" borderId="12" xfId="1" applyNumberFormat="1" applyFont="1" applyBorder="1" applyAlignment="1">
      <alignment horizontal="left" vertical="center" wrapText="1"/>
    </xf>
    <xf numFmtId="167" fontId="59" fillId="0" borderId="1" xfId="1" applyNumberFormat="1" applyFont="1" applyBorder="1" applyAlignment="1">
      <alignment horizontal="left" vertical="center" wrapText="1"/>
    </xf>
    <xf numFmtId="167" fontId="60" fillId="0" borderId="1" xfId="1" applyNumberFormat="1" applyFont="1" applyBorder="1" applyAlignment="1">
      <alignment horizontal="left" vertical="center" wrapText="1"/>
    </xf>
    <xf numFmtId="49" fontId="55" fillId="2" borderId="1" xfId="1" applyNumberFormat="1" applyFont="1" applyFill="1" applyBorder="1" applyAlignment="1">
      <alignment horizontal="center" vertical="center"/>
    </xf>
    <xf numFmtId="49" fontId="13" fillId="2" borderId="1" xfId="1" applyNumberFormat="1" applyFont="1" applyFill="1" applyBorder="1" applyAlignment="1">
      <alignment horizontal="center" wrapText="1"/>
    </xf>
    <xf numFmtId="49" fontId="13" fillId="0" borderId="1" xfId="1" applyNumberFormat="1" applyFont="1" applyBorder="1" applyAlignment="1">
      <alignment horizontal="left" wrapText="1"/>
    </xf>
    <xf numFmtId="0" fontId="2" fillId="0" borderId="152" xfId="1" applyFont="1" applyBorder="1" applyAlignment="1">
      <alignment wrapText="1"/>
    </xf>
    <xf numFmtId="0" fontId="53" fillId="2" borderId="152" xfId="1" applyFont="1" applyFill="1" applyBorder="1" applyAlignment="1">
      <alignment horizontal="left" vertical="center" wrapText="1"/>
    </xf>
    <xf numFmtId="165" fontId="53" fillId="2" borderId="152" xfId="1" applyNumberFormat="1" applyFont="1" applyFill="1" applyBorder="1" applyAlignment="1">
      <alignment horizontal="right" vertical="center" wrapText="1"/>
    </xf>
    <xf numFmtId="167" fontId="53" fillId="2" borderId="152" xfId="1" applyNumberFormat="1" applyFont="1" applyFill="1" applyBorder="1" applyAlignment="1">
      <alignment horizontal="right" vertical="center" wrapText="1"/>
    </xf>
    <xf numFmtId="167" fontId="53" fillId="2" borderId="1" xfId="1" applyNumberFormat="1" applyFont="1" applyFill="1" applyBorder="1" applyAlignment="1">
      <alignment horizontal="right" vertical="center" wrapText="1"/>
    </xf>
    <xf numFmtId="0" fontId="2" fillId="0" borderId="4" xfId="1" applyFont="1" applyBorder="1" applyAlignment="1">
      <alignment wrapText="1"/>
    </xf>
    <xf numFmtId="167" fontId="5" fillId="47" borderId="6" xfId="1" applyNumberFormat="1" applyFont="1" applyFill="1" applyBorder="1" applyAlignment="1">
      <alignment horizontal="left" vertical="center"/>
    </xf>
    <xf numFmtId="0" fontId="7" fillId="0" borderId="153" xfId="1" applyFont="1" applyBorder="1" applyAlignment="1">
      <alignment wrapText="1"/>
    </xf>
    <xf numFmtId="166" fontId="50" fillId="47" borderId="154" xfId="1" applyNumberFormat="1" applyFont="1" applyFill="1" applyBorder="1" applyAlignment="1">
      <alignment horizontal="right" vertical="center" wrapText="1"/>
    </xf>
    <xf numFmtId="0" fontId="8" fillId="0" borderId="1" xfId="1" applyFont="1" applyBorder="1" applyAlignment="1">
      <alignment horizontal="center" vertical="center" wrapText="1"/>
    </xf>
    <xf numFmtId="0" fontId="6" fillId="2" borderId="3" xfId="1" applyFont="1" applyFill="1" applyBorder="1" applyAlignment="1">
      <alignment horizontal="left"/>
    </xf>
    <xf numFmtId="0" fontId="7" fillId="2" borderId="88" xfId="1" applyFont="1" applyFill="1" applyBorder="1" applyAlignment="1">
      <alignment horizontal="center" vertical="center" wrapText="1"/>
    </xf>
    <xf numFmtId="49" fontId="13" fillId="2" borderId="88" xfId="1" applyNumberFormat="1" applyFont="1" applyFill="1" applyBorder="1" applyAlignment="1">
      <alignment horizontal="center" wrapText="1"/>
    </xf>
    <xf numFmtId="49" fontId="13" fillId="0" borderId="88" xfId="1" applyNumberFormat="1" applyFont="1" applyBorder="1" applyAlignment="1">
      <alignment horizontal="left" wrapText="1"/>
    </xf>
    <xf numFmtId="0" fontId="61" fillId="0" borderId="1" xfId="1" applyFont="1" applyBorder="1" applyAlignment="1">
      <alignment wrapText="1"/>
    </xf>
    <xf numFmtId="0" fontId="2" fillId="0" borderId="88" xfId="1" applyFont="1" applyBorder="1" applyAlignment="1">
      <alignment wrapText="1"/>
    </xf>
    <xf numFmtId="0" fontId="53" fillId="2" borderId="88" xfId="1" applyFont="1" applyFill="1" applyBorder="1" applyAlignment="1">
      <alignment horizontal="left" vertical="center" wrapText="1"/>
    </xf>
    <xf numFmtId="168" fontId="53" fillId="2" borderId="88" xfId="1" applyNumberFormat="1" applyFont="1" applyFill="1" applyBorder="1" applyAlignment="1">
      <alignment horizontal="right" vertical="center" wrapText="1"/>
    </xf>
    <xf numFmtId="167" fontId="53" fillId="2" borderId="88" xfId="1" applyNumberFormat="1" applyFont="1" applyFill="1" applyBorder="1" applyAlignment="1">
      <alignment horizontal="right" vertical="center" wrapText="1"/>
    </xf>
    <xf numFmtId="167" fontId="15" fillId="0" borderId="13" xfId="1" applyNumberFormat="1" applyFont="1" applyBorder="1" applyAlignment="1">
      <alignment horizontal="left" vertical="center" wrapText="1"/>
    </xf>
    <xf numFmtId="0" fontId="7" fillId="2" borderId="1" xfId="1" applyFont="1" applyFill="1" applyBorder="1" applyAlignment="1">
      <alignment horizontal="center" vertical="top"/>
    </xf>
    <xf numFmtId="0" fontId="7" fillId="2" borderId="12" xfId="1" applyFont="1" applyFill="1" applyBorder="1" applyAlignment="1">
      <alignment horizontal="center" vertical="top"/>
    </xf>
    <xf numFmtId="0" fontId="7" fillId="0" borderId="1" xfId="1" applyFont="1" applyBorder="1" applyAlignment="1">
      <alignment horizontal="center" vertical="top"/>
    </xf>
    <xf numFmtId="164" fontId="7" fillId="2" borderId="1" xfId="1" applyNumberFormat="1" applyFont="1" applyFill="1" applyBorder="1" applyAlignment="1">
      <alignment horizontal="center" vertical="top" wrapText="1"/>
    </xf>
    <xf numFmtId="0" fontId="11" fillId="0" borderId="1" xfId="1" applyFont="1" applyBorder="1" applyAlignment="1">
      <alignment vertical="center" wrapText="1"/>
    </xf>
    <xf numFmtId="0" fontId="20" fillId="22" borderId="1" xfId="1" applyFont="1" applyFill="1" applyBorder="1" applyAlignment="1">
      <alignment horizontal="right" vertical="top" wrapText="1"/>
    </xf>
    <xf numFmtId="0" fontId="10" fillId="22" borderId="88" xfId="1" applyFont="1" applyFill="1" applyBorder="1" applyAlignment="1">
      <alignment horizontal="right" vertical="top" wrapText="1"/>
    </xf>
    <xf numFmtId="49" fontId="13" fillId="22" borderId="88" xfId="1" applyNumberFormat="1" applyFont="1" applyFill="1" applyBorder="1" applyAlignment="1">
      <alignment horizontal="left" vertical="top" wrapText="1"/>
    </xf>
    <xf numFmtId="0" fontId="1" fillId="22" borderId="1" xfId="1" applyFont="1" applyFill="1" applyBorder="1" applyAlignment="1">
      <alignment horizontal="right" vertical="top" wrapText="1"/>
    </xf>
    <xf numFmtId="0" fontId="1" fillId="22" borderId="1" xfId="1" applyFont="1" applyFill="1" applyBorder="1" applyAlignment="1">
      <alignment horizontal="left" vertical="top"/>
    </xf>
    <xf numFmtId="0" fontId="1" fillId="2" borderId="1" xfId="1" applyFont="1" applyFill="1" applyBorder="1" applyAlignment="1">
      <alignment horizontal="right" vertical="top" wrapText="1"/>
    </xf>
    <xf numFmtId="0" fontId="1" fillId="2" borderId="1" xfId="1" applyFont="1" applyFill="1" applyBorder="1" applyAlignment="1">
      <alignment horizontal="left" vertical="top" wrapText="1"/>
    </xf>
    <xf numFmtId="49" fontId="7" fillId="0" borderId="1" xfId="1" applyNumberFormat="1" applyFont="1" applyBorder="1" applyAlignment="1">
      <alignment horizontal="center" vertical="top"/>
    </xf>
    <xf numFmtId="0" fontId="1" fillId="2" borderId="12" xfId="1" applyFont="1" applyFill="1" applyBorder="1" applyAlignment="1">
      <alignment horizontal="right" vertical="top" wrapText="1"/>
    </xf>
    <xf numFmtId="0" fontId="1" fillId="2" borderId="13" xfId="1" applyFont="1" applyFill="1" applyBorder="1" applyAlignment="1">
      <alignment horizontal="right" vertical="top" wrapText="1"/>
    </xf>
    <xf numFmtId="49" fontId="1" fillId="22" borderId="1" xfId="1" applyNumberFormat="1" applyFont="1" applyFill="1" applyBorder="1" applyAlignment="1">
      <alignment horizontal="left" vertical="top"/>
    </xf>
    <xf numFmtId="164" fontId="7" fillId="0" borderId="12" xfId="1" applyNumberFormat="1" applyFont="1" applyBorder="1" applyAlignment="1">
      <alignment horizontal="center" vertical="center" wrapText="1"/>
    </xf>
    <xf numFmtId="0" fontId="62" fillId="0" borderId="1" xfId="1" applyFont="1" applyBorder="1" applyAlignment="1">
      <alignment vertical="center"/>
    </xf>
    <xf numFmtId="0" fontId="10" fillId="0" borderId="1" xfId="1" applyFont="1" applyBorder="1" applyAlignment="1">
      <alignment horizontal="center" wrapText="1"/>
    </xf>
    <xf numFmtId="0" fontId="2" fillId="0" borderId="1" xfId="1" applyFont="1" applyBorder="1" applyAlignment="1">
      <alignment horizontal="center" wrapText="1"/>
    </xf>
    <xf numFmtId="0" fontId="2" fillId="0" borderId="4" xfId="1" applyFont="1" applyBorder="1" applyAlignment="1">
      <alignment horizontal="center" wrapText="1"/>
    </xf>
    <xf numFmtId="0" fontId="63" fillId="2" borderId="1" xfId="1" applyFont="1" applyFill="1" applyBorder="1" applyAlignment="1">
      <alignment vertical="center" wrapText="1"/>
    </xf>
    <xf numFmtId="167" fontId="63" fillId="2" borderId="1" xfId="1" applyNumberFormat="1" applyFont="1" applyFill="1" applyBorder="1" applyAlignment="1">
      <alignment horizontal="right" vertical="center" wrapText="1"/>
    </xf>
    <xf numFmtId="0" fontId="30" fillId="0" borderId="1" xfId="1" applyFont="1" applyBorder="1" applyAlignment="1">
      <alignment wrapText="1"/>
    </xf>
    <xf numFmtId="167" fontId="19" fillId="2" borderId="1" xfId="1" applyNumberFormat="1" applyFont="1" applyFill="1" applyBorder="1" applyAlignment="1">
      <alignment horizontal="left" vertical="center"/>
    </xf>
    <xf numFmtId="0" fontId="7" fillId="2" borderId="1" xfId="1" applyFont="1" applyFill="1" applyBorder="1" applyAlignment="1">
      <alignment horizontal="left" wrapText="1"/>
    </xf>
    <xf numFmtId="167" fontId="19" fillId="2" borderId="1" xfId="1" applyNumberFormat="1" applyFont="1" applyFill="1" applyBorder="1" applyAlignment="1">
      <alignment horizontal="right" vertical="center" wrapText="1"/>
    </xf>
    <xf numFmtId="167" fontId="19" fillId="2" borderId="12" xfId="1" applyNumberFormat="1" applyFont="1" applyFill="1" applyBorder="1" applyAlignment="1">
      <alignment horizontal="right" vertical="center" wrapText="1"/>
    </xf>
    <xf numFmtId="167" fontId="19" fillId="2" borderId="13" xfId="1" applyNumberFormat="1" applyFont="1" applyFill="1" applyBorder="1" applyAlignment="1">
      <alignment horizontal="right" vertical="center" wrapText="1"/>
    </xf>
    <xf numFmtId="0" fontId="10" fillId="0" borderId="1" xfId="1" applyFont="1" applyBorder="1" applyAlignment="1">
      <alignment horizontal="center" vertical="top" wrapText="1"/>
    </xf>
    <xf numFmtId="0" fontId="2" fillId="0" borderId="1" xfId="1" applyFont="1" applyBorder="1" applyAlignment="1">
      <alignment horizontal="center" vertical="top" wrapText="1"/>
    </xf>
    <xf numFmtId="0" fontId="2" fillId="0" borderId="4" xfId="1" applyFont="1" applyBorder="1" applyAlignment="1">
      <alignment horizontal="center" vertical="top" wrapText="1"/>
    </xf>
    <xf numFmtId="0" fontId="10" fillId="0" borderId="4" xfId="1" applyFont="1" applyBorder="1" applyAlignment="1">
      <alignment horizontal="center" wrapText="1"/>
    </xf>
    <xf numFmtId="0" fontId="2" fillId="0" borderId="88" xfId="1" applyFont="1" applyBorder="1" applyAlignment="1">
      <alignment horizontal="right" vertical="top" wrapText="1"/>
    </xf>
    <xf numFmtId="49" fontId="13" fillId="2" borderId="88" xfId="1" applyNumberFormat="1" applyFont="1" applyFill="1" applyBorder="1" applyAlignment="1">
      <alignment horizontal="center" vertical="top" wrapText="1"/>
    </xf>
    <xf numFmtId="49" fontId="13" fillId="2" borderId="88" xfId="1" applyNumberFormat="1" applyFont="1" applyFill="1" applyBorder="1" applyAlignment="1">
      <alignment horizontal="left" vertical="top" wrapText="1"/>
    </xf>
    <xf numFmtId="0" fontId="1" fillId="2" borderId="4" xfId="1" applyFont="1" applyFill="1" applyBorder="1" applyAlignment="1">
      <alignment horizontal="right" vertical="top" wrapText="1"/>
    </xf>
    <xf numFmtId="0" fontId="1" fillId="2" borderId="1" xfId="1" applyNumberFormat="1" applyFont="1" applyFill="1" applyBorder="1" applyAlignment="1">
      <alignment horizontal="right" vertical="top" wrapText="1"/>
    </xf>
    <xf numFmtId="0" fontId="1" fillId="2" borderId="1" xfId="1" applyFont="1" applyFill="1" applyBorder="1" applyAlignment="1">
      <alignment horizontal="right" vertical="center" wrapText="1"/>
    </xf>
    <xf numFmtId="0" fontId="15" fillId="2" borderId="1" xfId="1" applyFont="1" applyFill="1" applyBorder="1" applyAlignment="1">
      <alignment horizontal="right" vertical="center" wrapText="1"/>
    </xf>
    <xf numFmtId="49" fontId="7" fillId="2" borderId="1" xfId="1" applyNumberFormat="1" applyFont="1" applyFill="1" applyBorder="1" applyAlignment="1">
      <alignment horizontal="center" vertical="top"/>
    </xf>
    <xf numFmtId="0" fontId="6" fillId="2" borderId="140" xfId="1" applyFont="1" applyFill="1" applyBorder="1" applyAlignment="1">
      <alignment horizontal="left" vertical="center"/>
    </xf>
    <xf numFmtId="0" fontId="2" fillId="0" borderId="88" xfId="1" applyFont="1" applyBorder="1" applyAlignment="1">
      <alignment horizontal="right" vertical="center" wrapText="1"/>
    </xf>
    <xf numFmtId="49" fontId="13" fillId="2" borderId="88" xfId="1" applyNumberFormat="1" applyFont="1" applyFill="1" applyBorder="1" applyAlignment="1">
      <alignment horizontal="center" vertical="center" wrapText="1"/>
    </xf>
    <xf numFmtId="49" fontId="13" fillId="2" borderId="88" xfId="1" applyNumberFormat="1" applyFont="1" applyFill="1" applyBorder="1" applyAlignment="1">
      <alignment horizontal="left" vertical="center" wrapText="1"/>
    </xf>
    <xf numFmtId="0" fontId="61" fillId="0" borderId="1" xfId="1" applyFont="1" applyBorder="1" applyAlignment="1">
      <alignment vertical="center" wrapText="1"/>
    </xf>
    <xf numFmtId="165" fontId="1" fillId="2" borderId="1" xfId="1" applyNumberFormat="1" applyFont="1" applyFill="1" applyBorder="1" applyAlignment="1">
      <alignment horizontal="right" vertical="center" wrapText="1"/>
    </xf>
    <xf numFmtId="0" fontId="2" fillId="0" borderId="4" xfId="1" applyFont="1" applyBorder="1" applyAlignment="1">
      <alignment vertical="center" wrapText="1"/>
    </xf>
    <xf numFmtId="0" fontId="1" fillId="2" borderId="4" xfId="1" applyFont="1" applyFill="1" applyBorder="1" applyAlignment="1">
      <alignment horizontal="right" vertical="center" wrapText="1"/>
    </xf>
    <xf numFmtId="0" fontId="1" fillId="2" borderId="1" xfId="1" applyNumberFormat="1" applyFont="1" applyFill="1" applyBorder="1" applyAlignment="1">
      <alignment horizontal="right" vertical="center" wrapText="1"/>
    </xf>
    <xf numFmtId="165" fontId="17" fillId="0" borderId="37" xfId="1" applyNumberFormat="1" applyFont="1" applyFill="1" applyBorder="1" applyAlignment="1">
      <alignment horizontal="right" vertical="center" wrapText="1"/>
    </xf>
    <xf numFmtId="0" fontId="7" fillId="0" borderId="12" xfId="1" applyFont="1" applyBorder="1" applyAlignment="1">
      <alignment wrapText="1"/>
    </xf>
    <xf numFmtId="0" fontId="7" fillId="0" borderId="4" xfId="1" applyFont="1" applyBorder="1" applyAlignment="1">
      <alignment wrapText="1"/>
    </xf>
  </cellXfs>
  <cellStyles count="2">
    <cellStyle name="Normální" xfId="0" builtinId="0"/>
    <cellStyle name="Normální 2" xfId="1"/>
  </cellStyles>
  <dxfs count="225">
    <dxf>
      <font>
        <color rgb="FFFFFFFF"/>
      </font>
      <fill>
        <patternFill patternType="solid">
          <fgColor rgb="FF666666"/>
          <bgColor rgb="FF666666"/>
        </patternFill>
      </fill>
    </dxf>
    <dxf>
      <font>
        <color rgb="FFFFFFFF"/>
      </font>
      <fill>
        <patternFill patternType="solid">
          <fgColor rgb="FFFF28FF"/>
          <bgColor rgb="FFFF28FF"/>
        </patternFill>
      </fill>
    </dxf>
    <dxf>
      <font>
        <color rgb="FFFFFFFF"/>
      </font>
      <fill>
        <patternFill patternType="solid">
          <fgColor rgb="FF9C9826"/>
          <bgColor rgb="FF9C9826"/>
        </patternFill>
      </fill>
    </dxf>
    <dxf>
      <font>
        <color rgb="FFFFFFFF"/>
      </font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991BED"/>
          <bgColor rgb="FF991BED"/>
        </patternFill>
      </fill>
    </dxf>
    <dxf>
      <font>
        <color rgb="FFFFFFFF"/>
      </font>
      <fill>
        <patternFill patternType="solid">
          <fgColor rgb="FFF1CF96"/>
          <bgColor rgb="FFF1CF96"/>
        </patternFill>
      </fill>
    </dxf>
    <dxf>
      <font>
        <color rgb="FFFFFFFF"/>
      </font>
      <fill>
        <patternFill patternType="solid">
          <fgColor rgb="FFF58989"/>
          <bgColor rgb="FFF58989"/>
        </patternFill>
      </fill>
    </dxf>
    <dxf>
      <font>
        <color rgb="FF000000"/>
      </font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CC0000"/>
          <bgColor rgb="FFCC0000"/>
        </patternFill>
      </fill>
    </dxf>
    <dxf>
      <font>
        <b/>
        <u/>
        <color rgb="FFFFFFFF"/>
      </font>
      <fill>
        <patternFill patternType="solid">
          <fgColor rgb="FFFFFFFF"/>
          <bgColor rgb="FFFFFFFF"/>
        </patternFill>
      </fill>
    </dxf>
    <dxf>
      <font>
        <b/>
        <u/>
        <color rgb="FFFFFFFF"/>
      </font>
      <fill>
        <patternFill patternType="solid">
          <fgColor rgb="FFFFFFFF"/>
          <bgColor rgb="FFFFFFFF"/>
        </patternFill>
      </fill>
    </dxf>
    <dxf>
      <font>
        <b/>
        <u/>
        <color rgb="FFFFFF00"/>
      </font>
      <fill>
        <patternFill patternType="solid">
          <fgColor rgb="FFCC0000"/>
          <bgColor rgb="FFCC0000"/>
        </patternFill>
      </fill>
    </dxf>
    <dxf>
      <font>
        <b/>
        <u/>
        <color rgb="FFFFFF00"/>
      </font>
      <fill>
        <patternFill patternType="solid">
          <fgColor rgb="FFCC0000"/>
          <bgColor rgb="FFCC0000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1C232"/>
          <bgColor rgb="FFF1C232"/>
        </patternFill>
      </fill>
    </dxf>
    <dxf>
      <fill>
        <patternFill patternType="solid">
          <fgColor rgb="FFE69138"/>
          <bgColor rgb="FFE69138"/>
        </patternFill>
      </fill>
    </dxf>
    <dxf>
      <font>
        <color rgb="FF999999"/>
      </font>
      <fill>
        <patternFill patternType="solid">
          <fgColor rgb="FFFFFFFF"/>
          <bgColor rgb="FFFFFFFF"/>
        </patternFill>
      </fill>
    </dxf>
    <dxf>
      <font>
        <color rgb="FF999999"/>
      </font>
      <fill>
        <patternFill patternType="solid">
          <fgColor rgb="FFFFFFFF"/>
          <bgColor rgb="FFFFFFFF"/>
        </patternFill>
      </fill>
    </dxf>
    <dxf>
      <font>
        <color rgb="FF999999"/>
      </font>
      <fill>
        <patternFill patternType="solid">
          <fgColor rgb="FFFFFFFF"/>
          <bgColor rgb="FFFFFFFF"/>
        </patternFill>
      </fill>
    </dxf>
    <dxf>
      <font>
        <color rgb="FF000000"/>
      </font>
      <fill>
        <patternFill patternType="solid">
          <fgColor rgb="FFFFFFFF"/>
          <bgColor rgb="FFFFFFFF"/>
        </patternFill>
      </fill>
    </dxf>
    <dxf>
      <font>
        <u/>
        <color rgb="FFCC0000"/>
      </font>
      <fill>
        <patternFill patternType="solid">
          <fgColor rgb="FFFFFFFF"/>
          <bgColor rgb="FFFFFFFF"/>
        </patternFill>
      </fill>
    </dxf>
    <dxf>
      <font>
        <color rgb="FFE69138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CD0909"/>
          <bgColor rgb="FFCD0909"/>
        </patternFill>
      </fill>
    </dxf>
    <dxf>
      <font>
        <color rgb="FFFFFFFF"/>
      </font>
      <fill>
        <patternFill patternType="solid">
          <fgColor rgb="FFE69138"/>
          <bgColor rgb="FFE69138"/>
        </patternFill>
      </fill>
    </dxf>
    <dxf>
      <font>
        <color rgb="FFFFFFFF"/>
      </font>
      <fill>
        <patternFill patternType="solid">
          <fgColor rgb="FF6AA84F"/>
          <bgColor rgb="FF6AA84F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ont>
        <color rgb="FFFF9900"/>
      </font>
      <fill>
        <patternFill patternType="solid">
          <fgColor rgb="FFFCE5CD"/>
          <bgColor rgb="FFFCE5CD"/>
        </patternFill>
      </fill>
    </dxf>
    <dxf>
      <font>
        <color rgb="FFE06666"/>
      </font>
      <fill>
        <patternFill patternType="solid">
          <fgColor rgb="FFF4CCCC"/>
          <bgColor rgb="FFF4CCCC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ont>
        <color rgb="FFE06666"/>
      </font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666666"/>
          <bgColor rgb="FF666666"/>
        </patternFill>
      </fill>
    </dxf>
    <dxf>
      <fill>
        <patternFill patternType="solid">
          <fgColor rgb="FF666666"/>
          <bgColor rgb="FF666666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8</xdr:row>
      <xdr:rowOff>0</xdr:rowOff>
    </xdr:from>
    <xdr:ext cx="238125" cy="16192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1460" y="960120"/>
          <a:ext cx="23812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58</xdr:row>
      <xdr:rowOff>0</xdr:rowOff>
    </xdr:from>
    <xdr:ext cx="238125" cy="161925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1460" y="2476500"/>
          <a:ext cx="23812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968</xdr:row>
      <xdr:rowOff>0</xdr:rowOff>
    </xdr:from>
    <xdr:ext cx="238125" cy="219075"/>
    <xdr:pic>
      <xdr:nvPicPr>
        <xdr:cNvPr id="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838200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969</xdr:row>
      <xdr:rowOff>0</xdr:rowOff>
    </xdr:from>
    <xdr:ext cx="238125" cy="219075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838200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1562</xdr:row>
      <xdr:rowOff>0</xdr:rowOff>
    </xdr:from>
    <xdr:ext cx="219075" cy="219075"/>
    <xdr:pic>
      <xdr:nvPicPr>
        <xdr:cNvPr id="6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7280" y="14188440"/>
          <a:ext cx="21907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1563</xdr:row>
      <xdr:rowOff>0</xdr:rowOff>
    </xdr:from>
    <xdr:ext cx="219075" cy="219075"/>
    <xdr:pic>
      <xdr:nvPicPr>
        <xdr:cNvPr id="7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7280" y="14188440"/>
          <a:ext cx="21907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1566</xdr:row>
      <xdr:rowOff>0</xdr:rowOff>
    </xdr:from>
    <xdr:ext cx="219075" cy="219075"/>
    <xdr:pic>
      <xdr:nvPicPr>
        <xdr:cNvPr id="8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7280" y="14188440"/>
          <a:ext cx="21907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1567</xdr:row>
      <xdr:rowOff>0</xdr:rowOff>
    </xdr:from>
    <xdr:ext cx="219075" cy="219075"/>
    <xdr:pic>
      <xdr:nvPicPr>
        <xdr:cNvPr id="9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7280" y="14188440"/>
          <a:ext cx="21907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1568</xdr:row>
      <xdr:rowOff>0</xdr:rowOff>
    </xdr:from>
    <xdr:ext cx="219075" cy="219075"/>
    <xdr:pic>
      <xdr:nvPicPr>
        <xdr:cNvPr id="10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7280" y="14188440"/>
          <a:ext cx="21907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1572</xdr:row>
      <xdr:rowOff>0</xdr:rowOff>
    </xdr:from>
    <xdr:ext cx="219075" cy="219075"/>
    <xdr:pic>
      <xdr:nvPicPr>
        <xdr:cNvPr id="11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7280" y="14188440"/>
          <a:ext cx="21907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1574</xdr:row>
      <xdr:rowOff>0</xdr:rowOff>
    </xdr:from>
    <xdr:ext cx="219075" cy="219075"/>
    <xdr:pic>
      <xdr:nvPicPr>
        <xdr:cNvPr id="12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7280" y="14188440"/>
          <a:ext cx="21907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1577</xdr:row>
      <xdr:rowOff>0</xdr:rowOff>
    </xdr:from>
    <xdr:ext cx="219075" cy="219075"/>
    <xdr:pic>
      <xdr:nvPicPr>
        <xdr:cNvPr id="13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7280" y="14188440"/>
          <a:ext cx="21907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1578</xdr:row>
      <xdr:rowOff>0</xdr:rowOff>
    </xdr:from>
    <xdr:ext cx="219075" cy="219075"/>
    <xdr:pic>
      <xdr:nvPicPr>
        <xdr:cNvPr id="14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7280" y="14188440"/>
          <a:ext cx="21907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1594</xdr:row>
      <xdr:rowOff>0</xdr:rowOff>
    </xdr:from>
    <xdr:ext cx="361950" cy="142875"/>
    <xdr:pic>
      <xdr:nvPicPr>
        <xdr:cNvPr id="1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1595</xdr:row>
      <xdr:rowOff>0</xdr:rowOff>
    </xdr:from>
    <xdr:ext cx="361950" cy="142875"/>
    <xdr:pic>
      <xdr:nvPicPr>
        <xdr:cNvPr id="1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1596</xdr:row>
      <xdr:rowOff>0</xdr:rowOff>
    </xdr:from>
    <xdr:ext cx="361950" cy="142875"/>
    <xdr:pic>
      <xdr:nvPicPr>
        <xdr:cNvPr id="1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1597</xdr:row>
      <xdr:rowOff>0</xdr:rowOff>
    </xdr:from>
    <xdr:ext cx="361950" cy="142875"/>
    <xdr:pic>
      <xdr:nvPicPr>
        <xdr:cNvPr id="18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1598</xdr:row>
      <xdr:rowOff>0</xdr:rowOff>
    </xdr:from>
    <xdr:ext cx="361950" cy="142875"/>
    <xdr:pic>
      <xdr:nvPicPr>
        <xdr:cNvPr id="19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1599</xdr:row>
      <xdr:rowOff>0</xdr:rowOff>
    </xdr:from>
    <xdr:ext cx="361950" cy="142875"/>
    <xdr:pic>
      <xdr:nvPicPr>
        <xdr:cNvPr id="20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1600</xdr:row>
      <xdr:rowOff>0</xdr:rowOff>
    </xdr:from>
    <xdr:ext cx="361950" cy="142875"/>
    <xdr:pic>
      <xdr:nvPicPr>
        <xdr:cNvPr id="21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1601</xdr:row>
      <xdr:rowOff>0</xdr:rowOff>
    </xdr:from>
    <xdr:ext cx="361950" cy="142875"/>
    <xdr:pic>
      <xdr:nvPicPr>
        <xdr:cNvPr id="22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1602</xdr:row>
      <xdr:rowOff>0</xdr:rowOff>
    </xdr:from>
    <xdr:ext cx="361950" cy="142875"/>
    <xdr:pic>
      <xdr:nvPicPr>
        <xdr:cNvPr id="23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1603</xdr:row>
      <xdr:rowOff>0</xdr:rowOff>
    </xdr:from>
    <xdr:ext cx="361950" cy="142875"/>
    <xdr:pic>
      <xdr:nvPicPr>
        <xdr:cNvPr id="24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1604</xdr:row>
      <xdr:rowOff>0</xdr:rowOff>
    </xdr:from>
    <xdr:ext cx="361950" cy="142875"/>
    <xdr:pic>
      <xdr:nvPicPr>
        <xdr:cNvPr id="2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1605</xdr:row>
      <xdr:rowOff>0</xdr:rowOff>
    </xdr:from>
    <xdr:ext cx="361950" cy="142875"/>
    <xdr:pic>
      <xdr:nvPicPr>
        <xdr:cNvPr id="2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440180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1624</xdr:row>
      <xdr:rowOff>0</xdr:rowOff>
    </xdr:from>
    <xdr:ext cx="361950" cy="142875"/>
    <xdr:pic>
      <xdr:nvPicPr>
        <xdr:cNvPr id="2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6819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1625</xdr:row>
      <xdr:rowOff>0</xdr:rowOff>
    </xdr:from>
    <xdr:ext cx="361950" cy="142875"/>
    <xdr:pic>
      <xdr:nvPicPr>
        <xdr:cNvPr id="28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6819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1626</xdr:row>
      <xdr:rowOff>0</xdr:rowOff>
    </xdr:from>
    <xdr:ext cx="361950" cy="142875"/>
    <xdr:pic>
      <xdr:nvPicPr>
        <xdr:cNvPr id="29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6819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1627</xdr:row>
      <xdr:rowOff>0</xdr:rowOff>
    </xdr:from>
    <xdr:ext cx="361950" cy="142875"/>
    <xdr:pic>
      <xdr:nvPicPr>
        <xdr:cNvPr id="30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6819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1628</xdr:row>
      <xdr:rowOff>0</xdr:rowOff>
    </xdr:from>
    <xdr:ext cx="361950" cy="142875"/>
    <xdr:pic>
      <xdr:nvPicPr>
        <xdr:cNvPr id="31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6819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1629</xdr:row>
      <xdr:rowOff>0</xdr:rowOff>
    </xdr:from>
    <xdr:ext cx="361950" cy="142875"/>
    <xdr:pic>
      <xdr:nvPicPr>
        <xdr:cNvPr id="32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6819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1630</xdr:row>
      <xdr:rowOff>0</xdr:rowOff>
    </xdr:from>
    <xdr:ext cx="361950" cy="142875"/>
    <xdr:pic>
      <xdr:nvPicPr>
        <xdr:cNvPr id="33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6819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1631</xdr:row>
      <xdr:rowOff>0</xdr:rowOff>
    </xdr:from>
    <xdr:ext cx="361950" cy="142875"/>
    <xdr:pic>
      <xdr:nvPicPr>
        <xdr:cNvPr id="34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6819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1632</xdr:row>
      <xdr:rowOff>0</xdr:rowOff>
    </xdr:from>
    <xdr:ext cx="361950" cy="142875"/>
    <xdr:pic>
      <xdr:nvPicPr>
        <xdr:cNvPr id="3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6819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1633</xdr:row>
      <xdr:rowOff>0</xdr:rowOff>
    </xdr:from>
    <xdr:ext cx="361950" cy="142875"/>
    <xdr:pic>
      <xdr:nvPicPr>
        <xdr:cNvPr id="3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6819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1634</xdr:row>
      <xdr:rowOff>0</xdr:rowOff>
    </xdr:from>
    <xdr:ext cx="361950" cy="142875"/>
    <xdr:pic>
      <xdr:nvPicPr>
        <xdr:cNvPr id="3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6819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1651</xdr:row>
      <xdr:rowOff>0</xdr:rowOff>
    </xdr:from>
    <xdr:ext cx="361950" cy="142875"/>
    <xdr:pic>
      <xdr:nvPicPr>
        <xdr:cNvPr id="38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89532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1652</xdr:row>
      <xdr:rowOff>0</xdr:rowOff>
    </xdr:from>
    <xdr:ext cx="361950" cy="142875"/>
    <xdr:pic>
      <xdr:nvPicPr>
        <xdr:cNvPr id="39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89532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1653</xdr:row>
      <xdr:rowOff>0</xdr:rowOff>
    </xdr:from>
    <xdr:ext cx="361950" cy="142875"/>
    <xdr:pic>
      <xdr:nvPicPr>
        <xdr:cNvPr id="40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89532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1654</xdr:row>
      <xdr:rowOff>0</xdr:rowOff>
    </xdr:from>
    <xdr:ext cx="361950" cy="142875"/>
    <xdr:pic>
      <xdr:nvPicPr>
        <xdr:cNvPr id="41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89532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1655</xdr:row>
      <xdr:rowOff>0</xdr:rowOff>
    </xdr:from>
    <xdr:ext cx="361950" cy="142875"/>
    <xdr:pic>
      <xdr:nvPicPr>
        <xdr:cNvPr id="42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89532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1656</xdr:row>
      <xdr:rowOff>0</xdr:rowOff>
    </xdr:from>
    <xdr:ext cx="361950" cy="142875"/>
    <xdr:pic>
      <xdr:nvPicPr>
        <xdr:cNvPr id="43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589532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1692</xdr:row>
      <xdr:rowOff>0</xdr:rowOff>
    </xdr:from>
    <xdr:ext cx="361950" cy="142875"/>
    <xdr:pic>
      <xdr:nvPicPr>
        <xdr:cNvPr id="44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1693</xdr:row>
      <xdr:rowOff>0</xdr:rowOff>
    </xdr:from>
    <xdr:ext cx="361950" cy="142875"/>
    <xdr:pic>
      <xdr:nvPicPr>
        <xdr:cNvPr id="4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1694</xdr:row>
      <xdr:rowOff>0</xdr:rowOff>
    </xdr:from>
    <xdr:ext cx="361950" cy="142875"/>
    <xdr:pic>
      <xdr:nvPicPr>
        <xdr:cNvPr id="4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1695</xdr:row>
      <xdr:rowOff>0</xdr:rowOff>
    </xdr:from>
    <xdr:ext cx="361950" cy="142875"/>
    <xdr:pic>
      <xdr:nvPicPr>
        <xdr:cNvPr id="4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1696</xdr:row>
      <xdr:rowOff>0</xdr:rowOff>
    </xdr:from>
    <xdr:ext cx="361950" cy="142875"/>
    <xdr:pic>
      <xdr:nvPicPr>
        <xdr:cNvPr id="48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1697</xdr:row>
      <xdr:rowOff>0</xdr:rowOff>
    </xdr:from>
    <xdr:ext cx="361950" cy="142875"/>
    <xdr:pic>
      <xdr:nvPicPr>
        <xdr:cNvPr id="49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1698</xdr:row>
      <xdr:rowOff>0</xdr:rowOff>
    </xdr:from>
    <xdr:ext cx="361950" cy="142875"/>
    <xdr:pic>
      <xdr:nvPicPr>
        <xdr:cNvPr id="50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1699</xdr:row>
      <xdr:rowOff>0</xdr:rowOff>
    </xdr:from>
    <xdr:ext cx="361950" cy="142875"/>
    <xdr:pic>
      <xdr:nvPicPr>
        <xdr:cNvPr id="51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1700</xdr:row>
      <xdr:rowOff>0</xdr:rowOff>
    </xdr:from>
    <xdr:ext cx="361950" cy="142875"/>
    <xdr:pic>
      <xdr:nvPicPr>
        <xdr:cNvPr id="52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1701</xdr:row>
      <xdr:rowOff>0</xdr:rowOff>
    </xdr:from>
    <xdr:ext cx="361950" cy="142875"/>
    <xdr:pic>
      <xdr:nvPicPr>
        <xdr:cNvPr id="53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1702</xdr:row>
      <xdr:rowOff>0</xdr:rowOff>
    </xdr:from>
    <xdr:ext cx="361950" cy="142875"/>
    <xdr:pic>
      <xdr:nvPicPr>
        <xdr:cNvPr id="54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1703</xdr:row>
      <xdr:rowOff>0</xdr:rowOff>
    </xdr:from>
    <xdr:ext cx="361950" cy="142875"/>
    <xdr:pic>
      <xdr:nvPicPr>
        <xdr:cNvPr id="5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1704</xdr:row>
      <xdr:rowOff>0</xdr:rowOff>
    </xdr:from>
    <xdr:ext cx="361950" cy="142875"/>
    <xdr:pic>
      <xdr:nvPicPr>
        <xdr:cNvPr id="5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1705</xdr:row>
      <xdr:rowOff>0</xdr:rowOff>
    </xdr:from>
    <xdr:ext cx="361950" cy="142875"/>
    <xdr:pic>
      <xdr:nvPicPr>
        <xdr:cNvPr id="5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1706</xdr:row>
      <xdr:rowOff>0</xdr:rowOff>
    </xdr:from>
    <xdr:ext cx="361950" cy="142875"/>
    <xdr:pic>
      <xdr:nvPicPr>
        <xdr:cNvPr id="58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1707</xdr:row>
      <xdr:rowOff>0</xdr:rowOff>
    </xdr:from>
    <xdr:ext cx="361950" cy="142875"/>
    <xdr:pic>
      <xdr:nvPicPr>
        <xdr:cNvPr id="59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1708</xdr:row>
      <xdr:rowOff>0</xdr:rowOff>
    </xdr:from>
    <xdr:ext cx="361950" cy="142875"/>
    <xdr:pic>
      <xdr:nvPicPr>
        <xdr:cNvPr id="60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1709</xdr:row>
      <xdr:rowOff>0</xdr:rowOff>
    </xdr:from>
    <xdr:ext cx="361950" cy="142875"/>
    <xdr:pic>
      <xdr:nvPicPr>
        <xdr:cNvPr id="61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1710</xdr:row>
      <xdr:rowOff>0</xdr:rowOff>
    </xdr:from>
    <xdr:ext cx="361950" cy="142875"/>
    <xdr:pic>
      <xdr:nvPicPr>
        <xdr:cNvPr id="62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1711</xdr:row>
      <xdr:rowOff>0</xdr:rowOff>
    </xdr:from>
    <xdr:ext cx="361950" cy="142875"/>
    <xdr:pic>
      <xdr:nvPicPr>
        <xdr:cNvPr id="63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1712</xdr:row>
      <xdr:rowOff>0</xdr:rowOff>
    </xdr:from>
    <xdr:ext cx="361950" cy="142875"/>
    <xdr:pic>
      <xdr:nvPicPr>
        <xdr:cNvPr id="64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1713</xdr:row>
      <xdr:rowOff>0</xdr:rowOff>
    </xdr:from>
    <xdr:ext cx="361950" cy="142875"/>
    <xdr:pic>
      <xdr:nvPicPr>
        <xdr:cNvPr id="6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1714</xdr:row>
      <xdr:rowOff>0</xdr:rowOff>
    </xdr:from>
    <xdr:ext cx="361950" cy="142875"/>
    <xdr:pic>
      <xdr:nvPicPr>
        <xdr:cNvPr id="6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1715</xdr:row>
      <xdr:rowOff>0</xdr:rowOff>
    </xdr:from>
    <xdr:ext cx="361950" cy="142875"/>
    <xdr:pic>
      <xdr:nvPicPr>
        <xdr:cNvPr id="6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1716</xdr:row>
      <xdr:rowOff>0</xdr:rowOff>
    </xdr:from>
    <xdr:ext cx="361950" cy="142875"/>
    <xdr:pic>
      <xdr:nvPicPr>
        <xdr:cNvPr id="68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1717</xdr:row>
      <xdr:rowOff>0</xdr:rowOff>
    </xdr:from>
    <xdr:ext cx="361950" cy="142875"/>
    <xdr:pic>
      <xdr:nvPicPr>
        <xdr:cNvPr id="69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1718</xdr:row>
      <xdr:rowOff>0</xdr:rowOff>
    </xdr:from>
    <xdr:ext cx="361950" cy="142875"/>
    <xdr:pic>
      <xdr:nvPicPr>
        <xdr:cNvPr id="70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1719</xdr:row>
      <xdr:rowOff>0</xdr:rowOff>
    </xdr:from>
    <xdr:ext cx="361950" cy="142875"/>
    <xdr:pic>
      <xdr:nvPicPr>
        <xdr:cNvPr id="71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1720</xdr:row>
      <xdr:rowOff>0</xdr:rowOff>
    </xdr:from>
    <xdr:ext cx="361950" cy="142875"/>
    <xdr:pic>
      <xdr:nvPicPr>
        <xdr:cNvPr id="72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1721</xdr:row>
      <xdr:rowOff>0</xdr:rowOff>
    </xdr:from>
    <xdr:ext cx="361950" cy="142875"/>
    <xdr:pic>
      <xdr:nvPicPr>
        <xdr:cNvPr id="73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1722</xdr:row>
      <xdr:rowOff>0</xdr:rowOff>
    </xdr:from>
    <xdr:ext cx="361950" cy="142875"/>
    <xdr:pic>
      <xdr:nvPicPr>
        <xdr:cNvPr id="74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1723</xdr:row>
      <xdr:rowOff>0</xdr:rowOff>
    </xdr:from>
    <xdr:ext cx="361950" cy="142875"/>
    <xdr:pic>
      <xdr:nvPicPr>
        <xdr:cNvPr id="7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1724</xdr:row>
      <xdr:rowOff>0</xdr:rowOff>
    </xdr:from>
    <xdr:ext cx="361950" cy="142875"/>
    <xdr:pic>
      <xdr:nvPicPr>
        <xdr:cNvPr id="7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1725</xdr:row>
      <xdr:rowOff>0</xdr:rowOff>
    </xdr:from>
    <xdr:ext cx="361950" cy="142875"/>
    <xdr:pic>
      <xdr:nvPicPr>
        <xdr:cNvPr id="7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1726</xdr:row>
      <xdr:rowOff>0</xdr:rowOff>
    </xdr:from>
    <xdr:ext cx="361950" cy="142875"/>
    <xdr:pic>
      <xdr:nvPicPr>
        <xdr:cNvPr id="78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1727</xdr:row>
      <xdr:rowOff>0</xdr:rowOff>
    </xdr:from>
    <xdr:ext cx="361950" cy="142875"/>
    <xdr:pic>
      <xdr:nvPicPr>
        <xdr:cNvPr id="79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1728</xdr:row>
      <xdr:rowOff>0</xdr:rowOff>
    </xdr:from>
    <xdr:ext cx="361950" cy="142875"/>
    <xdr:pic>
      <xdr:nvPicPr>
        <xdr:cNvPr id="80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1729</xdr:row>
      <xdr:rowOff>0</xdr:rowOff>
    </xdr:from>
    <xdr:ext cx="361950" cy="142875"/>
    <xdr:pic>
      <xdr:nvPicPr>
        <xdr:cNvPr id="81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1730</xdr:row>
      <xdr:rowOff>0</xdr:rowOff>
    </xdr:from>
    <xdr:ext cx="361950" cy="142875"/>
    <xdr:pic>
      <xdr:nvPicPr>
        <xdr:cNvPr id="82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1731</xdr:row>
      <xdr:rowOff>0</xdr:rowOff>
    </xdr:from>
    <xdr:ext cx="361950" cy="142875"/>
    <xdr:pic>
      <xdr:nvPicPr>
        <xdr:cNvPr id="83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1732</xdr:row>
      <xdr:rowOff>0</xdr:rowOff>
    </xdr:from>
    <xdr:ext cx="361950" cy="142875"/>
    <xdr:pic>
      <xdr:nvPicPr>
        <xdr:cNvPr id="84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1733</xdr:row>
      <xdr:rowOff>0</xdr:rowOff>
    </xdr:from>
    <xdr:ext cx="361950" cy="142875"/>
    <xdr:pic>
      <xdr:nvPicPr>
        <xdr:cNvPr id="8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1734</xdr:row>
      <xdr:rowOff>0</xdr:rowOff>
    </xdr:from>
    <xdr:ext cx="361950" cy="142875"/>
    <xdr:pic>
      <xdr:nvPicPr>
        <xdr:cNvPr id="8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1735</xdr:row>
      <xdr:rowOff>0</xdr:rowOff>
    </xdr:from>
    <xdr:ext cx="361950" cy="142875"/>
    <xdr:pic>
      <xdr:nvPicPr>
        <xdr:cNvPr id="8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1736</xdr:row>
      <xdr:rowOff>0</xdr:rowOff>
    </xdr:from>
    <xdr:ext cx="361950" cy="142875"/>
    <xdr:pic>
      <xdr:nvPicPr>
        <xdr:cNvPr id="88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1737</xdr:row>
      <xdr:rowOff>0</xdr:rowOff>
    </xdr:from>
    <xdr:ext cx="361950" cy="142875"/>
    <xdr:pic>
      <xdr:nvPicPr>
        <xdr:cNvPr id="89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1738</xdr:row>
      <xdr:rowOff>0</xdr:rowOff>
    </xdr:from>
    <xdr:ext cx="361950" cy="142875"/>
    <xdr:pic>
      <xdr:nvPicPr>
        <xdr:cNvPr id="90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1739</xdr:row>
      <xdr:rowOff>0</xdr:rowOff>
    </xdr:from>
    <xdr:ext cx="361950" cy="142875"/>
    <xdr:pic>
      <xdr:nvPicPr>
        <xdr:cNvPr id="91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1740</xdr:row>
      <xdr:rowOff>0</xdr:rowOff>
    </xdr:from>
    <xdr:ext cx="361950" cy="142875"/>
    <xdr:pic>
      <xdr:nvPicPr>
        <xdr:cNvPr id="92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1741</xdr:row>
      <xdr:rowOff>0</xdr:rowOff>
    </xdr:from>
    <xdr:ext cx="361950" cy="142875"/>
    <xdr:pic>
      <xdr:nvPicPr>
        <xdr:cNvPr id="93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1758</xdr:row>
      <xdr:rowOff>0</xdr:rowOff>
    </xdr:from>
    <xdr:ext cx="361950" cy="142875"/>
    <xdr:pic>
      <xdr:nvPicPr>
        <xdr:cNvPr id="94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1759</xdr:row>
      <xdr:rowOff>0</xdr:rowOff>
    </xdr:from>
    <xdr:ext cx="361950" cy="142875"/>
    <xdr:pic>
      <xdr:nvPicPr>
        <xdr:cNvPr id="9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1760</xdr:row>
      <xdr:rowOff>0</xdr:rowOff>
    </xdr:from>
    <xdr:ext cx="361950" cy="142875"/>
    <xdr:pic>
      <xdr:nvPicPr>
        <xdr:cNvPr id="9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674876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1768</xdr:row>
      <xdr:rowOff>0</xdr:rowOff>
    </xdr:from>
    <xdr:ext cx="361950" cy="142875"/>
    <xdr:pic>
      <xdr:nvPicPr>
        <xdr:cNvPr id="9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1769</xdr:row>
      <xdr:rowOff>0</xdr:rowOff>
    </xdr:from>
    <xdr:ext cx="361950" cy="142875"/>
    <xdr:pic>
      <xdr:nvPicPr>
        <xdr:cNvPr id="98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1770</xdr:row>
      <xdr:rowOff>0</xdr:rowOff>
    </xdr:from>
    <xdr:ext cx="361950" cy="142875"/>
    <xdr:pic>
      <xdr:nvPicPr>
        <xdr:cNvPr id="99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1771</xdr:row>
      <xdr:rowOff>0</xdr:rowOff>
    </xdr:from>
    <xdr:ext cx="361950" cy="142875"/>
    <xdr:pic>
      <xdr:nvPicPr>
        <xdr:cNvPr id="100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1772</xdr:row>
      <xdr:rowOff>0</xdr:rowOff>
    </xdr:from>
    <xdr:ext cx="361950" cy="142875"/>
    <xdr:pic>
      <xdr:nvPicPr>
        <xdr:cNvPr id="101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1773</xdr:row>
      <xdr:rowOff>0</xdr:rowOff>
    </xdr:from>
    <xdr:ext cx="361950" cy="142875"/>
    <xdr:pic>
      <xdr:nvPicPr>
        <xdr:cNvPr id="102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1774</xdr:row>
      <xdr:rowOff>0</xdr:rowOff>
    </xdr:from>
    <xdr:ext cx="361950" cy="142875"/>
    <xdr:pic>
      <xdr:nvPicPr>
        <xdr:cNvPr id="103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1775</xdr:row>
      <xdr:rowOff>0</xdr:rowOff>
    </xdr:from>
    <xdr:ext cx="361950" cy="142875"/>
    <xdr:pic>
      <xdr:nvPicPr>
        <xdr:cNvPr id="104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1776</xdr:row>
      <xdr:rowOff>0</xdr:rowOff>
    </xdr:from>
    <xdr:ext cx="361950" cy="142875"/>
    <xdr:pic>
      <xdr:nvPicPr>
        <xdr:cNvPr id="10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1777</xdr:row>
      <xdr:rowOff>0</xdr:rowOff>
    </xdr:from>
    <xdr:ext cx="361950" cy="142875"/>
    <xdr:pic>
      <xdr:nvPicPr>
        <xdr:cNvPr id="10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1778</xdr:row>
      <xdr:rowOff>0</xdr:rowOff>
    </xdr:from>
    <xdr:ext cx="361950" cy="142875"/>
    <xdr:pic>
      <xdr:nvPicPr>
        <xdr:cNvPr id="10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1779</xdr:row>
      <xdr:rowOff>0</xdr:rowOff>
    </xdr:from>
    <xdr:ext cx="361950" cy="142875"/>
    <xdr:pic>
      <xdr:nvPicPr>
        <xdr:cNvPr id="108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1780</xdr:row>
      <xdr:rowOff>0</xdr:rowOff>
    </xdr:from>
    <xdr:ext cx="361950" cy="142875"/>
    <xdr:pic>
      <xdr:nvPicPr>
        <xdr:cNvPr id="109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1781</xdr:row>
      <xdr:rowOff>0</xdr:rowOff>
    </xdr:from>
    <xdr:ext cx="361950" cy="142875"/>
    <xdr:pic>
      <xdr:nvPicPr>
        <xdr:cNvPr id="110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1782</xdr:row>
      <xdr:rowOff>0</xdr:rowOff>
    </xdr:from>
    <xdr:ext cx="361950" cy="142875"/>
    <xdr:pic>
      <xdr:nvPicPr>
        <xdr:cNvPr id="111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1783</xdr:row>
      <xdr:rowOff>0</xdr:rowOff>
    </xdr:from>
    <xdr:ext cx="361950" cy="142875"/>
    <xdr:pic>
      <xdr:nvPicPr>
        <xdr:cNvPr id="112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1784</xdr:row>
      <xdr:rowOff>0</xdr:rowOff>
    </xdr:from>
    <xdr:ext cx="361950" cy="142875"/>
    <xdr:pic>
      <xdr:nvPicPr>
        <xdr:cNvPr id="113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1785</xdr:row>
      <xdr:rowOff>0</xdr:rowOff>
    </xdr:from>
    <xdr:ext cx="361950" cy="142875"/>
    <xdr:pic>
      <xdr:nvPicPr>
        <xdr:cNvPr id="114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1786</xdr:row>
      <xdr:rowOff>0</xdr:rowOff>
    </xdr:from>
    <xdr:ext cx="361950" cy="142875"/>
    <xdr:pic>
      <xdr:nvPicPr>
        <xdr:cNvPr id="11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1787</xdr:row>
      <xdr:rowOff>0</xdr:rowOff>
    </xdr:from>
    <xdr:ext cx="361950" cy="142875"/>
    <xdr:pic>
      <xdr:nvPicPr>
        <xdr:cNvPr id="11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1788</xdr:row>
      <xdr:rowOff>0</xdr:rowOff>
    </xdr:from>
    <xdr:ext cx="361950" cy="142875"/>
    <xdr:pic>
      <xdr:nvPicPr>
        <xdr:cNvPr id="11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1789</xdr:row>
      <xdr:rowOff>0</xdr:rowOff>
    </xdr:from>
    <xdr:ext cx="361950" cy="142875"/>
    <xdr:pic>
      <xdr:nvPicPr>
        <xdr:cNvPr id="118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1790</xdr:row>
      <xdr:rowOff>0</xdr:rowOff>
    </xdr:from>
    <xdr:ext cx="361950" cy="142875"/>
    <xdr:pic>
      <xdr:nvPicPr>
        <xdr:cNvPr id="119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1791</xdr:row>
      <xdr:rowOff>0</xdr:rowOff>
    </xdr:from>
    <xdr:ext cx="361950" cy="142875"/>
    <xdr:pic>
      <xdr:nvPicPr>
        <xdr:cNvPr id="120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1792</xdr:row>
      <xdr:rowOff>0</xdr:rowOff>
    </xdr:from>
    <xdr:ext cx="361950" cy="142875"/>
    <xdr:pic>
      <xdr:nvPicPr>
        <xdr:cNvPr id="121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1793</xdr:row>
      <xdr:rowOff>0</xdr:rowOff>
    </xdr:from>
    <xdr:ext cx="361950" cy="142875"/>
    <xdr:pic>
      <xdr:nvPicPr>
        <xdr:cNvPr id="122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1794</xdr:row>
      <xdr:rowOff>0</xdr:rowOff>
    </xdr:from>
    <xdr:ext cx="361950" cy="142875"/>
    <xdr:pic>
      <xdr:nvPicPr>
        <xdr:cNvPr id="123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1795</xdr:row>
      <xdr:rowOff>0</xdr:rowOff>
    </xdr:from>
    <xdr:ext cx="361950" cy="142875"/>
    <xdr:pic>
      <xdr:nvPicPr>
        <xdr:cNvPr id="124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1796</xdr:row>
      <xdr:rowOff>0</xdr:rowOff>
    </xdr:from>
    <xdr:ext cx="361950" cy="142875"/>
    <xdr:pic>
      <xdr:nvPicPr>
        <xdr:cNvPr id="125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1797</xdr:row>
      <xdr:rowOff>0</xdr:rowOff>
    </xdr:from>
    <xdr:ext cx="361950" cy="142875"/>
    <xdr:pic>
      <xdr:nvPicPr>
        <xdr:cNvPr id="12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1798</xdr:row>
      <xdr:rowOff>0</xdr:rowOff>
    </xdr:from>
    <xdr:ext cx="361950" cy="142875"/>
    <xdr:pic>
      <xdr:nvPicPr>
        <xdr:cNvPr id="12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7280" y="17175480"/>
          <a:ext cx="3619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3839</xdr:row>
      <xdr:rowOff>0</xdr:rowOff>
    </xdr:from>
    <xdr:ext cx="361950" cy="209550"/>
    <xdr:pic>
      <xdr:nvPicPr>
        <xdr:cNvPr id="128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3840</xdr:row>
      <xdr:rowOff>0</xdr:rowOff>
    </xdr:from>
    <xdr:ext cx="361950" cy="209550"/>
    <xdr:pic>
      <xdr:nvPicPr>
        <xdr:cNvPr id="129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3841</xdr:row>
      <xdr:rowOff>0</xdr:rowOff>
    </xdr:from>
    <xdr:ext cx="361950" cy="209550"/>
    <xdr:pic>
      <xdr:nvPicPr>
        <xdr:cNvPr id="130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3842</xdr:row>
      <xdr:rowOff>0</xdr:rowOff>
    </xdr:from>
    <xdr:ext cx="361950" cy="209550"/>
    <xdr:pic>
      <xdr:nvPicPr>
        <xdr:cNvPr id="131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3843</xdr:row>
      <xdr:rowOff>0</xdr:rowOff>
    </xdr:from>
    <xdr:ext cx="361950" cy="209550"/>
    <xdr:pic>
      <xdr:nvPicPr>
        <xdr:cNvPr id="132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3844</xdr:row>
      <xdr:rowOff>0</xdr:rowOff>
    </xdr:from>
    <xdr:ext cx="361950" cy="209550"/>
    <xdr:pic>
      <xdr:nvPicPr>
        <xdr:cNvPr id="133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3845</xdr:row>
      <xdr:rowOff>0</xdr:rowOff>
    </xdr:from>
    <xdr:ext cx="361950" cy="209550"/>
    <xdr:pic>
      <xdr:nvPicPr>
        <xdr:cNvPr id="134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3846</xdr:row>
      <xdr:rowOff>0</xdr:rowOff>
    </xdr:from>
    <xdr:ext cx="361950" cy="209550"/>
    <xdr:pic>
      <xdr:nvPicPr>
        <xdr:cNvPr id="135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3847</xdr:row>
      <xdr:rowOff>0</xdr:rowOff>
    </xdr:from>
    <xdr:ext cx="361950" cy="209550"/>
    <xdr:pic>
      <xdr:nvPicPr>
        <xdr:cNvPr id="136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3848</xdr:row>
      <xdr:rowOff>0</xdr:rowOff>
    </xdr:from>
    <xdr:ext cx="361950" cy="209550"/>
    <xdr:pic>
      <xdr:nvPicPr>
        <xdr:cNvPr id="137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3849</xdr:row>
      <xdr:rowOff>0</xdr:rowOff>
    </xdr:from>
    <xdr:ext cx="361950" cy="209550"/>
    <xdr:pic>
      <xdr:nvPicPr>
        <xdr:cNvPr id="138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3851</xdr:row>
      <xdr:rowOff>0</xdr:rowOff>
    </xdr:from>
    <xdr:ext cx="238125" cy="219075"/>
    <xdr:pic>
      <xdr:nvPicPr>
        <xdr:cNvPr id="139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3852</xdr:row>
      <xdr:rowOff>0</xdr:rowOff>
    </xdr:from>
    <xdr:ext cx="238125" cy="219075"/>
    <xdr:pic>
      <xdr:nvPicPr>
        <xdr:cNvPr id="140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3853</xdr:row>
      <xdr:rowOff>0</xdr:rowOff>
    </xdr:from>
    <xdr:ext cx="238125" cy="219075"/>
    <xdr:pic>
      <xdr:nvPicPr>
        <xdr:cNvPr id="141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3854</xdr:row>
      <xdr:rowOff>0</xdr:rowOff>
    </xdr:from>
    <xdr:ext cx="238125" cy="219075"/>
    <xdr:pic>
      <xdr:nvPicPr>
        <xdr:cNvPr id="14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3855</xdr:row>
      <xdr:rowOff>0</xdr:rowOff>
    </xdr:from>
    <xdr:ext cx="238125" cy="219075"/>
    <xdr:pic>
      <xdr:nvPicPr>
        <xdr:cNvPr id="143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3856</xdr:row>
      <xdr:rowOff>0</xdr:rowOff>
    </xdr:from>
    <xdr:ext cx="238125" cy="219075"/>
    <xdr:pic>
      <xdr:nvPicPr>
        <xdr:cNvPr id="14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3857</xdr:row>
      <xdr:rowOff>0</xdr:rowOff>
    </xdr:from>
    <xdr:ext cx="238125" cy="219075"/>
    <xdr:pic>
      <xdr:nvPicPr>
        <xdr:cNvPr id="145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3858</xdr:row>
      <xdr:rowOff>0</xdr:rowOff>
    </xdr:from>
    <xdr:ext cx="238125" cy="219075"/>
    <xdr:pic>
      <xdr:nvPicPr>
        <xdr:cNvPr id="146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3859</xdr:row>
      <xdr:rowOff>0</xdr:rowOff>
    </xdr:from>
    <xdr:ext cx="238125" cy="219075"/>
    <xdr:pic>
      <xdr:nvPicPr>
        <xdr:cNvPr id="147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3860</xdr:row>
      <xdr:rowOff>0</xdr:rowOff>
    </xdr:from>
    <xdr:ext cx="238125" cy="219075"/>
    <xdr:pic>
      <xdr:nvPicPr>
        <xdr:cNvPr id="148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3861</xdr:row>
      <xdr:rowOff>0</xdr:rowOff>
    </xdr:from>
    <xdr:ext cx="238125" cy="219075"/>
    <xdr:pic>
      <xdr:nvPicPr>
        <xdr:cNvPr id="149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3862</xdr:row>
      <xdr:rowOff>0</xdr:rowOff>
    </xdr:from>
    <xdr:ext cx="238125" cy="219075"/>
    <xdr:pic>
      <xdr:nvPicPr>
        <xdr:cNvPr id="150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3863</xdr:row>
      <xdr:rowOff>0</xdr:rowOff>
    </xdr:from>
    <xdr:ext cx="238125" cy="219075"/>
    <xdr:pic>
      <xdr:nvPicPr>
        <xdr:cNvPr id="151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3864</xdr:row>
      <xdr:rowOff>0</xdr:rowOff>
    </xdr:from>
    <xdr:ext cx="238125" cy="219075"/>
    <xdr:pic>
      <xdr:nvPicPr>
        <xdr:cNvPr id="15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3865</xdr:row>
      <xdr:rowOff>0</xdr:rowOff>
    </xdr:from>
    <xdr:ext cx="238125" cy="219075"/>
    <xdr:pic>
      <xdr:nvPicPr>
        <xdr:cNvPr id="153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3866</xdr:row>
      <xdr:rowOff>0</xdr:rowOff>
    </xdr:from>
    <xdr:ext cx="238125" cy="219075"/>
    <xdr:pic>
      <xdr:nvPicPr>
        <xdr:cNvPr id="15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3867</xdr:row>
      <xdr:rowOff>0</xdr:rowOff>
    </xdr:from>
    <xdr:ext cx="238125" cy="219075"/>
    <xdr:pic>
      <xdr:nvPicPr>
        <xdr:cNvPr id="155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3868</xdr:row>
      <xdr:rowOff>0</xdr:rowOff>
    </xdr:from>
    <xdr:ext cx="238125" cy="219075"/>
    <xdr:pic>
      <xdr:nvPicPr>
        <xdr:cNvPr id="156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3869</xdr:row>
      <xdr:rowOff>0</xdr:rowOff>
    </xdr:from>
    <xdr:ext cx="238125" cy="219075"/>
    <xdr:pic>
      <xdr:nvPicPr>
        <xdr:cNvPr id="157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3870</xdr:row>
      <xdr:rowOff>0</xdr:rowOff>
    </xdr:from>
    <xdr:ext cx="238125" cy="219075"/>
    <xdr:pic>
      <xdr:nvPicPr>
        <xdr:cNvPr id="158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3871</xdr:row>
      <xdr:rowOff>0</xdr:rowOff>
    </xdr:from>
    <xdr:ext cx="238125" cy="219075"/>
    <xdr:pic>
      <xdr:nvPicPr>
        <xdr:cNvPr id="159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3872</xdr:row>
      <xdr:rowOff>0</xdr:rowOff>
    </xdr:from>
    <xdr:ext cx="238125" cy="219075"/>
    <xdr:pic>
      <xdr:nvPicPr>
        <xdr:cNvPr id="160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3873</xdr:row>
      <xdr:rowOff>0</xdr:rowOff>
    </xdr:from>
    <xdr:ext cx="238125" cy="219075"/>
    <xdr:pic>
      <xdr:nvPicPr>
        <xdr:cNvPr id="161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3874</xdr:row>
      <xdr:rowOff>0</xdr:rowOff>
    </xdr:from>
    <xdr:ext cx="238125" cy="219075"/>
    <xdr:pic>
      <xdr:nvPicPr>
        <xdr:cNvPr id="16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3875</xdr:row>
      <xdr:rowOff>0</xdr:rowOff>
    </xdr:from>
    <xdr:ext cx="238125" cy="219075"/>
    <xdr:pic>
      <xdr:nvPicPr>
        <xdr:cNvPr id="163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3876</xdr:row>
      <xdr:rowOff>0</xdr:rowOff>
    </xdr:from>
    <xdr:ext cx="238125" cy="219075"/>
    <xdr:pic>
      <xdr:nvPicPr>
        <xdr:cNvPr id="16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3877</xdr:row>
      <xdr:rowOff>0</xdr:rowOff>
    </xdr:from>
    <xdr:ext cx="238125" cy="219075"/>
    <xdr:pic>
      <xdr:nvPicPr>
        <xdr:cNvPr id="165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3878</xdr:row>
      <xdr:rowOff>0</xdr:rowOff>
    </xdr:from>
    <xdr:ext cx="238125" cy="219075"/>
    <xdr:pic>
      <xdr:nvPicPr>
        <xdr:cNvPr id="166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3879</xdr:row>
      <xdr:rowOff>0</xdr:rowOff>
    </xdr:from>
    <xdr:ext cx="238125" cy="219075"/>
    <xdr:pic>
      <xdr:nvPicPr>
        <xdr:cNvPr id="167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3880</xdr:row>
      <xdr:rowOff>0</xdr:rowOff>
    </xdr:from>
    <xdr:ext cx="238125" cy="219075"/>
    <xdr:pic>
      <xdr:nvPicPr>
        <xdr:cNvPr id="168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3881</xdr:row>
      <xdr:rowOff>0</xdr:rowOff>
    </xdr:from>
    <xdr:ext cx="238125" cy="219075"/>
    <xdr:pic>
      <xdr:nvPicPr>
        <xdr:cNvPr id="169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3882</xdr:row>
      <xdr:rowOff>0</xdr:rowOff>
    </xdr:from>
    <xdr:ext cx="238125" cy="219075"/>
    <xdr:pic>
      <xdr:nvPicPr>
        <xdr:cNvPr id="170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3885</xdr:row>
      <xdr:rowOff>0</xdr:rowOff>
    </xdr:from>
    <xdr:ext cx="238125" cy="219075"/>
    <xdr:pic>
      <xdr:nvPicPr>
        <xdr:cNvPr id="171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3886</xdr:row>
      <xdr:rowOff>0</xdr:rowOff>
    </xdr:from>
    <xdr:ext cx="238125" cy="219075"/>
    <xdr:pic>
      <xdr:nvPicPr>
        <xdr:cNvPr id="17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3887</xdr:row>
      <xdr:rowOff>0</xdr:rowOff>
    </xdr:from>
    <xdr:ext cx="238125" cy="219075"/>
    <xdr:pic>
      <xdr:nvPicPr>
        <xdr:cNvPr id="173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3888</xdr:row>
      <xdr:rowOff>0</xdr:rowOff>
    </xdr:from>
    <xdr:ext cx="238125" cy="219075"/>
    <xdr:pic>
      <xdr:nvPicPr>
        <xdr:cNvPr id="17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3889</xdr:row>
      <xdr:rowOff>0</xdr:rowOff>
    </xdr:from>
    <xdr:ext cx="238125" cy="219075"/>
    <xdr:pic>
      <xdr:nvPicPr>
        <xdr:cNvPr id="175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3890</xdr:row>
      <xdr:rowOff>0</xdr:rowOff>
    </xdr:from>
    <xdr:ext cx="238125" cy="219075"/>
    <xdr:pic>
      <xdr:nvPicPr>
        <xdr:cNvPr id="176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07280" y="36941760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3899</xdr:row>
      <xdr:rowOff>0</xdr:rowOff>
    </xdr:from>
    <xdr:ext cx="361950" cy="209550"/>
    <xdr:pic>
      <xdr:nvPicPr>
        <xdr:cNvPr id="177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3901</xdr:row>
      <xdr:rowOff>0</xdr:rowOff>
    </xdr:from>
    <xdr:ext cx="361950" cy="209550"/>
    <xdr:pic>
      <xdr:nvPicPr>
        <xdr:cNvPr id="178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3903</xdr:row>
      <xdr:rowOff>0</xdr:rowOff>
    </xdr:from>
    <xdr:ext cx="361950" cy="209550"/>
    <xdr:pic>
      <xdr:nvPicPr>
        <xdr:cNvPr id="179" name="image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7280" y="36941760"/>
          <a:ext cx="361950" cy="2095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8;SL.%20Arm&#225;dy%2022,%20&#352;umperk,%20m&#283;sto%20&#352;umperk%20-%20Rekonstrukce%20bytu%209%20patro%202+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zpočet"/>
      <sheetName val="Nastavení cen"/>
      <sheetName val="Nastavení informací"/>
      <sheetName val="Harmonogram"/>
      <sheetName val="Rekapitulace + zisk"/>
      <sheetName val="@ Rozpočet"/>
      <sheetName val="@ vyúčtování"/>
      <sheetName val="Tabulka nákladů"/>
      <sheetName val="SOD"/>
      <sheetName val="SOD 2"/>
      <sheetName val="Předávák zač"/>
      <sheetName val="Předávák kon"/>
      <sheetName val="Vývěska"/>
      <sheetName val="@ Dokumenty"/>
      <sheetName val="@ Odkazy"/>
      <sheetName val="@ Kontakty"/>
      <sheetName val="@ koordinace"/>
      <sheetName val="Objednávka koordinace"/>
      <sheetName val="@ TD"/>
      <sheetName val="Objednávka TD"/>
      <sheetName val="@ zásobování"/>
      <sheetName val="Objednávka zásobování"/>
      <sheetName val="Příjmy a náklady do pokladny"/>
    </sheetNames>
    <sheetDataSet>
      <sheetData sheetId="0"/>
      <sheetData sheetId="1">
        <row r="17">
          <cell r="A17" t="str">
            <v>9.patra</v>
          </cell>
          <cell r="D17" t="str">
            <v>nákladní výtah</v>
          </cell>
          <cell r="F17">
            <v>0.12</v>
          </cell>
          <cell r="G17">
            <v>0</v>
          </cell>
          <cell r="H17">
            <v>390</v>
          </cell>
          <cell r="I17">
            <v>270</v>
          </cell>
          <cell r="J17">
            <v>0.46</v>
          </cell>
          <cell r="K17">
            <v>0.3</v>
          </cell>
          <cell r="L17">
            <v>4200</v>
          </cell>
          <cell r="M17" t="str">
            <v>10</v>
          </cell>
          <cell r="N17" t="str">
            <v>0</v>
          </cell>
          <cell r="O17" t="str">
            <v>0</v>
          </cell>
          <cell r="P17">
            <v>7.0000000000000007E-2</v>
          </cell>
          <cell r="Q17">
            <v>0</v>
          </cell>
          <cell r="R17">
            <v>0.02</v>
          </cell>
          <cell r="U17">
            <v>2200</v>
          </cell>
          <cell r="V17">
            <v>0</v>
          </cell>
          <cell r="W17">
            <v>1750</v>
          </cell>
          <cell r="X17">
            <v>20</v>
          </cell>
          <cell r="AA17">
            <v>1362</v>
          </cell>
          <cell r="AB17">
            <v>1800</v>
          </cell>
          <cell r="AE17">
            <v>1620</v>
          </cell>
          <cell r="AF17">
            <v>4000</v>
          </cell>
        </row>
      </sheetData>
      <sheetData sheetId="2">
        <row r="2">
          <cell r="C2" t="str">
            <v>ČSL. Armády 22, Šumperk, město Šumperk - Rekonstrukce bytu 2+1</v>
          </cell>
        </row>
        <row r="37">
          <cell r="C37" t="str">
            <v>vlastní zakázka</v>
          </cell>
        </row>
        <row r="39">
          <cell r="C39" t="str">
            <v>nákladní výtah</v>
          </cell>
        </row>
        <row r="41">
          <cell r="C41" t="str">
            <v>materiál připraven v bytě</v>
          </cell>
        </row>
        <row r="42">
          <cell r="C42" t="str">
            <v>zadáno odhadem - předpoklad navýšení objemu</v>
          </cell>
        </row>
        <row r="43">
          <cell r="C43" t="str">
            <v>datumy zahájení i dokončení jsou pevné</v>
          </cell>
        </row>
        <row r="44">
          <cell r="C44" t="str">
            <v>14 dní</v>
          </cell>
        </row>
      </sheetData>
      <sheetData sheetId="3">
        <row r="9">
          <cell r="K9" t="str">
            <v>příprava a vybavení stavby</v>
          </cell>
          <cell r="O9">
            <v>1</v>
          </cell>
        </row>
        <row r="16">
          <cell r="K16" t="str">
            <v>demontáže a bourací práce</v>
          </cell>
          <cell r="O16">
            <v>7</v>
          </cell>
        </row>
        <row r="24">
          <cell r="K24" t="str">
            <v xml:space="preserve">zakladači - </v>
          </cell>
          <cell r="O24">
            <v>14</v>
          </cell>
        </row>
        <row r="25">
          <cell r="K25" t="str">
            <v xml:space="preserve">tesaři - </v>
          </cell>
          <cell r="O25">
            <v>7</v>
          </cell>
        </row>
        <row r="26">
          <cell r="K26" t="str">
            <v xml:space="preserve">pokrývači - </v>
          </cell>
          <cell r="O26">
            <v>7</v>
          </cell>
        </row>
        <row r="27">
          <cell r="K27" t="str">
            <v xml:space="preserve">klempíři - </v>
          </cell>
          <cell r="O27">
            <v>7</v>
          </cell>
        </row>
        <row r="28">
          <cell r="K28" t="str">
            <v>zedníci - vyzdívky příček</v>
          </cell>
          <cell r="O28">
            <v>7</v>
          </cell>
        </row>
        <row r="48">
          <cell r="K48" t="str">
            <v>instalatéři - rozvody potrubí</v>
          </cell>
          <cell r="O48">
            <v>7</v>
          </cell>
        </row>
        <row r="49">
          <cell r="K49" t="str">
            <v>topenáři - rozvody potrubí</v>
          </cell>
          <cell r="O49">
            <v>7</v>
          </cell>
        </row>
        <row r="50">
          <cell r="K50" t="str">
            <v>plynaři - rozvody potrubí</v>
          </cell>
          <cell r="O50">
            <v>7</v>
          </cell>
        </row>
        <row r="51">
          <cell r="K51" t="str">
            <v>vzduchotechnici - rozvody potrubí</v>
          </cell>
          <cell r="O51">
            <v>7</v>
          </cell>
        </row>
        <row r="76">
          <cell r="K76" t="str">
            <v>elektrikáři - rozvody kabelů</v>
          </cell>
          <cell r="O76">
            <v>7</v>
          </cell>
        </row>
        <row r="77">
          <cell r="K77" t="str">
            <v>kominíci - vložkování komínu</v>
          </cell>
          <cell r="O77">
            <v>7</v>
          </cell>
        </row>
        <row r="93">
          <cell r="K93" t="str">
            <v>zedníci - zahození šliců, omítky</v>
          </cell>
          <cell r="O93">
            <v>14</v>
          </cell>
        </row>
        <row r="111">
          <cell r="K111" t="str">
            <v xml:space="preserve">sádrokartonáři - </v>
          </cell>
          <cell r="O111">
            <v>7</v>
          </cell>
        </row>
        <row r="125">
          <cell r="K125" t="str">
            <v>podlaháři - příprava podkladu</v>
          </cell>
          <cell r="O125">
            <v>7</v>
          </cell>
        </row>
        <row r="140">
          <cell r="K140" t="str">
            <v>obkladači - kompletní obkladačské práce</v>
          </cell>
          <cell r="O140">
            <v>7</v>
          </cell>
        </row>
        <row r="157">
          <cell r="K157" t="str">
            <v>malíři - výmalba celého bytu</v>
          </cell>
          <cell r="O157">
            <v>7</v>
          </cell>
        </row>
        <row r="158">
          <cell r="K158" t="str">
            <v>lakýrníci - kompletní lakýrnické práce</v>
          </cell>
          <cell r="O158">
            <v>7</v>
          </cell>
        </row>
        <row r="159">
          <cell r="K159" t="str">
            <v>tapetáři - kompletní tapetářské práce</v>
          </cell>
          <cell r="O159">
            <v>7</v>
          </cell>
        </row>
        <row r="183">
          <cell r="K183" t="str">
            <v>instalatéři - kompletace sanity</v>
          </cell>
          <cell r="O183">
            <v>7</v>
          </cell>
        </row>
        <row r="184">
          <cell r="K184" t="str">
            <v>topenáři - kompletace topení</v>
          </cell>
          <cell r="O184">
            <v>7</v>
          </cell>
        </row>
        <row r="185">
          <cell r="K185" t="str">
            <v>plynaři - kompletace</v>
          </cell>
          <cell r="O185">
            <v>7</v>
          </cell>
        </row>
        <row r="186">
          <cell r="K186" t="str">
            <v>vzduchotechnici - kompletace</v>
          </cell>
          <cell r="O186">
            <v>7</v>
          </cell>
        </row>
        <row r="210">
          <cell r="K210" t="str">
            <v>elektrikáři - kompletace koncových prvků</v>
          </cell>
          <cell r="O210">
            <v>7</v>
          </cell>
        </row>
        <row r="211">
          <cell r="K211" t="str">
            <v>kominíci - dopojení kotle</v>
          </cell>
          <cell r="O211">
            <v>7</v>
          </cell>
        </row>
        <row r="229">
          <cell r="K229" t="str">
            <v>podlaháři - pokládka podlahy</v>
          </cell>
          <cell r="O229">
            <v>7</v>
          </cell>
        </row>
        <row r="243">
          <cell r="K243" t="str">
            <v>truhláři - montáž dveří</v>
          </cell>
          <cell r="O243">
            <v>4</v>
          </cell>
        </row>
        <row r="244">
          <cell r="K244" t="str">
            <v xml:space="preserve">fasádníci - </v>
          </cell>
          <cell r="O244">
            <v>14</v>
          </cell>
        </row>
        <row r="245">
          <cell r="K245" t="str">
            <v xml:space="preserve">dlaždiči - </v>
          </cell>
          <cell r="O245">
            <v>7</v>
          </cell>
        </row>
        <row r="273">
          <cell r="K273" t="str">
            <v>ostatní</v>
          </cell>
          <cell r="O273">
            <v>0</v>
          </cell>
        </row>
        <row r="274">
          <cell r="K274" t="str">
            <v>rezerva</v>
          </cell>
          <cell r="O274">
            <v>0</v>
          </cell>
        </row>
        <row r="275">
          <cell r="K275" t="str">
            <v>rezerva 2</v>
          </cell>
          <cell r="O275">
            <v>0</v>
          </cell>
        </row>
        <row r="276">
          <cell r="K276" t="str">
            <v>finální úklid</v>
          </cell>
          <cell r="O27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FF00"/>
    <outlinePr summaryBelow="0"/>
    <pageSetUpPr fitToPage="1"/>
  </sheetPr>
  <dimension ref="A1:AY4266"/>
  <sheetViews>
    <sheetView tabSelected="1" workbookViewId="0">
      <pane ySplit="1" topLeftCell="A1435" activePane="bottomLeft" state="frozen"/>
      <selection pane="bottomLeft" activeCell="AF4231" sqref="AF4231"/>
    </sheetView>
  </sheetViews>
  <sheetFormatPr defaultColWidth="12.6640625" defaultRowHeight="12.75" customHeight="1" outlineLevelCol="1" x14ac:dyDescent="0.3"/>
  <cols>
    <col min="1" max="1" width="0.44140625" customWidth="1"/>
    <col min="2" max="2" width="0.44140625" hidden="1" customWidth="1" outlineLevel="1"/>
    <col min="3" max="9" width="7.77734375" hidden="1" customWidth="1" outlineLevel="1"/>
    <col min="10" max="10" width="1.33203125" hidden="1" customWidth="1" outlineLevel="1"/>
    <col min="11" max="14" width="7.77734375" hidden="1" customWidth="1" outlineLevel="1"/>
    <col min="15" max="15" width="1.33203125" hidden="1" customWidth="1" outlineLevel="1"/>
    <col min="16" max="16" width="3.21875" customWidth="1" collapsed="1"/>
    <col min="17" max="17" width="6.109375" customWidth="1"/>
    <col min="18" max="19" width="8.88671875" hidden="1" customWidth="1" outlineLevel="1"/>
    <col min="20" max="20" width="7.6640625" customWidth="1" collapsed="1"/>
    <col min="21" max="21" width="5" hidden="1" customWidth="1" outlineLevel="1"/>
    <col min="22" max="22" width="10.6640625" hidden="1" customWidth="1" outlineLevel="1"/>
    <col min="23" max="23" width="17.44140625" hidden="1" customWidth="1" outlineLevel="1"/>
    <col min="24" max="24" width="29.109375" customWidth="1" collapsed="1"/>
    <col min="25" max="25" width="12.21875" customWidth="1"/>
    <col min="26" max="26" width="12.77734375" customWidth="1"/>
    <col min="27" max="27" width="4.77734375" customWidth="1"/>
    <col min="28" max="28" width="7" customWidth="1"/>
    <col min="29" max="29" width="4.88671875" customWidth="1"/>
    <col min="30" max="30" width="12" hidden="1" customWidth="1" outlineLevel="1"/>
    <col min="31" max="31" width="12.77734375" customWidth="1" collapsed="1"/>
    <col min="32" max="32" width="12.77734375" customWidth="1"/>
    <col min="33" max="33" width="12" hidden="1" customWidth="1" outlineLevel="1"/>
    <col min="34" max="34" width="13.33203125" customWidth="1" collapsed="1"/>
    <col min="35" max="35" width="13.44140625" customWidth="1"/>
    <col min="36" max="36" width="5.109375" customWidth="1"/>
    <col min="37" max="37" width="9.109375" customWidth="1"/>
    <col min="38" max="38" width="13.44140625" customWidth="1"/>
    <col min="39" max="39" width="1.44140625" hidden="1" customWidth="1" outlineLevel="1"/>
    <col min="40" max="46" width="8.33203125" hidden="1" customWidth="1" outlineLevel="1"/>
    <col min="47" max="47" width="1.44140625" hidden="1" customWidth="1" outlineLevel="1"/>
    <col min="48" max="50" width="10.44140625" hidden="1" customWidth="1" outlineLevel="1"/>
    <col min="51" max="51" width="12.6640625" collapsed="1"/>
  </cols>
  <sheetData>
    <row r="1" spans="1:50" ht="12.75" customHeight="1" x14ac:dyDescent="0.3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5"/>
      <c r="Q1" s="6"/>
      <c r="R1" s="6"/>
      <c r="S1" s="6"/>
      <c r="T1" s="6"/>
      <c r="U1" s="6"/>
      <c r="V1" s="7"/>
      <c r="W1" s="8"/>
      <c r="X1" s="9"/>
      <c r="Y1" s="10"/>
      <c r="Z1" s="10"/>
      <c r="AA1" s="10"/>
      <c r="AB1" s="10"/>
      <c r="AC1" s="10"/>
      <c r="AD1" s="11"/>
      <c r="AE1" s="12"/>
      <c r="AF1" s="12"/>
      <c r="AG1" s="11"/>
      <c r="AH1" s="10"/>
      <c r="AI1" s="10"/>
      <c r="AJ1" s="10"/>
      <c r="AK1" s="10"/>
      <c r="AL1" s="5"/>
      <c r="AM1" s="13"/>
      <c r="AN1" s="14"/>
      <c r="AO1" s="14"/>
      <c r="AP1" s="5"/>
      <c r="AQ1" s="15"/>
      <c r="AR1" s="5"/>
      <c r="AS1" s="16"/>
      <c r="AT1" s="16"/>
      <c r="AU1" s="17"/>
      <c r="AV1" s="18"/>
      <c r="AW1" s="19"/>
      <c r="AX1" s="20"/>
    </row>
    <row r="2" spans="1:50" ht="35.25" customHeight="1" x14ac:dyDescent="0.3">
      <c r="A2" s="1"/>
      <c r="B2" s="22"/>
      <c r="C2" s="23" t="s">
        <v>0</v>
      </c>
      <c r="D2" s="24"/>
      <c r="E2" s="25" t="s">
        <v>1</v>
      </c>
      <c r="F2" s="26"/>
      <c r="G2" s="26"/>
      <c r="H2" s="26"/>
      <c r="I2" s="27"/>
      <c r="J2" s="28"/>
      <c r="K2" s="29" t="s">
        <v>2</v>
      </c>
      <c r="L2" s="26"/>
      <c r="M2" s="26"/>
      <c r="N2" s="27"/>
      <c r="O2" s="30"/>
      <c r="P2" s="31" t="s">
        <v>3</v>
      </c>
      <c r="Q2" s="32"/>
      <c r="R2" s="6"/>
      <c r="S2" s="6"/>
      <c r="T2" s="33" t="str">
        <f>" Název rozpočtu: "&amp;'[1]Nastavení informací'!C2</f>
        <v xml:space="preserve"> Název rozpočtu: ČSL. Armády 22, Šumperk, město Šumperk - Rekonstrukce bytu 2+1</v>
      </c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5"/>
      <c r="AK2" s="36">
        <f>'[1]Nastavení informací'!C15</f>
        <v>0</v>
      </c>
      <c r="AL2" s="32"/>
      <c r="AM2" s="13"/>
      <c r="AN2" s="14"/>
      <c r="AO2" s="14"/>
      <c r="AP2" s="5"/>
      <c r="AQ2" s="5"/>
      <c r="AR2" s="5"/>
      <c r="AS2" s="16"/>
      <c r="AT2" s="16"/>
      <c r="AU2" s="17"/>
      <c r="AV2" s="37"/>
      <c r="AW2" s="38"/>
      <c r="AX2" s="39"/>
    </row>
    <row r="3" spans="1:50" ht="33" hidden="1" customHeight="1" x14ac:dyDescent="0.3">
      <c r="A3" s="40"/>
      <c r="B3" s="41"/>
      <c r="C3" s="23" t="s">
        <v>0</v>
      </c>
      <c r="D3" s="24"/>
      <c r="E3" s="25" t="s">
        <v>1</v>
      </c>
      <c r="F3" s="26"/>
      <c r="G3" s="26"/>
      <c r="H3" s="26"/>
      <c r="I3" s="27"/>
      <c r="J3" s="28"/>
      <c r="K3" s="29" t="s">
        <v>2</v>
      </c>
      <c r="L3" s="26"/>
      <c r="M3" s="26"/>
      <c r="N3" s="27"/>
      <c r="O3" s="42"/>
      <c r="P3" s="43" t="s">
        <v>4</v>
      </c>
      <c r="Q3" s="32"/>
      <c r="R3" s="40"/>
      <c r="S3" s="40"/>
      <c r="T3" s="44" t="str">
        <f>" Položkový rozpočet zakázky "&amp;'[1]Nastavení informací'!C2&amp; " (příloha k SOD č. "&amp;'[1]Nastavení informací'!C3&amp;")"</f>
        <v xml:space="preserve"> Položkový rozpočet zakázky ČSL. Armády 22, Šumperk, město Šumperk - Rekonstrukce bytu 2+1 (příloha k SOD č. )</v>
      </c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32"/>
      <c r="AK3" s="46">
        <f>'[1]Nastavení informací'!C15</f>
        <v>0</v>
      </c>
      <c r="AL3" s="32"/>
      <c r="AM3" s="13"/>
      <c r="AN3" s="47"/>
      <c r="AO3" s="47"/>
      <c r="AP3" s="47"/>
      <c r="AQ3" s="47"/>
      <c r="AR3" s="47"/>
      <c r="AS3" s="47"/>
      <c r="AT3" s="47"/>
      <c r="AU3" s="48"/>
      <c r="AV3" s="47"/>
      <c r="AW3" s="47"/>
      <c r="AX3" s="47"/>
    </row>
    <row r="4" spans="1:50" ht="33" hidden="1" customHeight="1" x14ac:dyDescent="0.3">
      <c r="A4" s="40"/>
      <c r="B4" s="41"/>
      <c r="C4" s="23" t="s">
        <v>0</v>
      </c>
      <c r="D4" s="24"/>
      <c r="E4" s="25" t="s">
        <v>1</v>
      </c>
      <c r="F4" s="26"/>
      <c r="G4" s="26"/>
      <c r="H4" s="26"/>
      <c r="I4" s="27"/>
      <c r="J4" s="28"/>
      <c r="K4" s="29" t="s">
        <v>2</v>
      </c>
      <c r="L4" s="26"/>
      <c r="M4" s="26"/>
      <c r="N4" s="27"/>
      <c r="O4" s="42"/>
      <c r="P4" s="43" t="s">
        <v>4</v>
      </c>
      <c r="Q4" s="32"/>
      <c r="R4" s="40"/>
      <c r="S4" s="40"/>
      <c r="T4" s="49" t="str">
        <f>" Simulace finálního vyúčtování zakázky "&amp;'[1]Nastavení informací'!C2</f>
        <v xml:space="preserve"> Simulace finálního vyúčtování zakázky ČSL. Armády 22, Šumperk, město Šumperk - Rekonstrukce bytu 2+1</v>
      </c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5"/>
      <c r="AK4" s="46">
        <f>'[1]Nastavení informací'!C15</f>
        <v>0</v>
      </c>
      <c r="AL4" s="32"/>
      <c r="AM4" s="13"/>
      <c r="AN4" s="47"/>
      <c r="AO4" s="47"/>
      <c r="AP4" s="47"/>
      <c r="AQ4" s="47"/>
      <c r="AR4" s="47"/>
      <c r="AS4" s="47"/>
      <c r="AT4" s="47"/>
      <c r="AU4" s="48"/>
      <c r="AV4" s="47"/>
      <c r="AW4" s="47"/>
      <c r="AX4" s="47"/>
    </row>
    <row r="5" spans="1:50" ht="33" hidden="1" customHeight="1" x14ac:dyDescent="0.3">
      <c r="A5" s="40"/>
      <c r="B5" s="41"/>
      <c r="C5" s="23" t="s">
        <v>0</v>
      </c>
      <c r="D5" s="24"/>
      <c r="E5" s="25" t="s">
        <v>1</v>
      </c>
      <c r="F5" s="26"/>
      <c r="G5" s="26"/>
      <c r="H5" s="26"/>
      <c r="I5" s="27"/>
      <c r="J5" s="28"/>
      <c r="K5" s="29" t="s">
        <v>2</v>
      </c>
      <c r="L5" s="26"/>
      <c r="M5" s="26"/>
      <c r="N5" s="27"/>
      <c r="O5" s="42"/>
      <c r="P5" s="43" t="s">
        <v>4</v>
      </c>
      <c r="Q5" s="32"/>
      <c r="R5" s="40"/>
      <c r="S5" s="40"/>
      <c r="T5" s="49" t="str">
        <f>" Finální vyúčtování zakázky "&amp;'[1]Nastavení informací'!C2</f>
        <v xml:space="preserve"> Finální vyúčtování zakázky ČSL. Armády 22, Šumperk, město Šumperk - Rekonstrukce bytu 2+1</v>
      </c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5"/>
      <c r="AK5" s="46">
        <f>'[1]Nastavení informací'!C15</f>
        <v>0</v>
      </c>
      <c r="AL5" s="32"/>
      <c r="AM5" s="17"/>
      <c r="AN5" s="47"/>
      <c r="AO5" s="47"/>
      <c r="AP5" s="47"/>
      <c r="AQ5" s="47"/>
      <c r="AR5" s="47"/>
      <c r="AS5" s="47"/>
      <c r="AT5" s="47"/>
      <c r="AU5" s="48"/>
      <c r="AV5" s="47"/>
      <c r="AW5" s="47"/>
      <c r="AX5" s="47"/>
    </row>
    <row r="6" spans="1:50" ht="33" hidden="1" customHeight="1" x14ac:dyDescent="0.3">
      <c r="A6" s="40"/>
      <c r="B6" s="41"/>
      <c r="C6" s="23" t="s">
        <v>0</v>
      </c>
      <c r="D6" s="24"/>
      <c r="E6" s="25" t="s">
        <v>1</v>
      </c>
      <c r="F6" s="26"/>
      <c r="G6" s="26"/>
      <c r="H6" s="26"/>
      <c r="I6" s="27"/>
      <c r="J6" s="28"/>
      <c r="K6" s="29" t="s">
        <v>2</v>
      </c>
      <c r="L6" s="26"/>
      <c r="M6" s="26"/>
      <c r="N6" s="27"/>
      <c r="O6" s="42"/>
      <c r="P6" s="43" t="s">
        <v>4</v>
      </c>
      <c r="Q6" s="32"/>
      <c r="R6" s="40"/>
      <c r="S6" s="50"/>
      <c r="T6" s="49" t="str">
        <f>" Otevřený rozpočet zakázky "&amp;'[1]Nastavení informací'!C2</f>
        <v xml:space="preserve"> Otevřený rozpočet zakázky ČSL. Armády 22, Šumperk, město Šumperk - Rekonstrukce bytu 2+1</v>
      </c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5"/>
      <c r="AK6" s="46">
        <f>'[1]Nastavení informací'!C15</f>
        <v>0</v>
      </c>
      <c r="AL6" s="32"/>
      <c r="AM6" s="17"/>
      <c r="AN6" s="47"/>
      <c r="AO6" s="47"/>
      <c r="AP6" s="47"/>
      <c r="AQ6" s="47"/>
      <c r="AR6" s="47"/>
      <c r="AS6" s="47"/>
      <c r="AT6" s="47"/>
      <c r="AU6" s="48"/>
      <c r="AV6" s="47"/>
      <c r="AW6" s="47"/>
      <c r="AX6" s="47"/>
    </row>
    <row r="7" spans="1:50" ht="7.5" customHeight="1" thickBot="1" x14ac:dyDescent="0.35">
      <c r="A7" s="40"/>
      <c r="B7" s="51"/>
      <c r="C7" s="52"/>
      <c r="D7" s="52"/>
      <c r="E7" s="52"/>
      <c r="F7" s="52"/>
      <c r="G7" s="52"/>
      <c r="H7" s="52"/>
      <c r="I7" s="52"/>
      <c r="J7" s="53"/>
      <c r="K7" s="52"/>
      <c r="L7" s="52"/>
      <c r="M7" s="52"/>
      <c r="N7" s="52"/>
      <c r="O7" s="54"/>
      <c r="P7" s="55" t="s">
        <v>5</v>
      </c>
      <c r="Q7" s="56"/>
      <c r="R7" s="57"/>
      <c r="S7" s="57"/>
      <c r="T7" s="58" t="s">
        <v>5</v>
      </c>
      <c r="U7" s="59"/>
      <c r="V7" s="60"/>
      <c r="W7" s="61"/>
      <c r="X7" s="62"/>
      <c r="Y7" s="62"/>
      <c r="Z7" s="62"/>
      <c r="AA7" s="62"/>
      <c r="AB7" s="63"/>
      <c r="AC7" s="64"/>
      <c r="AD7" s="65"/>
      <c r="AE7" s="66"/>
      <c r="AF7" s="66"/>
      <c r="AG7" s="66"/>
      <c r="AH7" s="66"/>
      <c r="AI7" s="66"/>
      <c r="AJ7" s="67"/>
      <c r="AK7" s="67"/>
      <c r="AL7" s="68"/>
      <c r="AM7" s="69"/>
      <c r="AN7" s="70"/>
      <c r="AO7" s="71"/>
      <c r="AP7" s="68"/>
      <c r="AQ7" s="72"/>
      <c r="AR7" s="68"/>
      <c r="AS7" s="73"/>
      <c r="AT7" s="73"/>
      <c r="AU7" s="69"/>
      <c r="AV7" s="74"/>
      <c r="AW7" s="75"/>
      <c r="AX7" s="76"/>
    </row>
    <row r="8" spans="1:50" ht="21" customHeight="1" thickTop="1" x14ac:dyDescent="0.3">
      <c r="A8" s="77"/>
      <c r="B8" s="78"/>
      <c r="C8" s="79" t="s">
        <v>6</v>
      </c>
      <c r="D8" s="79" t="s">
        <v>7</v>
      </c>
      <c r="E8" s="80" t="s">
        <v>8</v>
      </c>
      <c r="F8" s="80" t="s">
        <v>8</v>
      </c>
      <c r="G8" s="80" t="s">
        <v>8</v>
      </c>
      <c r="H8" s="80" t="s">
        <v>8</v>
      </c>
      <c r="I8" s="80" t="s">
        <v>8</v>
      </c>
      <c r="J8" s="81"/>
      <c r="K8" s="82"/>
      <c r="L8" s="82"/>
      <c r="M8" s="82"/>
      <c r="N8" s="82"/>
      <c r="O8" s="83"/>
      <c r="P8" s="84" t="s">
        <v>9</v>
      </c>
      <c r="Q8" s="85"/>
      <c r="R8" s="86"/>
      <c r="S8" s="86"/>
      <c r="T8" s="87" t="s">
        <v>10</v>
      </c>
      <c r="U8" s="88" t="s">
        <v>11</v>
      </c>
      <c r="V8" s="89">
        <f t="shared" ref="V8:V57" si="0">$AL$54</f>
        <v>0</v>
      </c>
      <c r="W8" s="90"/>
      <c r="X8" s="91" t="s">
        <v>12</v>
      </c>
      <c r="Y8" s="92"/>
      <c r="Z8" s="92"/>
      <c r="AA8" s="92"/>
      <c r="AB8" s="93" t="s">
        <v>10</v>
      </c>
      <c r="AC8" s="94"/>
      <c r="AD8" s="95"/>
      <c r="AE8" s="96"/>
      <c r="AF8" s="96"/>
      <c r="AG8" s="97"/>
      <c r="AH8" s="96"/>
      <c r="AI8" s="96"/>
      <c r="AJ8" s="98"/>
      <c r="AK8" s="98"/>
      <c r="AL8" s="99"/>
      <c r="AM8" s="100"/>
      <c r="AN8" s="101"/>
      <c r="AO8" s="102"/>
      <c r="AP8" s="103"/>
      <c r="AQ8" s="104"/>
      <c r="AR8" s="96"/>
      <c r="AS8" s="96"/>
      <c r="AT8" s="96"/>
      <c r="AU8" s="105"/>
      <c r="AV8" s="106"/>
      <c r="AW8" s="107"/>
      <c r="AX8" s="107"/>
    </row>
    <row r="9" spans="1:50" ht="26.4" x14ac:dyDescent="0.3">
      <c r="A9" s="108"/>
      <c r="B9" s="109"/>
      <c r="C9" s="110"/>
      <c r="D9" s="110"/>
      <c r="E9" s="111" t="s">
        <v>13</v>
      </c>
      <c r="F9" s="111" t="s">
        <v>13</v>
      </c>
      <c r="G9" s="111" t="s">
        <v>13</v>
      </c>
      <c r="H9" s="111" t="s">
        <v>13</v>
      </c>
      <c r="I9" s="111" t="s">
        <v>13</v>
      </c>
      <c r="J9" s="112"/>
      <c r="K9" s="110"/>
      <c r="L9" s="110"/>
      <c r="M9" s="110"/>
      <c r="N9" s="110"/>
      <c r="O9" s="113"/>
      <c r="P9" s="114" t="str">
        <f>P16</f>
        <v>pří</v>
      </c>
      <c r="Q9" s="115"/>
      <c r="R9" s="116" t="s">
        <v>14</v>
      </c>
      <c r="S9" s="117" t="s">
        <v>15</v>
      </c>
      <c r="T9" s="115" t="s">
        <v>16</v>
      </c>
      <c r="U9" s="118" t="s">
        <v>11</v>
      </c>
      <c r="V9" s="89">
        <f t="shared" si="0"/>
        <v>0</v>
      </c>
      <c r="W9" s="118" t="s">
        <v>17</v>
      </c>
      <c r="X9" s="119" t="s">
        <v>18</v>
      </c>
      <c r="Y9" s="120" t="s">
        <v>19</v>
      </c>
      <c r="Z9" s="26"/>
      <c r="AA9" s="27"/>
      <c r="AB9" s="121" t="s">
        <v>20</v>
      </c>
      <c r="AC9" s="27"/>
      <c r="AD9" s="122" t="s">
        <v>21</v>
      </c>
      <c r="AE9" s="123" t="s">
        <v>22</v>
      </c>
      <c r="AF9" s="27"/>
      <c r="AG9" s="124" t="s">
        <v>23</v>
      </c>
      <c r="AH9" s="125" t="s">
        <v>24</v>
      </c>
      <c r="AI9" s="27"/>
      <c r="AJ9" s="126" t="s">
        <v>25</v>
      </c>
      <c r="AK9" s="26"/>
      <c r="AL9" s="27"/>
      <c r="AM9" s="127"/>
      <c r="AN9" s="128" t="s">
        <v>26</v>
      </c>
      <c r="AO9" s="27"/>
      <c r="AP9" s="129" t="s">
        <v>27</v>
      </c>
      <c r="AQ9" s="26"/>
      <c r="AR9" s="27"/>
      <c r="AS9" s="130" t="s">
        <v>28</v>
      </c>
      <c r="AT9" s="27"/>
      <c r="AU9" s="131"/>
      <c r="AV9" s="132" t="s">
        <v>29</v>
      </c>
      <c r="AW9" s="133" t="s">
        <v>30</v>
      </c>
      <c r="AX9" s="134" t="s">
        <v>31</v>
      </c>
    </row>
    <row r="10" spans="1:50" ht="26.25" hidden="1" customHeight="1" x14ac:dyDescent="0.3">
      <c r="A10" s="77"/>
      <c r="B10" s="78"/>
      <c r="C10" s="79" t="s">
        <v>6</v>
      </c>
      <c r="D10" s="79" t="s">
        <v>7</v>
      </c>
      <c r="E10" s="80" t="s">
        <v>8</v>
      </c>
      <c r="F10" s="80" t="s">
        <v>8</v>
      </c>
      <c r="G10" s="80" t="s">
        <v>8</v>
      </c>
      <c r="H10" s="80" t="s">
        <v>8</v>
      </c>
      <c r="I10" s="80" t="s">
        <v>8</v>
      </c>
      <c r="J10" s="81"/>
      <c r="K10" s="82"/>
      <c r="L10" s="82"/>
      <c r="M10" s="82"/>
      <c r="N10" s="82"/>
      <c r="O10" s="135"/>
      <c r="P10" s="136" t="s">
        <v>9</v>
      </c>
      <c r="Q10" s="137"/>
      <c r="R10" s="138"/>
      <c r="S10" s="139"/>
      <c r="T10" s="87" t="s">
        <v>10</v>
      </c>
      <c r="U10" s="88" t="s">
        <v>32</v>
      </c>
      <c r="V10" s="89">
        <f t="shared" si="0"/>
        <v>0</v>
      </c>
      <c r="W10" s="90"/>
      <c r="X10" s="91" t="str">
        <f>X8</f>
        <v>Příprava stavby</v>
      </c>
      <c r="Y10" s="92"/>
      <c r="Z10" s="92"/>
      <c r="AA10" s="92"/>
      <c r="AB10" s="93" t="s">
        <v>10</v>
      </c>
      <c r="AC10" s="94"/>
      <c r="AD10" s="95"/>
      <c r="AE10" s="97"/>
      <c r="AF10" s="97"/>
      <c r="AG10" s="97"/>
      <c r="AH10" s="97"/>
      <c r="AI10" s="97"/>
      <c r="AJ10" s="98"/>
      <c r="AK10" s="98"/>
      <c r="AL10" s="140"/>
      <c r="AM10" s="108"/>
      <c r="AN10" s="141"/>
      <c r="AO10" s="141"/>
      <c r="AP10" s="103"/>
      <c r="AQ10" s="104"/>
      <c r="AR10" s="142"/>
      <c r="AS10" s="143"/>
      <c r="AT10" s="143"/>
      <c r="AU10" s="144"/>
      <c r="AV10" s="106"/>
      <c r="AW10" s="107"/>
      <c r="AX10" s="107"/>
    </row>
    <row r="11" spans="1:50" ht="26.4" hidden="1" x14ac:dyDescent="0.3">
      <c r="A11" s="108"/>
      <c r="B11" s="109"/>
      <c r="C11" s="110"/>
      <c r="D11" s="110"/>
      <c r="E11" s="111" t="s">
        <v>13</v>
      </c>
      <c r="F11" s="111" t="s">
        <v>13</v>
      </c>
      <c r="G11" s="111" t="s">
        <v>13</v>
      </c>
      <c r="H11" s="111" t="s">
        <v>13</v>
      </c>
      <c r="I11" s="111" t="s">
        <v>13</v>
      </c>
      <c r="J11" s="112"/>
      <c r="K11" s="110"/>
      <c r="L11" s="110"/>
      <c r="M11" s="110"/>
      <c r="N11" s="110"/>
      <c r="O11" s="113"/>
      <c r="P11" s="145" t="str">
        <f t="shared" ref="P11:Q11" si="1">P9</f>
        <v>pří</v>
      </c>
      <c r="Q11" s="115">
        <f t="shared" si="1"/>
        <v>0</v>
      </c>
      <c r="R11" s="116" t="s">
        <v>14</v>
      </c>
      <c r="S11" s="117" t="s">
        <v>15</v>
      </c>
      <c r="T11" s="115" t="s">
        <v>16</v>
      </c>
      <c r="U11" s="118" t="s">
        <v>32</v>
      </c>
      <c r="V11" s="89">
        <f t="shared" si="0"/>
        <v>0</v>
      </c>
      <c r="W11" s="118" t="s">
        <v>17</v>
      </c>
      <c r="X11" s="115" t="s">
        <v>18</v>
      </c>
      <c r="Y11" s="23" t="s">
        <v>19</v>
      </c>
      <c r="Z11" s="26"/>
      <c r="AA11" s="27"/>
      <c r="AB11" s="121" t="s">
        <v>20</v>
      </c>
      <c r="AC11" s="27"/>
      <c r="AD11" s="122" t="s">
        <v>21</v>
      </c>
      <c r="AE11" s="126" t="s">
        <v>33</v>
      </c>
      <c r="AF11" s="27"/>
      <c r="AG11" s="124" t="s">
        <v>23</v>
      </c>
      <c r="AH11" s="126" t="s">
        <v>24</v>
      </c>
      <c r="AI11" s="27"/>
      <c r="AJ11" s="126" t="s">
        <v>25</v>
      </c>
      <c r="AK11" s="26"/>
      <c r="AL11" s="27"/>
      <c r="AM11" s="127"/>
      <c r="AN11" s="128" t="s">
        <v>26</v>
      </c>
      <c r="AO11" s="27"/>
      <c r="AP11" s="129" t="s">
        <v>27</v>
      </c>
      <c r="AQ11" s="26"/>
      <c r="AR11" s="27"/>
      <c r="AS11" s="130" t="s">
        <v>28</v>
      </c>
      <c r="AT11" s="27"/>
      <c r="AU11" s="131"/>
      <c r="AV11" s="132" t="s">
        <v>29</v>
      </c>
      <c r="AW11" s="133" t="s">
        <v>30</v>
      </c>
      <c r="AX11" s="134" t="s">
        <v>31</v>
      </c>
    </row>
    <row r="12" spans="1:50" ht="26.25" hidden="1" customHeight="1" x14ac:dyDescent="0.3">
      <c r="A12" s="77"/>
      <c r="B12" s="78"/>
      <c r="C12" s="79" t="s">
        <v>6</v>
      </c>
      <c r="D12" s="79" t="s">
        <v>7</v>
      </c>
      <c r="E12" s="80" t="s">
        <v>8</v>
      </c>
      <c r="F12" s="80" t="s">
        <v>8</v>
      </c>
      <c r="G12" s="80" t="s">
        <v>8</v>
      </c>
      <c r="H12" s="80" t="s">
        <v>8</v>
      </c>
      <c r="I12" s="80" t="s">
        <v>8</v>
      </c>
      <c r="J12" s="81"/>
      <c r="K12" s="82"/>
      <c r="L12" s="82"/>
      <c r="M12" s="82"/>
      <c r="N12" s="82"/>
      <c r="O12" s="135"/>
      <c r="P12" s="136" t="s">
        <v>9</v>
      </c>
      <c r="Q12" s="137"/>
      <c r="R12" s="138"/>
      <c r="S12" s="139"/>
      <c r="T12" s="87" t="s">
        <v>10</v>
      </c>
      <c r="U12" s="88" t="s">
        <v>34</v>
      </c>
      <c r="V12" s="89">
        <f t="shared" si="0"/>
        <v>0</v>
      </c>
      <c r="W12" s="90"/>
      <c r="X12" s="91" t="str">
        <f>X8</f>
        <v>Příprava stavby</v>
      </c>
      <c r="Y12" s="92"/>
      <c r="Z12" s="92"/>
      <c r="AA12" s="92"/>
      <c r="AB12" s="93" t="s">
        <v>10</v>
      </c>
      <c r="AC12" s="94"/>
      <c r="AD12" s="95"/>
      <c r="AE12" s="97"/>
      <c r="AF12" s="97"/>
      <c r="AG12" s="97"/>
      <c r="AH12" s="97"/>
      <c r="AI12" s="97"/>
      <c r="AJ12" s="98"/>
      <c r="AK12" s="98"/>
      <c r="AL12" s="140"/>
      <c r="AM12" s="108"/>
      <c r="AN12" s="141"/>
      <c r="AO12" s="141"/>
      <c r="AP12" s="103"/>
      <c r="AQ12" s="104"/>
      <c r="AR12" s="142"/>
      <c r="AS12" s="143"/>
      <c r="AT12" s="143"/>
      <c r="AU12" s="144"/>
      <c r="AV12" s="106"/>
      <c r="AW12" s="107"/>
      <c r="AX12" s="107"/>
    </row>
    <row r="13" spans="1:50" ht="26.4" hidden="1" x14ac:dyDescent="0.3">
      <c r="A13" s="108"/>
      <c r="B13" s="109"/>
      <c r="C13" s="110"/>
      <c r="D13" s="110"/>
      <c r="E13" s="111" t="s">
        <v>13</v>
      </c>
      <c r="F13" s="111" t="s">
        <v>13</v>
      </c>
      <c r="G13" s="111" t="s">
        <v>13</v>
      </c>
      <c r="H13" s="111" t="s">
        <v>13</v>
      </c>
      <c r="I13" s="111" t="s">
        <v>13</v>
      </c>
      <c r="J13" s="112"/>
      <c r="K13" s="110"/>
      <c r="L13" s="110"/>
      <c r="M13" s="110"/>
      <c r="N13" s="110"/>
      <c r="O13" s="113"/>
      <c r="P13" s="146" t="str">
        <f t="shared" ref="P13:Q13" si="2">P9</f>
        <v>pří</v>
      </c>
      <c r="Q13" s="115">
        <f t="shared" si="2"/>
        <v>0</v>
      </c>
      <c r="R13" s="147" t="s">
        <v>14</v>
      </c>
      <c r="S13" s="148" t="s">
        <v>15</v>
      </c>
      <c r="T13" s="149" t="s">
        <v>16</v>
      </c>
      <c r="U13" s="118" t="s">
        <v>34</v>
      </c>
      <c r="V13" s="89">
        <f t="shared" si="0"/>
        <v>0</v>
      </c>
      <c r="W13" s="118" t="s">
        <v>17</v>
      </c>
      <c r="X13" s="150" t="s">
        <v>18</v>
      </c>
      <c r="Y13" s="151" t="s">
        <v>19</v>
      </c>
      <c r="Z13" s="26"/>
      <c r="AA13" s="27"/>
      <c r="AB13" s="152" t="s">
        <v>20</v>
      </c>
      <c r="AC13" s="27"/>
      <c r="AD13" s="153" t="s">
        <v>21</v>
      </c>
      <c r="AE13" s="154" t="s">
        <v>33</v>
      </c>
      <c r="AF13" s="27"/>
      <c r="AG13" s="155" t="s">
        <v>23</v>
      </c>
      <c r="AH13" s="156" t="s">
        <v>24</v>
      </c>
      <c r="AI13" s="27"/>
      <c r="AJ13" s="157" t="s">
        <v>25</v>
      </c>
      <c r="AK13" s="26"/>
      <c r="AL13" s="27"/>
      <c r="AM13" s="158"/>
      <c r="AN13" s="159" t="s">
        <v>26</v>
      </c>
      <c r="AO13" s="27"/>
      <c r="AP13" s="160" t="s">
        <v>27</v>
      </c>
      <c r="AQ13" s="26"/>
      <c r="AR13" s="27"/>
      <c r="AS13" s="161" t="s">
        <v>28</v>
      </c>
      <c r="AT13" s="27"/>
      <c r="AU13" s="131"/>
      <c r="AV13" s="132" t="s">
        <v>29</v>
      </c>
      <c r="AW13" s="133" t="s">
        <v>30</v>
      </c>
      <c r="AX13" s="134" t="s">
        <v>31</v>
      </c>
    </row>
    <row r="14" spans="1:50" ht="26.25" hidden="1" customHeight="1" x14ac:dyDescent="0.3">
      <c r="A14" s="77"/>
      <c r="B14" s="78"/>
      <c r="C14" s="79" t="s">
        <v>6</v>
      </c>
      <c r="D14" s="79" t="s">
        <v>7</v>
      </c>
      <c r="E14" s="80" t="s">
        <v>8</v>
      </c>
      <c r="F14" s="80" t="s">
        <v>8</v>
      </c>
      <c r="G14" s="80" t="s">
        <v>8</v>
      </c>
      <c r="H14" s="80" t="s">
        <v>8</v>
      </c>
      <c r="I14" s="80" t="s">
        <v>8</v>
      </c>
      <c r="J14" s="81"/>
      <c r="K14" s="82"/>
      <c r="L14" s="82"/>
      <c r="M14" s="82"/>
      <c r="N14" s="82"/>
      <c r="O14" s="135"/>
      <c r="P14" s="136" t="s">
        <v>9</v>
      </c>
      <c r="Q14" s="137"/>
      <c r="R14" s="138"/>
      <c r="S14" s="139"/>
      <c r="T14" s="87" t="s">
        <v>10</v>
      </c>
      <c r="U14" s="88" t="s">
        <v>35</v>
      </c>
      <c r="V14" s="89">
        <f t="shared" si="0"/>
        <v>0</v>
      </c>
      <c r="W14" s="90"/>
      <c r="X14" s="91" t="str">
        <f>X8</f>
        <v>Příprava stavby</v>
      </c>
      <c r="Y14" s="92"/>
      <c r="Z14" s="92"/>
      <c r="AA14" s="92"/>
      <c r="AB14" s="93" t="s">
        <v>10</v>
      </c>
      <c r="AC14" s="94"/>
      <c r="AD14" s="95"/>
      <c r="AE14" s="97"/>
      <c r="AF14" s="97"/>
      <c r="AG14" s="97"/>
      <c r="AH14" s="97"/>
      <c r="AI14" s="97"/>
      <c r="AJ14" s="98"/>
      <c r="AK14" s="98"/>
      <c r="AL14" s="140"/>
      <c r="AM14" s="108"/>
      <c r="AN14" s="141"/>
      <c r="AO14" s="141"/>
      <c r="AP14" s="103"/>
      <c r="AQ14" s="104"/>
      <c r="AR14" s="142"/>
      <c r="AS14" s="143"/>
      <c r="AT14" s="143"/>
      <c r="AU14" s="144"/>
      <c r="AV14" s="106"/>
      <c r="AW14" s="107"/>
      <c r="AX14" s="107"/>
    </row>
    <row r="15" spans="1:50" ht="39.6" hidden="1" x14ac:dyDescent="0.3">
      <c r="A15" s="108"/>
      <c r="B15" s="109"/>
      <c r="C15" s="110"/>
      <c r="D15" s="110"/>
      <c r="E15" s="111" t="s">
        <v>13</v>
      </c>
      <c r="F15" s="111" t="s">
        <v>13</v>
      </c>
      <c r="G15" s="111" t="s">
        <v>13</v>
      </c>
      <c r="H15" s="111" t="s">
        <v>13</v>
      </c>
      <c r="I15" s="111" t="s">
        <v>13</v>
      </c>
      <c r="J15" s="112"/>
      <c r="K15" s="110"/>
      <c r="L15" s="110"/>
      <c r="M15" s="110"/>
      <c r="N15" s="110"/>
      <c r="O15" s="113"/>
      <c r="P15" s="162" t="str">
        <f t="shared" ref="P15:Q15" si="3">P9</f>
        <v>pří</v>
      </c>
      <c r="Q15" s="163">
        <f t="shared" si="3"/>
        <v>0</v>
      </c>
      <c r="R15" s="164" t="s">
        <v>14</v>
      </c>
      <c r="S15" s="165" t="s">
        <v>15</v>
      </c>
      <c r="T15" s="166" t="s">
        <v>16</v>
      </c>
      <c r="U15" s="118" t="s">
        <v>35</v>
      </c>
      <c r="V15" s="89">
        <f t="shared" si="0"/>
        <v>0</v>
      </c>
      <c r="W15" s="118" t="s">
        <v>17</v>
      </c>
      <c r="X15" s="167" t="s">
        <v>18</v>
      </c>
      <c r="Y15" s="168" t="s">
        <v>19</v>
      </c>
      <c r="Z15" s="26"/>
      <c r="AA15" s="27"/>
      <c r="AB15" s="169" t="s">
        <v>20</v>
      </c>
      <c r="AC15" s="27"/>
      <c r="AD15" s="170" t="s">
        <v>21</v>
      </c>
      <c r="AE15" s="171" t="s">
        <v>33</v>
      </c>
      <c r="AF15" s="27"/>
      <c r="AG15" s="172" t="s">
        <v>23</v>
      </c>
      <c r="AH15" s="173" t="s">
        <v>24</v>
      </c>
      <c r="AI15" s="27"/>
      <c r="AJ15" s="174" t="s">
        <v>25</v>
      </c>
      <c r="AK15" s="26"/>
      <c r="AL15" s="27"/>
      <c r="AM15" s="175"/>
      <c r="AN15" s="176" t="s">
        <v>26</v>
      </c>
      <c r="AO15" s="27"/>
      <c r="AP15" s="177" t="s">
        <v>27</v>
      </c>
      <c r="AQ15" s="26"/>
      <c r="AR15" s="27"/>
      <c r="AS15" s="178" t="s">
        <v>28</v>
      </c>
      <c r="AT15" s="27"/>
      <c r="AU15" s="179"/>
      <c r="AV15" s="132" t="s">
        <v>29</v>
      </c>
      <c r="AW15" s="133" t="s">
        <v>30</v>
      </c>
      <c r="AX15" s="134" t="s">
        <v>31</v>
      </c>
    </row>
    <row r="16" spans="1:50" ht="17.25" hidden="1" customHeight="1" x14ac:dyDescent="0.3">
      <c r="A16" s="180"/>
      <c r="B16" s="181"/>
      <c r="C16" s="182"/>
      <c r="D16" s="183"/>
      <c r="E16" s="184"/>
      <c r="F16" s="185"/>
      <c r="G16" s="186"/>
      <c r="H16" s="186"/>
      <c r="I16" s="187"/>
      <c r="J16" s="188"/>
      <c r="K16" s="189"/>
      <c r="L16" s="183"/>
      <c r="M16" s="183"/>
      <c r="N16" s="190"/>
      <c r="O16" s="191"/>
      <c r="P16" s="192" t="s">
        <v>9</v>
      </c>
      <c r="Q16" s="193"/>
      <c r="R16" s="194">
        <f>[1]Harmonogram!N9</f>
        <v>0</v>
      </c>
      <c r="S16" s="194">
        <f>[1]Harmonogram!O9</f>
        <v>1</v>
      </c>
      <c r="T16" s="195" t="s">
        <v>36</v>
      </c>
      <c r="U16" s="196">
        <v>0</v>
      </c>
      <c r="V16" s="89">
        <f t="shared" si="0"/>
        <v>0</v>
      </c>
      <c r="W16" s="197"/>
      <c r="X16" s="198" t="str">
        <f>[1]Harmonogram!K9</f>
        <v>příprava a vybavení stavby</v>
      </c>
      <c r="Y16" s="199"/>
      <c r="Z16" s="199"/>
      <c r="AA16" s="200"/>
      <c r="AB16" s="201"/>
      <c r="AC16" s="201"/>
      <c r="AD16" s="202"/>
      <c r="AE16" s="201"/>
      <c r="AF16" s="201"/>
      <c r="AG16" s="202"/>
      <c r="AH16" s="201"/>
      <c r="AI16" s="201"/>
      <c r="AJ16" s="201"/>
      <c r="AK16" s="201"/>
      <c r="AL16" s="203"/>
      <c r="AM16" s="204"/>
      <c r="AN16" s="205"/>
      <c r="AO16" s="206"/>
      <c r="AP16" s="207"/>
      <c r="AQ16" s="208"/>
      <c r="AR16" s="209"/>
      <c r="AS16" s="208"/>
      <c r="AT16" s="210"/>
      <c r="AU16" s="211"/>
      <c r="AV16" s="212"/>
      <c r="AW16" s="212"/>
      <c r="AX16" s="212"/>
    </row>
    <row r="17" spans="1:50" ht="17.25" hidden="1" customHeight="1" x14ac:dyDescent="0.3">
      <c r="A17" s="213"/>
      <c r="B17" s="214"/>
      <c r="C17" s="215"/>
      <c r="D17" s="186"/>
      <c r="E17" s="184"/>
      <c r="F17" s="185"/>
      <c r="G17" s="186"/>
      <c r="H17" s="186"/>
      <c r="I17" s="187"/>
      <c r="J17" s="188"/>
      <c r="K17" s="216"/>
      <c r="L17" s="186"/>
      <c r="M17" s="186"/>
      <c r="N17" s="187"/>
      <c r="O17" s="191"/>
      <c r="P17" s="217" t="s">
        <v>9</v>
      </c>
      <c r="Q17" s="218"/>
      <c r="R17" s="219">
        <f t="shared" ref="R17:R52" si="4">$R$16</f>
        <v>0</v>
      </c>
      <c r="S17" s="219">
        <f t="shared" ref="S17:S52" si="5">$S$16</f>
        <v>1</v>
      </c>
      <c r="T17" s="195"/>
      <c r="U17" s="196">
        <v>5</v>
      </c>
      <c r="V17" s="89">
        <f t="shared" si="0"/>
        <v>0</v>
      </c>
      <c r="W17" s="220" t="s">
        <v>37</v>
      </c>
      <c r="X17" s="221" t="s">
        <v>38</v>
      </c>
      <c r="Y17" s="222" t="s">
        <v>39</v>
      </c>
      <c r="Z17" s="199"/>
      <c r="AA17" s="218"/>
      <c r="AB17" s="223">
        <v>0</v>
      </c>
      <c r="AC17" s="224" t="s">
        <v>40</v>
      </c>
      <c r="AD17" s="225">
        <f t="shared" ref="AD17:AD42" si="6">ROUND(AV17*(AW17/60),0)</f>
        <v>137</v>
      </c>
      <c r="AE17" s="226">
        <f>CEILING(AD17+AD17*'[1]Nastavení cen'!$J$17,1)</f>
        <v>201</v>
      </c>
      <c r="AF17" s="226">
        <f t="shared" ref="AF17:AF42" si="7">(AB17*AE17)</f>
        <v>0</v>
      </c>
      <c r="AG17" s="227">
        <f>CEILING(AX17+(AX17*'[1]Nastavení cen'!$G$17),1)</f>
        <v>200</v>
      </c>
      <c r="AH17" s="227">
        <f>CEILING(AG17*'[1]Nastavení cen'!$K$17,1)+AG17</f>
        <v>260</v>
      </c>
      <c r="AI17" s="227">
        <f t="shared" ref="AI17:AI18" si="8">(AB17*AH17)</f>
        <v>0</v>
      </c>
      <c r="AJ17" s="228">
        <f t="shared" ref="AJ17:AJ52" si="9">AE17+AH17</f>
        <v>461</v>
      </c>
      <c r="AK17" s="218"/>
      <c r="AL17" s="229">
        <f t="shared" ref="AL17:AL52" si="10">AF17+AI17</f>
        <v>0</v>
      </c>
      <c r="AM17" s="204"/>
      <c r="AN17" s="230">
        <v>0.09</v>
      </c>
      <c r="AO17" s="231">
        <f t="shared" ref="AO17:AO18" si="11">AB17*AN17</f>
        <v>0</v>
      </c>
      <c r="AP17" s="232">
        <v>0.05</v>
      </c>
      <c r="AQ17" s="233" t="s">
        <v>41</v>
      </c>
      <c r="AR17" s="234">
        <f t="shared" ref="AR17:AR18" si="12">AO17*AP17</f>
        <v>0</v>
      </c>
      <c r="AS17" s="235"/>
      <c r="AT17" s="236"/>
      <c r="AU17" s="237"/>
      <c r="AV17" s="238">
        <v>21</v>
      </c>
      <c r="AW17" s="239">
        <f>'[1]Nastavení cen'!$H$17</f>
        <v>390</v>
      </c>
      <c r="AX17" s="240">
        <v>200</v>
      </c>
    </row>
    <row r="18" spans="1:50" ht="17.25" hidden="1" customHeight="1" x14ac:dyDescent="0.3">
      <c r="A18" s="213"/>
      <c r="B18" s="214"/>
      <c r="C18" s="215"/>
      <c r="D18" s="186"/>
      <c r="E18" s="184"/>
      <c r="F18" s="185"/>
      <c r="G18" s="186"/>
      <c r="H18" s="186"/>
      <c r="I18" s="187"/>
      <c r="J18" s="188"/>
      <c r="K18" s="216"/>
      <c r="L18" s="186"/>
      <c r="M18" s="186"/>
      <c r="N18" s="187"/>
      <c r="O18" s="191"/>
      <c r="P18" s="217" t="s">
        <v>9</v>
      </c>
      <c r="Q18" s="218"/>
      <c r="R18" s="219">
        <f t="shared" si="4"/>
        <v>0</v>
      </c>
      <c r="S18" s="219">
        <f t="shared" si="5"/>
        <v>1</v>
      </c>
      <c r="T18" s="195"/>
      <c r="U18" s="196">
        <v>1</v>
      </c>
      <c r="V18" s="89">
        <f t="shared" si="0"/>
        <v>0</v>
      </c>
      <c r="W18" s="220" t="s">
        <v>37</v>
      </c>
      <c r="X18" s="221" t="s">
        <v>38</v>
      </c>
      <c r="Y18" s="222" t="s">
        <v>42</v>
      </c>
      <c r="Z18" s="199"/>
      <c r="AA18" s="218"/>
      <c r="AB18" s="223">
        <v>0</v>
      </c>
      <c r="AC18" s="224" t="s">
        <v>40</v>
      </c>
      <c r="AD18" s="225">
        <f t="shared" si="6"/>
        <v>137</v>
      </c>
      <c r="AE18" s="226">
        <f>CEILING(AD18+AD18*'[1]Nastavení cen'!$J$17,1)</f>
        <v>201</v>
      </c>
      <c r="AF18" s="226">
        <f t="shared" si="7"/>
        <v>0</v>
      </c>
      <c r="AG18" s="241">
        <f>CEILING(AX18+(AX18*'[1]Nastavení cen'!$G$17),1)</f>
        <v>200</v>
      </c>
      <c r="AH18" s="242">
        <f>CEILING(AG18*'[1]Nastavení cen'!$K$17,1)+AG18</f>
        <v>260</v>
      </c>
      <c r="AI18" s="242">
        <f t="shared" si="8"/>
        <v>0</v>
      </c>
      <c r="AJ18" s="228">
        <f t="shared" si="9"/>
        <v>461</v>
      </c>
      <c r="AK18" s="218"/>
      <c r="AL18" s="229">
        <f t="shared" si="10"/>
        <v>0</v>
      </c>
      <c r="AM18" s="204"/>
      <c r="AN18" s="230">
        <v>0.09</v>
      </c>
      <c r="AO18" s="231">
        <f t="shared" si="11"/>
        <v>0</v>
      </c>
      <c r="AP18" s="232">
        <v>0.05</v>
      </c>
      <c r="AQ18" s="233" t="s">
        <v>41</v>
      </c>
      <c r="AR18" s="234">
        <f t="shared" si="12"/>
        <v>0</v>
      </c>
      <c r="AS18" s="235"/>
      <c r="AT18" s="236"/>
      <c r="AU18" s="237"/>
      <c r="AV18" s="238">
        <v>21</v>
      </c>
      <c r="AW18" s="239">
        <f>'[1]Nastavení cen'!$H$17</f>
        <v>390</v>
      </c>
      <c r="AX18" s="240">
        <v>200</v>
      </c>
    </row>
    <row r="19" spans="1:50" ht="17.25" hidden="1" customHeight="1" x14ac:dyDescent="0.3">
      <c r="A19" s="213"/>
      <c r="B19" s="214"/>
      <c r="C19" s="215"/>
      <c r="D19" s="186"/>
      <c r="E19" s="184"/>
      <c r="F19" s="185"/>
      <c r="G19" s="186"/>
      <c r="H19" s="186"/>
      <c r="I19" s="187"/>
      <c r="J19" s="188"/>
      <c r="K19" s="216"/>
      <c r="L19" s="186"/>
      <c r="M19" s="186"/>
      <c r="N19" s="187"/>
      <c r="O19" s="191"/>
      <c r="P19" s="217" t="s">
        <v>9</v>
      </c>
      <c r="Q19" s="218"/>
      <c r="R19" s="219">
        <f t="shared" si="4"/>
        <v>0</v>
      </c>
      <c r="S19" s="219">
        <f t="shared" si="5"/>
        <v>1</v>
      </c>
      <c r="T19" s="195"/>
      <c r="U19" s="196">
        <v>4</v>
      </c>
      <c r="V19" s="89">
        <f t="shared" si="0"/>
        <v>0</v>
      </c>
      <c r="W19" s="220" t="s">
        <v>37</v>
      </c>
      <c r="X19" s="221" t="s">
        <v>38</v>
      </c>
      <c r="Y19" s="222" t="s">
        <v>43</v>
      </c>
      <c r="Z19" s="199"/>
      <c r="AA19" s="218"/>
      <c r="AB19" s="223">
        <v>0</v>
      </c>
      <c r="AC19" s="224" t="s">
        <v>40</v>
      </c>
      <c r="AD19" s="225">
        <f t="shared" si="6"/>
        <v>137</v>
      </c>
      <c r="AE19" s="226">
        <f>CEILING(AD19+AD19*'[1]Nastavení cen'!$J$17,1)</f>
        <v>201</v>
      </c>
      <c r="AF19" s="226">
        <f t="shared" si="7"/>
        <v>0</v>
      </c>
      <c r="AG19" s="243"/>
      <c r="AH19" s="242"/>
      <c r="AI19" s="244"/>
      <c r="AJ19" s="228">
        <f t="shared" si="9"/>
        <v>201</v>
      </c>
      <c r="AK19" s="218"/>
      <c r="AL19" s="229">
        <f t="shared" si="10"/>
        <v>0</v>
      </c>
      <c r="AM19" s="204"/>
      <c r="AN19" s="230" t="s">
        <v>41</v>
      </c>
      <c r="AO19" s="231" t="s">
        <v>41</v>
      </c>
      <c r="AP19" s="245" t="s">
        <v>41</v>
      </c>
      <c r="AQ19" s="233" t="s">
        <v>41</v>
      </c>
      <c r="AR19" s="234" t="s">
        <v>41</v>
      </c>
      <c r="AS19" s="235"/>
      <c r="AT19" s="236"/>
      <c r="AU19" s="237"/>
      <c r="AV19" s="238">
        <v>21</v>
      </c>
      <c r="AW19" s="239">
        <f>'[1]Nastavení cen'!$H$17</f>
        <v>390</v>
      </c>
      <c r="AX19" s="240"/>
    </row>
    <row r="20" spans="1:50" ht="17.25" hidden="1" customHeight="1" x14ac:dyDescent="0.3">
      <c r="A20" s="213"/>
      <c r="B20" s="214"/>
      <c r="C20" s="215"/>
      <c r="D20" s="186"/>
      <c r="E20" s="184"/>
      <c r="F20" s="185"/>
      <c r="G20" s="186"/>
      <c r="H20" s="186"/>
      <c r="I20" s="187"/>
      <c r="J20" s="188"/>
      <c r="K20" s="216"/>
      <c r="L20" s="186"/>
      <c r="M20" s="186"/>
      <c r="N20" s="187"/>
      <c r="O20" s="191"/>
      <c r="P20" s="217" t="s">
        <v>9</v>
      </c>
      <c r="Q20" s="218"/>
      <c r="R20" s="219">
        <f t="shared" si="4"/>
        <v>0</v>
      </c>
      <c r="S20" s="219">
        <f t="shared" si="5"/>
        <v>1</v>
      </c>
      <c r="T20" s="195"/>
      <c r="U20" s="196">
        <v>1</v>
      </c>
      <c r="V20" s="89">
        <f t="shared" si="0"/>
        <v>0</v>
      </c>
      <c r="W20" s="220" t="s">
        <v>37</v>
      </c>
      <c r="X20" s="221" t="s">
        <v>44</v>
      </c>
      <c r="Y20" s="222" t="s">
        <v>45</v>
      </c>
      <c r="Z20" s="199"/>
      <c r="AA20" s="218"/>
      <c r="AB20" s="223">
        <v>0</v>
      </c>
      <c r="AC20" s="224" t="s">
        <v>46</v>
      </c>
      <c r="AD20" s="225">
        <f t="shared" si="6"/>
        <v>306</v>
      </c>
      <c r="AE20" s="226">
        <f>CEILING(AD20+AD20*'[1]Nastavení cen'!$J$17,1)</f>
        <v>447</v>
      </c>
      <c r="AF20" s="226">
        <f t="shared" si="7"/>
        <v>0</v>
      </c>
      <c r="AG20" s="241">
        <f>CEILING(AX20+(AX20*'[1]Nastavení cen'!$G$17),1)</f>
        <v>33</v>
      </c>
      <c r="AH20" s="242">
        <f>CEILING(AG20*'[1]Nastavení cen'!$K$17,1)+AG20</f>
        <v>43</v>
      </c>
      <c r="AI20" s="242">
        <f>(AB20*AH20)</f>
        <v>0</v>
      </c>
      <c r="AJ20" s="228">
        <f t="shared" si="9"/>
        <v>490</v>
      </c>
      <c r="AK20" s="218"/>
      <c r="AL20" s="229">
        <f t="shared" si="10"/>
        <v>0</v>
      </c>
      <c r="AM20" s="204"/>
      <c r="AN20" s="230">
        <v>0.09</v>
      </c>
      <c r="AO20" s="246">
        <f>AB20*AN20</f>
        <v>0</v>
      </c>
      <c r="AP20" s="232">
        <v>0.01</v>
      </c>
      <c r="AQ20" s="233" t="s">
        <v>41</v>
      </c>
      <c r="AR20" s="234">
        <f>AO20*AP20</f>
        <v>0</v>
      </c>
      <c r="AS20" s="235"/>
      <c r="AT20" s="236"/>
      <c r="AU20" s="237"/>
      <c r="AV20" s="238">
        <v>47</v>
      </c>
      <c r="AW20" s="239">
        <f>'[1]Nastavení cen'!$H$17</f>
        <v>390</v>
      </c>
      <c r="AX20" s="240">
        <v>33</v>
      </c>
    </row>
    <row r="21" spans="1:50" ht="17.25" hidden="1" customHeight="1" x14ac:dyDescent="0.3">
      <c r="A21" s="213"/>
      <c r="B21" s="214"/>
      <c r="C21" s="215"/>
      <c r="D21" s="186"/>
      <c r="E21" s="184"/>
      <c r="F21" s="185"/>
      <c r="G21" s="186"/>
      <c r="H21" s="186"/>
      <c r="I21" s="187"/>
      <c r="J21" s="188"/>
      <c r="K21" s="216"/>
      <c r="L21" s="186"/>
      <c r="M21" s="186"/>
      <c r="N21" s="187"/>
      <c r="O21" s="191"/>
      <c r="P21" s="217" t="s">
        <v>9</v>
      </c>
      <c r="Q21" s="218"/>
      <c r="R21" s="219">
        <f t="shared" si="4"/>
        <v>0</v>
      </c>
      <c r="S21" s="219">
        <f t="shared" si="5"/>
        <v>1</v>
      </c>
      <c r="T21" s="195"/>
      <c r="U21" s="196">
        <v>4</v>
      </c>
      <c r="V21" s="89">
        <f t="shared" si="0"/>
        <v>0</v>
      </c>
      <c r="W21" s="220" t="s">
        <v>37</v>
      </c>
      <c r="X21" s="221" t="s">
        <v>44</v>
      </c>
      <c r="Y21" s="222" t="s">
        <v>43</v>
      </c>
      <c r="Z21" s="199"/>
      <c r="AA21" s="218"/>
      <c r="AB21" s="223">
        <v>0</v>
      </c>
      <c r="AC21" s="224" t="s">
        <v>46</v>
      </c>
      <c r="AD21" s="225">
        <f t="shared" si="6"/>
        <v>306</v>
      </c>
      <c r="AE21" s="226">
        <f>CEILING(AD21+AD21*'[1]Nastavení cen'!$J$17,1)</f>
        <v>447</v>
      </c>
      <c r="AF21" s="226">
        <f t="shared" si="7"/>
        <v>0</v>
      </c>
      <c r="AG21" s="243"/>
      <c r="AH21" s="242"/>
      <c r="AI21" s="244"/>
      <c r="AJ21" s="228">
        <f t="shared" si="9"/>
        <v>447</v>
      </c>
      <c r="AK21" s="218"/>
      <c r="AL21" s="229">
        <f t="shared" si="10"/>
        <v>0</v>
      </c>
      <c r="AM21" s="204"/>
      <c r="AN21" s="230" t="s">
        <v>41</v>
      </c>
      <c r="AO21" s="231" t="s">
        <v>41</v>
      </c>
      <c r="AP21" s="245" t="s">
        <v>41</v>
      </c>
      <c r="AQ21" s="233" t="s">
        <v>41</v>
      </c>
      <c r="AR21" s="234" t="s">
        <v>41</v>
      </c>
      <c r="AS21" s="235"/>
      <c r="AT21" s="236"/>
      <c r="AU21" s="237"/>
      <c r="AV21" s="238">
        <v>47</v>
      </c>
      <c r="AW21" s="239">
        <f>'[1]Nastavení cen'!$H$17</f>
        <v>390</v>
      </c>
      <c r="AX21" s="240"/>
    </row>
    <row r="22" spans="1:50" ht="25.05" customHeight="1" x14ac:dyDescent="0.3">
      <c r="A22" s="213"/>
      <c r="B22" s="214"/>
      <c r="C22" s="215"/>
      <c r="D22" s="186"/>
      <c r="E22" s="184"/>
      <c r="F22" s="185"/>
      <c r="G22" s="186"/>
      <c r="H22" s="186"/>
      <c r="I22" s="187"/>
      <c r="J22" s="188"/>
      <c r="K22" s="216"/>
      <c r="L22" s="186"/>
      <c r="M22" s="186"/>
      <c r="N22" s="187"/>
      <c r="O22" s="191"/>
      <c r="P22" s="217" t="s">
        <v>9</v>
      </c>
      <c r="Q22" s="218"/>
      <c r="R22" s="219">
        <f t="shared" si="4"/>
        <v>0</v>
      </c>
      <c r="S22" s="219">
        <f t="shared" si="5"/>
        <v>1</v>
      </c>
      <c r="T22" s="195">
        <v>1</v>
      </c>
      <c r="U22" s="196">
        <v>1</v>
      </c>
      <c r="V22" s="89">
        <f t="shared" si="0"/>
        <v>0</v>
      </c>
      <c r="W22" s="220" t="s">
        <v>37</v>
      </c>
      <c r="X22" s="221" t="s">
        <v>47</v>
      </c>
      <c r="Y22" s="222" t="s">
        <v>45</v>
      </c>
      <c r="Z22" s="199"/>
      <c r="AA22" s="218"/>
      <c r="AB22" s="223">
        <v>14</v>
      </c>
      <c r="AC22" s="224" t="s">
        <v>48</v>
      </c>
      <c r="AD22" s="225">
        <f t="shared" si="6"/>
        <v>26</v>
      </c>
      <c r="AE22" s="866"/>
      <c r="AF22" s="226">
        <f t="shared" si="7"/>
        <v>0</v>
      </c>
      <c r="AG22" s="241">
        <f>CEILING(AX22+(AX22*'[1]Nastavení cen'!$G$17),1)</f>
        <v>6</v>
      </c>
      <c r="AH22" s="242"/>
      <c r="AI22" s="242">
        <f>(AB22*AH22)</f>
        <v>0</v>
      </c>
      <c r="AJ22" s="228">
        <f t="shared" si="9"/>
        <v>0</v>
      </c>
      <c r="AK22" s="218"/>
      <c r="AL22" s="229">
        <f t="shared" si="10"/>
        <v>0</v>
      </c>
      <c r="AM22" s="204"/>
      <c r="AN22" s="230">
        <v>0.09</v>
      </c>
      <c r="AO22" s="231">
        <f>AB22*AN22</f>
        <v>1.26</v>
      </c>
      <c r="AP22" s="232">
        <v>0.05</v>
      </c>
      <c r="AQ22" s="233" t="s">
        <v>41</v>
      </c>
      <c r="AR22" s="234">
        <f>AO22*AP22</f>
        <v>6.3E-2</v>
      </c>
      <c r="AS22" s="235"/>
      <c r="AT22" s="236"/>
      <c r="AU22" s="237"/>
      <c r="AV22" s="238">
        <v>4</v>
      </c>
      <c r="AW22" s="239">
        <f>'[1]Nastavení cen'!$H$17</f>
        <v>390</v>
      </c>
      <c r="AX22" s="240">
        <v>6</v>
      </c>
    </row>
    <row r="23" spans="1:50" ht="17.25" hidden="1" customHeight="1" x14ac:dyDescent="0.3">
      <c r="A23" s="213"/>
      <c r="B23" s="214"/>
      <c r="C23" s="215"/>
      <c r="D23" s="186"/>
      <c r="E23" s="184"/>
      <c r="F23" s="185"/>
      <c r="G23" s="186"/>
      <c r="H23" s="186"/>
      <c r="I23" s="187"/>
      <c r="J23" s="188"/>
      <c r="K23" s="216"/>
      <c r="L23" s="186"/>
      <c r="M23" s="186"/>
      <c r="N23" s="187"/>
      <c r="O23" s="191"/>
      <c r="P23" s="217" t="s">
        <v>9</v>
      </c>
      <c r="Q23" s="218"/>
      <c r="R23" s="219">
        <f t="shared" si="4"/>
        <v>0</v>
      </c>
      <c r="S23" s="219">
        <f t="shared" si="5"/>
        <v>1</v>
      </c>
      <c r="T23" s="195"/>
      <c r="U23" s="196">
        <v>4</v>
      </c>
      <c r="V23" s="89">
        <f t="shared" si="0"/>
        <v>0</v>
      </c>
      <c r="W23" s="220" t="s">
        <v>37</v>
      </c>
      <c r="X23" s="221" t="s">
        <v>47</v>
      </c>
      <c r="Y23" s="222" t="s">
        <v>43</v>
      </c>
      <c r="Z23" s="199"/>
      <c r="AA23" s="218"/>
      <c r="AB23" s="223">
        <v>0</v>
      </c>
      <c r="AC23" s="224" t="s">
        <v>48</v>
      </c>
      <c r="AD23" s="225">
        <f t="shared" si="6"/>
        <v>26</v>
      </c>
      <c r="AE23" s="226">
        <f>CEILING(AD23+AD23*'[1]Nastavení cen'!$J$17,1)</f>
        <v>38</v>
      </c>
      <c r="AF23" s="226">
        <f t="shared" si="7"/>
        <v>0</v>
      </c>
      <c r="AG23" s="243"/>
      <c r="AH23" s="242"/>
      <c r="AI23" s="244"/>
      <c r="AJ23" s="228">
        <f t="shared" si="9"/>
        <v>38</v>
      </c>
      <c r="AK23" s="218"/>
      <c r="AL23" s="229">
        <f t="shared" si="10"/>
        <v>0</v>
      </c>
      <c r="AM23" s="204"/>
      <c r="AN23" s="230" t="s">
        <v>41</v>
      </c>
      <c r="AO23" s="231" t="s">
        <v>41</v>
      </c>
      <c r="AP23" s="245" t="s">
        <v>41</v>
      </c>
      <c r="AQ23" s="233" t="s">
        <v>41</v>
      </c>
      <c r="AR23" s="234" t="s">
        <v>41</v>
      </c>
      <c r="AS23" s="235"/>
      <c r="AT23" s="236"/>
      <c r="AU23" s="237"/>
      <c r="AV23" s="238">
        <v>4</v>
      </c>
      <c r="AW23" s="239">
        <f>'[1]Nastavení cen'!$H$17</f>
        <v>390</v>
      </c>
      <c r="AX23" s="240"/>
    </row>
    <row r="24" spans="1:50" ht="25.05" customHeight="1" x14ac:dyDescent="0.3">
      <c r="A24" s="213"/>
      <c r="B24" s="214"/>
      <c r="C24" s="215"/>
      <c r="D24" s="186"/>
      <c r="E24" s="184"/>
      <c r="F24" s="185"/>
      <c r="G24" s="186"/>
      <c r="H24" s="186"/>
      <c r="I24" s="187"/>
      <c r="J24" s="188"/>
      <c r="K24" s="216"/>
      <c r="L24" s="186"/>
      <c r="M24" s="186"/>
      <c r="N24" s="187"/>
      <c r="O24" s="191"/>
      <c r="P24" s="217" t="s">
        <v>9</v>
      </c>
      <c r="Q24" s="218"/>
      <c r="R24" s="219">
        <f t="shared" si="4"/>
        <v>0</v>
      </c>
      <c r="S24" s="219">
        <f t="shared" si="5"/>
        <v>1</v>
      </c>
      <c r="T24" s="195">
        <v>2</v>
      </c>
      <c r="U24" s="196">
        <v>2</v>
      </c>
      <c r="V24" s="89">
        <f t="shared" si="0"/>
        <v>0</v>
      </c>
      <c r="W24" s="220" t="s">
        <v>37</v>
      </c>
      <c r="X24" s="221" t="s">
        <v>49</v>
      </c>
      <c r="Y24" s="222" t="s">
        <v>45</v>
      </c>
      <c r="Z24" s="199"/>
      <c r="AA24" s="218"/>
      <c r="AB24" s="223">
        <v>10</v>
      </c>
      <c r="AC24" s="224" t="s">
        <v>48</v>
      </c>
      <c r="AD24" s="225">
        <f t="shared" si="6"/>
        <v>26</v>
      </c>
      <c r="AE24" s="866"/>
      <c r="AF24" s="226">
        <f t="shared" si="7"/>
        <v>0</v>
      </c>
      <c r="AG24" s="241">
        <f>CEILING(AX24+(AX24*'[1]Nastavení cen'!$G$17),1)</f>
        <v>6</v>
      </c>
      <c r="AH24" s="242"/>
      <c r="AI24" s="242">
        <f>(AB24*AH24)</f>
        <v>0</v>
      </c>
      <c r="AJ24" s="228">
        <f t="shared" si="9"/>
        <v>0</v>
      </c>
      <c r="AK24" s="218"/>
      <c r="AL24" s="229">
        <f t="shared" si="10"/>
        <v>0</v>
      </c>
      <c r="AM24" s="204"/>
      <c r="AN24" s="230">
        <v>0.09</v>
      </c>
      <c r="AO24" s="231">
        <f>AB24*AN24</f>
        <v>0.89999999999999991</v>
      </c>
      <c r="AP24" s="232">
        <v>0.05</v>
      </c>
      <c r="AQ24" s="233" t="s">
        <v>41</v>
      </c>
      <c r="AR24" s="234">
        <f>AO24*AP24</f>
        <v>4.4999999999999998E-2</v>
      </c>
      <c r="AS24" s="235"/>
      <c r="AT24" s="236"/>
      <c r="AU24" s="237"/>
      <c r="AV24" s="238">
        <v>4</v>
      </c>
      <c r="AW24" s="239">
        <f>'[1]Nastavení cen'!$H$17</f>
        <v>390</v>
      </c>
      <c r="AX24" s="240">
        <v>6</v>
      </c>
    </row>
    <row r="25" spans="1:50" ht="17.25" hidden="1" customHeight="1" x14ac:dyDescent="0.3">
      <c r="A25" s="213"/>
      <c r="B25" s="214"/>
      <c r="C25" s="215"/>
      <c r="D25" s="186"/>
      <c r="E25" s="184"/>
      <c r="F25" s="185"/>
      <c r="G25" s="186"/>
      <c r="H25" s="186"/>
      <c r="I25" s="187"/>
      <c r="J25" s="188"/>
      <c r="K25" s="216"/>
      <c r="L25" s="186"/>
      <c r="M25" s="186"/>
      <c r="N25" s="187"/>
      <c r="O25" s="191"/>
      <c r="P25" s="217" t="s">
        <v>9</v>
      </c>
      <c r="Q25" s="218"/>
      <c r="R25" s="219">
        <f t="shared" si="4"/>
        <v>0</v>
      </c>
      <c r="S25" s="219">
        <f t="shared" si="5"/>
        <v>1</v>
      </c>
      <c r="T25" s="195"/>
      <c r="U25" s="196">
        <v>4</v>
      </c>
      <c r="V25" s="89">
        <f t="shared" si="0"/>
        <v>0</v>
      </c>
      <c r="W25" s="220" t="s">
        <v>37</v>
      </c>
      <c r="X25" s="221" t="s">
        <v>49</v>
      </c>
      <c r="Y25" s="222" t="s">
        <v>43</v>
      </c>
      <c r="Z25" s="199"/>
      <c r="AA25" s="218"/>
      <c r="AB25" s="223">
        <v>0</v>
      </c>
      <c r="AC25" s="224" t="s">
        <v>48</v>
      </c>
      <c r="AD25" s="225">
        <f t="shared" si="6"/>
        <v>26</v>
      </c>
      <c r="AE25" s="226">
        <f>CEILING(AD25+AD25*'[1]Nastavení cen'!$J$17,1)</f>
        <v>38</v>
      </c>
      <c r="AF25" s="226">
        <f t="shared" si="7"/>
        <v>0</v>
      </c>
      <c r="AG25" s="243"/>
      <c r="AH25" s="242"/>
      <c r="AI25" s="244"/>
      <c r="AJ25" s="228">
        <f t="shared" si="9"/>
        <v>38</v>
      </c>
      <c r="AK25" s="218"/>
      <c r="AL25" s="229">
        <f t="shared" si="10"/>
        <v>0</v>
      </c>
      <c r="AM25" s="204"/>
      <c r="AN25" s="230" t="s">
        <v>41</v>
      </c>
      <c r="AO25" s="231" t="s">
        <v>41</v>
      </c>
      <c r="AP25" s="245" t="s">
        <v>41</v>
      </c>
      <c r="AQ25" s="233" t="s">
        <v>41</v>
      </c>
      <c r="AR25" s="234" t="s">
        <v>41</v>
      </c>
      <c r="AS25" s="235"/>
      <c r="AT25" s="236"/>
      <c r="AU25" s="237"/>
      <c r="AV25" s="238">
        <v>4</v>
      </c>
      <c r="AW25" s="239">
        <f>'[1]Nastavení cen'!$H$17</f>
        <v>390</v>
      </c>
      <c r="AX25" s="240"/>
    </row>
    <row r="26" spans="1:50" ht="17.25" hidden="1" customHeight="1" x14ac:dyDescent="0.3">
      <c r="A26" s="213"/>
      <c r="B26" s="214"/>
      <c r="C26" s="215"/>
      <c r="D26" s="186"/>
      <c r="E26" s="184"/>
      <c r="F26" s="185"/>
      <c r="G26" s="186"/>
      <c r="H26" s="186"/>
      <c r="I26" s="187"/>
      <c r="J26" s="188"/>
      <c r="K26" s="216"/>
      <c r="L26" s="186"/>
      <c r="M26" s="186"/>
      <c r="N26" s="187"/>
      <c r="O26" s="191"/>
      <c r="P26" s="217" t="s">
        <v>9</v>
      </c>
      <c r="Q26" s="218"/>
      <c r="R26" s="219">
        <f t="shared" si="4"/>
        <v>0</v>
      </c>
      <c r="S26" s="219">
        <f t="shared" si="5"/>
        <v>1</v>
      </c>
      <c r="T26" s="195"/>
      <c r="U26" s="196">
        <v>2</v>
      </c>
      <c r="V26" s="89">
        <f t="shared" si="0"/>
        <v>0</v>
      </c>
      <c r="W26" s="220" t="s">
        <v>37</v>
      </c>
      <c r="X26" s="221" t="s">
        <v>50</v>
      </c>
      <c r="Y26" s="222" t="s">
        <v>45</v>
      </c>
      <c r="Z26" s="199"/>
      <c r="AA26" s="218"/>
      <c r="AB26" s="223">
        <v>0</v>
      </c>
      <c r="AC26" s="224" t="s">
        <v>48</v>
      </c>
      <c r="AD26" s="225">
        <f t="shared" si="6"/>
        <v>26</v>
      </c>
      <c r="AE26" s="226">
        <f>CEILING(AD26+AD26*'[1]Nastavení cen'!$J$17,1)</f>
        <v>38</v>
      </c>
      <c r="AF26" s="226">
        <f t="shared" si="7"/>
        <v>0</v>
      </c>
      <c r="AG26" s="241">
        <f>CEILING(AX26+(AX26*'[1]Nastavení cen'!$G$17),1)</f>
        <v>6</v>
      </c>
      <c r="AH26" s="242">
        <f>CEILING(AG26*'[1]Nastavení cen'!$K$17,1)+AG26</f>
        <v>8</v>
      </c>
      <c r="AI26" s="242">
        <f>(AB26*AH26)</f>
        <v>0</v>
      </c>
      <c r="AJ26" s="228">
        <f t="shared" si="9"/>
        <v>46</v>
      </c>
      <c r="AK26" s="218"/>
      <c r="AL26" s="229">
        <f t="shared" si="10"/>
        <v>0</v>
      </c>
      <c r="AM26" s="204"/>
      <c r="AN26" s="230">
        <v>0.09</v>
      </c>
      <c r="AO26" s="231">
        <f>AB26*AN26</f>
        <v>0</v>
      </c>
      <c r="AP26" s="232">
        <v>0.05</v>
      </c>
      <c r="AQ26" s="233" t="s">
        <v>41</v>
      </c>
      <c r="AR26" s="234">
        <f>AO26*AP26</f>
        <v>0</v>
      </c>
      <c r="AS26" s="235"/>
      <c r="AT26" s="236"/>
      <c r="AU26" s="237"/>
      <c r="AV26" s="238">
        <v>4</v>
      </c>
      <c r="AW26" s="239">
        <f>'[1]Nastavení cen'!$H$17</f>
        <v>390</v>
      </c>
      <c r="AX26" s="240">
        <v>6</v>
      </c>
    </row>
    <row r="27" spans="1:50" ht="17.25" hidden="1" customHeight="1" x14ac:dyDescent="0.3">
      <c r="A27" s="213"/>
      <c r="B27" s="214"/>
      <c r="C27" s="215"/>
      <c r="D27" s="186"/>
      <c r="E27" s="184"/>
      <c r="F27" s="185"/>
      <c r="G27" s="186"/>
      <c r="H27" s="186"/>
      <c r="I27" s="187"/>
      <c r="J27" s="188"/>
      <c r="K27" s="216"/>
      <c r="L27" s="186"/>
      <c r="M27" s="186"/>
      <c r="N27" s="187"/>
      <c r="O27" s="191"/>
      <c r="P27" s="217" t="s">
        <v>9</v>
      </c>
      <c r="Q27" s="218"/>
      <c r="R27" s="219">
        <f t="shared" si="4"/>
        <v>0</v>
      </c>
      <c r="S27" s="219">
        <f t="shared" si="5"/>
        <v>1</v>
      </c>
      <c r="T27" s="195"/>
      <c r="U27" s="196">
        <v>4</v>
      </c>
      <c r="V27" s="89">
        <f t="shared" si="0"/>
        <v>0</v>
      </c>
      <c r="W27" s="220" t="s">
        <v>37</v>
      </c>
      <c r="X27" s="221" t="s">
        <v>50</v>
      </c>
      <c r="Y27" s="222" t="s">
        <v>43</v>
      </c>
      <c r="Z27" s="199"/>
      <c r="AA27" s="218"/>
      <c r="AB27" s="223">
        <v>0</v>
      </c>
      <c r="AC27" s="224" t="s">
        <v>48</v>
      </c>
      <c r="AD27" s="225">
        <f t="shared" si="6"/>
        <v>26</v>
      </c>
      <c r="AE27" s="226">
        <f>CEILING(AD27+AD27*'[1]Nastavení cen'!$J$17,1)</f>
        <v>38</v>
      </c>
      <c r="AF27" s="226">
        <f t="shared" si="7"/>
        <v>0</v>
      </c>
      <c r="AG27" s="243"/>
      <c r="AH27" s="242"/>
      <c r="AI27" s="244"/>
      <c r="AJ27" s="228">
        <f t="shared" si="9"/>
        <v>38</v>
      </c>
      <c r="AK27" s="218"/>
      <c r="AL27" s="229">
        <f t="shared" si="10"/>
        <v>0</v>
      </c>
      <c r="AM27" s="204"/>
      <c r="AN27" s="230" t="s">
        <v>41</v>
      </c>
      <c r="AO27" s="231" t="s">
        <v>41</v>
      </c>
      <c r="AP27" s="245" t="s">
        <v>41</v>
      </c>
      <c r="AQ27" s="233" t="s">
        <v>41</v>
      </c>
      <c r="AR27" s="234" t="s">
        <v>41</v>
      </c>
      <c r="AS27" s="235"/>
      <c r="AT27" s="236"/>
      <c r="AU27" s="237"/>
      <c r="AV27" s="238">
        <v>4</v>
      </c>
      <c r="AW27" s="239">
        <f>'[1]Nastavení cen'!$H$17</f>
        <v>390</v>
      </c>
      <c r="AX27" s="240"/>
    </row>
    <row r="28" spans="1:50" ht="17.25" hidden="1" customHeight="1" x14ac:dyDescent="0.3">
      <c r="A28" s="213"/>
      <c r="B28" s="214"/>
      <c r="C28" s="215"/>
      <c r="D28" s="186"/>
      <c r="E28" s="184"/>
      <c r="F28" s="185"/>
      <c r="G28" s="186"/>
      <c r="H28" s="186"/>
      <c r="I28" s="187"/>
      <c r="J28" s="188"/>
      <c r="K28" s="216"/>
      <c r="L28" s="186"/>
      <c r="M28" s="186"/>
      <c r="N28" s="187"/>
      <c r="O28" s="191"/>
      <c r="P28" s="217" t="s">
        <v>9</v>
      </c>
      <c r="Q28" s="218"/>
      <c r="R28" s="219">
        <f t="shared" si="4"/>
        <v>0</v>
      </c>
      <c r="S28" s="219">
        <f t="shared" si="5"/>
        <v>1</v>
      </c>
      <c r="T28" s="195"/>
      <c r="U28" s="196">
        <v>3</v>
      </c>
      <c r="V28" s="89">
        <f t="shared" si="0"/>
        <v>0</v>
      </c>
      <c r="W28" s="220" t="s">
        <v>37</v>
      </c>
      <c r="X28" s="221" t="s">
        <v>51</v>
      </c>
      <c r="Y28" s="222" t="s">
        <v>52</v>
      </c>
      <c r="Z28" s="199"/>
      <c r="AA28" s="218"/>
      <c r="AB28" s="223">
        <v>0</v>
      </c>
      <c r="AC28" s="224" t="s">
        <v>48</v>
      </c>
      <c r="AD28" s="225">
        <f t="shared" si="6"/>
        <v>26</v>
      </c>
      <c r="AE28" s="226">
        <f>CEILING(AD28+AD28*'[1]Nastavení cen'!$J$17,1)</f>
        <v>38</v>
      </c>
      <c r="AF28" s="226">
        <f t="shared" si="7"/>
        <v>0</v>
      </c>
      <c r="AG28" s="241">
        <f>CEILING(AX28+(AX28*'[1]Nastavení cen'!$G$17),1)</f>
        <v>30</v>
      </c>
      <c r="AH28" s="242">
        <f>CEILING(AG28*'[1]Nastavení cen'!$K$17,1)+AG28</f>
        <v>39</v>
      </c>
      <c r="AI28" s="242">
        <f>(AB28*AH28)</f>
        <v>0</v>
      </c>
      <c r="AJ28" s="228">
        <f t="shared" si="9"/>
        <v>77</v>
      </c>
      <c r="AK28" s="218"/>
      <c r="AL28" s="229">
        <f t="shared" si="10"/>
        <v>0</v>
      </c>
      <c r="AM28" s="204"/>
      <c r="AN28" s="230">
        <v>0.3</v>
      </c>
      <c r="AO28" s="231">
        <f>AB28*AN28</f>
        <v>0</v>
      </c>
      <c r="AP28" s="232">
        <v>0.05</v>
      </c>
      <c r="AQ28" s="233" t="s">
        <v>41</v>
      </c>
      <c r="AR28" s="234">
        <f>AO28*AP28</f>
        <v>0</v>
      </c>
      <c r="AS28" s="235"/>
      <c r="AT28" s="236"/>
      <c r="AU28" s="237"/>
      <c r="AV28" s="238" t="s">
        <v>53</v>
      </c>
      <c r="AW28" s="239">
        <f>'[1]Nastavení cen'!$H$17</f>
        <v>390</v>
      </c>
      <c r="AX28" s="240">
        <v>30</v>
      </c>
    </row>
    <row r="29" spans="1:50" ht="17.25" hidden="1" customHeight="1" x14ac:dyDescent="0.3">
      <c r="A29" s="213"/>
      <c r="B29" s="214"/>
      <c r="C29" s="215"/>
      <c r="D29" s="186"/>
      <c r="E29" s="184"/>
      <c r="F29" s="185"/>
      <c r="G29" s="186"/>
      <c r="H29" s="186"/>
      <c r="I29" s="187"/>
      <c r="J29" s="188"/>
      <c r="K29" s="216"/>
      <c r="L29" s="186"/>
      <c r="M29" s="186"/>
      <c r="N29" s="187"/>
      <c r="O29" s="191"/>
      <c r="P29" s="217" t="s">
        <v>9</v>
      </c>
      <c r="Q29" s="218"/>
      <c r="R29" s="219">
        <f t="shared" si="4"/>
        <v>0</v>
      </c>
      <c r="S29" s="219">
        <f t="shared" si="5"/>
        <v>1</v>
      </c>
      <c r="T29" s="195"/>
      <c r="U29" s="196">
        <v>4</v>
      </c>
      <c r="V29" s="89">
        <f t="shared" si="0"/>
        <v>0</v>
      </c>
      <c r="W29" s="220" t="s">
        <v>37</v>
      </c>
      <c r="X29" s="221" t="s">
        <v>51</v>
      </c>
      <c r="Y29" s="222" t="s">
        <v>43</v>
      </c>
      <c r="Z29" s="199"/>
      <c r="AA29" s="218"/>
      <c r="AB29" s="223">
        <v>0</v>
      </c>
      <c r="AC29" s="224" t="s">
        <v>48</v>
      </c>
      <c r="AD29" s="225">
        <f t="shared" si="6"/>
        <v>26</v>
      </c>
      <c r="AE29" s="226">
        <f>CEILING(AD29+AD29*'[1]Nastavení cen'!$J$17,1)</f>
        <v>38</v>
      </c>
      <c r="AF29" s="226">
        <f t="shared" si="7"/>
        <v>0</v>
      </c>
      <c r="AG29" s="243"/>
      <c r="AH29" s="242"/>
      <c r="AI29" s="244"/>
      <c r="AJ29" s="228">
        <f t="shared" si="9"/>
        <v>38</v>
      </c>
      <c r="AK29" s="218"/>
      <c r="AL29" s="229">
        <f t="shared" si="10"/>
        <v>0</v>
      </c>
      <c r="AM29" s="204"/>
      <c r="AN29" s="230" t="s">
        <v>41</v>
      </c>
      <c r="AO29" s="231" t="s">
        <v>41</v>
      </c>
      <c r="AP29" s="245" t="s">
        <v>41</v>
      </c>
      <c r="AQ29" s="233" t="s">
        <v>41</v>
      </c>
      <c r="AR29" s="234" t="s">
        <v>41</v>
      </c>
      <c r="AS29" s="235"/>
      <c r="AT29" s="236"/>
      <c r="AU29" s="237"/>
      <c r="AV29" s="238" t="s">
        <v>53</v>
      </c>
      <c r="AW29" s="239">
        <f>'[1]Nastavení cen'!$H$17</f>
        <v>390</v>
      </c>
      <c r="AX29" s="240"/>
    </row>
    <row r="30" spans="1:50" ht="25.05" customHeight="1" x14ac:dyDescent="0.3">
      <c r="A30" s="213"/>
      <c r="B30" s="214"/>
      <c r="C30" s="215"/>
      <c r="D30" s="186"/>
      <c r="E30" s="184"/>
      <c r="F30" s="185"/>
      <c r="G30" s="186"/>
      <c r="H30" s="186"/>
      <c r="I30" s="187"/>
      <c r="J30" s="188"/>
      <c r="K30" s="216"/>
      <c r="L30" s="186"/>
      <c r="M30" s="186"/>
      <c r="N30" s="187"/>
      <c r="O30" s="191"/>
      <c r="P30" s="217" t="s">
        <v>9</v>
      </c>
      <c r="Q30" s="218"/>
      <c r="R30" s="219">
        <f t="shared" si="4"/>
        <v>0</v>
      </c>
      <c r="S30" s="219">
        <f t="shared" si="5"/>
        <v>1</v>
      </c>
      <c r="T30" s="195">
        <v>3</v>
      </c>
      <c r="U30" s="196">
        <v>1</v>
      </c>
      <c r="V30" s="89">
        <f t="shared" si="0"/>
        <v>0</v>
      </c>
      <c r="W30" s="220" t="s">
        <v>37</v>
      </c>
      <c r="X30" s="221" t="s">
        <v>54</v>
      </c>
      <c r="Y30" s="222" t="s">
        <v>55</v>
      </c>
      <c r="Z30" s="199"/>
      <c r="AA30" s="218"/>
      <c r="AB30" s="223">
        <v>1</v>
      </c>
      <c r="AC30" s="224" t="s">
        <v>40</v>
      </c>
      <c r="AD30" s="225">
        <f t="shared" si="6"/>
        <v>767</v>
      </c>
      <c r="AE30" s="866"/>
      <c r="AF30" s="226">
        <f t="shared" si="7"/>
        <v>0</v>
      </c>
      <c r="AG30" s="227">
        <f>CEILING(AX30+(AX30*'[1]Nastavení cen'!$G$17),1)</f>
        <v>500</v>
      </c>
      <c r="AH30" s="227"/>
      <c r="AI30" s="227">
        <f>(AB30*AH30)</f>
        <v>0</v>
      </c>
      <c r="AJ30" s="228">
        <f t="shared" si="9"/>
        <v>0</v>
      </c>
      <c r="AK30" s="218"/>
      <c r="AL30" s="229">
        <f t="shared" si="10"/>
        <v>0</v>
      </c>
      <c r="AM30" s="204"/>
      <c r="AN30" s="230">
        <v>10</v>
      </c>
      <c r="AO30" s="231">
        <f>AB30*AN30</f>
        <v>10</v>
      </c>
      <c r="AP30" s="232">
        <v>0.1</v>
      </c>
      <c r="AQ30" s="233" t="s">
        <v>41</v>
      </c>
      <c r="AR30" s="234">
        <f>AO30*AP30</f>
        <v>1</v>
      </c>
      <c r="AS30" s="235"/>
      <c r="AT30" s="236"/>
      <c r="AU30" s="237"/>
      <c r="AV30" s="238">
        <v>118</v>
      </c>
      <c r="AW30" s="239">
        <f>'[1]Nastavení cen'!$H$17</f>
        <v>390</v>
      </c>
      <c r="AX30" s="240">
        <v>500</v>
      </c>
    </row>
    <row r="31" spans="1:50" ht="17.25" hidden="1" customHeight="1" x14ac:dyDescent="0.3">
      <c r="A31" s="213"/>
      <c r="B31" s="214"/>
      <c r="C31" s="215"/>
      <c r="D31" s="186"/>
      <c r="E31" s="184"/>
      <c r="F31" s="185"/>
      <c r="G31" s="186"/>
      <c r="H31" s="186"/>
      <c r="I31" s="187"/>
      <c r="J31" s="188"/>
      <c r="K31" s="216"/>
      <c r="L31" s="186"/>
      <c r="M31" s="186"/>
      <c r="N31" s="187"/>
      <c r="O31" s="191"/>
      <c r="P31" s="217" t="s">
        <v>9</v>
      </c>
      <c r="Q31" s="218"/>
      <c r="R31" s="219">
        <f t="shared" si="4"/>
        <v>0</v>
      </c>
      <c r="S31" s="219">
        <f t="shared" si="5"/>
        <v>1</v>
      </c>
      <c r="T31" s="195"/>
      <c r="U31" s="196">
        <v>4</v>
      </c>
      <c r="V31" s="89">
        <f t="shared" si="0"/>
        <v>0</v>
      </c>
      <c r="W31" s="220" t="s">
        <v>37</v>
      </c>
      <c r="X31" s="221" t="s">
        <v>54</v>
      </c>
      <c r="Y31" s="222" t="s">
        <v>43</v>
      </c>
      <c r="Z31" s="199"/>
      <c r="AA31" s="218"/>
      <c r="AB31" s="223">
        <v>0</v>
      </c>
      <c r="AC31" s="224" t="s">
        <v>40</v>
      </c>
      <c r="AD31" s="225">
        <f t="shared" si="6"/>
        <v>767</v>
      </c>
      <c r="AE31" s="226">
        <f>CEILING(AD31+AD31*'[1]Nastavení cen'!$J$17,1)</f>
        <v>1120</v>
      </c>
      <c r="AF31" s="226">
        <f t="shared" si="7"/>
        <v>0</v>
      </c>
      <c r="AG31" s="243"/>
      <c r="AH31" s="242"/>
      <c r="AI31" s="244"/>
      <c r="AJ31" s="228">
        <f t="shared" si="9"/>
        <v>1120</v>
      </c>
      <c r="AK31" s="218"/>
      <c r="AL31" s="229">
        <f t="shared" si="10"/>
        <v>0</v>
      </c>
      <c r="AM31" s="204"/>
      <c r="AN31" s="230" t="s">
        <v>41</v>
      </c>
      <c r="AO31" s="231" t="s">
        <v>41</v>
      </c>
      <c r="AP31" s="245" t="s">
        <v>41</v>
      </c>
      <c r="AQ31" s="233" t="s">
        <v>41</v>
      </c>
      <c r="AR31" s="234" t="s">
        <v>41</v>
      </c>
      <c r="AS31" s="235"/>
      <c r="AT31" s="236"/>
      <c r="AU31" s="237"/>
      <c r="AV31" s="238">
        <v>118</v>
      </c>
      <c r="AW31" s="239">
        <f>'[1]Nastavení cen'!$H$17</f>
        <v>390</v>
      </c>
      <c r="AX31" s="240"/>
    </row>
    <row r="32" spans="1:50" ht="17.25" hidden="1" customHeight="1" x14ac:dyDescent="0.3">
      <c r="A32" s="213"/>
      <c r="B32" s="214"/>
      <c r="C32" s="215"/>
      <c r="D32" s="186"/>
      <c r="E32" s="184"/>
      <c r="F32" s="185"/>
      <c r="G32" s="186"/>
      <c r="H32" s="186"/>
      <c r="I32" s="187"/>
      <c r="J32" s="188"/>
      <c r="K32" s="216"/>
      <c r="L32" s="186"/>
      <c r="M32" s="186"/>
      <c r="N32" s="187"/>
      <c r="O32" s="191"/>
      <c r="P32" s="217" t="s">
        <v>9</v>
      </c>
      <c r="Q32" s="218"/>
      <c r="R32" s="219">
        <f t="shared" si="4"/>
        <v>0</v>
      </c>
      <c r="S32" s="219">
        <f t="shared" si="5"/>
        <v>1</v>
      </c>
      <c r="T32" s="195"/>
      <c r="U32" s="196">
        <v>5</v>
      </c>
      <c r="V32" s="89">
        <f t="shared" si="0"/>
        <v>0</v>
      </c>
      <c r="W32" s="220" t="s">
        <v>56</v>
      </c>
      <c r="X32" s="221" t="s">
        <v>57</v>
      </c>
      <c r="Y32" s="222" t="s">
        <v>58</v>
      </c>
      <c r="Z32" s="199"/>
      <c r="AA32" s="218"/>
      <c r="AB32" s="223">
        <v>0</v>
      </c>
      <c r="AC32" s="224" t="s">
        <v>40</v>
      </c>
      <c r="AD32" s="225">
        <f t="shared" si="6"/>
        <v>637</v>
      </c>
      <c r="AE32" s="226">
        <f>CEILING(AD32+AD32*'[1]Nastavení cen'!$J$17,1)</f>
        <v>931</v>
      </c>
      <c r="AF32" s="226">
        <f t="shared" si="7"/>
        <v>0</v>
      </c>
      <c r="AG32" s="227">
        <f>CEILING(AX32+(AX32*'[1]Nastavení cen'!$G$17),1)</f>
        <v>1200</v>
      </c>
      <c r="AH32" s="227">
        <f>CEILING(AG32*'[1]Nastavení cen'!$K$17,1)+AG32</f>
        <v>1560</v>
      </c>
      <c r="AI32" s="227">
        <f t="shared" ref="AI32:AI35" si="13">(AB32*AH32)</f>
        <v>0</v>
      </c>
      <c r="AJ32" s="228">
        <f t="shared" si="9"/>
        <v>2491</v>
      </c>
      <c r="AK32" s="218"/>
      <c r="AL32" s="229">
        <f t="shared" si="10"/>
        <v>0</v>
      </c>
      <c r="AM32" s="204"/>
      <c r="AN32" s="230">
        <v>3</v>
      </c>
      <c r="AO32" s="231">
        <f t="shared" ref="AO32:AO35" si="14">AB32*AN32</f>
        <v>0</v>
      </c>
      <c r="AP32" s="232">
        <v>0.05</v>
      </c>
      <c r="AQ32" s="233" t="s">
        <v>41</v>
      </c>
      <c r="AR32" s="234">
        <f t="shared" ref="AR32:AR35" si="15">AO32*AP32</f>
        <v>0</v>
      </c>
      <c r="AS32" s="235"/>
      <c r="AT32" s="236"/>
      <c r="AU32" s="237"/>
      <c r="AV32" s="238">
        <v>98</v>
      </c>
      <c r="AW32" s="239">
        <f>'[1]Nastavení cen'!$H$17</f>
        <v>390</v>
      </c>
      <c r="AX32" s="240">
        <v>1200</v>
      </c>
    </row>
    <row r="33" spans="1:50" ht="17.25" hidden="1" customHeight="1" x14ac:dyDescent="0.3">
      <c r="A33" s="213"/>
      <c r="B33" s="214"/>
      <c r="C33" s="215"/>
      <c r="D33" s="186"/>
      <c r="E33" s="184"/>
      <c r="F33" s="185"/>
      <c r="G33" s="186"/>
      <c r="H33" s="186"/>
      <c r="I33" s="187"/>
      <c r="J33" s="188"/>
      <c r="K33" s="216"/>
      <c r="L33" s="186"/>
      <c r="M33" s="186"/>
      <c r="N33" s="187"/>
      <c r="O33" s="191"/>
      <c r="P33" s="217" t="s">
        <v>9</v>
      </c>
      <c r="Q33" s="218"/>
      <c r="R33" s="219">
        <f t="shared" si="4"/>
        <v>0</v>
      </c>
      <c r="S33" s="219">
        <f t="shared" si="5"/>
        <v>1</v>
      </c>
      <c r="T33" s="195"/>
      <c r="U33" s="196">
        <v>1</v>
      </c>
      <c r="V33" s="89">
        <f t="shared" si="0"/>
        <v>0</v>
      </c>
      <c r="W33" s="220" t="s">
        <v>56</v>
      </c>
      <c r="X33" s="221" t="s">
        <v>57</v>
      </c>
      <c r="Y33" s="222" t="s">
        <v>59</v>
      </c>
      <c r="Z33" s="199"/>
      <c r="AA33" s="218"/>
      <c r="AB33" s="223">
        <v>0</v>
      </c>
      <c r="AC33" s="224" t="s">
        <v>40</v>
      </c>
      <c r="AD33" s="225">
        <f t="shared" si="6"/>
        <v>637</v>
      </c>
      <c r="AE33" s="226">
        <f>CEILING(AD33+AD33*'[1]Nastavení cen'!$J$17,1)</f>
        <v>931</v>
      </c>
      <c r="AF33" s="226">
        <f t="shared" si="7"/>
        <v>0</v>
      </c>
      <c r="AG33" s="241">
        <f>CEILING(AX33+(AX33*'[1]Nastavení cen'!$G$17),1)</f>
        <v>500</v>
      </c>
      <c r="AH33" s="242">
        <f>CEILING(AG33*'[1]Nastavení cen'!$K$17,1)+AG33</f>
        <v>650</v>
      </c>
      <c r="AI33" s="242">
        <f t="shared" si="13"/>
        <v>0</v>
      </c>
      <c r="AJ33" s="228">
        <f t="shared" si="9"/>
        <v>1581</v>
      </c>
      <c r="AK33" s="218"/>
      <c r="AL33" s="229">
        <f t="shared" si="10"/>
        <v>0</v>
      </c>
      <c r="AM33" s="204"/>
      <c r="AN33" s="230">
        <v>3</v>
      </c>
      <c r="AO33" s="231">
        <f t="shared" si="14"/>
        <v>0</v>
      </c>
      <c r="AP33" s="232">
        <v>0.05</v>
      </c>
      <c r="AQ33" s="233" t="s">
        <v>41</v>
      </c>
      <c r="AR33" s="234">
        <f t="shared" si="15"/>
        <v>0</v>
      </c>
      <c r="AS33" s="235"/>
      <c r="AT33" s="236"/>
      <c r="AU33" s="237"/>
      <c r="AV33" s="238">
        <v>98</v>
      </c>
      <c r="AW33" s="239">
        <f>'[1]Nastavení cen'!$H$17</f>
        <v>390</v>
      </c>
      <c r="AX33" s="240">
        <v>500</v>
      </c>
    </row>
    <row r="34" spans="1:50" ht="17.25" hidden="1" customHeight="1" x14ac:dyDescent="0.3">
      <c r="A34" s="213"/>
      <c r="B34" s="214"/>
      <c r="C34" s="215"/>
      <c r="D34" s="186"/>
      <c r="E34" s="184"/>
      <c r="F34" s="185"/>
      <c r="G34" s="186"/>
      <c r="H34" s="186"/>
      <c r="I34" s="187"/>
      <c r="J34" s="188"/>
      <c r="K34" s="216"/>
      <c r="L34" s="186"/>
      <c r="M34" s="186"/>
      <c r="N34" s="187"/>
      <c r="O34" s="191"/>
      <c r="P34" s="217" t="s">
        <v>9</v>
      </c>
      <c r="Q34" s="218"/>
      <c r="R34" s="219">
        <f t="shared" si="4"/>
        <v>0</v>
      </c>
      <c r="S34" s="219">
        <f t="shared" si="5"/>
        <v>1</v>
      </c>
      <c r="T34" s="195"/>
      <c r="U34" s="196">
        <v>5</v>
      </c>
      <c r="V34" s="89">
        <f t="shared" si="0"/>
        <v>0</v>
      </c>
      <c r="W34" s="220" t="s">
        <v>56</v>
      </c>
      <c r="X34" s="221" t="s">
        <v>57</v>
      </c>
      <c r="Y34" s="222" t="s">
        <v>60</v>
      </c>
      <c r="Z34" s="199"/>
      <c r="AA34" s="218"/>
      <c r="AB34" s="223">
        <v>0</v>
      </c>
      <c r="AC34" s="224" t="s">
        <v>40</v>
      </c>
      <c r="AD34" s="225">
        <f t="shared" si="6"/>
        <v>767</v>
      </c>
      <c r="AE34" s="226">
        <f>CEILING(AD34+AD34*'[1]Nastavení cen'!$J$17,1)</f>
        <v>1120</v>
      </c>
      <c r="AF34" s="226">
        <f t="shared" si="7"/>
        <v>0</v>
      </c>
      <c r="AG34" s="227">
        <f>CEILING(AX34+(AX34*'[1]Nastavení cen'!$G$17),1)</f>
        <v>2500</v>
      </c>
      <c r="AH34" s="227">
        <f>CEILING(AG34*'[1]Nastavení cen'!$K$17,1)+AG34</f>
        <v>3250</v>
      </c>
      <c r="AI34" s="227">
        <f t="shared" si="13"/>
        <v>0</v>
      </c>
      <c r="AJ34" s="228">
        <f t="shared" si="9"/>
        <v>4370</v>
      </c>
      <c r="AK34" s="218"/>
      <c r="AL34" s="229">
        <f t="shared" si="10"/>
        <v>0</v>
      </c>
      <c r="AM34" s="204"/>
      <c r="AN34" s="230">
        <v>4</v>
      </c>
      <c r="AO34" s="231">
        <f t="shared" si="14"/>
        <v>0</v>
      </c>
      <c r="AP34" s="232">
        <v>0.05</v>
      </c>
      <c r="AQ34" s="233" t="s">
        <v>41</v>
      </c>
      <c r="AR34" s="234">
        <f t="shared" si="15"/>
        <v>0</v>
      </c>
      <c r="AS34" s="235"/>
      <c r="AT34" s="236"/>
      <c r="AU34" s="237"/>
      <c r="AV34" s="238">
        <v>118</v>
      </c>
      <c r="AW34" s="239">
        <f>'[1]Nastavení cen'!$H$17</f>
        <v>390</v>
      </c>
      <c r="AX34" s="240">
        <v>2500</v>
      </c>
    </row>
    <row r="35" spans="1:50" ht="17.25" hidden="1" customHeight="1" x14ac:dyDescent="0.3">
      <c r="A35" s="213"/>
      <c r="B35" s="214"/>
      <c r="C35" s="215"/>
      <c r="D35" s="186"/>
      <c r="E35" s="184"/>
      <c r="F35" s="185"/>
      <c r="G35" s="186"/>
      <c r="H35" s="186"/>
      <c r="I35" s="187"/>
      <c r="J35" s="188"/>
      <c r="K35" s="216"/>
      <c r="L35" s="186"/>
      <c r="M35" s="186"/>
      <c r="N35" s="187"/>
      <c r="O35" s="191"/>
      <c r="P35" s="217" t="s">
        <v>9</v>
      </c>
      <c r="Q35" s="218"/>
      <c r="R35" s="219">
        <f t="shared" si="4"/>
        <v>0</v>
      </c>
      <c r="S35" s="219">
        <f t="shared" si="5"/>
        <v>1</v>
      </c>
      <c r="T35" s="195"/>
      <c r="U35" s="196">
        <v>2</v>
      </c>
      <c r="V35" s="89">
        <f t="shared" si="0"/>
        <v>0</v>
      </c>
      <c r="W35" s="220" t="s">
        <v>56</v>
      </c>
      <c r="X35" s="221" t="s">
        <v>57</v>
      </c>
      <c r="Y35" s="222" t="s">
        <v>61</v>
      </c>
      <c r="Z35" s="199"/>
      <c r="AA35" s="218"/>
      <c r="AB35" s="223">
        <v>0</v>
      </c>
      <c r="AC35" s="224" t="s">
        <v>40</v>
      </c>
      <c r="AD35" s="225">
        <f t="shared" si="6"/>
        <v>767</v>
      </c>
      <c r="AE35" s="226">
        <f>CEILING(AD35+AD35*'[1]Nastavení cen'!$J$17,1)</f>
        <v>1120</v>
      </c>
      <c r="AF35" s="226">
        <f t="shared" si="7"/>
        <v>0</v>
      </c>
      <c r="AG35" s="241">
        <f>CEILING(AX35+(AX35*'[1]Nastavení cen'!$G$17),1)</f>
        <v>990</v>
      </c>
      <c r="AH35" s="242">
        <f>CEILING(AG35*'[1]Nastavení cen'!$K$17,1)+AG35</f>
        <v>1287</v>
      </c>
      <c r="AI35" s="242">
        <f t="shared" si="13"/>
        <v>0</v>
      </c>
      <c r="AJ35" s="228">
        <f t="shared" si="9"/>
        <v>2407</v>
      </c>
      <c r="AK35" s="218"/>
      <c r="AL35" s="229">
        <f t="shared" si="10"/>
        <v>0</v>
      </c>
      <c r="AM35" s="204"/>
      <c r="AN35" s="230">
        <v>4</v>
      </c>
      <c r="AO35" s="231">
        <f t="shared" si="14"/>
        <v>0</v>
      </c>
      <c r="AP35" s="232">
        <v>0.05</v>
      </c>
      <c r="AQ35" s="233" t="s">
        <v>41</v>
      </c>
      <c r="AR35" s="234">
        <f t="shared" si="15"/>
        <v>0</v>
      </c>
      <c r="AS35" s="235"/>
      <c r="AT35" s="236"/>
      <c r="AU35" s="237"/>
      <c r="AV35" s="238">
        <v>118</v>
      </c>
      <c r="AW35" s="239">
        <f>'[1]Nastavení cen'!$H$17</f>
        <v>390</v>
      </c>
      <c r="AX35" s="240">
        <v>990</v>
      </c>
    </row>
    <row r="36" spans="1:50" ht="17.25" hidden="1" customHeight="1" x14ac:dyDescent="0.3">
      <c r="A36" s="213"/>
      <c r="B36" s="214"/>
      <c r="C36" s="215"/>
      <c r="D36" s="186"/>
      <c r="E36" s="184"/>
      <c r="F36" s="185"/>
      <c r="G36" s="186"/>
      <c r="H36" s="186"/>
      <c r="I36" s="187"/>
      <c r="J36" s="188"/>
      <c r="K36" s="216"/>
      <c r="L36" s="186"/>
      <c r="M36" s="186"/>
      <c r="N36" s="187"/>
      <c r="O36" s="191"/>
      <c r="P36" s="217" t="s">
        <v>9</v>
      </c>
      <c r="Q36" s="218"/>
      <c r="R36" s="219">
        <f t="shared" si="4"/>
        <v>0</v>
      </c>
      <c r="S36" s="219">
        <f t="shared" si="5"/>
        <v>1</v>
      </c>
      <c r="T36" s="195"/>
      <c r="U36" s="196">
        <v>4</v>
      </c>
      <c r="V36" s="89">
        <f t="shared" si="0"/>
        <v>0</v>
      </c>
      <c r="W36" s="220" t="s">
        <v>56</v>
      </c>
      <c r="X36" s="221" t="s">
        <v>57</v>
      </c>
      <c r="Y36" s="222" t="s">
        <v>43</v>
      </c>
      <c r="Z36" s="199"/>
      <c r="AA36" s="218"/>
      <c r="AB36" s="223">
        <v>0</v>
      </c>
      <c r="AC36" s="224" t="s">
        <v>40</v>
      </c>
      <c r="AD36" s="225">
        <f t="shared" si="6"/>
        <v>767</v>
      </c>
      <c r="AE36" s="226">
        <f>CEILING(AD36+AD36*'[1]Nastavení cen'!$J$17,1)</f>
        <v>1120</v>
      </c>
      <c r="AF36" s="226">
        <f t="shared" si="7"/>
        <v>0</v>
      </c>
      <c r="AG36" s="241"/>
      <c r="AH36" s="242"/>
      <c r="AI36" s="242"/>
      <c r="AJ36" s="228">
        <f t="shared" si="9"/>
        <v>1120</v>
      </c>
      <c r="AK36" s="218"/>
      <c r="AL36" s="229">
        <f t="shared" si="10"/>
        <v>0</v>
      </c>
      <c r="AM36" s="204"/>
      <c r="AN36" s="230" t="s">
        <v>41</v>
      </c>
      <c r="AO36" s="231" t="s">
        <v>41</v>
      </c>
      <c r="AP36" s="245" t="s">
        <v>41</v>
      </c>
      <c r="AQ36" s="233" t="s">
        <v>41</v>
      </c>
      <c r="AR36" s="234" t="s">
        <v>41</v>
      </c>
      <c r="AS36" s="235"/>
      <c r="AT36" s="236"/>
      <c r="AU36" s="237"/>
      <c r="AV36" s="238">
        <v>118</v>
      </c>
      <c r="AW36" s="239">
        <f>'[1]Nastavení cen'!$H$17</f>
        <v>390</v>
      </c>
      <c r="AX36" s="240"/>
    </row>
    <row r="37" spans="1:50" ht="17.25" hidden="1" customHeight="1" x14ac:dyDescent="0.3">
      <c r="A37" s="213"/>
      <c r="B37" s="214"/>
      <c r="C37" s="215"/>
      <c r="D37" s="186"/>
      <c r="E37" s="184"/>
      <c r="F37" s="185"/>
      <c r="G37" s="186"/>
      <c r="H37" s="186"/>
      <c r="I37" s="187"/>
      <c r="J37" s="188"/>
      <c r="K37" s="216"/>
      <c r="L37" s="186"/>
      <c r="M37" s="186"/>
      <c r="N37" s="187"/>
      <c r="O37" s="191"/>
      <c r="P37" s="217" t="s">
        <v>9</v>
      </c>
      <c r="Q37" s="218"/>
      <c r="R37" s="219">
        <f t="shared" si="4"/>
        <v>0</v>
      </c>
      <c r="S37" s="219">
        <f t="shared" si="5"/>
        <v>1</v>
      </c>
      <c r="T37" s="195"/>
      <c r="U37" s="196">
        <v>1</v>
      </c>
      <c r="V37" s="89">
        <f t="shared" si="0"/>
        <v>0</v>
      </c>
      <c r="W37" s="220" t="s">
        <v>56</v>
      </c>
      <c r="X37" s="221" t="s">
        <v>62</v>
      </c>
      <c r="Y37" s="222" t="s">
        <v>63</v>
      </c>
      <c r="Z37" s="199"/>
      <c r="AA37" s="218"/>
      <c r="AB37" s="223">
        <v>0</v>
      </c>
      <c r="AC37" s="224" t="s">
        <v>40</v>
      </c>
      <c r="AD37" s="225">
        <f t="shared" si="6"/>
        <v>611</v>
      </c>
      <c r="AE37" s="226">
        <f>CEILING(AD37+AD37*'[1]Nastavení cen'!$J$17,1)</f>
        <v>893</v>
      </c>
      <c r="AF37" s="226">
        <f t="shared" si="7"/>
        <v>0</v>
      </c>
      <c r="AG37" s="241">
        <f>CEILING(AX37+(AX37*'[1]Nastavení cen'!$G$17),1)</f>
        <v>400</v>
      </c>
      <c r="AH37" s="242">
        <f>CEILING(AG37*'[1]Nastavení cen'!$K$17,1)+AG37</f>
        <v>520</v>
      </c>
      <c r="AI37" s="242">
        <f>(AB37*AH37)</f>
        <v>0</v>
      </c>
      <c r="AJ37" s="228">
        <f t="shared" si="9"/>
        <v>1413</v>
      </c>
      <c r="AK37" s="218"/>
      <c r="AL37" s="229">
        <f t="shared" si="10"/>
        <v>0</v>
      </c>
      <c r="AM37" s="204"/>
      <c r="AN37" s="230">
        <v>2</v>
      </c>
      <c r="AO37" s="231">
        <f>AB37*AN37</f>
        <v>0</v>
      </c>
      <c r="AP37" s="232">
        <v>0.05</v>
      </c>
      <c r="AQ37" s="233" t="s">
        <v>41</v>
      </c>
      <c r="AR37" s="234">
        <f>AO37*AP37</f>
        <v>0</v>
      </c>
      <c r="AS37" s="235"/>
      <c r="AT37" s="236"/>
      <c r="AU37" s="237"/>
      <c r="AV37" s="238">
        <v>94</v>
      </c>
      <c r="AW37" s="239">
        <f>'[1]Nastavení cen'!$H$17</f>
        <v>390</v>
      </c>
      <c r="AX37" s="240">
        <v>400</v>
      </c>
    </row>
    <row r="38" spans="1:50" ht="17.25" hidden="1" customHeight="1" x14ac:dyDescent="0.3">
      <c r="A38" s="213"/>
      <c r="B38" s="214"/>
      <c r="C38" s="215"/>
      <c r="D38" s="186"/>
      <c r="E38" s="184"/>
      <c r="F38" s="185"/>
      <c r="G38" s="186"/>
      <c r="H38" s="186"/>
      <c r="I38" s="187"/>
      <c r="J38" s="188"/>
      <c r="K38" s="216"/>
      <c r="L38" s="186"/>
      <c r="M38" s="186"/>
      <c r="N38" s="187"/>
      <c r="O38" s="191"/>
      <c r="P38" s="217" t="s">
        <v>9</v>
      </c>
      <c r="Q38" s="218"/>
      <c r="R38" s="219">
        <f t="shared" si="4"/>
        <v>0</v>
      </c>
      <c r="S38" s="219">
        <f t="shared" si="5"/>
        <v>1</v>
      </c>
      <c r="T38" s="195"/>
      <c r="U38" s="196">
        <v>4</v>
      </c>
      <c r="V38" s="89">
        <f t="shared" si="0"/>
        <v>0</v>
      </c>
      <c r="W38" s="220" t="s">
        <v>56</v>
      </c>
      <c r="X38" s="221" t="s">
        <v>62</v>
      </c>
      <c r="Y38" s="222" t="s">
        <v>43</v>
      </c>
      <c r="Z38" s="199"/>
      <c r="AA38" s="218"/>
      <c r="AB38" s="223">
        <v>0</v>
      </c>
      <c r="AC38" s="224" t="s">
        <v>40</v>
      </c>
      <c r="AD38" s="225">
        <f t="shared" si="6"/>
        <v>611</v>
      </c>
      <c r="AE38" s="226">
        <f>CEILING(AD38+AD38*'[1]Nastavení cen'!$J$17,1)</f>
        <v>893</v>
      </c>
      <c r="AF38" s="226">
        <f t="shared" si="7"/>
        <v>0</v>
      </c>
      <c r="AG38" s="241"/>
      <c r="AH38" s="242"/>
      <c r="AI38" s="242"/>
      <c r="AJ38" s="228">
        <f t="shared" si="9"/>
        <v>893</v>
      </c>
      <c r="AK38" s="218"/>
      <c r="AL38" s="229">
        <f t="shared" si="10"/>
        <v>0</v>
      </c>
      <c r="AM38" s="204"/>
      <c r="AN38" s="230" t="s">
        <v>41</v>
      </c>
      <c r="AO38" s="231" t="s">
        <v>41</v>
      </c>
      <c r="AP38" s="245" t="s">
        <v>41</v>
      </c>
      <c r="AQ38" s="233" t="s">
        <v>41</v>
      </c>
      <c r="AR38" s="234" t="s">
        <v>41</v>
      </c>
      <c r="AS38" s="235"/>
      <c r="AT38" s="236"/>
      <c r="AU38" s="237"/>
      <c r="AV38" s="238">
        <v>94</v>
      </c>
      <c r="AW38" s="239">
        <f>'[1]Nastavení cen'!$H$17</f>
        <v>390</v>
      </c>
      <c r="AX38" s="240"/>
    </row>
    <row r="39" spans="1:50" ht="17.25" hidden="1" customHeight="1" x14ac:dyDescent="0.3">
      <c r="A39" s="213"/>
      <c r="B39" s="214"/>
      <c r="C39" s="215"/>
      <c r="D39" s="186"/>
      <c r="E39" s="184"/>
      <c r="F39" s="185"/>
      <c r="G39" s="186"/>
      <c r="H39" s="186"/>
      <c r="I39" s="187"/>
      <c r="J39" s="188"/>
      <c r="K39" s="216"/>
      <c r="L39" s="186"/>
      <c r="M39" s="186"/>
      <c r="N39" s="187"/>
      <c r="O39" s="191"/>
      <c r="P39" s="217" t="s">
        <v>9</v>
      </c>
      <c r="Q39" s="218"/>
      <c r="R39" s="219">
        <f t="shared" si="4"/>
        <v>0</v>
      </c>
      <c r="S39" s="219">
        <f t="shared" si="5"/>
        <v>1</v>
      </c>
      <c r="T39" s="195"/>
      <c r="U39" s="196">
        <v>4</v>
      </c>
      <c r="V39" s="89">
        <f t="shared" si="0"/>
        <v>0</v>
      </c>
      <c r="W39" s="220" t="s">
        <v>64</v>
      </c>
      <c r="X39" s="221" t="s">
        <v>65</v>
      </c>
      <c r="Y39" s="222" t="s">
        <v>43</v>
      </c>
      <c r="Z39" s="199"/>
      <c r="AA39" s="218"/>
      <c r="AB39" s="223">
        <v>0</v>
      </c>
      <c r="AC39" s="224" t="s">
        <v>66</v>
      </c>
      <c r="AD39" s="225">
        <f t="shared" si="6"/>
        <v>390</v>
      </c>
      <c r="AE39" s="226">
        <f>CEILING(AD39+AD39*'[1]Nastavení cen'!$J$17,1)</f>
        <v>570</v>
      </c>
      <c r="AF39" s="226">
        <f t="shared" si="7"/>
        <v>0</v>
      </c>
      <c r="AG39" s="241"/>
      <c r="AH39" s="242"/>
      <c r="AI39" s="242"/>
      <c r="AJ39" s="228">
        <f t="shared" si="9"/>
        <v>570</v>
      </c>
      <c r="AK39" s="218"/>
      <c r="AL39" s="229">
        <f t="shared" si="10"/>
        <v>0</v>
      </c>
      <c r="AM39" s="204"/>
      <c r="AN39" s="230" t="s">
        <v>41</v>
      </c>
      <c r="AO39" s="231" t="s">
        <v>41</v>
      </c>
      <c r="AP39" s="245" t="s">
        <v>41</v>
      </c>
      <c r="AQ39" s="233" t="s">
        <v>41</v>
      </c>
      <c r="AR39" s="234" t="s">
        <v>41</v>
      </c>
      <c r="AS39" s="235"/>
      <c r="AT39" s="236"/>
      <c r="AU39" s="237"/>
      <c r="AV39" s="238">
        <v>60</v>
      </c>
      <c r="AW39" s="239">
        <f>'[1]Nastavení cen'!$H$17</f>
        <v>390</v>
      </c>
      <c r="AX39" s="240"/>
    </row>
    <row r="40" spans="1:50" ht="17.25" hidden="1" customHeight="1" x14ac:dyDescent="0.3">
      <c r="A40" s="213"/>
      <c r="B40" s="214"/>
      <c r="C40" s="215"/>
      <c r="D40" s="186"/>
      <c r="E40" s="184"/>
      <c r="F40" s="185"/>
      <c r="G40" s="186"/>
      <c r="H40" s="186"/>
      <c r="I40" s="187"/>
      <c r="J40" s="188"/>
      <c r="K40" s="216"/>
      <c r="L40" s="186"/>
      <c r="M40" s="186"/>
      <c r="N40" s="187"/>
      <c r="O40" s="191"/>
      <c r="P40" s="217" t="s">
        <v>9</v>
      </c>
      <c r="Q40" s="218"/>
      <c r="R40" s="219">
        <f t="shared" si="4"/>
        <v>0</v>
      </c>
      <c r="S40" s="219">
        <f t="shared" si="5"/>
        <v>1</v>
      </c>
      <c r="T40" s="195"/>
      <c r="U40" s="196">
        <v>4</v>
      </c>
      <c r="V40" s="89">
        <f t="shared" si="0"/>
        <v>0</v>
      </c>
      <c r="W40" s="220" t="s">
        <v>64</v>
      </c>
      <c r="X40" s="221" t="s">
        <v>67</v>
      </c>
      <c r="Y40" s="222" t="s">
        <v>43</v>
      </c>
      <c r="Z40" s="199"/>
      <c r="AA40" s="218"/>
      <c r="AB40" s="223">
        <v>0</v>
      </c>
      <c r="AC40" s="224" t="s">
        <v>66</v>
      </c>
      <c r="AD40" s="225">
        <f t="shared" si="6"/>
        <v>390</v>
      </c>
      <c r="AE40" s="226">
        <f>CEILING(AD40+AD40*'[1]Nastavení cen'!$J$17,1)</f>
        <v>570</v>
      </c>
      <c r="AF40" s="226">
        <f t="shared" si="7"/>
        <v>0</v>
      </c>
      <c r="AG40" s="241"/>
      <c r="AH40" s="242"/>
      <c r="AI40" s="242"/>
      <c r="AJ40" s="228">
        <f t="shared" si="9"/>
        <v>570</v>
      </c>
      <c r="AK40" s="218"/>
      <c r="AL40" s="229">
        <f t="shared" si="10"/>
        <v>0</v>
      </c>
      <c r="AM40" s="204"/>
      <c r="AN40" s="230" t="s">
        <v>41</v>
      </c>
      <c r="AO40" s="231" t="s">
        <v>41</v>
      </c>
      <c r="AP40" s="245" t="s">
        <v>41</v>
      </c>
      <c r="AQ40" s="233" t="s">
        <v>41</v>
      </c>
      <c r="AR40" s="234" t="s">
        <v>41</v>
      </c>
      <c r="AS40" s="235"/>
      <c r="AT40" s="236"/>
      <c r="AU40" s="237"/>
      <c r="AV40" s="238">
        <v>60</v>
      </c>
      <c r="AW40" s="239">
        <f>'[1]Nastavení cen'!$H$17</f>
        <v>390</v>
      </c>
      <c r="AX40" s="240"/>
    </row>
    <row r="41" spans="1:50" ht="17.25" hidden="1" customHeight="1" x14ac:dyDescent="0.3">
      <c r="A41" s="213"/>
      <c r="B41" s="214"/>
      <c r="C41" s="215"/>
      <c r="D41" s="186"/>
      <c r="E41" s="184"/>
      <c r="F41" s="185"/>
      <c r="G41" s="186"/>
      <c r="H41" s="186"/>
      <c r="I41" s="187"/>
      <c r="J41" s="188"/>
      <c r="K41" s="216"/>
      <c r="L41" s="186"/>
      <c r="M41" s="186"/>
      <c r="N41" s="187"/>
      <c r="O41" s="191"/>
      <c r="P41" s="217" t="s">
        <v>9</v>
      </c>
      <c r="Q41" s="218"/>
      <c r="R41" s="219">
        <f t="shared" si="4"/>
        <v>0</v>
      </c>
      <c r="S41" s="219">
        <f t="shared" si="5"/>
        <v>1</v>
      </c>
      <c r="T41" s="195"/>
      <c r="U41" s="196">
        <v>4</v>
      </c>
      <c r="V41" s="89">
        <f t="shared" si="0"/>
        <v>0</v>
      </c>
      <c r="W41" s="220" t="s">
        <v>64</v>
      </c>
      <c r="X41" s="221" t="s">
        <v>68</v>
      </c>
      <c r="Y41" s="222" t="s">
        <v>43</v>
      </c>
      <c r="Z41" s="199"/>
      <c r="AA41" s="218"/>
      <c r="AB41" s="223">
        <v>0</v>
      </c>
      <c r="AC41" s="224" t="s">
        <v>66</v>
      </c>
      <c r="AD41" s="225">
        <f t="shared" si="6"/>
        <v>270</v>
      </c>
      <c r="AE41" s="226">
        <f>CEILING(AD41+AD41*'[1]Nastavení cen'!$J$17,1)</f>
        <v>395</v>
      </c>
      <c r="AF41" s="226">
        <f t="shared" si="7"/>
        <v>0</v>
      </c>
      <c r="AG41" s="241"/>
      <c r="AH41" s="242"/>
      <c r="AI41" s="242"/>
      <c r="AJ41" s="228">
        <f t="shared" si="9"/>
        <v>395</v>
      </c>
      <c r="AK41" s="218"/>
      <c r="AL41" s="229">
        <f t="shared" si="10"/>
        <v>0</v>
      </c>
      <c r="AM41" s="204"/>
      <c r="AN41" s="230" t="s">
        <v>41</v>
      </c>
      <c r="AO41" s="231" t="s">
        <v>41</v>
      </c>
      <c r="AP41" s="245" t="s">
        <v>41</v>
      </c>
      <c r="AQ41" s="233" t="s">
        <v>41</v>
      </c>
      <c r="AR41" s="234" t="s">
        <v>41</v>
      </c>
      <c r="AS41" s="235"/>
      <c r="AT41" s="236"/>
      <c r="AU41" s="237"/>
      <c r="AV41" s="238">
        <v>60</v>
      </c>
      <c r="AW41" s="239">
        <f>'[1]Nastavení cen'!$I$17</f>
        <v>270</v>
      </c>
      <c r="AX41" s="240"/>
    </row>
    <row r="42" spans="1:50" ht="17.25" hidden="1" customHeight="1" x14ac:dyDescent="0.3">
      <c r="A42" s="213"/>
      <c r="B42" s="214"/>
      <c r="C42" s="215"/>
      <c r="D42" s="186"/>
      <c r="E42" s="184"/>
      <c r="F42" s="185"/>
      <c r="G42" s="186"/>
      <c r="H42" s="186"/>
      <c r="I42" s="187"/>
      <c r="J42" s="188"/>
      <c r="K42" s="216"/>
      <c r="L42" s="186"/>
      <c r="M42" s="186"/>
      <c r="N42" s="187"/>
      <c r="O42" s="191"/>
      <c r="P42" s="217" t="s">
        <v>9</v>
      </c>
      <c r="Q42" s="218"/>
      <c r="R42" s="219">
        <f t="shared" si="4"/>
        <v>0</v>
      </c>
      <c r="S42" s="219">
        <f t="shared" si="5"/>
        <v>1</v>
      </c>
      <c r="T42" s="195"/>
      <c r="U42" s="196">
        <v>4</v>
      </c>
      <c r="V42" s="89">
        <f t="shared" si="0"/>
        <v>0</v>
      </c>
      <c r="W42" s="220" t="s">
        <v>64</v>
      </c>
      <c r="X42" s="221" t="s">
        <v>69</v>
      </c>
      <c r="Y42" s="222" t="s">
        <v>43</v>
      </c>
      <c r="Z42" s="199"/>
      <c r="AA42" s="218"/>
      <c r="AB42" s="223">
        <v>0</v>
      </c>
      <c r="AC42" s="224" t="s">
        <v>66</v>
      </c>
      <c r="AD42" s="225">
        <f t="shared" si="6"/>
        <v>270</v>
      </c>
      <c r="AE42" s="226">
        <f>CEILING(AD42+AD42*'[1]Nastavení cen'!$J$17,1)</f>
        <v>395</v>
      </c>
      <c r="AF42" s="226">
        <f t="shared" si="7"/>
        <v>0</v>
      </c>
      <c r="AG42" s="241"/>
      <c r="AH42" s="242"/>
      <c r="AI42" s="242"/>
      <c r="AJ42" s="228">
        <f t="shared" si="9"/>
        <v>395</v>
      </c>
      <c r="AK42" s="218"/>
      <c r="AL42" s="229">
        <f t="shared" si="10"/>
        <v>0</v>
      </c>
      <c r="AM42" s="204"/>
      <c r="AN42" s="230" t="s">
        <v>41</v>
      </c>
      <c r="AO42" s="231" t="s">
        <v>41</v>
      </c>
      <c r="AP42" s="245" t="s">
        <v>41</v>
      </c>
      <c r="AQ42" s="233" t="s">
        <v>41</v>
      </c>
      <c r="AR42" s="234" t="s">
        <v>41</v>
      </c>
      <c r="AS42" s="235"/>
      <c r="AT42" s="236"/>
      <c r="AU42" s="237"/>
      <c r="AV42" s="238">
        <v>60</v>
      </c>
      <c r="AW42" s="239">
        <f>'[1]Nastavení cen'!$I$17</f>
        <v>270</v>
      </c>
      <c r="AX42" s="240"/>
    </row>
    <row r="43" spans="1:50" ht="17.25" hidden="1" customHeight="1" x14ac:dyDescent="0.3">
      <c r="A43" s="213"/>
      <c r="B43" s="214"/>
      <c r="C43" s="215"/>
      <c r="D43" s="186"/>
      <c r="E43" s="184"/>
      <c r="F43" s="185"/>
      <c r="G43" s="186"/>
      <c r="H43" s="186"/>
      <c r="I43" s="187"/>
      <c r="J43" s="188"/>
      <c r="K43" s="216"/>
      <c r="L43" s="186"/>
      <c r="M43" s="186"/>
      <c r="N43" s="187"/>
      <c r="O43" s="191"/>
      <c r="P43" s="217" t="s">
        <v>9</v>
      </c>
      <c r="Q43" s="218"/>
      <c r="R43" s="219">
        <f t="shared" si="4"/>
        <v>0</v>
      </c>
      <c r="S43" s="219">
        <f t="shared" si="5"/>
        <v>1</v>
      </c>
      <c r="T43" s="195"/>
      <c r="U43" s="196">
        <v>5</v>
      </c>
      <c r="V43" s="89">
        <f t="shared" si="0"/>
        <v>0</v>
      </c>
      <c r="W43" s="220" t="s">
        <v>70</v>
      </c>
      <c r="X43" s="221" t="s">
        <v>71</v>
      </c>
      <c r="Y43" s="222" t="s">
        <v>72</v>
      </c>
      <c r="Z43" s="199"/>
      <c r="AA43" s="218"/>
      <c r="AB43" s="223">
        <v>0</v>
      </c>
      <c r="AC43" s="224" t="s">
        <v>46</v>
      </c>
      <c r="AD43" s="225"/>
      <c r="AE43" s="226"/>
      <c r="AF43" s="226"/>
      <c r="AG43" s="227">
        <f>CEILING(AX43+(AX43*'[1]Nastavení cen'!$G$17),1)</f>
        <v>500</v>
      </c>
      <c r="AH43" s="227">
        <f>CEILING(AG43*'[1]Nastavení cen'!$K$17,1)+AG43</f>
        <v>650</v>
      </c>
      <c r="AI43" s="227">
        <f t="shared" ref="AI43:AI52" si="16">(AB43*AH43)</f>
        <v>0</v>
      </c>
      <c r="AJ43" s="228">
        <f t="shared" si="9"/>
        <v>650</v>
      </c>
      <c r="AK43" s="218"/>
      <c r="AL43" s="229">
        <f t="shared" si="10"/>
        <v>0</v>
      </c>
      <c r="AM43" s="204"/>
      <c r="AN43" s="230">
        <v>5</v>
      </c>
      <c r="AO43" s="231">
        <f t="shared" ref="AO43:AO52" si="17">AB43*AN43</f>
        <v>0</v>
      </c>
      <c r="AP43" s="232">
        <v>0.05</v>
      </c>
      <c r="AQ43" s="233" t="s">
        <v>41</v>
      </c>
      <c r="AR43" s="234">
        <f t="shared" ref="AR43:AR52" si="18">AO43*AP43</f>
        <v>0</v>
      </c>
      <c r="AS43" s="235"/>
      <c r="AT43" s="236"/>
      <c r="AU43" s="237"/>
      <c r="AV43" s="238"/>
      <c r="AW43" s="239"/>
      <c r="AX43" s="240">
        <v>500</v>
      </c>
    </row>
    <row r="44" spans="1:50" ht="17.25" hidden="1" customHeight="1" x14ac:dyDescent="0.3">
      <c r="A44" s="213"/>
      <c r="B44" s="214"/>
      <c r="C44" s="215"/>
      <c r="D44" s="186"/>
      <c r="E44" s="184"/>
      <c r="F44" s="185"/>
      <c r="G44" s="186"/>
      <c r="H44" s="186"/>
      <c r="I44" s="187"/>
      <c r="J44" s="188"/>
      <c r="K44" s="216"/>
      <c r="L44" s="186"/>
      <c r="M44" s="186"/>
      <c r="N44" s="187"/>
      <c r="O44" s="191"/>
      <c r="P44" s="217" t="s">
        <v>9</v>
      </c>
      <c r="Q44" s="218"/>
      <c r="R44" s="219">
        <f t="shared" si="4"/>
        <v>0</v>
      </c>
      <c r="S44" s="219">
        <f t="shared" si="5"/>
        <v>1</v>
      </c>
      <c r="T44" s="195"/>
      <c r="U44" s="196">
        <v>5</v>
      </c>
      <c r="V44" s="89">
        <f t="shared" si="0"/>
        <v>0</v>
      </c>
      <c r="W44" s="220" t="s">
        <v>70</v>
      </c>
      <c r="X44" s="221" t="s">
        <v>71</v>
      </c>
      <c r="Y44" s="222" t="s">
        <v>73</v>
      </c>
      <c r="Z44" s="199"/>
      <c r="AA44" s="218"/>
      <c r="AB44" s="223">
        <v>0</v>
      </c>
      <c r="AC44" s="224" t="s">
        <v>46</v>
      </c>
      <c r="AD44" s="225"/>
      <c r="AE44" s="226"/>
      <c r="AF44" s="226"/>
      <c r="AG44" s="227">
        <f>CEILING(AX44+(AX44*'[1]Nastavení cen'!$G$17),1)</f>
        <v>1000</v>
      </c>
      <c r="AH44" s="227">
        <f>CEILING(AG44*'[1]Nastavení cen'!$K$17,1)+AG44</f>
        <v>1300</v>
      </c>
      <c r="AI44" s="227">
        <f t="shared" si="16"/>
        <v>0</v>
      </c>
      <c r="AJ44" s="228">
        <f t="shared" si="9"/>
        <v>1300</v>
      </c>
      <c r="AK44" s="218"/>
      <c r="AL44" s="229">
        <f t="shared" si="10"/>
        <v>0</v>
      </c>
      <c r="AM44" s="204"/>
      <c r="AN44" s="230">
        <v>10</v>
      </c>
      <c r="AO44" s="231">
        <f t="shared" si="17"/>
        <v>0</v>
      </c>
      <c r="AP44" s="232">
        <v>0.05</v>
      </c>
      <c r="AQ44" s="233" t="s">
        <v>41</v>
      </c>
      <c r="AR44" s="234">
        <f t="shared" si="18"/>
        <v>0</v>
      </c>
      <c r="AS44" s="235"/>
      <c r="AT44" s="236"/>
      <c r="AU44" s="237"/>
      <c r="AV44" s="238"/>
      <c r="AW44" s="239"/>
      <c r="AX44" s="240">
        <v>1000</v>
      </c>
    </row>
    <row r="45" spans="1:50" ht="17.25" hidden="1" customHeight="1" x14ac:dyDescent="0.3">
      <c r="A45" s="213"/>
      <c r="B45" s="214"/>
      <c r="C45" s="215"/>
      <c r="D45" s="186"/>
      <c r="E45" s="184"/>
      <c r="F45" s="185"/>
      <c r="G45" s="186"/>
      <c r="H45" s="186"/>
      <c r="I45" s="187"/>
      <c r="J45" s="188"/>
      <c r="K45" s="216"/>
      <c r="L45" s="186"/>
      <c r="M45" s="186"/>
      <c r="N45" s="187"/>
      <c r="O45" s="191"/>
      <c r="P45" s="217" t="s">
        <v>9</v>
      </c>
      <c r="Q45" s="218"/>
      <c r="R45" s="219">
        <f t="shared" si="4"/>
        <v>0</v>
      </c>
      <c r="S45" s="219">
        <f t="shared" si="5"/>
        <v>1</v>
      </c>
      <c r="T45" s="195"/>
      <c r="U45" s="196">
        <v>5</v>
      </c>
      <c r="V45" s="89">
        <f t="shared" si="0"/>
        <v>0</v>
      </c>
      <c r="W45" s="220" t="s">
        <v>70</v>
      </c>
      <c r="X45" s="221" t="s">
        <v>71</v>
      </c>
      <c r="Y45" s="222" t="s">
        <v>74</v>
      </c>
      <c r="Z45" s="199"/>
      <c r="AA45" s="218"/>
      <c r="AB45" s="223">
        <v>0</v>
      </c>
      <c r="AC45" s="224" t="s">
        <v>46</v>
      </c>
      <c r="AD45" s="225"/>
      <c r="AE45" s="226"/>
      <c r="AF45" s="226"/>
      <c r="AG45" s="227">
        <f>CEILING(AX45+(AX45*'[1]Nastavení cen'!$G$17),1)</f>
        <v>2000</v>
      </c>
      <c r="AH45" s="227">
        <f>CEILING(AG45*'[1]Nastavení cen'!$K$17,1)+AG45</f>
        <v>2600</v>
      </c>
      <c r="AI45" s="227">
        <f t="shared" si="16"/>
        <v>0</v>
      </c>
      <c r="AJ45" s="228">
        <f t="shared" si="9"/>
        <v>2600</v>
      </c>
      <c r="AK45" s="218"/>
      <c r="AL45" s="229">
        <f t="shared" si="10"/>
        <v>0</v>
      </c>
      <c r="AM45" s="204"/>
      <c r="AN45" s="230">
        <v>20</v>
      </c>
      <c r="AO45" s="231">
        <f t="shared" si="17"/>
        <v>0</v>
      </c>
      <c r="AP45" s="232">
        <v>0.05</v>
      </c>
      <c r="AQ45" s="233" t="s">
        <v>41</v>
      </c>
      <c r="AR45" s="234">
        <f t="shared" si="18"/>
        <v>0</v>
      </c>
      <c r="AS45" s="235"/>
      <c r="AT45" s="236"/>
      <c r="AU45" s="237"/>
      <c r="AV45" s="238"/>
      <c r="AW45" s="239"/>
      <c r="AX45" s="240">
        <v>2000</v>
      </c>
    </row>
    <row r="46" spans="1:50" ht="17.25" hidden="1" customHeight="1" x14ac:dyDescent="0.3">
      <c r="A46" s="213"/>
      <c r="B46" s="214"/>
      <c r="C46" s="215"/>
      <c r="D46" s="186"/>
      <c r="E46" s="184"/>
      <c r="F46" s="185"/>
      <c r="G46" s="186"/>
      <c r="H46" s="186"/>
      <c r="I46" s="187"/>
      <c r="J46" s="188"/>
      <c r="K46" s="216"/>
      <c r="L46" s="186"/>
      <c r="M46" s="186"/>
      <c r="N46" s="187"/>
      <c r="O46" s="191"/>
      <c r="P46" s="217" t="s">
        <v>9</v>
      </c>
      <c r="Q46" s="218"/>
      <c r="R46" s="219">
        <f t="shared" si="4"/>
        <v>0</v>
      </c>
      <c r="S46" s="219">
        <f t="shared" si="5"/>
        <v>1</v>
      </c>
      <c r="T46" s="195"/>
      <c r="U46" s="196">
        <v>5</v>
      </c>
      <c r="V46" s="89">
        <f t="shared" si="0"/>
        <v>0</v>
      </c>
      <c r="W46" s="220" t="s">
        <v>70</v>
      </c>
      <c r="X46" s="221" t="s">
        <v>71</v>
      </c>
      <c r="Y46" s="222" t="s">
        <v>75</v>
      </c>
      <c r="Z46" s="199"/>
      <c r="AA46" s="218"/>
      <c r="AB46" s="223">
        <v>0</v>
      </c>
      <c r="AC46" s="224" t="s">
        <v>46</v>
      </c>
      <c r="AD46" s="225"/>
      <c r="AE46" s="226"/>
      <c r="AF46" s="226"/>
      <c r="AG46" s="227">
        <f>CEILING(AX46+(AX46*'[1]Nastavení cen'!$G$17),1)</f>
        <v>5000</v>
      </c>
      <c r="AH46" s="227">
        <f>CEILING(AG46*'[1]Nastavení cen'!$K$17,1)+AG46</f>
        <v>6500</v>
      </c>
      <c r="AI46" s="227">
        <f t="shared" si="16"/>
        <v>0</v>
      </c>
      <c r="AJ46" s="228">
        <f t="shared" si="9"/>
        <v>6500</v>
      </c>
      <c r="AK46" s="218"/>
      <c r="AL46" s="229">
        <f t="shared" si="10"/>
        <v>0</v>
      </c>
      <c r="AM46" s="204"/>
      <c r="AN46" s="230">
        <v>50</v>
      </c>
      <c r="AO46" s="231">
        <f t="shared" si="17"/>
        <v>0</v>
      </c>
      <c r="AP46" s="232">
        <v>0.05</v>
      </c>
      <c r="AQ46" s="233" t="s">
        <v>41</v>
      </c>
      <c r="AR46" s="234">
        <f t="shared" si="18"/>
        <v>0</v>
      </c>
      <c r="AS46" s="235"/>
      <c r="AT46" s="236"/>
      <c r="AU46" s="237"/>
      <c r="AV46" s="238"/>
      <c r="AW46" s="239"/>
      <c r="AX46" s="240">
        <v>5000</v>
      </c>
    </row>
    <row r="47" spans="1:50" ht="17.25" hidden="1" customHeight="1" x14ac:dyDescent="0.3">
      <c r="A47" s="213"/>
      <c r="B47" s="214"/>
      <c r="C47" s="215"/>
      <c r="D47" s="186"/>
      <c r="E47" s="184"/>
      <c r="F47" s="185"/>
      <c r="G47" s="186"/>
      <c r="H47" s="186"/>
      <c r="I47" s="187"/>
      <c r="J47" s="188"/>
      <c r="K47" s="216"/>
      <c r="L47" s="186"/>
      <c r="M47" s="186"/>
      <c r="N47" s="187"/>
      <c r="O47" s="191"/>
      <c r="P47" s="217" t="s">
        <v>9</v>
      </c>
      <c r="Q47" s="218"/>
      <c r="R47" s="219">
        <f t="shared" si="4"/>
        <v>0</v>
      </c>
      <c r="S47" s="219">
        <f t="shared" si="5"/>
        <v>1</v>
      </c>
      <c r="T47" s="195"/>
      <c r="U47" s="196">
        <v>5</v>
      </c>
      <c r="V47" s="89">
        <f t="shared" si="0"/>
        <v>0</v>
      </c>
      <c r="W47" s="220" t="s">
        <v>70</v>
      </c>
      <c r="X47" s="221" t="s">
        <v>71</v>
      </c>
      <c r="Y47" s="222" t="s">
        <v>76</v>
      </c>
      <c r="Z47" s="199"/>
      <c r="AA47" s="218"/>
      <c r="AB47" s="223">
        <v>0</v>
      </c>
      <c r="AC47" s="224" t="s">
        <v>46</v>
      </c>
      <c r="AD47" s="225"/>
      <c r="AE47" s="226"/>
      <c r="AF47" s="226"/>
      <c r="AG47" s="227">
        <f>CEILING(AX47+(AX47*'[1]Nastavení cen'!$G$17),1)</f>
        <v>10000</v>
      </c>
      <c r="AH47" s="227">
        <f>CEILING(AG47*'[1]Nastavení cen'!$K$17,1)+AG47</f>
        <v>13000</v>
      </c>
      <c r="AI47" s="227">
        <f t="shared" si="16"/>
        <v>0</v>
      </c>
      <c r="AJ47" s="228">
        <f t="shared" si="9"/>
        <v>13000</v>
      </c>
      <c r="AK47" s="218"/>
      <c r="AL47" s="229">
        <f t="shared" si="10"/>
        <v>0</v>
      </c>
      <c r="AM47" s="204"/>
      <c r="AN47" s="230">
        <v>100</v>
      </c>
      <c r="AO47" s="231">
        <f t="shared" si="17"/>
        <v>0</v>
      </c>
      <c r="AP47" s="232">
        <v>0.05</v>
      </c>
      <c r="AQ47" s="233" t="s">
        <v>41</v>
      </c>
      <c r="AR47" s="234">
        <f t="shared" si="18"/>
        <v>0</v>
      </c>
      <c r="AS47" s="235"/>
      <c r="AT47" s="236"/>
      <c r="AU47" s="237"/>
      <c r="AV47" s="238"/>
      <c r="AW47" s="239"/>
      <c r="AX47" s="240">
        <v>10000</v>
      </c>
    </row>
    <row r="48" spans="1:50" ht="17.25" hidden="1" customHeight="1" x14ac:dyDescent="0.3">
      <c r="A48" s="213"/>
      <c r="B48" s="214"/>
      <c r="C48" s="215"/>
      <c r="D48" s="186"/>
      <c r="E48" s="184"/>
      <c r="F48" s="185"/>
      <c r="G48" s="186"/>
      <c r="H48" s="186"/>
      <c r="I48" s="187"/>
      <c r="J48" s="188"/>
      <c r="K48" s="216"/>
      <c r="L48" s="186"/>
      <c r="M48" s="186"/>
      <c r="N48" s="187"/>
      <c r="O48" s="191"/>
      <c r="P48" s="217" t="s">
        <v>9</v>
      </c>
      <c r="Q48" s="218"/>
      <c r="R48" s="219">
        <f t="shared" si="4"/>
        <v>0</v>
      </c>
      <c r="S48" s="219">
        <f t="shared" si="5"/>
        <v>1</v>
      </c>
      <c r="T48" s="195"/>
      <c r="U48" s="196">
        <v>5</v>
      </c>
      <c r="V48" s="89">
        <f t="shared" si="0"/>
        <v>0</v>
      </c>
      <c r="W48" s="220" t="s">
        <v>70</v>
      </c>
      <c r="X48" s="221" t="s">
        <v>71</v>
      </c>
      <c r="Y48" s="222" t="s">
        <v>77</v>
      </c>
      <c r="Z48" s="199"/>
      <c r="AA48" s="218"/>
      <c r="AB48" s="223">
        <v>0</v>
      </c>
      <c r="AC48" s="224" t="s">
        <v>46</v>
      </c>
      <c r="AD48" s="225"/>
      <c r="AE48" s="226"/>
      <c r="AF48" s="226"/>
      <c r="AG48" s="227">
        <f>CEILING(AX48+(AX48*'[1]Nastavení cen'!$G$17),1)</f>
        <v>500</v>
      </c>
      <c r="AH48" s="227">
        <f>CEILING(AG48*'[1]Nastavení cen'!$K$17,1)+AG48</f>
        <v>650</v>
      </c>
      <c r="AI48" s="227">
        <f t="shared" si="16"/>
        <v>0</v>
      </c>
      <c r="AJ48" s="228">
        <f t="shared" si="9"/>
        <v>650</v>
      </c>
      <c r="AK48" s="218"/>
      <c r="AL48" s="229">
        <f t="shared" si="10"/>
        <v>0</v>
      </c>
      <c r="AM48" s="204"/>
      <c r="AN48" s="230">
        <v>5</v>
      </c>
      <c r="AO48" s="231">
        <f t="shared" si="17"/>
        <v>0</v>
      </c>
      <c r="AP48" s="232">
        <v>0.05</v>
      </c>
      <c r="AQ48" s="233" t="s">
        <v>41</v>
      </c>
      <c r="AR48" s="234">
        <f t="shared" si="18"/>
        <v>0</v>
      </c>
      <c r="AS48" s="235"/>
      <c r="AT48" s="236"/>
      <c r="AU48" s="237"/>
      <c r="AV48" s="238"/>
      <c r="AW48" s="239"/>
      <c r="AX48" s="240">
        <v>500</v>
      </c>
    </row>
    <row r="49" spans="1:50" ht="17.25" hidden="1" customHeight="1" x14ac:dyDescent="0.3">
      <c r="A49" s="213"/>
      <c r="B49" s="214"/>
      <c r="C49" s="215"/>
      <c r="D49" s="186"/>
      <c r="E49" s="184"/>
      <c r="F49" s="185"/>
      <c r="G49" s="186"/>
      <c r="H49" s="186"/>
      <c r="I49" s="187"/>
      <c r="J49" s="188"/>
      <c r="K49" s="216"/>
      <c r="L49" s="186"/>
      <c r="M49" s="186"/>
      <c r="N49" s="187"/>
      <c r="O49" s="191"/>
      <c r="P49" s="217" t="s">
        <v>9</v>
      </c>
      <c r="Q49" s="218"/>
      <c r="R49" s="219">
        <f t="shared" si="4"/>
        <v>0</v>
      </c>
      <c r="S49" s="219">
        <f t="shared" si="5"/>
        <v>1</v>
      </c>
      <c r="T49" s="195"/>
      <c r="U49" s="196">
        <v>5</v>
      </c>
      <c r="V49" s="89">
        <f t="shared" si="0"/>
        <v>0</v>
      </c>
      <c r="W49" s="220" t="s">
        <v>70</v>
      </c>
      <c r="X49" s="221" t="s">
        <v>71</v>
      </c>
      <c r="Y49" s="222" t="s">
        <v>78</v>
      </c>
      <c r="Z49" s="199"/>
      <c r="AA49" s="218"/>
      <c r="AB49" s="223">
        <v>0</v>
      </c>
      <c r="AC49" s="224" t="s">
        <v>46</v>
      </c>
      <c r="AD49" s="225"/>
      <c r="AE49" s="226"/>
      <c r="AF49" s="226"/>
      <c r="AG49" s="227">
        <f>CEILING(AX49+(AX49*'[1]Nastavení cen'!$G$17),1)</f>
        <v>1000</v>
      </c>
      <c r="AH49" s="227">
        <f>CEILING(AG49*'[1]Nastavení cen'!$K$17,1)+AG49</f>
        <v>1300</v>
      </c>
      <c r="AI49" s="227">
        <f t="shared" si="16"/>
        <v>0</v>
      </c>
      <c r="AJ49" s="228">
        <f t="shared" si="9"/>
        <v>1300</v>
      </c>
      <c r="AK49" s="218"/>
      <c r="AL49" s="229">
        <f t="shared" si="10"/>
        <v>0</v>
      </c>
      <c r="AM49" s="204"/>
      <c r="AN49" s="230">
        <v>10</v>
      </c>
      <c r="AO49" s="231">
        <f t="shared" si="17"/>
        <v>0</v>
      </c>
      <c r="AP49" s="232">
        <v>0.05</v>
      </c>
      <c r="AQ49" s="233" t="s">
        <v>41</v>
      </c>
      <c r="AR49" s="234">
        <f t="shared" si="18"/>
        <v>0</v>
      </c>
      <c r="AS49" s="235"/>
      <c r="AT49" s="236"/>
      <c r="AU49" s="237"/>
      <c r="AV49" s="238"/>
      <c r="AW49" s="239"/>
      <c r="AX49" s="240">
        <v>1000</v>
      </c>
    </row>
    <row r="50" spans="1:50" ht="17.25" hidden="1" customHeight="1" x14ac:dyDescent="0.3">
      <c r="A50" s="213"/>
      <c r="B50" s="214"/>
      <c r="C50" s="215"/>
      <c r="D50" s="186"/>
      <c r="E50" s="184"/>
      <c r="F50" s="185"/>
      <c r="G50" s="186"/>
      <c r="H50" s="186"/>
      <c r="I50" s="187"/>
      <c r="J50" s="188"/>
      <c r="K50" s="216"/>
      <c r="L50" s="186"/>
      <c r="M50" s="186"/>
      <c r="N50" s="187"/>
      <c r="O50" s="191"/>
      <c r="P50" s="217" t="s">
        <v>9</v>
      </c>
      <c r="Q50" s="218"/>
      <c r="R50" s="219">
        <f t="shared" si="4"/>
        <v>0</v>
      </c>
      <c r="S50" s="219">
        <f t="shared" si="5"/>
        <v>1</v>
      </c>
      <c r="T50" s="195"/>
      <c r="U50" s="196">
        <v>5</v>
      </c>
      <c r="V50" s="89">
        <f t="shared" si="0"/>
        <v>0</v>
      </c>
      <c r="W50" s="220" t="s">
        <v>70</v>
      </c>
      <c r="X50" s="221" t="s">
        <v>71</v>
      </c>
      <c r="Y50" s="222" t="s">
        <v>79</v>
      </c>
      <c r="Z50" s="199"/>
      <c r="AA50" s="218"/>
      <c r="AB50" s="223">
        <v>0</v>
      </c>
      <c r="AC50" s="224" t="s">
        <v>46</v>
      </c>
      <c r="AD50" s="225"/>
      <c r="AE50" s="226"/>
      <c r="AF50" s="226"/>
      <c r="AG50" s="227">
        <f>CEILING(AX50+(AX50*'[1]Nastavení cen'!$G$17),1)</f>
        <v>2000</v>
      </c>
      <c r="AH50" s="227">
        <f>CEILING(AG50*'[1]Nastavení cen'!$K$17,1)+AG50</f>
        <v>2600</v>
      </c>
      <c r="AI50" s="227">
        <f t="shared" si="16"/>
        <v>0</v>
      </c>
      <c r="AJ50" s="228">
        <f t="shared" si="9"/>
        <v>2600</v>
      </c>
      <c r="AK50" s="218"/>
      <c r="AL50" s="229">
        <f t="shared" si="10"/>
        <v>0</v>
      </c>
      <c r="AM50" s="204"/>
      <c r="AN50" s="230">
        <v>20</v>
      </c>
      <c r="AO50" s="231">
        <f t="shared" si="17"/>
        <v>0</v>
      </c>
      <c r="AP50" s="232">
        <v>0.05</v>
      </c>
      <c r="AQ50" s="233" t="s">
        <v>41</v>
      </c>
      <c r="AR50" s="234">
        <f t="shared" si="18"/>
        <v>0</v>
      </c>
      <c r="AS50" s="235"/>
      <c r="AT50" s="236"/>
      <c r="AU50" s="237"/>
      <c r="AV50" s="238"/>
      <c r="AW50" s="239"/>
      <c r="AX50" s="240">
        <v>2000</v>
      </c>
    </row>
    <row r="51" spans="1:50" ht="17.25" hidden="1" customHeight="1" x14ac:dyDescent="0.3">
      <c r="A51" s="213"/>
      <c r="B51" s="214"/>
      <c r="C51" s="215"/>
      <c r="D51" s="186"/>
      <c r="E51" s="184"/>
      <c r="F51" s="185"/>
      <c r="G51" s="186"/>
      <c r="H51" s="186"/>
      <c r="I51" s="187"/>
      <c r="J51" s="188"/>
      <c r="K51" s="216"/>
      <c r="L51" s="186"/>
      <c r="M51" s="186"/>
      <c r="N51" s="187"/>
      <c r="O51" s="191"/>
      <c r="P51" s="217" t="s">
        <v>9</v>
      </c>
      <c r="Q51" s="218"/>
      <c r="R51" s="219">
        <f t="shared" si="4"/>
        <v>0</v>
      </c>
      <c r="S51" s="219">
        <f t="shared" si="5"/>
        <v>1</v>
      </c>
      <c r="T51" s="195"/>
      <c r="U51" s="196">
        <v>5</v>
      </c>
      <c r="V51" s="89">
        <f t="shared" si="0"/>
        <v>0</v>
      </c>
      <c r="W51" s="220" t="s">
        <v>70</v>
      </c>
      <c r="X51" s="221" t="s">
        <v>71</v>
      </c>
      <c r="Y51" s="222" t="s">
        <v>80</v>
      </c>
      <c r="Z51" s="199"/>
      <c r="AA51" s="218"/>
      <c r="AB51" s="223">
        <v>0</v>
      </c>
      <c r="AC51" s="224" t="s">
        <v>46</v>
      </c>
      <c r="AD51" s="225"/>
      <c r="AE51" s="226"/>
      <c r="AF51" s="226"/>
      <c r="AG51" s="227">
        <f>CEILING(AX51+(AX51*'[1]Nastavení cen'!$G$17),1)</f>
        <v>5000</v>
      </c>
      <c r="AH51" s="227">
        <f>CEILING(AG51*'[1]Nastavení cen'!$K$17,1)+AG51</f>
        <v>6500</v>
      </c>
      <c r="AI51" s="227">
        <f t="shared" si="16"/>
        <v>0</v>
      </c>
      <c r="AJ51" s="228">
        <f t="shared" si="9"/>
        <v>6500</v>
      </c>
      <c r="AK51" s="218"/>
      <c r="AL51" s="229">
        <f t="shared" si="10"/>
        <v>0</v>
      </c>
      <c r="AM51" s="204"/>
      <c r="AN51" s="230">
        <v>50</v>
      </c>
      <c r="AO51" s="231">
        <f t="shared" si="17"/>
        <v>0</v>
      </c>
      <c r="AP51" s="232">
        <v>0.05</v>
      </c>
      <c r="AQ51" s="233" t="s">
        <v>41</v>
      </c>
      <c r="AR51" s="234">
        <f t="shared" si="18"/>
        <v>0</v>
      </c>
      <c r="AS51" s="235"/>
      <c r="AT51" s="236"/>
      <c r="AU51" s="237"/>
      <c r="AV51" s="238"/>
      <c r="AW51" s="239"/>
      <c r="AX51" s="240">
        <v>5000</v>
      </c>
    </row>
    <row r="52" spans="1:50" ht="17.25" hidden="1" customHeight="1" x14ac:dyDescent="0.3">
      <c r="A52" s="213"/>
      <c r="B52" s="214"/>
      <c r="C52" s="215"/>
      <c r="D52" s="186"/>
      <c r="E52" s="184"/>
      <c r="F52" s="185"/>
      <c r="G52" s="186"/>
      <c r="H52" s="186"/>
      <c r="I52" s="187"/>
      <c r="J52" s="188"/>
      <c r="K52" s="216"/>
      <c r="L52" s="186"/>
      <c r="M52" s="186"/>
      <c r="N52" s="187"/>
      <c r="O52" s="191"/>
      <c r="P52" s="217" t="s">
        <v>9</v>
      </c>
      <c r="Q52" s="218"/>
      <c r="R52" s="219">
        <f t="shared" si="4"/>
        <v>0</v>
      </c>
      <c r="S52" s="219">
        <f t="shared" si="5"/>
        <v>1</v>
      </c>
      <c r="T52" s="195"/>
      <c r="U52" s="196">
        <v>5</v>
      </c>
      <c r="V52" s="89">
        <f t="shared" si="0"/>
        <v>0</v>
      </c>
      <c r="W52" s="220" t="s">
        <v>70</v>
      </c>
      <c r="X52" s="221" t="s">
        <v>71</v>
      </c>
      <c r="Y52" s="222" t="s">
        <v>81</v>
      </c>
      <c r="Z52" s="199"/>
      <c r="AA52" s="218"/>
      <c r="AB52" s="223">
        <v>0</v>
      </c>
      <c r="AC52" s="224" t="s">
        <v>46</v>
      </c>
      <c r="AD52" s="225"/>
      <c r="AE52" s="226"/>
      <c r="AF52" s="226"/>
      <c r="AG52" s="227">
        <f>CEILING(AX52+(AX52*'[1]Nastavení cen'!$G$17),1)</f>
        <v>10000</v>
      </c>
      <c r="AH52" s="227">
        <f>CEILING(AG52*'[1]Nastavení cen'!$K$17,1)+AG52</f>
        <v>13000</v>
      </c>
      <c r="AI52" s="227">
        <f t="shared" si="16"/>
        <v>0</v>
      </c>
      <c r="AJ52" s="228">
        <f t="shared" si="9"/>
        <v>13000</v>
      </c>
      <c r="AK52" s="218"/>
      <c r="AL52" s="229">
        <f t="shared" si="10"/>
        <v>0</v>
      </c>
      <c r="AM52" s="204"/>
      <c r="AN52" s="230">
        <v>100</v>
      </c>
      <c r="AO52" s="231">
        <f t="shared" si="17"/>
        <v>0</v>
      </c>
      <c r="AP52" s="232">
        <v>0.05</v>
      </c>
      <c r="AQ52" s="233" t="s">
        <v>41</v>
      </c>
      <c r="AR52" s="234">
        <f t="shared" si="18"/>
        <v>0</v>
      </c>
      <c r="AS52" s="235"/>
      <c r="AT52" s="236"/>
      <c r="AU52" s="237"/>
      <c r="AV52" s="238"/>
      <c r="AW52" s="239"/>
      <c r="AX52" s="240">
        <v>10000</v>
      </c>
    </row>
    <row r="53" spans="1:50" ht="17.25" hidden="1" customHeight="1" x14ac:dyDescent="0.3">
      <c r="A53" s="213"/>
      <c r="B53" s="214"/>
      <c r="C53" s="247"/>
      <c r="D53" s="248"/>
      <c r="E53" s="249"/>
      <c r="F53" s="250"/>
      <c r="G53" s="248"/>
      <c r="H53" s="248"/>
      <c r="I53" s="251"/>
      <c r="J53" s="252"/>
      <c r="K53" s="253"/>
      <c r="L53" s="248"/>
      <c r="M53" s="248"/>
      <c r="N53" s="251"/>
      <c r="O53" s="191"/>
      <c r="P53" s="254" t="s">
        <v>9</v>
      </c>
      <c r="Q53" s="255"/>
      <c r="R53" s="256"/>
      <c r="S53" s="256"/>
      <c r="T53" s="195"/>
      <c r="U53" s="196">
        <v>99</v>
      </c>
      <c r="V53" s="89">
        <f t="shared" si="0"/>
        <v>0</v>
      </c>
      <c r="W53" s="220"/>
      <c r="X53" s="221"/>
      <c r="Y53" s="222"/>
      <c r="Z53" s="199"/>
      <c r="AA53" s="218"/>
      <c r="AB53" s="223">
        <v>0</v>
      </c>
      <c r="AC53" s="224"/>
      <c r="AD53" s="225"/>
      <c r="AE53" s="226"/>
      <c r="AF53" s="226"/>
      <c r="AG53" s="241"/>
      <c r="AH53" s="242"/>
      <c r="AI53" s="242"/>
      <c r="AJ53" s="228"/>
      <c r="AK53" s="218"/>
      <c r="AL53" s="229"/>
      <c r="AM53" s="204"/>
      <c r="AN53" s="230"/>
      <c r="AO53" s="231"/>
      <c r="AP53" s="257"/>
      <c r="AQ53" s="258"/>
      <c r="AR53" s="259"/>
      <c r="AS53" s="260"/>
      <c r="AT53" s="261"/>
      <c r="AU53" s="237"/>
      <c r="AV53" s="238"/>
      <c r="AW53" s="239"/>
      <c r="AX53" s="240"/>
    </row>
    <row r="54" spans="1:50" ht="17.25" customHeight="1" x14ac:dyDescent="0.3">
      <c r="A54" s="262"/>
      <c r="B54" s="263"/>
      <c r="C54" s="264" t="s">
        <v>0</v>
      </c>
      <c r="D54" s="24"/>
      <c r="E54" s="25" t="s">
        <v>1</v>
      </c>
      <c r="F54" s="26"/>
      <c r="G54" s="26"/>
      <c r="H54" s="26"/>
      <c r="I54" s="27"/>
      <c r="J54" s="265"/>
      <c r="K54" s="29" t="s">
        <v>2</v>
      </c>
      <c r="L54" s="26"/>
      <c r="M54" s="26"/>
      <c r="N54" s="27"/>
      <c r="O54" s="266"/>
      <c r="P54" s="267" t="s">
        <v>9</v>
      </c>
      <c r="Q54" s="268"/>
      <c r="R54" s="269"/>
      <c r="S54" s="270"/>
      <c r="T54" s="271" t="s">
        <v>10</v>
      </c>
      <c r="U54" s="270" t="s">
        <v>11</v>
      </c>
      <c r="V54" s="89">
        <f t="shared" si="0"/>
        <v>0</v>
      </c>
      <c r="W54" s="272"/>
      <c r="X54" s="273" t="s">
        <v>82</v>
      </c>
      <c r="Y54" s="26"/>
      <c r="Z54" s="26"/>
      <c r="AA54" s="274"/>
      <c r="AB54" s="271" t="s">
        <v>10</v>
      </c>
      <c r="AC54" s="275"/>
      <c r="AD54" s="276"/>
      <c r="AE54" s="276"/>
      <c r="AF54" s="276">
        <f>SUM(AF8:AF53)</f>
        <v>0</v>
      </c>
      <c r="AG54" s="276"/>
      <c r="AH54" s="276"/>
      <c r="AI54" s="276">
        <f>SUM(AI8:AI53)</f>
        <v>0</v>
      </c>
      <c r="AJ54" s="277"/>
      <c r="AK54" s="274"/>
      <c r="AL54" s="278">
        <f>AF54+AI54</f>
        <v>0</v>
      </c>
      <c r="AM54" s="279"/>
      <c r="AN54" s="280"/>
      <c r="AO54" s="281">
        <f>SUM(AO8:AO53)</f>
        <v>12.16</v>
      </c>
      <c r="AP54" s="276"/>
      <c r="AQ54" s="281">
        <f t="shared" ref="AQ54:AR54" si="19">SUM(AQ8:AQ53)</f>
        <v>0</v>
      </c>
      <c r="AR54" s="282">
        <f t="shared" si="19"/>
        <v>1.1080000000000001</v>
      </c>
      <c r="AS54" s="283"/>
      <c r="AT54" s="284">
        <f>SUM(AT8:AT53)</f>
        <v>0</v>
      </c>
      <c r="AU54" s="285"/>
      <c r="AV54" s="106"/>
      <c r="AW54" s="107"/>
      <c r="AX54" s="107"/>
    </row>
    <row r="55" spans="1:50" ht="17.25" hidden="1" customHeight="1" x14ac:dyDescent="0.3">
      <c r="A55" s="262"/>
      <c r="B55" s="263"/>
      <c r="C55" s="264" t="s">
        <v>0</v>
      </c>
      <c r="D55" s="24"/>
      <c r="E55" s="25" t="s">
        <v>1</v>
      </c>
      <c r="F55" s="26"/>
      <c r="G55" s="26"/>
      <c r="H55" s="26"/>
      <c r="I55" s="27"/>
      <c r="J55" s="265"/>
      <c r="K55" s="29" t="s">
        <v>2</v>
      </c>
      <c r="L55" s="26"/>
      <c r="M55" s="26"/>
      <c r="N55" s="27"/>
      <c r="O55" s="266"/>
      <c r="P55" s="267" t="str">
        <f>P54</f>
        <v>pří</v>
      </c>
      <c r="Q55" s="268"/>
      <c r="R55" s="269"/>
      <c r="S55" s="270"/>
      <c r="T55" s="271" t="s">
        <v>10</v>
      </c>
      <c r="U55" s="270" t="s">
        <v>32</v>
      </c>
      <c r="V55" s="89">
        <f t="shared" si="0"/>
        <v>0</v>
      </c>
      <c r="W55" s="272"/>
      <c r="X55" s="273" t="str">
        <f>X54</f>
        <v>Příprava stavby celkem</v>
      </c>
      <c r="Y55" s="26"/>
      <c r="Z55" s="26"/>
      <c r="AA55" s="274"/>
      <c r="AB55" s="271" t="s">
        <v>10</v>
      </c>
      <c r="AC55" s="275"/>
      <c r="AD55" s="276"/>
      <c r="AE55" s="276"/>
      <c r="AF55" s="276">
        <f>AF54</f>
        <v>0</v>
      </c>
      <c r="AG55" s="276"/>
      <c r="AH55" s="276"/>
      <c r="AI55" s="276">
        <f>AI54</f>
        <v>0</v>
      </c>
      <c r="AJ55" s="277"/>
      <c r="AK55" s="274"/>
      <c r="AL55" s="278">
        <f>AL54</f>
        <v>0</v>
      </c>
      <c r="AM55" s="279"/>
      <c r="AN55" s="280"/>
      <c r="AO55" s="281">
        <f>AO54</f>
        <v>12.16</v>
      </c>
      <c r="AP55" s="276"/>
      <c r="AQ55" s="281">
        <f t="shared" ref="AQ55:AR55" si="20">AQ54</f>
        <v>0</v>
      </c>
      <c r="AR55" s="281">
        <f t="shared" si="20"/>
        <v>1.1080000000000001</v>
      </c>
      <c r="AS55" s="283"/>
      <c r="AT55" s="284">
        <f>AT54</f>
        <v>0</v>
      </c>
      <c r="AU55" s="285"/>
      <c r="AV55" s="106"/>
      <c r="AW55" s="107"/>
      <c r="AX55" s="107"/>
    </row>
    <row r="56" spans="1:50" ht="17.25" hidden="1" customHeight="1" x14ac:dyDescent="0.3">
      <c r="A56" s="262"/>
      <c r="B56" s="263"/>
      <c r="C56" s="286" t="s">
        <v>0</v>
      </c>
      <c r="D56" s="24"/>
      <c r="E56" s="287" t="s">
        <v>1</v>
      </c>
      <c r="F56" s="26"/>
      <c r="G56" s="26"/>
      <c r="H56" s="26"/>
      <c r="I56" s="27"/>
      <c r="J56" s="265"/>
      <c r="K56" s="287" t="s">
        <v>2</v>
      </c>
      <c r="L56" s="26"/>
      <c r="M56" s="26"/>
      <c r="N56" s="27"/>
      <c r="O56" s="266"/>
      <c r="P56" s="288" t="str">
        <f>P54</f>
        <v>pří</v>
      </c>
      <c r="Q56" s="289"/>
      <c r="R56" s="290"/>
      <c r="S56" s="290"/>
      <c r="T56" s="291" t="s">
        <v>10</v>
      </c>
      <c r="U56" s="292" t="s">
        <v>34</v>
      </c>
      <c r="V56" s="89">
        <f t="shared" si="0"/>
        <v>0</v>
      </c>
      <c r="W56" s="293"/>
      <c r="X56" s="294" t="str">
        <f>X54</f>
        <v>Příprava stavby celkem</v>
      </c>
      <c r="Y56" s="26"/>
      <c r="Z56" s="26"/>
      <c r="AA56" s="289"/>
      <c r="AB56" s="291" t="s">
        <v>10</v>
      </c>
      <c r="AC56" s="295"/>
      <c r="AD56" s="296"/>
      <c r="AE56" s="296"/>
      <c r="AF56" s="296">
        <f>AF54</f>
        <v>0</v>
      </c>
      <c r="AG56" s="296"/>
      <c r="AH56" s="296"/>
      <c r="AI56" s="296">
        <f>AI54</f>
        <v>0</v>
      </c>
      <c r="AJ56" s="297"/>
      <c r="AK56" s="289"/>
      <c r="AL56" s="298">
        <f>AL54</f>
        <v>0</v>
      </c>
      <c r="AM56" s="299"/>
      <c r="AN56" s="300"/>
      <c r="AO56" s="301">
        <f>AO54</f>
        <v>12.16</v>
      </c>
      <c r="AP56" s="296"/>
      <c r="AQ56" s="301">
        <f t="shared" ref="AQ56:AR56" si="21">AQ54</f>
        <v>0</v>
      </c>
      <c r="AR56" s="301">
        <f t="shared" si="21"/>
        <v>1.1080000000000001</v>
      </c>
      <c r="AS56" s="302"/>
      <c r="AT56" s="303">
        <f>AT54</f>
        <v>0</v>
      </c>
      <c r="AU56" s="304"/>
      <c r="AV56" s="106"/>
      <c r="AW56" s="107"/>
      <c r="AX56" s="107"/>
    </row>
    <row r="57" spans="1:50" ht="17.25" hidden="1" customHeight="1" x14ac:dyDescent="0.3">
      <c r="A57" s="262"/>
      <c r="B57" s="263"/>
      <c r="C57" s="286" t="s">
        <v>0</v>
      </c>
      <c r="D57" s="24"/>
      <c r="E57" s="305" t="s">
        <v>1</v>
      </c>
      <c r="F57" s="26"/>
      <c r="G57" s="26"/>
      <c r="H57" s="26"/>
      <c r="I57" s="27"/>
      <c r="J57" s="265"/>
      <c r="K57" s="305" t="s">
        <v>2</v>
      </c>
      <c r="L57" s="26"/>
      <c r="M57" s="26"/>
      <c r="N57" s="27"/>
      <c r="O57" s="266"/>
      <c r="P57" s="306" t="str">
        <f>P54</f>
        <v>pří</v>
      </c>
      <c r="Q57" s="24"/>
      <c r="R57" s="307"/>
      <c r="S57" s="307"/>
      <c r="T57" s="308" t="s">
        <v>10</v>
      </c>
      <c r="U57" s="309" t="s">
        <v>35</v>
      </c>
      <c r="V57" s="89">
        <f t="shared" si="0"/>
        <v>0</v>
      </c>
      <c r="W57" s="310"/>
      <c r="X57" s="311" t="str">
        <f>X54</f>
        <v>Příprava stavby celkem</v>
      </c>
      <c r="Y57" s="26"/>
      <c r="Z57" s="26"/>
      <c r="AA57" s="24"/>
      <c r="AB57" s="308" t="s">
        <v>10</v>
      </c>
      <c r="AC57" s="312"/>
      <c r="AD57" s="313"/>
      <c r="AE57" s="313"/>
      <c r="AF57" s="313">
        <f>AF54</f>
        <v>0</v>
      </c>
      <c r="AG57" s="313"/>
      <c r="AH57" s="313"/>
      <c r="AI57" s="313">
        <f>AI54</f>
        <v>0</v>
      </c>
      <c r="AJ57" s="314"/>
      <c r="AK57" s="24"/>
      <c r="AL57" s="315">
        <f>AL54</f>
        <v>0</v>
      </c>
      <c r="AM57" s="299"/>
      <c r="AN57" s="316"/>
      <c r="AO57" s="317">
        <f>AO54</f>
        <v>12.16</v>
      </c>
      <c r="AP57" s="313"/>
      <c r="AQ57" s="317">
        <f t="shared" ref="AQ57:AR57" si="22">AQ54</f>
        <v>0</v>
      </c>
      <c r="AR57" s="317">
        <f t="shared" si="22"/>
        <v>1.1080000000000001</v>
      </c>
      <c r="AS57" s="318"/>
      <c r="AT57" s="319">
        <f>AT54</f>
        <v>0</v>
      </c>
      <c r="AU57" s="304"/>
      <c r="AV57" s="106"/>
      <c r="AW57" s="107"/>
      <c r="AX57" s="107"/>
    </row>
    <row r="58" spans="1:50" ht="26.25" customHeight="1" x14ac:dyDescent="0.3">
      <c r="A58" s="77"/>
      <c r="B58" s="78"/>
      <c r="C58" s="79" t="s">
        <v>6</v>
      </c>
      <c r="D58" s="79" t="s">
        <v>7</v>
      </c>
      <c r="E58" s="80" t="s">
        <v>8</v>
      </c>
      <c r="F58" s="80" t="s">
        <v>8</v>
      </c>
      <c r="G58" s="80" t="s">
        <v>8</v>
      </c>
      <c r="H58" s="80" t="s">
        <v>8</v>
      </c>
      <c r="I58" s="80" t="s">
        <v>8</v>
      </c>
      <c r="J58" s="81"/>
      <c r="K58" s="82"/>
      <c r="L58" s="82"/>
      <c r="M58" s="82"/>
      <c r="N58" s="82"/>
      <c r="O58" s="83"/>
      <c r="P58" s="320" t="s">
        <v>83</v>
      </c>
      <c r="Q58" s="321"/>
      <c r="R58" s="322"/>
      <c r="S58" s="322"/>
      <c r="T58" s="87" t="s">
        <v>10</v>
      </c>
      <c r="U58" s="88" t="s">
        <v>11</v>
      </c>
      <c r="V58" s="89">
        <f t="shared" ref="V58:V260" si="23">$AL$257</f>
        <v>0</v>
      </c>
      <c r="W58" s="90"/>
      <c r="X58" s="91" t="s">
        <v>84</v>
      </c>
      <c r="Y58" s="92"/>
      <c r="Z58" s="92"/>
      <c r="AA58" s="92"/>
      <c r="AB58" s="93" t="s">
        <v>10</v>
      </c>
      <c r="AC58" s="94"/>
      <c r="AD58" s="95"/>
      <c r="AE58" s="97"/>
      <c r="AF58" s="97"/>
      <c r="AG58" s="97"/>
      <c r="AH58" s="97"/>
      <c r="AI58" s="97"/>
      <c r="AJ58" s="98"/>
      <c r="AK58" s="98"/>
      <c r="AL58" s="140"/>
      <c r="AM58" s="108"/>
      <c r="AN58" s="141"/>
      <c r="AO58" s="102"/>
      <c r="AP58" s="103"/>
      <c r="AQ58" s="104"/>
      <c r="AR58" s="142"/>
      <c r="AS58" s="143"/>
      <c r="AT58" s="143"/>
      <c r="AU58" s="144"/>
      <c r="AV58" s="106"/>
      <c r="AW58" s="107"/>
      <c r="AX58" s="107"/>
    </row>
    <row r="59" spans="1:50" ht="26.4" x14ac:dyDescent="0.3">
      <c r="A59" s="40"/>
      <c r="B59" s="109"/>
      <c r="C59" s="110"/>
      <c r="D59" s="110"/>
      <c r="E59" s="111" t="s">
        <v>13</v>
      </c>
      <c r="F59" s="111" t="s">
        <v>13</v>
      </c>
      <c r="G59" s="111" t="s">
        <v>13</v>
      </c>
      <c r="H59" s="111" t="s">
        <v>13</v>
      </c>
      <c r="I59" s="111" t="s">
        <v>13</v>
      </c>
      <c r="J59" s="112"/>
      <c r="K59" s="110"/>
      <c r="L59" s="110"/>
      <c r="M59" s="110"/>
      <c r="N59" s="110"/>
      <c r="O59" s="263"/>
      <c r="P59" s="114" t="str">
        <f>P66</f>
        <v>dem</v>
      </c>
      <c r="Q59" s="115"/>
      <c r="R59" s="117" t="s">
        <v>14</v>
      </c>
      <c r="S59" s="117" t="s">
        <v>15</v>
      </c>
      <c r="T59" s="115" t="s">
        <v>16</v>
      </c>
      <c r="U59" s="118" t="s">
        <v>11</v>
      </c>
      <c r="V59" s="89">
        <f t="shared" si="23"/>
        <v>0</v>
      </c>
      <c r="W59" s="118" t="s">
        <v>17</v>
      </c>
      <c r="X59" s="119" t="s">
        <v>18</v>
      </c>
      <c r="Y59" s="120" t="s">
        <v>19</v>
      </c>
      <c r="Z59" s="26"/>
      <c r="AA59" s="27"/>
      <c r="AB59" s="121" t="s">
        <v>20</v>
      </c>
      <c r="AC59" s="27"/>
      <c r="AD59" s="122" t="s">
        <v>21</v>
      </c>
      <c r="AE59" s="123" t="s">
        <v>22</v>
      </c>
      <c r="AF59" s="27"/>
      <c r="AG59" s="124" t="s">
        <v>23</v>
      </c>
      <c r="AH59" s="125" t="s">
        <v>24</v>
      </c>
      <c r="AI59" s="27"/>
      <c r="AJ59" s="126" t="s">
        <v>25</v>
      </c>
      <c r="AK59" s="26"/>
      <c r="AL59" s="27"/>
      <c r="AM59" s="127"/>
      <c r="AN59" s="128" t="s">
        <v>26</v>
      </c>
      <c r="AO59" s="27"/>
      <c r="AP59" s="129" t="s">
        <v>27</v>
      </c>
      <c r="AQ59" s="26"/>
      <c r="AR59" s="27"/>
      <c r="AS59" s="130" t="s">
        <v>28</v>
      </c>
      <c r="AT59" s="27"/>
      <c r="AU59" s="131"/>
      <c r="AV59" s="132" t="s">
        <v>29</v>
      </c>
      <c r="AW59" s="133" t="s">
        <v>30</v>
      </c>
      <c r="AX59" s="134" t="s">
        <v>31</v>
      </c>
    </row>
    <row r="60" spans="1:50" ht="26.25" hidden="1" customHeight="1" x14ac:dyDescent="0.3">
      <c r="A60" s="77"/>
      <c r="B60" s="78"/>
      <c r="C60" s="79" t="s">
        <v>6</v>
      </c>
      <c r="D60" s="79" t="s">
        <v>7</v>
      </c>
      <c r="E60" s="80" t="s">
        <v>8</v>
      </c>
      <c r="F60" s="80" t="s">
        <v>8</v>
      </c>
      <c r="G60" s="80" t="s">
        <v>8</v>
      </c>
      <c r="H60" s="80" t="s">
        <v>8</v>
      </c>
      <c r="I60" s="80" t="s">
        <v>8</v>
      </c>
      <c r="J60" s="81"/>
      <c r="K60" s="82"/>
      <c r="L60" s="82"/>
      <c r="M60" s="82"/>
      <c r="N60" s="82"/>
      <c r="O60" s="323"/>
      <c r="P60" s="324" t="s">
        <v>83</v>
      </c>
      <c r="Q60" s="325"/>
      <c r="R60" s="326"/>
      <c r="S60" s="327"/>
      <c r="T60" s="328" t="s">
        <v>10</v>
      </c>
      <c r="U60" s="88" t="s">
        <v>32</v>
      </c>
      <c r="V60" s="89">
        <f t="shared" si="23"/>
        <v>0</v>
      </c>
      <c r="W60" s="90"/>
      <c r="X60" s="91" t="str">
        <f>X58</f>
        <v>Demontáže a bourací práce</v>
      </c>
      <c r="Y60" s="92"/>
      <c r="Z60" s="92"/>
      <c r="AA60" s="92"/>
      <c r="AB60" s="93" t="s">
        <v>10</v>
      </c>
      <c r="AC60" s="94"/>
      <c r="AD60" s="95"/>
      <c r="AE60" s="97"/>
      <c r="AF60" s="97"/>
      <c r="AG60" s="97"/>
      <c r="AH60" s="97"/>
      <c r="AI60" s="97"/>
      <c r="AJ60" s="98"/>
      <c r="AK60" s="98"/>
      <c r="AL60" s="140"/>
      <c r="AM60" s="108"/>
      <c r="AN60" s="141"/>
      <c r="AO60" s="141"/>
      <c r="AP60" s="103"/>
      <c r="AQ60" s="104"/>
      <c r="AR60" s="142"/>
      <c r="AS60" s="143"/>
      <c r="AT60" s="143"/>
      <c r="AU60" s="144"/>
      <c r="AV60" s="106"/>
      <c r="AW60" s="107"/>
      <c r="AX60" s="107"/>
    </row>
    <row r="61" spans="1:50" ht="26.4" hidden="1" x14ac:dyDescent="0.3">
      <c r="A61" s="40"/>
      <c r="B61" s="109"/>
      <c r="C61" s="110"/>
      <c r="D61" s="110"/>
      <c r="E61" s="111" t="s">
        <v>13</v>
      </c>
      <c r="F61" s="111" t="s">
        <v>13</v>
      </c>
      <c r="G61" s="111" t="s">
        <v>13</v>
      </c>
      <c r="H61" s="111" t="s">
        <v>13</v>
      </c>
      <c r="I61" s="111" t="s">
        <v>13</v>
      </c>
      <c r="J61" s="112"/>
      <c r="K61" s="110"/>
      <c r="L61" s="110"/>
      <c r="M61" s="110"/>
      <c r="N61" s="110"/>
      <c r="O61" s="263"/>
      <c r="P61" s="114" t="str">
        <f t="shared" ref="P61:Q61" si="24">P59</f>
        <v>dem</v>
      </c>
      <c r="Q61" s="115">
        <f t="shared" si="24"/>
        <v>0</v>
      </c>
      <c r="R61" s="117" t="s">
        <v>14</v>
      </c>
      <c r="S61" s="117" t="s">
        <v>15</v>
      </c>
      <c r="T61" s="115" t="s">
        <v>16</v>
      </c>
      <c r="U61" s="118" t="s">
        <v>32</v>
      </c>
      <c r="V61" s="89">
        <f t="shared" si="23"/>
        <v>0</v>
      </c>
      <c r="W61" s="118" t="s">
        <v>17</v>
      </c>
      <c r="X61" s="115" t="s">
        <v>18</v>
      </c>
      <c r="Y61" s="23" t="s">
        <v>19</v>
      </c>
      <c r="Z61" s="26"/>
      <c r="AA61" s="27"/>
      <c r="AB61" s="121" t="s">
        <v>20</v>
      </c>
      <c r="AC61" s="27"/>
      <c r="AD61" s="122" t="s">
        <v>21</v>
      </c>
      <c r="AE61" s="126" t="s">
        <v>33</v>
      </c>
      <c r="AF61" s="27"/>
      <c r="AG61" s="124" t="s">
        <v>23</v>
      </c>
      <c r="AH61" s="126" t="s">
        <v>24</v>
      </c>
      <c r="AI61" s="27"/>
      <c r="AJ61" s="126" t="s">
        <v>25</v>
      </c>
      <c r="AK61" s="26"/>
      <c r="AL61" s="27"/>
      <c r="AM61" s="127"/>
      <c r="AN61" s="128" t="s">
        <v>26</v>
      </c>
      <c r="AO61" s="27"/>
      <c r="AP61" s="129" t="s">
        <v>27</v>
      </c>
      <c r="AQ61" s="26"/>
      <c r="AR61" s="27"/>
      <c r="AS61" s="130" t="s">
        <v>28</v>
      </c>
      <c r="AT61" s="27"/>
      <c r="AU61" s="131"/>
      <c r="AV61" s="132" t="s">
        <v>29</v>
      </c>
      <c r="AW61" s="133" t="s">
        <v>30</v>
      </c>
      <c r="AX61" s="134" t="s">
        <v>31</v>
      </c>
    </row>
    <row r="62" spans="1:50" ht="26.25" hidden="1" customHeight="1" x14ac:dyDescent="0.3">
      <c r="A62" s="77"/>
      <c r="B62" s="78"/>
      <c r="C62" s="79" t="s">
        <v>6</v>
      </c>
      <c r="D62" s="79" t="s">
        <v>7</v>
      </c>
      <c r="E62" s="80" t="s">
        <v>8</v>
      </c>
      <c r="F62" s="80" t="s">
        <v>8</v>
      </c>
      <c r="G62" s="80" t="s">
        <v>8</v>
      </c>
      <c r="H62" s="80" t="s">
        <v>8</v>
      </c>
      <c r="I62" s="80" t="s">
        <v>8</v>
      </c>
      <c r="J62" s="81"/>
      <c r="K62" s="82"/>
      <c r="L62" s="82"/>
      <c r="M62" s="82"/>
      <c r="N62" s="82"/>
      <c r="O62" s="135"/>
      <c r="P62" s="329" t="s">
        <v>83</v>
      </c>
      <c r="Q62" s="325"/>
      <c r="R62" s="138"/>
      <c r="S62" s="139"/>
      <c r="T62" s="87" t="s">
        <v>10</v>
      </c>
      <c r="U62" s="88" t="s">
        <v>34</v>
      </c>
      <c r="V62" s="89">
        <f t="shared" si="23"/>
        <v>0</v>
      </c>
      <c r="W62" s="90"/>
      <c r="X62" s="91" t="str">
        <f>X58</f>
        <v>Demontáže a bourací práce</v>
      </c>
      <c r="Y62" s="92"/>
      <c r="Z62" s="92"/>
      <c r="AA62" s="92"/>
      <c r="AB62" s="93" t="s">
        <v>10</v>
      </c>
      <c r="AC62" s="94"/>
      <c r="AD62" s="95"/>
      <c r="AE62" s="97"/>
      <c r="AF62" s="97"/>
      <c r="AG62" s="97"/>
      <c r="AH62" s="97"/>
      <c r="AI62" s="97"/>
      <c r="AJ62" s="98"/>
      <c r="AK62" s="98"/>
      <c r="AL62" s="140"/>
      <c r="AM62" s="108"/>
      <c r="AN62" s="141"/>
      <c r="AO62" s="141"/>
      <c r="AP62" s="103"/>
      <c r="AQ62" s="104"/>
      <c r="AR62" s="142"/>
      <c r="AS62" s="143"/>
      <c r="AT62" s="143"/>
      <c r="AU62" s="144"/>
      <c r="AV62" s="106"/>
      <c r="AW62" s="107"/>
      <c r="AX62" s="107"/>
    </row>
    <row r="63" spans="1:50" ht="26.4" hidden="1" x14ac:dyDescent="0.3">
      <c r="A63" s="40"/>
      <c r="B63" s="109"/>
      <c r="C63" s="110"/>
      <c r="D63" s="110"/>
      <c r="E63" s="111" t="s">
        <v>13</v>
      </c>
      <c r="F63" s="111" t="s">
        <v>13</v>
      </c>
      <c r="G63" s="111" t="s">
        <v>13</v>
      </c>
      <c r="H63" s="111" t="s">
        <v>13</v>
      </c>
      <c r="I63" s="111" t="s">
        <v>13</v>
      </c>
      <c r="J63" s="112"/>
      <c r="K63" s="110"/>
      <c r="L63" s="110"/>
      <c r="M63" s="110"/>
      <c r="N63" s="110"/>
      <c r="O63" s="263"/>
      <c r="P63" s="330" t="str">
        <f t="shared" ref="P63:Q63" si="25">P59</f>
        <v>dem</v>
      </c>
      <c r="Q63" s="115">
        <f t="shared" si="25"/>
        <v>0</v>
      </c>
      <c r="R63" s="148" t="s">
        <v>14</v>
      </c>
      <c r="S63" s="148" t="s">
        <v>15</v>
      </c>
      <c r="T63" s="149" t="s">
        <v>16</v>
      </c>
      <c r="U63" s="118" t="s">
        <v>34</v>
      </c>
      <c r="V63" s="89">
        <f t="shared" si="23"/>
        <v>0</v>
      </c>
      <c r="W63" s="118" t="s">
        <v>17</v>
      </c>
      <c r="X63" s="150" t="s">
        <v>18</v>
      </c>
      <c r="Y63" s="151" t="s">
        <v>19</v>
      </c>
      <c r="Z63" s="26"/>
      <c r="AA63" s="27"/>
      <c r="AB63" s="152" t="s">
        <v>20</v>
      </c>
      <c r="AC63" s="27"/>
      <c r="AD63" s="153" t="s">
        <v>21</v>
      </c>
      <c r="AE63" s="154" t="s">
        <v>33</v>
      </c>
      <c r="AF63" s="27"/>
      <c r="AG63" s="155" t="s">
        <v>23</v>
      </c>
      <c r="AH63" s="156" t="s">
        <v>24</v>
      </c>
      <c r="AI63" s="27"/>
      <c r="AJ63" s="157" t="s">
        <v>25</v>
      </c>
      <c r="AK63" s="26"/>
      <c r="AL63" s="27"/>
      <c r="AM63" s="158"/>
      <c r="AN63" s="159" t="s">
        <v>26</v>
      </c>
      <c r="AO63" s="27"/>
      <c r="AP63" s="160" t="s">
        <v>27</v>
      </c>
      <c r="AQ63" s="26"/>
      <c r="AR63" s="27"/>
      <c r="AS63" s="161" t="s">
        <v>28</v>
      </c>
      <c r="AT63" s="27"/>
      <c r="AU63" s="131"/>
      <c r="AV63" s="132" t="s">
        <v>29</v>
      </c>
      <c r="AW63" s="133" t="s">
        <v>30</v>
      </c>
      <c r="AX63" s="134" t="s">
        <v>31</v>
      </c>
    </row>
    <row r="64" spans="1:50" ht="26.25" hidden="1" customHeight="1" x14ac:dyDescent="0.3">
      <c r="A64" s="77"/>
      <c r="B64" s="78"/>
      <c r="C64" s="79" t="s">
        <v>6</v>
      </c>
      <c r="D64" s="79" t="s">
        <v>7</v>
      </c>
      <c r="E64" s="80" t="s">
        <v>8</v>
      </c>
      <c r="F64" s="80" t="s">
        <v>8</v>
      </c>
      <c r="G64" s="80" t="s">
        <v>8</v>
      </c>
      <c r="H64" s="80" t="s">
        <v>8</v>
      </c>
      <c r="I64" s="80" t="s">
        <v>8</v>
      </c>
      <c r="J64" s="81"/>
      <c r="K64" s="82"/>
      <c r="L64" s="82"/>
      <c r="M64" s="82"/>
      <c r="N64" s="82"/>
      <c r="O64" s="135"/>
      <c r="P64" s="329" t="s">
        <v>83</v>
      </c>
      <c r="Q64" s="325"/>
      <c r="R64" s="138"/>
      <c r="S64" s="139"/>
      <c r="T64" s="87" t="s">
        <v>10</v>
      </c>
      <c r="U64" s="88" t="s">
        <v>35</v>
      </c>
      <c r="V64" s="89">
        <f t="shared" si="23"/>
        <v>0</v>
      </c>
      <c r="W64" s="90"/>
      <c r="X64" s="91" t="str">
        <f>X58</f>
        <v>Demontáže a bourací práce</v>
      </c>
      <c r="Y64" s="92"/>
      <c r="Z64" s="92"/>
      <c r="AA64" s="92"/>
      <c r="AB64" s="93" t="s">
        <v>10</v>
      </c>
      <c r="AC64" s="94"/>
      <c r="AD64" s="95"/>
      <c r="AE64" s="97"/>
      <c r="AF64" s="97"/>
      <c r="AG64" s="97"/>
      <c r="AH64" s="97"/>
      <c r="AI64" s="97"/>
      <c r="AJ64" s="98"/>
      <c r="AK64" s="98"/>
      <c r="AL64" s="140"/>
      <c r="AM64" s="108"/>
      <c r="AN64" s="141"/>
      <c r="AO64" s="141"/>
      <c r="AP64" s="103"/>
      <c r="AQ64" s="104"/>
      <c r="AR64" s="142"/>
      <c r="AS64" s="143"/>
      <c r="AT64" s="143"/>
      <c r="AU64" s="144"/>
      <c r="AV64" s="106"/>
      <c r="AW64" s="107"/>
      <c r="AX64" s="107"/>
    </row>
    <row r="65" spans="1:50" ht="39.6" hidden="1" x14ac:dyDescent="0.3">
      <c r="A65" s="40"/>
      <c r="B65" s="109"/>
      <c r="C65" s="110"/>
      <c r="D65" s="110"/>
      <c r="E65" s="111" t="s">
        <v>13</v>
      </c>
      <c r="F65" s="111" t="s">
        <v>13</v>
      </c>
      <c r="G65" s="111" t="s">
        <v>13</v>
      </c>
      <c r="H65" s="111" t="s">
        <v>13</v>
      </c>
      <c r="I65" s="111" t="s">
        <v>13</v>
      </c>
      <c r="J65" s="112"/>
      <c r="K65" s="110"/>
      <c r="L65" s="110"/>
      <c r="M65" s="110"/>
      <c r="N65" s="110"/>
      <c r="O65" s="263"/>
      <c r="P65" s="331" t="str">
        <f t="shared" ref="P65:Q65" si="26">P59</f>
        <v>dem</v>
      </c>
      <c r="Q65" s="163">
        <f t="shared" si="26"/>
        <v>0</v>
      </c>
      <c r="R65" s="165" t="s">
        <v>14</v>
      </c>
      <c r="S65" s="165" t="s">
        <v>15</v>
      </c>
      <c r="T65" s="166" t="s">
        <v>16</v>
      </c>
      <c r="U65" s="118" t="s">
        <v>35</v>
      </c>
      <c r="V65" s="89">
        <f t="shared" si="23"/>
        <v>0</v>
      </c>
      <c r="W65" s="118" t="s">
        <v>17</v>
      </c>
      <c r="X65" s="167" t="s">
        <v>18</v>
      </c>
      <c r="Y65" s="168" t="s">
        <v>19</v>
      </c>
      <c r="Z65" s="26"/>
      <c r="AA65" s="27"/>
      <c r="AB65" s="169" t="s">
        <v>20</v>
      </c>
      <c r="AC65" s="27"/>
      <c r="AD65" s="170" t="s">
        <v>21</v>
      </c>
      <c r="AE65" s="171" t="s">
        <v>33</v>
      </c>
      <c r="AF65" s="27"/>
      <c r="AG65" s="172" t="s">
        <v>23</v>
      </c>
      <c r="AH65" s="173" t="s">
        <v>24</v>
      </c>
      <c r="AI65" s="27"/>
      <c r="AJ65" s="174" t="s">
        <v>25</v>
      </c>
      <c r="AK65" s="26"/>
      <c r="AL65" s="27"/>
      <c r="AM65" s="175"/>
      <c r="AN65" s="176" t="s">
        <v>26</v>
      </c>
      <c r="AO65" s="27"/>
      <c r="AP65" s="177" t="s">
        <v>27</v>
      </c>
      <c r="AQ65" s="26"/>
      <c r="AR65" s="27"/>
      <c r="AS65" s="178" t="s">
        <v>28</v>
      </c>
      <c r="AT65" s="27"/>
      <c r="AU65" s="179"/>
      <c r="AV65" s="132" t="s">
        <v>29</v>
      </c>
      <c r="AW65" s="133" t="s">
        <v>30</v>
      </c>
      <c r="AX65" s="134" t="s">
        <v>31</v>
      </c>
    </row>
    <row r="66" spans="1:50" ht="17.25" hidden="1" customHeight="1" x14ac:dyDescent="0.3">
      <c r="A66" s="40"/>
      <c r="B66" s="181"/>
      <c r="C66" s="215"/>
      <c r="D66" s="186"/>
      <c r="E66" s="184"/>
      <c r="F66" s="185"/>
      <c r="G66" s="186"/>
      <c r="H66" s="186"/>
      <c r="I66" s="187"/>
      <c r="J66" s="188"/>
      <c r="K66" s="216"/>
      <c r="L66" s="186"/>
      <c r="M66" s="186"/>
      <c r="N66" s="187"/>
      <c r="O66" s="263"/>
      <c r="P66" s="332" t="s">
        <v>83</v>
      </c>
      <c r="Q66" s="218"/>
      <c r="R66" s="219">
        <f>[1]Harmonogram!N16</f>
        <v>0</v>
      </c>
      <c r="S66" s="219">
        <f>[1]Harmonogram!O16</f>
        <v>7</v>
      </c>
      <c r="T66" s="195" t="s">
        <v>36</v>
      </c>
      <c r="U66" s="196">
        <v>0</v>
      </c>
      <c r="V66" s="89">
        <f t="shared" si="23"/>
        <v>0</v>
      </c>
      <c r="W66" s="197"/>
      <c r="X66" s="198" t="str">
        <f>[1]Harmonogram!K16</f>
        <v>demontáže a bourací práce</v>
      </c>
      <c r="Y66" s="199"/>
      <c r="Z66" s="199"/>
      <c r="AA66" s="200"/>
      <c r="AB66" s="201"/>
      <c r="AC66" s="201"/>
      <c r="AD66" s="202"/>
      <c r="AE66" s="202"/>
      <c r="AF66" s="202"/>
      <c r="AG66" s="202"/>
      <c r="AH66" s="202"/>
      <c r="AI66" s="202"/>
      <c r="AJ66" s="201"/>
      <c r="AK66" s="201"/>
      <c r="AL66" s="333"/>
      <c r="AM66" s="204"/>
      <c r="AN66" s="205"/>
      <c r="AO66" s="206"/>
      <c r="AP66" s="207"/>
      <c r="AQ66" s="208"/>
      <c r="AR66" s="334"/>
      <c r="AS66" s="335"/>
      <c r="AT66" s="336"/>
      <c r="AU66" s="211"/>
      <c r="AV66" s="212"/>
      <c r="AW66" s="212"/>
      <c r="AX66" s="212"/>
    </row>
    <row r="67" spans="1:50" ht="25.05" customHeight="1" x14ac:dyDescent="0.3">
      <c r="A67" s="213"/>
      <c r="B67" s="214"/>
      <c r="C67" s="215"/>
      <c r="D67" s="186"/>
      <c r="E67" s="184"/>
      <c r="F67" s="185"/>
      <c r="G67" s="186"/>
      <c r="H67" s="186"/>
      <c r="I67" s="187"/>
      <c r="J67" s="188"/>
      <c r="K67" s="216"/>
      <c r="L67" s="186"/>
      <c r="M67" s="186"/>
      <c r="N67" s="187"/>
      <c r="O67" s="191"/>
      <c r="P67" s="337" t="s">
        <v>83</v>
      </c>
      <c r="Q67" s="218"/>
      <c r="R67" s="219">
        <f t="shared" ref="R67:R255" si="27">$R$66</f>
        <v>0</v>
      </c>
      <c r="S67" s="219">
        <f t="shared" ref="S67:S255" si="28">$S$66</f>
        <v>7</v>
      </c>
      <c r="T67" s="195">
        <v>4</v>
      </c>
      <c r="U67" s="196">
        <v>4</v>
      </c>
      <c r="V67" s="89">
        <f t="shared" si="23"/>
        <v>0</v>
      </c>
      <c r="W67" s="220" t="s">
        <v>85</v>
      </c>
      <c r="X67" s="221" t="s">
        <v>86</v>
      </c>
      <c r="Y67" s="222" t="s">
        <v>43</v>
      </c>
      <c r="Z67" s="199"/>
      <c r="AA67" s="218"/>
      <c r="AB67" s="223">
        <v>1</v>
      </c>
      <c r="AC67" s="224" t="s">
        <v>40</v>
      </c>
      <c r="AD67" s="225">
        <f t="shared" ref="AD67:AD250" si="29">ROUND(AV67*(AW67/60),0)</f>
        <v>728</v>
      </c>
      <c r="AE67" s="226"/>
      <c r="AF67" s="226">
        <f t="shared" ref="AF67:AF250" si="30">(AB67*AE67)</f>
        <v>0</v>
      </c>
      <c r="AG67" s="241"/>
      <c r="AH67" s="242"/>
      <c r="AI67" s="242"/>
      <c r="AJ67" s="228">
        <f t="shared" ref="AJ67:AJ255" si="31">AE67+AH67</f>
        <v>0</v>
      </c>
      <c r="AK67" s="218"/>
      <c r="AL67" s="229">
        <f t="shared" ref="AL67:AL255" si="32">AF67+AI67</f>
        <v>0</v>
      </c>
      <c r="AM67" s="204"/>
      <c r="AN67" s="230">
        <v>50</v>
      </c>
      <c r="AO67" s="231" t="s">
        <v>41</v>
      </c>
      <c r="AP67" s="232">
        <v>1</v>
      </c>
      <c r="AQ67" s="233" t="s">
        <v>41</v>
      </c>
      <c r="AR67" s="234">
        <f t="shared" ref="AR67:AR175" si="33">AB67*AN67*AP67</f>
        <v>50</v>
      </c>
      <c r="AS67" s="235"/>
      <c r="AT67" s="236"/>
      <c r="AU67" s="237"/>
      <c r="AV67" s="238">
        <v>112</v>
      </c>
      <c r="AW67" s="239">
        <f>'[1]Nastavení cen'!$H$17</f>
        <v>390</v>
      </c>
      <c r="AX67" s="240"/>
    </row>
    <row r="68" spans="1:50" ht="17.25" hidden="1" customHeight="1" x14ac:dyDescent="0.3">
      <c r="A68" s="213"/>
      <c r="B68" s="214"/>
      <c r="C68" s="215"/>
      <c r="D68" s="186"/>
      <c r="E68" s="184"/>
      <c r="F68" s="185"/>
      <c r="G68" s="186"/>
      <c r="H68" s="186"/>
      <c r="I68" s="187"/>
      <c r="J68" s="188"/>
      <c r="K68" s="216"/>
      <c r="L68" s="186"/>
      <c r="M68" s="186"/>
      <c r="N68" s="187"/>
      <c r="O68" s="191"/>
      <c r="P68" s="337" t="s">
        <v>83</v>
      </c>
      <c r="Q68" s="218"/>
      <c r="R68" s="219">
        <f t="shared" si="27"/>
        <v>0</v>
      </c>
      <c r="S68" s="219">
        <f t="shared" si="28"/>
        <v>7</v>
      </c>
      <c r="T68" s="195"/>
      <c r="U68" s="196">
        <v>4</v>
      </c>
      <c r="V68" s="89">
        <f t="shared" si="23"/>
        <v>0</v>
      </c>
      <c r="W68" s="220" t="s">
        <v>85</v>
      </c>
      <c r="X68" s="221" t="s">
        <v>87</v>
      </c>
      <c r="Y68" s="222" t="s">
        <v>43</v>
      </c>
      <c r="Z68" s="199"/>
      <c r="AA68" s="218"/>
      <c r="AB68" s="223">
        <v>0</v>
      </c>
      <c r="AC68" s="224" t="s">
        <v>40</v>
      </c>
      <c r="AD68" s="225">
        <f t="shared" si="29"/>
        <v>839</v>
      </c>
      <c r="AE68" s="226">
        <f>CEILING(AD68+AD68*'[1]Nastavení cen'!$J$17,1)</f>
        <v>1225</v>
      </c>
      <c r="AF68" s="226">
        <f t="shared" si="30"/>
        <v>0</v>
      </c>
      <c r="AG68" s="241"/>
      <c r="AH68" s="242"/>
      <c r="AI68" s="242"/>
      <c r="AJ68" s="228">
        <f t="shared" si="31"/>
        <v>1225</v>
      </c>
      <c r="AK68" s="218"/>
      <c r="AL68" s="229">
        <f t="shared" si="32"/>
        <v>0</v>
      </c>
      <c r="AM68" s="204"/>
      <c r="AN68" s="230">
        <v>80</v>
      </c>
      <c r="AO68" s="231" t="s">
        <v>41</v>
      </c>
      <c r="AP68" s="232">
        <v>1</v>
      </c>
      <c r="AQ68" s="233" t="s">
        <v>41</v>
      </c>
      <c r="AR68" s="234">
        <f t="shared" si="33"/>
        <v>0</v>
      </c>
      <c r="AS68" s="235"/>
      <c r="AT68" s="236"/>
      <c r="AU68" s="237"/>
      <c r="AV68" s="238">
        <v>129</v>
      </c>
      <c r="AW68" s="239">
        <f>'[1]Nastavení cen'!$H$17</f>
        <v>390</v>
      </c>
      <c r="AX68" s="240"/>
    </row>
    <row r="69" spans="1:50" ht="17.25" hidden="1" customHeight="1" x14ac:dyDescent="0.3">
      <c r="A69" s="213"/>
      <c r="B69" s="214"/>
      <c r="C69" s="215"/>
      <c r="D69" s="186"/>
      <c r="E69" s="184"/>
      <c r="F69" s="185"/>
      <c r="G69" s="186"/>
      <c r="H69" s="186"/>
      <c r="I69" s="187"/>
      <c r="J69" s="188"/>
      <c r="K69" s="216"/>
      <c r="L69" s="186"/>
      <c r="M69" s="186"/>
      <c r="N69" s="187"/>
      <c r="O69" s="191"/>
      <c r="P69" s="337" t="s">
        <v>83</v>
      </c>
      <c r="Q69" s="218"/>
      <c r="R69" s="219">
        <f t="shared" si="27"/>
        <v>0</v>
      </c>
      <c r="S69" s="219">
        <f t="shared" si="28"/>
        <v>7</v>
      </c>
      <c r="T69" s="195"/>
      <c r="U69" s="196">
        <v>4</v>
      </c>
      <c r="V69" s="89">
        <f t="shared" si="23"/>
        <v>0</v>
      </c>
      <c r="W69" s="220" t="s">
        <v>85</v>
      </c>
      <c r="X69" s="221" t="s">
        <v>88</v>
      </c>
      <c r="Y69" s="222" t="s">
        <v>43</v>
      </c>
      <c r="Z69" s="199"/>
      <c r="AA69" s="218"/>
      <c r="AB69" s="223">
        <v>0</v>
      </c>
      <c r="AC69" s="224" t="s">
        <v>40</v>
      </c>
      <c r="AD69" s="225">
        <f t="shared" si="29"/>
        <v>1833</v>
      </c>
      <c r="AE69" s="226">
        <f>CEILING(AD69+AD69*'[1]Nastavení cen'!$J$17,1)</f>
        <v>2677</v>
      </c>
      <c r="AF69" s="226">
        <f t="shared" si="30"/>
        <v>0</v>
      </c>
      <c r="AG69" s="241"/>
      <c r="AH69" s="242"/>
      <c r="AI69" s="242"/>
      <c r="AJ69" s="228">
        <f t="shared" si="31"/>
        <v>2677</v>
      </c>
      <c r="AK69" s="218"/>
      <c r="AL69" s="229">
        <f t="shared" si="32"/>
        <v>0</v>
      </c>
      <c r="AM69" s="204"/>
      <c r="AN69" s="230">
        <v>150</v>
      </c>
      <c r="AO69" s="231" t="s">
        <v>41</v>
      </c>
      <c r="AP69" s="232">
        <v>1</v>
      </c>
      <c r="AQ69" s="233" t="s">
        <v>41</v>
      </c>
      <c r="AR69" s="234">
        <f t="shared" si="33"/>
        <v>0</v>
      </c>
      <c r="AS69" s="235"/>
      <c r="AT69" s="236"/>
      <c r="AU69" s="237"/>
      <c r="AV69" s="238">
        <v>282</v>
      </c>
      <c r="AW69" s="239">
        <f>'[1]Nastavení cen'!$H$17</f>
        <v>390</v>
      </c>
      <c r="AX69" s="240"/>
    </row>
    <row r="70" spans="1:50" ht="17.25" hidden="1" customHeight="1" x14ac:dyDescent="0.3">
      <c r="A70" s="213"/>
      <c r="B70" s="214"/>
      <c r="C70" s="215"/>
      <c r="D70" s="186"/>
      <c r="E70" s="184"/>
      <c r="F70" s="185"/>
      <c r="G70" s="186"/>
      <c r="H70" s="186"/>
      <c r="I70" s="187"/>
      <c r="J70" s="188"/>
      <c r="K70" s="216"/>
      <c r="L70" s="186"/>
      <c r="M70" s="186"/>
      <c r="N70" s="187"/>
      <c r="O70" s="191"/>
      <c r="P70" s="337" t="s">
        <v>83</v>
      </c>
      <c r="Q70" s="218"/>
      <c r="R70" s="219">
        <f t="shared" si="27"/>
        <v>0</v>
      </c>
      <c r="S70" s="219">
        <f t="shared" si="28"/>
        <v>7</v>
      </c>
      <c r="T70" s="195"/>
      <c r="U70" s="196">
        <v>4</v>
      </c>
      <c r="V70" s="89">
        <f t="shared" si="23"/>
        <v>0</v>
      </c>
      <c r="W70" s="220" t="s">
        <v>85</v>
      </c>
      <c r="X70" s="221" t="s">
        <v>89</v>
      </c>
      <c r="Y70" s="222" t="s">
        <v>43</v>
      </c>
      <c r="Z70" s="199"/>
      <c r="AA70" s="218"/>
      <c r="AB70" s="223">
        <v>0</v>
      </c>
      <c r="AC70" s="224" t="s">
        <v>40</v>
      </c>
      <c r="AD70" s="225">
        <f t="shared" si="29"/>
        <v>286</v>
      </c>
      <c r="AE70" s="226">
        <f>CEILING(AD70+AD70*'[1]Nastavení cen'!$J$17,1)</f>
        <v>418</v>
      </c>
      <c r="AF70" s="226">
        <f t="shared" si="30"/>
        <v>0</v>
      </c>
      <c r="AG70" s="241"/>
      <c r="AH70" s="242"/>
      <c r="AI70" s="242"/>
      <c r="AJ70" s="228">
        <f t="shared" si="31"/>
        <v>418</v>
      </c>
      <c r="AK70" s="218"/>
      <c r="AL70" s="229">
        <f t="shared" si="32"/>
        <v>0</v>
      </c>
      <c r="AM70" s="204"/>
      <c r="AN70" s="230">
        <v>10</v>
      </c>
      <c r="AO70" s="231" t="s">
        <v>41</v>
      </c>
      <c r="AP70" s="232">
        <v>1</v>
      </c>
      <c r="AQ70" s="233" t="s">
        <v>41</v>
      </c>
      <c r="AR70" s="234">
        <f t="shared" si="33"/>
        <v>0</v>
      </c>
      <c r="AS70" s="235"/>
      <c r="AT70" s="236"/>
      <c r="AU70" s="237"/>
      <c r="AV70" s="238">
        <v>44</v>
      </c>
      <c r="AW70" s="239">
        <f>'[1]Nastavení cen'!$H$17</f>
        <v>390</v>
      </c>
      <c r="AX70" s="240"/>
    </row>
    <row r="71" spans="1:50" ht="17.25" hidden="1" customHeight="1" x14ac:dyDescent="0.3">
      <c r="A71" s="213"/>
      <c r="B71" s="214"/>
      <c r="C71" s="215"/>
      <c r="D71" s="186"/>
      <c r="E71" s="184"/>
      <c r="F71" s="185"/>
      <c r="G71" s="186"/>
      <c r="H71" s="186"/>
      <c r="I71" s="187"/>
      <c r="J71" s="188"/>
      <c r="K71" s="216"/>
      <c r="L71" s="186"/>
      <c r="M71" s="186"/>
      <c r="N71" s="187"/>
      <c r="O71" s="191"/>
      <c r="P71" s="337" t="s">
        <v>83</v>
      </c>
      <c r="Q71" s="218"/>
      <c r="R71" s="219">
        <f t="shared" si="27"/>
        <v>0</v>
      </c>
      <c r="S71" s="219">
        <f t="shared" si="28"/>
        <v>7</v>
      </c>
      <c r="T71" s="195"/>
      <c r="U71" s="196">
        <v>4</v>
      </c>
      <c r="V71" s="89">
        <f t="shared" si="23"/>
        <v>0</v>
      </c>
      <c r="W71" s="220" t="s">
        <v>85</v>
      </c>
      <c r="X71" s="221" t="s">
        <v>90</v>
      </c>
      <c r="Y71" s="222" t="s">
        <v>43</v>
      </c>
      <c r="Z71" s="199"/>
      <c r="AA71" s="218"/>
      <c r="AB71" s="223">
        <v>0</v>
      </c>
      <c r="AC71" s="224" t="s">
        <v>40</v>
      </c>
      <c r="AD71" s="225">
        <f t="shared" si="29"/>
        <v>390</v>
      </c>
      <c r="AE71" s="226">
        <f>CEILING(AD71+AD71*'[1]Nastavení cen'!$J$17,1)</f>
        <v>570</v>
      </c>
      <c r="AF71" s="226">
        <f t="shared" si="30"/>
        <v>0</v>
      </c>
      <c r="AG71" s="241"/>
      <c r="AH71" s="242"/>
      <c r="AI71" s="242"/>
      <c r="AJ71" s="228">
        <f t="shared" si="31"/>
        <v>570</v>
      </c>
      <c r="AK71" s="218"/>
      <c r="AL71" s="229">
        <f t="shared" si="32"/>
        <v>0</v>
      </c>
      <c r="AM71" s="204"/>
      <c r="AN71" s="230">
        <v>15</v>
      </c>
      <c r="AO71" s="231" t="s">
        <v>41</v>
      </c>
      <c r="AP71" s="232">
        <v>1</v>
      </c>
      <c r="AQ71" s="233" t="s">
        <v>41</v>
      </c>
      <c r="AR71" s="234">
        <f t="shared" si="33"/>
        <v>0</v>
      </c>
      <c r="AS71" s="235"/>
      <c r="AT71" s="236"/>
      <c r="AU71" s="237"/>
      <c r="AV71" s="238" t="s">
        <v>91</v>
      </c>
      <c r="AW71" s="239">
        <f>'[1]Nastavení cen'!$H$17</f>
        <v>390</v>
      </c>
      <c r="AX71" s="240"/>
    </row>
    <row r="72" spans="1:50" ht="17.25" hidden="1" customHeight="1" x14ac:dyDescent="0.3">
      <c r="A72" s="213"/>
      <c r="B72" s="214"/>
      <c r="C72" s="215"/>
      <c r="D72" s="186"/>
      <c r="E72" s="184"/>
      <c r="F72" s="185"/>
      <c r="G72" s="186"/>
      <c r="H72" s="186"/>
      <c r="I72" s="187"/>
      <c r="J72" s="188"/>
      <c r="K72" s="216"/>
      <c r="L72" s="186"/>
      <c r="M72" s="186"/>
      <c r="N72" s="187"/>
      <c r="O72" s="191"/>
      <c r="P72" s="337" t="s">
        <v>83</v>
      </c>
      <c r="Q72" s="218"/>
      <c r="R72" s="219">
        <f t="shared" si="27"/>
        <v>0</v>
      </c>
      <c r="S72" s="219">
        <f t="shared" si="28"/>
        <v>7</v>
      </c>
      <c r="T72" s="195"/>
      <c r="U72" s="196">
        <v>4</v>
      </c>
      <c r="V72" s="89">
        <f t="shared" si="23"/>
        <v>0</v>
      </c>
      <c r="W72" s="220" t="s">
        <v>85</v>
      </c>
      <c r="X72" s="221" t="s">
        <v>92</v>
      </c>
      <c r="Y72" s="222" t="s">
        <v>43</v>
      </c>
      <c r="Z72" s="199"/>
      <c r="AA72" s="218"/>
      <c r="AB72" s="223">
        <v>0</v>
      </c>
      <c r="AC72" s="224" t="s">
        <v>40</v>
      </c>
      <c r="AD72" s="225">
        <f t="shared" si="29"/>
        <v>325</v>
      </c>
      <c r="AE72" s="226">
        <f>CEILING(AD72+AD72*'[1]Nastavení cen'!$J$17,1)</f>
        <v>475</v>
      </c>
      <c r="AF72" s="226">
        <f t="shared" si="30"/>
        <v>0</v>
      </c>
      <c r="AG72" s="241"/>
      <c r="AH72" s="242"/>
      <c r="AI72" s="242"/>
      <c r="AJ72" s="228">
        <f t="shared" si="31"/>
        <v>475</v>
      </c>
      <c r="AK72" s="218"/>
      <c r="AL72" s="229">
        <f t="shared" si="32"/>
        <v>0</v>
      </c>
      <c r="AM72" s="204"/>
      <c r="AN72" s="230">
        <v>15</v>
      </c>
      <c r="AO72" s="231" t="s">
        <v>41</v>
      </c>
      <c r="AP72" s="232">
        <v>1</v>
      </c>
      <c r="AQ72" s="233" t="s">
        <v>41</v>
      </c>
      <c r="AR72" s="234">
        <f t="shared" si="33"/>
        <v>0</v>
      </c>
      <c r="AS72" s="235"/>
      <c r="AT72" s="236"/>
      <c r="AU72" s="237"/>
      <c r="AV72" s="238" t="s">
        <v>93</v>
      </c>
      <c r="AW72" s="239">
        <f>'[1]Nastavení cen'!$H$17</f>
        <v>390</v>
      </c>
      <c r="AX72" s="240"/>
    </row>
    <row r="73" spans="1:50" ht="25.05" customHeight="1" x14ac:dyDescent="0.3">
      <c r="A73" s="213"/>
      <c r="B73" s="214"/>
      <c r="C73" s="215"/>
      <c r="D73" s="186"/>
      <c r="E73" s="184"/>
      <c r="F73" s="185"/>
      <c r="G73" s="186"/>
      <c r="H73" s="186"/>
      <c r="I73" s="187"/>
      <c r="J73" s="188"/>
      <c r="K73" s="216"/>
      <c r="L73" s="186"/>
      <c r="M73" s="186"/>
      <c r="N73" s="187"/>
      <c r="O73" s="191"/>
      <c r="P73" s="337" t="s">
        <v>83</v>
      </c>
      <c r="Q73" s="218"/>
      <c r="R73" s="219">
        <f t="shared" si="27"/>
        <v>0</v>
      </c>
      <c r="S73" s="219">
        <f t="shared" si="28"/>
        <v>7</v>
      </c>
      <c r="T73" s="195">
        <v>5</v>
      </c>
      <c r="U73" s="196">
        <v>4</v>
      </c>
      <c r="V73" s="89">
        <f t="shared" si="23"/>
        <v>0</v>
      </c>
      <c r="W73" s="220" t="s">
        <v>85</v>
      </c>
      <c r="X73" s="221" t="s">
        <v>94</v>
      </c>
      <c r="Y73" s="222" t="s">
        <v>43</v>
      </c>
      <c r="Z73" s="199"/>
      <c r="AA73" s="218"/>
      <c r="AB73" s="223">
        <v>1</v>
      </c>
      <c r="AC73" s="224" t="s">
        <v>40</v>
      </c>
      <c r="AD73" s="225">
        <f t="shared" si="29"/>
        <v>286</v>
      </c>
      <c r="AE73" s="226"/>
      <c r="AF73" s="226">
        <f t="shared" si="30"/>
        <v>0</v>
      </c>
      <c r="AG73" s="241"/>
      <c r="AH73" s="242"/>
      <c r="AI73" s="242"/>
      <c r="AJ73" s="228">
        <f t="shared" si="31"/>
        <v>0</v>
      </c>
      <c r="AK73" s="218"/>
      <c r="AL73" s="229">
        <f t="shared" si="32"/>
        <v>0</v>
      </c>
      <c r="AM73" s="204"/>
      <c r="AN73" s="230">
        <v>27</v>
      </c>
      <c r="AO73" s="231" t="s">
        <v>41</v>
      </c>
      <c r="AP73" s="232">
        <v>1</v>
      </c>
      <c r="AQ73" s="233" t="s">
        <v>41</v>
      </c>
      <c r="AR73" s="234">
        <f t="shared" si="33"/>
        <v>27</v>
      </c>
      <c r="AS73" s="235"/>
      <c r="AT73" s="236"/>
      <c r="AU73" s="237"/>
      <c r="AV73" s="238">
        <v>44</v>
      </c>
      <c r="AW73" s="239">
        <f>'[1]Nastavení cen'!$H$17</f>
        <v>390</v>
      </c>
      <c r="AX73" s="240"/>
    </row>
    <row r="74" spans="1:50" ht="17.25" hidden="1" customHeight="1" x14ac:dyDescent="0.3">
      <c r="A74" s="213"/>
      <c r="B74" s="214"/>
      <c r="C74" s="215"/>
      <c r="D74" s="186"/>
      <c r="E74" s="184"/>
      <c r="F74" s="185"/>
      <c r="G74" s="186"/>
      <c r="H74" s="186"/>
      <c r="I74" s="187"/>
      <c r="J74" s="188"/>
      <c r="K74" s="216"/>
      <c r="L74" s="186"/>
      <c r="M74" s="186"/>
      <c r="N74" s="187"/>
      <c r="O74" s="191"/>
      <c r="P74" s="337" t="s">
        <v>83</v>
      </c>
      <c r="Q74" s="218"/>
      <c r="R74" s="219">
        <f t="shared" si="27"/>
        <v>0</v>
      </c>
      <c r="S74" s="219">
        <f t="shared" si="28"/>
        <v>7</v>
      </c>
      <c r="T74" s="195"/>
      <c r="U74" s="196">
        <v>4</v>
      </c>
      <c r="V74" s="89">
        <f t="shared" si="23"/>
        <v>0</v>
      </c>
      <c r="W74" s="220" t="s">
        <v>85</v>
      </c>
      <c r="X74" s="221" t="s">
        <v>95</v>
      </c>
      <c r="Y74" s="222" t="s">
        <v>43</v>
      </c>
      <c r="Z74" s="199"/>
      <c r="AA74" s="218"/>
      <c r="AB74" s="223">
        <v>0</v>
      </c>
      <c r="AC74" s="224" t="s">
        <v>40</v>
      </c>
      <c r="AD74" s="225">
        <f t="shared" si="29"/>
        <v>273</v>
      </c>
      <c r="AE74" s="226">
        <f>CEILING(AD74+AD74*'[1]Nastavení cen'!$J$17,1)</f>
        <v>399</v>
      </c>
      <c r="AF74" s="226">
        <f t="shared" si="30"/>
        <v>0</v>
      </c>
      <c r="AG74" s="241"/>
      <c r="AH74" s="242"/>
      <c r="AI74" s="242"/>
      <c r="AJ74" s="228">
        <f t="shared" si="31"/>
        <v>399</v>
      </c>
      <c r="AK74" s="218"/>
      <c r="AL74" s="229">
        <f t="shared" si="32"/>
        <v>0</v>
      </c>
      <c r="AM74" s="204"/>
      <c r="AN74" s="230">
        <v>30</v>
      </c>
      <c r="AO74" s="231" t="s">
        <v>41</v>
      </c>
      <c r="AP74" s="232">
        <v>1</v>
      </c>
      <c r="AQ74" s="233" t="s">
        <v>41</v>
      </c>
      <c r="AR74" s="234">
        <f t="shared" si="33"/>
        <v>0</v>
      </c>
      <c r="AS74" s="235"/>
      <c r="AT74" s="236"/>
      <c r="AU74" s="237"/>
      <c r="AV74" s="238" t="s">
        <v>96</v>
      </c>
      <c r="AW74" s="239">
        <f>'[1]Nastavení cen'!$H$17</f>
        <v>390</v>
      </c>
      <c r="AX74" s="240"/>
    </row>
    <row r="75" spans="1:50" ht="17.25" hidden="1" customHeight="1" x14ac:dyDescent="0.3">
      <c r="A75" s="213"/>
      <c r="B75" s="214"/>
      <c r="C75" s="215"/>
      <c r="D75" s="186"/>
      <c r="E75" s="184"/>
      <c r="F75" s="185"/>
      <c r="G75" s="186"/>
      <c r="H75" s="186"/>
      <c r="I75" s="187"/>
      <c r="J75" s="188"/>
      <c r="K75" s="216"/>
      <c r="L75" s="186"/>
      <c r="M75" s="186"/>
      <c r="N75" s="187"/>
      <c r="O75" s="191"/>
      <c r="P75" s="337" t="s">
        <v>83</v>
      </c>
      <c r="Q75" s="218"/>
      <c r="R75" s="219">
        <f t="shared" si="27"/>
        <v>0</v>
      </c>
      <c r="S75" s="219">
        <f t="shared" si="28"/>
        <v>7</v>
      </c>
      <c r="T75" s="195"/>
      <c r="U75" s="196">
        <v>4</v>
      </c>
      <c r="V75" s="89">
        <f t="shared" si="23"/>
        <v>0</v>
      </c>
      <c r="W75" s="220" t="s">
        <v>85</v>
      </c>
      <c r="X75" s="221" t="s">
        <v>97</v>
      </c>
      <c r="Y75" s="222" t="s">
        <v>43</v>
      </c>
      <c r="Z75" s="199"/>
      <c r="AA75" s="218"/>
      <c r="AB75" s="223">
        <v>0</v>
      </c>
      <c r="AC75" s="224" t="s">
        <v>40</v>
      </c>
      <c r="AD75" s="225">
        <f t="shared" si="29"/>
        <v>377</v>
      </c>
      <c r="AE75" s="226">
        <f>CEILING(AD75+AD75*'[1]Nastavení cen'!$J$17,1)</f>
        <v>551</v>
      </c>
      <c r="AF75" s="226">
        <f t="shared" si="30"/>
        <v>0</v>
      </c>
      <c r="AG75" s="241"/>
      <c r="AH75" s="242"/>
      <c r="AI75" s="242"/>
      <c r="AJ75" s="228">
        <f t="shared" si="31"/>
        <v>551</v>
      </c>
      <c r="AK75" s="218"/>
      <c r="AL75" s="229">
        <f t="shared" si="32"/>
        <v>0</v>
      </c>
      <c r="AM75" s="204"/>
      <c r="AN75" s="230">
        <v>15</v>
      </c>
      <c r="AO75" s="231" t="s">
        <v>41</v>
      </c>
      <c r="AP75" s="232">
        <v>1</v>
      </c>
      <c r="AQ75" s="233" t="s">
        <v>41</v>
      </c>
      <c r="AR75" s="234">
        <f t="shared" si="33"/>
        <v>0</v>
      </c>
      <c r="AS75" s="235"/>
      <c r="AT75" s="236"/>
      <c r="AU75" s="237"/>
      <c r="AV75" s="238">
        <v>58</v>
      </c>
      <c r="AW75" s="239">
        <f>'[1]Nastavení cen'!$H$17</f>
        <v>390</v>
      </c>
      <c r="AX75" s="240"/>
    </row>
    <row r="76" spans="1:50" ht="17.25" hidden="1" customHeight="1" x14ac:dyDescent="0.3">
      <c r="A76" s="213"/>
      <c r="B76" s="214"/>
      <c r="C76" s="215"/>
      <c r="D76" s="186"/>
      <c r="E76" s="184"/>
      <c r="F76" s="185"/>
      <c r="G76" s="186"/>
      <c r="H76" s="186"/>
      <c r="I76" s="187"/>
      <c r="J76" s="188"/>
      <c r="K76" s="216"/>
      <c r="L76" s="186"/>
      <c r="M76" s="186"/>
      <c r="N76" s="187"/>
      <c r="O76" s="191"/>
      <c r="P76" s="337" t="s">
        <v>83</v>
      </c>
      <c r="Q76" s="218"/>
      <c r="R76" s="219">
        <f t="shared" si="27"/>
        <v>0</v>
      </c>
      <c r="S76" s="219">
        <f t="shared" si="28"/>
        <v>7</v>
      </c>
      <c r="T76" s="195"/>
      <c r="U76" s="196">
        <v>4</v>
      </c>
      <c r="V76" s="89">
        <f t="shared" si="23"/>
        <v>0</v>
      </c>
      <c r="W76" s="220" t="s">
        <v>85</v>
      </c>
      <c r="X76" s="221" t="s">
        <v>98</v>
      </c>
      <c r="Y76" s="222" t="s">
        <v>43</v>
      </c>
      <c r="Z76" s="199"/>
      <c r="AA76" s="218"/>
      <c r="AB76" s="223">
        <v>0</v>
      </c>
      <c r="AC76" s="224" t="s">
        <v>40</v>
      </c>
      <c r="AD76" s="225">
        <f t="shared" si="29"/>
        <v>358</v>
      </c>
      <c r="AE76" s="226">
        <f>CEILING(AD76+AD76*'[1]Nastavení cen'!$J$17,1)</f>
        <v>523</v>
      </c>
      <c r="AF76" s="226">
        <f t="shared" si="30"/>
        <v>0</v>
      </c>
      <c r="AG76" s="241"/>
      <c r="AH76" s="242"/>
      <c r="AI76" s="242"/>
      <c r="AJ76" s="228">
        <f t="shared" si="31"/>
        <v>523</v>
      </c>
      <c r="AK76" s="218"/>
      <c r="AL76" s="229">
        <f t="shared" si="32"/>
        <v>0</v>
      </c>
      <c r="AM76" s="204"/>
      <c r="AN76" s="230">
        <v>30</v>
      </c>
      <c r="AO76" s="231" t="s">
        <v>41</v>
      </c>
      <c r="AP76" s="232">
        <v>1</v>
      </c>
      <c r="AQ76" s="233" t="s">
        <v>41</v>
      </c>
      <c r="AR76" s="234">
        <f t="shared" si="33"/>
        <v>0</v>
      </c>
      <c r="AS76" s="235"/>
      <c r="AT76" s="236"/>
      <c r="AU76" s="237"/>
      <c r="AV76" s="238" t="s">
        <v>99</v>
      </c>
      <c r="AW76" s="239">
        <f>'[1]Nastavení cen'!$H$17</f>
        <v>390</v>
      </c>
      <c r="AX76" s="240"/>
    </row>
    <row r="77" spans="1:50" ht="17.25" hidden="1" customHeight="1" x14ac:dyDescent="0.3">
      <c r="A77" s="213"/>
      <c r="B77" s="214"/>
      <c r="C77" s="215"/>
      <c r="D77" s="186"/>
      <c r="E77" s="184"/>
      <c r="F77" s="185"/>
      <c r="G77" s="186"/>
      <c r="H77" s="186"/>
      <c r="I77" s="187"/>
      <c r="J77" s="188"/>
      <c r="K77" s="216"/>
      <c r="L77" s="186"/>
      <c r="M77" s="186"/>
      <c r="N77" s="187"/>
      <c r="O77" s="191"/>
      <c r="P77" s="337" t="s">
        <v>83</v>
      </c>
      <c r="Q77" s="218"/>
      <c r="R77" s="219">
        <f t="shared" si="27"/>
        <v>0</v>
      </c>
      <c r="S77" s="219">
        <f t="shared" si="28"/>
        <v>7</v>
      </c>
      <c r="T77" s="195"/>
      <c r="U77" s="196">
        <v>4</v>
      </c>
      <c r="V77" s="89">
        <f t="shared" si="23"/>
        <v>0</v>
      </c>
      <c r="W77" s="220" t="s">
        <v>85</v>
      </c>
      <c r="X77" s="221" t="s">
        <v>100</v>
      </c>
      <c r="Y77" s="222" t="s">
        <v>43</v>
      </c>
      <c r="Z77" s="199"/>
      <c r="AA77" s="218"/>
      <c r="AB77" s="223">
        <v>0</v>
      </c>
      <c r="AC77" s="224" t="s">
        <v>40</v>
      </c>
      <c r="AD77" s="225">
        <f t="shared" si="29"/>
        <v>293</v>
      </c>
      <c r="AE77" s="226">
        <f>CEILING(AD77+AD77*'[1]Nastavení cen'!$J$17,1)</f>
        <v>428</v>
      </c>
      <c r="AF77" s="226">
        <f t="shared" si="30"/>
        <v>0</v>
      </c>
      <c r="AG77" s="241"/>
      <c r="AH77" s="242"/>
      <c r="AI77" s="242"/>
      <c r="AJ77" s="228">
        <f t="shared" si="31"/>
        <v>428</v>
      </c>
      <c r="AK77" s="218"/>
      <c r="AL77" s="229">
        <f t="shared" si="32"/>
        <v>0</v>
      </c>
      <c r="AM77" s="204"/>
      <c r="AN77" s="230">
        <v>25</v>
      </c>
      <c r="AO77" s="231" t="s">
        <v>41</v>
      </c>
      <c r="AP77" s="232">
        <v>1</v>
      </c>
      <c r="AQ77" s="233" t="s">
        <v>41</v>
      </c>
      <c r="AR77" s="234">
        <f t="shared" si="33"/>
        <v>0</v>
      </c>
      <c r="AS77" s="235"/>
      <c r="AT77" s="236"/>
      <c r="AU77" s="237"/>
      <c r="AV77" s="238" t="s">
        <v>101</v>
      </c>
      <c r="AW77" s="239">
        <f>'[1]Nastavení cen'!$H$17</f>
        <v>390</v>
      </c>
      <c r="AX77" s="240"/>
    </row>
    <row r="78" spans="1:50" ht="17.25" hidden="1" customHeight="1" x14ac:dyDescent="0.3">
      <c r="A78" s="213"/>
      <c r="B78" s="214"/>
      <c r="C78" s="215"/>
      <c r="D78" s="186"/>
      <c r="E78" s="184"/>
      <c r="F78" s="185"/>
      <c r="G78" s="186"/>
      <c r="H78" s="186"/>
      <c r="I78" s="187"/>
      <c r="J78" s="188"/>
      <c r="K78" s="216"/>
      <c r="L78" s="186"/>
      <c r="M78" s="186"/>
      <c r="N78" s="187"/>
      <c r="O78" s="191"/>
      <c r="P78" s="337" t="s">
        <v>83</v>
      </c>
      <c r="Q78" s="218"/>
      <c r="R78" s="219">
        <f t="shared" si="27"/>
        <v>0</v>
      </c>
      <c r="S78" s="219">
        <f t="shared" si="28"/>
        <v>7</v>
      </c>
      <c r="T78" s="195"/>
      <c r="U78" s="196">
        <v>4</v>
      </c>
      <c r="V78" s="89">
        <f t="shared" si="23"/>
        <v>0</v>
      </c>
      <c r="W78" s="220" t="s">
        <v>85</v>
      </c>
      <c r="X78" s="221" t="s">
        <v>102</v>
      </c>
      <c r="Y78" s="222" t="s">
        <v>43</v>
      </c>
      <c r="Z78" s="199"/>
      <c r="AA78" s="218"/>
      <c r="AB78" s="223">
        <v>0</v>
      </c>
      <c r="AC78" s="224" t="s">
        <v>40</v>
      </c>
      <c r="AD78" s="225">
        <f t="shared" si="29"/>
        <v>260</v>
      </c>
      <c r="AE78" s="226">
        <f>CEILING(AD78+AD78*'[1]Nastavení cen'!$J$17,1)</f>
        <v>380</v>
      </c>
      <c r="AF78" s="226">
        <f t="shared" si="30"/>
        <v>0</v>
      </c>
      <c r="AG78" s="241"/>
      <c r="AH78" s="242"/>
      <c r="AI78" s="242"/>
      <c r="AJ78" s="228">
        <f t="shared" si="31"/>
        <v>380</v>
      </c>
      <c r="AK78" s="218"/>
      <c r="AL78" s="229">
        <f t="shared" si="32"/>
        <v>0</v>
      </c>
      <c r="AM78" s="204"/>
      <c r="AN78" s="230">
        <v>25</v>
      </c>
      <c r="AO78" s="231" t="s">
        <v>41</v>
      </c>
      <c r="AP78" s="232">
        <v>1</v>
      </c>
      <c r="AQ78" s="233" t="s">
        <v>41</v>
      </c>
      <c r="AR78" s="234">
        <f t="shared" si="33"/>
        <v>0</v>
      </c>
      <c r="AS78" s="235"/>
      <c r="AT78" s="236"/>
      <c r="AU78" s="237"/>
      <c r="AV78" s="238" t="s">
        <v>103</v>
      </c>
      <c r="AW78" s="239">
        <f>'[1]Nastavení cen'!$H$17</f>
        <v>390</v>
      </c>
      <c r="AX78" s="240"/>
    </row>
    <row r="79" spans="1:50" ht="17.25" hidden="1" customHeight="1" x14ac:dyDescent="0.3">
      <c r="A79" s="213"/>
      <c r="B79" s="214"/>
      <c r="C79" s="215"/>
      <c r="D79" s="186"/>
      <c r="E79" s="184"/>
      <c r="F79" s="185"/>
      <c r="G79" s="186"/>
      <c r="H79" s="186"/>
      <c r="I79" s="187"/>
      <c r="J79" s="188"/>
      <c r="K79" s="216"/>
      <c r="L79" s="186"/>
      <c r="M79" s="186"/>
      <c r="N79" s="187"/>
      <c r="O79" s="191"/>
      <c r="P79" s="337" t="s">
        <v>83</v>
      </c>
      <c r="Q79" s="218"/>
      <c r="R79" s="219">
        <f t="shared" si="27"/>
        <v>0</v>
      </c>
      <c r="S79" s="219">
        <f t="shared" si="28"/>
        <v>7</v>
      </c>
      <c r="T79" s="195"/>
      <c r="U79" s="196">
        <v>4</v>
      </c>
      <c r="V79" s="89">
        <f t="shared" si="23"/>
        <v>0</v>
      </c>
      <c r="W79" s="220" t="s">
        <v>85</v>
      </c>
      <c r="X79" s="221" t="s">
        <v>104</v>
      </c>
      <c r="Y79" s="222" t="s">
        <v>43</v>
      </c>
      <c r="Z79" s="199"/>
      <c r="AA79" s="218"/>
      <c r="AB79" s="223">
        <v>0</v>
      </c>
      <c r="AC79" s="224" t="s">
        <v>40</v>
      </c>
      <c r="AD79" s="225">
        <f t="shared" si="29"/>
        <v>286</v>
      </c>
      <c r="AE79" s="226">
        <f>CEILING(AD79+AD79*'[1]Nastavení cen'!$J$17,1)</f>
        <v>418</v>
      </c>
      <c r="AF79" s="226">
        <f t="shared" si="30"/>
        <v>0</v>
      </c>
      <c r="AG79" s="241"/>
      <c r="AH79" s="242"/>
      <c r="AI79" s="242"/>
      <c r="AJ79" s="228">
        <f t="shared" si="31"/>
        <v>418</v>
      </c>
      <c r="AK79" s="218"/>
      <c r="AL79" s="229">
        <f t="shared" si="32"/>
        <v>0</v>
      </c>
      <c r="AM79" s="204"/>
      <c r="AN79" s="230">
        <v>20</v>
      </c>
      <c r="AO79" s="231" t="s">
        <v>41</v>
      </c>
      <c r="AP79" s="232">
        <v>1</v>
      </c>
      <c r="AQ79" s="338" t="s">
        <v>41</v>
      </c>
      <c r="AR79" s="234">
        <f t="shared" si="33"/>
        <v>0</v>
      </c>
      <c r="AS79" s="235"/>
      <c r="AT79" s="236"/>
      <c r="AU79" s="237"/>
      <c r="AV79" s="238">
        <v>44</v>
      </c>
      <c r="AW79" s="239">
        <f>'[1]Nastavení cen'!$H$17</f>
        <v>390</v>
      </c>
      <c r="AX79" s="240"/>
    </row>
    <row r="80" spans="1:50" ht="25.05" customHeight="1" x14ac:dyDescent="0.3">
      <c r="A80" s="213"/>
      <c r="B80" s="214"/>
      <c r="C80" s="215"/>
      <c r="D80" s="186"/>
      <c r="E80" s="184"/>
      <c r="F80" s="185"/>
      <c r="G80" s="186"/>
      <c r="H80" s="186"/>
      <c r="I80" s="187"/>
      <c r="J80" s="188"/>
      <c r="K80" s="216"/>
      <c r="L80" s="186"/>
      <c r="M80" s="186"/>
      <c r="N80" s="187"/>
      <c r="O80" s="191"/>
      <c r="P80" s="337" t="s">
        <v>83</v>
      </c>
      <c r="Q80" s="218"/>
      <c r="R80" s="219">
        <f t="shared" si="27"/>
        <v>0</v>
      </c>
      <c r="S80" s="219">
        <f t="shared" si="28"/>
        <v>7</v>
      </c>
      <c r="T80" s="195">
        <v>6</v>
      </c>
      <c r="U80" s="196">
        <v>4</v>
      </c>
      <c r="V80" s="89">
        <f t="shared" si="23"/>
        <v>0</v>
      </c>
      <c r="W80" s="220" t="s">
        <v>85</v>
      </c>
      <c r="X80" s="221" t="s">
        <v>105</v>
      </c>
      <c r="Y80" s="222" t="s">
        <v>43</v>
      </c>
      <c r="Z80" s="199"/>
      <c r="AA80" s="218"/>
      <c r="AB80" s="223">
        <v>1</v>
      </c>
      <c r="AC80" s="224" t="s">
        <v>40</v>
      </c>
      <c r="AD80" s="225">
        <f t="shared" si="29"/>
        <v>273</v>
      </c>
      <c r="AE80" s="226"/>
      <c r="AF80" s="226">
        <f t="shared" si="30"/>
        <v>0</v>
      </c>
      <c r="AG80" s="241"/>
      <c r="AH80" s="242"/>
      <c r="AI80" s="242"/>
      <c r="AJ80" s="228">
        <f t="shared" si="31"/>
        <v>0</v>
      </c>
      <c r="AK80" s="218"/>
      <c r="AL80" s="229">
        <f t="shared" si="32"/>
        <v>0</v>
      </c>
      <c r="AM80" s="204"/>
      <c r="AN80" s="230">
        <v>15</v>
      </c>
      <c r="AO80" s="231" t="s">
        <v>41</v>
      </c>
      <c r="AP80" s="232">
        <v>1</v>
      </c>
      <c r="AQ80" s="338" t="s">
        <v>41</v>
      </c>
      <c r="AR80" s="234">
        <f t="shared" si="33"/>
        <v>15</v>
      </c>
      <c r="AS80" s="235"/>
      <c r="AT80" s="236"/>
      <c r="AU80" s="237"/>
      <c r="AV80" s="238">
        <v>42</v>
      </c>
      <c r="AW80" s="239">
        <f>'[1]Nastavení cen'!$H$17</f>
        <v>390</v>
      </c>
      <c r="AX80" s="240"/>
    </row>
    <row r="81" spans="1:50" ht="17.25" hidden="1" customHeight="1" x14ac:dyDescent="0.3">
      <c r="A81" s="213"/>
      <c r="B81" s="214"/>
      <c r="C81" s="215"/>
      <c r="D81" s="186"/>
      <c r="E81" s="184"/>
      <c r="F81" s="185"/>
      <c r="G81" s="186"/>
      <c r="H81" s="186"/>
      <c r="I81" s="187"/>
      <c r="J81" s="188"/>
      <c r="K81" s="216"/>
      <c r="L81" s="186"/>
      <c r="M81" s="186"/>
      <c r="N81" s="187"/>
      <c r="O81" s="191"/>
      <c r="P81" s="337" t="s">
        <v>83</v>
      </c>
      <c r="Q81" s="218"/>
      <c r="R81" s="219">
        <f t="shared" si="27"/>
        <v>0</v>
      </c>
      <c r="S81" s="219">
        <f t="shared" si="28"/>
        <v>7</v>
      </c>
      <c r="T81" s="195"/>
      <c r="U81" s="196">
        <v>4</v>
      </c>
      <c r="V81" s="89">
        <f t="shared" si="23"/>
        <v>0</v>
      </c>
      <c r="W81" s="220" t="s">
        <v>85</v>
      </c>
      <c r="X81" s="221" t="s">
        <v>106</v>
      </c>
      <c r="Y81" s="222" t="s">
        <v>43</v>
      </c>
      <c r="Z81" s="199"/>
      <c r="AA81" s="218"/>
      <c r="AB81" s="223">
        <v>0</v>
      </c>
      <c r="AC81" s="224" t="s">
        <v>40</v>
      </c>
      <c r="AD81" s="225">
        <f t="shared" si="29"/>
        <v>325</v>
      </c>
      <c r="AE81" s="226">
        <f>CEILING(AD81+AD81*'[1]Nastavení cen'!$J$17,1)</f>
        <v>475</v>
      </c>
      <c r="AF81" s="226">
        <f t="shared" si="30"/>
        <v>0</v>
      </c>
      <c r="AG81" s="241"/>
      <c r="AH81" s="242"/>
      <c r="AI81" s="242"/>
      <c r="AJ81" s="228">
        <f t="shared" si="31"/>
        <v>475</v>
      </c>
      <c r="AK81" s="218"/>
      <c r="AL81" s="229">
        <f t="shared" si="32"/>
        <v>0</v>
      </c>
      <c r="AM81" s="204"/>
      <c r="AN81" s="230">
        <v>25</v>
      </c>
      <c r="AO81" s="231" t="s">
        <v>41</v>
      </c>
      <c r="AP81" s="232">
        <v>1</v>
      </c>
      <c r="AQ81" s="338" t="s">
        <v>41</v>
      </c>
      <c r="AR81" s="234">
        <f t="shared" si="33"/>
        <v>0</v>
      </c>
      <c r="AS81" s="235"/>
      <c r="AT81" s="236"/>
      <c r="AU81" s="237"/>
      <c r="AV81" s="238" t="s">
        <v>93</v>
      </c>
      <c r="AW81" s="239">
        <f>'[1]Nastavení cen'!$H$17</f>
        <v>390</v>
      </c>
      <c r="AX81" s="240"/>
    </row>
    <row r="82" spans="1:50" ht="17.25" hidden="1" customHeight="1" x14ac:dyDescent="0.3">
      <c r="A82" s="213"/>
      <c r="B82" s="214"/>
      <c r="C82" s="215"/>
      <c r="D82" s="186"/>
      <c r="E82" s="184"/>
      <c r="F82" s="185"/>
      <c r="G82" s="186"/>
      <c r="H82" s="186"/>
      <c r="I82" s="187"/>
      <c r="J82" s="188"/>
      <c r="K82" s="216"/>
      <c r="L82" s="186"/>
      <c r="M82" s="186"/>
      <c r="N82" s="187"/>
      <c r="O82" s="191"/>
      <c r="P82" s="337" t="s">
        <v>83</v>
      </c>
      <c r="Q82" s="218"/>
      <c r="R82" s="219">
        <f t="shared" si="27"/>
        <v>0</v>
      </c>
      <c r="S82" s="219">
        <f t="shared" si="28"/>
        <v>7</v>
      </c>
      <c r="T82" s="195"/>
      <c r="U82" s="196">
        <v>4</v>
      </c>
      <c r="V82" s="89">
        <f t="shared" si="23"/>
        <v>0</v>
      </c>
      <c r="W82" s="220" t="s">
        <v>85</v>
      </c>
      <c r="X82" s="221" t="s">
        <v>107</v>
      </c>
      <c r="Y82" s="222" t="s">
        <v>43</v>
      </c>
      <c r="Z82" s="199"/>
      <c r="AA82" s="218"/>
      <c r="AB82" s="223">
        <v>0</v>
      </c>
      <c r="AC82" s="224" t="s">
        <v>40</v>
      </c>
      <c r="AD82" s="225">
        <f t="shared" si="29"/>
        <v>273</v>
      </c>
      <c r="AE82" s="226">
        <f>CEILING(AD82+AD82*'[1]Nastavení cen'!$J$17,1)</f>
        <v>399</v>
      </c>
      <c r="AF82" s="226">
        <f t="shared" si="30"/>
        <v>0</v>
      </c>
      <c r="AG82" s="241"/>
      <c r="AH82" s="242"/>
      <c r="AI82" s="242"/>
      <c r="AJ82" s="228">
        <f t="shared" si="31"/>
        <v>399</v>
      </c>
      <c r="AK82" s="218"/>
      <c r="AL82" s="229">
        <f t="shared" si="32"/>
        <v>0</v>
      </c>
      <c r="AM82" s="204"/>
      <c r="AN82" s="230">
        <v>10</v>
      </c>
      <c r="AO82" s="231" t="s">
        <v>41</v>
      </c>
      <c r="AP82" s="232">
        <v>1</v>
      </c>
      <c r="AQ82" s="338" t="s">
        <v>41</v>
      </c>
      <c r="AR82" s="234">
        <f t="shared" si="33"/>
        <v>0</v>
      </c>
      <c r="AS82" s="235"/>
      <c r="AT82" s="236"/>
      <c r="AU82" s="237"/>
      <c r="AV82" s="238">
        <v>42</v>
      </c>
      <c r="AW82" s="239">
        <f>'[1]Nastavení cen'!$H$17</f>
        <v>390</v>
      </c>
      <c r="AX82" s="240"/>
    </row>
    <row r="83" spans="1:50" ht="17.25" hidden="1" customHeight="1" x14ac:dyDescent="0.3">
      <c r="A83" s="213"/>
      <c r="B83" s="214"/>
      <c r="C83" s="215"/>
      <c r="D83" s="186"/>
      <c r="E83" s="184"/>
      <c r="F83" s="185"/>
      <c r="G83" s="186"/>
      <c r="H83" s="186"/>
      <c r="I83" s="187"/>
      <c r="J83" s="188"/>
      <c r="K83" s="216"/>
      <c r="L83" s="186"/>
      <c r="M83" s="186"/>
      <c r="N83" s="187"/>
      <c r="O83" s="191"/>
      <c r="P83" s="337" t="s">
        <v>83</v>
      </c>
      <c r="Q83" s="218"/>
      <c r="R83" s="219">
        <f t="shared" si="27"/>
        <v>0</v>
      </c>
      <c r="S83" s="219">
        <f t="shared" si="28"/>
        <v>7</v>
      </c>
      <c r="T83" s="195"/>
      <c r="U83" s="196">
        <v>4</v>
      </c>
      <c r="V83" s="89">
        <f t="shared" si="23"/>
        <v>0</v>
      </c>
      <c r="W83" s="220" t="s">
        <v>85</v>
      </c>
      <c r="X83" s="221" t="s">
        <v>108</v>
      </c>
      <c r="Y83" s="222" t="s">
        <v>43</v>
      </c>
      <c r="Z83" s="199"/>
      <c r="AA83" s="218"/>
      <c r="AB83" s="223">
        <v>0</v>
      </c>
      <c r="AC83" s="224" t="s">
        <v>40</v>
      </c>
      <c r="AD83" s="225">
        <f t="shared" si="29"/>
        <v>293</v>
      </c>
      <c r="AE83" s="226">
        <f>CEILING(AD83+AD83*'[1]Nastavení cen'!$J$17,1)</f>
        <v>428</v>
      </c>
      <c r="AF83" s="226">
        <f t="shared" si="30"/>
        <v>0</v>
      </c>
      <c r="AG83" s="241"/>
      <c r="AH83" s="242"/>
      <c r="AI83" s="242"/>
      <c r="AJ83" s="228">
        <f t="shared" si="31"/>
        <v>428</v>
      </c>
      <c r="AK83" s="218"/>
      <c r="AL83" s="229">
        <f t="shared" si="32"/>
        <v>0</v>
      </c>
      <c r="AM83" s="204"/>
      <c r="AN83" s="230">
        <v>15</v>
      </c>
      <c r="AO83" s="231" t="s">
        <v>41</v>
      </c>
      <c r="AP83" s="232">
        <v>1</v>
      </c>
      <c r="AQ83" s="338" t="s">
        <v>41</v>
      </c>
      <c r="AR83" s="234">
        <f t="shared" si="33"/>
        <v>0</v>
      </c>
      <c r="AS83" s="235"/>
      <c r="AT83" s="236"/>
      <c r="AU83" s="237"/>
      <c r="AV83" s="238">
        <v>45</v>
      </c>
      <c r="AW83" s="239">
        <f>'[1]Nastavení cen'!$H$17</f>
        <v>390</v>
      </c>
      <c r="AX83" s="240"/>
    </row>
    <row r="84" spans="1:50" ht="25.05" customHeight="1" x14ac:dyDescent="0.3">
      <c r="A84" s="213"/>
      <c r="B84" s="214"/>
      <c r="C84" s="215"/>
      <c r="D84" s="186"/>
      <c r="E84" s="184"/>
      <c r="F84" s="185"/>
      <c r="G84" s="186"/>
      <c r="H84" s="186"/>
      <c r="I84" s="187"/>
      <c r="J84" s="188"/>
      <c r="K84" s="216"/>
      <c r="L84" s="186"/>
      <c r="M84" s="186"/>
      <c r="N84" s="187"/>
      <c r="O84" s="191"/>
      <c r="P84" s="337" t="s">
        <v>83</v>
      </c>
      <c r="Q84" s="218"/>
      <c r="R84" s="219">
        <f t="shared" si="27"/>
        <v>0</v>
      </c>
      <c r="S84" s="219">
        <f t="shared" si="28"/>
        <v>7</v>
      </c>
      <c r="T84" s="195">
        <v>7</v>
      </c>
      <c r="U84" s="196">
        <v>4</v>
      </c>
      <c r="V84" s="89">
        <f t="shared" si="23"/>
        <v>0</v>
      </c>
      <c r="W84" s="220" t="s">
        <v>85</v>
      </c>
      <c r="X84" s="221" t="s">
        <v>109</v>
      </c>
      <c r="Y84" s="222" t="s">
        <v>43</v>
      </c>
      <c r="Z84" s="199"/>
      <c r="AA84" s="218"/>
      <c r="AB84" s="223">
        <v>1</v>
      </c>
      <c r="AC84" s="224" t="s">
        <v>40</v>
      </c>
      <c r="AD84" s="225">
        <f t="shared" si="29"/>
        <v>260</v>
      </c>
      <c r="AE84" s="226"/>
      <c r="AF84" s="226">
        <f t="shared" si="30"/>
        <v>0</v>
      </c>
      <c r="AG84" s="241"/>
      <c r="AH84" s="242"/>
      <c r="AI84" s="242"/>
      <c r="AJ84" s="228">
        <f t="shared" si="31"/>
        <v>0</v>
      </c>
      <c r="AK84" s="218"/>
      <c r="AL84" s="229">
        <f t="shared" si="32"/>
        <v>0</v>
      </c>
      <c r="AM84" s="204"/>
      <c r="AN84" s="230">
        <v>2</v>
      </c>
      <c r="AO84" s="231" t="s">
        <v>41</v>
      </c>
      <c r="AP84" s="232">
        <v>1</v>
      </c>
      <c r="AQ84" s="338" t="s">
        <v>41</v>
      </c>
      <c r="AR84" s="234">
        <f t="shared" si="33"/>
        <v>2</v>
      </c>
      <c r="AS84" s="235"/>
      <c r="AT84" s="236"/>
      <c r="AU84" s="237"/>
      <c r="AV84" s="238" t="s">
        <v>103</v>
      </c>
      <c r="AW84" s="239">
        <f>'[1]Nastavení cen'!$H$17</f>
        <v>390</v>
      </c>
      <c r="AX84" s="240"/>
    </row>
    <row r="85" spans="1:50" ht="17.25" hidden="1" customHeight="1" x14ac:dyDescent="0.3">
      <c r="A85" s="213"/>
      <c r="B85" s="214"/>
      <c r="C85" s="215"/>
      <c r="D85" s="186"/>
      <c r="E85" s="184"/>
      <c r="F85" s="185"/>
      <c r="G85" s="186"/>
      <c r="H85" s="186"/>
      <c r="I85" s="187"/>
      <c r="J85" s="188"/>
      <c r="K85" s="216"/>
      <c r="L85" s="186"/>
      <c r="M85" s="186"/>
      <c r="N85" s="187"/>
      <c r="O85" s="191"/>
      <c r="P85" s="337" t="s">
        <v>83</v>
      </c>
      <c r="Q85" s="218"/>
      <c r="R85" s="219">
        <f t="shared" si="27"/>
        <v>0</v>
      </c>
      <c r="S85" s="219">
        <f t="shared" si="28"/>
        <v>7</v>
      </c>
      <c r="T85" s="195"/>
      <c r="U85" s="196">
        <v>4</v>
      </c>
      <c r="V85" s="89">
        <f t="shared" si="23"/>
        <v>0</v>
      </c>
      <c r="W85" s="220" t="s">
        <v>85</v>
      </c>
      <c r="X85" s="221" t="s">
        <v>110</v>
      </c>
      <c r="Y85" s="222" t="s">
        <v>43</v>
      </c>
      <c r="Z85" s="199"/>
      <c r="AA85" s="218"/>
      <c r="AB85" s="223">
        <v>0</v>
      </c>
      <c r="AC85" s="224" t="s">
        <v>40</v>
      </c>
      <c r="AD85" s="225">
        <f t="shared" si="29"/>
        <v>117</v>
      </c>
      <c r="AE85" s="226">
        <f>CEILING(AD85+AD85*'[1]Nastavení cen'!$J$17,1)</f>
        <v>171</v>
      </c>
      <c r="AF85" s="226">
        <f t="shared" si="30"/>
        <v>0</v>
      </c>
      <c r="AG85" s="241"/>
      <c r="AH85" s="242"/>
      <c r="AI85" s="242"/>
      <c r="AJ85" s="228">
        <f t="shared" si="31"/>
        <v>171</v>
      </c>
      <c r="AK85" s="218"/>
      <c r="AL85" s="229">
        <f t="shared" si="32"/>
        <v>0</v>
      </c>
      <c r="AM85" s="204"/>
      <c r="AN85" s="230">
        <v>2</v>
      </c>
      <c r="AO85" s="231" t="s">
        <v>41</v>
      </c>
      <c r="AP85" s="232">
        <v>1</v>
      </c>
      <c r="AQ85" s="338" t="s">
        <v>41</v>
      </c>
      <c r="AR85" s="234">
        <f t="shared" si="33"/>
        <v>0</v>
      </c>
      <c r="AS85" s="235"/>
      <c r="AT85" s="236"/>
      <c r="AU85" s="237"/>
      <c r="AV85" s="238" t="s">
        <v>111</v>
      </c>
      <c r="AW85" s="239">
        <f>'[1]Nastavení cen'!$H$17</f>
        <v>390</v>
      </c>
      <c r="AX85" s="240"/>
    </row>
    <row r="86" spans="1:50" ht="25.05" customHeight="1" x14ac:dyDescent="0.3">
      <c r="A86" s="213"/>
      <c r="B86" s="214"/>
      <c r="C86" s="215"/>
      <c r="D86" s="186"/>
      <c r="E86" s="184"/>
      <c r="F86" s="185"/>
      <c r="G86" s="186"/>
      <c r="H86" s="186"/>
      <c r="I86" s="187"/>
      <c r="J86" s="188"/>
      <c r="K86" s="216"/>
      <c r="L86" s="186"/>
      <c r="M86" s="186"/>
      <c r="N86" s="187"/>
      <c r="O86" s="191"/>
      <c r="P86" s="337" t="s">
        <v>83</v>
      </c>
      <c r="Q86" s="218"/>
      <c r="R86" s="219">
        <f t="shared" si="27"/>
        <v>0</v>
      </c>
      <c r="S86" s="219">
        <f t="shared" si="28"/>
        <v>7</v>
      </c>
      <c r="T86" s="195">
        <v>8</v>
      </c>
      <c r="U86" s="196">
        <v>4</v>
      </c>
      <c r="V86" s="89">
        <f t="shared" si="23"/>
        <v>0</v>
      </c>
      <c r="W86" s="220" t="s">
        <v>85</v>
      </c>
      <c r="X86" s="221" t="s">
        <v>112</v>
      </c>
      <c r="Y86" s="222" t="s">
        <v>43</v>
      </c>
      <c r="Z86" s="199"/>
      <c r="AA86" s="218"/>
      <c r="AB86" s="223">
        <v>2</v>
      </c>
      <c r="AC86" s="224" t="s">
        <v>40</v>
      </c>
      <c r="AD86" s="225">
        <f t="shared" si="29"/>
        <v>104</v>
      </c>
      <c r="AE86" s="226"/>
      <c r="AF86" s="226">
        <f t="shared" si="30"/>
        <v>0</v>
      </c>
      <c r="AG86" s="241"/>
      <c r="AH86" s="242"/>
      <c r="AI86" s="242"/>
      <c r="AJ86" s="228">
        <f t="shared" si="31"/>
        <v>0</v>
      </c>
      <c r="AK86" s="218"/>
      <c r="AL86" s="229">
        <f t="shared" si="32"/>
        <v>0</v>
      </c>
      <c r="AM86" s="204"/>
      <c r="AN86" s="230">
        <v>1</v>
      </c>
      <c r="AO86" s="231" t="s">
        <v>41</v>
      </c>
      <c r="AP86" s="232">
        <v>1</v>
      </c>
      <c r="AQ86" s="338" t="s">
        <v>41</v>
      </c>
      <c r="AR86" s="234">
        <f t="shared" si="33"/>
        <v>2</v>
      </c>
      <c r="AS86" s="235"/>
      <c r="AT86" s="236"/>
      <c r="AU86" s="237"/>
      <c r="AV86" s="238" t="s">
        <v>113</v>
      </c>
      <c r="AW86" s="239">
        <f>'[1]Nastavení cen'!$H$17</f>
        <v>390</v>
      </c>
      <c r="AX86" s="240"/>
    </row>
    <row r="87" spans="1:50" ht="25.05" customHeight="1" x14ac:dyDescent="0.3">
      <c r="A87" s="213"/>
      <c r="B87" s="214"/>
      <c r="C87" s="215"/>
      <c r="D87" s="186"/>
      <c r="E87" s="184"/>
      <c r="F87" s="185"/>
      <c r="G87" s="186"/>
      <c r="H87" s="186"/>
      <c r="I87" s="187"/>
      <c r="J87" s="188"/>
      <c r="K87" s="216"/>
      <c r="L87" s="186"/>
      <c r="M87" s="186"/>
      <c r="N87" s="187"/>
      <c r="O87" s="191"/>
      <c r="P87" s="337" t="s">
        <v>83</v>
      </c>
      <c r="Q87" s="218"/>
      <c r="R87" s="219">
        <f t="shared" si="27"/>
        <v>0</v>
      </c>
      <c r="S87" s="219">
        <f t="shared" si="28"/>
        <v>7</v>
      </c>
      <c r="T87" s="195">
        <v>9</v>
      </c>
      <c r="U87" s="196">
        <v>4</v>
      </c>
      <c r="V87" s="89">
        <f t="shared" si="23"/>
        <v>0</v>
      </c>
      <c r="W87" s="220" t="s">
        <v>114</v>
      </c>
      <c r="X87" s="221" t="s">
        <v>115</v>
      </c>
      <c r="Y87" s="222" t="s">
        <v>43</v>
      </c>
      <c r="Z87" s="199"/>
      <c r="AA87" s="218"/>
      <c r="AB87" s="223">
        <v>6</v>
      </c>
      <c r="AC87" s="224" t="s">
        <v>40</v>
      </c>
      <c r="AD87" s="225">
        <f t="shared" si="29"/>
        <v>33</v>
      </c>
      <c r="AE87" s="226"/>
      <c r="AF87" s="226">
        <f t="shared" si="30"/>
        <v>0</v>
      </c>
      <c r="AG87" s="241"/>
      <c r="AH87" s="242"/>
      <c r="AI87" s="242"/>
      <c r="AJ87" s="228">
        <f t="shared" si="31"/>
        <v>0</v>
      </c>
      <c r="AK87" s="218"/>
      <c r="AL87" s="229">
        <f t="shared" si="32"/>
        <v>0</v>
      </c>
      <c r="AM87" s="204"/>
      <c r="AN87" s="230">
        <v>15</v>
      </c>
      <c r="AO87" s="231" t="s">
        <v>41</v>
      </c>
      <c r="AP87" s="232">
        <v>1</v>
      </c>
      <c r="AQ87" s="338" t="s">
        <v>41</v>
      </c>
      <c r="AR87" s="234">
        <f t="shared" si="33"/>
        <v>90</v>
      </c>
      <c r="AS87" s="235"/>
      <c r="AT87" s="236"/>
      <c r="AU87" s="237"/>
      <c r="AV87" s="238">
        <v>5</v>
      </c>
      <c r="AW87" s="239">
        <f>'[1]Nastavení cen'!$H$17</f>
        <v>390</v>
      </c>
      <c r="AX87" s="240"/>
    </row>
    <row r="88" spans="1:50" ht="17.25" hidden="1" customHeight="1" x14ac:dyDescent="0.3">
      <c r="A88" s="213"/>
      <c r="B88" s="214"/>
      <c r="C88" s="215"/>
      <c r="D88" s="186"/>
      <c r="E88" s="184"/>
      <c r="F88" s="185"/>
      <c r="G88" s="186"/>
      <c r="H88" s="186"/>
      <c r="I88" s="187"/>
      <c r="J88" s="188"/>
      <c r="K88" s="216"/>
      <c r="L88" s="186"/>
      <c r="M88" s="186"/>
      <c r="N88" s="187"/>
      <c r="O88" s="191"/>
      <c r="P88" s="337" t="s">
        <v>83</v>
      </c>
      <c r="Q88" s="218"/>
      <c r="R88" s="219">
        <f t="shared" si="27"/>
        <v>0</v>
      </c>
      <c r="S88" s="219">
        <f t="shared" si="28"/>
        <v>7</v>
      </c>
      <c r="T88" s="195"/>
      <c r="U88" s="196">
        <v>4</v>
      </c>
      <c r="V88" s="89">
        <f t="shared" si="23"/>
        <v>0</v>
      </c>
      <c r="W88" s="220" t="s">
        <v>114</v>
      </c>
      <c r="X88" s="221" t="s">
        <v>116</v>
      </c>
      <c r="Y88" s="222" t="s">
        <v>43</v>
      </c>
      <c r="Z88" s="199"/>
      <c r="AA88" s="218"/>
      <c r="AB88" s="223">
        <v>0</v>
      </c>
      <c r="AC88" s="224" t="s">
        <v>40</v>
      </c>
      <c r="AD88" s="225">
        <f t="shared" si="29"/>
        <v>182</v>
      </c>
      <c r="AE88" s="226">
        <f>CEILING(AD88+AD88*'[1]Nastavení cen'!$J$17,1)</f>
        <v>266</v>
      </c>
      <c r="AF88" s="226">
        <f t="shared" si="30"/>
        <v>0</v>
      </c>
      <c r="AG88" s="241"/>
      <c r="AH88" s="242"/>
      <c r="AI88" s="242"/>
      <c r="AJ88" s="228">
        <f t="shared" si="31"/>
        <v>266</v>
      </c>
      <c r="AK88" s="218"/>
      <c r="AL88" s="229">
        <f t="shared" si="32"/>
        <v>0</v>
      </c>
      <c r="AM88" s="204"/>
      <c r="AN88" s="230">
        <v>10</v>
      </c>
      <c r="AO88" s="231" t="s">
        <v>41</v>
      </c>
      <c r="AP88" s="232">
        <v>1</v>
      </c>
      <c r="AQ88" s="338" t="s">
        <v>41</v>
      </c>
      <c r="AR88" s="234">
        <f t="shared" si="33"/>
        <v>0</v>
      </c>
      <c r="AS88" s="235"/>
      <c r="AT88" s="236"/>
      <c r="AU88" s="237"/>
      <c r="AV88" s="238">
        <v>28</v>
      </c>
      <c r="AW88" s="239">
        <f>'[1]Nastavení cen'!$H$17</f>
        <v>390</v>
      </c>
      <c r="AX88" s="240"/>
    </row>
    <row r="89" spans="1:50" ht="17.25" hidden="1" customHeight="1" x14ac:dyDescent="0.3">
      <c r="A89" s="213"/>
      <c r="B89" s="214"/>
      <c r="C89" s="215"/>
      <c r="D89" s="186"/>
      <c r="E89" s="184"/>
      <c r="F89" s="185"/>
      <c r="G89" s="186"/>
      <c r="H89" s="186"/>
      <c r="I89" s="187"/>
      <c r="J89" s="188"/>
      <c r="K89" s="216"/>
      <c r="L89" s="186"/>
      <c r="M89" s="186"/>
      <c r="N89" s="187"/>
      <c r="O89" s="191"/>
      <c r="P89" s="337" t="s">
        <v>83</v>
      </c>
      <c r="Q89" s="218"/>
      <c r="R89" s="219">
        <f t="shared" si="27"/>
        <v>0</v>
      </c>
      <c r="S89" s="219">
        <f t="shared" si="28"/>
        <v>7</v>
      </c>
      <c r="T89" s="195"/>
      <c r="U89" s="196">
        <v>4</v>
      </c>
      <c r="V89" s="89">
        <f t="shared" si="23"/>
        <v>0</v>
      </c>
      <c r="W89" s="220" t="s">
        <v>114</v>
      </c>
      <c r="X89" s="221" t="s">
        <v>117</v>
      </c>
      <c r="Y89" s="222" t="s">
        <v>43</v>
      </c>
      <c r="Z89" s="199"/>
      <c r="AA89" s="218"/>
      <c r="AB89" s="223">
        <v>0</v>
      </c>
      <c r="AC89" s="224" t="s">
        <v>40</v>
      </c>
      <c r="AD89" s="225">
        <f t="shared" si="29"/>
        <v>312</v>
      </c>
      <c r="AE89" s="226">
        <f>CEILING(AD89+AD89*'[1]Nastavení cen'!$J$17,1)</f>
        <v>456</v>
      </c>
      <c r="AF89" s="226">
        <f t="shared" si="30"/>
        <v>0</v>
      </c>
      <c r="AG89" s="241"/>
      <c r="AH89" s="242"/>
      <c r="AI89" s="242"/>
      <c r="AJ89" s="228">
        <f t="shared" si="31"/>
        <v>456</v>
      </c>
      <c r="AK89" s="218"/>
      <c r="AL89" s="229">
        <f t="shared" si="32"/>
        <v>0</v>
      </c>
      <c r="AM89" s="204"/>
      <c r="AN89" s="230">
        <v>25</v>
      </c>
      <c r="AO89" s="231" t="s">
        <v>41</v>
      </c>
      <c r="AP89" s="232">
        <v>1</v>
      </c>
      <c r="AQ89" s="338" t="s">
        <v>41</v>
      </c>
      <c r="AR89" s="234">
        <f t="shared" si="33"/>
        <v>0</v>
      </c>
      <c r="AS89" s="235"/>
      <c r="AT89" s="236"/>
      <c r="AU89" s="237"/>
      <c r="AV89" s="238">
        <v>48</v>
      </c>
      <c r="AW89" s="239">
        <f>'[1]Nastavení cen'!$H$17</f>
        <v>390</v>
      </c>
      <c r="AX89" s="240"/>
    </row>
    <row r="90" spans="1:50" ht="17.25" hidden="1" customHeight="1" x14ac:dyDescent="0.3">
      <c r="A90" s="213"/>
      <c r="B90" s="214"/>
      <c r="C90" s="215"/>
      <c r="D90" s="186"/>
      <c r="E90" s="184"/>
      <c r="F90" s="185"/>
      <c r="G90" s="186"/>
      <c r="H90" s="186"/>
      <c r="I90" s="187"/>
      <c r="J90" s="188"/>
      <c r="K90" s="216"/>
      <c r="L90" s="186"/>
      <c r="M90" s="186"/>
      <c r="N90" s="187"/>
      <c r="O90" s="191"/>
      <c r="P90" s="337" t="s">
        <v>83</v>
      </c>
      <c r="Q90" s="218"/>
      <c r="R90" s="219">
        <f t="shared" si="27"/>
        <v>0</v>
      </c>
      <c r="S90" s="219">
        <f t="shared" si="28"/>
        <v>7</v>
      </c>
      <c r="T90" s="195"/>
      <c r="U90" s="196">
        <v>4</v>
      </c>
      <c r="V90" s="89">
        <f t="shared" si="23"/>
        <v>0</v>
      </c>
      <c r="W90" s="220" t="s">
        <v>114</v>
      </c>
      <c r="X90" s="221" t="s">
        <v>118</v>
      </c>
      <c r="Y90" s="222" t="s">
        <v>43</v>
      </c>
      <c r="Z90" s="199"/>
      <c r="AA90" s="218"/>
      <c r="AB90" s="223">
        <v>0</v>
      </c>
      <c r="AC90" s="224" t="s">
        <v>40</v>
      </c>
      <c r="AD90" s="225">
        <f t="shared" si="29"/>
        <v>462</v>
      </c>
      <c r="AE90" s="226">
        <f>CEILING(AD90+AD90*'[1]Nastavení cen'!$J$17,1)</f>
        <v>675</v>
      </c>
      <c r="AF90" s="226">
        <f t="shared" si="30"/>
        <v>0</v>
      </c>
      <c r="AG90" s="241"/>
      <c r="AH90" s="242"/>
      <c r="AI90" s="242"/>
      <c r="AJ90" s="228">
        <f t="shared" si="31"/>
        <v>675</v>
      </c>
      <c r="AK90" s="218"/>
      <c r="AL90" s="229">
        <f t="shared" si="32"/>
        <v>0</v>
      </c>
      <c r="AM90" s="204"/>
      <c r="AN90" s="230">
        <v>50</v>
      </c>
      <c r="AO90" s="231" t="s">
        <v>41</v>
      </c>
      <c r="AP90" s="232">
        <v>1</v>
      </c>
      <c r="AQ90" s="338" t="s">
        <v>41</v>
      </c>
      <c r="AR90" s="234">
        <f t="shared" si="33"/>
        <v>0</v>
      </c>
      <c r="AS90" s="235"/>
      <c r="AT90" s="236"/>
      <c r="AU90" s="237"/>
      <c r="AV90" s="238">
        <v>71</v>
      </c>
      <c r="AW90" s="239">
        <f>'[1]Nastavení cen'!$H$17</f>
        <v>390</v>
      </c>
      <c r="AX90" s="240"/>
    </row>
    <row r="91" spans="1:50" ht="17.25" hidden="1" customHeight="1" x14ac:dyDescent="0.3">
      <c r="A91" s="213"/>
      <c r="B91" s="214"/>
      <c r="C91" s="215"/>
      <c r="D91" s="186"/>
      <c r="E91" s="184"/>
      <c r="F91" s="185"/>
      <c r="G91" s="186"/>
      <c r="H91" s="186"/>
      <c r="I91" s="187"/>
      <c r="J91" s="188"/>
      <c r="K91" s="216"/>
      <c r="L91" s="186"/>
      <c r="M91" s="186"/>
      <c r="N91" s="187"/>
      <c r="O91" s="191"/>
      <c r="P91" s="337" t="s">
        <v>83</v>
      </c>
      <c r="Q91" s="218"/>
      <c r="R91" s="219">
        <f t="shared" si="27"/>
        <v>0</v>
      </c>
      <c r="S91" s="219">
        <f t="shared" si="28"/>
        <v>7</v>
      </c>
      <c r="T91" s="195"/>
      <c r="U91" s="196">
        <v>4</v>
      </c>
      <c r="V91" s="89">
        <f t="shared" si="23"/>
        <v>0</v>
      </c>
      <c r="W91" s="220" t="s">
        <v>114</v>
      </c>
      <c r="X91" s="221" t="s">
        <v>119</v>
      </c>
      <c r="Y91" s="222" t="s">
        <v>43</v>
      </c>
      <c r="Z91" s="199"/>
      <c r="AA91" s="218"/>
      <c r="AB91" s="223">
        <v>0</v>
      </c>
      <c r="AC91" s="224" t="s">
        <v>40</v>
      </c>
      <c r="AD91" s="225">
        <f t="shared" si="29"/>
        <v>494</v>
      </c>
      <c r="AE91" s="226">
        <f>CEILING(AD91+AD91*'[1]Nastavení cen'!$J$17,1)</f>
        <v>722</v>
      </c>
      <c r="AF91" s="226">
        <f t="shared" si="30"/>
        <v>0</v>
      </c>
      <c r="AG91" s="241"/>
      <c r="AH91" s="242"/>
      <c r="AI91" s="242"/>
      <c r="AJ91" s="228">
        <f t="shared" si="31"/>
        <v>722</v>
      </c>
      <c r="AK91" s="218"/>
      <c r="AL91" s="229">
        <f t="shared" si="32"/>
        <v>0</v>
      </c>
      <c r="AM91" s="204"/>
      <c r="AN91" s="230">
        <v>30</v>
      </c>
      <c r="AO91" s="231" t="s">
        <v>41</v>
      </c>
      <c r="AP91" s="232">
        <v>1</v>
      </c>
      <c r="AQ91" s="338" t="s">
        <v>41</v>
      </c>
      <c r="AR91" s="234">
        <f t="shared" si="33"/>
        <v>0</v>
      </c>
      <c r="AS91" s="235"/>
      <c r="AT91" s="236"/>
      <c r="AU91" s="237"/>
      <c r="AV91" s="238">
        <v>76</v>
      </c>
      <c r="AW91" s="239">
        <f>'[1]Nastavení cen'!$H$17</f>
        <v>390</v>
      </c>
      <c r="AX91" s="240"/>
    </row>
    <row r="92" spans="1:50" ht="17.25" hidden="1" customHeight="1" x14ac:dyDescent="0.3">
      <c r="A92" s="213"/>
      <c r="B92" s="214"/>
      <c r="C92" s="215"/>
      <c r="D92" s="186"/>
      <c r="E92" s="184"/>
      <c r="F92" s="185"/>
      <c r="G92" s="186"/>
      <c r="H92" s="186"/>
      <c r="I92" s="187"/>
      <c r="J92" s="188"/>
      <c r="K92" s="216"/>
      <c r="L92" s="186"/>
      <c r="M92" s="186"/>
      <c r="N92" s="187"/>
      <c r="O92" s="191"/>
      <c r="P92" s="337" t="s">
        <v>83</v>
      </c>
      <c r="Q92" s="218"/>
      <c r="R92" s="219">
        <f t="shared" si="27"/>
        <v>0</v>
      </c>
      <c r="S92" s="219">
        <f t="shared" si="28"/>
        <v>7</v>
      </c>
      <c r="T92" s="195"/>
      <c r="U92" s="196">
        <v>4</v>
      </c>
      <c r="V92" s="89">
        <f t="shared" si="23"/>
        <v>0</v>
      </c>
      <c r="W92" s="220" t="s">
        <v>114</v>
      </c>
      <c r="X92" s="221" t="s">
        <v>120</v>
      </c>
      <c r="Y92" s="222" t="s">
        <v>43</v>
      </c>
      <c r="Z92" s="199"/>
      <c r="AA92" s="218"/>
      <c r="AB92" s="223">
        <v>0</v>
      </c>
      <c r="AC92" s="224" t="s">
        <v>40</v>
      </c>
      <c r="AD92" s="225">
        <f t="shared" si="29"/>
        <v>767</v>
      </c>
      <c r="AE92" s="226">
        <f>CEILING(AD92+AD92*'[1]Nastavení cen'!$J$17,1)</f>
        <v>1120</v>
      </c>
      <c r="AF92" s="226">
        <f t="shared" si="30"/>
        <v>0</v>
      </c>
      <c r="AG92" s="241"/>
      <c r="AH92" s="242"/>
      <c r="AI92" s="242"/>
      <c r="AJ92" s="228">
        <f t="shared" si="31"/>
        <v>1120</v>
      </c>
      <c r="AK92" s="218"/>
      <c r="AL92" s="229">
        <f t="shared" si="32"/>
        <v>0</v>
      </c>
      <c r="AM92" s="204"/>
      <c r="AN92" s="230">
        <v>40</v>
      </c>
      <c r="AO92" s="231" t="s">
        <v>41</v>
      </c>
      <c r="AP92" s="232">
        <v>1</v>
      </c>
      <c r="AQ92" s="338" t="s">
        <v>41</v>
      </c>
      <c r="AR92" s="234">
        <f t="shared" si="33"/>
        <v>0</v>
      </c>
      <c r="AS92" s="235"/>
      <c r="AT92" s="236"/>
      <c r="AU92" s="237"/>
      <c r="AV92" s="238">
        <v>118</v>
      </c>
      <c r="AW92" s="239">
        <f>'[1]Nastavení cen'!$H$17</f>
        <v>390</v>
      </c>
      <c r="AX92" s="240"/>
    </row>
    <row r="93" spans="1:50" ht="17.25" hidden="1" customHeight="1" x14ac:dyDescent="0.3">
      <c r="A93" s="213"/>
      <c r="B93" s="214"/>
      <c r="C93" s="215"/>
      <c r="D93" s="186"/>
      <c r="E93" s="184"/>
      <c r="F93" s="185"/>
      <c r="G93" s="186"/>
      <c r="H93" s="186"/>
      <c r="I93" s="187"/>
      <c r="J93" s="188"/>
      <c r="K93" s="216"/>
      <c r="L93" s="186"/>
      <c r="M93" s="186"/>
      <c r="N93" s="187"/>
      <c r="O93" s="191"/>
      <c r="P93" s="337" t="s">
        <v>83</v>
      </c>
      <c r="Q93" s="218"/>
      <c r="R93" s="219">
        <f t="shared" si="27"/>
        <v>0</v>
      </c>
      <c r="S93" s="219">
        <f t="shared" si="28"/>
        <v>7</v>
      </c>
      <c r="T93" s="195"/>
      <c r="U93" s="196">
        <v>4</v>
      </c>
      <c r="V93" s="89">
        <f t="shared" si="23"/>
        <v>0</v>
      </c>
      <c r="W93" s="220" t="s">
        <v>114</v>
      </c>
      <c r="X93" s="221" t="s">
        <v>121</v>
      </c>
      <c r="Y93" s="222" t="s">
        <v>43</v>
      </c>
      <c r="Z93" s="199"/>
      <c r="AA93" s="218"/>
      <c r="AB93" s="223">
        <v>0</v>
      </c>
      <c r="AC93" s="224" t="s">
        <v>40</v>
      </c>
      <c r="AD93" s="225">
        <f t="shared" si="29"/>
        <v>358</v>
      </c>
      <c r="AE93" s="226">
        <f>CEILING(AD93+AD93*'[1]Nastavení cen'!$J$17,1)</f>
        <v>523</v>
      </c>
      <c r="AF93" s="226">
        <f t="shared" si="30"/>
        <v>0</v>
      </c>
      <c r="AG93" s="241"/>
      <c r="AH93" s="242"/>
      <c r="AI93" s="242"/>
      <c r="AJ93" s="228">
        <f t="shared" si="31"/>
        <v>523</v>
      </c>
      <c r="AK93" s="218"/>
      <c r="AL93" s="229">
        <f t="shared" si="32"/>
        <v>0</v>
      </c>
      <c r="AM93" s="204"/>
      <c r="AN93" s="230">
        <v>5</v>
      </c>
      <c r="AO93" s="231" t="s">
        <v>41</v>
      </c>
      <c r="AP93" s="232">
        <v>1</v>
      </c>
      <c r="AQ93" s="338" t="s">
        <v>41</v>
      </c>
      <c r="AR93" s="234">
        <f t="shared" si="33"/>
        <v>0</v>
      </c>
      <c r="AS93" s="235"/>
      <c r="AT93" s="236"/>
      <c r="AU93" s="237"/>
      <c r="AV93" s="238">
        <v>55</v>
      </c>
      <c r="AW93" s="239">
        <f>'[1]Nastavení cen'!$H$17</f>
        <v>390</v>
      </c>
      <c r="AX93" s="240"/>
    </row>
    <row r="94" spans="1:50" ht="17.25" hidden="1" customHeight="1" x14ac:dyDescent="0.3">
      <c r="A94" s="213"/>
      <c r="B94" s="214"/>
      <c r="C94" s="215"/>
      <c r="D94" s="186"/>
      <c r="E94" s="184"/>
      <c r="F94" s="185"/>
      <c r="G94" s="186"/>
      <c r="H94" s="186"/>
      <c r="I94" s="187"/>
      <c r="J94" s="188"/>
      <c r="K94" s="216"/>
      <c r="L94" s="186"/>
      <c r="M94" s="186"/>
      <c r="N94" s="187"/>
      <c r="O94" s="191"/>
      <c r="P94" s="337" t="s">
        <v>83</v>
      </c>
      <c r="Q94" s="218"/>
      <c r="R94" s="219">
        <f t="shared" si="27"/>
        <v>0</v>
      </c>
      <c r="S94" s="219">
        <f t="shared" si="28"/>
        <v>7</v>
      </c>
      <c r="T94" s="195"/>
      <c r="U94" s="196">
        <v>4</v>
      </c>
      <c r="V94" s="89">
        <f t="shared" si="23"/>
        <v>0</v>
      </c>
      <c r="W94" s="220" t="s">
        <v>114</v>
      </c>
      <c r="X94" s="221" t="s">
        <v>122</v>
      </c>
      <c r="Y94" s="222" t="s">
        <v>43</v>
      </c>
      <c r="Z94" s="199"/>
      <c r="AA94" s="218"/>
      <c r="AB94" s="223">
        <v>0</v>
      </c>
      <c r="AC94" s="224" t="s">
        <v>40</v>
      </c>
      <c r="AD94" s="225">
        <f t="shared" si="29"/>
        <v>338</v>
      </c>
      <c r="AE94" s="226">
        <f>CEILING(AD94+AD94*'[1]Nastavení cen'!$J$17,1)</f>
        <v>494</v>
      </c>
      <c r="AF94" s="226">
        <f t="shared" si="30"/>
        <v>0</v>
      </c>
      <c r="AG94" s="241"/>
      <c r="AH94" s="242"/>
      <c r="AI94" s="242"/>
      <c r="AJ94" s="228">
        <f t="shared" si="31"/>
        <v>494</v>
      </c>
      <c r="AK94" s="218"/>
      <c r="AL94" s="229">
        <f t="shared" si="32"/>
        <v>0</v>
      </c>
      <c r="AM94" s="204"/>
      <c r="AN94" s="230">
        <v>5</v>
      </c>
      <c r="AO94" s="231" t="s">
        <v>41</v>
      </c>
      <c r="AP94" s="232">
        <v>1</v>
      </c>
      <c r="AQ94" s="338" t="s">
        <v>41</v>
      </c>
      <c r="AR94" s="234">
        <f t="shared" si="33"/>
        <v>0</v>
      </c>
      <c r="AS94" s="235"/>
      <c r="AT94" s="236"/>
      <c r="AU94" s="237"/>
      <c r="AV94" s="238">
        <v>52</v>
      </c>
      <c r="AW94" s="239">
        <f>'[1]Nastavení cen'!$H$17</f>
        <v>390</v>
      </c>
      <c r="AX94" s="240"/>
    </row>
    <row r="95" spans="1:50" ht="17.25" hidden="1" customHeight="1" x14ac:dyDescent="0.3">
      <c r="A95" s="213"/>
      <c r="B95" s="214"/>
      <c r="C95" s="215"/>
      <c r="D95" s="186"/>
      <c r="E95" s="184"/>
      <c r="F95" s="185"/>
      <c r="G95" s="186"/>
      <c r="H95" s="186"/>
      <c r="I95" s="187"/>
      <c r="J95" s="188"/>
      <c r="K95" s="216"/>
      <c r="L95" s="186"/>
      <c r="M95" s="186"/>
      <c r="N95" s="187"/>
      <c r="O95" s="191"/>
      <c r="P95" s="337" t="s">
        <v>83</v>
      </c>
      <c r="Q95" s="218"/>
      <c r="R95" s="219">
        <f t="shared" si="27"/>
        <v>0</v>
      </c>
      <c r="S95" s="219">
        <f t="shared" si="28"/>
        <v>7</v>
      </c>
      <c r="T95" s="195"/>
      <c r="U95" s="196">
        <v>4</v>
      </c>
      <c r="V95" s="89">
        <f t="shared" si="23"/>
        <v>0</v>
      </c>
      <c r="W95" s="220" t="s">
        <v>114</v>
      </c>
      <c r="X95" s="221" t="s">
        <v>123</v>
      </c>
      <c r="Y95" s="222" t="s">
        <v>43</v>
      </c>
      <c r="Z95" s="199"/>
      <c r="AA95" s="218"/>
      <c r="AB95" s="223">
        <v>0</v>
      </c>
      <c r="AC95" s="224" t="s">
        <v>40</v>
      </c>
      <c r="AD95" s="225">
        <f t="shared" si="29"/>
        <v>423</v>
      </c>
      <c r="AE95" s="226">
        <f>CEILING(AD95+AD95*'[1]Nastavení cen'!$J$17,1)</f>
        <v>618</v>
      </c>
      <c r="AF95" s="226">
        <f t="shared" si="30"/>
        <v>0</v>
      </c>
      <c r="AG95" s="241"/>
      <c r="AH95" s="242"/>
      <c r="AI95" s="242"/>
      <c r="AJ95" s="228">
        <f t="shared" si="31"/>
        <v>618</v>
      </c>
      <c r="AK95" s="218"/>
      <c r="AL95" s="229">
        <f t="shared" si="32"/>
        <v>0</v>
      </c>
      <c r="AM95" s="204"/>
      <c r="AN95" s="230">
        <v>20</v>
      </c>
      <c r="AO95" s="231" t="s">
        <v>41</v>
      </c>
      <c r="AP95" s="232">
        <v>1</v>
      </c>
      <c r="AQ95" s="338" t="s">
        <v>41</v>
      </c>
      <c r="AR95" s="234">
        <f t="shared" si="33"/>
        <v>0</v>
      </c>
      <c r="AS95" s="235"/>
      <c r="AT95" s="236"/>
      <c r="AU95" s="237"/>
      <c r="AV95" s="238">
        <v>65</v>
      </c>
      <c r="AW95" s="239">
        <f>'[1]Nastavení cen'!$H$17</f>
        <v>390</v>
      </c>
      <c r="AX95" s="240"/>
    </row>
    <row r="96" spans="1:50" ht="17.25" hidden="1" customHeight="1" x14ac:dyDescent="0.3">
      <c r="A96" s="213"/>
      <c r="B96" s="214"/>
      <c r="C96" s="215"/>
      <c r="D96" s="186"/>
      <c r="E96" s="184"/>
      <c r="F96" s="185"/>
      <c r="G96" s="186"/>
      <c r="H96" s="186"/>
      <c r="I96" s="187"/>
      <c r="J96" s="188"/>
      <c r="K96" s="216"/>
      <c r="L96" s="186"/>
      <c r="M96" s="186"/>
      <c r="N96" s="187"/>
      <c r="O96" s="191"/>
      <c r="P96" s="337" t="s">
        <v>83</v>
      </c>
      <c r="Q96" s="218"/>
      <c r="R96" s="219">
        <f t="shared" si="27"/>
        <v>0</v>
      </c>
      <c r="S96" s="219">
        <f t="shared" si="28"/>
        <v>7</v>
      </c>
      <c r="T96" s="195"/>
      <c r="U96" s="196">
        <v>4</v>
      </c>
      <c r="V96" s="89">
        <f t="shared" si="23"/>
        <v>0</v>
      </c>
      <c r="W96" s="220" t="s">
        <v>114</v>
      </c>
      <c r="X96" s="221" t="s">
        <v>124</v>
      </c>
      <c r="Y96" s="222" t="s">
        <v>43</v>
      </c>
      <c r="Z96" s="199"/>
      <c r="AA96" s="218"/>
      <c r="AB96" s="223">
        <v>0</v>
      </c>
      <c r="AC96" s="224" t="s">
        <v>40</v>
      </c>
      <c r="AD96" s="225">
        <f t="shared" si="29"/>
        <v>488</v>
      </c>
      <c r="AE96" s="226">
        <f>CEILING(AD96+AD96*'[1]Nastavení cen'!$J$17,1)</f>
        <v>713</v>
      </c>
      <c r="AF96" s="226">
        <f t="shared" si="30"/>
        <v>0</v>
      </c>
      <c r="AG96" s="241"/>
      <c r="AH96" s="242"/>
      <c r="AI96" s="242"/>
      <c r="AJ96" s="228">
        <f t="shared" si="31"/>
        <v>713</v>
      </c>
      <c r="AK96" s="218"/>
      <c r="AL96" s="229">
        <f t="shared" si="32"/>
        <v>0</v>
      </c>
      <c r="AM96" s="204"/>
      <c r="AN96" s="230">
        <v>30</v>
      </c>
      <c r="AO96" s="231" t="s">
        <v>41</v>
      </c>
      <c r="AP96" s="232">
        <v>1</v>
      </c>
      <c r="AQ96" s="338" t="s">
        <v>41</v>
      </c>
      <c r="AR96" s="234">
        <f t="shared" si="33"/>
        <v>0</v>
      </c>
      <c r="AS96" s="235"/>
      <c r="AT96" s="236"/>
      <c r="AU96" s="237"/>
      <c r="AV96" s="238" t="s">
        <v>125</v>
      </c>
      <c r="AW96" s="239">
        <f>'[1]Nastavení cen'!$H$17</f>
        <v>390</v>
      </c>
      <c r="AX96" s="240"/>
    </row>
    <row r="97" spans="1:50" ht="17.25" hidden="1" customHeight="1" x14ac:dyDescent="0.3">
      <c r="A97" s="213"/>
      <c r="B97" s="214"/>
      <c r="C97" s="215"/>
      <c r="D97" s="186"/>
      <c r="E97" s="184"/>
      <c r="F97" s="185"/>
      <c r="G97" s="186"/>
      <c r="H97" s="186"/>
      <c r="I97" s="187"/>
      <c r="J97" s="188"/>
      <c r="K97" s="216"/>
      <c r="L97" s="186"/>
      <c r="M97" s="186"/>
      <c r="N97" s="187"/>
      <c r="O97" s="191"/>
      <c r="P97" s="337" t="s">
        <v>83</v>
      </c>
      <c r="Q97" s="218"/>
      <c r="R97" s="219">
        <f t="shared" si="27"/>
        <v>0</v>
      </c>
      <c r="S97" s="219">
        <f t="shared" si="28"/>
        <v>7</v>
      </c>
      <c r="T97" s="195"/>
      <c r="U97" s="196">
        <v>4</v>
      </c>
      <c r="V97" s="89">
        <f t="shared" si="23"/>
        <v>0</v>
      </c>
      <c r="W97" s="220" t="s">
        <v>114</v>
      </c>
      <c r="X97" s="221" t="s">
        <v>126</v>
      </c>
      <c r="Y97" s="222" t="s">
        <v>43</v>
      </c>
      <c r="Z97" s="199"/>
      <c r="AA97" s="218"/>
      <c r="AB97" s="223">
        <v>0</v>
      </c>
      <c r="AC97" s="224" t="s">
        <v>40</v>
      </c>
      <c r="AD97" s="225">
        <f t="shared" si="29"/>
        <v>624</v>
      </c>
      <c r="AE97" s="226">
        <f>CEILING(AD97+AD97*'[1]Nastavení cen'!$J$17,1)</f>
        <v>912</v>
      </c>
      <c r="AF97" s="226">
        <f t="shared" si="30"/>
        <v>0</v>
      </c>
      <c r="AG97" s="241"/>
      <c r="AH97" s="242"/>
      <c r="AI97" s="242"/>
      <c r="AJ97" s="228">
        <f t="shared" si="31"/>
        <v>912</v>
      </c>
      <c r="AK97" s="218"/>
      <c r="AL97" s="229">
        <f t="shared" si="32"/>
        <v>0</v>
      </c>
      <c r="AM97" s="204"/>
      <c r="AN97" s="230">
        <v>70</v>
      </c>
      <c r="AO97" s="231" t="s">
        <v>41</v>
      </c>
      <c r="AP97" s="232">
        <v>1</v>
      </c>
      <c r="AQ97" s="338" t="s">
        <v>41</v>
      </c>
      <c r="AR97" s="234">
        <f t="shared" si="33"/>
        <v>0</v>
      </c>
      <c r="AS97" s="235"/>
      <c r="AT97" s="236"/>
      <c r="AU97" s="237"/>
      <c r="AV97" s="238">
        <v>96</v>
      </c>
      <c r="AW97" s="239">
        <f>'[1]Nastavení cen'!$H$17</f>
        <v>390</v>
      </c>
      <c r="AX97" s="240"/>
    </row>
    <row r="98" spans="1:50" ht="17.25" hidden="1" customHeight="1" x14ac:dyDescent="0.3">
      <c r="A98" s="213"/>
      <c r="B98" s="214"/>
      <c r="C98" s="215"/>
      <c r="D98" s="186"/>
      <c r="E98" s="184"/>
      <c r="F98" s="185"/>
      <c r="G98" s="186"/>
      <c r="H98" s="186"/>
      <c r="I98" s="187"/>
      <c r="J98" s="188"/>
      <c r="K98" s="216"/>
      <c r="L98" s="186"/>
      <c r="M98" s="186"/>
      <c r="N98" s="187"/>
      <c r="O98" s="191"/>
      <c r="P98" s="337" t="s">
        <v>83</v>
      </c>
      <c r="Q98" s="218"/>
      <c r="R98" s="219">
        <f t="shared" si="27"/>
        <v>0</v>
      </c>
      <c r="S98" s="219">
        <f t="shared" si="28"/>
        <v>7</v>
      </c>
      <c r="T98" s="195"/>
      <c r="U98" s="196">
        <v>4</v>
      </c>
      <c r="V98" s="89">
        <f t="shared" si="23"/>
        <v>0</v>
      </c>
      <c r="W98" s="220" t="s">
        <v>114</v>
      </c>
      <c r="X98" s="221" t="s">
        <v>127</v>
      </c>
      <c r="Y98" s="222" t="s">
        <v>43</v>
      </c>
      <c r="Z98" s="199"/>
      <c r="AA98" s="218"/>
      <c r="AB98" s="223">
        <v>0</v>
      </c>
      <c r="AC98" s="224" t="s">
        <v>40</v>
      </c>
      <c r="AD98" s="225">
        <f t="shared" si="29"/>
        <v>566</v>
      </c>
      <c r="AE98" s="226">
        <f>CEILING(AD98+AD98*'[1]Nastavení cen'!$J$17,1)</f>
        <v>827</v>
      </c>
      <c r="AF98" s="226">
        <f t="shared" si="30"/>
        <v>0</v>
      </c>
      <c r="AG98" s="241"/>
      <c r="AH98" s="242"/>
      <c r="AI98" s="242"/>
      <c r="AJ98" s="228">
        <f t="shared" si="31"/>
        <v>827</v>
      </c>
      <c r="AK98" s="218"/>
      <c r="AL98" s="229">
        <f t="shared" si="32"/>
        <v>0</v>
      </c>
      <c r="AM98" s="204"/>
      <c r="AN98" s="230">
        <v>30</v>
      </c>
      <c r="AO98" s="231" t="s">
        <v>41</v>
      </c>
      <c r="AP98" s="232">
        <v>1</v>
      </c>
      <c r="AQ98" s="338" t="s">
        <v>41</v>
      </c>
      <c r="AR98" s="234">
        <f t="shared" si="33"/>
        <v>0</v>
      </c>
      <c r="AS98" s="235"/>
      <c r="AT98" s="236"/>
      <c r="AU98" s="237"/>
      <c r="AV98" s="238">
        <v>87</v>
      </c>
      <c r="AW98" s="239">
        <f>'[1]Nastavení cen'!$H$17</f>
        <v>390</v>
      </c>
      <c r="AX98" s="240"/>
    </row>
    <row r="99" spans="1:50" ht="17.25" hidden="1" customHeight="1" x14ac:dyDescent="0.3">
      <c r="A99" s="213"/>
      <c r="B99" s="214"/>
      <c r="C99" s="215"/>
      <c r="D99" s="186"/>
      <c r="E99" s="184"/>
      <c r="F99" s="185"/>
      <c r="G99" s="186"/>
      <c r="H99" s="186"/>
      <c r="I99" s="187"/>
      <c r="J99" s="188"/>
      <c r="K99" s="216"/>
      <c r="L99" s="186"/>
      <c r="M99" s="186"/>
      <c r="N99" s="187"/>
      <c r="O99" s="191"/>
      <c r="P99" s="337" t="s">
        <v>83</v>
      </c>
      <c r="Q99" s="218"/>
      <c r="R99" s="219">
        <f t="shared" si="27"/>
        <v>0</v>
      </c>
      <c r="S99" s="219">
        <f t="shared" si="28"/>
        <v>7</v>
      </c>
      <c r="T99" s="195"/>
      <c r="U99" s="196">
        <v>4</v>
      </c>
      <c r="V99" s="89">
        <f t="shared" si="23"/>
        <v>0</v>
      </c>
      <c r="W99" s="220" t="s">
        <v>114</v>
      </c>
      <c r="X99" s="221" t="s">
        <v>128</v>
      </c>
      <c r="Y99" s="222" t="s">
        <v>43</v>
      </c>
      <c r="Z99" s="199"/>
      <c r="AA99" s="218"/>
      <c r="AB99" s="223">
        <v>0</v>
      </c>
      <c r="AC99" s="224" t="s">
        <v>40</v>
      </c>
      <c r="AD99" s="225">
        <f t="shared" si="29"/>
        <v>891</v>
      </c>
      <c r="AE99" s="226">
        <f>CEILING(AD99+AD99*'[1]Nastavení cen'!$J$17,1)</f>
        <v>1301</v>
      </c>
      <c r="AF99" s="226">
        <f t="shared" si="30"/>
        <v>0</v>
      </c>
      <c r="AG99" s="241"/>
      <c r="AH99" s="242"/>
      <c r="AI99" s="242"/>
      <c r="AJ99" s="228">
        <f t="shared" si="31"/>
        <v>1301</v>
      </c>
      <c r="AK99" s="218"/>
      <c r="AL99" s="229">
        <f t="shared" si="32"/>
        <v>0</v>
      </c>
      <c r="AM99" s="204"/>
      <c r="AN99" s="230">
        <v>40</v>
      </c>
      <c r="AO99" s="231" t="s">
        <v>41</v>
      </c>
      <c r="AP99" s="232">
        <v>1</v>
      </c>
      <c r="AQ99" s="338" t="s">
        <v>41</v>
      </c>
      <c r="AR99" s="234">
        <f t="shared" si="33"/>
        <v>0</v>
      </c>
      <c r="AS99" s="235"/>
      <c r="AT99" s="236"/>
      <c r="AU99" s="237"/>
      <c r="AV99" s="238">
        <v>137</v>
      </c>
      <c r="AW99" s="239">
        <f>'[1]Nastavení cen'!$H$17</f>
        <v>390</v>
      </c>
      <c r="AX99" s="240"/>
    </row>
    <row r="100" spans="1:50" ht="17.25" hidden="1" customHeight="1" x14ac:dyDescent="0.3">
      <c r="A100" s="213"/>
      <c r="B100" s="214"/>
      <c r="C100" s="215"/>
      <c r="D100" s="186"/>
      <c r="E100" s="184"/>
      <c r="F100" s="185"/>
      <c r="G100" s="186"/>
      <c r="H100" s="186"/>
      <c r="I100" s="187"/>
      <c r="J100" s="188"/>
      <c r="K100" s="216"/>
      <c r="L100" s="186"/>
      <c r="M100" s="186"/>
      <c r="N100" s="187"/>
      <c r="O100" s="191"/>
      <c r="P100" s="337" t="s">
        <v>83</v>
      </c>
      <c r="Q100" s="218"/>
      <c r="R100" s="219">
        <f t="shared" si="27"/>
        <v>0</v>
      </c>
      <c r="S100" s="219">
        <f t="shared" si="28"/>
        <v>7</v>
      </c>
      <c r="T100" s="195"/>
      <c r="U100" s="196">
        <v>4</v>
      </c>
      <c r="V100" s="89">
        <f t="shared" si="23"/>
        <v>0</v>
      </c>
      <c r="W100" s="220" t="s">
        <v>114</v>
      </c>
      <c r="X100" s="221" t="s">
        <v>129</v>
      </c>
      <c r="Y100" s="222" t="s">
        <v>43</v>
      </c>
      <c r="Z100" s="199"/>
      <c r="AA100" s="218"/>
      <c r="AB100" s="223">
        <v>0</v>
      </c>
      <c r="AC100" s="224" t="s">
        <v>40</v>
      </c>
      <c r="AD100" s="225">
        <f t="shared" si="29"/>
        <v>1073</v>
      </c>
      <c r="AE100" s="226">
        <f>CEILING(AD100+AD100*'[1]Nastavení cen'!$J$17,1)</f>
        <v>1567</v>
      </c>
      <c r="AF100" s="226">
        <f t="shared" si="30"/>
        <v>0</v>
      </c>
      <c r="AG100" s="241"/>
      <c r="AH100" s="242"/>
      <c r="AI100" s="242"/>
      <c r="AJ100" s="228">
        <f t="shared" si="31"/>
        <v>1567</v>
      </c>
      <c r="AK100" s="218"/>
      <c r="AL100" s="229">
        <f t="shared" si="32"/>
        <v>0</v>
      </c>
      <c r="AM100" s="204"/>
      <c r="AN100" s="230">
        <v>70</v>
      </c>
      <c r="AO100" s="231" t="s">
        <v>41</v>
      </c>
      <c r="AP100" s="232">
        <v>1</v>
      </c>
      <c r="AQ100" s="338" t="s">
        <v>41</v>
      </c>
      <c r="AR100" s="234">
        <f t="shared" si="33"/>
        <v>0</v>
      </c>
      <c r="AS100" s="235"/>
      <c r="AT100" s="236"/>
      <c r="AU100" s="237"/>
      <c r="AV100" s="238">
        <v>165</v>
      </c>
      <c r="AW100" s="239">
        <f>'[1]Nastavení cen'!$H$17</f>
        <v>390</v>
      </c>
      <c r="AX100" s="240"/>
    </row>
    <row r="101" spans="1:50" ht="17.25" hidden="1" customHeight="1" x14ac:dyDescent="0.3">
      <c r="A101" s="213"/>
      <c r="B101" s="214"/>
      <c r="C101" s="215"/>
      <c r="D101" s="186"/>
      <c r="E101" s="184"/>
      <c r="F101" s="185"/>
      <c r="G101" s="186"/>
      <c r="H101" s="186"/>
      <c r="I101" s="187"/>
      <c r="J101" s="188"/>
      <c r="K101" s="216"/>
      <c r="L101" s="186"/>
      <c r="M101" s="186"/>
      <c r="N101" s="187"/>
      <c r="O101" s="191"/>
      <c r="P101" s="337" t="s">
        <v>83</v>
      </c>
      <c r="Q101" s="218"/>
      <c r="R101" s="219">
        <f t="shared" si="27"/>
        <v>0</v>
      </c>
      <c r="S101" s="219">
        <f t="shared" si="28"/>
        <v>7</v>
      </c>
      <c r="T101" s="195"/>
      <c r="U101" s="196">
        <v>4</v>
      </c>
      <c r="V101" s="89">
        <f t="shared" si="23"/>
        <v>0</v>
      </c>
      <c r="W101" s="220" t="s">
        <v>130</v>
      </c>
      <c r="X101" s="221" t="s">
        <v>131</v>
      </c>
      <c r="Y101" s="222" t="s">
        <v>43</v>
      </c>
      <c r="Z101" s="199"/>
      <c r="AA101" s="218"/>
      <c r="AB101" s="223">
        <v>0</v>
      </c>
      <c r="AC101" s="224" t="s">
        <v>48</v>
      </c>
      <c r="AD101" s="225">
        <f t="shared" si="29"/>
        <v>39</v>
      </c>
      <c r="AE101" s="226">
        <f>CEILING(AD101+AD101*'[1]Nastavení cen'!$J$17,1)</f>
        <v>57</v>
      </c>
      <c r="AF101" s="226">
        <f t="shared" si="30"/>
        <v>0</v>
      </c>
      <c r="AG101" s="241"/>
      <c r="AH101" s="242"/>
      <c r="AI101" s="242"/>
      <c r="AJ101" s="228">
        <f t="shared" si="31"/>
        <v>57</v>
      </c>
      <c r="AK101" s="218"/>
      <c r="AL101" s="229">
        <f t="shared" si="32"/>
        <v>0</v>
      </c>
      <c r="AM101" s="204"/>
      <c r="AN101" s="230">
        <v>0.2</v>
      </c>
      <c r="AO101" s="231" t="s">
        <v>41</v>
      </c>
      <c r="AP101" s="232">
        <v>1</v>
      </c>
      <c r="AQ101" s="338" t="s">
        <v>41</v>
      </c>
      <c r="AR101" s="234">
        <f t="shared" si="33"/>
        <v>0</v>
      </c>
      <c r="AS101" s="235"/>
      <c r="AT101" s="236"/>
      <c r="AU101" s="237"/>
      <c r="AV101" s="238">
        <v>6</v>
      </c>
      <c r="AW101" s="239">
        <f>'[1]Nastavení cen'!$H$17</f>
        <v>390</v>
      </c>
      <c r="AX101" s="240"/>
    </row>
    <row r="102" spans="1:50" ht="17.25" hidden="1" customHeight="1" x14ac:dyDescent="0.3">
      <c r="A102" s="213"/>
      <c r="B102" s="214"/>
      <c r="C102" s="215"/>
      <c r="D102" s="186"/>
      <c r="E102" s="184"/>
      <c r="F102" s="185"/>
      <c r="G102" s="186"/>
      <c r="H102" s="186"/>
      <c r="I102" s="187"/>
      <c r="J102" s="188"/>
      <c r="K102" s="216"/>
      <c r="L102" s="186"/>
      <c r="M102" s="186"/>
      <c r="N102" s="187"/>
      <c r="O102" s="191"/>
      <c r="P102" s="337" t="s">
        <v>83</v>
      </c>
      <c r="Q102" s="218"/>
      <c r="R102" s="219">
        <f t="shared" si="27"/>
        <v>0</v>
      </c>
      <c r="S102" s="219">
        <f t="shared" si="28"/>
        <v>7</v>
      </c>
      <c r="T102" s="195"/>
      <c r="U102" s="196">
        <v>4</v>
      </c>
      <c r="V102" s="89">
        <f t="shared" si="23"/>
        <v>0</v>
      </c>
      <c r="W102" s="220" t="s">
        <v>130</v>
      </c>
      <c r="X102" s="221" t="s">
        <v>132</v>
      </c>
      <c r="Y102" s="222" t="s">
        <v>43</v>
      </c>
      <c r="Z102" s="199"/>
      <c r="AA102" s="218"/>
      <c r="AB102" s="223">
        <v>0</v>
      </c>
      <c r="AC102" s="224" t="s">
        <v>48</v>
      </c>
      <c r="AD102" s="225">
        <f t="shared" si="29"/>
        <v>52</v>
      </c>
      <c r="AE102" s="226">
        <f>CEILING(AD102+AD102*'[1]Nastavení cen'!$J$17,1)</f>
        <v>76</v>
      </c>
      <c r="AF102" s="226">
        <f t="shared" si="30"/>
        <v>0</v>
      </c>
      <c r="AG102" s="241"/>
      <c r="AH102" s="242"/>
      <c r="AI102" s="242"/>
      <c r="AJ102" s="228">
        <f t="shared" si="31"/>
        <v>76</v>
      </c>
      <c r="AK102" s="218"/>
      <c r="AL102" s="229">
        <f t="shared" si="32"/>
        <v>0</v>
      </c>
      <c r="AM102" s="204"/>
      <c r="AN102" s="230">
        <v>0.2</v>
      </c>
      <c r="AO102" s="231" t="s">
        <v>41</v>
      </c>
      <c r="AP102" s="232">
        <v>1</v>
      </c>
      <c r="AQ102" s="338" t="s">
        <v>41</v>
      </c>
      <c r="AR102" s="234">
        <f t="shared" si="33"/>
        <v>0</v>
      </c>
      <c r="AS102" s="235"/>
      <c r="AT102" s="236"/>
      <c r="AU102" s="237"/>
      <c r="AV102" s="238">
        <v>8</v>
      </c>
      <c r="AW102" s="239">
        <f>'[1]Nastavení cen'!$H$17</f>
        <v>390</v>
      </c>
      <c r="AX102" s="240"/>
    </row>
    <row r="103" spans="1:50" ht="25.05" customHeight="1" x14ac:dyDescent="0.3">
      <c r="A103" s="213"/>
      <c r="B103" s="214"/>
      <c r="C103" s="215"/>
      <c r="D103" s="186"/>
      <c r="E103" s="184"/>
      <c r="F103" s="185"/>
      <c r="G103" s="186"/>
      <c r="H103" s="186"/>
      <c r="I103" s="187"/>
      <c r="J103" s="188"/>
      <c r="K103" s="216"/>
      <c r="L103" s="186"/>
      <c r="M103" s="186"/>
      <c r="N103" s="187"/>
      <c r="O103" s="191"/>
      <c r="P103" s="337" t="s">
        <v>83</v>
      </c>
      <c r="Q103" s="218"/>
      <c r="R103" s="219">
        <f t="shared" si="27"/>
        <v>0</v>
      </c>
      <c r="S103" s="219">
        <f t="shared" si="28"/>
        <v>7</v>
      </c>
      <c r="T103" s="195">
        <v>10</v>
      </c>
      <c r="U103" s="196">
        <v>4</v>
      </c>
      <c r="V103" s="89">
        <f t="shared" si="23"/>
        <v>0</v>
      </c>
      <c r="W103" s="220" t="s">
        <v>133</v>
      </c>
      <c r="X103" s="221" t="s">
        <v>134</v>
      </c>
      <c r="Y103" s="222" t="s">
        <v>43</v>
      </c>
      <c r="Z103" s="199"/>
      <c r="AA103" s="218"/>
      <c r="AB103" s="223">
        <v>130</v>
      </c>
      <c r="AC103" s="224" t="s">
        <v>48</v>
      </c>
      <c r="AD103" s="225">
        <f t="shared" si="29"/>
        <v>72</v>
      </c>
      <c r="AE103" s="226"/>
      <c r="AF103" s="226">
        <f t="shared" si="30"/>
        <v>0</v>
      </c>
      <c r="AG103" s="241"/>
      <c r="AH103" s="242"/>
      <c r="AI103" s="242"/>
      <c r="AJ103" s="228">
        <f t="shared" si="31"/>
        <v>0</v>
      </c>
      <c r="AK103" s="218"/>
      <c r="AL103" s="229">
        <f t="shared" si="32"/>
        <v>0</v>
      </c>
      <c r="AM103" s="204"/>
      <c r="AN103" s="230">
        <v>0.4</v>
      </c>
      <c r="AO103" s="231" t="s">
        <v>41</v>
      </c>
      <c r="AP103" s="232">
        <v>1</v>
      </c>
      <c r="AQ103" s="338" t="s">
        <v>41</v>
      </c>
      <c r="AR103" s="234">
        <f t="shared" si="33"/>
        <v>52</v>
      </c>
      <c r="AS103" s="235"/>
      <c r="AT103" s="236"/>
      <c r="AU103" s="237"/>
      <c r="AV103" s="238">
        <v>11</v>
      </c>
      <c r="AW103" s="239">
        <f>'[1]Nastavení cen'!$H$17</f>
        <v>390</v>
      </c>
      <c r="AX103" s="240"/>
    </row>
    <row r="104" spans="1:50" ht="17.25" hidden="1" customHeight="1" x14ac:dyDescent="0.3">
      <c r="A104" s="213"/>
      <c r="B104" s="214"/>
      <c r="C104" s="215"/>
      <c r="D104" s="186"/>
      <c r="E104" s="184"/>
      <c r="F104" s="185"/>
      <c r="G104" s="186"/>
      <c r="H104" s="186"/>
      <c r="I104" s="187"/>
      <c r="J104" s="188"/>
      <c r="K104" s="216"/>
      <c r="L104" s="186"/>
      <c r="M104" s="186"/>
      <c r="N104" s="187"/>
      <c r="O104" s="191"/>
      <c r="P104" s="337" t="s">
        <v>83</v>
      </c>
      <c r="Q104" s="218"/>
      <c r="R104" s="219">
        <f t="shared" si="27"/>
        <v>0</v>
      </c>
      <c r="S104" s="219">
        <f t="shared" si="28"/>
        <v>7</v>
      </c>
      <c r="T104" s="195"/>
      <c r="U104" s="196">
        <v>4</v>
      </c>
      <c r="V104" s="89">
        <f t="shared" si="23"/>
        <v>0</v>
      </c>
      <c r="W104" s="220" t="s">
        <v>135</v>
      </c>
      <c r="X104" s="221" t="s">
        <v>136</v>
      </c>
      <c r="Y104" s="222" t="s">
        <v>43</v>
      </c>
      <c r="Z104" s="199"/>
      <c r="AA104" s="218"/>
      <c r="AB104" s="223">
        <v>0</v>
      </c>
      <c r="AC104" s="224" t="s">
        <v>48</v>
      </c>
      <c r="AD104" s="225">
        <f t="shared" si="29"/>
        <v>124</v>
      </c>
      <c r="AE104" s="226">
        <f>CEILING(AD104+AD104*'[1]Nastavení cen'!$J$17,1)</f>
        <v>182</v>
      </c>
      <c r="AF104" s="226">
        <f t="shared" si="30"/>
        <v>0</v>
      </c>
      <c r="AG104" s="241"/>
      <c r="AH104" s="242"/>
      <c r="AI104" s="242"/>
      <c r="AJ104" s="228">
        <f t="shared" si="31"/>
        <v>182</v>
      </c>
      <c r="AK104" s="218"/>
      <c r="AL104" s="229">
        <f t="shared" si="32"/>
        <v>0</v>
      </c>
      <c r="AM104" s="204"/>
      <c r="AN104" s="230">
        <v>11</v>
      </c>
      <c r="AO104" s="231" t="s">
        <v>41</v>
      </c>
      <c r="AP104" s="232">
        <v>1</v>
      </c>
      <c r="AQ104" s="338" t="s">
        <v>41</v>
      </c>
      <c r="AR104" s="234">
        <f t="shared" si="33"/>
        <v>0</v>
      </c>
      <c r="AS104" s="235"/>
      <c r="AT104" s="236"/>
      <c r="AU104" s="237"/>
      <c r="AV104" s="238">
        <v>19</v>
      </c>
      <c r="AW104" s="239">
        <f>'[1]Nastavení cen'!$H$17</f>
        <v>390</v>
      </c>
      <c r="AX104" s="240"/>
    </row>
    <row r="105" spans="1:50" ht="17.25" hidden="1" customHeight="1" x14ac:dyDescent="0.3">
      <c r="A105" s="213"/>
      <c r="B105" s="214"/>
      <c r="C105" s="215"/>
      <c r="D105" s="186"/>
      <c r="E105" s="184"/>
      <c r="F105" s="185"/>
      <c r="G105" s="186"/>
      <c r="H105" s="186"/>
      <c r="I105" s="187"/>
      <c r="J105" s="188"/>
      <c r="K105" s="216"/>
      <c r="L105" s="186"/>
      <c r="M105" s="186"/>
      <c r="N105" s="187"/>
      <c r="O105" s="191"/>
      <c r="P105" s="337" t="s">
        <v>83</v>
      </c>
      <c r="Q105" s="218"/>
      <c r="R105" s="219">
        <f t="shared" si="27"/>
        <v>0</v>
      </c>
      <c r="S105" s="219">
        <f t="shared" si="28"/>
        <v>7</v>
      </c>
      <c r="T105" s="195"/>
      <c r="U105" s="196">
        <v>4</v>
      </c>
      <c r="V105" s="89">
        <f t="shared" si="23"/>
        <v>0</v>
      </c>
      <c r="W105" s="220" t="s">
        <v>135</v>
      </c>
      <c r="X105" s="221" t="s">
        <v>137</v>
      </c>
      <c r="Y105" s="222" t="s">
        <v>43</v>
      </c>
      <c r="Z105" s="199"/>
      <c r="AA105" s="218"/>
      <c r="AB105" s="223">
        <v>0</v>
      </c>
      <c r="AC105" s="224" t="s">
        <v>48</v>
      </c>
      <c r="AD105" s="225">
        <f t="shared" si="29"/>
        <v>150</v>
      </c>
      <c r="AE105" s="226">
        <f>CEILING(AD105+AD105*'[1]Nastavení cen'!$J$17,1)</f>
        <v>219</v>
      </c>
      <c r="AF105" s="226">
        <f t="shared" si="30"/>
        <v>0</v>
      </c>
      <c r="AG105" s="241"/>
      <c r="AH105" s="242"/>
      <c r="AI105" s="242"/>
      <c r="AJ105" s="228">
        <f t="shared" si="31"/>
        <v>219</v>
      </c>
      <c r="AK105" s="218"/>
      <c r="AL105" s="229">
        <f t="shared" si="32"/>
        <v>0</v>
      </c>
      <c r="AM105" s="204"/>
      <c r="AN105" s="230">
        <v>15</v>
      </c>
      <c r="AO105" s="231" t="s">
        <v>41</v>
      </c>
      <c r="AP105" s="232">
        <v>1</v>
      </c>
      <c r="AQ105" s="338" t="s">
        <v>41</v>
      </c>
      <c r="AR105" s="234">
        <f t="shared" si="33"/>
        <v>0</v>
      </c>
      <c r="AS105" s="235"/>
      <c r="AT105" s="236"/>
      <c r="AU105" s="237"/>
      <c r="AV105" s="238">
        <v>23</v>
      </c>
      <c r="AW105" s="239">
        <f>'[1]Nastavení cen'!$H$17</f>
        <v>390</v>
      </c>
      <c r="AX105" s="240"/>
    </row>
    <row r="106" spans="1:50" ht="17.25" hidden="1" customHeight="1" x14ac:dyDescent="0.3">
      <c r="A106" s="213"/>
      <c r="B106" s="214"/>
      <c r="C106" s="215"/>
      <c r="D106" s="186"/>
      <c r="E106" s="184"/>
      <c r="F106" s="185"/>
      <c r="G106" s="186"/>
      <c r="H106" s="186"/>
      <c r="I106" s="187"/>
      <c r="J106" s="188"/>
      <c r="K106" s="216"/>
      <c r="L106" s="186"/>
      <c r="M106" s="186"/>
      <c r="N106" s="187"/>
      <c r="O106" s="191"/>
      <c r="P106" s="337" t="s">
        <v>83</v>
      </c>
      <c r="Q106" s="218"/>
      <c r="R106" s="219">
        <f t="shared" si="27"/>
        <v>0</v>
      </c>
      <c r="S106" s="219">
        <f t="shared" si="28"/>
        <v>7</v>
      </c>
      <c r="T106" s="195"/>
      <c r="U106" s="196">
        <v>4</v>
      </c>
      <c r="V106" s="89">
        <f t="shared" si="23"/>
        <v>0</v>
      </c>
      <c r="W106" s="220" t="s">
        <v>135</v>
      </c>
      <c r="X106" s="221" t="s">
        <v>138</v>
      </c>
      <c r="Y106" s="222" t="s">
        <v>43</v>
      </c>
      <c r="Z106" s="199"/>
      <c r="AA106" s="218"/>
      <c r="AB106" s="223">
        <v>0</v>
      </c>
      <c r="AC106" s="224" t="s">
        <v>48</v>
      </c>
      <c r="AD106" s="225">
        <f t="shared" si="29"/>
        <v>124</v>
      </c>
      <c r="AE106" s="226">
        <f>CEILING(AD106+AD106*'[1]Nastavení cen'!$J$17,1)</f>
        <v>182</v>
      </c>
      <c r="AF106" s="226">
        <f t="shared" si="30"/>
        <v>0</v>
      </c>
      <c r="AG106" s="241"/>
      <c r="AH106" s="242"/>
      <c r="AI106" s="242"/>
      <c r="AJ106" s="228">
        <f t="shared" si="31"/>
        <v>182</v>
      </c>
      <c r="AK106" s="218"/>
      <c r="AL106" s="229">
        <f t="shared" si="32"/>
        <v>0</v>
      </c>
      <c r="AM106" s="204"/>
      <c r="AN106" s="230">
        <v>15</v>
      </c>
      <c r="AO106" s="231" t="s">
        <v>41</v>
      </c>
      <c r="AP106" s="232">
        <v>1</v>
      </c>
      <c r="AQ106" s="338" t="s">
        <v>41</v>
      </c>
      <c r="AR106" s="234">
        <f t="shared" si="33"/>
        <v>0</v>
      </c>
      <c r="AS106" s="235"/>
      <c r="AT106" s="236"/>
      <c r="AU106" s="237"/>
      <c r="AV106" s="238">
        <v>19</v>
      </c>
      <c r="AW106" s="239">
        <f>'[1]Nastavení cen'!$H$17</f>
        <v>390</v>
      </c>
      <c r="AX106" s="240"/>
    </row>
    <row r="107" spans="1:50" ht="17.25" hidden="1" customHeight="1" x14ac:dyDescent="0.3">
      <c r="A107" s="213"/>
      <c r="B107" s="214"/>
      <c r="C107" s="215"/>
      <c r="D107" s="186"/>
      <c r="E107" s="184"/>
      <c r="F107" s="185"/>
      <c r="G107" s="186"/>
      <c r="H107" s="186"/>
      <c r="I107" s="187"/>
      <c r="J107" s="188"/>
      <c r="K107" s="216"/>
      <c r="L107" s="186"/>
      <c r="M107" s="186"/>
      <c r="N107" s="187"/>
      <c r="O107" s="191"/>
      <c r="P107" s="337" t="s">
        <v>83</v>
      </c>
      <c r="Q107" s="218"/>
      <c r="R107" s="219">
        <f t="shared" si="27"/>
        <v>0</v>
      </c>
      <c r="S107" s="219">
        <f t="shared" si="28"/>
        <v>7</v>
      </c>
      <c r="T107" s="195"/>
      <c r="U107" s="196">
        <v>4</v>
      </c>
      <c r="V107" s="89">
        <f t="shared" si="23"/>
        <v>0</v>
      </c>
      <c r="W107" s="220" t="s">
        <v>135</v>
      </c>
      <c r="X107" s="221" t="s">
        <v>139</v>
      </c>
      <c r="Y107" s="222" t="s">
        <v>43</v>
      </c>
      <c r="Z107" s="199"/>
      <c r="AA107" s="218"/>
      <c r="AB107" s="223">
        <v>0</v>
      </c>
      <c r="AC107" s="224" t="s">
        <v>48</v>
      </c>
      <c r="AD107" s="225">
        <f t="shared" si="29"/>
        <v>156</v>
      </c>
      <c r="AE107" s="226">
        <f>CEILING(AD107+AD107*'[1]Nastavení cen'!$J$17,1)</f>
        <v>228</v>
      </c>
      <c r="AF107" s="226">
        <f t="shared" si="30"/>
        <v>0</v>
      </c>
      <c r="AG107" s="241"/>
      <c r="AH107" s="242"/>
      <c r="AI107" s="242"/>
      <c r="AJ107" s="228">
        <f t="shared" si="31"/>
        <v>228</v>
      </c>
      <c r="AK107" s="218"/>
      <c r="AL107" s="229">
        <f t="shared" si="32"/>
        <v>0</v>
      </c>
      <c r="AM107" s="204"/>
      <c r="AN107" s="230">
        <v>20</v>
      </c>
      <c r="AO107" s="231" t="s">
        <v>41</v>
      </c>
      <c r="AP107" s="232">
        <v>1</v>
      </c>
      <c r="AQ107" s="338" t="s">
        <v>41</v>
      </c>
      <c r="AR107" s="234">
        <f t="shared" si="33"/>
        <v>0</v>
      </c>
      <c r="AS107" s="235"/>
      <c r="AT107" s="236"/>
      <c r="AU107" s="237"/>
      <c r="AV107" s="238">
        <v>24</v>
      </c>
      <c r="AW107" s="239">
        <f>'[1]Nastavení cen'!$H$17</f>
        <v>390</v>
      </c>
      <c r="AX107" s="240"/>
    </row>
    <row r="108" spans="1:50" ht="17.25" hidden="1" customHeight="1" x14ac:dyDescent="0.3">
      <c r="A108" s="213"/>
      <c r="B108" s="214"/>
      <c r="C108" s="215"/>
      <c r="D108" s="186"/>
      <c r="E108" s="184"/>
      <c r="F108" s="185"/>
      <c r="G108" s="186"/>
      <c r="H108" s="186"/>
      <c r="I108" s="187"/>
      <c r="J108" s="188"/>
      <c r="K108" s="216"/>
      <c r="L108" s="186"/>
      <c r="M108" s="186"/>
      <c r="N108" s="187"/>
      <c r="O108" s="191"/>
      <c r="P108" s="337" t="s">
        <v>83</v>
      </c>
      <c r="Q108" s="218"/>
      <c r="R108" s="219">
        <f t="shared" si="27"/>
        <v>0</v>
      </c>
      <c r="S108" s="219">
        <f t="shared" si="28"/>
        <v>7</v>
      </c>
      <c r="T108" s="195"/>
      <c r="U108" s="196">
        <v>4</v>
      </c>
      <c r="V108" s="89">
        <f t="shared" si="23"/>
        <v>0</v>
      </c>
      <c r="W108" s="220" t="s">
        <v>135</v>
      </c>
      <c r="X108" s="221" t="s">
        <v>140</v>
      </c>
      <c r="Y108" s="222" t="s">
        <v>43</v>
      </c>
      <c r="Z108" s="199"/>
      <c r="AA108" s="218"/>
      <c r="AB108" s="223">
        <v>0</v>
      </c>
      <c r="AC108" s="224" t="s">
        <v>48</v>
      </c>
      <c r="AD108" s="225">
        <f t="shared" si="29"/>
        <v>176</v>
      </c>
      <c r="AE108" s="226">
        <f>CEILING(AD108+AD108*'[1]Nastavení cen'!$J$17,1)</f>
        <v>257</v>
      </c>
      <c r="AF108" s="226">
        <f t="shared" si="30"/>
        <v>0</v>
      </c>
      <c r="AG108" s="241"/>
      <c r="AH108" s="242"/>
      <c r="AI108" s="242"/>
      <c r="AJ108" s="228">
        <f t="shared" si="31"/>
        <v>257</v>
      </c>
      <c r="AK108" s="218"/>
      <c r="AL108" s="229">
        <f t="shared" si="32"/>
        <v>0</v>
      </c>
      <c r="AM108" s="204"/>
      <c r="AN108" s="230">
        <v>30</v>
      </c>
      <c r="AO108" s="231" t="s">
        <v>41</v>
      </c>
      <c r="AP108" s="232">
        <v>1</v>
      </c>
      <c r="AQ108" s="338" t="s">
        <v>41</v>
      </c>
      <c r="AR108" s="234">
        <f t="shared" si="33"/>
        <v>0</v>
      </c>
      <c r="AS108" s="235"/>
      <c r="AT108" s="236"/>
      <c r="AU108" s="237"/>
      <c r="AV108" s="238">
        <v>27</v>
      </c>
      <c r="AW108" s="239">
        <f>'[1]Nastavení cen'!$H$17</f>
        <v>390</v>
      </c>
      <c r="AX108" s="240"/>
    </row>
    <row r="109" spans="1:50" ht="17.25" hidden="1" customHeight="1" x14ac:dyDescent="0.3">
      <c r="A109" s="213"/>
      <c r="B109" s="214"/>
      <c r="C109" s="215"/>
      <c r="D109" s="186"/>
      <c r="E109" s="184"/>
      <c r="F109" s="185"/>
      <c r="G109" s="186"/>
      <c r="H109" s="186"/>
      <c r="I109" s="187"/>
      <c r="J109" s="188"/>
      <c r="K109" s="216"/>
      <c r="L109" s="186"/>
      <c r="M109" s="186"/>
      <c r="N109" s="187"/>
      <c r="O109" s="191"/>
      <c r="P109" s="337" t="s">
        <v>83</v>
      </c>
      <c r="Q109" s="218"/>
      <c r="R109" s="219">
        <f t="shared" si="27"/>
        <v>0</v>
      </c>
      <c r="S109" s="219">
        <f t="shared" si="28"/>
        <v>7</v>
      </c>
      <c r="T109" s="195"/>
      <c r="U109" s="196">
        <v>4</v>
      </c>
      <c r="V109" s="89">
        <f t="shared" si="23"/>
        <v>0</v>
      </c>
      <c r="W109" s="220" t="s">
        <v>135</v>
      </c>
      <c r="X109" s="221" t="s">
        <v>141</v>
      </c>
      <c r="Y109" s="222" t="s">
        <v>43</v>
      </c>
      <c r="Z109" s="199"/>
      <c r="AA109" s="218"/>
      <c r="AB109" s="223">
        <v>0</v>
      </c>
      <c r="AC109" s="224" t="s">
        <v>48</v>
      </c>
      <c r="AD109" s="225">
        <f t="shared" si="29"/>
        <v>104</v>
      </c>
      <c r="AE109" s="226">
        <f>CEILING(AD109+AD109*'[1]Nastavení cen'!$J$17,1)</f>
        <v>152</v>
      </c>
      <c r="AF109" s="226">
        <f t="shared" si="30"/>
        <v>0</v>
      </c>
      <c r="AG109" s="241"/>
      <c r="AH109" s="242"/>
      <c r="AI109" s="242"/>
      <c r="AJ109" s="228">
        <f t="shared" si="31"/>
        <v>152</v>
      </c>
      <c r="AK109" s="218"/>
      <c r="AL109" s="229">
        <f t="shared" si="32"/>
        <v>0</v>
      </c>
      <c r="AM109" s="204"/>
      <c r="AN109" s="230">
        <v>15</v>
      </c>
      <c r="AO109" s="231" t="s">
        <v>41</v>
      </c>
      <c r="AP109" s="232">
        <v>1</v>
      </c>
      <c r="AQ109" s="338" t="s">
        <v>41</v>
      </c>
      <c r="AR109" s="234">
        <f t="shared" si="33"/>
        <v>0</v>
      </c>
      <c r="AS109" s="235"/>
      <c r="AT109" s="236"/>
      <c r="AU109" s="237"/>
      <c r="AV109" s="238">
        <v>16</v>
      </c>
      <c r="AW109" s="239">
        <f>'[1]Nastavení cen'!$H$17</f>
        <v>390</v>
      </c>
      <c r="AX109" s="240"/>
    </row>
    <row r="110" spans="1:50" ht="17.25" hidden="1" customHeight="1" x14ac:dyDescent="0.3">
      <c r="A110" s="213"/>
      <c r="B110" s="214"/>
      <c r="C110" s="215"/>
      <c r="D110" s="186"/>
      <c r="E110" s="184"/>
      <c r="F110" s="185"/>
      <c r="G110" s="186"/>
      <c r="H110" s="186"/>
      <c r="I110" s="187"/>
      <c r="J110" s="188"/>
      <c r="K110" s="216"/>
      <c r="L110" s="186"/>
      <c r="M110" s="186"/>
      <c r="N110" s="187"/>
      <c r="O110" s="191"/>
      <c r="P110" s="337" t="s">
        <v>83</v>
      </c>
      <c r="Q110" s="218"/>
      <c r="R110" s="219">
        <f t="shared" si="27"/>
        <v>0</v>
      </c>
      <c r="S110" s="219">
        <f t="shared" si="28"/>
        <v>7</v>
      </c>
      <c r="T110" s="195"/>
      <c r="U110" s="196">
        <v>4</v>
      </c>
      <c r="V110" s="89">
        <f t="shared" si="23"/>
        <v>0</v>
      </c>
      <c r="W110" s="220" t="s">
        <v>135</v>
      </c>
      <c r="X110" s="221" t="s">
        <v>142</v>
      </c>
      <c r="Y110" s="222" t="s">
        <v>43</v>
      </c>
      <c r="Z110" s="199"/>
      <c r="AA110" s="218"/>
      <c r="AB110" s="223">
        <v>0</v>
      </c>
      <c r="AC110" s="224" t="s">
        <v>48</v>
      </c>
      <c r="AD110" s="225">
        <f t="shared" si="29"/>
        <v>137</v>
      </c>
      <c r="AE110" s="226">
        <f>CEILING(AD110+AD110*'[1]Nastavení cen'!$J$17,1)</f>
        <v>201</v>
      </c>
      <c r="AF110" s="226">
        <f t="shared" si="30"/>
        <v>0</v>
      </c>
      <c r="AG110" s="241"/>
      <c r="AH110" s="242"/>
      <c r="AI110" s="242"/>
      <c r="AJ110" s="228">
        <f t="shared" si="31"/>
        <v>201</v>
      </c>
      <c r="AK110" s="218"/>
      <c r="AL110" s="229">
        <f t="shared" si="32"/>
        <v>0</v>
      </c>
      <c r="AM110" s="204"/>
      <c r="AN110" s="230">
        <v>25</v>
      </c>
      <c r="AO110" s="231" t="s">
        <v>41</v>
      </c>
      <c r="AP110" s="232">
        <v>1</v>
      </c>
      <c r="AQ110" s="338" t="s">
        <v>41</v>
      </c>
      <c r="AR110" s="234">
        <f t="shared" si="33"/>
        <v>0</v>
      </c>
      <c r="AS110" s="235"/>
      <c r="AT110" s="236"/>
      <c r="AU110" s="237"/>
      <c r="AV110" s="238">
        <v>21</v>
      </c>
      <c r="AW110" s="239">
        <f>'[1]Nastavení cen'!$H$17</f>
        <v>390</v>
      </c>
      <c r="AX110" s="240"/>
    </row>
    <row r="111" spans="1:50" ht="17.25" hidden="1" customHeight="1" x14ac:dyDescent="0.3">
      <c r="A111" s="213"/>
      <c r="B111" s="214"/>
      <c r="C111" s="215"/>
      <c r="D111" s="186"/>
      <c r="E111" s="184"/>
      <c r="F111" s="185"/>
      <c r="G111" s="186"/>
      <c r="H111" s="186"/>
      <c r="I111" s="187"/>
      <c r="J111" s="188"/>
      <c r="K111" s="216"/>
      <c r="L111" s="186"/>
      <c r="M111" s="186"/>
      <c r="N111" s="187"/>
      <c r="O111" s="191"/>
      <c r="P111" s="337" t="s">
        <v>83</v>
      </c>
      <c r="Q111" s="218"/>
      <c r="R111" s="219">
        <f t="shared" si="27"/>
        <v>0</v>
      </c>
      <c r="S111" s="219">
        <f t="shared" si="28"/>
        <v>7</v>
      </c>
      <c r="T111" s="195"/>
      <c r="U111" s="196">
        <v>4</v>
      </c>
      <c r="V111" s="89">
        <f t="shared" si="23"/>
        <v>0</v>
      </c>
      <c r="W111" s="220" t="s">
        <v>135</v>
      </c>
      <c r="X111" s="221" t="s">
        <v>143</v>
      </c>
      <c r="Y111" s="222" t="s">
        <v>43</v>
      </c>
      <c r="Z111" s="199"/>
      <c r="AA111" s="218"/>
      <c r="AB111" s="223">
        <v>0</v>
      </c>
      <c r="AC111" s="224" t="s">
        <v>48</v>
      </c>
      <c r="AD111" s="225">
        <f t="shared" si="29"/>
        <v>85</v>
      </c>
      <c r="AE111" s="226">
        <f>CEILING(AD111+AD111*'[1]Nastavení cen'!$J$17,1)</f>
        <v>125</v>
      </c>
      <c r="AF111" s="226">
        <f t="shared" si="30"/>
        <v>0</v>
      </c>
      <c r="AG111" s="241"/>
      <c r="AH111" s="242"/>
      <c r="AI111" s="242"/>
      <c r="AJ111" s="228">
        <f t="shared" si="31"/>
        <v>125</v>
      </c>
      <c r="AK111" s="218"/>
      <c r="AL111" s="229">
        <f t="shared" si="32"/>
        <v>0</v>
      </c>
      <c r="AM111" s="204"/>
      <c r="AN111" s="230">
        <v>15</v>
      </c>
      <c r="AO111" s="231" t="s">
        <v>41</v>
      </c>
      <c r="AP111" s="232">
        <v>1</v>
      </c>
      <c r="AQ111" s="338" t="s">
        <v>41</v>
      </c>
      <c r="AR111" s="234">
        <f t="shared" si="33"/>
        <v>0</v>
      </c>
      <c r="AS111" s="235"/>
      <c r="AT111" s="236"/>
      <c r="AU111" s="237"/>
      <c r="AV111" s="238">
        <v>13</v>
      </c>
      <c r="AW111" s="239">
        <f>'[1]Nastavení cen'!$H$17</f>
        <v>390</v>
      </c>
      <c r="AX111" s="240"/>
    </row>
    <row r="112" spans="1:50" ht="17.25" hidden="1" customHeight="1" x14ac:dyDescent="0.3">
      <c r="A112" s="213"/>
      <c r="B112" s="214"/>
      <c r="C112" s="215"/>
      <c r="D112" s="186"/>
      <c r="E112" s="184"/>
      <c r="F112" s="185"/>
      <c r="G112" s="186"/>
      <c r="H112" s="186"/>
      <c r="I112" s="187"/>
      <c r="J112" s="188"/>
      <c r="K112" s="216"/>
      <c r="L112" s="186"/>
      <c r="M112" s="186"/>
      <c r="N112" s="187"/>
      <c r="O112" s="191"/>
      <c r="P112" s="337" t="s">
        <v>83</v>
      </c>
      <c r="Q112" s="218"/>
      <c r="R112" s="219">
        <f t="shared" si="27"/>
        <v>0</v>
      </c>
      <c r="S112" s="219">
        <f t="shared" si="28"/>
        <v>7</v>
      </c>
      <c r="T112" s="195"/>
      <c r="U112" s="196">
        <v>4</v>
      </c>
      <c r="V112" s="89">
        <f t="shared" si="23"/>
        <v>0</v>
      </c>
      <c r="W112" s="220" t="s">
        <v>135</v>
      </c>
      <c r="X112" s="221" t="s">
        <v>144</v>
      </c>
      <c r="Y112" s="222" t="s">
        <v>43</v>
      </c>
      <c r="Z112" s="199"/>
      <c r="AA112" s="218"/>
      <c r="AB112" s="223">
        <v>0</v>
      </c>
      <c r="AC112" s="224" t="s">
        <v>48</v>
      </c>
      <c r="AD112" s="225">
        <f t="shared" si="29"/>
        <v>98</v>
      </c>
      <c r="AE112" s="226">
        <f>CEILING(AD112+AD112*'[1]Nastavení cen'!$J$17,1)</f>
        <v>144</v>
      </c>
      <c r="AF112" s="226">
        <f t="shared" si="30"/>
        <v>0</v>
      </c>
      <c r="AG112" s="241"/>
      <c r="AH112" s="242"/>
      <c r="AI112" s="242"/>
      <c r="AJ112" s="228">
        <f t="shared" si="31"/>
        <v>144</v>
      </c>
      <c r="AK112" s="218"/>
      <c r="AL112" s="229">
        <f t="shared" si="32"/>
        <v>0</v>
      </c>
      <c r="AM112" s="204"/>
      <c r="AN112" s="230">
        <v>25</v>
      </c>
      <c r="AO112" s="231" t="s">
        <v>41</v>
      </c>
      <c r="AP112" s="232">
        <v>1</v>
      </c>
      <c r="AQ112" s="338" t="s">
        <v>41</v>
      </c>
      <c r="AR112" s="234">
        <f t="shared" si="33"/>
        <v>0</v>
      </c>
      <c r="AS112" s="235"/>
      <c r="AT112" s="236"/>
      <c r="AU112" s="237"/>
      <c r="AV112" s="238">
        <v>15</v>
      </c>
      <c r="AW112" s="239">
        <f>'[1]Nastavení cen'!$H$17</f>
        <v>390</v>
      </c>
      <c r="AX112" s="240"/>
    </row>
    <row r="113" spans="1:50" ht="17.25" hidden="1" customHeight="1" x14ac:dyDescent="0.3">
      <c r="A113" s="213"/>
      <c r="B113" s="214"/>
      <c r="C113" s="215"/>
      <c r="D113" s="186"/>
      <c r="E113" s="184"/>
      <c r="F113" s="185"/>
      <c r="G113" s="186"/>
      <c r="H113" s="186"/>
      <c r="I113" s="187"/>
      <c r="J113" s="188"/>
      <c r="K113" s="216"/>
      <c r="L113" s="186"/>
      <c r="M113" s="186"/>
      <c r="N113" s="187"/>
      <c r="O113" s="191"/>
      <c r="P113" s="337" t="s">
        <v>83</v>
      </c>
      <c r="Q113" s="218"/>
      <c r="R113" s="219">
        <f t="shared" si="27"/>
        <v>0</v>
      </c>
      <c r="S113" s="219">
        <f t="shared" si="28"/>
        <v>7</v>
      </c>
      <c r="T113" s="195"/>
      <c r="U113" s="196">
        <v>4</v>
      </c>
      <c r="V113" s="89">
        <f t="shared" si="23"/>
        <v>0</v>
      </c>
      <c r="W113" s="220" t="s">
        <v>135</v>
      </c>
      <c r="X113" s="221" t="s">
        <v>145</v>
      </c>
      <c r="Y113" s="222" t="s">
        <v>43</v>
      </c>
      <c r="Z113" s="199"/>
      <c r="AA113" s="218"/>
      <c r="AB113" s="223">
        <v>0</v>
      </c>
      <c r="AC113" s="224" t="s">
        <v>146</v>
      </c>
      <c r="AD113" s="225">
        <f t="shared" si="29"/>
        <v>117</v>
      </c>
      <c r="AE113" s="226">
        <f>CEILING(AD113+AD113*'[1]Nastavení cen'!$J$17,1)</f>
        <v>171</v>
      </c>
      <c r="AF113" s="226">
        <f t="shared" si="30"/>
        <v>0</v>
      </c>
      <c r="AG113" s="241"/>
      <c r="AH113" s="242"/>
      <c r="AI113" s="242"/>
      <c r="AJ113" s="228">
        <f t="shared" si="31"/>
        <v>171</v>
      </c>
      <c r="AK113" s="218"/>
      <c r="AL113" s="229">
        <f t="shared" si="32"/>
        <v>0</v>
      </c>
      <c r="AM113" s="204"/>
      <c r="AN113" s="230">
        <v>15</v>
      </c>
      <c r="AO113" s="231" t="s">
        <v>41</v>
      </c>
      <c r="AP113" s="232">
        <v>1</v>
      </c>
      <c r="AQ113" s="338" t="s">
        <v>41</v>
      </c>
      <c r="AR113" s="234">
        <f t="shared" si="33"/>
        <v>0</v>
      </c>
      <c r="AS113" s="235"/>
      <c r="AT113" s="236"/>
      <c r="AU113" s="237"/>
      <c r="AV113" s="238">
        <v>18</v>
      </c>
      <c r="AW113" s="239">
        <f>'[1]Nastavení cen'!$H$17</f>
        <v>390</v>
      </c>
      <c r="AX113" s="240"/>
    </row>
    <row r="114" spans="1:50" ht="17.25" hidden="1" customHeight="1" x14ac:dyDescent="0.3">
      <c r="A114" s="213"/>
      <c r="B114" s="214"/>
      <c r="C114" s="215"/>
      <c r="D114" s="186"/>
      <c r="E114" s="184"/>
      <c r="F114" s="185"/>
      <c r="G114" s="186"/>
      <c r="H114" s="186"/>
      <c r="I114" s="187"/>
      <c r="J114" s="188"/>
      <c r="K114" s="216"/>
      <c r="L114" s="186"/>
      <c r="M114" s="186"/>
      <c r="N114" s="187"/>
      <c r="O114" s="191"/>
      <c r="P114" s="337" t="s">
        <v>83</v>
      </c>
      <c r="Q114" s="218"/>
      <c r="R114" s="219">
        <f t="shared" si="27"/>
        <v>0</v>
      </c>
      <c r="S114" s="219">
        <f t="shared" si="28"/>
        <v>7</v>
      </c>
      <c r="T114" s="195"/>
      <c r="U114" s="196">
        <v>4</v>
      </c>
      <c r="V114" s="89">
        <f t="shared" si="23"/>
        <v>0</v>
      </c>
      <c r="W114" s="220" t="s">
        <v>147</v>
      </c>
      <c r="X114" s="221" t="s">
        <v>148</v>
      </c>
      <c r="Y114" s="222" t="s">
        <v>43</v>
      </c>
      <c r="Z114" s="199"/>
      <c r="AA114" s="218"/>
      <c r="AB114" s="223">
        <v>0</v>
      </c>
      <c r="AC114" s="224" t="s">
        <v>48</v>
      </c>
      <c r="AD114" s="225">
        <f t="shared" si="29"/>
        <v>20</v>
      </c>
      <c r="AE114" s="226">
        <f>CEILING(AD114+AD114*'[1]Nastavení cen'!$J$17,1)</f>
        <v>30</v>
      </c>
      <c r="AF114" s="226">
        <f t="shared" si="30"/>
        <v>0</v>
      </c>
      <c r="AG114" s="241"/>
      <c r="AH114" s="242"/>
      <c r="AI114" s="242"/>
      <c r="AJ114" s="228">
        <f t="shared" si="31"/>
        <v>30</v>
      </c>
      <c r="AK114" s="218"/>
      <c r="AL114" s="229">
        <f t="shared" si="32"/>
        <v>0</v>
      </c>
      <c r="AM114" s="204"/>
      <c r="AN114" s="230">
        <v>2</v>
      </c>
      <c r="AO114" s="231" t="s">
        <v>41</v>
      </c>
      <c r="AP114" s="232">
        <v>1</v>
      </c>
      <c r="AQ114" s="338" t="s">
        <v>41</v>
      </c>
      <c r="AR114" s="234">
        <f t="shared" si="33"/>
        <v>0</v>
      </c>
      <c r="AS114" s="235"/>
      <c r="AT114" s="236"/>
      <c r="AU114" s="237"/>
      <c r="AV114" s="238" t="s">
        <v>149</v>
      </c>
      <c r="AW114" s="239">
        <f>'[1]Nastavení cen'!$H$17</f>
        <v>390</v>
      </c>
      <c r="AX114" s="240"/>
    </row>
    <row r="115" spans="1:50" ht="17.25" hidden="1" customHeight="1" x14ac:dyDescent="0.3">
      <c r="A115" s="213"/>
      <c r="B115" s="214"/>
      <c r="C115" s="215"/>
      <c r="D115" s="186"/>
      <c r="E115" s="184"/>
      <c r="F115" s="185"/>
      <c r="G115" s="186"/>
      <c r="H115" s="186"/>
      <c r="I115" s="187"/>
      <c r="J115" s="188"/>
      <c r="K115" s="216"/>
      <c r="L115" s="186"/>
      <c r="M115" s="186"/>
      <c r="N115" s="187"/>
      <c r="O115" s="191"/>
      <c r="P115" s="337" t="s">
        <v>83</v>
      </c>
      <c r="Q115" s="218"/>
      <c r="R115" s="219">
        <f t="shared" si="27"/>
        <v>0</v>
      </c>
      <c r="S115" s="219">
        <f t="shared" si="28"/>
        <v>7</v>
      </c>
      <c r="T115" s="195"/>
      <c r="U115" s="196">
        <v>4</v>
      </c>
      <c r="V115" s="89">
        <f t="shared" si="23"/>
        <v>0</v>
      </c>
      <c r="W115" s="220" t="s">
        <v>147</v>
      </c>
      <c r="X115" s="221" t="s">
        <v>150</v>
      </c>
      <c r="Y115" s="222" t="s">
        <v>43</v>
      </c>
      <c r="Z115" s="199"/>
      <c r="AA115" s="218"/>
      <c r="AB115" s="223">
        <v>0</v>
      </c>
      <c r="AC115" s="224" t="s">
        <v>48</v>
      </c>
      <c r="AD115" s="225">
        <f t="shared" si="29"/>
        <v>26</v>
      </c>
      <c r="AE115" s="226">
        <f>CEILING(AD115+AD115*'[1]Nastavení cen'!$J$17,1)</f>
        <v>38</v>
      </c>
      <c r="AF115" s="226">
        <f t="shared" si="30"/>
        <v>0</v>
      </c>
      <c r="AG115" s="241"/>
      <c r="AH115" s="242"/>
      <c r="AI115" s="242"/>
      <c r="AJ115" s="228">
        <f t="shared" si="31"/>
        <v>38</v>
      </c>
      <c r="AK115" s="218"/>
      <c r="AL115" s="229">
        <f t="shared" si="32"/>
        <v>0</v>
      </c>
      <c r="AM115" s="204"/>
      <c r="AN115" s="230">
        <v>4</v>
      </c>
      <c r="AO115" s="231" t="s">
        <v>41</v>
      </c>
      <c r="AP115" s="232">
        <v>1</v>
      </c>
      <c r="AQ115" s="338" t="s">
        <v>41</v>
      </c>
      <c r="AR115" s="234">
        <f t="shared" si="33"/>
        <v>0</v>
      </c>
      <c r="AS115" s="235"/>
      <c r="AT115" s="236"/>
      <c r="AU115" s="237"/>
      <c r="AV115" s="238">
        <v>4</v>
      </c>
      <c r="AW115" s="239">
        <f>'[1]Nastavení cen'!$H$17</f>
        <v>390</v>
      </c>
      <c r="AX115" s="240"/>
    </row>
    <row r="116" spans="1:50" ht="17.25" hidden="1" customHeight="1" x14ac:dyDescent="0.3">
      <c r="A116" s="213"/>
      <c r="B116" s="214"/>
      <c r="C116" s="215"/>
      <c r="D116" s="186"/>
      <c r="E116" s="184"/>
      <c r="F116" s="185"/>
      <c r="G116" s="186"/>
      <c r="H116" s="186"/>
      <c r="I116" s="187"/>
      <c r="J116" s="188"/>
      <c r="K116" s="216"/>
      <c r="L116" s="186"/>
      <c r="M116" s="186"/>
      <c r="N116" s="187"/>
      <c r="O116" s="191"/>
      <c r="P116" s="337" t="s">
        <v>83</v>
      </c>
      <c r="Q116" s="218"/>
      <c r="R116" s="219">
        <f t="shared" si="27"/>
        <v>0</v>
      </c>
      <c r="S116" s="219">
        <f t="shared" si="28"/>
        <v>7</v>
      </c>
      <c r="T116" s="195"/>
      <c r="U116" s="196">
        <v>4</v>
      </c>
      <c r="V116" s="89">
        <f t="shared" si="23"/>
        <v>0</v>
      </c>
      <c r="W116" s="220" t="s">
        <v>147</v>
      </c>
      <c r="X116" s="221" t="s">
        <v>151</v>
      </c>
      <c r="Y116" s="222" t="s">
        <v>43</v>
      </c>
      <c r="Z116" s="199"/>
      <c r="AA116" s="218"/>
      <c r="AB116" s="223">
        <v>0</v>
      </c>
      <c r="AC116" s="224" t="s">
        <v>48</v>
      </c>
      <c r="AD116" s="225">
        <f t="shared" si="29"/>
        <v>46</v>
      </c>
      <c r="AE116" s="226">
        <f>CEILING(AD116+AD116*'[1]Nastavení cen'!$J$17,1)</f>
        <v>68</v>
      </c>
      <c r="AF116" s="226">
        <f t="shared" si="30"/>
        <v>0</v>
      </c>
      <c r="AG116" s="241"/>
      <c r="AH116" s="242"/>
      <c r="AI116" s="242"/>
      <c r="AJ116" s="228">
        <f t="shared" si="31"/>
        <v>68</v>
      </c>
      <c r="AK116" s="218"/>
      <c r="AL116" s="229">
        <f t="shared" si="32"/>
        <v>0</v>
      </c>
      <c r="AM116" s="204"/>
      <c r="AN116" s="230">
        <v>0.3</v>
      </c>
      <c r="AO116" s="231" t="s">
        <v>41</v>
      </c>
      <c r="AP116" s="232">
        <v>1</v>
      </c>
      <c r="AQ116" s="338" t="s">
        <v>41</v>
      </c>
      <c r="AR116" s="234">
        <f t="shared" si="33"/>
        <v>0</v>
      </c>
      <c r="AS116" s="235"/>
      <c r="AT116" s="236"/>
      <c r="AU116" s="237"/>
      <c r="AV116" s="238">
        <v>7</v>
      </c>
      <c r="AW116" s="239">
        <f>'[1]Nastavení cen'!$H$17</f>
        <v>390</v>
      </c>
      <c r="AX116" s="240"/>
    </row>
    <row r="117" spans="1:50" ht="17.25" hidden="1" customHeight="1" x14ac:dyDescent="0.3">
      <c r="A117" s="213"/>
      <c r="B117" s="214"/>
      <c r="C117" s="215"/>
      <c r="D117" s="186"/>
      <c r="E117" s="184"/>
      <c r="F117" s="185"/>
      <c r="G117" s="186"/>
      <c r="H117" s="186"/>
      <c r="I117" s="187"/>
      <c r="J117" s="188"/>
      <c r="K117" s="216"/>
      <c r="L117" s="186"/>
      <c r="M117" s="186"/>
      <c r="N117" s="187"/>
      <c r="O117" s="191"/>
      <c r="P117" s="337" t="s">
        <v>83</v>
      </c>
      <c r="Q117" s="218"/>
      <c r="R117" s="219">
        <f t="shared" si="27"/>
        <v>0</v>
      </c>
      <c r="S117" s="219">
        <f t="shared" si="28"/>
        <v>7</v>
      </c>
      <c r="T117" s="195"/>
      <c r="U117" s="196">
        <v>4</v>
      </c>
      <c r="V117" s="89">
        <f t="shared" si="23"/>
        <v>0</v>
      </c>
      <c r="W117" s="220" t="s">
        <v>152</v>
      </c>
      <c r="X117" s="221" t="s">
        <v>153</v>
      </c>
      <c r="Y117" s="222" t="s">
        <v>43</v>
      </c>
      <c r="Z117" s="199"/>
      <c r="AA117" s="218"/>
      <c r="AB117" s="223">
        <v>0</v>
      </c>
      <c r="AC117" s="224" t="s">
        <v>48</v>
      </c>
      <c r="AD117" s="225">
        <f t="shared" si="29"/>
        <v>98</v>
      </c>
      <c r="AE117" s="226">
        <f>CEILING(AD117+AD117*'[1]Nastavení cen'!$J$17,1)</f>
        <v>144</v>
      </c>
      <c r="AF117" s="226">
        <f t="shared" si="30"/>
        <v>0</v>
      </c>
      <c r="AG117" s="241"/>
      <c r="AH117" s="242"/>
      <c r="AI117" s="242"/>
      <c r="AJ117" s="228">
        <f t="shared" si="31"/>
        <v>144</v>
      </c>
      <c r="AK117" s="218"/>
      <c r="AL117" s="229">
        <f t="shared" si="32"/>
        <v>0</v>
      </c>
      <c r="AM117" s="204"/>
      <c r="AN117" s="230">
        <v>5</v>
      </c>
      <c r="AO117" s="231" t="s">
        <v>41</v>
      </c>
      <c r="AP117" s="232">
        <v>1</v>
      </c>
      <c r="AQ117" s="338" t="s">
        <v>41</v>
      </c>
      <c r="AR117" s="234">
        <f t="shared" si="33"/>
        <v>0</v>
      </c>
      <c r="AS117" s="235"/>
      <c r="AT117" s="236"/>
      <c r="AU117" s="237"/>
      <c r="AV117" s="238" t="s">
        <v>154</v>
      </c>
      <c r="AW117" s="239">
        <f>'[1]Nastavení cen'!$H$17</f>
        <v>390</v>
      </c>
      <c r="AX117" s="240"/>
    </row>
    <row r="118" spans="1:50" ht="17.25" hidden="1" customHeight="1" x14ac:dyDescent="0.3">
      <c r="A118" s="213"/>
      <c r="B118" s="214"/>
      <c r="C118" s="215"/>
      <c r="D118" s="186"/>
      <c r="E118" s="184"/>
      <c r="F118" s="185"/>
      <c r="G118" s="186"/>
      <c r="H118" s="186"/>
      <c r="I118" s="187"/>
      <c r="J118" s="188"/>
      <c r="K118" s="216"/>
      <c r="L118" s="186"/>
      <c r="M118" s="186"/>
      <c r="N118" s="187"/>
      <c r="O118" s="191"/>
      <c r="P118" s="337" t="s">
        <v>83</v>
      </c>
      <c r="Q118" s="218"/>
      <c r="R118" s="219">
        <f t="shared" si="27"/>
        <v>0</v>
      </c>
      <c r="S118" s="219">
        <f t="shared" si="28"/>
        <v>7</v>
      </c>
      <c r="T118" s="195"/>
      <c r="U118" s="196">
        <v>4</v>
      </c>
      <c r="V118" s="89">
        <f t="shared" si="23"/>
        <v>0</v>
      </c>
      <c r="W118" s="220" t="s">
        <v>152</v>
      </c>
      <c r="X118" s="221" t="s">
        <v>155</v>
      </c>
      <c r="Y118" s="222" t="s">
        <v>43</v>
      </c>
      <c r="Z118" s="199"/>
      <c r="AA118" s="218"/>
      <c r="AB118" s="223">
        <v>0</v>
      </c>
      <c r="AC118" s="224" t="s">
        <v>48</v>
      </c>
      <c r="AD118" s="225">
        <f t="shared" si="29"/>
        <v>111</v>
      </c>
      <c r="AE118" s="226">
        <f>CEILING(AD118+AD118*'[1]Nastavení cen'!$J$17,1)</f>
        <v>163</v>
      </c>
      <c r="AF118" s="226">
        <f t="shared" si="30"/>
        <v>0</v>
      </c>
      <c r="AG118" s="241"/>
      <c r="AH118" s="242"/>
      <c r="AI118" s="242"/>
      <c r="AJ118" s="228">
        <f t="shared" si="31"/>
        <v>163</v>
      </c>
      <c r="AK118" s="218"/>
      <c r="AL118" s="229">
        <f t="shared" si="32"/>
        <v>0</v>
      </c>
      <c r="AM118" s="204"/>
      <c r="AN118" s="230">
        <v>10</v>
      </c>
      <c r="AO118" s="231" t="s">
        <v>41</v>
      </c>
      <c r="AP118" s="232">
        <v>1</v>
      </c>
      <c r="AQ118" s="338" t="s">
        <v>41</v>
      </c>
      <c r="AR118" s="234">
        <f t="shared" si="33"/>
        <v>0</v>
      </c>
      <c r="AS118" s="235"/>
      <c r="AT118" s="236"/>
      <c r="AU118" s="237"/>
      <c r="AV118" s="238" t="s">
        <v>156</v>
      </c>
      <c r="AW118" s="239">
        <f>'[1]Nastavení cen'!$H$17</f>
        <v>390</v>
      </c>
      <c r="AX118" s="240"/>
    </row>
    <row r="119" spans="1:50" ht="17.25" hidden="1" customHeight="1" x14ac:dyDescent="0.3">
      <c r="A119" s="213"/>
      <c r="B119" s="214"/>
      <c r="C119" s="215"/>
      <c r="D119" s="186"/>
      <c r="E119" s="184"/>
      <c r="F119" s="185"/>
      <c r="G119" s="186"/>
      <c r="H119" s="186"/>
      <c r="I119" s="187"/>
      <c r="J119" s="188"/>
      <c r="K119" s="216"/>
      <c r="L119" s="186"/>
      <c r="M119" s="186"/>
      <c r="N119" s="187"/>
      <c r="O119" s="191"/>
      <c r="P119" s="337" t="s">
        <v>83</v>
      </c>
      <c r="Q119" s="218"/>
      <c r="R119" s="219">
        <f t="shared" si="27"/>
        <v>0</v>
      </c>
      <c r="S119" s="219">
        <f t="shared" si="28"/>
        <v>7</v>
      </c>
      <c r="T119" s="195"/>
      <c r="U119" s="196">
        <v>4</v>
      </c>
      <c r="V119" s="89">
        <f t="shared" si="23"/>
        <v>0</v>
      </c>
      <c r="W119" s="220" t="s">
        <v>152</v>
      </c>
      <c r="X119" s="221" t="s">
        <v>157</v>
      </c>
      <c r="Y119" s="222" t="s">
        <v>43</v>
      </c>
      <c r="Z119" s="199"/>
      <c r="AA119" s="218"/>
      <c r="AB119" s="223">
        <v>0</v>
      </c>
      <c r="AC119" s="224" t="s">
        <v>48</v>
      </c>
      <c r="AD119" s="225">
        <f t="shared" si="29"/>
        <v>98</v>
      </c>
      <c r="AE119" s="226">
        <f>CEILING(AD119+AD119*'[1]Nastavení cen'!$J$17,1)</f>
        <v>144</v>
      </c>
      <c r="AF119" s="226">
        <f t="shared" si="30"/>
        <v>0</v>
      </c>
      <c r="AG119" s="241"/>
      <c r="AH119" s="242"/>
      <c r="AI119" s="242"/>
      <c r="AJ119" s="228">
        <f t="shared" si="31"/>
        <v>144</v>
      </c>
      <c r="AK119" s="218"/>
      <c r="AL119" s="229">
        <f t="shared" si="32"/>
        <v>0</v>
      </c>
      <c r="AM119" s="204"/>
      <c r="AN119" s="230">
        <v>10</v>
      </c>
      <c r="AO119" s="231" t="s">
        <v>41</v>
      </c>
      <c r="AP119" s="232">
        <v>1</v>
      </c>
      <c r="AQ119" s="338" t="s">
        <v>41</v>
      </c>
      <c r="AR119" s="234">
        <f t="shared" si="33"/>
        <v>0</v>
      </c>
      <c r="AS119" s="235"/>
      <c r="AT119" s="236"/>
      <c r="AU119" s="237"/>
      <c r="AV119" s="238">
        <v>15</v>
      </c>
      <c r="AW119" s="239">
        <f>'[1]Nastavení cen'!$H$17</f>
        <v>390</v>
      </c>
      <c r="AX119" s="240"/>
    </row>
    <row r="120" spans="1:50" ht="17.25" hidden="1" customHeight="1" x14ac:dyDescent="0.3">
      <c r="A120" s="213"/>
      <c r="B120" s="214"/>
      <c r="C120" s="215"/>
      <c r="D120" s="186"/>
      <c r="E120" s="184"/>
      <c r="F120" s="185"/>
      <c r="G120" s="186"/>
      <c r="H120" s="186"/>
      <c r="I120" s="187"/>
      <c r="J120" s="188"/>
      <c r="K120" s="216"/>
      <c r="L120" s="186"/>
      <c r="M120" s="186"/>
      <c r="N120" s="187"/>
      <c r="O120" s="191"/>
      <c r="P120" s="337" t="s">
        <v>83</v>
      </c>
      <c r="Q120" s="218"/>
      <c r="R120" s="219">
        <f t="shared" si="27"/>
        <v>0</v>
      </c>
      <c r="S120" s="219">
        <f t="shared" si="28"/>
        <v>7</v>
      </c>
      <c r="T120" s="195"/>
      <c r="U120" s="196">
        <v>4</v>
      </c>
      <c r="V120" s="89">
        <f t="shared" si="23"/>
        <v>0</v>
      </c>
      <c r="W120" s="220" t="s">
        <v>158</v>
      </c>
      <c r="X120" s="221" t="s">
        <v>159</v>
      </c>
      <c r="Y120" s="222" t="s">
        <v>43</v>
      </c>
      <c r="Z120" s="199"/>
      <c r="AA120" s="218"/>
      <c r="AB120" s="223">
        <v>0</v>
      </c>
      <c r="AC120" s="224" t="s">
        <v>46</v>
      </c>
      <c r="AD120" s="225">
        <f t="shared" si="29"/>
        <v>2119</v>
      </c>
      <c r="AE120" s="226">
        <f>CEILING(AD120+AD120*'[1]Nastavení cen'!$J$17,1)</f>
        <v>3094</v>
      </c>
      <c r="AF120" s="226">
        <f t="shared" si="30"/>
        <v>0</v>
      </c>
      <c r="AG120" s="241"/>
      <c r="AH120" s="242"/>
      <c r="AI120" s="242"/>
      <c r="AJ120" s="228">
        <f t="shared" si="31"/>
        <v>3094</v>
      </c>
      <c r="AK120" s="218"/>
      <c r="AL120" s="229">
        <f t="shared" si="32"/>
        <v>0</v>
      </c>
      <c r="AM120" s="204"/>
      <c r="AN120" s="230">
        <v>50</v>
      </c>
      <c r="AO120" s="231" t="s">
        <v>41</v>
      </c>
      <c r="AP120" s="232">
        <v>1</v>
      </c>
      <c r="AQ120" s="338" t="s">
        <v>41</v>
      </c>
      <c r="AR120" s="234">
        <f t="shared" si="33"/>
        <v>0</v>
      </c>
      <c r="AS120" s="235"/>
      <c r="AT120" s="236"/>
      <c r="AU120" s="237"/>
      <c r="AV120" s="238">
        <v>326</v>
      </c>
      <c r="AW120" s="239">
        <f>'[1]Nastavení cen'!$H$17</f>
        <v>390</v>
      </c>
      <c r="AX120" s="240"/>
    </row>
    <row r="121" spans="1:50" ht="17.25" hidden="1" customHeight="1" x14ac:dyDescent="0.3">
      <c r="A121" s="213"/>
      <c r="B121" s="214"/>
      <c r="C121" s="215"/>
      <c r="D121" s="186"/>
      <c r="E121" s="184"/>
      <c r="F121" s="185"/>
      <c r="G121" s="186"/>
      <c r="H121" s="186"/>
      <c r="I121" s="187"/>
      <c r="J121" s="188"/>
      <c r="K121" s="216"/>
      <c r="L121" s="186"/>
      <c r="M121" s="186"/>
      <c r="N121" s="187"/>
      <c r="O121" s="191"/>
      <c r="P121" s="337" t="s">
        <v>83</v>
      </c>
      <c r="Q121" s="218"/>
      <c r="R121" s="219">
        <f t="shared" si="27"/>
        <v>0</v>
      </c>
      <c r="S121" s="219">
        <f t="shared" si="28"/>
        <v>7</v>
      </c>
      <c r="T121" s="195"/>
      <c r="U121" s="196">
        <v>4</v>
      </c>
      <c r="V121" s="89">
        <f t="shared" si="23"/>
        <v>0</v>
      </c>
      <c r="W121" s="220" t="s">
        <v>158</v>
      </c>
      <c r="X121" s="221" t="s">
        <v>160</v>
      </c>
      <c r="Y121" s="222" t="s">
        <v>43</v>
      </c>
      <c r="Z121" s="199"/>
      <c r="AA121" s="218"/>
      <c r="AB121" s="223">
        <v>0</v>
      </c>
      <c r="AC121" s="224" t="s">
        <v>46</v>
      </c>
      <c r="AD121" s="225">
        <f t="shared" si="29"/>
        <v>2451</v>
      </c>
      <c r="AE121" s="226">
        <f>CEILING(AD121+AD121*'[1]Nastavení cen'!$J$17,1)</f>
        <v>3579</v>
      </c>
      <c r="AF121" s="226">
        <f t="shared" si="30"/>
        <v>0</v>
      </c>
      <c r="AG121" s="241"/>
      <c r="AH121" s="242"/>
      <c r="AI121" s="242"/>
      <c r="AJ121" s="228">
        <f t="shared" si="31"/>
        <v>3579</v>
      </c>
      <c r="AK121" s="218"/>
      <c r="AL121" s="229">
        <f t="shared" si="32"/>
        <v>0</v>
      </c>
      <c r="AM121" s="204"/>
      <c r="AN121" s="230">
        <v>70</v>
      </c>
      <c r="AO121" s="231" t="s">
        <v>41</v>
      </c>
      <c r="AP121" s="232">
        <v>1</v>
      </c>
      <c r="AQ121" s="338" t="s">
        <v>41</v>
      </c>
      <c r="AR121" s="234">
        <f t="shared" si="33"/>
        <v>0</v>
      </c>
      <c r="AS121" s="235"/>
      <c r="AT121" s="236"/>
      <c r="AU121" s="237"/>
      <c r="AV121" s="238">
        <v>377</v>
      </c>
      <c r="AW121" s="239">
        <f>'[1]Nastavení cen'!$H$17</f>
        <v>390</v>
      </c>
      <c r="AX121" s="240"/>
    </row>
    <row r="122" spans="1:50" ht="17.25" hidden="1" customHeight="1" x14ac:dyDescent="0.3">
      <c r="A122" s="213"/>
      <c r="B122" s="214"/>
      <c r="C122" s="215"/>
      <c r="D122" s="186"/>
      <c r="E122" s="184"/>
      <c r="F122" s="185"/>
      <c r="G122" s="186"/>
      <c r="H122" s="186"/>
      <c r="I122" s="187"/>
      <c r="J122" s="188"/>
      <c r="K122" s="216"/>
      <c r="L122" s="186"/>
      <c r="M122" s="186"/>
      <c r="N122" s="187"/>
      <c r="O122" s="191"/>
      <c r="P122" s="337" t="s">
        <v>83</v>
      </c>
      <c r="Q122" s="218"/>
      <c r="R122" s="219">
        <f t="shared" si="27"/>
        <v>0</v>
      </c>
      <c r="S122" s="219">
        <f t="shared" si="28"/>
        <v>7</v>
      </c>
      <c r="T122" s="195"/>
      <c r="U122" s="196">
        <v>4</v>
      </c>
      <c r="V122" s="89">
        <f t="shared" si="23"/>
        <v>0</v>
      </c>
      <c r="W122" s="220" t="s">
        <v>158</v>
      </c>
      <c r="X122" s="221" t="s">
        <v>161</v>
      </c>
      <c r="Y122" s="222" t="s">
        <v>43</v>
      </c>
      <c r="Z122" s="199"/>
      <c r="AA122" s="218"/>
      <c r="AB122" s="223">
        <v>0</v>
      </c>
      <c r="AC122" s="224" t="s">
        <v>46</v>
      </c>
      <c r="AD122" s="225">
        <f t="shared" si="29"/>
        <v>1560</v>
      </c>
      <c r="AE122" s="226">
        <f>CEILING(AD122+AD122*'[1]Nastavení cen'!$J$17,1)</f>
        <v>2278</v>
      </c>
      <c r="AF122" s="226">
        <f t="shared" si="30"/>
        <v>0</v>
      </c>
      <c r="AG122" s="241"/>
      <c r="AH122" s="242"/>
      <c r="AI122" s="242"/>
      <c r="AJ122" s="228">
        <f t="shared" si="31"/>
        <v>2278</v>
      </c>
      <c r="AK122" s="218"/>
      <c r="AL122" s="229">
        <f t="shared" si="32"/>
        <v>0</v>
      </c>
      <c r="AM122" s="204"/>
      <c r="AN122" s="230">
        <v>50</v>
      </c>
      <c r="AO122" s="231" t="s">
        <v>41</v>
      </c>
      <c r="AP122" s="232">
        <v>1</v>
      </c>
      <c r="AQ122" s="338" t="s">
        <v>41</v>
      </c>
      <c r="AR122" s="234">
        <f t="shared" si="33"/>
        <v>0</v>
      </c>
      <c r="AS122" s="235"/>
      <c r="AT122" s="236"/>
      <c r="AU122" s="237"/>
      <c r="AV122" s="238">
        <v>240</v>
      </c>
      <c r="AW122" s="239">
        <f>'[1]Nastavení cen'!$H$17</f>
        <v>390</v>
      </c>
      <c r="AX122" s="240"/>
    </row>
    <row r="123" spans="1:50" ht="17.25" hidden="1" customHeight="1" x14ac:dyDescent="0.3">
      <c r="A123" s="213"/>
      <c r="B123" s="214"/>
      <c r="C123" s="215"/>
      <c r="D123" s="186"/>
      <c r="E123" s="184"/>
      <c r="F123" s="185"/>
      <c r="G123" s="186"/>
      <c r="H123" s="186"/>
      <c r="I123" s="187"/>
      <c r="J123" s="188"/>
      <c r="K123" s="216"/>
      <c r="L123" s="186"/>
      <c r="M123" s="186"/>
      <c r="N123" s="187"/>
      <c r="O123" s="191"/>
      <c r="P123" s="337" t="s">
        <v>83</v>
      </c>
      <c r="Q123" s="218"/>
      <c r="R123" s="219">
        <f t="shared" si="27"/>
        <v>0</v>
      </c>
      <c r="S123" s="219">
        <f t="shared" si="28"/>
        <v>7</v>
      </c>
      <c r="T123" s="195"/>
      <c r="U123" s="196">
        <v>4</v>
      </c>
      <c r="V123" s="89">
        <f t="shared" si="23"/>
        <v>0</v>
      </c>
      <c r="W123" s="220" t="s">
        <v>158</v>
      </c>
      <c r="X123" s="221" t="s">
        <v>162</v>
      </c>
      <c r="Y123" s="222" t="s">
        <v>43</v>
      </c>
      <c r="Z123" s="199"/>
      <c r="AA123" s="218"/>
      <c r="AB123" s="223">
        <v>0</v>
      </c>
      <c r="AC123" s="224" t="s">
        <v>46</v>
      </c>
      <c r="AD123" s="225">
        <f t="shared" si="29"/>
        <v>1781</v>
      </c>
      <c r="AE123" s="226">
        <f>CEILING(AD123+AD123*'[1]Nastavení cen'!$J$17,1)</f>
        <v>2601</v>
      </c>
      <c r="AF123" s="226">
        <f t="shared" si="30"/>
        <v>0</v>
      </c>
      <c r="AG123" s="241"/>
      <c r="AH123" s="242"/>
      <c r="AI123" s="242"/>
      <c r="AJ123" s="228">
        <f t="shared" si="31"/>
        <v>2601</v>
      </c>
      <c r="AK123" s="218"/>
      <c r="AL123" s="229">
        <f t="shared" si="32"/>
        <v>0</v>
      </c>
      <c r="AM123" s="204"/>
      <c r="AN123" s="230">
        <v>50</v>
      </c>
      <c r="AO123" s="231" t="s">
        <v>41</v>
      </c>
      <c r="AP123" s="232">
        <v>1</v>
      </c>
      <c r="AQ123" s="338" t="s">
        <v>41</v>
      </c>
      <c r="AR123" s="234">
        <f t="shared" si="33"/>
        <v>0</v>
      </c>
      <c r="AS123" s="235"/>
      <c r="AT123" s="236"/>
      <c r="AU123" s="237"/>
      <c r="AV123" s="238">
        <v>274</v>
      </c>
      <c r="AW123" s="239">
        <f>'[1]Nastavení cen'!$H$17</f>
        <v>390</v>
      </c>
      <c r="AX123" s="240"/>
    </row>
    <row r="124" spans="1:50" ht="25.05" customHeight="1" x14ac:dyDescent="0.3">
      <c r="A124" s="213"/>
      <c r="B124" s="214"/>
      <c r="C124" s="215"/>
      <c r="D124" s="186"/>
      <c r="E124" s="184"/>
      <c r="F124" s="185"/>
      <c r="G124" s="186"/>
      <c r="H124" s="186"/>
      <c r="I124" s="187"/>
      <c r="J124" s="188"/>
      <c r="K124" s="216"/>
      <c r="L124" s="186"/>
      <c r="M124" s="186"/>
      <c r="N124" s="187"/>
      <c r="O124" s="191"/>
      <c r="P124" s="337" t="s">
        <v>83</v>
      </c>
      <c r="Q124" s="218"/>
      <c r="R124" s="219">
        <f t="shared" si="27"/>
        <v>0</v>
      </c>
      <c r="S124" s="219">
        <f t="shared" si="28"/>
        <v>7</v>
      </c>
      <c r="T124" s="195">
        <v>11</v>
      </c>
      <c r="U124" s="196">
        <v>4</v>
      </c>
      <c r="V124" s="89">
        <f t="shared" si="23"/>
        <v>0</v>
      </c>
      <c r="W124" s="220" t="s">
        <v>158</v>
      </c>
      <c r="X124" s="221" t="s">
        <v>163</v>
      </c>
      <c r="Y124" s="222" t="s">
        <v>43</v>
      </c>
      <c r="Z124" s="199"/>
      <c r="AA124" s="218"/>
      <c r="AB124" s="223">
        <v>1</v>
      </c>
      <c r="AC124" s="224" t="s">
        <v>46</v>
      </c>
      <c r="AD124" s="225">
        <f t="shared" si="29"/>
        <v>2009</v>
      </c>
      <c r="AE124" s="226"/>
      <c r="AF124" s="226">
        <f t="shared" si="30"/>
        <v>0</v>
      </c>
      <c r="AG124" s="241"/>
      <c r="AH124" s="242"/>
      <c r="AI124" s="242"/>
      <c r="AJ124" s="228">
        <f t="shared" si="31"/>
        <v>0</v>
      </c>
      <c r="AK124" s="218"/>
      <c r="AL124" s="229">
        <f t="shared" si="32"/>
        <v>0</v>
      </c>
      <c r="AM124" s="204"/>
      <c r="AN124" s="230">
        <v>50</v>
      </c>
      <c r="AO124" s="231" t="s">
        <v>41</v>
      </c>
      <c r="AP124" s="232">
        <v>1</v>
      </c>
      <c r="AQ124" s="338" t="s">
        <v>41</v>
      </c>
      <c r="AR124" s="234">
        <f t="shared" si="33"/>
        <v>50</v>
      </c>
      <c r="AS124" s="235"/>
      <c r="AT124" s="236"/>
      <c r="AU124" s="237"/>
      <c r="AV124" s="238">
        <v>309</v>
      </c>
      <c r="AW124" s="239">
        <f>'[1]Nastavení cen'!$H$17</f>
        <v>390</v>
      </c>
      <c r="AX124" s="240"/>
    </row>
    <row r="125" spans="1:50" ht="17.25" hidden="1" customHeight="1" x14ac:dyDescent="0.3">
      <c r="A125" s="213"/>
      <c r="B125" s="214"/>
      <c r="C125" s="215"/>
      <c r="D125" s="186"/>
      <c r="E125" s="184"/>
      <c r="F125" s="185"/>
      <c r="G125" s="186"/>
      <c r="H125" s="186"/>
      <c r="I125" s="187"/>
      <c r="J125" s="188"/>
      <c r="K125" s="216"/>
      <c r="L125" s="186"/>
      <c r="M125" s="186"/>
      <c r="N125" s="187"/>
      <c r="O125" s="191"/>
      <c r="P125" s="337" t="s">
        <v>83</v>
      </c>
      <c r="Q125" s="218"/>
      <c r="R125" s="219">
        <f t="shared" si="27"/>
        <v>0</v>
      </c>
      <c r="S125" s="219">
        <f t="shared" si="28"/>
        <v>7</v>
      </c>
      <c r="T125" s="195"/>
      <c r="U125" s="196">
        <v>4</v>
      </c>
      <c r="V125" s="89">
        <f t="shared" si="23"/>
        <v>0</v>
      </c>
      <c r="W125" s="220" t="s">
        <v>158</v>
      </c>
      <c r="X125" s="221" t="s">
        <v>164</v>
      </c>
      <c r="Y125" s="222" t="s">
        <v>43</v>
      </c>
      <c r="Z125" s="199"/>
      <c r="AA125" s="218"/>
      <c r="AB125" s="223">
        <v>0</v>
      </c>
      <c r="AC125" s="224" t="s">
        <v>46</v>
      </c>
      <c r="AD125" s="225">
        <f t="shared" si="29"/>
        <v>2230</v>
      </c>
      <c r="AE125" s="226">
        <f>CEILING(AD125+AD125*'[1]Nastavení cen'!$J$17,1)</f>
        <v>3256</v>
      </c>
      <c r="AF125" s="226">
        <f t="shared" si="30"/>
        <v>0</v>
      </c>
      <c r="AG125" s="241"/>
      <c r="AH125" s="242"/>
      <c r="AI125" s="242"/>
      <c r="AJ125" s="228">
        <f t="shared" si="31"/>
        <v>3256</v>
      </c>
      <c r="AK125" s="218"/>
      <c r="AL125" s="229">
        <f t="shared" si="32"/>
        <v>0</v>
      </c>
      <c r="AM125" s="204"/>
      <c r="AN125" s="230">
        <v>50</v>
      </c>
      <c r="AO125" s="231" t="s">
        <v>41</v>
      </c>
      <c r="AP125" s="232">
        <v>1</v>
      </c>
      <c r="AQ125" s="338" t="s">
        <v>41</v>
      </c>
      <c r="AR125" s="234">
        <f t="shared" si="33"/>
        <v>0</v>
      </c>
      <c r="AS125" s="235"/>
      <c r="AT125" s="236"/>
      <c r="AU125" s="237"/>
      <c r="AV125" s="238">
        <v>343</v>
      </c>
      <c r="AW125" s="239">
        <f>'[1]Nastavení cen'!$H$17</f>
        <v>390</v>
      </c>
      <c r="AX125" s="240"/>
    </row>
    <row r="126" spans="1:50" ht="17.25" hidden="1" customHeight="1" x14ac:dyDescent="0.3">
      <c r="A126" s="213"/>
      <c r="B126" s="214"/>
      <c r="C126" s="215"/>
      <c r="D126" s="186"/>
      <c r="E126" s="184"/>
      <c r="F126" s="185"/>
      <c r="G126" s="186"/>
      <c r="H126" s="186"/>
      <c r="I126" s="187"/>
      <c r="J126" s="188"/>
      <c r="K126" s="216"/>
      <c r="L126" s="186"/>
      <c r="M126" s="186"/>
      <c r="N126" s="187"/>
      <c r="O126" s="191"/>
      <c r="P126" s="337" t="s">
        <v>83</v>
      </c>
      <c r="Q126" s="218"/>
      <c r="R126" s="219">
        <f t="shared" si="27"/>
        <v>0</v>
      </c>
      <c r="S126" s="219">
        <f t="shared" si="28"/>
        <v>7</v>
      </c>
      <c r="T126" s="195"/>
      <c r="U126" s="196">
        <v>4</v>
      </c>
      <c r="V126" s="89">
        <f t="shared" si="23"/>
        <v>0</v>
      </c>
      <c r="W126" s="220" t="s">
        <v>158</v>
      </c>
      <c r="X126" s="221" t="s">
        <v>165</v>
      </c>
      <c r="Y126" s="222" t="s">
        <v>43</v>
      </c>
      <c r="Z126" s="199"/>
      <c r="AA126" s="218"/>
      <c r="AB126" s="223">
        <v>0</v>
      </c>
      <c r="AC126" s="224" t="s">
        <v>46</v>
      </c>
      <c r="AD126" s="225">
        <f t="shared" si="29"/>
        <v>2451</v>
      </c>
      <c r="AE126" s="226">
        <f>CEILING(AD126+AD126*'[1]Nastavení cen'!$J$17,1)</f>
        <v>3579</v>
      </c>
      <c r="AF126" s="226">
        <f t="shared" si="30"/>
        <v>0</v>
      </c>
      <c r="AG126" s="241"/>
      <c r="AH126" s="242"/>
      <c r="AI126" s="242"/>
      <c r="AJ126" s="228">
        <f t="shared" si="31"/>
        <v>3579</v>
      </c>
      <c r="AK126" s="218"/>
      <c r="AL126" s="229">
        <f t="shared" si="32"/>
        <v>0</v>
      </c>
      <c r="AM126" s="204"/>
      <c r="AN126" s="230">
        <v>50</v>
      </c>
      <c r="AO126" s="231" t="s">
        <v>41</v>
      </c>
      <c r="AP126" s="232">
        <v>1</v>
      </c>
      <c r="AQ126" s="338" t="s">
        <v>41</v>
      </c>
      <c r="AR126" s="234">
        <f t="shared" si="33"/>
        <v>0</v>
      </c>
      <c r="AS126" s="235"/>
      <c r="AT126" s="236"/>
      <c r="AU126" s="237"/>
      <c r="AV126" s="238">
        <v>377</v>
      </c>
      <c r="AW126" s="239">
        <f>'[1]Nastavení cen'!$H$17</f>
        <v>390</v>
      </c>
      <c r="AX126" s="240"/>
    </row>
    <row r="127" spans="1:50" ht="17.25" hidden="1" customHeight="1" x14ac:dyDescent="0.3">
      <c r="A127" s="213"/>
      <c r="B127" s="214"/>
      <c r="C127" s="215"/>
      <c r="D127" s="186"/>
      <c r="E127" s="184"/>
      <c r="F127" s="185"/>
      <c r="G127" s="186"/>
      <c r="H127" s="186"/>
      <c r="I127" s="187"/>
      <c r="J127" s="188"/>
      <c r="K127" s="216"/>
      <c r="L127" s="186"/>
      <c r="M127" s="186"/>
      <c r="N127" s="187"/>
      <c r="O127" s="191"/>
      <c r="P127" s="337" t="s">
        <v>83</v>
      </c>
      <c r="Q127" s="218"/>
      <c r="R127" s="219">
        <f t="shared" si="27"/>
        <v>0</v>
      </c>
      <c r="S127" s="219">
        <f t="shared" si="28"/>
        <v>7</v>
      </c>
      <c r="T127" s="195"/>
      <c r="U127" s="196">
        <v>4</v>
      </c>
      <c r="V127" s="89">
        <f t="shared" si="23"/>
        <v>0</v>
      </c>
      <c r="W127" s="220" t="s">
        <v>158</v>
      </c>
      <c r="X127" s="221" t="s">
        <v>166</v>
      </c>
      <c r="Y127" s="222" t="s">
        <v>43</v>
      </c>
      <c r="Z127" s="199"/>
      <c r="AA127" s="218"/>
      <c r="AB127" s="223">
        <v>0</v>
      </c>
      <c r="AC127" s="224" t="s">
        <v>46</v>
      </c>
      <c r="AD127" s="225">
        <f t="shared" si="29"/>
        <v>2672</v>
      </c>
      <c r="AE127" s="226">
        <f>CEILING(AD127+AD127*'[1]Nastavení cen'!$J$17,1)</f>
        <v>3902</v>
      </c>
      <c r="AF127" s="226">
        <f t="shared" si="30"/>
        <v>0</v>
      </c>
      <c r="AG127" s="241"/>
      <c r="AH127" s="242"/>
      <c r="AI127" s="242"/>
      <c r="AJ127" s="228">
        <f t="shared" si="31"/>
        <v>3902</v>
      </c>
      <c r="AK127" s="218"/>
      <c r="AL127" s="229">
        <f t="shared" si="32"/>
        <v>0</v>
      </c>
      <c r="AM127" s="204"/>
      <c r="AN127" s="230">
        <v>50</v>
      </c>
      <c r="AO127" s="231" t="s">
        <v>41</v>
      </c>
      <c r="AP127" s="232">
        <v>1</v>
      </c>
      <c r="AQ127" s="338" t="s">
        <v>41</v>
      </c>
      <c r="AR127" s="234">
        <f t="shared" si="33"/>
        <v>0</v>
      </c>
      <c r="AS127" s="235"/>
      <c r="AT127" s="236"/>
      <c r="AU127" s="237"/>
      <c r="AV127" s="238">
        <v>411</v>
      </c>
      <c r="AW127" s="239">
        <f>'[1]Nastavení cen'!$H$17</f>
        <v>390</v>
      </c>
      <c r="AX127" s="240"/>
    </row>
    <row r="128" spans="1:50" ht="17.25" hidden="1" customHeight="1" x14ac:dyDescent="0.3">
      <c r="A128" s="213"/>
      <c r="B128" s="214"/>
      <c r="C128" s="215"/>
      <c r="D128" s="186"/>
      <c r="E128" s="184"/>
      <c r="F128" s="185"/>
      <c r="G128" s="186"/>
      <c r="H128" s="186"/>
      <c r="I128" s="187"/>
      <c r="J128" s="188"/>
      <c r="K128" s="216"/>
      <c r="L128" s="186"/>
      <c r="M128" s="186"/>
      <c r="N128" s="187"/>
      <c r="O128" s="191"/>
      <c r="P128" s="337" t="s">
        <v>83</v>
      </c>
      <c r="Q128" s="218"/>
      <c r="R128" s="219">
        <f t="shared" si="27"/>
        <v>0</v>
      </c>
      <c r="S128" s="219">
        <f t="shared" si="28"/>
        <v>7</v>
      </c>
      <c r="T128" s="195"/>
      <c r="U128" s="196">
        <v>4</v>
      </c>
      <c r="V128" s="89">
        <f t="shared" si="23"/>
        <v>0</v>
      </c>
      <c r="W128" s="220" t="s">
        <v>158</v>
      </c>
      <c r="X128" s="221" t="s">
        <v>167</v>
      </c>
      <c r="Y128" s="222" t="s">
        <v>43</v>
      </c>
      <c r="Z128" s="199"/>
      <c r="AA128" s="218"/>
      <c r="AB128" s="223">
        <v>0</v>
      </c>
      <c r="AC128" s="224" t="s">
        <v>46</v>
      </c>
      <c r="AD128" s="225">
        <f t="shared" si="29"/>
        <v>1534</v>
      </c>
      <c r="AE128" s="226">
        <f>CEILING(AD128+AD128*'[1]Nastavení cen'!$J$17,1)</f>
        <v>2240</v>
      </c>
      <c r="AF128" s="226">
        <f t="shared" si="30"/>
        <v>0</v>
      </c>
      <c r="AG128" s="241"/>
      <c r="AH128" s="242"/>
      <c r="AI128" s="242"/>
      <c r="AJ128" s="228">
        <f t="shared" si="31"/>
        <v>2240</v>
      </c>
      <c r="AK128" s="218"/>
      <c r="AL128" s="229">
        <f t="shared" si="32"/>
        <v>0</v>
      </c>
      <c r="AM128" s="204"/>
      <c r="AN128" s="230">
        <v>50</v>
      </c>
      <c r="AO128" s="231" t="s">
        <v>41</v>
      </c>
      <c r="AP128" s="232">
        <v>1</v>
      </c>
      <c r="AQ128" s="338" t="s">
        <v>41</v>
      </c>
      <c r="AR128" s="234">
        <f t="shared" si="33"/>
        <v>0</v>
      </c>
      <c r="AS128" s="235"/>
      <c r="AT128" s="236"/>
      <c r="AU128" s="237"/>
      <c r="AV128" s="238">
        <v>236</v>
      </c>
      <c r="AW128" s="239">
        <f>'[1]Nastavení cen'!$H$17</f>
        <v>390</v>
      </c>
      <c r="AX128" s="240"/>
    </row>
    <row r="129" spans="1:50" ht="17.25" hidden="1" customHeight="1" x14ac:dyDescent="0.3">
      <c r="A129" s="213"/>
      <c r="B129" s="214"/>
      <c r="C129" s="215"/>
      <c r="D129" s="186"/>
      <c r="E129" s="184"/>
      <c r="F129" s="185"/>
      <c r="G129" s="186"/>
      <c r="H129" s="186"/>
      <c r="I129" s="187"/>
      <c r="J129" s="188"/>
      <c r="K129" s="216"/>
      <c r="L129" s="186"/>
      <c r="M129" s="186"/>
      <c r="N129" s="187"/>
      <c r="O129" s="191"/>
      <c r="P129" s="337" t="s">
        <v>83</v>
      </c>
      <c r="Q129" s="218"/>
      <c r="R129" s="219">
        <f t="shared" si="27"/>
        <v>0</v>
      </c>
      <c r="S129" s="219">
        <f t="shared" si="28"/>
        <v>7</v>
      </c>
      <c r="T129" s="195"/>
      <c r="U129" s="196">
        <v>4</v>
      </c>
      <c r="V129" s="89">
        <f t="shared" si="23"/>
        <v>0</v>
      </c>
      <c r="W129" s="220" t="s">
        <v>168</v>
      </c>
      <c r="X129" s="221" t="s">
        <v>169</v>
      </c>
      <c r="Y129" s="222" t="s">
        <v>43</v>
      </c>
      <c r="Z129" s="199"/>
      <c r="AA129" s="218"/>
      <c r="AB129" s="223">
        <v>0</v>
      </c>
      <c r="AC129" s="224" t="s">
        <v>46</v>
      </c>
      <c r="AD129" s="225">
        <f t="shared" si="29"/>
        <v>1866</v>
      </c>
      <c r="AE129" s="226">
        <f>CEILING(AD129+AD129*'[1]Nastavení cen'!$J$17,1)</f>
        <v>2725</v>
      </c>
      <c r="AF129" s="226">
        <f t="shared" si="30"/>
        <v>0</v>
      </c>
      <c r="AG129" s="241"/>
      <c r="AH129" s="242"/>
      <c r="AI129" s="242"/>
      <c r="AJ129" s="228">
        <f t="shared" si="31"/>
        <v>2725</v>
      </c>
      <c r="AK129" s="218"/>
      <c r="AL129" s="229">
        <f t="shared" si="32"/>
        <v>0</v>
      </c>
      <c r="AM129" s="204"/>
      <c r="AN129" s="230">
        <v>20</v>
      </c>
      <c r="AO129" s="231" t="s">
        <v>41</v>
      </c>
      <c r="AP129" s="232">
        <v>1</v>
      </c>
      <c r="AQ129" s="338" t="s">
        <v>41</v>
      </c>
      <c r="AR129" s="234">
        <f t="shared" si="33"/>
        <v>0</v>
      </c>
      <c r="AS129" s="235"/>
      <c r="AT129" s="236"/>
      <c r="AU129" s="237"/>
      <c r="AV129" s="238">
        <v>287</v>
      </c>
      <c r="AW129" s="239">
        <f>'[1]Nastavení cen'!$H$17</f>
        <v>390</v>
      </c>
      <c r="AX129" s="240"/>
    </row>
    <row r="130" spans="1:50" ht="25.05" customHeight="1" x14ac:dyDescent="0.3">
      <c r="A130" s="213"/>
      <c r="B130" s="214"/>
      <c r="C130" s="215"/>
      <c r="D130" s="186"/>
      <c r="E130" s="184"/>
      <c r="F130" s="185"/>
      <c r="G130" s="186"/>
      <c r="H130" s="186"/>
      <c r="I130" s="187"/>
      <c r="J130" s="188"/>
      <c r="K130" s="216"/>
      <c r="L130" s="186"/>
      <c r="M130" s="186"/>
      <c r="N130" s="187"/>
      <c r="O130" s="191"/>
      <c r="P130" s="337" t="s">
        <v>83</v>
      </c>
      <c r="Q130" s="218"/>
      <c r="R130" s="219">
        <f t="shared" si="27"/>
        <v>0</v>
      </c>
      <c r="S130" s="219">
        <f t="shared" si="28"/>
        <v>7</v>
      </c>
      <c r="T130" s="195">
        <v>12</v>
      </c>
      <c r="U130" s="196">
        <v>4</v>
      </c>
      <c r="V130" s="89">
        <f t="shared" si="23"/>
        <v>0</v>
      </c>
      <c r="W130" s="220" t="s">
        <v>168</v>
      </c>
      <c r="X130" s="221" t="s">
        <v>170</v>
      </c>
      <c r="Y130" s="222" t="s">
        <v>43</v>
      </c>
      <c r="Z130" s="199"/>
      <c r="AA130" s="218"/>
      <c r="AB130" s="223">
        <v>1</v>
      </c>
      <c r="AC130" s="224" t="s">
        <v>46</v>
      </c>
      <c r="AD130" s="225">
        <f t="shared" si="29"/>
        <v>1391</v>
      </c>
      <c r="AE130" s="226"/>
      <c r="AF130" s="226">
        <f t="shared" si="30"/>
        <v>0</v>
      </c>
      <c r="AG130" s="241"/>
      <c r="AH130" s="242"/>
      <c r="AI130" s="242"/>
      <c r="AJ130" s="228">
        <f t="shared" si="31"/>
        <v>0</v>
      </c>
      <c r="AK130" s="218"/>
      <c r="AL130" s="229">
        <f t="shared" si="32"/>
        <v>0</v>
      </c>
      <c r="AM130" s="204"/>
      <c r="AN130" s="230">
        <v>20</v>
      </c>
      <c r="AO130" s="231" t="s">
        <v>41</v>
      </c>
      <c r="AP130" s="232">
        <v>1</v>
      </c>
      <c r="AQ130" s="338" t="s">
        <v>41</v>
      </c>
      <c r="AR130" s="234">
        <f t="shared" si="33"/>
        <v>20</v>
      </c>
      <c r="AS130" s="235"/>
      <c r="AT130" s="236"/>
      <c r="AU130" s="237"/>
      <c r="AV130" s="238">
        <v>214</v>
      </c>
      <c r="AW130" s="239">
        <f>'[1]Nastavení cen'!$H$17</f>
        <v>390</v>
      </c>
      <c r="AX130" s="240"/>
    </row>
    <row r="131" spans="1:50" ht="17.25" hidden="1" customHeight="1" x14ac:dyDescent="0.3">
      <c r="A131" s="213"/>
      <c r="B131" s="214"/>
      <c r="C131" s="215"/>
      <c r="D131" s="186"/>
      <c r="E131" s="184"/>
      <c r="F131" s="185"/>
      <c r="G131" s="186"/>
      <c r="H131" s="186"/>
      <c r="I131" s="187"/>
      <c r="J131" s="188"/>
      <c r="K131" s="216"/>
      <c r="L131" s="186"/>
      <c r="M131" s="186"/>
      <c r="N131" s="187"/>
      <c r="O131" s="191"/>
      <c r="P131" s="337" t="s">
        <v>83</v>
      </c>
      <c r="Q131" s="218"/>
      <c r="R131" s="219">
        <f t="shared" si="27"/>
        <v>0</v>
      </c>
      <c r="S131" s="219">
        <f t="shared" si="28"/>
        <v>7</v>
      </c>
      <c r="T131" s="195"/>
      <c r="U131" s="196">
        <v>4</v>
      </c>
      <c r="V131" s="89">
        <f t="shared" si="23"/>
        <v>0</v>
      </c>
      <c r="W131" s="220" t="s">
        <v>168</v>
      </c>
      <c r="X131" s="221" t="s">
        <v>171</v>
      </c>
      <c r="Y131" s="222" t="s">
        <v>43</v>
      </c>
      <c r="Z131" s="199"/>
      <c r="AA131" s="218"/>
      <c r="AB131" s="223">
        <v>0</v>
      </c>
      <c r="AC131" s="224" t="s">
        <v>46</v>
      </c>
      <c r="AD131" s="225">
        <f t="shared" si="29"/>
        <v>2087</v>
      </c>
      <c r="AE131" s="226">
        <f>CEILING(AD131+AD131*'[1]Nastavení cen'!$J$17,1)</f>
        <v>3048</v>
      </c>
      <c r="AF131" s="226">
        <f t="shared" si="30"/>
        <v>0</v>
      </c>
      <c r="AG131" s="241"/>
      <c r="AH131" s="242"/>
      <c r="AI131" s="242"/>
      <c r="AJ131" s="228">
        <f t="shared" si="31"/>
        <v>3048</v>
      </c>
      <c r="AK131" s="218"/>
      <c r="AL131" s="229">
        <f t="shared" si="32"/>
        <v>0</v>
      </c>
      <c r="AM131" s="204"/>
      <c r="AN131" s="230">
        <v>10</v>
      </c>
      <c r="AO131" s="231" t="s">
        <v>41</v>
      </c>
      <c r="AP131" s="232">
        <v>1</v>
      </c>
      <c r="AQ131" s="338" t="s">
        <v>41</v>
      </c>
      <c r="AR131" s="234">
        <f t="shared" si="33"/>
        <v>0</v>
      </c>
      <c r="AS131" s="235"/>
      <c r="AT131" s="236"/>
      <c r="AU131" s="237"/>
      <c r="AV131" s="238">
        <v>321</v>
      </c>
      <c r="AW131" s="239">
        <f>'[1]Nastavení cen'!$H$17</f>
        <v>390</v>
      </c>
      <c r="AX131" s="240"/>
    </row>
    <row r="132" spans="1:50" ht="17.25" hidden="1" customHeight="1" x14ac:dyDescent="0.3">
      <c r="A132" s="213"/>
      <c r="B132" s="214"/>
      <c r="C132" s="215"/>
      <c r="D132" s="186"/>
      <c r="E132" s="184"/>
      <c r="F132" s="185"/>
      <c r="G132" s="186"/>
      <c r="H132" s="186"/>
      <c r="I132" s="187"/>
      <c r="J132" s="188"/>
      <c r="K132" s="216"/>
      <c r="L132" s="186"/>
      <c r="M132" s="186"/>
      <c r="N132" s="187"/>
      <c r="O132" s="191"/>
      <c r="P132" s="337" t="s">
        <v>83</v>
      </c>
      <c r="Q132" s="218"/>
      <c r="R132" s="219">
        <f t="shared" si="27"/>
        <v>0</v>
      </c>
      <c r="S132" s="219">
        <f t="shared" si="28"/>
        <v>7</v>
      </c>
      <c r="T132" s="195"/>
      <c r="U132" s="196">
        <v>4</v>
      </c>
      <c r="V132" s="89">
        <f t="shared" si="23"/>
        <v>0</v>
      </c>
      <c r="W132" s="220" t="s">
        <v>168</v>
      </c>
      <c r="X132" s="221" t="s">
        <v>172</v>
      </c>
      <c r="Y132" s="222" t="s">
        <v>43</v>
      </c>
      <c r="Z132" s="199"/>
      <c r="AA132" s="218"/>
      <c r="AB132" s="223">
        <v>0</v>
      </c>
      <c r="AC132" s="224" t="s">
        <v>40</v>
      </c>
      <c r="AD132" s="225">
        <f t="shared" si="29"/>
        <v>280</v>
      </c>
      <c r="AE132" s="226">
        <f>CEILING(AD132+AD132*'[1]Nastavení cen'!$J$17,1)</f>
        <v>409</v>
      </c>
      <c r="AF132" s="226">
        <f t="shared" si="30"/>
        <v>0</v>
      </c>
      <c r="AG132" s="241"/>
      <c r="AH132" s="242"/>
      <c r="AI132" s="242"/>
      <c r="AJ132" s="228">
        <f t="shared" si="31"/>
        <v>409</v>
      </c>
      <c r="AK132" s="218"/>
      <c r="AL132" s="229">
        <f t="shared" si="32"/>
        <v>0</v>
      </c>
      <c r="AM132" s="204"/>
      <c r="AN132" s="230">
        <v>15</v>
      </c>
      <c r="AO132" s="231" t="s">
        <v>41</v>
      </c>
      <c r="AP132" s="232">
        <v>1</v>
      </c>
      <c r="AQ132" s="338" t="s">
        <v>41</v>
      </c>
      <c r="AR132" s="234">
        <f t="shared" si="33"/>
        <v>0</v>
      </c>
      <c r="AS132" s="235"/>
      <c r="AT132" s="236"/>
      <c r="AU132" s="237"/>
      <c r="AV132" s="238">
        <v>43</v>
      </c>
      <c r="AW132" s="239">
        <f>'[1]Nastavení cen'!$H$17</f>
        <v>390</v>
      </c>
      <c r="AX132" s="240"/>
    </row>
    <row r="133" spans="1:50" ht="17.25" hidden="1" customHeight="1" x14ac:dyDescent="0.3">
      <c r="A133" s="213"/>
      <c r="B133" s="214"/>
      <c r="C133" s="215"/>
      <c r="D133" s="186"/>
      <c r="E133" s="184"/>
      <c r="F133" s="185"/>
      <c r="G133" s="186"/>
      <c r="H133" s="186"/>
      <c r="I133" s="187"/>
      <c r="J133" s="188"/>
      <c r="K133" s="216"/>
      <c r="L133" s="186"/>
      <c r="M133" s="186"/>
      <c r="N133" s="187"/>
      <c r="O133" s="191"/>
      <c r="P133" s="337" t="s">
        <v>83</v>
      </c>
      <c r="Q133" s="218"/>
      <c r="R133" s="219">
        <f t="shared" si="27"/>
        <v>0</v>
      </c>
      <c r="S133" s="219">
        <f t="shared" si="28"/>
        <v>7</v>
      </c>
      <c r="T133" s="195"/>
      <c r="U133" s="196">
        <v>4</v>
      </c>
      <c r="V133" s="89">
        <f t="shared" si="23"/>
        <v>0</v>
      </c>
      <c r="W133" s="220" t="s">
        <v>168</v>
      </c>
      <c r="X133" s="221" t="s">
        <v>173</v>
      </c>
      <c r="Y133" s="222" t="s">
        <v>43</v>
      </c>
      <c r="Z133" s="199"/>
      <c r="AA133" s="218"/>
      <c r="AB133" s="223">
        <v>0</v>
      </c>
      <c r="AC133" s="224" t="s">
        <v>40</v>
      </c>
      <c r="AD133" s="225">
        <f t="shared" si="29"/>
        <v>462</v>
      </c>
      <c r="AE133" s="226">
        <f>CEILING(AD133+AD133*'[1]Nastavení cen'!$J$17,1)</f>
        <v>675</v>
      </c>
      <c r="AF133" s="226">
        <f t="shared" si="30"/>
        <v>0</v>
      </c>
      <c r="AG133" s="241"/>
      <c r="AH133" s="242"/>
      <c r="AI133" s="242"/>
      <c r="AJ133" s="228">
        <f t="shared" si="31"/>
        <v>675</v>
      </c>
      <c r="AK133" s="218"/>
      <c r="AL133" s="229">
        <f t="shared" si="32"/>
        <v>0</v>
      </c>
      <c r="AM133" s="204"/>
      <c r="AN133" s="230">
        <v>50</v>
      </c>
      <c r="AO133" s="231" t="s">
        <v>41</v>
      </c>
      <c r="AP133" s="232">
        <v>1</v>
      </c>
      <c r="AQ133" s="338" t="s">
        <v>41</v>
      </c>
      <c r="AR133" s="234">
        <f t="shared" si="33"/>
        <v>0</v>
      </c>
      <c r="AS133" s="235"/>
      <c r="AT133" s="236"/>
      <c r="AU133" s="237"/>
      <c r="AV133" s="238">
        <v>71</v>
      </c>
      <c r="AW133" s="239">
        <f>'[1]Nastavení cen'!$H$17</f>
        <v>390</v>
      </c>
      <c r="AX133" s="240"/>
    </row>
    <row r="134" spans="1:50" ht="17.25" hidden="1" customHeight="1" x14ac:dyDescent="0.3">
      <c r="A134" s="213"/>
      <c r="B134" s="214"/>
      <c r="C134" s="215"/>
      <c r="D134" s="186"/>
      <c r="E134" s="184"/>
      <c r="F134" s="185"/>
      <c r="G134" s="186"/>
      <c r="H134" s="186"/>
      <c r="I134" s="187"/>
      <c r="J134" s="188"/>
      <c r="K134" s="216"/>
      <c r="L134" s="186"/>
      <c r="M134" s="186"/>
      <c r="N134" s="187"/>
      <c r="O134" s="191"/>
      <c r="P134" s="337" t="s">
        <v>83</v>
      </c>
      <c r="Q134" s="218"/>
      <c r="R134" s="219">
        <f t="shared" si="27"/>
        <v>0</v>
      </c>
      <c r="S134" s="219">
        <f t="shared" si="28"/>
        <v>7</v>
      </c>
      <c r="T134" s="195"/>
      <c r="U134" s="196">
        <v>4</v>
      </c>
      <c r="V134" s="89">
        <f t="shared" si="23"/>
        <v>0</v>
      </c>
      <c r="W134" s="220" t="s">
        <v>168</v>
      </c>
      <c r="X134" s="221" t="s">
        <v>174</v>
      </c>
      <c r="Y134" s="222" t="s">
        <v>43</v>
      </c>
      <c r="Z134" s="199"/>
      <c r="AA134" s="218"/>
      <c r="AB134" s="223">
        <v>0</v>
      </c>
      <c r="AC134" s="224" t="s">
        <v>40</v>
      </c>
      <c r="AD134" s="225">
        <f t="shared" si="29"/>
        <v>780</v>
      </c>
      <c r="AE134" s="226">
        <f>CEILING(AD134+AD134*'[1]Nastavení cen'!$J$17,1)</f>
        <v>1139</v>
      </c>
      <c r="AF134" s="226">
        <f t="shared" si="30"/>
        <v>0</v>
      </c>
      <c r="AG134" s="241"/>
      <c r="AH134" s="242"/>
      <c r="AI134" s="242"/>
      <c r="AJ134" s="228">
        <f t="shared" si="31"/>
        <v>1139</v>
      </c>
      <c r="AK134" s="218"/>
      <c r="AL134" s="229">
        <f t="shared" si="32"/>
        <v>0</v>
      </c>
      <c r="AM134" s="204"/>
      <c r="AN134" s="230">
        <v>35</v>
      </c>
      <c r="AO134" s="231" t="s">
        <v>41</v>
      </c>
      <c r="AP134" s="232">
        <v>1</v>
      </c>
      <c r="AQ134" s="338" t="s">
        <v>41</v>
      </c>
      <c r="AR134" s="234">
        <f t="shared" si="33"/>
        <v>0</v>
      </c>
      <c r="AS134" s="235"/>
      <c r="AT134" s="236"/>
      <c r="AU134" s="237"/>
      <c r="AV134" s="238">
        <v>120</v>
      </c>
      <c r="AW134" s="239">
        <f>'[1]Nastavení cen'!$H$17</f>
        <v>390</v>
      </c>
      <c r="AX134" s="240"/>
    </row>
    <row r="135" spans="1:50" ht="17.25" hidden="1" customHeight="1" x14ac:dyDescent="0.3">
      <c r="A135" s="213"/>
      <c r="B135" s="214"/>
      <c r="C135" s="215"/>
      <c r="D135" s="186"/>
      <c r="E135" s="184"/>
      <c r="F135" s="185"/>
      <c r="G135" s="186"/>
      <c r="H135" s="186"/>
      <c r="I135" s="187"/>
      <c r="J135" s="188"/>
      <c r="K135" s="216"/>
      <c r="L135" s="186"/>
      <c r="M135" s="186"/>
      <c r="N135" s="187"/>
      <c r="O135" s="191"/>
      <c r="P135" s="337" t="s">
        <v>83</v>
      </c>
      <c r="Q135" s="218"/>
      <c r="R135" s="219">
        <f t="shared" si="27"/>
        <v>0</v>
      </c>
      <c r="S135" s="219">
        <f t="shared" si="28"/>
        <v>7</v>
      </c>
      <c r="T135" s="195"/>
      <c r="U135" s="196">
        <v>4</v>
      </c>
      <c r="V135" s="89">
        <f t="shared" si="23"/>
        <v>0</v>
      </c>
      <c r="W135" s="220" t="s">
        <v>168</v>
      </c>
      <c r="X135" s="221" t="s">
        <v>175</v>
      </c>
      <c r="Y135" s="222" t="s">
        <v>43</v>
      </c>
      <c r="Z135" s="199"/>
      <c r="AA135" s="218"/>
      <c r="AB135" s="223">
        <v>0</v>
      </c>
      <c r="AC135" s="224" t="s">
        <v>40</v>
      </c>
      <c r="AD135" s="225">
        <f t="shared" si="29"/>
        <v>1001</v>
      </c>
      <c r="AE135" s="226">
        <f>CEILING(AD135+AD135*'[1]Nastavení cen'!$J$17,1)</f>
        <v>1462</v>
      </c>
      <c r="AF135" s="226">
        <f t="shared" si="30"/>
        <v>0</v>
      </c>
      <c r="AG135" s="241"/>
      <c r="AH135" s="242"/>
      <c r="AI135" s="242"/>
      <c r="AJ135" s="228">
        <f t="shared" si="31"/>
        <v>1462</v>
      </c>
      <c r="AK135" s="218"/>
      <c r="AL135" s="229">
        <f t="shared" si="32"/>
        <v>0</v>
      </c>
      <c r="AM135" s="204"/>
      <c r="AN135" s="230">
        <v>60</v>
      </c>
      <c r="AO135" s="231" t="s">
        <v>41</v>
      </c>
      <c r="AP135" s="232">
        <v>1</v>
      </c>
      <c r="AQ135" s="338" t="s">
        <v>41</v>
      </c>
      <c r="AR135" s="234">
        <f t="shared" si="33"/>
        <v>0</v>
      </c>
      <c r="AS135" s="235"/>
      <c r="AT135" s="236"/>
      <c r="AU135" s="237"/>
      <c r="AV135" s="238">
        <v>154</v>
      </c>
      <c r="AW135" s="239">
        <f>'[1]Nastavení cen'!$H$17</f>
        <v>390</v>
      </c>
      <c r="AX135" s="240"/>
    </row>
    <row r="136" spans="1:50" ht="17.25" hidden="1" customHeight="1" x14ac:dyDescent="0.3">
      <c r="A136" s="213"/>
      <c r="B136" s="214"/>
      <c r="C136" s="215"/>
      <c r="D136" s="186"/>
      <c r="E136" s="184"/>
      <c r="F136" s="185"/>
      <c r="G136" s="186"/>
      <c r="H136" s="186"/>
      <c r="I136" s="187"/>
      <c r="J136" s="188"/>
      <c r="K136" s="216"/>
      <c r="L136" s="186"/>
      <c r="M136" s="186"/>
      <c r="N136" s="187"/>
      <c r="O136" s="191"/>
      <c r="P136" s="337" t="s">
        <v>83</v>
      </c>
      <c r="Q136" s="218"/>
      <c r="R136" s="219">
        <f t="shared" si="27"/>
        <v>0</v>
      </c>
      <c r="S136" s="219">
        <f t="shared" si="28"/>
        <v>7</v>
      </c>
      <c r="T136" s="195"/>
      <c r="U136" s="196">
        <v>4</v>
      </c>
      <c r="V136" s="89">
        <f t="shared" si="23"/>
        <v>0</v>
      </c>
      <c r="W136" s="220" t="s">
        <v>176</v>
      </c>
      <c r="X136" s="221" t="s">
        <v>177</v>
      </c>
      <c r="Y136" s="222" t="s">
        <v>43</v>
      </c>
      <c r="Z136" s="199"/>
      <c r="AA136" s="218"/>
      <c r="AB136" s="223">
        <v>0</v>
      </c>
      <c r="AC136" s="224" t="s">
        <v>46</v>
      </c>
      <c r="AD136" s="225">
        <f t="shared" si="29"/>
        <v>1339</v>
      </c>
      <c r="AE136" s="226">
        <f>CEILING(AD136+AD136*'[1]Nastavení cen'!$J$17,1)</f>
        <v>1955</v>
      </c>
      <c r="AF136" s="226">
        <f t="shared" si="30"/>
        <v>0</v>
      </c>
      <c r="AG136" s="241"/>
      <c r="AH136" s="242"/>
      <c r="AI136" s="242"/>
      <c r="AJ136" s="228">
        <f t="shared" si="31"/>
        <v>1955</v>
      </c>
      <c r="AK136" s="218"/>
      <c r="AL136" s="229">
        <f t="shared" si="32"/>
        <v>0</v>
      </c>
      <c r="AM136" s="204"/>
      <c r="AN136" s="230">
        <v>20</v>
      </c>
      <c r="AO136" s="231" t="s">
        <v>41</v>
      </c>
      <c r="AP136" s="232">
        <v>1</v>
      </c>
      <c r="AQ136" s="338" t="s">
        <v>41</v>
      </c>
      <c r="AR136" s="234">
        <f t="shared" si="33"/>
        <v>0</v>
      </c>
      <c r="AS136" s="235"/>
      <c r="AT136" s="236"/>
      <c r="AU136" s="237"/>
      <c r="AV136" s="238">
        <v>206</v>
      </c>
      <c r="AW136" s="239">
        <f>'[1]Nastavení cen'!$H$17</f>
        <v>390</v>
      </c>
      <c r="AX136" s="240"/>
    </row>
    <row r="137" spans="1:50" ht="17.25" hidden="1" customHeight="1" x14ac:dyDescent="0.3">
      <c r="A137" s="213"/>
      <c r="B137" s="214"/>
      <c r="C137" s="215"/>
      <c r="D137" s="186"/>
      <c r="E137" s="184"/>
      <c r="F137" s="185"/>
      <c r="G137" s="186"/>
      <c r="H137" s="186"/>
      <c r="I137" s="187"/>
      <c r="J137" s="188"/>
      <c r="K137" s="216"/>
      <c r="L137" s="186"/>
      <c r="M137" s="186"/>
      <c r="N137" s="187"/>
      <c r="O137" s="191"/>
      <c r="P137" s="337" t="s">
        <v>83</v>
      </c>
      <c r="Q137" s="218"/>
      <c r="R137" s="219">
        <f t="shared" si="27"/>
        <v>0</v>
      </c>
      <c r="S137" s="219">
        <f t="shared" si="28"/>
        <v>7</v>
      </c>
      <c r="T137" s="195"/>
      <c r="U137" s="196">
        <v>4</v>
      </c>
      <c r="V137" s="89">
        <f t="shared" si="23"/>
        <v>0</v>
      </c>
      <c r="W137" s="220" t="s">
        <v>176</v>
      </c>
      <c r="X137" s="221" t="s">
        <v>178</v>
      </c>
      <c r="Y137" s="222" t="s">
        <v>43</v>
      </c>
      <c r="Z137" s="199"/>
      <c r="AA137" s="218"/>
      <c r="AB137" s="223">
        <v>0</v>
      </c>
      <c r="AC137" s="224" t="s">
        <v>146</v>
      </c>
      <c r="AD137" s="225">
        <f t="shared" si="29"/>
        <v>85</v>
      </c>
      <c r="AE137" s="226">
        <f>CEILING(AD137+AD137*'[1]Nastavení cen'!$J$17,1)</f>
        <v>125</v>
      </c>
      <c r="AF137" s="226">
        <f t="shared" si="30"/>
        <v>0</v>
      </c>
      <c r="AG137" s="241"/>
      <c r="AH137" s="242"/>
      <c r="AI137" s="242"/>
      <c r="AJ137" s="228">
        <f t="shared" si="31"/>
        <v>125</v>
      </c>
      <c r="AK137" s="218"/>
      <c r="AL137" s="229">
        <f t="shared" si="32"/>
        <v>0</v>
      </c>
      <c r="AM137" s="204"/>
      <c r="AN137" s="230">
        <v>3</v>
      </c>
      <c r="AO137" s="231" t="s">
        <v>41</v>
      </c>
      <c r="AP137" s="232">
        <v>1</v>
      </c>
      <c r="AQ137" s="338" t="s">
        <v>41</v>
      </c>
      <c r="AR137" s="234">
        <f t="shared" si="33"/>
        <v>0</v>
      </c>
      <c r="AS137" s="235"/>
      <c r="AT137" s="236"/>
      <c r="AU137" s="237"/>
      <c r="AV137" s="238">
        <v>13</v>
      </c>
      <c r="AW137" s="239">
        <f>'[1]Nastavení cen'!$H$17</f>
        <v>390</v>
      </c>
      <c r="AX137" s="240"/>
    </row>
    <row r="138" spans="1:50" ht="17.25" hidden="1" customHeight="1" x14ac:dyDescent="0.3">
      <c r="A138" s="213"/>
      <c r="B138" s="214"/>
      <c r="C138" s="215"/>
      <c r="D138" s="186"/>
      <c r="E138" s="184"/>
      <c r="F138" s="185"/>
      <c r="G138" s="186"/>
      <c r="H138" s="186"/>
      <c r="I138" s="187"/>
      <c r="J138" s="188"/>
      <c r="K138" s="216"/>
      <c r="L138" s="186"/>
      <c r="M138" s="186"/>
      <c r="N138" s="187"/>
      <c r="O138" s="191"/>
      <c r="P138" s="337" t="s">
        <v>83</v>
      </c>
      <c r="Q138" s="218"/>
      <c r="R138" s="219">
        <f t="shared" si="27"/>
        <v>0</v>
      </c>
      <c r="S138" s="219">
        <f t="shared" si="28"/>
        <v>7</v>
      </c>
      <c r="T138" s="195"/>
      <c r="U138" s="196">
        <v>4</v>
      </c>
      <c r="V138" s="89">
        <f t="shared" si="23"/>
        <v>0</v>
      </c>
      <c r="W138" s="220" t="s">
        <v>179</v>
      </c>
      <c r="X138" s="221" t="s">
        <v>180</v>
      </c>
      <c r="Y138" s="222" t="s">
        <v>43</v>
      </c>
      <c r="Z138" s="199"/>
      <c r="AA138" s="218"/>
      <c r="AB138" s="223">
        <v>0</v>
      </c>
      <c r="AC138" s="224" t="s">
        <v>46</v>
      </c>
      <c r="AD138" s="225">
        <f t="shared" si="29"/>
        <v>3829</v>
      </c>
      <c r="AE138" s="226">
        <f>CEILING(AD138+AD138*'[1]Nastavení cen'!$J$17,1)</f>
        <v>5591</v>
      </c>
      <c r="AF138" s="226">
        <f t="shared" si="30"/>
        <v>0</v>
      </c>
      <c r="AG138" s="241"/>
      <c r="AH138" s="242"/>
      <c r="AI138" s="242"/>
      <c r="AJ138" s="228">
        <f t="shared" si="31"/>
        <v>5591</v>
      </c>
      <c r="AK138" s="218"/>
      <c r="AL138" s="229">
        <f t="shared" si="32"/>
        <v>0</v>
      </c>
      <c r="AM138" s="204"/>
      <c r="AN138" s="230">
        <v>350</v>
      </c>
      <c r="AO138" s="231" t="s">
        <v>41</v>
      </c>
      <c r="AP138" s="232">
        <v>1</v>
      </c>
      <c r="AQ138" s="338" t="s">
        <v>41</v>
      </c>
      <c r="AR138" s="234">
        <f t="shared" si="33"/>
        <v>0</v>
      </c>
      <c r="AS138" s="235"/>
      <c r="AT138" s="236"/>
      <c r="AU138" s="237"/>
      <c r="AV138" s="238">
        <v>589</v>
      </c>
      <c r="AW138" s="239">
        <f>'[1]Nastavení cen'!$H$17</f>
        <v>390</v>
      </c>
      <c r="AX138" s="240"/>
    </row>
    <row r="139" spans="1:50" ht="17.25" hidden="1" customHeight="1" x14ac:dyDescent="0.3">
      <c r="A139" s="213"/>
      <c r="B139" s="214"/>
      <c r="C139" s="215"/>
      <c r="D139" s="186"/>
      <c r="E139" s="184"/>
      <c r="F139" s="185"/>
      <c r="G139" s="186"/>
      <c r="H139" s="186"/>
      <c r="I139" s="187"/>
      <c r="J139" s="188"/>
      <c r="K139" s="216"/>
      <c r="L139" s="186"/>
      <c r="M139" s="186"/>
      <c r="N139" s="187"/>
      <c r="O139" s="191"/>
      <c r="P139" s="337" t="s">
        <v>83</v>
      </c>
      <c r="Q139" s="218"/>
      <c r="R139" s="219">
        <f t="shared" si="27"/>
        <v>0</v>
      </c>
      <c r="S139" s="219">
        <f t="shared" si="28"/>
        <v>7</v>
      </c>
      <c r="T139" s="195"/>
      <c r="U139" s="196">
        <v>4</v>
      </c>
      <c r="V139" s="89">
        <f t="shared" si="23"/>
        <v>0</v>
      </c>
      <c r="W139" s="220" t="s">
        <v>179</v>
      </c>
      <c r="X139" s="221" t="s">
        <v>181</v>
      </c>
      <c r="Y139" s="222" t="s">
        <v>43</v>
      </c>
      <c r="Z139" s="199"/>
      <c r="AA139" s="218"/>
      <c r="AB139" s="223">
        <v>0</v>
      </c>
      <c r="AC139" s="224" t="s">
        <v>40</v>
      </c>
      <c r="AD139" s="225">
        <f t="shared" si="29"/>
        <v>728</v>
      </c>
      <c r="AE139" s="226">
        <f>CEILING(AD139+AD139*'[1]Nastavení cen'!$J$17,1)</f>
        <v>1063</v>
      </c>
      <c r="AF139" s="226">
        <f t="shared" si="30"/>
        <v>0</v>
      </c>
      <c r="AG139" s="241"/>
      <c r="AH139" s="242"/>
      <c r="AI139" s="242"/>
      <c r="AJ139" s="228">
        <f t="shared" si="31"/>
        <v>1063</v>
      </c>
      <c r="AK139" s="218"/>
      <c r="AL139" s="229">
        <f t="shared" si="32"/>
        <v>0</v>
      </c>
      <c r="AM139" s="204"/>
      <c r="AN139" s="230">
        <v>50</v>
      </c>
      <c r="AO139" s="231" t="s">
        <v>41</v>
      </c>
      <c r="AP139" s="232">
        <v>1</v>
      </c>
      <c r="AQ139" s="338" t="s">
        <v>41</v>
      </c>
      <c r="AR139" s="234">
        <f t="shared" si="33"/>
        <v>0</v>
      </c>
      <c r="AS139" s="235"/>
      <c r="AT139" s="236"/>
      <c r="AU139" s="237"/>
      <c r="AV139" s="238">
        <v>112</v>
      </c>
      <c r="AW139" s="239">
        <f>'[1]Nastavení cen'!$H$17</f>
        <v>390</v>
      </c>
      <c r="AX139" s="240"/>
    </row>
    <row r="140" spans="1:50" ht="17.25" hidden="1" customHeight="1" x14ac:dyDescent="0.3">
      <c r="A140" s="213"/>
      <c r="B140" s="214"/>
      <c r="C140" s="215"/>
      <c r="D140" s="186"/>
      <c r="E140" s="184"/>
      <c r="F140" s="185"/>
      <c r="G140" s="186"/>
      <c r="H140" s="186"/>
      <c r="I140" s="187"/>
      <c r="J140" s="188"/>
      <c r="K140" s="216"/>
      <c r="L140" s="186"/>
      <c r="M140" s="186"/>
      <c r="N140" s="187"/>
      <c r="O140" s="191"/>
      <c r="P140" s="337" t="s">
        <v>83</v>
      </c>
      <c r="Q140" s="218"/>
      <c r="R140" s="219">
        <f t="shared" si="27"/>
        <v>0</v>
      </c>
      <c r="S140" s="219">
        <f t="shared" si="28"/>
        <v>7</v>
      </c>
      <c r="T140" s="195"/>
      <c r="U140" s="196">
        <v>4</v>
      </c>
      <c r="V140" s="89">
        <f t="shared" si="23"/>
        <v>0</v>
      </c>
      <c r="W140" s="220" t="s">
        <v>179</v>
      </c>
      <c r="X140" s="221" t="s">
        <v>182</v>
      </c>
      <c r="Y140" s="222" t="s">
        <v>43</v>
      </c>
      <c r="Z140" s="199"/>
      <c r="AA140" s="218"/>
      <c r="AB140" s="223">
        <v>0</v>
      </c>
      <c r="AC140" s="224" t="s">
        <v>40</v>
      </c>
      <c r="AD140" s="225">
        <f t="shared" si="29"/>
        <v>728</v>
      </c>
      <c r="AE140" s="226">
        <f>CEILING(AD140+AD140*'[1]Nastavení cen'!$J$17,1)</f>
        <v>1063</v>
      </c>
      <c r="AF140" s="226">
        <f t="shared" si="30"/>
        <v>0</v>
      </c>
      <c r="AG140" s="241"/>
      <c r="AH140" s="242"/>
      <c r="AI140" s="242"/>
      <c r="AJ140" s="228">
        <f t="shared" si="31"/>
        <v>1063</v>
      </c>
      <c r="AK140" s="218"/>
      <c r="AL140" s="229">
        <f t="shared" si="32"/>
        <v>0</v>
      </c>
      <c r="AM140" s="204"/>
      <c r="AN140" s="230">
        <v>50</v>
      </c>
      <c r="AO140" s="231" t="s">
        <v>41</v>
      </c>
      <c r="AP140" s="232">
        <v>1</v>
      </c>
      <c r="AQ140" s="338" t="s">
        <v>41</v>
      </c>
      <c r="AR140" s="234">
        <f t="shared" si="33"/>
        <v>0</v>
      </c>
      <c r="AS140" s="235"/>
      <c r="AT140" s="236"/>
      <c r="AU140" s="237"/>
      <c r="AV140" s="238">
        <v>112</v>
      </c>
      <c r="AW140" s="239">
        <f>'[1]Nastavení cen'!$H$17</f>
        <v>390</v>
      </c>
      <c r="AX140" s="240"/>
    </row>
    <row r="141" spans="1:50" ht="17.25" hidden="1" customHeight="1" x14ac:dyDescent="0.3">
      <c r="A141" s="213"/>
      <c r="B141" s="214"/>
      <c r="C141" s="215"/>
      <c r="D141" s="186"/>
      <c r="E141" s="184"/>
      <c r="F141" s="185"/>
      <c r="G141" s="186"/>
      <c r="H141" s="186"/>
      <c r="I141" s="187"/>
      <c r="J141" s="188"/>
      <c r="K141" s="216"/>
      <c r="L141" s="186"/>
      <c r="M141" s="186"/>
      <c r="N141" s="187"/>
      <c r="O141" s="191"/>
      <c r="P141" s="337" t="s">
        <v>83</v>
      </c>
      <c r="Q141" s="218"/>
      <c r="R141" s="219">
        <f t="shared" si="27"/>
        <v>0</v>
      </c>
      <c r="S141" s="219">
        <f t="shared" si="28"/>
        <v>7</v>
      </c>
      <c r="T141" s="195"/>
      <c r="U141" s="196">
        <v>4</v>
      </c>
      <c r="V141" s="89">
        <f t="shared" si="23"/>
        <v>0</v>
      </c>
      <c r="W141" s="220" t="s">
        <v>179</v>
      </c>
      <c r="X141" s="221" t="s">
        <v>183</v>
      </c>
      <c r="Y141" s="222" t="s">
        <v>43</v>
      </c>
      <c r="Z141" s="199"/>
      <c r="AA141" s="218"/>
      <c r="AB141" s="223">
        <v>0</v>
      </c>
      <c r="AC141" s="224" t="s">
        <v>46</v>
      </c>
      <c r="AD141" s="225">
        <f t="shared" si="29"/>
        <v>1788</v>
      </c>
      <c r="AE141" s="226">
        <f>CEILING(AD141+AD141*'[1]Nastavení cen'!$J$17,1)</f>
        <v>2611</v>
      </c>
      <c r="AF141" s="226">
        <f t="shared" si="30"/>
        <v>0</v>
      </c>
      <c r="AG141" s="241"/>
      <c r="AH141" s="242"/>
      <c r="AI141" s="242"/>
      <c r="AJ141" s="228">
        <f t="shared" si="31"/>
        <v>2611</v>
      </c>
      <c r="AK141" s="218"/>
      <c r="AL141" s="229">
        <f t="shared" si="32"/>
        <v>0</v>
      </c>
      <c r="AM141" s="204"/>
      <c r="AN141" s="230">
        <v>100</v>
      </c>
      <c r="AO141" s="231" t="s">
        <v>41</v>
      </c>
      <c r="AP141" s="232">
        <v>1</v>
      </c>
      <c r="AQ141" s="338" t="s">
        <v>41</v>
      </c>
      <c r="AR141" s="234">
        <f t="shared" si="33"/>
        <v>0</v>
      </c>
      <c r="AS141" s="235"/>
      <c r="AT141" s="236"/>
      <c r="AU141" s="237"/>
      <c r="AV141" s="238">
        <v>275</v>
      </c>
      <c r="AW141" s="239">
        <f>'[1]Nastavení cen'!$H$17</f>
        <v>390</v>
      </c>
      <c r="AX141" s="240"/>
    </row>
    <row r="142" spans="1:50" ht="17.25" hidden="1" customHeight="1" x14ac:dyDescent="0.3">
      <c r="A142" s="213"/>
      <c r="B142" s="214"/>
      <c r="C142" s="215"/>
      <c r="D142" s="186"/>
      <c r="E142" s="184"/>
      <c r="F142" s="185"/>
      <c r="G142" s="186"/>
      <c r="H142" s="186"/>
      <c r="I142" s="187"/>
      <c r="J142" s="188"/>
      <c r="K142" s="216"/>
      <c r="L142" s="186"/>
      <c r="M142" s="186"/>
      <c r="N142" s="187"/>
      <c r="O142" s="191"/>
      <c r="P142" s="337" t="s">
        <v>83</v>
      </c>
      <c r="Q142" s="218"/>
      <c r="R142" s="219">
        <f t="shared" si="27"/>
        <v>0</v>
      </c>
      <c r="S142" s="219">
        <f t="shared" si="28"/>
        <v>7</v>
      </c>
      <c r="T142" s="195"/>
      <c r="U142" s="196">
        <v>4</v>
      </c>
      <c r="V142" s="89">
        <f t="shared" si="23"/>
        <v>0</v>
      </c>
      <c r="W142" s="220" t="s">
        <v>179</v>
      </c>
      <c r="X142" s="221" t="s">
        <v>184</v>
      </c>
      <c r="Y142" s="222" t="s">
        <v>43</v>
      </c>
      <c r="Z142" s="199"/>
      <c r="AA142" s="218"/>
      <c r="AB142" s="223">
        <v>0</v>
      </c>
      <c r="AC142" s="224" t="s">
        <v>46</v>
      </c>
      <c r="AD142" s="225">
        <f t="shared" si="29"/>
        <v>2301</v>
      </c>
      <c r="AE142" s="226">
        <f>CEILING(AD142+AD142*'[1]Nastavení cen'!$J$17,1)</f>
        <v>3360</v>
      </c>
      <c r="AF142" s="226">
        <f t="shared" si="30"/>
        <v>0</v>
      </c>
      <c r="AG142" s="241"/>
      <c r="AH142" s="242"/>
      <c r="AI142" s="242"/>
      <c r="AJ142" s="228">
        <f t="shared" si="31"/>
        <v>3360</v>
      </c>
      <c r="AK142" s="218"/>
      <c r="AL142" s="229">
        <f t="shared" si="32"/>
        <v>0</v>
      </c>
      <c r="AM142" s="204"/>
      <c r="AN142" s="230">
        <v>300</v>
      </c>
      <c r="AO142" s="231" t="s">
        <v>41</v>
      </c>
      <c r="AP142" s="232">
        <v>1</v>
      </c>
      <c r="AQ142" s="338" t="s">
        <v>41</v>
      </c>
      <c r="AR142" s="234">
        <f t="shared" si="33"/>
        <v>0</v>
      </c>
      <c r="AS142" s="235"/>
      <c r="AT142" s="236"/>
      <c r="AU142" s="237"/>
      <c r="AV142" s="238">
        <v>354</v>
      </c>
      <c r="AW142" s="239">
        <f>'[1]Nastavení cen'!$H$17</f>
        <v>390</v>
      </c>
      <c r="AX142" s="240"/>
    </row>
    <row r="143" spans="1:50" ht="17.25" hidden="1" customHeight="1" x14ac:dyDescent="0.3">
      <c r="A143" s="213"/>
      <c r="B143" s="214"/>
      <c r="C143" s="215"/>
      <c r="D143" s="186"/>
      <c r="E143" s="184"/>
      <c r="F143" s="185"/>
      <c r="G143" s="186"/>
      <c r="H143" s="186"/>
      <c r="I143" s="187"/>
      <c r="J143" s="188"/>
      <c r="K143" s="216"/>
      <c r="L143" s="186"/>
      <c r="M143" s="186"/>
      <c r="N143" s="187"/>
      <c r="O143" s="191"/>
      <c r="P143" s="337" t="s">
        <v>83</v>
      </c>
      <c r="Q143" s="218"/>
      <c r="R143" s="219">
        <f t="shared" si="27"/>
        <v>0</v>
      </c>
      <c r="S143" s="219">
        <f t="shared" si="28"/>
        <v>7</v>
      </c>
      <c r="T143" s="195"/>
      <c r="U143" s="196">
        <v>4</v>
      </c>
      <c r="V143" s="89">
        <f t="shared" si="23"/>
        <v>0</v>
      </c>
      <c r="W143" s="220" t="s">
        <v>179</v>
      </c>
      <c r="X143" s="221" t="s">
        <v>185</v>
      </c>
      <c r="Y143" s="222" t="s">
        <v>43</v>
      </c>
      <c r="Z143" s="199"/>
      <c r="AA143" s="218"/>
      <c r="AB143" s="223">
        <v>0</v>
      </c>
      <c r="AC143" s="224" t="s">
        <v>46</v>
      </c>
      <c r="AD143" s="225">
        <f t="shared" si="29"/>
        <v>2386</v>
      </c>
      <c r="AE143" s="226">
        <f>CEILING(AD143+AD143*'[1]Nastavení cen'!$J$17,1)</f>
        <v>3484</v>
      </c>
      <c r="AF143" s="226">
        <f t="shared" si="30"/>
        <v>0</v>
      </c>
      <c r="AG143" s="241"/>
      <c r="AH143" s="242"/>
      <c r="AI143" s="242"/>
      <c r="AJ143" s="228">
        <f t="shared" si="31"/>
        <v>3484</v>
      </c>
      <c r="AK143" s="218"/>
      <c r="AL143" s="229">
        <f t="shared" si="32"/>
        <v>0</v>
      </c>
      <c r="AM143" s="204"/>
      <c r="AN143" s="230">
        <v>150</v>
      </c>
      <c r="AO143" s="231" t="s">
        <v>41</v>
      </c>
      <c r="AP143" s="232">
        <v>1</v>
      </c>
      <c r="AQ143" s="338" t="s">
        <v>41</v>
      </c>
      <c r="AR143" s="234">
        <f t="shared" si="33"/>
        <v>0</v>
      </c>
      <c r="AS143" s="235"/>
      <c r="AT143" s="236"/>
      <c r="AU143" s="237"/>
      <c r="AV143" s="238">
        <v>367</v>
      </c>
      <c r="AW143" s="239">
        <f>'[1]Nastavení cen'!$H$17</f>
        <v>390</v>
      </c>
      <c r="AX143" s="240"/>
    </row>
    <row r="144" spans="1:50" ht="17.25" hidden="1" customHeight="1" x14ac:dyDescent="0.3">
      <c r="A144" s="213"/>
      <c r="B144" s="214"/>
      <c r="C144" s="215"/>
      <c r="D144" s="186"/>
      <c r="E144" s="184"/>
      <c r="F144" s="185"/>
      <c r="G144" s="186"/>
      <c r="H144" s="186"/>
      <c r="I144" s="187"/>
      <c r="J144" s="188"/>
      <c r="K144" s="216"/>
      <c r="L144" s="186"/>
      <c r="M144" s="186"/>
      <c r="N144" s="187"/>
      <c r="O144" s="191"/>
      <c r="P144" s="337" t="s">
        <v>83</v>
      </c>
      <c r="Q144" s="218"/>
      <c r="R144" s="219">
        <f t="shared" si="27"/>
        <v>0</v>
      </c>
      <c r="S144" s="219">
        <f t="shared" si="28"/>
        <v>7</v>
      </c>
      <c r="T144" s="195"/>
      <c r="U144" s="196">
        <v>4</v>
      </c>
      <c r="V144" s="89">
        <f t="shared" si="23"/>
        <v>0</v>
      </c>
      <c r="W144" s="220" t="s">
        <v>179</v>
      </c>
      <c r="X144" s="221" t="s">
        <v>186</v>
      </c>
      <c r="Y144" s="222" t="s">
        <v>43</v>
      </c>
      <c r="Z144" s="199"/>
      <c r="AA144" s="218"/>
      <c r="AB144" s="223">
        <v>0</v>
      </c>
      <c r="AC144" s="224" t="s">
        <v>40</v>
      </c>
      <c r="AD144" s="225">
        <f t="shared" si="29"/>
        <v>449</v>
      </c>
      <c r="AE144" s="226">
        <f>CEILING(AD144+AD144*'[1]Nastavení cen'!$J$17,1)</f>
        <v>656</v>
      </c>
      <c r="AF144" s="226">
        <f t="shared" si="30"/>
        <v>0</v>
      </c>
      <c r="AG144" s="241"/>
      <c r="AH144" s="242"/>
      <c r="AI144" s="242"/>
      <c r="AJ144" s="228">
        <f t="shared" si="31"/>
        <v>656</v>
      </c>
      <c r="AK144" s="218"/>
      <c r="AL144" s="229">
        <f t="shared" si="32"/>
        <v>0</v>
      </c>
      <c r="AM144" s="204"/>
      <c r="AN144" s="230">
        <v>50</v>
      </c>
      <c r="AO144" s="231" t="s">
        <v>41</v>
      </c>
      <c r="AP144" s="232">
        <v>1</v>
      </c>
      <c r="AQ144" s="338" t="s">
        <v>41</v>
      </c>
      <c r="AR144" s="234">
        <f t="shared" si="33"/>
        <v>0</v>
      </c>
      <c r="AS144" s="235"/>
      <c r="AT144" s="236"/>
      <c r="AU144" s="237"/>
      <c r="AV144" s="238">
        <v>69</v>
      </c>
      <c r="AW144" s="239">
        <f>'[1]Nastavení cen'!$H$17</f>
        <v>390</v>
      </c>
      <c r="AX144" s="240"/>
    </row>
    <row r="145" spans="1:50" ht="17.25" hidden="1" customHeight="1" x14ac:dyDescent="0.3">
      <c r="A145" s="213"/>
      <c r="B145" s="214"/>
      <c r="C145" s="215"/>
      <c r="D145" s="186"/>
      <c r="E145" s="184"/>
      <c r="F145" s="185"/>
      <c r="G145" s="186"/>
      <c r="H145" s="186"/>
      <c r="I145" s="187"/>
      <c r="J145" s="188"/>
      <c r="K145" s="216"/>
      <c r="L145" s="186"/>
      <c r="M145" s="186"/>
      <c r="N145" s="187"/>
      <c r="O145" s="191"/>
      <c r="P145" s="337" t="s">
        <v>83</v>
      </c>
      <c r="Q145" s="218"/>
      <c r="R145" s="219">
        <f t="shared" si="27"/>
        <v>0</v>
      </c>
      <c r="S145" s="219">
        <f t="shared" si="28"/>
        <v>7</v>
      </c>
      <c r="T145" s="195"/>
      <c r="U145" s="196">
        <v>4</v>
      </c>
      <c r="V145" s="89">
        <f t="shared" si="23"/>
        <v>0</v>
      </c>
      <c r="W145" s="220" t="s">
        <v>179</v>
      </c>
      <c r="X145" s="221" t="s">
        <v>187</v>
      </c>
      <c r="Y145" s="222" t="s">
        <v>43</v>
      </c>
      <c r="Z145" s="199"/>
      <c r="AA145" s="218"/>
      <c r="AB145" s="223">
        <v>0</v>
      </c>
      <c r="AC145" s="224" t="s">
        <v>40</v>
      </c>
      <c r="AD145" s="225">
        <f t="shared" si="29"/>
        <v>371</v>
      </c>
      <c r="AE145" s="226">
        <f>CEILING(AD145+AD145*'[1]Nastavení cen'!$J$17,1)</f>
        <v>542</v>
      </c>
      <c r="AF145" s="226">
        <f t="shared" si="30"/>
        <v>0</v>
      </c>
      <c r="AG145" s="241"/>
      <c r="AH145" s="242"/>
      <c r="AI145" s="242"/>
      <c r="AJ145" s="228">
        <f t="shared" si="31"/>
        <v>542</v>
      </c>
      <c r="AK145" s="218"/>
      <c r="AL145" s="229">
        <f t="shared" si="32"/>
        <v>0</v>
      </c>
      <c r="AM145" s="204"/>
      <c r="AN145" s="230">
        <v>10</v>
      </c>
      <c r="AO145" s="231" t="s">
        <v>41</v>
      </c>
      <c r="AP145" s="232">
        <v>1</v>
      </c>
      <c r="AQ145" s="338" t="s">
        <v>41</v>
      </c>
      <c r="AR145" s="234">
        <f t="shared" si="33"/>
        <v>0</v>
      </c>
      <c r="AS145" s="235"/>
      <c r="AT145" s="236"/>
      <c r="AU145" s="237"/>
      <c r="AV145" s="238">
        <v>57</v>
      </c>
      <c r="AW145" s="239">
        <f>'[1]Nastavení cen'!$H$17</f>
        <v>390</v>
      </c>
      <c r="AX145" s="240"/>
    </row>
    <row r="146" spans="1:50" ht="17.25" hidden="1" customHeight="1" x14ac:dyDescent="0.3">
      <c r="A146" s="213"/>
      <c r="B146" s="214"/>
      <c r="C146" s="215"/>
      <c r="D146" s="186"/>
      <c r="E146" s="184"/>
      <c r="F146" s="185"/>
      <c r="G146" s="186"/>
      <c r="H146" s="186"/>
      <c r="I146" s="187"/>
      <c r="J146" s="188"/>
      <c r="K146" s="216"/>
      <c r="L146" s="186"/>
      <c r="M146" s="186"/>
      <c r="N146" s="187"/>
      <c r="O146" s="191"/>
      <c r="P146" s="337" t="s">
        <v>83</v>
      </c>
      <c r="Q146" s="218"/>
      <c r="R146" s="219">
        <f t="shared" si="27"/>
        <v>0</v>
      </c>
      <c r="S146" s="219">
        <f t="shared" si="28"/>
        <v>7</v>
      </c>
      <c r="T146" s="195"/>
      <c r="U146" s="196">
        <v>4</v>
      </c>
      <c r="V146" s="89">
        <f t="shared" si="23"/>
        <v>0</v>
      </c>
      <c r="W146" s="220" t="s">
        <v>179</v>
      </c>
      <c r="X146" s="221" t="s">
        <v>188</v>
      </c>
      <c r="Y146" s="222" t="s">
        <v>43</v>
      </c>
      <c r="Z146" s="199"/>
      <c r="AA146" s="218"/>
      <c r="AB146" s="223">
        <v>0</v>
      </c>
      <c r="AC146" s="224" t="s">
        <v>40</v>
      </c>
      <c r="AD146" s="225">
        <f t="shared" si="29"/>
        <v>832</v>
      </c>
      <c r="AE146" s="226">
        <f>CEILING(AD146+AD146*'[1]Nastavení cen'!$J$17,1)</f>
        <v>1215</v>
      </c>
      <c r="AF146" s="226">
        <f t="shared" si="30"/>
        <v>0</v>
      </c>
      <c r="AG146" s="241"/>
      <c r="AH146" s="242"/>
      <c r="AI146" s="242"/>
      <c r="AJ146" s="228">
        <f t="shared" si="31"/>
        <v>1215</v>
      </c>
      <c r="AK146" s="218"/>
      <c r="AL146" s="229">
        <f t="shared" si="32"/>
        <v>0</v>
      </c>
      <c r="AM146" s="204"/>
      <c r="AN146" s="230">
        <v>50</v>
      </c>
      <c r="AO146" s="231" t="s">
        <v>41</v>
      </c>
      <c r="AP146" s="232">
        <v>1</v>
      </c>
      <c r="AQ146" s="338" t="s">
        <v>41</v>
      </c>
      <c r="AR146" s="234">
        <f t="shared" si="33"/>
        <v>0</v>
      </c>
      <c r="AS146" s="235"/>
      <c r="AT146" s="236"/>
      <c r="AU146" s="237"/>
      <c r="AV146" s="238">
        <v>128</v>
      </c>
      <c r="AW146" s="239">
        <f>'[1]Nastavení cen'!$H$17</f>
        <v>390</v>
      </c>
      <c r="AX146" s="240"/>
    </row>
    <row r="147" spans="1:50" ht="17.25" hidden="1" customHeight="1" x14ac:dyDescent="0.3">
      <c r="A147" s="213"/>
      <c r="B147" s="214"/>
      <c r="C147" s="215"/>
      <c r="D147" s="186"/>
      <c r="E147" s="184"/>
      <c r="F147" s="185"/>
      <c r="G147" s="186"/>
      <c r="H147" s="186"/>
      <c r="I147" s="187"/>
      <c r="J147" s="188"/>
      <c r="K147" s="216"/>
      <c r="L147" s="186"/>
      <c r="M147" s="186"/>
      <c r="N147" s="187"/>
      <c r="O147" s="191"/>
      <c r="P147" s="337" t="s">
        <v>83</v>
      </c>
      <c r="Q147" s="218"/>
      <c r="R147" s="219">
        <f t="shared" si="27"/>
        <v>0</v>
      </c>
      <c r="S147" s="219">
        <f t="shared" si="28"/>
        <v>7</v>
      </c>
      <c r="T147" s="195"/>
      <c r="U147" s="196">
        <v>4</v>
      </c>
      <c r="V147" s="89">
        <f t="shared" si="23"/>
        <v>0</v>
      </c>
      <c r="W147" s="220" t="s">
        <v>179</v>
      </c>
      <c r="X147" s="221" t="s">
        <v>189</v>
      </c>
      <c r="Y147" s="222" t="s">
        <v>43</v>
      </c>
      <c r="Z147" s="199"/>
      <c r="AA147" s="218"/>
      <c r="AB147" s="223">
        <v>0</v>
      </c>
      <c r="AC147" s="224" t="s">
        <v>40</v>
      </c>
      <c r="AD147" s="225">
        <f t="shared" si="29"/>
        <v>371</v>
      </c>
      <c r="AE147" s="226">
        <f>CEILING(AD147+AD147*'[1]Nastavení cen'!$J$17,1)</f>
        <v>542</v>
      </c>
      <c r="AF147" s="226">
        <f t="shared" si="30"/>
        <v>0</v>
      </c>
      <c r="AG147" s="241"/>
      <c r="AH147" s="242"/>
      <c r="AI147" s="242"/>
      <c r="AJ147" s="228">
        <f t="shared" si="31"/>
        <v>542</v>
      </c>
      <c r="AK147" s="218"/>
      <c r="AL147" s="229">
        <f t="shared" si="32"/>
        <v>0</v>
      </c>
      <c r="AM147" s="204"/>
      <c r="AN147" s="230">
        <v>5</v>
      </c>
      <c r="AO147" s="231" t="s">
        <v>41</v>
      </c>
      <c r="AP147" s="232">
        <v>1</v>
      </c>
      <c r="AQ147" s="338" t="s">
        <v>41</v>
      </c>
      <c r="AR147" s="234">
        <f t="shared" si="33"/>
        <v>0</v>
      </c>
      <c r="AS147" s="235"/>
      <c r="AT147" s="236"/>
      <c r="AU147" s="237"/>
      <c r="AV147" s="238">
        <v>57</v>
      </c>
      <c r="AW147" s="239">
        <f>'[1]Nastavení cen'!$H$17</f>
        <v>390</v>
      </c>
      <c r="AX147" s="240"/>
    </row>
    <row r="148" spans="1:50" ht="17.25" hidden="1" customHeight="1" x14ac:dyDescent="0.3">
      <c r="A148" s="213"/>
      <c r="B148" s="214"/>
      <c r="C148" s="215"/>
      <c r="D148" s="186"/>
      <c r="E148" s="184"/>
      <c r="F148" s="185"/>
      <c r="G148" s="186"/>
      <c r="H148" s="186"/>
      <c r="I148" s="187"/>
      <c r="J148" s="188"/>
      <c r="K148" s="216"/>
      <c r="L148" s="186"/>
      <c r="M148" s="186"/>
      <c r="N148" s="187"/>
      <c r="O148" s="191"/>
      <c r="P148" s="337" t="s">
        <v>83</v>
      </c>
      <c r="Q148" s="218"/>
      <c r="R148" s="219">
        <f t="shared" si="27"/>
        <v>0</v>
      </c>
      <c r="S148" s="219">
        <f t="shared" si="28"/>
        <v>7</v>
      </c>
      <c r="T148" s="195"/>
      <c r="U148" s="196">
        <v>4</v>
      </c>
      <c r="V148" s="89">
        <f t="shared" si="23"/>
        <v>0</v>
      </c>
      <c r="W148" s="220" t="s">
        <v>179</v>
      </c>
      <c r="X148" s="221" t="s">
        <v>190</v>
      </c>
      <c r="Y148" s="222" t="s">
        <v>43</v>
      </c>
      <c r="Z148" s="199"/>
      <c r="AA148" s="218"/>
      <c r="AB148" s="223">
        <v>0</v>
      </c>
      <c r="AC148" s="224" t="s">
        <v>40</v>
      </c>
      <c r="AD148" s="225">
        <f t="shared" si="29"/>
        <v>631</v>
      </c>
      <c r="AE148" s="226">
        <f>CEILING(AD148+AD148*'[1]Nastavení cen'!$J$17,1)</f>
        <v>922</v>
      </c>
      <c r="AF148" s="226">
        <f t="shared" si="30"/>
        <v>0</v>
      </c>
      <c r="AG148" s="241"/>
      <c r="AH148" s="242"/>
      <c r="AI148" s="242"/>
      <c r="AJ148" s="228">
        <f t="shared" si="31"/>
        <v>922</v>
      </c>
      <c r="AK148" s="218"/>
      <c r="AL148" s="229">
        <f t="shared" si="32"/>
        <v>0</v>
      </c>
      <c r="AM148" s="204"/>
      <c r="AN148" s="230">
        <v>30</v>
      </c>
      <c r="AO148" s="231" t="s">
        <v>41</v>
      </c>
      <c r="AP148" s="232">
        <v>1</v>
      </c>
      <c r="AQ148" s="338" t="s">
        <v>41</v>
      </c>
      <c r="AR148" s="234">
        <f t="shared" si="33"/>
        <v>0</v>
      </c>
      <c r="AS148" s="235"/>
      <c r="AT148" s="236"/>
      <c r="AU148" s="237"/>
      <c r="AV148" s="238">
        <v>97</v>
      </c>
      <c r="AW148" s="239">
        <f>'[1]Nastavení cen'!$H$17</f>
        <v>390</v>
      </c>
      <c r="AX148" s="240"/>
    </row>
    <row r="149" spans="1:50" ht="17.25" hidden="1" customHeight="1" x14ac:dyDescent="0.3">
      <c r="A149" s="213"/>
      <c r="B149" s="214"/>
      <c r="C149" s="215"/>
      <c r="D149" s="186"/>
      <c r="E149" s="184"/>
      <c r="F149" s="185"/>
      <c r="G149" s="186"/>
      <c r="H149" s="186"/>
      <c r="I149" s="187"/>
      <c r="J149" s="188"/>
      <c r="K149" s="216"/>
      <c r="L149" s="186"/>
      <c r="M149" s="186"/>
      <c r="N149" s="187"/>
      <c r="O149" s="191"/>
      <c r="P149" s="337" t="s">
        <v>83</v>
      </c>
      <c r="Q149" s="218"/>
      <c r="R149" s="219">
        <f t="shared" si="27"/>
        <v>0</v>
      </c>
      <c r="S149" s="219">
        <f t="shared" si="28"/>
        <v>7</v>
      </c>
      <c r="T149" s="195"/>
      <c r="U149" s="196">
        <v>4</v>
      </c>
      <c r="V149" s="89">
        <f t="shared" si="23"/>
        <v>0</v>
      </c>
      <c r="W149" s="220" t="s">
        <v>179</v>
      </c>
      <c r="X149" s="221" t="s">
        <v>191</v>
      </c>
      <c r="Y149" s="222" t="s">
        <v>43</v>
      </c>
      <c r="Z149" s="199"/>
      <c r="AA149" s="218"/>
      <c r="AB149" s="223">
        <v>0</v>
      </c>
      <c r="AC149" s="224" t="s">
        <v>40</v>
      </c>
      <c r="AD149" s="225">
        <f t="shared" si="29"/>
        <v>182</v>
      </c>
      <c r="AE149" s="226">
        <f>CEILING(AD149+AD149*'[1]Nastavení cen'!$J$17,1)</f>
        <v>266</v>
      </c>
      <c r="AF149" s="226">
        <f t="shared" si="30"/>
        <v>0</v>
      </c>
      <c r="AG149" s="241"/>
      <c r="AH149" s="242"/>
      <c r="AI149" s="242"/>
      <c r="AJ149" s="228">
        <f t="shared" si="31"/>
        <v>266</v>
      </c>
      <c r="AK149" s="218"/>
      <c r="AL149" s="229">
        <f t="shared" si="32"/>
        <v>0</v>
      </c>
      <c r="AM149" s="204"/>
      <c r="AN149" s="230">
        <v>5</v>
      </c>
      <c r="AO149" s="231" t="s">
        <v>41</v>
      </c>
      <c r="AP149" s="232">
        <v>1</v>
      </c>
      <c r="AQ149" s="338" t="s">
        <v>41</v>
      </c>
      <c r="AR149" s="234">
        <f t="shared" si="33"/>
        <v>0</v>
      </c>
      <c r="AS149" s="235"/>
      <c r="AT149" s="236"/>
      <c r="AU149" s="237"/>
      <c r="AV149" s="238">
        <v>28</v>
      </c>
      <c r="AW149" s="239">
        <f>'[1]Nastavení cen'!$H$17</f>
        <v>390</v>
      </c>
      <c r="AX149" s="240"/>
    </row>
    <row r="150" spans="1:50" ht="17.25" hidden="1" customHeight="1" x14ac:dyDescent="0.3">
      <c r="A150" s="213"/>
      <c r="B150" s="214"/>
      <c r="C150" s="215"/>
      <c r="D150" s="186"/>
      <c r="E150" s="184"/>
      <c r="F150" s="185"/>
      <c r="G150" s="186"/>
      <c r="H150" s="186"/>
      <c r="I150" s="187"/>
      <c r="J150" s="188"/>
      <c r="K150" s="216"/>
      <c r="L150" s="186"/>
      <c r="M150" s="186"/>
      <c r="N150" s="187"/>
      <c r="O150" s="191"/>
      <c r="P150" s="337" t="s">
        <v>83</v>
      </c>
      <c r="Q150" s="218"/>
      <c r="R150" s="219">
        <f t="shared" si="27"/>
        <v>0</v>
      </c>
      <c r="S150" s="219">
        <f t="shared" si="28"/>
        <v>7</v>
      </c>
      <c r="T150" s="195"/>
      <c r="U150" s="196">
        <v>4</v>
      </c>
      <c r="V150" s="89">
        <f t="shared" si="23"/>
        <v>0</v>
      </c>
      <c r="W150" s="220" t="s">
        <v>179</v>
      </c>
      <c r="X150" s="221" t="s">
        <v>192</v>
      </c>
      <c r="Y150" s="222" t="s">
        <v>43</v>
      </c>
      <c r="Z150" s="199"/>
      <c r="AA150" s="218"/>
      <c r="AB150" s="223">
        <v>0</v>
      </c>
      <c r="AC150" s="224" t="s">
        <v>146</v>
      </c>
      <c r="AD150" s="225">
        <f t="shared" si="29"/>
        <v>85</v>
      </c>
      <c r="AE150" s="226">
        <f>CEILING(AD150+AD150*'[1]Nastavení cen'!$J$17,1)</f>
        <v>125</v>
      </c>
      <c r="AF150" s="226">
        <f t="shared" si="30"/>
        <v>0</v>
      </c>
      <c r="AG150" s="241"/>
      <c r="AH150" s="242"/>
      <c r="AI150" s="242"/>
      <c r="AJ150" s="228">
        <f t="shared" si="31"/>
        <v>125</v>
      </c>
      <c r="AK150" s="218"/>
      <c r="AL150" s="229">
        <f t="shared" si="32"/>
        <v>0</v>
      </c>
      <c r="AM150" s="204"/>
      <c r="AN150" s="230">
        <v>2</v>
      </c>
      <c r="AO150" s="231" t="s">
        <v>41</v>
      </c>
      <c r="AP150" s="232">
        <v>1</v>
      </c>
      <c r="AQ150" s="338" t="s">
        <v>41</v>
      </c>
      <c r="AR150" s="234">
        <f t="shared" si="33"/>
        <v>0</v>
      </c>
      <c r="AS150" s="235"/>
      <c r="AT150" s="236"/>
      <c r="AU150" s="237"/>
      <c r="AV150" s="238">
        <v>13</v>
      </c>
      <c r="AW150" s="239">
        <f>'[1]Nastavení cen'!$H$17</f>
        <v>390</v>
      </c>
      <c r="AX150" s="240"/>
    </row>
    <row r="151" spans="1:50" ht="17.25" hidden="1" customHeight="1" x14ac:dyDescent="0.3">
      <c r="A151" s="213"/>
      <c r="B151" s="214"/>
      <c r="C151" s="215"/>
      <c r="D151" s="186"/>
      <c r="E151" s="184"/>
      <c r="F151" s="185"/>
      <c r="G151" s="186"/>
      <c r="H151" s="186"/>
      <c r="I151" s="187"/>
      <c r="J151" s="188"/>
      <c r="K151" s="216"/>
      <c r="L151" s="186"/>
      <c r="M151" s="186"/>
      <c r="N151" s="187"/>
      <c r="O151" s="191"/>
      <c r="P151" s="337" t="s">
        <v>83</v>
      </c>
      <c r="Q151" s="218"/>
      <c r="R151" s="219">
        <f t="shared" si="27"/>
        <v>0</v>
      </c>
      <c r="S151" s="219">
        <f t="shared" si="28"/>
        <v>7</v>
      </c>
      <c r="T151" s="195"/>
      <c r="U151" s="196">
        <v>4</v>
      </c>
      <c r="V151" s="89">
        <f t="shared" si="23"/>
        <v>0</v>
      </c>
      <c r="W151" s="220" t="s">
        <v>179</v>
      </c>
      <c r="X151" s="221" t="s">
        <v>193</v>
      </c>
      <c r="Y151" s="222" t="s">
        <v>43</v>
      </c>
      <c r="Z151" s="199"/>
      <c r="AA151" s="218"/>
      <c r="AB151" s="223">
        <v>0</v>
      </c>
      <c r="AC151" s="224" t="s">
        <v>146</v>
      </c>
      <c r="AD151" s="225">
        <f t="shared" si="29"/>
        <v>72</v>
      </c>
      <c r="AE151" s="226">
        <f>CEILING(AD151+AD151*'[1]Nastavení cen'!$J$17,1)</f>
        <v>106</v>
      </c>
      <c r="AF151" s="226">
        <f t="shared" si="30"/>
        <v>0</v>
      </c>
      <c r="AG151" s="241"/>
      <c r="AH151" s="242"/>
      <c r="AI151" s="242"/>
      <c r="AJ151" s="228">
        <f t="shared" si="31"/>
        <v>106</v>
      </c>
      <c r="AK151" s="218"/>
      <c r="AL151" s="229">
        <f t="shared" si="32"/>
        <v>0</v>
      </c>
      <c r="AM151" s="204"/>
      <c r="AN151" s="230">
        <v>1</v>
      </c>
      <c r="AO151" s="231" t="s">
        <v>41</v>
      </c>
      <c r="AP151" s="232">
        <v>1</v>
      </c>
      <c r="AQ151" s="338" t="s">
        <v>41</v>
      </c>
      <c r="AR151" s="234">
        <f t="shared" si="33"/>
        <v>0</v>
      </c>
      <c r="AS151" s="235"/>
      <c r="AT151" s="236"/>
      <c r="AU151" s="237"/>
      <c r="AV151" s="238">
        <v>11</v>
      </c>
      <c r="AW151" s="239">
        <f>'[1]Nastavení cen'!$H$17</f>
        <v>390</v>
      </c>
      <c r="AX151" s="240"/>
    </row>
    <row r="152" spans="1:50" ht="17.25" hidden="1" customHeight="1" x14ac:dyDescent="0.3">
      <c r="A152" s="213"/>
      <c r="B152" s="214"/>
      <c r="C152" s="215"/>
      <c r="D152" s="186"/>
      <c r="E152" s="184"/>
      <c r="F152" s="185"/>
      <c r="G152" s="186"/>
      <c r="H152" s="186"/>
      <c r="I152" s="187"/>
      <c r="J152" s="188"/>
      <c r="K152" s="216"/>
      <c r="L152" s="186"/>
      <c r="M152" s="186"/>
      <c r="N152" s="187"/>
      <c r="O152" s="191"/>
      <c r="P152" s="337" t="s">
        <v>83</v>
      </c>
      <c r="Q152" s="218"/>
      <c r="R152" s="219">
        <f t="shared" si="27"/>
        <v>0</v>
      </c>
      <c r="S152" s="219">
        <f t="shared" si="28"/>
        <v>7</v>
      </c>
      <c r="T152" s="195"/>
      <c r="U152" s="196">
        <v>4</v>
      </c>
      <c r="V152" s="89">
        <f t="shared" si="23"/>
        <v>0</v>
      </c>
      <c r="W152" s="220" t="s">
        <v>179</v>
      </c>
      <c r="X152" s="221" t="s">
        <v>194</v>
      </c>
      <c r="Y152" s="222" t="s">
        <v>43</v>
      </c>
      <c r="Z152" s="199"/>
      <c r="AA152" s="218"/>
      <c r="AB152" s="223">
        <v>0</v>
      </c>
      <c r="AC152" s="224" t="s">
        <v>40</v>
      </c>
      <c r="AD152" s="225">
        <f t="shared" si="29"/>
        <v>832</v>
      </c>
      <c r="AE152" s="226">
        <f>CEILING(AD152+AD152*'[1]Nastavení cen'!$J$17,1)</f>
        <v>1215</v>
      </c>
      <c r="AF152" s="226">
        <f t="shared" si="30"/>
        <v>0</v>
      </c>
      <c r="AG152" s="241"/>
      <c r="AH152" s="242"/>
      <c r="AI152" s="242"/>
      <c r="AJ152" s="228">
        <f t="shared" si="31"/>
        <v>1215</v>
      </c>
      <c r="AK152" s="218"/>
      <c r="AL152" s="229">
        <f t="shared" si="32"/>
        <v>0</v>
      </c>
      <c r="AM152" s="204"/>
      <c r="AN152" s="230">
        <v>20</v>
      </c>
      <c r="AO152" s="231" t="s">
        <v>41</v>
      </c>
      <c r="AP152" s="232">
        <v>1</v>
      </c>
      <c r="AQ152" s="338" t="s">
        <v>41</v>
      </c>
      <c r="AR152" s="234">
        <f t="shared" si="33"/>
        <v>0</v>
      </c>
      <c r="AS152" s="235"/>
      <c r="AT152" s="236"/>
      <c r="AU152" s="237"/>
      <c r="AV152" s="238">
        <v>128</v>
      </c>
      <c r="AW152" s="239">
        <f>'[1]Nastavení cen'!$H$17</f>
        <v>390</v>
      </c>
      <c r="AX152" s="240"/>
    </row>
    <row r="153" spans="1:50" ht="25.05" customHeight="1" x14ac:dyDescent="0.3">
      <c r="A153" s="213"/>
      <c r="B153" s="214"/>
      <c r="C153" s="215"/>
      <c r="D153" s="186"/>
      <c r="E153" s="184"/>
      <c r="F153" s="185"/>
      <c r="G153" s="186"/>
      <c r="H153" s="186"/>
      <c r="I153" s="187"/>
      <c r="J153" s="188"/>
      <c r="K153" s="216"/>
      <c r="L153" s="186"/>
      <c r="M153" s="186"/>
      <c r="N153" s="187"/>
      <c r="O153" s="191"/>
      <c r="P153" s="337" t="s">
        <v>83</v>
      </c>
      <c r="Q153" s="218"/>
      <c r="R153" s="219">
        <f t="shared" si="27"/>
        <v>0</v>
      </c>
      <c r="S153" s="219">
        <f t="shared" si="28"/>
        <v>7</v>
      </c>
      <c r="T153" s="195">
        <v>13</v>
      </c>
      <c r="U153" s="196">
        <v>4</v>
      </c>
      <c r="V153" s="89">
        <f t="shared" si="23"/>
        <v>0</v>
      </c>
      <c r="W153" s="220" t="s">
        <v>195</v>
      </c>
      <c r="X153" s="221" t="s">
        <v>196</v>
      </c>
      <c r="Y153" s="222" t="s">
        <v>43</v>
      </c>
      <c r="Z153" s="199"/>
      <c r="AA153" s="218"/>
      <c r="AB153" s="223">
        <v>51</v>
      </c>
      <c r="AC153" s="224" t="s">
        <v>146</v>
      </c>
      <c r="AD153" s="225">
        <f t="shared" si="29"/>
        <v>20</v>
      </c>
      <c r="AE153" s="226"/>
      <c r="AF153" s="226">
        <f t="shared" si="30"/>
        <v>0</v>
      </c>
      <c r="AG153" s="241"/>
      <c r="AH153" s="242"/>
      <c r="AI153" s="242"/>
      <c r="AJ153" s="228">
        <f t="shared" si="31"/>
        <v>0</v>
      </c>
      <c r="AK153" s="218"/>
      <c r="AL153" s="229">
        <f t="shared" si="32"/>
        <v>0</v>
      </c>
      <c r="AM153" s="204"/>
      <c r="AN153" s="230">
        <v>0.3</v>
      </c>
      <c r="AO153" s="231" t="s">
        <v>41</v>
      </c>
      <c r="AP153" s="232">
        <v>1</v>
      </c>
      <c r="AQ153" s="338" t="s">
        <v>41</v>
      </c>
      <c r="AR153" s="234">
        <f t="shared" si="33"/>
        <v>15.299999999999999</v>
      </c>
      <c r="AS153" s="235"/>
      <c r="AT153" s="236"/>
      <c r="AU153" s="237"/>
      <c r="AV153" s="238">
        <v>3</v>
      </c>
      <c r="AW153" s="239">
        <f>'[1]Nastavení cen'!$H$17</f>
        <v>390</v>
      </c>
      <c r="AX153" s="240"/>
    </row>
    <row r="154" spans="1:50" ht="17.25" hidden="1" customHeight="1" x14ac:dyDescent="0.3">
      <c r="A154" s="213"/>
      <c r="B154" s="214"/>
      <c r="C154" s="215"/>
      <c r="D154" s="186"/>
      <c r="E154" s="184"/>
      <c r="F154" s="185"/>
      <c r="G154" s="186"/>
      <c r="H154" s="186"/>
      <c r="I154" s="187"/>
      <c r="J154" s="188"/>
      <c r="K154" s="216"/>
      <c r="L154" s="186"/>
      <c r="M154" s="186"/>
      <c r="N154" s="187"/>
      <c r="O154" s="191"/>
      <c r="P154" s="337" t="s">
        <v>83</v>
      </c>
      <c r="Q154" s="218"/>
      <c r="R154" s="219">
        <f t="shared" si="27"/>
        <v>0</v>
      </c>
      <c r="S154" s="219">
        <f t="shared" si="28"/>
        <v>7</v>
      </c>
      <c r="T154" s="195"/>
      <c r="U154" s="196">
        <v>4</v>
      </c>
      <c r="V154" s="89">
        <f t="shared" si="23"/>
        <v>0</v>
      </c>
      <c r="W154" s="220" t="s">
        <v>195</v>
      </c>
      <c r="X154" s="221" t="s">
        <v>197</v>
      </c>
      <c r="Y154" s="222" t="s">
        <v>43</v>
      </c>
      <c r="Z154" s="199"/>
      <c r="AA154" s="218"/>
      <c r="AB154" s="223">
        <v>0</v>
      </c>
      <c r="AC154" s="224" t="s">
        <v>146</v>
      </c>
      <c r="AD154" s="225">
        <f t="shared" si="29"/>
        <v>13</v>
      </c>
      <c r="AE154" s="226">
        <f>CEILING(AD154+AD154*'[1]Nastavení cen'!$J$17,1)</f>
        <v>19</v>
      </c>
      <c r="AF154" s="226">
        <f t="shared" si="30"/>
        <v>0</v>
      </c>
      <c r="AG154" s="241"/>
      <c r="AH154" s="242"/>
      <c r="AI154" s="242"/>
      <c r="AJ154" s="228">
        <f t="shared" si="31"/>
        <v>19</v>
      </c>
      <c r="AK154" s="218"/>
      <c r="AL154" s="229">
        <f t="shared" si="32"/>
        <v>0</v>
      </c>
      <c r="AM154" s="204"/>
      <c r="AN154" s="230">
        <v>0.05</v>
      </c>
      <c r="AO154" s="231" t="s">
        <v>41</v>
      </c>
      <c r="AP154" s="232">
        <v>1</v>
      </c>
      <c r="AQ154" s="338" t="s">
        <v>41</v>
      </c>
      <c r="AR154" s="234">
        <f t="shared" si="33"/>
        <v>0</v>
      </c>
      <c r="AS154" s="235"/>
      <c r="AT154" s="236"/>
      <c r="AU154" s="237"/>
      <c r="AV154" s="238">
        <v>2</v>
      </c>
      <c r="AW154" s="239">
        <f>'[1]Nastavení cen'!$H$17</f>
        <v>390</v>
      </c>
      <c r="AX154" s="240"/>
    </row>
    <row r="155" spans="1:50" ht="17.25" hidden="1" customHeight="1" x14ac:dyDescent="0.3">
      <c r="A155" s="213"/>
      <c r="B155" s="214"/>
      <c r="C155" s="215"/>
      <c r="D155" s="186"/>
      <c r="E155" s="184"/>
      <c r="F155" s="185"/>
      <c r="G155" s="186"/>
      <c r="H155" s="186"/>
      <c r="I155" s="187"/>
      <c r="J155" s="188"/>
      <c r="K155" s="216"/>
      <c r="L155" s="186"/>
      <c r="M155" s="186"/>
      <c r="N155" s="187"/>
      <c r="O155" s="191"/>
      <c r="P155" s="337" t="s">
        <v>83</v>
      </c>
      <c r="Q155" s="218"/>
      <c r="R155" s="219">
        <f t="shared" si="27"/>
        <v>0</v>
      </c>
      <c r="S155" s="219">
        <f t="shared" si="28"/>
        <v>7</v>
      </c>
      <c r="T155" s="195"/>
      <c r="U155" s="196">
        <v>4</v>
      </c>
      <c r="V155" s="89">
        <f t="shared" si="23"/>
        <v>0</v>
      </c>
      <c r="W155" s="220" t="s">
        <v>195</v>
      </c>
      <c r="X155" s="221" t="s">
        <v>198</v>
      </c>
      <c r="Y155" s="222" t="s">
        <v>43</v>
      </c>
      <c r="Z155" s="199"/>
      <c r="AA155" s="218"/>
      <c r="AB155" s="223">
        <v>0</v>
      </c>
      <c r="AC155" s="224" t="s">
        <v>48</v>
      </c>
      <c r="AD155" s="225">
        <f t="shared" si="29"/>
        <v>72</v>
      </c>
      <c r="AE155" s="226">
        <f>CEILING(AD155+AD155*'[1]Nastavení cen'!$J$17,1)</f>
        <v>106</v>
      </c>
      <c r="AF155" s="226">
        <f t="shared" si="30"/>
        <v>0</v>
      </c>
      <c r="AG155" s="241"/>
      <c r="AH155" s="242"/>
      <c r="AI155" s="242"/>
      <c r="AJ155" s="228">
        <f t="shared" si="31"/>
        <v>106</v>
      </c>
      <c r="AK155" s="218"/>
      <c r="AL155" s="229">
        <f t="shared" si="32"/>
        <v>0</v>
      </c>
      <c r="AM155" s="204"/>
      <c r="AN155" s="230">
        <v>8</v>
      </c>
      <c r="AO155" s="231" t="s">
        <v>41</v>
      </c>
      <c r="AP155" s="232">
        <v>1</v>
      </c>
      <c r="AQ155" s="338" t="s">
        <v>41</v>
      </c>
      <c r="AR155" s="234">
        <f t="shared" si="33"/>
        <v>0</v>
      </c>
      <c r="AS155" s="235"/>
      <c r="AT155" s="236"/>
      <c r="AU155" s="237"/>
      <c r="AV155" s="238">
        <v>11</v>
      </c>
      <c r="AW155" s="239">
        <f>'[1]Nastavení cen'!$H$17</f>
        <v>390</v>
      </c>
      <c r="AX155" s="240"/>
    </row>
    <row r="156" spans="1:50" ht="17.25" hidden="1" customHeight="1" x14ac:dyDescent="0.3">
      <c r="A156" s="213"/>
      <c r="B156" s="214"/>
      <c r="C156" s="215"/>
      <c r="D156" s="186"/>
      <c r="E156" s="184"/>
      <c r="F156" s="185"/>
      <c r="G156" s="186"/>
      <c r="H156" s="186"/>
      <c r="I156" s="187"/>
      <c r="J156" s="188"/>
      <c r="K156" s="216"/>
      <c r="L156" s="186"/>
      <c r="M156" s="186"/>
      <c r="N156" s="187"/>
      <c r="O156" s="191"/>
      <c r="P156" s="337" t="s">
        <v>83</v>
      </c>
      <c r="Q156" s="218"/>
      <c r="R156" s="219">
        <f t="shared" si="27"/>
        <v>0</v>
      </c>
      <c r="S156" s="219">
        <f t="shared" si="28"/>
        <v>7</v>
      </c>
      <c r="T156" s="195"/>
      <c r="U156" s="196">
        <v>4</v>
      </c>
      <c r="V156" s="89">
        <f t="shared" si="23"/>
        <v>0</v>
      </c>
      <c r="W156" s="220" t="s">
        <v>195</v>
      </c>
      <c r="X156" s="221" t="s">
        <v>199</v>
      </c>
      <c r="Y156" s="222" t="s">
        <v>43</v>
      </c>
      <c r="Z156" s="199"/>
      <c r="AA156" s="218"/>
      <c r="AB156" s="223">
        <v>0</v>
      </c>
      <c r="AC156" s="224" t="s">
        <v>48</v>
      </c>
      <c r="AD156" s="225">
        <f t="shared" si="29"/>
        <v>85</v>
      </c>
      <c r="AE156" s="226">
        <f>CEILING(AD156+AD156*'[1]Nastavení cen'!$J$17,1)</f>
        <v>125</v>
      </c>
      <c r="AF156" s="226">
        <f t="shared" si="30"/>
        <v>0</v>
      </c>
      <c r="AG156" s="241"/>
      <c r="AH156" s="242"/>
      <c r="AI156" s="242"/>
      <c r="AJ156" s="228">
        <f t="shared" si="31"/>
        <v>125</v>
      </c>
      <c r="AK156" s="218"/>
      <c r="AL156" s="229">
        <f t="shared" si="32"/>
        <v>0</v>
      </c>
      <c r="AM156" s="204"/>
      <c r="AN156" s="230">
        <v>8</v>
      </c>
      <c r="AO156" s="231" t="s">
        <v>41</v>
      </c>
      <c r="AP156" s="232">
        <v>1</v>
      </c>
      <c r="AQ156" s="338" t="s">
        <v>41</v>
      </c>
      <c r="AR156" s="234">
        <f t="shared" si="33"/>
        <v>0</v>
      </c>
      <c r="AS156" s="235"/>
      <c r="AT156" s="236"/>
      <c r="AU156" s="237"/>
      <c r="AV156" s="238">
        <v>13</v>
      </c>
      <c r="AW156" s="239">
        <f>'[1]Nastavení cen'!$H$17</f>
        <v>390</v>
      </c>
      <c r="AX156" s="240"/>
    </row>
    <row r="157" spans="1:50" ht="17.25" hidden="1" customHeight="1" x14ac:dyDescent="0.3">
      <c r="A157" s="213"/>
      <c r="B157" s="214"/>
      <c r="C157" s="215"/>
      <c r="D157" s="186"/>
      <c r="E157" s="184"/>
      <c r="F157" s="185"/>
      <c r="G157" s="186"/>
      <c r="H157" s="186"/>
      <c r="I157" s="187"/>
      <c r="J157" s="188"/>
      <c r="K157" s="216"/>
      <c r="L157" s="186"/>
      <c r="M157" s="186"/>
      <c r="N157" s="187"/>
      <c r="O157" s="191"/>
      <c r="P157" s="337" t="s">
        <v>83</v>
      </c>
      <c r="Q157" s="218"/>
      <c r="R157" s="219">
        <f t="shared" si="27"/>
        <v>0</v>
      </c>
      <c r="S157" s="219">
        <f t="shared" si="28"/>
        <v>7</v>
      </c>
      <c r="T157" s="195"/>
      <c r="U157" s="196">
        <v>4</v>
      </c>
      <c r="V157" s="89">
        <f t="shared" si="23"/>
        <v>0</v>
      </c>
      <c r="W157" s="220" t="s">
        <v>195</v>
      </c>
      <c r="X157" s="221" t="s">
        <v>200</v>
      </c>
      <c r="Y157" s="222" t="s">
        <v>43</v>
      </c>
      <c r="Z157" s="199"/>
      <c r="AA157" s="218"/>
      <c r="AB157" s="223">
        <v>0</v>
      </c>
      <c r="AC157" s="224" t="s">
        <v>48</v>
      </c>
      <c r="AD157" s="225">
        <f t="shared" si="29"/>
        <v>85</v>
      </c>
      <c r="AE157" s="226">
        <f>CEILING(AD157+AD157*'[1]Nastavení cen'!$J$17,1)</f>
        <v>125</v>
      </c>
      <c r="AF157" s="226">
        <f t="shared" si="30"/>
        <v>0</v>
      </c>
      <c r="AG157" s="241"/>
      <c r="AH157" s="242"/>
      <c r="AI157" s="242"/>
      <c r="AJ157" s="228">
        <f t="shared" si="31"/>
        <v>125</v>
      </c>
      <c r="AK157" s="218"/>
      <c r="AL157" s="229">
        <f t="shared" si="32"/>
        <v>0</v>
      </c>
      <c r="AM157" s="204"/>
      <c r="AN157" s="230">
        <v>10</v>
      </c>
      <c r="AO157" s="231" t="s">
        <v>41</v>
      </c>
      <c r="AP157" s="232">
        <v>1</v>
      </c>
      <c r="AQ157" s="338" t="s">
        <v>41</v>
      </c>
      <c r="AR157" s="234">
        <f t="shared" si="33"/>
        <v>0</v>
      </c>
      <c r="AS157" s="235"/>
      <c r="AT157" s="236"/>
      <c r="AU157" s="237"/>
      <c r="AV157" s="238">
        <v>13</v>
      </c>
      <c r="AW157" s="239">
        <f>'[1]Nastavení cen'!$H$17</f>
        <v>390</v>
      </c>
      <c r="AX157" s="240"/>
    </row>
    <row r="158" spans="1:50" ht="17.25" hidden="1" customHeight="1" x14ac:dyDescent="0.3">
      <c r="A158" s="213"/>
      <c r="B158" s="214"/>
      <c r="C158" s="215"/>
      <c r="D158" s="186"/>
      <c r="E158" s="184"/>
      <c r="F158" s="185"/>
      <c r="G158" s="186"/>
      <c r="H158" s="186"/>
      <c r="I158" s="187"/>
      <c r="J158" s="188"/>
      <c r="K158" s="216"/>
      <c r="L158" s="186"/>
      <c r="M158" s="186"/>
      <c r="N158" s="187"/>
      <c r="O158" s="191"/>
      <c r="P158" s="337" t="s">
        <v>83</v>
      </c>
      <c r="Q158" s="218"/>
      <c r="R158" s="219">
        <f t="shared" si="27"/>
        <v>0</v>
      </c>
      <c r="S158" s="219">
        <f t="shared" si="28"/>
        <v>7</v>
      </c>
      <c r="T158" s="195"/>
      <c r="U158" s="196">
        <v>4</v>
      </c>
      <c r="V158" s="89">
        <f t="shared" si="23"/>
        <v>0</v>
      </c>
      <c r="W158" s="220" t="s">
        <v>195</v>
      </c>
      <c r="X158" s="221" t="s">
        <v>201</v>
      </c>
      <c r="Y158" s="222" t="s">
        <v>43</v>
      </c>
      <c r="Z158" s="199"/>
      <c r="AA158" s="218"/>
      <c r="AB158" s="223">
        <v>0</v>
      </c>
      <c r="AC158" s="224" t="s">
        <v>48</v>
      </c>
      <c r="AD158" s="225">
        <f t="shared" si="29"/>
        <v>104</v>
      </c>
      <c r="AE158" s="226">
        <f>CEILING(AD158+AD158*'[1]Nastavení cen'!$J$17,1)</f>
        <v>152</v>
      </c>
      <c r="AF158" s="226">
        <f t="shared" si="30"/>
        <v>0</v>
      </c>
      <c r="AG158" s="241"/>
      <c r="AH158" s="242"/>
      <c r="AI158" s="242"/>
      <c r="AJ158" s="228">
        <f t="shared" si="31"/>
        <v>152</v>
      </c>
      <c r="AK158" s="218"/>
      <c r="AL158" s="229">
        <f t="shared" si="32"/>
        <v>0</v>
      </c>
      <c r="AM158" s="204"/>
      <c r="AN158" s="230">
        <v>17</v>
      </c>
      <c r="AO158" s="231" t="s">
        <v>41</v>
      </c>
      <c r="AP158" s="232">
        <v>1</v>
      </c>
      <c r="AQ158" s="338" t="s">
        <v>41</v>
      </c>
      <c r="AR158" s="234">
        <f t="shared" si="33"/>
        <v>0</v>
      </c>
      <c r="AS158" s="235"/>
      <c r="AT158" s="236"/>
      <c r="AU158" s="237"/>
      <c r="AV158" s="238">
        <v>16</v>
      </c>
      <c r="AW158" s="239">
        <f>'[1]Nastavení cen'!$H$17</f>
        <v>390</v>
      </c>
      <c r="AX158" s="240"/>
    </row>
    <row r="159" spans="1:50" ht="17.25" hidden="1" customHeight="1" x14ac:dyDescent="0.3">
      <c r="A159" s="213"/>
      <c r="B159" s="214"/>
      <c r="C159" s="215"/>
      <c r="D159" s="186"/>
      <c r="E159" s="184"/>
      <c r="F159" s="185"/>
      <c r="G159" s="186"/>
      <c r="H159" s="186"/>
      <c r="I159" s="187"/>
      <c r="J159" s="188"/>
      <c r="K159" s="216"/>
      <c r="L159" s="186"/>
      <c r="M159" s="186"/>
      <c r="N159" s="187"/>
      <c r="O159" s="191"/>
      <c r="P159" s="337" t="s">
        <v>83</v>
      </c>
      <c r="Q159" s="218"/>
      <c r="R159" s="219">
        <f t="shared" si="27"/>
        <v>0</v>
      </c>
      <c r="S159" s="219">
        <f t="shared" si="28"/>
        <v>7</v>
      </c>
      <c r="T159" s="195"/>
      <c r="U159" s="196">
        <v>4</v>
      </c>
      <c r="V159" s="89">
        <f t="shared" si="23"/>
        <v>0</v>
      </c>
      <c r="W159" s="220" t="s">
        <v>195</v>
      </c>
      <c r="X159" s="221" t="s">
        <v>202</v>
      </c>
      <c r="Y159" s="222" t="s">
        <v>43</v>
      </c>
      <c r="Z159" s="199"/>
      <c r="AA159" s="218"/>
      <c r="AB159" s="223">
        <v>0</v>
      </c>
      <c r="AC159" s="224" t="s">
        <v>48</v>
      </c>
      <c r="AD159" s="225">
        <f t="shared" si="29"/>
        <v>104</v>
      </c>
      <c r="AE159" s="226">
        <f>CEILING(AD159+AD159*'[1]Nastavení cen'!$J$17,1)</f>
        <v>152</v>
      </c>
      <c r="AF159" s="226">
        <f t="shared" si="30"/>
        <v>0</v>
      </c>
      <c r="AG159" s="241"/>
      <c r="AH159" s="242"/>
      <c r="AI159" s="242"/>
      <c r="AJ159" s="228">
        <f t="shared" si="31"/>
        <v>152</v>
      </c>
      <c r="AK159" s="218"/>
      <c r="AL159" s="229">
        <f t="shared" si="32"/>
        <v>0</v>
      </c>
      <c r="AM159" s="204"/>
      <c r="AN159" s="230">
        <v>17</v>
      </c>
      <c r="AO159" s="231" t="s">
        <v>41</v>
      </c>
      <c r="AP159" s="232">
        <v>1</v>
      </c>
      <c r="AQ159" s="338" t="s">
        <v>41</v>
      </c>
      <c r="AR159" s="234">
        <f t="shared" si="33"/>
        <v>0</v>
      </c>
      <c r="AS159" s="235"/>
      <c r="AT159" s="236"/>
      <c r="AU159" s="237"/>
      <c r="AV159" s="238">
        <v>16</v>
      </c>
      <c r="AW159" s="239">
        <f>'[1]Nastavení cen'!$H$17</f>
        <v>390</v>
      </c>
      <c r="AX159" s="240"/>
    </row>
    <row r="160" spans="1:50" ht="17.25" hidden="1" customHeight="1" x14ac:dyDescent="0.3">
      <c r="A160" s="213"/>
      <c r="B160" s="214"/>
      <c r="C160" s="215"/>
      <c r="D160" s="186"/>
      <c r="E160" s="184"/>
      <c r="F160" s="185"/>
      <c r="G160" s="186"/>
      <c r="H160" s="186"/>
      <c r="I160" s="187"/>
      <c r="J160" s="188"/>
      <c r="K160" s="216"/>
      <c r="L160" s="186"/>
      <c r="M160" s="186"/>
      <c r="N160" s="187"/>
      <c r="O160" s="191"/>
      <c r="P160" s="337" t="s">
        <v>83</v>
      </c>
      <c r="Q160" s="218"/>
      <c r="R160" s="219">
        <f t="shared" si="27"/>
        <v>0</v>
      </c>
      <c r="S160" s="219">
        <f t="shared" si="28"/>
        <v>7</v>
      </c>
      <c r="T160" s="195"/>
      <c r="U160" s="196">
        <v>4</v>
      </c>
      <c r="V160" s="89">
        <f t="shared" si="23"/>
        <v>0</v>
      </c>
      <c r="W160" s="220" t="s">
        <v>195</v>
      </c>
      <c r="X160" s="221" t="s">
        <v>203</v>
      </c>
      <c r="Y160" s="222" t="s">
        <v>43</v>
      </c>
      <c r="Z160" s="199"/>
      <c r="AA160" s="218"/>
      <c r="AB160" s="223">
        <v>0</v>
      </c>
      <c r="AC160" s="224" t="s">
        <v>48</v>
      </c>
      <c r="AD160" s="225">
        <f t="shared" si="29"/>
        <v>91</v>
      </c>
      <c r="AE160" s="226">
        <f>CEILING(AD160+AD160*'[1]Nastavení cen'!$J$17,1)</f>
        <v>133</v>
      </c>
      <c r="AF160" s="226">
        <f t="shared" si="30"/>
        <v>0</v>
      </c>
      <c r="AG160" s="241"/>
      <c r="AH160" s="242"/>
      <c r="AI160" s="242"/>
      <c r="AJ160" s="228">
        <f t="shared" si="31"/>
        <v>133</v>
      </c>
      <c r="AK160" s="218"/>
      <c r="AL160" s="229">
        <f t="shared" si="32"/>
        <v>0</v>
      </c>
      <c r="AM160" s="204"/>
      <c r="AN160" s="230">
        <v>15</v>
      </c>
      <c r="AO160" s="231" t="s">
        <v>41</v>
      </c>
      <c r="AP160" s="232">
        <v>1</v>
      </c>
      <c r="AQ160" s="338" t="s">
        <v>41</v>
      </c>
      <c r="AR160" s="234">
        <f t="shared" si="33"/>
        <v>0</v>
      </c>
      <c r="AS160" s="235"/>
      <c r="AT160" s="236"/>
      <c r="AU160" s="237"/>
      <c r="AV160" s="238">
        <v>14</v>
      </c>
      <c r="AW160" s="239">
        <f>'[1]Nastavení cen'!$H$17</f>
        <v>390</v>
      </c>
      <c r="AX160" s="240"/>
    </row>
    <row r="161" spans="1:50" ht="17.25" hidden="1" customHeight="1" x14ac:dyDescent="0.3">
      <c r="A161" s="213"/>
      <c r="B161" s="214"/>
      <c r="C161" s="215"/>
      <c r="D161" s="186"/>
      <c r="E161" s="184"/>
      <c r="F161" s="185"/>
      <c r="G161" s="186"/>
      <c r="H161" s="186"/>
      <c r="I161" s="187"/>
      <c r="J161" s="188"/>
      <c r="K161" s="216"/>
      <c r="L161" s="186"/>
      <c r="M161" s="186"/>
      <c r="N161" s="187"/>
      <c r="O161" s="191"/>
      <c r="P161" s="337" t="s">
        <v>83</v>
      </c>
      <c r="Q161" s="218"/>
      <c r="R161" s="219">
        <f t="shared" si="27"/>
        <v>0</v>
      </c>
      <c r="S161" s="219">
        <f t="shared" si="28"/>
        <v>7</v>
      </c>
      <c r="T161" s="195"/>
      <c r="U161" s="196">
        <v>4</v>
      </c>
      <c r="V161" s="89">
        <f t="shared" si="23"/>
        <v>0</v>
      </c>
      <c r="W161" s="220" t="s">
        <v>195</v>
      </c>
      <c r="X161" s="221" t="s">
        <v>204</v>
      </c>
      <c r="Y161" s="222" t="s">
        <v>43</v>
      </c>
      <c r="Z161" s="199"/>
      <c r="AA161" s="218"/>
      <c r="AB161" s="223">
        <v>0</v>
      </c>
      <c r="AC161" s="224" t="s">
        <v>48</v>
      </c>
      <c r="AD161" s="225">
        <f t="shared" si="29"/>
        <v>85</v>
      </c>
      <c r="AE161" s="226">
        <f>CEILING(AD161+AD161*'[1]Nastavení cen'!$J$17,1)</f>
        <v>125</v>
      </c>
      <c r="AF161" s="226">
        <f t="shared" si="30"/>
        <v>0</v>
      </c>
      <c r="AG161" s="241"/>
      <c r="AH161" s="242"/>
      <c r="AI161" s="242"/>
      <c r="AJ161" s="228">
        <f t="shared" si="31"/>
        <v>125</v>
      </c>
      <c r="AK161" s="218"/>
      <c r="AL161" s="229">
        <f t="shared" si="32"/>
        <v>0</v>
      </c>
      <c r="AM161" s="204"/>
      <c r="AN161" s="230">
        <v>15</v>
      </c>
      <c r="AO161" s="231" t="s">
        <v>41</v>
      </c>
      <c r="AP161" s="232">
        <v>1</v>
      </c>
      <c r="AQ161" s="338" t="s">
        <v>41</v>
      </c>
      <c r="AR161" s="234">
        <f t="shared" si="33"/>
        <v>0</v>
      </c>
      <c r="AS161" s="235"/>
      <c r="AT161" s="236"/>
      <c r="AU161" s="237"/>
      <c r="AV161" s="238">
        <v>13</v>
      </c>
      <c r="AW161" s="239">
        <f>'[1]Nastavení cen'!$H$17</f>
        <v>390</v>
      </c>
      <c r="AX161" s="240"/>
    </row>
    <row r="162" spans="1:50" ht="17.25" hidden="1" customHeight="1" x14ac:dyDescent="0.3">
      <c r="A162" s="213"/>
      <c r="B162" s="214"/>
      <c r="C162" s="215"/>
      <c r="D162" s="186"/>
      <c r="E162" s="184"/>
      <c r="F162" s="185"/>
      <c r="G162" s="186"/>
      <c r="H162" s="186"/>
      <c r="I162" s="187"/>
      <c r="J162" s="188"/>
      <c r="K162" s="216"/>
      <c r="L162" s="186"/>
      <c r="M162" s="186"/>
      <c r="N162" s="187"/>
      <c r="O162" s="191"/>
      <c r="P162" s="337" t="s">
        <v>83</v>
      </c>
      <c r="Q162" s="218"/>
      <c r="R162" s="219">
        <f t="shared" si="27"/>
        <v>0</v>
      </c>
      <c r="S162" s="219">
        <f t="shared" si="28"/>
        <v>7</v>
      </c>
      <c r="T162" s="195"/>
      <c r="U162" s="196">
        <v>4</v>
      </c>
      <c r="V162" s="89">
        <f t="shared" si="23"/>
        <v>0</v>
      </c>
      <c r="W162" s="220" t="s">
        <v>195</v>
      </c>
      <c r="X162" s="221" t="s">
        <v>205</v>
      </c>
      <c r="Y162" s="222" t="s">
        <v>43</v>
      </c>
      <c r="Z162" s="199"/>
      <c r="AA162" s="218"/>
      <c r="AB162" s="223">
        <v>0</v>
      </c>
      <c r="AC162" s="224" t="s">
        <v>48</v>
      </c>
      <c r="AD162" s="225">
        <f t="shared" si="29"/>
        <v>39</v>
      </c>
      <c r="AE162" s="226">
        <f>CEILING(AD162+AD162*'[1]Nastavení cen'!$J$17,1)</f>
        <v>57</v>
      </c>
      <c r="AF162" s="226">
        <f t="shared" si="30"/>
        <v>0</v>
      </c>
      <c r="AG162" s="241"/>
      <c r="AH162" s="242"/>
      <c r="AI162" s="242"/>
      <c r="AJ162" s="228">
        <f t="shared" si="31"/>
        <v>57</v>
      </c>
      <c r="AK162" s="218"/>
      <c r="AL162" s="229">
        <f t="shared" si="32"/>
        <v>0</v>
      </c>
      <c r="AM162" s="204"/>
      <c r="AN162" s="230">
        <v>8</v>
      </c>
      <c r="AO162" s="231" t="s">
        <v>41</v>
      </c>
      <c r="AP162" s="232">
        <v>1</v>
      </c>
      <c r="AQ162" s="338" t="s">
        <v>41</v>
      </c>
      <c r="AR162" s="234">
        <f t="shared" si="33"/>
        <v>0</v>
      </c>
      <c r="AS162" s="235"/>
      <c r="AT162" s="236"/>
      <c r="AU162" s="237"/>
      <c r="AV162" s="238">
        <v>6</v>
      </c>
      <c r="AW162" s="239">
        <f>'[1]Nastavení cen'!$H$17</f>
        <v>390</v>
      </c>
      <c r="AX162" s="240"/>
    </row>
    <row r="163" spans="1:50" ht="17.25" hidden="1" customHeight="1" x14ac:dyDescent="0.3">
      <c r="A163" s="213"/>
      <c r="B163" s="214"/>
      <c r="C163" s="215"/>
      <c r="D163" s="186"/>
      <c r="E163" s="184"/>
      <c r="F163" s="185"/>
      <c r="G163" s="186"/>
      <c r="H163" s="186"/>
      <c r="I163" s="187"/>
      <c r="J163" s="188"/>
      <c r="K163" s="216"/>
      <c r="L163" s="186"/>
      <c r="M163" s="186"/>
      <c r="N163" s="187"/>
      <c r="O163" s="191"/>
      <c r="P163" s="337" t="s">
        <v>83</v>
      </c>
      <c r="Q163" s="218"/>
      <c r="R163" s="219">
        <f t="shared" si="27"/>
        <v>0</v>
      </c>
      <c r="S163" s="219">
        <f t="shared" si="28"/>
        <v>7</v>
      </c>
      <c r="T163" s="195"/>
      <c r="U163" s="196">
        <v>4</v>
      </c>
      <c r="V163" s="89">
        <f t="shared" si="23"/>
        <v>0</v>
      </c>
      <c r="W163" s="220" t="s">
        <v>195</v>
      </c>
      <c r="X163" s="221" t="s">
        <v>206</v>
      </c>
      <c r="Y163" s="222" t="s">
        <v>43</v>
      </c>
      <c r="Z163" s="199"/>
      <c r="AA163" s="218"/>
      <c r="AB163" s="223">
        <v>0</v>
      </c>
      <c r="AC163" s="224" t="s">
        <v>207</v>
      </c>
      <c r="AD163" s="225">
        <f t="shared" si="29"/>
        <v>689</v>
      </c>
      <c r="AE163" s="226">
        <f>CEILING(AD163+AD163*'[1]Nastavení cen'!$J$17,1)</f>
        <v>1006</v>
      </c>
      <c r="AF163" s="226">
        <f t="shared" si="30"/>
        <v>0</v>
      </c>
      <c r="AG163" s="241"/>
      <c r="AH163" s="242"/>
      <c r="AI163" s="242"/>
      <c r="AJ163" s="228">
        <f t="shared" si="31"/>
        <v>1006</v>
      </c>
      <c r="AK163" s="218"/>
      <c r="AL163" s="229">
        <f t="shared" si="32"/>
        <v>0</v>
      </c>
      <c r="AM163" s="204"/>
      <c r="AN163" s="230">
        <v>900</v>
      </c>
      <c r="AO163" s="231" t="s">
        <v>41</v>
      </c>
      <c r="AP163" s="232">
        <v>1</v>
      </c>
      <c r="AQ163" s="338" t="s">
        <v>41</v>
      </c>
      <c r="AR163" s="234">
        <f t="shared" si="33"/>
        <v>0</v>
      </c>
      <c r="AS163" s="235"/>
      <c r="AT163" s="236"/>
      <c r="AU163" s="237"/>
      <c r="AV163" s="238">
        <v>106</v>
      </c>
      <c r="AW163" s="239">
        <f>'[1]Nastavení cen'!$H$17</f>
        <v>390</v>
      </c>
      <c r="AX163" s="240"/>
    </row>
    <row r="164" spans="1:50" ht="17.25" hidden="1" customHeight="1" x14ac:dyDescent="0.3">
      <c r="A164" s="213"/>
      <c r="B164" s="214"/>
      <c r="C164" s="215"/>
      <c r="D164" s="186"/>
      <c r="E164" s="184"/>
      <c r="F164" s="185"/>
      <c r="G164" s="186"/>
      <c r="H164" s="186"/>
      <c r="I164" s="187"/>
      <c r="J164" s="188"/>
      <c r="K164" s="216"/>
      <c r="L164" s="186"/>
      <c r="M164" s="186"/>
      <c r="N164" s="187"/>
      <c r="O164" s="191"/>
      <c r="P164" s="337" t="s">
        <v>83</v>
      </c>
      <c r="Q164" s="218"/>
      <c r="R164" s="219">
        <f t="shared" si="27"/>
        <v>0</v>
      </c>
      <c r="S164" s="219">
        <f t="shared" si="28"/>
        <v>7</v>
      </c>
      <c r="T164" s="195"/>
      <c r="U164" s="196">
        <v>4</v>
      </c>
      <c r="V164" s="89">
        <f t="shared" si="23"/>
        <v>0</v>
      </c>
      <c r="W164" s="220" t="s">
        <v>195</v>
      </c>
      <c r="X164" s="221" t="s">
        <v>208</v>
      </c>
      <c r="Y164" s="222" t="s">
        <v>43</v>
      </c>
      <c r="Z164" s="199"/>
      <c r="AA164" s="218"/>
      <c r="AB164" s="223">
        <v>0</v>
      </c>
      <c r="AC164" s="224" t="s">
        <v>48</v>
      </c>
      <c r="AD164" s="225">
        <f t="shared" si="29"/>
        <v>85</v>
      </c>
      <c r="AE164" s="226">
        <f>CEILING(AD164+AD164*'[1]Nastavení cen'!$J$17,1)</f>
        <v>125</v>
      </c>
      <c r="AF164" s="226">
        <f t="shared" si="30"/>
        <v>0</v>
      </c>
      <c r="AG164" s="241"/>
      <c r="AH164" s="242"/>
      <c r="AI164" s="242"/>
      <c r="AJ164" s="228">
        <f t="shared" si="31"/>
        <v>125</v>
      </c>
      <c r="AK164" s="218"/>
      <c r="AL164" s="229">
        <f t="shared" si="32"/>
        <v>0</v>
      </c>
      <c r="AM164" s="204"/>
      <c r="AN164" s="230">
        <v>15</v>
      </c>
      <c r="AO164" s="231" t="s">
        <v>41</v>
      </c>
      <c r="AP164" s="232">
        <v>1</v>
      </c>
      <c r="AQ164" s="338" t="s">
        <v>41</v>
      </c>
      <c r="AR164" s="234">
        <f t="shared" si="33"/>
        <v>0</v>
      </c>
      <c r="AS164" s="235"/>
      <c r="AT164" s="236"/>
      <c r="AU164" s="237"/>
      <c r="AV164" s="238">
        <v>13</v>
      </c>
      <c r="AW164" s="239">
        <f>'[1]Nastavení cen'!$H$17</f>
        <v>390</v>
      </c>
      <c r="AX164" s="240"/>
    </row>
    <row r="165" spans="1:50" ht="17.25" hidden="1" customHeight="1" x14ac:dyDescent="0.3">
      <c r="A165" s="213"/>
      <c r="B165" s="214"/>
      <c r="C165" s="215"/>
      <c r="D165" s="186"/>
      <c r="E165" s="184"/>
      <c r="F165" s="185"/>
      <c r="G165" s="186"/>
      <c r="H165" s="186"/>
      <c r="I165" s="187"/>
      <c r="J165" s="188"/>
      <c r="K165" s="216"/>
      <c r="L165" s="186"/>
      <c r="M165" s="186"/>
      <c r="N165" s="187"/>
      <c r="O165" s="191"/>
      <c r="P165" s="337" t="s">
        <v>83</v>
      </c>
      <c r="Q165" s="218"/>
      <c r="R165" s="219">
        <f t="shared" si="27"/>
        <v>0</v>
      </c>
      <c r="S165" s="219">
        <f t="shared" si="28"/>
        <v>7</v>
      </c>
      <c r="T165" s="195"/>
      <c r="U165" s="196">
        <v>4</v>
      </c>
      <c r="V165" s="89">
        <f t="shared" si="23"/>
        <v>0</v>
      </c>
      <c r="W165" s="220" t="s">
        <v>195</v>
      </c>
      <c r="X165" s="221" t="s">
        <v>209</v>
      </c>
      <c r="Y165" s="222" t="s">
        <v>43</v>
      </c>
      <c r="Z165" s="199"/>
      <c r="AA165" s="218"/>
      <c r="AB165" s="223">
        <v>0</v>
      </c>
      <c r="AC165" s="224" t="s">
        <v>48</v>
      </c>
      <c r="AD165" s="225">
        <f t="shared" si="29"/>
        <v>85</v>
      </c>
      <c r="AE165" s="226">
        <f>CEILING(AD165+AD165*'[1]Nastavení cen'!$J$17,1)</f>
        <v>125</v>
      </c>
      <c r="AF165" s="226">
        <f t="shared" si="30"/>
        <v>0</v>
      </c>
      <c r="AG165" s="241"/>
      <c r="AH165" s="242"/>
      <c r="AI165" s="242"/>
      <c r="AJ165" s="228">
        <f t="shared" si="31"/>
        <v>125</v>
      </c>
      <c r="AK165" s="218"/>
      <c r="AL165" s="229">
        <f t="shared" si="32"/>
        <v>0</v>
      </c>
      <c r="AM165" s="204"/>
      <c r="AN165" s="230">
        <v>15</v>
      </c>
      <c r="AO165" s="231" t="s">
        <v>41</v>
      </c>
      <c r="AP165" s="232">
        <v>1</v>
      </c>
      <c r="AQ165" s="338" t="s">
        <v>41</v>
      </c>
      <c r="AR165" s="234">
        <f t="shared" si="33"/>
        <v>0</v>
      </c>
      <c r="AS165" s="235"/>
      <c r="AT165" s="236"/>
      <c r="AU165" s="237"/>
      <c r="AV165" s="238">
        <v>13</v>
      </c>
      <c r="AW165" s="239">
        <f>'[1]Nastavení cen'!$H$17</f>
        <v>390</v>
      </c>
      <c r="AX165" s="240"/>
    </row>
    <row r="166" spans="1:50" ht="17.25" hidden="1" customHeight="1" x14ac:dyDescent="0.3">
      <c r="A166" s="213"/>
      <c r="B166" s="214"/>
      <c r="C166" s="215"/>
      <c r="D166" s="186"/>
      <c r="E166" s="184"/>
      <c r="F166" s="185"/>
      <c r="G166" s="186"/>
      <c r="H166" s="186"/>
      <c r="I166" s="187"/>
      <c r="J166" s="188"/>
      <c r="K166" s="216"/>
      <c r="L166" s="186"/>
      <c r="M166" s="186"/>
      <c r="N166" s="187"/>
      <c r="O166" s="191"/>
      <c r="P166" s="337" t="s">
        <v>83</v>
      </c>
      <c r="Q166" s="218"/>
      <c r="R166" s="219">
        <f t="shared" si="27"/>
        <v>0</v>
      </c>
      <c r="S166" s="219">
        <f t="shared" si="28"/>
        <v>7</v>
      </c>
      <c r="T166" s="195"/>
      <c r="U166" s="196">
        <v>4</v>
      </c>
      <c r="V166" s="89">
        <f t="shared" si="23"/>
        <v>0</v>
      </c>
      <c r="W166" s="220" t="s">
        <v>195</v>
      </c>
      <c r="X166" s="221" t="s">
        <v>210</v>
      </c>
      <c r="Y166" s="222" t="s">
        <v>43</v>
      </c>
      <c r="Z166" s="199"/>
      <c r="AA166" s="218"/>
      <c r="AB166" s="223">
        <v>0</v>
      </c>
      <c r="AC166" s="224" t="s">
        <v>48</v>
      </c>
      <c r="AD166" s="225">
        <f t="shared" si="29"/>
        <v>39</v>
      </c>
      <c r="AE166" s="226">
        <f>CEILING(AD166+AD166*'[1]Nastavení cen'!$J$17,1)</f>
        <v>57</v>
      </c>
      <c r="AF166" s="226">
        <f t="shared" si="30"/>
        <v>0</v>
      </c>
      <c r="AG166" s="241"/>
      <c r="AH166" s="242"/>
      <c r="AI166" s="242"/>
      <c r="AJ166" s="228">
        <f t="shared" si="31"/>
        <v>57</v>
      </c>
      <c r="AK166" s="218"/>
      <c r="AL166" s="229">
        <f t="shared" si="32"/>
        <v>0</v>
      </c>
      <c r="AM166" s="204"/>
      <c r="AN166" s="230">
        <v>3</v>
      </c>
      <c r="AO166" s="231" t="s">
        <v>41</v>
      </c>
      <c r="AP166" s="232">
        <v>1</v>
      </c>
      <c r="AQ166" s="338" t="s">
        <v>41</v>
      </c>
      <c r="AR166" s="234">
        <f t="shared" si="33"/>
        <v>0</v>
      </c>
      <c r="AS166" s="235"/>
      <c r="AT166" s="236"/>
      <c r="AU166" s="237"/>
      <c r="AV166" s="238">
        <v>6</v>
      </c>
      <c r="AW166" s="239">
        <f>'[1]Nastavení cen'!$H$17</f>
        <v>390</v>
      </c>
      <c r="AX166" s="240"/>
    </row>
    <row r="167" spans="1:50" ht="17.25" hidden="1" customHeight="1" x14ac:dyDescent="0.3">
      <c r="A167" s="213"/>
      <c r="B167" s="214"/>
      <c r="C167" s="215"/>
      <c r="D167" s="186"/>
      <c r="E167" s="184"/>
      <c r="F167" s="185"/>
      <c r="G167" s="186"/>
      <c r="H167" s="186"/>
      <c r="I167" s="187"/>
      <c r="J167" s="188"/>
      <c r="K167" s="216"/>
      <c r="L167" s="186"/>
      <c r="M167" s="186"/>
      <c r="N167" s="187"/>
      <c r="O167" s="191"/>
      <c r="P167" s="337" t="s">
        <v>83</v>
      </c>
      <c r="Q167" s="218"/>
      <c r="R167" s="219">
        <f t="shared" si="27"/>
        <v>0</v>
      </c>
      <c r="S167" s="219">
        <f t="shared" si="28"/>
        <v>7</v>
      </c>
      <c r="T167" s="195"/>
      <c r="U167" s="196">
        <v>4</v>
      </c>
      <c r="V167" s="89">
        <f t="shared" si="23"/>
        <v>0</v>
      </c>
      <c r="W167" s="220" t="s">
        <v>195</v>
      </c>
      <c r="X167" s="221" t="s">
        <v>211</v>
      </c>
      <c r="Y167" s="222" t="s">
        <v>43</v>
      </c>
      <c r="Z167" s="199"/>
      <c r="AA167" s="218"/>
      <c r="AB167" s="223">
        <v>0</v>
      </c>
      <c r="AC167" s="224" t="s">
        <v>48</v>
      </c>
      <c r="AD167" s="225">
        <f t="shared" si="29"/>
        <v>85</v>
      </c>
      <c r="AE167" s="226">
        <f>CEILING(AD167+AD167*'[1]Nastavení cen'!$J$17,1)</f>
        <v>125</v>
      </c>
      <c r="AF167" s="226">
        <f t="shared" si="30"/>
        <v>0</v>
      </c>
      <c r="AG167" s="241"/>
      <c r="AH167" s="242"/>
      <c r="AI167" s="242"/>
      <c r="AJ167" s="228">
        <f t="shared" si="31"/>
        <v>125</v>
      </c>
      <c r="AK167" s="218"/>
      <c r="AL167" s="229">
        <f t="shared" si="32"/>
        <v>0</v>
      </c>
      <c r="AM167" s="204"/>
      <c r="AN167" s="230">
        <v>3.5</v>
      </c>
      <c r="AO167" s="231" t="s">
        <v>41</v>
      </c>
      <c r="AP167" s="232">
        <v>1</v>
      </c>
      <c r="AQ167" s="338" t="s">
        <v>41</v>
      </c>
      <c r="AR167" s="234">
        <f t="shared" si="33"/>
        <v>0</v>
      </c>
      <c r="AS167" s="235"/>
      <c r="AT167" s="236"/>
      <c r="AU167" s="237"/>
      <c r="AV167" s="238">
        <v>13</v>
      </c>
      <c r="AW167" s="239">
        <f>'[1]Nastavení cen'!$H$17</f>
        <v>390</v>
      </c>
      <c r="AX167" s="240"/>
    </row>
    <row r="168" spans="1:50" ht="17.25" hidden="1" customHeight="1" x14ac:dyDescent="0.3">
      <c r="A168" s="213"/>
      <c r="B168" s="214"/>
      <c r="C168" s="215"/>
      <c r="D168" s="186"/>
      <c r="E168" s="184"/>
      <c r="F168" s="185"/>
      <c r="G168" s="186"/>
      <c r="H168" s="186"/>
      <c r="I168" s="187"/>
      <c r="J168" s="188"/>
      <c r="K168" s="216"/>
      <c r="L168" s="186"/>
      <c r="M168" s="186"/>
      <c r="N168" s="187"/>
      <c r="O168" s="191"/>
      <c r="P168" s="337" t="s">
        <v>83</v>
      </c>
      <c r="Q168" s="218"/>
      <c r="R168" s="219">
        <f t="shared" si="27"/>
        <v>0</v>
      </c>
      <c r="S168" s="219">
        <f t="shared" si="28"/>
        <v>7</v>
      </c>
      <c r="T168" s="195"/>
      <c r="U168" s="196">
        <v>4</v>
      </c>
      <c r="V168" s="89">
        <f t="shared" si="23"/>
        <v>0</v>
      </c>
      <c r="W168" s="220" t="s">
        <v>195</v>
      </c>
      <c r="X168" s="221" t="s">
        <v>212</v>
      </c>
      <c r="Y168" s="222" t="s">
        <v>43</v>
      </c>
      <c r="Z168" s="199"/>
      <c r="AA168" s="218"/>
      <c r="AB168" s="223">
        <v>0</v>
      </c>
      <c r="AC168" s="224" t="s">
        <v>48</v>
      </c>
      <c r="AD168" s="225">
        <f t="shared" si="29"/>
        <v>85</v>
      </c>
      <c r="AE168" s="226">
        <f>CEILING(AD168+AD168*'[1]Nastavení cen'!$J$17,1)</f>
        <v>125</v>
      </c>
      <c r="AF168" s="226">
        <f t="shared" si="30"/>
        <v>0</v>
      </c>
      <c r="AG168" s="241"/>
      <c r="AH168" s="242"/>
      <c r="AI168" s="242"/>
      <c r="AJ168" s="228">
        <f t="shared" si="31"/>
        <v>125</v>
      </c>
      <c r="AK168" s="218"/>
      <c r="AL168" s="229">
        <f t="shared" si="32"/>
        <v>0</v>
      </c>
      <c r="AM168" s="204"/>
      <c r="AN168" s="230">
        <v>3</v>
      </c>
      <c r="AO168" s="231" t="s">
        <v>41</v>
      </c>
      <c r="AP168" s="232">
        <v>1</v>
      </c>
      <c r="AQ168" s="338" t="s">
        <v>41</v>
      </c>
      <c r="AR168" s="234">
        <f t="shared" si="33"/>
        <v>0</v>
      </c>
      <c r="AS168" s="235"/>
      <c r="AT168" s="236"/>
      <c r="AU168" s="237"/>
      <c r="AV168" s="238">
        <v>13</v>
      </c>
      <c r="AW168" s="239">
        <f>'[1]Nastavení cen'!$H$17</f>
        <v>390</v>
      </c>
      <c r="AX168" s="240"/>
    </row>
    <row r="169" spans="1:50" ht="17.25" hidden="1" customHeight="1" x14ac:dyDescent="0.3">
      <c r="A169" s="213"/>
      <c r="B169" s="214"/>
      <c r="C169" s="215"/>
      <c r="D169" s="186"/>
      <c r="E169" s="184"/>
      <c r="F169" s="185"/>
      <c r="G169" s="186"/>
      <c r="H169" s="186"/>
      <c r="I169" s="187"/>
      <c r="J169" s="188"/>
      <c r="K169" s="216"/>
      <c r="L169" s="186"/>
      <c r="M169" s="186"/>
      <c r="N169" s="187"/>
      <c r="O169" s="191"/>
      <c r="P169" s="337" t="s">
        <v>83</v>
      </c>
      <c r="Q169" s="218"/>
      <c r="R169" s="219">
        <f t="shared" si="27"/>
        <v>0</v>
      </c>
      <c r="S169" s="219">
        <f t="shared" si="28"/>
        <v>7</v>
      </c>
      <c r="T169" s="195"/>
      <c r="U169" s="196">
        <v>4</v>
      </c>
      <c r="V169" s="89">
        <f t="shared" si="23"/>
        <v>0</v>
      </c>
      <c r="W169" s="220" t="s">
        <v>195</v>
      </c>
      <c r="X169" s="221" t="s">
        <v>213</v>
      </c>
      <c r="Y169" s="222" t="s">
        <v>43</v>
      </c>
      <c r="Z169" s="199"/>
      <c r="AA169" s="218"/>
      <c r="AB169" s="223">
        <v>0</v>
      </c>
      <c r="AC169" s="224" t="s">
        <v>48</v>
      </c>
      <c r="AD169" s="225">
        <f t="shared" si="29"/>
        <v>39</v>
      </c>
      <c r="AE169" s="226">
        <f>CEILING(AD169+AD169*'[1]Nastavení cen'!$J$17,1)</f>
        <v>57</v>
      </c>
      <c r="AF169" s="226">
        <f t="shared" si="30"/>
        <v>0</v>
      </c>
      <c r="AG169" s="241"/>
      <c r="AH169" s="242"/>
      <c r="AI169" s="242"/>
      <c r="AJ169" s="228">
        <f t="shared" si="31"/>
        <v>57</v>
      </c>
      <c r="AK169" s="218"/>
      <c r="AL169" s="229">
        <f t="shared" si="32"/>
        <v>0</v>
      </c>
      <c r="AM169" s="204"/>
      <c r="AN169" s="230">
        <v>4</v>
      </c>
      <c r="AO169" s="231" t="s">
        <v>41</v>
      </c>
      <c r="AP169" s="232">
        <v>1</v>
      </c>
      <c r="AQ169" s="338" t="s">
        <v>41</v>
      </c>
      <c r="AR169" s="234">
        <f t="shared" si="33"/>
        <v>0</v>
      </c>
      <c r="AS169" s="235"/>
      <c r="AT169" s="236"/>
      <c r="AU169" s="237"/>
      <c r="AV169" s="238">
        <v>6</v>
      </c>
      <c r="AW169" s="239">
        <f>'[1]Nastavení cen'!$H$17</f>
        <v>390</v>
      </c>
      <c r="AX169" s="240"/>
    </row>
    <row r="170" spans="1:50" ht="25.05" customHeight="1" x14ac:dyDescent="0.3">
      <c r="A170" s="213"/>
      <c r="B170" s="214"/>
      <c r="C170" s="215"/>
      <c r="D170" s="186"/>
      <c r="E170" s="184"/>
      <c r="F170" s="185"/>
      <c r="G170" s="186"/>
      <c r="H170" s="186"/>
      <c r="I170" s="187"/>
      <c r="J170" s="188"/>
      <c r="K170" s="216"/>
      <c r="L170" s="186"/>
      <c r="M170" s="186"/>
      <c r="N170" s="187"/>
      <c r="O170" s="191"/>
      <c r="P170" s="337" t="s">
        <v>83</v>
      </c>
      <c r="Q170" s="218"/>
      <c r="R170" s="219">
        <f t="shared" si="27"/>
        <v>0</v>
      </c>
      <c r="S170" s="219">
        <f t="shared" si="28"/>
        <v>7</v>
      </c>
      <c r="T170" s="195">
        <v>14</v>
      </c>
      <c r="U170" s="196">
        <v>4</v>
      </c>
      <c r="V170" s="89">
        <f t="shared" si="23"/>
        <v>0</v>
      </c>
      <c r="W170" s="220" t="s">
        <v>195</v>
      </c>
      <c r="X170" s="221" t="s">
        <v>214</v>
      </c>
      <c r="Y170" s="222" t="s">
        <v>43</v>
      </c>
      <c r="Z170" s="199"/>
      <c r="AA170" s="218"/>
      <c r="AB170" s="223">
        <v>52</v>
      </c>
      <c r="AC170" s="224" t="s">
        <v>48</v>
      </c>
      <c r="AD170" s="225">
        <f t="shared" si="29"/>
        <v>59</v>
      </c>
      <c r="AE170" s="226"/>
      <c r="AF170" s="226">
        <f t="shared" si="30"/>
        <v>0</v>
      </c>
      <c r="AG170" s="241"/>
      <c r="AH170" s="242"/>
      <c r="AI170" s="242"/>
      <c r="AJ170" s="228">
        <f t="shared" si="31"/>
        <v>0</v>
      </c>
      <c r="AK170" s="218"/>
      <c r="AL170" s="229">
        <f t="shared" si="32"/>
        <v>0</v>
      </c>
      <c r="AM170" s="204"/>
      <c r="AN170" s="230">
        <v>4</v>
      </c>
      <c r="AO170" s="231" t="s">
        <v>41</v>
      </c>
      <c r="AP170" s="232">
        <v>1</v>
      </c>
      <c r="AQ170" s="338" t="s">
        <v>41</v>
      </c>
      <c r="AR170" s="234">
        <f t="shared" si="33"/>
        <v>208</v>
      </c>
      <c r="AS170" s="235"/>
      <c r="AT170" s="236"/>
      <c r="AU170" s="237"/>
      <c r="AV170" s="238">
        <v>9</v>
      </c>
      <c r="AW170" s="239">
        <f>'[1]Nastavení cen'!$H$17</f>
        <v>390</v>
      </c>
      <c r="AX170" s="240"/>
    </row>
    <row r="171" spans="1:50" ht="17.25" hidden="1" customHeight="1" x14ac:dyDescent="0.3">
      <c r="A171" s="213"/>
      <c r="B171" s="214"/>
      <c r="C171" s="215"/>
      <c r="D171" s="186"/>
      <c r="E171" s="184"/>
      <c r="F171" s="185"/>
      <c r="G171" s="186"/>
      <c r="H171" s="186"/>
      <c r="I171" s="187"/>
      <c r="J171" s="188"/>
      <c r="K171" s="216"/>
      <c r="L171" s="186"/>
      <c r="M171" s="186"/>
      <c r="N171" s="187"/>
      <c r="O171" s="191"/>
      <c r="P171" s="337" t="s">
        <v>83</v>
      </c>
      <c r="Q171" s="218"/>
      <c r="R171" s="219">
        <f t="shared" si="27"/>
        <v>0</v>
      </c>
      <c r="S171" s="219">
        <f t="shared" si="28"/>
        <v>7</v>
      </c>
      <c r="T171" s="195"/>
      <c r="U171" s="196">
        <v>4</v>
      </c>
      <c r="V171" s="89">
        <f t="shared" si="23"/>
        <v>0</v>
      </c>
      <c r="W171" s="220" t="s">
        <v>195</v>
      </c>
      <c r="X171" s="221" t="s">
        <v>215</v>
      </c>
      <c r="Y171" s="222" t="s">
        <v>43</v>
      </c>
      <c r="Z171" s="199"/>
      <c r="AA171" s="218"/>
      <c r="AB171" s="223">
        <v>0</v>
      </c>
      <c r="AC171" s="224" t="s">
        <v>48</v>
      </c>
      <c r="AD171" s="225">
        <f t="shared" si="29"/>
        <v>59</v>
      </c>
      <c r="AE171" s="226">
        <f>CEILING(AD171+AD171*'[1]Nastavení cen'!$J$17,1)</f>
        <v>87</v>
      </c>
      <c r="AF171" s="226">
        <f t="shared" si="30"/>
        <v>0</v>
      </c>
      <c r="AG171" s="241"/>
      <c r="AH171" s="242"/>
      <c r="AI171" s="242"/>
      <c r="AJ171" s="228">
        <f t="shared" si="31"/>
        <v>87</v>
      </c>
      <c r="AK171" s="218"/>
      <c r="AL171" s="229">
        <f t="shared" si="32"/>
        <v>0</v>
      </c>
      <c r="AM171" s="204"/>
      <c r="AN171" s="230"/>
      <c r="AO171" s="231" t="s">
        <v>41</v>
      </c>
      <c r="AP171" s="232">
        <v>1</v>
      </c>
      <c r="AQ171" s="338" t="s">
        <v>41</v>
      </c>
      <c r="AR171" s="234">
        <f t="shared" si="33"/>
        <v>0</v>
      </c>
      <c r="AS171" s="235"/>
      <c r="AT171" s="236"/>
      <c r="AU171" s="237"/>
      <c r="AV171" s="238">
        <v>9</v>
      </c>
      <c r="AW171" s="239">
        <f>'[1]Nastavení cen'!$H$17</f>
        <v>390</v>
      </c>
      <c r="AX171" s="240"/>
    </row>
    <row r="172" spans="1:50" ht="25.05" customHeight="1" x14ac:dyDescent="0.3">
      <c r="A172" s="213"/>
      <c r="B172" s="214"/>
      <c r="C172" s="215"/>
      <c r="D172" s="186"/>
      <c r="E172" s="184"/>
      <c r="F172" s="185"/>
      <c r="G172" s="186"/>
      <c r="H172" s="186"/>
      <c r="I172" s="187"/>
      <c r="J172" s="188"/>
      <c r="K172" s="216"/>
      <c r="L172" s="186"/>
      <c r="M172" s="186"/>
      <c r="N172" s="187"/>
      <c r="O172" s="191"/>
      <c r="P172" s="337" t="s">
        <v>83</v>
      </c>
      <c r="Q172" s="218"/>
      <c r="R172" s="219">
        <f t="shared" si="27"/>
        <v>0</v>
      </c>
      <c r="S172" s="219">
        <f t="shared" si="28"/>
        <v>7</v>
      </c>
      <c r="T172" s="195">
        <v>15</v>
      </c>
      <c r="U172" s="196">
        <v>4</v>
      </c>
      <c r="V172" s="89">
        <f t="shared" si="23"/>
        <v>0</v>
      </c>
      <c r="W172" s="220" t="s">
        <v>216</v>
      </c>
      <c r="X172" s="221" t="s">
        <v>217</v>
      </c>
      <c r="Y172" s="222" t="s">
        <v>43</v>
      </c>
      <c r="Z172" s="199"/>
      <c r="AA172" s="218"/>
      <c r="AB172" s="223">
        <v>3</v>
      </c>
      <c r="AC172" s="224" t="s">
        <v>40</v>
      </c>
      <c r="AD172" s="225">
        <f t="shared" si="29"/>
        <v>39</v>
      </c>
      <c r="AE172" s="226"/>
      <c r="AF172" s="226">
        <f t="shared" si="30"/>
        <v>0</v>
      </c>
      <c r="AG172" s="241"/>
      <c r="AH172" s="242"/>
      <c r="AI172" s="242"/>
      <c r="AJ172" s="228">
        <f t="shared" si="31"/>
        <v>0</v>
      </c>
      <c r="AK172" s="218"/>
      <c r="AL172" s="229">
        <f t="shared" si="32"/>
        <v>0</v>
      </c>
      <c r="AM172" s="204"/>
      <c r="AN172" s="230">
        <v>5</v>
      </c>
      <c r="AO172" s="231" t="s">
        <v>41</v>
      </c>
      <c r="AP172" s="232">
        <v>1</v>
      </c>
      <c r="AQ172" s="338" t="s">
        <v>41</v>
      </c>
      <c r="AR172" s="234">
        <f t="shared" si="33"/>
        <v>15</v>
      </c>
      <c r="AS172" s="235"/>
      <c r="AT172" s="236"/>
      <c r="AU172" s="237"/>
      <c r="AV172" s="238">
        <v>6</v>
      </c>
      <c r="AW172" s="239">
        <f>'[1]Nastavení cen'!$H$17</f>
        <v>390</v>
      </c>
      <c r="AX172" s="240"/>
    </row>
    <row r="173" spans="1:50" ht="25.05" customHeight="1" x14ac:dyDescent="0.3">
      <c r="A173" s="213"/>
      <c r="B173" s="214"/>
      <c r="C173" s="215"/>
      <c r="D173" s="186"/>
      <c r="E173" s="184"/>
      <c r="F173" s="185"/>
      <c r="G173" s="186"/>
      <c r="H173" s="186"/>
      <c r="I173" s="187"/>
      <c r="J173" s="188"/>
      <c r="K173" s="216"/>
      <c r="L173" s="186"/>
      <c r="M173" s="186"/>
      <c r="N173" s="187"/>
      <c r="O173" s="191"/>
      <c r="P173" s="337" t="s">
        <v>83</v>
      </c>
      <c r="Q173" s="218"/>
      <c r="R173" s="219">
        <f t="shared" si="27"/>
        <v>0</v>
      </c>
      <c r="S173" s="219">
        <f t="shared" si="28"/>
        <v>7</v>
      </c>
      <c r="T173" s="195">
        <v>16</v>
      </c>
      <c r="U173" s="196">
        <v>4</v>
      </c>
      <c r="V173" s="89">
        <f t="shared" si="23"/>
        <v>0</v>
      </c>
      <c r="W173" s="220" t="s">
        <v>218</v>
      </c>
      <c r="X173" s="221" t="s">
        <v>219</v>
      </c>
      <c r="Y173" s="222" t="s">
        <v>43</v>
      </c>
      <c r="Z173" s="199"/>
      <c r="AA173" s="218"/>
      <c r="AB173" s="223">
        <v>2</v>
      </c>
      <c r="AC173" s="224" t="s">
        <v>146</v>
      </c>
      <c r="AD173" s="225">
        <f t="shared" si="29"/>
        <v>494</v>
      </c>
      <c r="AE173" s="226"/>
      <c r="AF173" s="226">
        <f t="shared" si="30"/>
        <v>0</v>
      </c>
      <c r="AG173" s="241"/>
      <c r="AH173" s="242"/>
      <c r="AI173" s="242"/>
      <c r="AJ173" s="228">
        <f t="shared" si="31"/>
        <v>0</v>
      </c>
      <c r="AK173" s="218"/>
      <c r="AL173" s="229">
        <f t="shared" si="32"/>
        <v>0</v>
      </c>
      <c r="AM173" s="204"/>
      <c r="AN173" s="230">
        <v>40</v>
      </c>
      <c r="AO173" s="231" t="s">
        <v>41</v>
      </c>
      <c r="AP173" s="232">
        <v>1</v>
      </c>
      <c r="AQ173" s="338" t="s">
        <v>41</v>
      </c>
      <c r="AR173" s="234">
        <f t="shared" si="33"/>
        <v>80</v>
      </c>
      <c r="AS173" s="235"/>
      <c r="AT173" s="236"/>
      <c r="AU173" s="237"/>
      <c r="AV173" s="238">
        <v>76</v>
      </c>
      <c r="AW173" s="239">
        <f>'[1]Nastavení cen'!$H$17</f>
        <v>390</v>
      </c>
      <c r="AX173" s="240"/>
    </row>
    <row r="174" spans="1:50" ht="17.25" hidden="1" customHeight="1" x14ac:dyDescent="0.3">
      <c r="A174" s="213"/>
      <c r="B174" s="214"/>
      <c r="C174" s="215"/>
      <c r="D174" s="186"/>
      <c r="E174" s="184"/>
      <c r="F174" s="185"/>
      <c r="G174" s="186"/>
      <c r="H174" s="186"/>
      <c r="I174" s="187"/>
      <c r="J174" s="188"/>
      <c r="K174" s="216"/>
      <c r="L174" s="186"/>
      <c r="M174" s="186"/>
      <c r="N174" s="187"/>
      <c r="O174" s="191"/>
      <c r="P174" s="337" t="s">
        <v>83</v>
      </c>
      <c r="Q174" s="218"/>
      <c r="R174" s="219">
        <f t="shared" si="27"/>
        <v>0</v>
      </c>
      <c r="S174" s="219">
        <f t="shared" si="28"/>
        <v>7</v>
      </c>
      <c r="T174" s="195"/>
      <c r="U174" s="196">
        <v>4</v>
      </c>
      <c r="V174" s="89">
        <f t="shared" si="23"/>
        <v>0</v>
      </c>
      <c r="W174" s="220" t="s">
        <v>218</v>
      </c>
      <c r="X174" s="221" t="s">
        <v>220</v>
      </c>
      <c r="Y174" s="222" t="s">
        <v>43</v>
      </c>
      <c r="Z174" s="199"/>
      <c r="AA174" s="218"/>
      <c r="AB174" s="223">
        <v>0</v>
      </c>
      <c r="AC174" s="224" t="s">
        <v>146</v>
      </c>
      <c r="AD174" s="225">
        <f t="shared" si="29"/>
        <v>351</v>
      </c>
      <c r="AE174" s="226">
        <f>CEILING(AD174+AD174*'[1]Nastavení cen'!$J$17,1)</f>
        <v>513</v>
      </c>
      <c r="AF174" s="226">
        <f t="shared" si="30"/>
        <v>0</v>
      </c>
      <c r="AG174" s="241"/>
      <c r="AH174" s="242"/>
      <c r="AI174" s="242"/>
      <c r="AJ174" s="228">
        <f t="shared" si="31"/>
        <v>513</v>
      </c>
      <c r="AK174" s="218"/>
      <c r="AL174" s="229">
        <f t="shared" si="32"/>
        <v>0</v>
      </c>
      <c r="AM174" s="204"/>
      <c r="AN174" s="230">
        <v>50</v>
      </c>
      <c r="AO174" s="231" t="s">
        <v>41</v>
      </c>
      <c r="AP174" s="232">
        <v>1</v>
      </c>
      <c r="AQ174" s="338" t="s">
        <v>41</v>
      </c>
      <c r="AR174" s="234">
        <f t="shared" si="33"/>
        <v>0</v>
      </c>
      <c r="AS174" s="235"/>
      <c r="AT174" s="236"/>
      <c r="AU174" s="237"/>
      <c r="AV174" s="238">
        <v>54</v>
      </c>
      <c r="AW174" s="239">
        <f>'[1]Nastavení cen'!$H$17</f>
        <v>390</v>
      </c>
      <c r="AX174" s="240"/>
    </row>
    <row r="175" spans="1:50" ht="25.05" customHeight="1" x14ac:dyDescent="0.3">
      <c r="A175" s="213"/>
      <c r="B175" s="214"/>
      <c r="C175" s="215"/>
      <c r="D175" s="186"/>
      <c r="E175" s="184"/>
      <c r="F175" s="185"/>
      <c r="G175" s="186"/>
      <c r="H175" s="186"/>
      <c r="I175" s="187"/>
      <c r="J175" s="188"/>
      <c r="K175" s="216"/>
      <c r="L175" s="186"/>
      <c r="M175" s="186"/>
      <c r="N175" s="187"/>
      <c r="O175" s="191"/>
      <c r="P175" s="337" t="s">
        <v>83</v>
      </c>
      <c r="Q175" s="218"/>
      <c r="R175" s="219">
        <f t="shared" si="27"/>
        <v>0</v>
      </c>
      <c r="S175" s="219">
        <f t="shared" si="28"/>
        <v>7</v>
      </c>
      <c r="T175" s="195">
        <v>17</v>
      </c>
      <c r="U175" s="196">
        <v>4</v>
      </c>
      <c r="V175" s="89">
        <f t="shared" si="23"/>
        <v>0</v>
      </c>
      <c r="W175" s="220" t="s">
        <v>218</v>
      </c>
      <c r="X175" s="221" t="s">
        <v>221</v>
      </c>
      <c r="Y175" s="222" t="s">
        <v>43</v>
      </c>
      <c r="Z175" s="199"/>
      <c r="AA175" s="218"/>
      <c r="AB175" s="223">
        <v>1</v>
      </c>
      <c r="AC175" s="224" t="s">
        <v>66</v>
      </c>
      <c r="AD175" s="225">
        <f t="shared" si="29"/>
        <v>390</v>
      </c>
      <c r="AE175" s="226"/>
      <c r="AF175" s="226">
        <f t="shared" si="30"/>
        <v>0</v>
      </c>
      <c r="AG175" s="241"/>
      <c r="AH175" s="242"/>
      <c r="AI175" s="242"/>
      <c r="AJ175" s="228">
        <f t="shared" si="31"/>
        <v>0</v>
      </c>
      <c r="AK175" s="218"/>
      <c r="AL175" s="229">
        <f t="shared" si="32"/>
        <v>0</v>
      </c>
      <c r="AM175" s="204"/>
      <c r="AN175" s="230">
        <v>100</v>
      </c>
      <c r="AO175" s="231" t="s">
        <v>41</v>
      </c>
      <c r="AP175" s="232">
        <v>1</v>
      </c>
      <c r="AQ175" s="338" t="s">
        <v>41</v>
      </c>
      <c r="AR175" s="234">
        <f t="shared" si="33"/>
        <v>100</v>
      </c>
      <c r="AS175" s="235"/>
      <c r="AT175" s="236"/>
      <c r="AU175" s="237"/>
      <c r="AV175" s="238">
        <v>60</v>
      </c>
      <c r="AW175" s="239">
        <f>'[1]Nastavení cen'!$H$17</f>
        <v>390</v>
      </c>
      <c r="AX175" s="240"/>
    </row>
    <row r="176" spans="1:50" ht="17.25" hidden="1" customHeight="1" x14ac:dyDescent="0.3">
      <c r="A176" s="213"/>
      <c r="B176" s="214"/>
      <c r="C176" s="215"/>
      <c r="D176" s="186"/>
      <c r="E176" s="184"/>
      <c r="F176" s="185"/>
      <c r="G176" s="186"/>
      <c r="H176" s="186"/>
      <c r="I176" s="187"/>
      <c r="J176" s="188"/>
      <c r="K176" s="216"/>
      <c r="L176" s="186"/>
      <c r="M176" s="186"/>
      <c r="N176" s="187"/>
      <c r="O176" s="191"/>
      <c r="P176" s="337" t="s">
        <v>83</v>
      </c>
      <c r="Q176" s="218"/>
      <c r="R176" s="219">
        <f t="shared" si="27"/>
        <v>0</v>
      </c>
      <c r="S176" s="219">
        <f t="shared" si="28"/>
        <v>7</v>
      </c>
      <c r="T176" s="195"/>
      <c r="U176" s="196">
        <v>4</v>
      </c>
      <c r="V176" s="89">
        <f t="shared" si="23"/>
        <v>0</v>
      </c>
      <c r="W176" s="220" t="s">
        <v>222</v>
      </c>
      <c r="X176" s="221" t="s">
        <v>223</v>
      </c>
      <c r="Y176" s="222" t="s">
        <v>43</v>
      </c>
      <c r="Z176" s="199"/>
      <c r="AA176" s="218"/>
      <c r="AB176" s="223">
        <v>0</v>
      </c>
      <c r="AC176" s="224" t="s">
        <v>48</v>
      </c>
      <c r="AD176" s="225">
        <f t="shared" si="29"/>
        <v>91</v>
      </c>
      <c r="AE176" s="226">
        <f>CEILING(AD176+AD176*'[1]Nastavení cen'!$J$17,1)</f>
        <v>133</v>
      </c>
      <c r="AF176" s="226">
        <f t="shared" si="30"/>
        <v>0</v>
      </c>
      <c r="AG176" s="241"/>
      <c r="AH176" s="242"/>
      <c r="AI176" s="242"/>
      <c r="AJ176" s="228">
        <f t="shared" si="31"/>
        <v>133</v>
      </c>
      <c r="AK176" s="218"/>
      <c r="AL176" s="229">
        <f t="shared" si="32"/>
        <v>0</v>
      </c>
      <c r="AM176" s="204"/>
      <c r="AN176" s="230">
        <v>20</v>
      </c>
      <c r="AO176" s="231" t="s">
        <v>41</v>
      </c>
      <c r="AP176" s="232">
        <v>1</v>
      </c>
      <c r="AQ176" s="338">
        <f t="shared" ref="AQ176:AQ181" si="34">AB176*AN176*AP176</f>
        <v>0</v>
      </c>
      <c r="AR176" s="234"/>
      <c r="AS176" s="235"/>
      <c r="AT176" s="236"/>
      <c r="AU176" s="237"/>
      <c r="AV176" s="238">
        <v>14</v>
      </c>
      <c r="AW176" s="239">
        <f>'[1]Nastavení cen'!$H$17</f>
        <v>390</v>
      </c>
      <c r="AX176" s="240"/>
    </row>
    <row r="177" spans="1:50" ht="25.05" customHeight="1" x14ac:dyDescent="0.3">
      <c r="A177" s="213"/>
      <c r="B177" s="214"/>
      <c r="C177" s="215"/>
      <c r="D177" s="186"/>
      <c r="E177" s="184"/>
      <c r="F177" s="185"/>
      <c r="G177" s="186"/>
      <c r="H177" s="186"/>
      <c r="I177" s="187"/>
      <c r="J177" s="188"/>
      <c r="K177" s="216"/>
      <c r="L177" s="186"/>
      <c r="M177" s="186"/>
      <c r="N177" s="187"/>
      <c r="O177" s="191"/>
      <c r="P177" s="337" t="s">
        <v>83</v>
      </c>
      <c r="Q177" s="218"/>
      <c r="R177" s="219">
        <f t="shared" si="27"/>
        <v>0</v>
      </c>
      <c r="S177" s="219">
        <f t="shared" si="28"/>
        <v>7</v>
      </c>
      <c r="T177" s="195">
        <v>18</v>
      </c>
      <c r="U177" s="196">
        <v>4</v>
      </c>
      <c r="V177" s="89">
        <f t="shared" si="23"/>
        <v>0</v>
      </c>
      <c r="W177" s="220" t="s">
        <v>222</v>
      </c>
      <c r="X177" s="221" t="s">
        <v>224</v>
      </c>
      <c r="Y177" s="222" t="s">
        <v>43</v>
      </c>
      <c r="Z177" s="199"/>
      <c r="AA177" s="218"/>
      <c r="AB177" s="223">
        <v>1</v>
      </c>
      <c r="AC177" s="224" t="s">
        <v>48</v>
      </c>
      <c r="AD177" s="225">
        <f t="shared" si="29"/>
        <v>137</v>
      </c>
      <c r="AE177" s="226"/>
      <c r="AF177" s="226">
        <f t="shared" si="30"/>
        <v>0</v>
      </c>
      <c r="AG177" s="241"/>
      <c r="AH177" s="242"/>
      <c r="AI177" s="242"/>
      <c r="AJ177" s="228">
        <f t="shared" si="31"/>
        <v>0</v>
      </c>
      <c r="AK177" s="218"/>
      <c r="AL177" s="229">
        <f t="shared" si="32"/>
        <v>0</v>
      </c>
      <c r="AM177" s="204"/>
      <c r="AN177" s="230">
        <v>20</v>
      </c>
      <c r="AO177" s="231" t="s">
        <v>41</v>
      </c>
      <c r="AP177" s="232">
        <v>1</v>
      </c>
      <c r="AQ177" s="338">
        <f t="shared" si="34"/>
        <v>20</v>
      </c>
      <c r="AR177" s="234"/>
      <c r="AS177" s="235"/>
      <c r="AT177" s="236"/>
      <c r="AU177" s="237"/>
      <c r="AV177" s="238">
        <v>21</v>
      </c>
      <c r="AW177" s="239">
        <f>'[1]Nastavení cen'!$H$17</f>
        <v>390</v>
      </c>
      <c r="AX177" s="240"/>
    </row>
    <row r="178" spans="1:50" ht="17.25" hidden="1" customHeight="1" x14ac:dyDescent="0.3">
      <c r="A178" s="213"/>
      <c r="B178" s="214"/>
      <c r="C178" s="215"/>
      <c r="D178" s="186"/>
      <c r="E178" s="184"/>
      <c r="F178" s="185"/>
      <c r="G178" s="186"/>
      <c r="H178" s="186"/>
      <c r="I178" s="187"/>
      <c r="J178" s="188"/>
      <c r="K178" s="216"/>
      <c r="L178" s="186"/>
      <c r="M178" s="186"/>
      <c r="N178" s="187"/>
      <c r="O178" s="191"/>
      <c r="P178" s="337" t="s">
        <v>83</v>
      </c>
      <c r="Q178" s="218"/>
      <c r="R178" s="219">
        <f t="shared" si="27"/>
        <v>0</v>
      </c>
      <c r="S178" s="219">
        <f t="shared" si="28"/>
        <v>7</v>
      </c>
      <c r="T178" s="195"/>
      <c r="U178" s="196">
        <v>4</v>
      </c>
      <c r="V178" s="89">
        <f t="shared" si="23"/>
        <v>0</v>
      </c>
      <c r="W178" s="220" t="s">
        <v>225</v>
      </c>
      <c r="X178" s="221" t="s">
        <v>226</v>
      </c>
      <c r="Y178" s="222" t="s">
        <v>43</v>
      </c>
      <c r="Z178" s="199"/>
      <c r="AA178" s="218"/>
      <c r="AB178" s="223">
        <v>0</v>
      </c>
      <c r="AC178" s="224" t="s">
        <v>48</v>
      </c>
      <c r="AD178" s="225">
        <f t="shared" si="29"/>
        <v>98</v>
      </c>
      <c r="AE178" s="226">
        <f>CEILING(AD178+AD178*'[1]Nastavení cen'!$J$17,1)</f>
        <v>144</v>
      </c>
      <c r="AF178" s="226">
        <f t="shared" si="30"/>
        <v>0</v>
      </c>
      <c r="AG178" s="241"/>
      <c r="AH178" s="242"/>
      <c r="AI178" s="242"/>
      <c r="AJ178" s="228">
        <f t="shared" si="31"/>
        <v>144</v>
      </c>
      <c r="AK178" s="218"/>
      <c r="AL178" s="229">
        <f t="shared" si="32"/>
        <v>0</v>
      </c>
      <c r="AM178" s="204"/>
      <c r="AN178" s="230">
        <v>25</v>
      </c>
      <c r="AO178" s="231" t="s">
        <v>41</v>
      </c>
      <c r="AP178" s="232">
        <v>1</v>
      </c>
      <c r="AQ178" s="338">
        <f t="shared" si="34"/>
        <v>0</v>
      </c>
      <c r="AR178" s="234"/>
      <c r="AS178" s="235"/>
      <c r="AT178" s="236"/>
      <c r="AU178" s="237"/>
      <c r="AV178" s="238">
        <v>15</v>
      </c>
      <c r="AW178" s="239">
        <f>'[1]Nastavení cen'!$H$17</f>
        <v>390</v>
      </c>
      <c r="AX178" s="240"/>
    </row>
    <row r="179" spans="1:50" ht="17.25" hidden="1" customHeight="1" x14ac:dyDescent="0.3">
      <c r="A179" s="213"/>
      <c r="B179" s="214"/>
      <c r="C179" s="215"/>
      <c r="D179" s="186"/>
      <c r="E179" s="184"/>
      <c r="F179" s="185"/>
      <c r="G179" s="186"/>
      <c r="H179" s="186"/>
      <c r="I179" s="187"/>
      <c r="J179" s="188"/>
      <c r="K179" s="216"/>
      <c r="L179" s="186"/>
      <c r="M179" s="186"/>
      <c r="N179" s="187"/>
      <c r="O179" s="191"/>
      <c r="P179" s="337" t="s">
        <v>83</v>
      </c>
      <c r="Q179" s="218"/>
      <c r="R179" s="219">
        <f t="shared" si="27"/>
        <v>0</v>
      </c>
      <c r="S179" s="219">
        <f t="shared" si="28"/>
        <v>7</v>
      </c>
      <c r="T179" s="195"/>
      <c r="U179" s="196">
        <v>4</v>
      </c>
      <c r="V179" s="89">
        <f t="shared" si="23"/>
        <v>0</v>
      </c>
      <c r="W179" s="220" t="s">
        <v>225</v>
      </c>
      <c r="X179" s="221" t="s">
        <v>227</v>
      </c>
      <c r="Y179" s="222" t="s">
        <v>43</v>
      </c>
      <c r="Z179" s="199"/>
      <c r="AA179" s="218"/>
      <c r="AB179" s="223">
        <v>0</v>
      </c>
      <c r="AC179" s="224" t="s">
        <v>48</v>
      </c>
      <c r="AD179" s="225">
        <f t="shared" si="29"/>
        <v>150</v>
      </c>
      <c r="AE179" s="226">
        <f>CEILING(AD179+AD179*'[1]Nastavení cen'!$J$17,1)</f>
        <v>219</v>
      </c>
      <c r="AF179" s="226">
        <f t="shared" si="30"/>
        <v>0</v>
      </c>
      <c r="AG179" s="241"/>
      <c r="AH179" s="242"/>
      <c r="AI179" s="242"/>
      <c r="AJ179" s="228">
        <f t="shared" si="31"/>
        <v>219</v>
      </c>
      <c r="AK179" s="218"/>
      <c r="AL179" s="229">
        <f t="shared" si="32"/>
        <v>0</v>
      </c>
      <c r="AM179" s="204"/>
      <c r="AN179" s="230">
        <v>25</v>
      </c>
      <c r="AO179" s="231" t="s">
        <v>41</v>
      </c>
      <c r="AP179" s="232">
        <v>1</v>
      </c>
      <c r="AQ179" s="338">
        <f t="shared" si="34"/>
        <v>0</v>
      </c>
      <c r="AR179" s="234"/>
      <c r="AS179" s="235"/>
      <c r="AT179" s="236"/>
      <c r="AU179" s="237"/>
      <c r="AV179" s="238">
        <v>23</v>
      </c>
      <c r="AW179" s="239">
        <f>'[1]Nastavení cen'!$H$17</f>
        <v>390</v>
      </c>
      <c r="AX179" s="240"/>
    </row>
    <row r="180" spans="1:50" ht="17.25" hidden="1" customHeight="1" x14ac:dyDescent="0.3">
      <c r="A180" s="213"/>
      <c r="B180" s="214"/>
      <c r="C180" s="215"/>
      <c r="D180" s="186"/>
      <c r="E180" s="184"/>
      <c r="F180" s="185"/>
      <c r="G180" s="186"/>
      <c r="H180" s="186"/>
      <c r="I180" s="187"/>
      <c r="J180" s="188"/>
      <c r="K180" s="216"/>
      <c r="L180" s="186"/>
      <c r="M180" s="186"/>
      <c r="N180" s="187"/>
      <c r="O180" s="191"/>
      <c r="P180" s="337" t="s">
        <v>83</v>
      </c>
      <c r="Q180" s="218"/>
      <c r="R180" s="219">
        <f t="shared" si="27"/>
        <v>0</v>
      </c>
      <c r="S180" s="219">
        <f t="shared" si="28"/>
        <v>7</v>
      </c>
      <c r="T180" s="195"/>
      <c r="U180" s="196">
        <v>4</v>
      </c>
      <c r="V180" s="89">
        <f t="shared" si="23"/>
        <v>0</v>
      </c>
      <c r="W180" s="220" t="s">
        <v>225</v>
      </c>
      <c r="X180" s="221" t="s">
        <v>228</v>
      </c>
      <c r="Y180" s="222" t="s">
        <v>43</v>
      </c>
      <c r="Z180" s="199"/>
      <c r="AA180" s="218"/>
      <c r="AB180" s="223">
        <v>0</v>
      </c>
      <c r="AC180" s="224" t="s">
        <v>146</v>
      </c>
      <c r="AD180" s="225">
        <f t="shared" si="29"/>
        <v>13</v>
      </c>
      <c r="AE180" s="226">
        <f>CEILING(AD180+AD180*'[1]Nastavení cen'!$J$17,1)</f>
        <v>19</v>
      </c>
      <c r="AF180" s="226">
        <f t="shared" si="30"/>
        <v>0</v>
      </c>
      <c r="AG180" s="241"/>
      <c r="AH180" s="242"/>
      <c r="AI180" s="242"/>
      <c r="AJ180" s="228">
        <f t="shared" si="31"/>
        <v>19</v>
      </c>
      <c r="AK180" s="218"/>
      <c r="AL180" s="229">
        <f t="shared" si="32"/>
        <v>0</v>
      </c>
      <c r="AM180" s="204"/>
      <c r="AN180" s="230">
        <v>1</v>
      </c>
      <c r="AO180" s="231" t="s">
        <v>41</v>
      </c>
      <c r="AP180" s="232">
        <v>1</v>
      </c>
      <c r="AQ180" s="338">
        <f t="shared" si="34"/>
        <v>0</v>
      </c>
      <c r="AR180" s="234"/>
      <c r="AS180" s="235"/>
      <c r="AT180" s="236"/>
      <c r="AU180" s="237"/>
      <c r="AV180" s="238">
        <v>2</v>
      </c>
      <c r="AW180" s="239">
        <f>'[1]Nastavení cen'!$H$17</f>
        <v>390</v>
      </c>
      <c r="AX180" s="240"/>
    </row>
    <row r="181" spans="1:50" ht="17.25" hidden="1" customHeight="1" x14ac:dyDescent="0.3">
      <c r="A181" s="213"/>
      <c r="B181" s="214"/>
      <c r="C181" s="215"/>
      <c r="D181" s="186"/>
      <c r="E181" s="184"/>
      <c r="F181" s="185"/>
      <c r="G181" s="186"/>
      <c r="H181" s="186"/>
      <c r="I181" s="187"/>
      <c r="J181" s="188"/>
      <c r="K181" s="216"/>
      <c r="L181" s="186"/>
      <c r="M181" s="186"/>
      <c r="N181" s="187"/>
      <c r="O181" s="191"/>
      <c r="P181" s="337" t="s">
        <v>83</v>
      </c>
      <c r="Q181" s="218"/>
      <c r="R181" s="219">
        <f t="shared" si="27"/>
        <v>0</v>
      </c>
      <c r="S181" s="219">
        <f t="shared" si="28"/>
        <v>7</v>
      </c>
      <c r="T181" s="195"/>
      <c r="U181" s="196">
        <v>4</v>
      </c>
      <c r="V181" s="89">
        <f t="shared" si="23"/>
        <v>0</v>
      </c>
      <c r="W181" s="220" t="s">
        <v>225</v>
      </c>
      <c r="X181" s="221" t="s">
        <v>229</v>
      </c>
      <c r="Y181" s="222" t="s">
        <v>43</v>
      </c>
      <c r="Z181" s="199"/>
      <c r="AA181" s="218"/>
      <c r="AB181" s="223">
        <v>0</v>
      </c>
      <c r="AC181" s="224" t="s">
        <v>48</v>
      </c>
      <c r="AD181" s="225">
        <f t="shared" si="29"/>
        <v>215</v>
      </c>
      <c r="AE181" s="226">
        <f>CEILING(AD181+AD181*'[1]Nastavení cen'!$J$17,1)</f>
        <v>314</v>
      </c>
      <c r="AF181" s="226">
        <f t="shared" si="30"/>
        <v>0</v>
      </c>
      <c r="AG181" s="241"/>
      <c r="AH181" s="242"/>
      <c r="AI181" s="242"/>
      <c r="AJ181" s="228">
        <f t="shared" si="31"/>
        <v>314</v>
      </c>
      <c r="AK181" s="218"/>
      <c r="AL181" s="229">
        <f t="shared" si="32"/>
        <v>0</v>
      </c>
      <c r="AM181" s="204"/>
      <c r="AN181" s="230">
        <v>50</v>
      </c>
      <c r="AO181" s="231" t="s">
        <v>41</v>
      </c>
      <c r="AP181" s="232">
        <v>1</v>
      </c>
      <c r="AQ181" s="338">
        <f t="shared" si="34"/>
        <v>0</v>
      </c>
      <c r="AR181" s="234"/>
      <c r="AS181" s="235"/>
      <c r="AT181" s="236"/>
      <c r="AU181" s="237"/>
      <c r="AV181" s="238">
        <v>33</v>
      </c>
      <c r="AW181" s="239">
        <f>'[1]Nastavení cen'!$H$17</f>
        <v>390</v>
      </c>
      <c r="AX181" s="240"/>
    </row>
    <row r="182" spans="1:50" ht="17.25" hidden="1" customHeight="1" x14ac:dyDescent="0.3">
      <c r="A182" s="213"/>
      <c r="B182" s="214"/>
      <c r="C182" s="215"/>
      <c r="D182" s="186"/>
      <c r="E182" s="184"/>
      <c r="F182" s="185"/>
      <c r="G182" s="186"/>
      <c r="H182" s="186"/>
      <c r="I182" s="187"/>
      <c r="J182" s="188"/>
      <c r="K182" s="216"/>
      <c r="L182" s="186"/>
      <c r="M182" s="186"/>
      <c r="N182" s="187"/>
      <c r="O182" s="191"/>
      <c r="P182" s="337" t="s">
        <v>83</v>
      </c>
      <c r="Q182" s="218"/>
      <c r="R182" s="219">
        <f t="shared" si="27"/>
        <v>0</v>
      </c>
      <c r="S182" s="219">
        <f t="shared" si="28"/>
        <v>7</v>
      </c>
      <c r="T182" s="195"/>
      <c r="U182" s="196">
        <v>4</v>
      </c>
      <c r="V182" s="89">
        <f t="shared" si="23"/>
        <v>0</v>
      </c>
      <c r="W182" s="220" t="s">
        <v>230</v>
      </c>
      <c r="X182" s="221" t="s">
        <v>231</v>
      </c>
      <c r="Y182" s="222" t="s">
        <v>43</v>
      </c>
      <c r="Z182" s="199"/>
      <c r="AA182" s="218"/>
      <c r="AB182" s="223">
        <v>0</v>
      </c>
      <c r="AC182" s="224" t="s">
        <v>48</v>
      </c>
      <c r="AD182" s="225">
        <f t="shared" si="29"/>
        <v>156</v>
      </c>
      <c r="AE182" s="226">
        <f>CEILING(AD182+AD182*'[1]Nastavení cen'!$J$17,1)</f>
        <v>228</v>
      </c>
      <c r="AF182" s="226">
        <f t="shared" si="30"/>
        <v>0</v>
      </c>
      <c r="AG182" s="241"/>
      <c r="AH182" s="242"/>
      <c r="AI182" s="242"/>
      <c r="AJ182" s="228">
        <f t="shared" si="31"/>
        <v>228</v>
      </c>
      <c r="AK182" s="218"/>
      <c r="AL182" s="229">
        <f t="shared" si="32"/>
        <v>0</v>
      </c>
      <c r="AM182" s="204"/>
      <c r="AN182" s="230">
        <v>5</v>
      </c>
      <c r="AO182" s="231" t="s">
        <v>41</v>
      </c>
      <c r="AP182" s="232">
        <v>1</v>
      </c>
      <c r="AQ182" s="338" t="s">
        <v>41</v>
      </c>
      <c r="AR182" s="234">
        <f>AB182*AN182*AP182</f>
        <v>0</v>
      </c>
      <c r="AS182" s="235"/>
      <c r="AT182" s="236"/>
      <c r="AU182" s="237"/>
      <c r="AV182" s="238">
        <v>24</v>
      </c>
      <c r="AW182" s="239">
        <f>'[1]Nastavení cen'!$H$17</f>
        <v>390</v>
      </c>
      <c r="AX182" s="240"/>
    </row>
    <row r="183" spans="1:50" ht="25.05" customHeight="1" x14ac:dyDescent="0.3">
      <c r="A183" s="213"/>
      <c r="B183" s="214"/>
      <c r="C183" s="215"/>
      <c r="D183" s="186"/>
      <c r="E183" s="184"/>
      <c r="F183" s="185"/>
      <c r="G183" s="186"/>
      <c r="H183" s="186"/>
      <c r="I183" s="187"/>
      <c r="J183" s="188"/>
      <c r="K183" s="216"/>
      <c r="L183" s="186"/>
      <c r="M183" s="186"/>
      <c r="N183" s="187"/>
      <c r="O183" s="191"/>
      <c r="P183" s="337" t="s">
        <v>83</v>
      </c>
      <c r="Q183" s="218"/>
      <c r="R183" s="219">
        <f t="shared" si="27"/>
        <v>0</v>
      </c>
      <c r="S183" s="219">
        <f t="shared" si="28"/>
        <v>7</v>
      </c>
      <c r="T183" s="195">
        <v>19</v>
      </c>
      <c r="U183" s="196">
        <v>4</v>
      </c>
      <c r="V183" s="89">
        <f t="shared" si="23"/>
        <v>0</v>
      </c>
      <c r="W183" s="220" t="s">
        <v>232</v>
      </c>
      <c r="X183" s="221" t="s">
        <v>233</v>
      </c>
      <c r="Y183" s="222" t="s">
        <v>43</v>
      </c>
      <c r="Z183" s="199"/>
      <c r="AA183" s="218"/>
      <c r="AB183" s="223">
        <v>49</v>
      </c>
      <c r="AC183" s="224" t="s">
        <v>48</v>
      </c>
      <c r="AD183" s="225">
        <f t="shared" si="29"/>
        <v>65</v>
      </c>
      <c r="AE183" s="226"/>
      <c r="AF183" s="226">
        <f t="shared" si="30"/>
        <v>0</v>
      </c>
      <c r="AG183" s="241"/>
      <c r="AH183" s="242"/>
      <c r="AI183" s="242"/>
      <c r="AJ183" s="228">
        <f t="shared" si="31"/>
        <v>0</v>
      </c>
      <c r="AK183" s="218"/>
      <c r="AL183" s="229">
        <f t="shared" si="32"/>
        <v>0</v>
      </c>
      <c r="AM183" s="204"/>
      <c r="AN183" s="230">
        <v>1</v>
      </c>
      <c r="AO183" s="231" t="s">
        <v>41</v>
      </c>
      <c r="AP183" s="232">
        <v>1</v>
      </c>
      <c r="AQ183" s="338">
        <f t="shared" ref="AQ183:AQ206" si="35">AB183*AN183*AP183</f>
        <v>49</v>
      </c>
      <c r="AR183" s="234"/>
      <c r="AS183" s="235"/>
      <c r="AT183" s="236"/>
      <c r="AU183" s="237"/>
      <c r="AV183" s="238">
        <v>10</v>
      </c>
      <c r="AW183" s="239">
        <f>'[1]Nastavení cen'!$H$17</f>
        <v>390</v>
      </c>
      <c r="AX183" s="240"/>
    </row>
    <row r="184" spans="1:50" ht="17.25" hidden="1" customHeight="1" x14ac:dyDescent="0.3">
      <c r="A184" s="213"/>
      <c r="B184" s="214"/>
      <c r="C184" s="215"/>
      <c r="D184" s="186"/>
      <c r="E184" s="184"/>
      <c r="F184" s="185"/>
      <c r="G184" s="186"/>
      <c r="H184" s="186"/>
      <c r="I184" s="187"/>
      <c r="J184" s="188"/>
      <c r="K184" s="216"/>
      <c r="L184" s="186"/>
      <c r="M184" s="186"/>
      <c r="N184" s="187"/>
      <c r="O184" s="191"/>
      <c r="P184" s="337" t="s">
        <v>83</v>
      </c>
      <c r="Q184" s="218"/>
      <c r="R184" s="219">
        <f t="shared" si="27"/>
        <v>0</v>
      </c>
      <c r="S184" s="219">
        <f t="shared" si="28"/>
        <v>7</v>
      </c>
      <c r="T184" s="195"/>
      <c r="U184" s="196">
        <v>4</v>
      </c>
      <c r="V184" s="89">
        <f t="shared" si="23"/>
        <v>0</v>
      </c>
      <c r="W184" s="220" t="s">
        <v>232</v>
      </c>
      <c r="X184" s="221" t="s">
        <v>234</v>
      </c>
      <c r="Y184" s="222" t="s">
        <v>43</v>
      </c>
      <c r="Z184" s="199"/>
      <c r="AA184" s="218"/>
      <c r="AB184" s="223">
        <v>0</v>
      </c>
      <c r="AC184" s="224" t="s">
        <v>48</v>
      </c>
      <c r="AD184" s="225">
        <f t="shared" si="29"/>
        <v>85</v>
      </c>
      <c r="AE184" s="226">
        <f>CEILING(AD184+AD184*'[1]Nastavení cen'!$J$17,1)</f>
        <v>125</v>
      </c>
      <c r="AF184" s="226">
        <f t="shared" si="30"/>
        <v>0</v>
      </c>
      <c r="AG184" s="241"/>
      <c r="AH184" s="242"/>
      <c r="AI184" s="242"/>
      <c r="AJ184" s="228">
        <f t="shared" si="31"/>
        <v>125</v>
      </c>
      <c r="AK184" s="218"/>
      <c r="AL184" s="229">
        <f t="shared" si="32"/>
        <v>0</v>
      </c>
      <c r="AM184" s="204"/>
      <c r="AN184" s="230">
        <v>1</v>
      </c>
      <c r="AO184" s="231" t="s">
        <v>41</v>
      </c>
      <c r="AP184" s="232">
        <v>1</v>
      </c>
      <c r="AQ184" s="338">
        <f t="shared" si="35"/>
        <v>0</v>
      </c>
      <c r="AR184" s="234"/>
      <c r="AS184" s="235"/>
      <c r="AT184" s="236"/>
      <c r="AU184" s="237"/>
      <c r="AV184" s="238">
        <v>13</v>
      </c>
      <c r="AW184" s="239">
        <f>'[1]Nastavení cen'!$H$17</f>
        <v>390</v>
      </c>
      <c r="AX184" s="240"/>
    </row>
    <row r="185" spans="1:50" ht="17.25" hidden="1" customHeight="1" x14ac:dyDescent="0.3">
      <c r="A185" s="213"/>
      <c r="B185" s="214"/>
      <c r="C185" s="215"/>
      <c r="D185" s="186"/>
      <c r="E185" s="184"/>
      <c r="F185" s="185"/>
      <c r="G185" s="186"/>
      <c r="H185" s="186"/>
      <c r="I185" s="187"/>
      <c r="J185" s="188"/>
      <c r="K185" s="216"/>
      <c r="L185" s="186"/>
      <c r="M185" s="186"/>
      <c r="N185" s="187"/>
      <c r="O185" s="191"/>
      <c r="P185" s="337" t="s">
        <v>83</v>
      </c>
      <c r="Q185" s="218"/>
      <c r="R185" s="219">
        <f t="shared" si="27"/>
        <v>0</v>
      </c>
      <c r="S185" s="219">
        <f t="shared" si="28"/>
        <v>7</v>
      </c>
      <c r="T185" s="195"/>
      <c r="U185" s="196">
        <v>4</v>
      </c>
      <c r="V185" s="89">
        <f t="shared" si="23"/>
        <v>0</v>
      </c>
      <c r="W185" s="220" t="s">
        <v>232</v>
      </c>
      <c r="X185" s="221" t="s">
        <v>235</v>
      </c>
      <c r="Y185" s="222" t="s">
        <v>43</v>
      </c>
      <c r="Z185" s="199"/>
      <c r="AA185" s="218"/>
      <c r="AB185" s="223">
        <v>0</v>
      </c>
      <c r="AC185" s="224" t="s">
        <v>48</v>
      </c>
      <c r="AD185" s="225">
        <f t="shared" si="29"/>
        <v>124</v>
      </c>
      <c r="AE185" s="226">
        <f>CEILING(AD185+AD185*'[1]Nastavení cen'!$J$17,1)</f>
        <v>182</v>
      </c>
      <c r="AF185" s="226">
        <f t="shared" si="30"/>
        <v>0</v>
      </c>
      <c r="AG185" s="241"/>
      <c r="AH185" s="242"/>
      <c r="AI185" s="242"/>
      <c r="AJ185" s="228">
        <f t="shared" si="31"/>
        <v>182</v>
      </c>
      <c r="AK185" s="218"/>
      <c r="AL185" s="229">
        <f t="shared" si="32"/>
        <v>0</v>
      </c>
      <c r="AM185" s="204"/>
      <c r="AN185" s="230">
        <v>20</v>
      </c>
      <c r="AO185" s="231" t="s">
        <v>41</v>
      </c>
      <c r="AP185" s="232">
        <v>1</v>
      </c>
      <c r="AQ185" s="338">
        <f t="shared" si="35"/>
        <v>0</v>
      </c>
      <c r="AR185" s="234"/>
      <c r="AS185" s="235"/>
      <c r="AT185" s="236"/>
      <c r="AU185" s="237"/>
      <c r="AV185" s="238">
        <v>19</v>
      </c>
      <c r="AW185" s="239">
        <f>'[1]Nastavení cen'!$H$17</f>
        <v>390</v>
      </c>
      <c r="AX185" s="240"/>
    </row>
    <row r="186" spans="1:50" ht="17.25" hidden="1" customHeight="1" x14ac:dyDescent="0.3">
      <c r="A186" s="213"/>
      <c r="B186" s="214"/>
      <c r="C186" s="215"/>
      <c r="D186" s="186"/>
      <c r="E186" s="184"/>
      <c r="F186" s="185"/>
      <c r="G186" s="186"/>
      <c r="H186" s="186"/>
      <c r="I186" s="187"/>
      <c r="J186" s="188"/>
      <c r="K186" s="216"/>
      <c r="L186" s="186"/>
      <c r="M186" s="186"/>
      <c r="N186" s="187"/>
      <c r="O186" s="191"/>
      <c r="P186" s="337" t="s">
        <v>83</v>
      </c>
      <c r="Q186" s="218"/>
      <c r="R186" s="219">
        <f t="shared" si="27"/>
        <v>0</v>
      </c>
      <c r="S186" s="219">
        <f t="shared" si="28"/>
        <v>7</v>
      </c>
      <c r="T186" s="195"/>
      <c r="U186" s="196">
        <v>4</v>
      </c>
      <c r="V186" s="89">
        <f t="shared" si="23"/>
        <v>0</v>
      </c>
      <c r="W186" s="220" t="s">
        <v>232</v>
      </c>
      <c r="X186" s="221" t="s">
        <v>236</v>
      </c>
      <c r="Y186" s="222" t="s">
        <v>43</v>
      </c>
      <c r="Z186" s="199"/>
      <c r="AA186" s="218"/>
      <c r="AB186" s="223">
        <v>0</v>
      </c>
      <c r="AC186" s="224" t="s">
        <v>48</v>
      </c>
      <c r="AD186" s="225">
        <f t="shared" si="29"/>
        <v>124</v>
      </c>
      <c r="AE186" s="226">
        <f>CEILING(AD186+AD186*'[1]Nastavení cen'!$J$17,1)</f>
        <v>182</v>
      </c>
      <c r="AF186" s="226">
        <f t="shared" si="30"/>
        <v>0</v>
      </c>
      <c r="AG186" s="241"/>
      <c r="AH186" s="242"/>
      <c r="AI186" s="242"/>
      <c r="AJ186" s="228">
        <f t="shared" si="31"/>
        <v>182</v>
      </c>
      <c r="AK186" s="218"/>
      <c r="AL186" s="229">
        <f t="shared" si="32"/>
        <v>0</v>
      </c>
      <c r="AM186" s="204"/>
      <c r="AN186" s="230">
        <v>20</v>
      </c>
      <c r="AO186" s="231" t="s">
        <v>41</v>
      </c>
      <c r="AP186" s="232">
        <v>1</v>
      </c>
      <c r="AQ186" s="338">
        <f t="shared" si="35"/>
        <v>0</v>
      </c>
      <c r="AR186" s="234"/>
      <c r="AS186" s="235"/>
      <c r="AT186" s="236"/>
      <c r="AU186" s="237"/>
      <c r="AV186" s="238">
        <v>19</v>
      </c>
      <c r="AW186" s="239">
        <f>'[1]Nastavení cen'!$H$17</f>
        <v>390</v>
      </c>
      <c r="AX186" s="240"/>
    </row>
    <row r="187" spans="1:50" ht="17.25" hidden="1" customHeight="1" x14ac:dyDescent="0.3">
      <c r="A187" s="213"/>
      <c r="B187" s="214"/>
      <c r="C187" s="215"/>
      <c r="D187" s="186"/>
      <c r="E187" s="184"/>
      <c r="F187" s="185"/>
      <c r="G187" s="186"/>
      <c r="H187" s="186"/>
      <c r="I187" s="187"/>
      <c r="J187" s="188"/>
      <c r="K187" s="216"/>
      <c r="L187" s="186"/>
      <c r="M187" s="186"/>
      <c r="N187" s="187"/>
      <c r="O187" s="191"/>
      <c r="P187" s="337" t="s">
        <v>83</v>
      </c>
      <c r="Q187" s="218"/>
      <c r="R187" s="219">
        <f t="shared" si="27"/>
        <v>0</v>
      </c>
      <c r="S187" s="219">
        <f t="shared" si="28"/>
        <v>7</v>
      </c>
      <c r="T187" s="195"/>
      <c r="U187" s="196">
        <v>4</v>
      </c>
      <c r="V187" s="89">
        <f t="shared" si="23"/>
        <v>0</v>
      </c>
      <c r="W187" s="220" t="s">
        <v>232</v>
      </c>
      <c r="X187" s="221" t="s">
        <v>237</v>
      </c>
      <c r="Y187" s="222" t="s">
        <v>43</v>
      </c>
      <c r="Z187" s="199"/>
      <c r="AA187" s="218"/>
      <c r="AB187" s="223">
        <v>0</v>
      </c>
      <c r="AC187" s="224" t="s">
        <v>48</v>
      </c>
      <c r="AD187" s="225">
        <f t="shared" si="29"/>
        <v>156</v>
      </c>
      <c r="AE187" s="226">
        <f>CEILING(AD187+AD187*'[1]Nastavení cen'!$J$17,1)</f>
        <v>228</v>
      </c>
      <c r="AF187" s="226">
        <f t="shared" si="30"/>
        <v>0</v>
      </c>
      <c r="AG187" s="241"/>
      <c r="AH187" s="242"/>
      <c r="AI187" s="242"/>
      <c r="AJ187" s="228">
        <f t="shared" si="31"/>
        <v>228</v>
      </c>
      <c r="AK187" s="218"/>
      <c r="AL187" s="229">
        <f t="shared" si="32"/>
        <v>0</v>
      </c>
      <c r="AM187" s="204"/>
      <c r="AN187" s="230">
        <v>20</v>
      </c>
      <c r="AO187" s="231" t="s">
        <v>41</v>
      </c>
      <c r="AP187" s="232">
        <v>1</v>
      </c>
      <c r="AQ187" s="338">
        <f t="shared" si="35"/>
        <v>0</v>
      </c>
      <c r="AR187" s="234"/>
      <c r="AS187" s="235"/>
      <c r="AT187" s="236"/>
      <c r="AU187" s="237"/>
      <c r="AV187" s="238">
        <v>24</v>
      </c>
      <c r="AW187" s="239">
        <f>'[1]Nastavení cen'!$H$17</f>
        <v>390</v>
      </c>
      <c r="AX187" s="240"/>
    </row>
    <row r="188" spans="1:50" ht="17.25" hidden="1" customHeight="1" x14ac:dyDescent="0.3">
      <c r="A188" s="213"/>
      <c r="B188" s="214"/>
      <c r="C188" s="215"/>
      <c r="D188" s="186"/>
      <c r="E188" s="184"/>
      <c r="F188" s="185"/>
      <c r="G188" s="186"/>
      <c r="H188" s="186"/>
      <c r="I188" s="187"/>
      <c r="J188" s="188"/>
      <c r="K188" s="216"/>
      <c r="L188" s="186"/>
      <c r="M188" s="186"/>
      <c r="N188" s="187"/>
      <c r="O188" s="191"/>
      <c r="P188" s="337" t="s">
        <v>83</v>
      </c>
      <c r="Q188" s="218"/>
      <c r="R188" s="219">
        <f t="shared" si="27"/>
        <v>0</v>
      </c>
      <c r="S188" s="219">
        <f t="shared" si="28"/>
        <v>7</v>
      </c>
      <c r="T188" s="195"/>
      <c r="U188" s="196">
        <v>4</v>
      </c>
      <c r="V188" s="89">
        <f t="shared" si="23"/>
        <v>0</v>
      </c>
      <c r="W188" s="220" t="s">
        <v>232</v>
      </c>
      <c r="X188" s="221" t="s">
        <v>238</v>
      </c>
      <c r="Y188" s="222" t="s">
        <v>43</v>
      </c>
      <c r="Z188" s="199"/>
      <c r="AA188" s="218"/>
      <c r="AB188" s="223">
        <v>0</v>
      </c>
      <c r="AC188" s="224" t="s">
        <v>48</v>
      </c>
      <c r="AD188" s="225">
        <f t="shared" si="29"/>
        <v>124</v>
      </c>
      <c r="AE188" s="226">
        <f>CEILING(AD188+AD188*'[1]Nastavení cen'!$J$17,1)</f>
        <v>182</v>
      </c>
      <c r="AF188" s="226">
        <f t="shared" si="30"/>
        <v>0</v>
      </c>
      <c r="AG188" s="241"/>
      <c r="AH188" s="242"/>
      <c r="AI188" s="242"/>
      <c r="AJ188" s="228">
        <f t="shared" si="31"/>
        <v>182</v>
      </c>
      <c r="AK188" s="218"/>
      <c r="AL188" s="229">
        <f t="shared" si="32"/>
        <v>0</v>
      </c>
      <c r="AM188" s="204"/>
      <c r="AN188" s="230">
        <v>20</v>
      </c>
      <c r="AO188" s="231" t="s">
        <v>41</v>
      </c>
      <c r="AP188" s="232">
        <v>1</v>
      </c>
      <c r="AQ188" s="338">
        <f t="shared" si="35"/>
        <v>0</v>
      </c>
      <c r="AR188" s="234"/>
      <c r="AS188" s="235"/>
      <c r="AT188" s="236"/>
      <c r="AU188" s="237"/>
      <c r="AV188" s="238">
        <v>19</v>
      </c>
      <c r="AW188" s="239">
        <f>'[1]Nastavení cen'!$H$17</f>
        <v>390</v>
      </c>
      <c r="AX188" s="240"/>
    </row>
    <row r="189" spans="1:50" ht="17.25" hidden="1" customHeight="1" x14ac:dyDescent="0.3">
      <c r="A189" s="213"/>
      <c r="B189" s="214"/>
      <c r="C189" s="215"/>
      <c r="D189" s="186"/>
      <c r="E189" s="184"/>
      <c r="F189" s="185"/>
      <c r="G189" s="186"/>
      <c r="H189" s="186"/>
      <c r="I189" s="187"/>
      <c r="J189" s="188"/>
      <c r="K189" s="216"/>
      <c r="L189" s="186"/>
      <c r="M189" s="186"/>
      <c r="N189" s="187"/>
      <c r="O189" s="191"/>
      <c r="P189" s="337" t="s">
        <v>83</v>
      </c>
      <c r="Q189" s="218"/>
      <c r="R189" s="219">
        <f t="shared" si="27"/>
        <v>0</v>
      </c>
      <c r="S189" s="219">
        <f t="shared" si="28"/>
        <v>7</v>
      </c>
      <c r="T189" s="195"/>
      <c r="U189" s="196">
        <v>4</v>
      </c>
      <c r="V189" s="89">
        <f t="shared" si="23"/>
        <v>0</v>
      </c>
      <c r="W189" s="220" t="s">
        <v>239</v>
      </c>
      <c r="X189" s="221" t="s">
        <v>240</v>
      </c>
      <c r="Y189" s="222" t="s">
        <v>43</v>
      </c>
      <c r="Z189" s="199"/>
      <c r="AA189" s="218"/>
      <c r="AB189" s="223">
        <v>0</v>
      </c>
      <c r="AC189" s="224" t="s">
        <v>207</v>
      </c>
      <c r="AD189" s="225">
        <f t="shared" si="29"/>
        <v>1203</v>
      </c>
      <c r="AE189" s="226">
        <f>CEILING(AD189+AD189*'[1]Nastavení cen'!$J$17,1)</f>
        <v>1757</v>
      </c>
      <c r="AF189" s="226">
        <f t="shared" si="30"/>
        <v>0</v>
      </c>
      <c r="AG189" s="241"/>
      <c r="AH189" s="242"/>
      <c r="AI189" s="242"/>
      <c r="AJ189" s="228">
        <f t="shared" si="31"/>
        <v>1757</v>
      </c>
      <c r="AK189" s="218"/>
      <c r="AL189" s="229">
        <f t="shared" si="32"/>
        <v>0</v>
      </c>
      <c r="AM189" s="204"/>
      <c r="AN189" s="230">
        <v>1500</v>
      </c>
      <c r="AO189" s="231" t="s">
        <v>41</v>
      </c>
      <c r="AP189" s="232">
        <v>1</v>
      </c>
      <c r="AQ189" s="338">
        <f t="shared" si="35"/>
        <v>0</v>
      </c>
      <c r="AR189" s="234"/>
      <c r="AS189" s="235"/>
      <c r="AT189" s="236"/>
      <c r="AU189" s="237"/>
      <c r="AV189" s="238">
        <v>185</v>
      </c>
      <c r="AW189" s="239">
        <f>'[1]Nastavení cen'!$H$17</f>
        <v>390</v>
      </c>
      <c r="AX189" s="240"/>
    </row>
    <row r="190" spans="1:50" ht="17.25" hidden="1" customHeight="1" x14ac:dyDescent="0.3">
      <c r="A190" s="213"/>
      <c r="B190" s="214"/>
      <c r="C190" s="215"/>
      <c r="D190" s="186"/>
      <c r="E190" s="184"/>
      <c r="F190" s="185"/>
      <c r="G190" s="186"/>
      <c r="H190" s="186"/>
      <c r="I190" s="187"/>
      <c r="J190" s="188"/>
      <c r="K190" s="216"/>
      <c r="L190" s="186"/>
      <c r="M190" s="186"/>
      <c r="N190" s="187"/>
      <c r="O190" s="191"/>
      <c r="P190" s="337" t="s">
        <v>83</v>
      </c>
      <c r="Q190" s="218"/>
      <c r="R190" s="219">
        <f t="shared" si="27"/>
        <v>0</v>
      </c>
      <c r="S190" s="219">
        <f t="shared" si="28"/>
        <v>7</v>
      </c>
      <c r="T190" s="195"/>
      <c r="U190" s="196">
        <v>4</v>
      </c>
      <c r="V190" s="89">
        <f t="shared" si="23"/>
        <v>0</v>
      </c>
      <c r="W190" s="220" t="s">
        <v>239</v>
      </c>
      <c r="X190" s="221" t="s">
        <v>241</v>
      </c>
      <c r="Y190" s="222" t="s">
        <v>43</v>
      </c>
      <c r="Z190" s="199"/>
      <c r="AA190" s="218"/>
      <c r="AB190" s="223">
        <v>0</v>
      </c>
      <c r="AC190" s="224" t="s">
        <v>48</v>
      </c>
      <c r="AD190" s="225">
        <f t="shared" si="29"/>
        <v>85</v>
      </c>
      <c r="AE190" s="226">
        <f>CEILING(AD190+AD190*'[1]Nastavení cen'!$J$17,1)</f>
        <v>125</v>
      </c>
      <c r="AF190" s="226">
        <f t="shared" si="30"/>
        <v>0</v>
      </c>
      <c r="AG190" s="241"/>
      <c r="AH190" s="242"/>
      <c r="AI190" s="242"/>
      <c r="AJ190" s="228">
        <f t="shared" si="31"/>
        <v>125</v>
      </c>
      <c r="AK190" s="218"/>
      <c r="AL190" s="229">
        <f t="shared" si="32"/>
        <v>0</v>
      </c>
      <c r="AM190" s="204"/>
      <c r="AN190" s="230">
        <v>120</v>
      </c>
      <c r="AO190" s="231" t="s">
        <v>41</v>
      </c>
      <c r="AP190" s="232">
        <v>1</v>
      </c>
      <c r="AQ190" s="338">
        <f t="shared" si="35"/>
        <v>0</v>
      </c>
      <c r="AR190" s="234"/>
      <c r="AS190" s="235"/>
      <c r="AT190" s="236"/>
      <c r="AU190" s="237"/>
      <c r="AV190" s="238">
        <v>13</v>
      </c>
      <c r="AW190" s="239">
        <f>'[1]Nastavení cen'!$H$17</f>
        <v>390</v>
      </c>
      <c r="AX190" s="240"/>
    </row>
    <row r="191" spans="1:50" ht="17.25" hidden="1" customHeight="1" x14ac:dyDescent="0.3">
      <c r="A191" s="213"/>
      <c r="B191" s="214"/>
      <c r="C191" s="215"/>
      <c r="D191" s="186"/>
      <c r="E191" s="184"/>
      <c r="F191" s="185"/>
      <c r="G191" s="186"/>
      <c r="H191" s="186"/>
      <c r="I191" s="187"/>
      <c r="J191" s="188"/>
      <c r="K191" s="216"/>
      <c r="L191" s="186"/>
      <c r="M191" s="186"/>
      <c r="N191" s="187"/>
      <c r="O191" s="191"/>
      <c r="P191" s="337" t="s">
        <v>83</v>
      </c>
      <c r="Q191" s="218"/>
      <c r="R191" s="219">
        <f t="shared" si="27"/>
        <v>0</v>
      </c>
      <c r="S191" s="219">
        <f t="shared" si="28"/>
        <v>7</v>
      </c>
      <c r="T191" s="195"/>
      <c r="U191" s="196">
        <v>4</v>
      </c>
      <c r="V191" s="89">
        <f t="shared" si="23"/>
        <v>0</v>
      </c>
      <c r="W191" s="220" t="s">
        <v>239</v>
      </c>
      <c r="X191" s="221" t="s">
        <v>242</v>
      </c>
      <c r="Y191" s="222" t="s">
        <v>43</v>
      </c>
      <c r="Z191" s="199"/>
      <c r="AA191" s="218"/>
      <c r="AB191" s="223">
        <v>0</v>
      </c>
      <c r="AC191" s="224" t="s">
        <v>48</v>
      </c>
      <c r="AD191" s="225">
        <f t="shared" si="29"/>
        <v>98</v>
      </c>
      <c r="AE191" s="226">
        <f>CEILING(AD191+AD191*'[1]Nastavení cen'!$J$17,1)</f>
        <v>144</v>
      </c>
      <c r="AF191" s="226">
        <f t="shared" si="30"/>
        <v>0</v>
      </c>
      <c r="AG191" s="241"/>
      <c r="AH191" s="242"/>
      <c r="AI191" s="242"/>
      <c r="AJ191" s="228">
        <f t="shared" si="31"/>
        <v>144</v>
      </c>
      <c r="AK191" s="218"/>
      <c r="AL191" s="229">
        <f t="shared" si="32"/>
        <v>0</v>
      </c>
      <c r="AM191" s="204"/>
      <c r="AN191" s="230">
        <v>200</v>
      </c>
      <c r="AO191" s="231" t="s">
        <v>41</v>
      </c>
      <c r="AP191" s="232">
        <v>1</v>
      </c>
      <c r="AQ191" s="338">
        <f t="shared" si="35"/>
        <v>0</v>
      </c>
      <c r="AR191" s="234"/>
      <c r="AS191" s="235"/>
      <c r="AT191" s="236"/>
      <c r="AU191" s="237"/>
      <c r="AV191" s="238">
        <v>15</v>
      </c>
      <c r="AW191" s="239">
        <f>'[1]Nastavení cen'!$H$17</f>
        <v>390</v>
      </c>
      <c r="AX191" s="240"/>
    </row>
    <row r="192" spans="1:50" ht="17.25" hidden="1" customHeight="1" x14ac:dyDescent="0.3">
      <c r="A192" s="213"/>
      <c r="B192" s="214"/>
      <c r="C192" s="215"/>
      <c r="D192" s="186"/>
      <c r="E192" s="184"/>
      <c r="F192" s="185"/>
      <c r="G192" s="186"/>
      <c r="H192" s="186"/>
      <c r="I192" s="187"/>
      <c r="J192" s="188"/>
      <c r="K192" s="216"/>
      <c r="L192" s="186"/>
      <c r="M192" s="186"/>
      <c r="N192" s="187"/>
      <c r="O192" s="191"/>
      <c r="P192" s="337" t="s">
        <v>83</v>
      </c>
      <c r="Q192" s="218"/>
      <c r="R192" s="219">
        <f t="shared" si="27"/>
        <v>0</v>
      </c>
      <c r="S192" s="219">
        <f t="shared" si="28"/>
        <v>7</v>
      </c>
      <c r="T192" s="195"/>
      <c r="U192" s="196">
        <v>4</v>
      </c>
      <c r="V192" s="89">
        <f t="shared" si="23"/>
        <v>0</v>
      </c>
      <c r="W192" s="220" t="s">
        <v>239</v>
      </c>
      <c r="X192" s="221" t="s">
        <v>243</v>
      </c>
      <c r="Y192" s="222" t="s">
        <v>43</v>
      </c>
      <c r="Z192" s="199"/>
      <c r="AA192" s="218"/>
      <c r="AB192" s="223">
        <v>0</v>
      </c>
      <c r="AC192" s="224" t="s">
        <v>48</v>
      </c>
      <c r="AD192" s="225">
        <f t="shared" si="29"/>
        <v>111</v>
      </c>
      <c r="AE192" s="226">
        <f>CEILING(AD192+AD192*'[1]Nastavení cen'!$J$17,1)</f>
        <v>163</v>
      </c>
      <c r="AF192" s="226">
        <f t="shared" si="30"/>
        <v>0</v>
      </c>
      <c r="AG192" s="241"/>
      <c r="AH192" s="242"/>
      <c r="AI192" s="242"/>
      <c r="AJ192" s="228">
        <f t="shared" si="31"/>
        <v>163</v>
      </c>
      <c r="AK192" s="218"/>
      <c r="AL192" s="229">
        <f t="shared" si="32"/>
        <v>0</v>
      </c>
      <c r="AM192" s="204"/>
      <c r="AN192" s="230">
        <v>180</v>
      </c>
      <c r="AO192" s="231" t="s">
        <v>41</v>
      </c>
      <c r="AP192" s="232">
        <v>1</v>
      </c>
      <c r="AQ192" s="338">
        <f t="shared" si="35"/>
        <v>0</v>
      </c>
      <c r="AR192" s="234"/>
      <c r="AS192" s="235"/>
      <c r="AT192" s="236"/>
      <c r="AU192" s="237"/>
      <c r="AV192" s="238">
        <v>17</v>
      </c>
      <c r="AW192" s="239">
        <f>'[1]Nastavení cen'!$H$17</f>
        <v>390</v>
      </c>
      <c r="AX192" s="240"/>
    </row>
    <row r="193" spans="1:50" ht="17.25" hidden="1" customHeight="1" x14ac:dyDescent="0.3">
      <c r="A193" s="213"/>
      <c r="B193" s="214"/>
      <c r="C193" s="215"/>
      <c r="D193" s="186"/>
      <c r="E193" s="184"/>
      <c r="F193" s="185"/>
      <c r="G193" s="186"/>
      <c r="H193" s="186"/>
      <c r="I193" s="187"/>
      <c r="J193" s="188"/>
      <c r="K193" s="216"/>
      <c r="L193" s="186"/>
      <c r="M193" s="186"/>
      <c r="N193" s="187"/>
      <c r="O193" s="191"/>
      <c r="P193" s="337" t="s">
        <v>83</v>
      </c>
      <c r="Q193" s="218"/>
      <c r="R193" s="219">
        <f t="shared" si="27"/>
        <v>0</v>
      </c>
      <c r="S193" s="219">
        <f t="shared" si="28"/>
        <v>7</v>
      </c>
      <c r="T193" s="195"/>
      <c r="U193" s="196">
        <v>4</v>
      </c>
      <c r="V193" s="89">
        <f t="shared" si="23"/>
        <v>0</v>
      </c>
      <c r="W193" s="220" t="s">
        <v>239</v>
      </c>
      <c r="X193" s="221" t="s">
        <v>244</v>
      </c>
      <c r="Y193" s="222" t="s">
        <v>43</v>
      </c>
      <c r="Z193" s="199"/>
      <c r="AA193" s="218"/>
      <c r="AB193" s="223">
        <v>0</v>
      </c>
      <c r="AC193" s="224" t="s">
        <v>48</v>
      </c>
      <c r="AD193" s="225">
        <f t="shared" si="29"/>
        <v>156</v>
      </c>
      <c r="AE193" s="226">
        <f>CEILING(AD193+AD193*'[1]Nastavení cen'!$J$17,1)</f>
        <v>228</v>
      </c>
      <c r="AF193" s="226">
        <f t="shared" si="30"/>
        <v>0</v>
      </c>
      <c r="AG193" s="241"/>
      <c r="AH193" s="242"/>
      <c r="AI193" s="242"/>
      <c r="AJ193" s="228">
        <f t="shared" si="31"/>
        <v>228</v>
      </c>
      <c r="AK193" s="218"/>
      <c r="AL193" s="229">
        <f t="shared" si="32"/>
        <v>0</v>
      </c>
      <c r="AM193" s="204"/>
      <c r="AN193" s="230">
        <v>250</v>
      </c>
      <c r="AO193" s="231" t="s">
        <v>41</v>
      </c>
      <c r="AP193" s="232">
        <v>1</v>
      </c>
      <c r="AQ193" s="338">
        <f t="shared" si="35"/>
        <v>0</v>
      </c>
      <c r="AR193" s="234"/>
      <c r="AS193" s="235"/>
      <c r="AT193" s="236"/>
      <c r="AU193" s="237"/>
      <c r="AV193" s="238">
        <v>24</v>
      </c>
      <c r="AW193" s="239">
        <f>'[1]Nastavení cen'!$H$17</f>
        <v>390</v>
      </c>
      <c r="AX193" s="240"/>
    </row>
    <row r="194" spans="1:50" ht="17.25" hidden="1" customHeight="1" x14ac:dyDescent="0.3">
      <c r="A194" s="213"/>
      <c r="B194" s="214"/>
      <c r="C194" s="215"/>
      <c r="D194" s="186"/>
      <c r="E194" s="184"/>
      <c r="F194" s="185"/>
      <c r="G194" s="186"/>
      <c r="H194" s="186"/>
      <c r="I194" s="187"/>
      <c r="J194" s="188"/>
      <c r="K194" s="216"/>
      <c r="L194" s="186"/>
      <c r="M194" s="186"/>
      <c r="N194" s="187"/>
      <c r="O194" s="191"/>
      <c r="P194" s="337" t="s">
        <v>83</v>
      </c>
      <c r="Q194" s="218"/>
      <c r="R194" s="219">
        <f t="shared" si="27"/>
        <v>0</v>
      </c>
      <c r="S194" s="219">
        <f t="shared" si="28"/>
        <v>7</v>
      </c>
      <c r="T194" s="195"/>
      <c r="U194" s="196">
        <v>4</v>
      </c>
      <c r="V194" s="89">
        <f t="shared" si="23"/>
        <v>0</v>
      </c>
      <c r="W194" s="220" t="s">
        <v>239</v>
      </c>
      <c r="X194" s="221" t="s">
        <v>245</v>
      </c>
      <c r="Y194" s="222" t="s">
        <v>43</v>
      </c>
      <c r="Z194" s="199"/>
      <c r="AA194" s="218"/>
      <c r="AB194" s="223">
        <v>0</v>
      </c>
      <c r="AC194" s="224" t="s">
        <v>48</v>
      </c>
      <c r="AD194" s="225">
        <f t="shared" si="29"/>
        <v>208</v>
      </c>
      <c r="AE194" s="226">
        <f>CEILING(AD194+AD194*'[1]Nastavení cen'!$J$17,1)</f>
        <v>304</v>
      </c>
      <c r="AF194" s="226">
        <f t="shared" si="30"/>
        <v>0</v>
      </c>
      <c r="AG194" s="241"/>
      <c r="AH194" s="242"/>
      <c r="AI194" s="242"/>
      <c r="AJ194" s="228">
        <f t="shared" si="31"/>
        <v>304</v>
      </c>
      <c r="AK194" s="218"/>
      <c r="AL194" s="229">
        <f t="shared" si="32"/>
        <v>0</v>
      </c>
      <c r="AM194" s="204"/>
      <c r="AN194" s="230">
        <v>300</v>
      </c>
      <c r="AO194" s="231" t="s">
        <v>41</v>
      </c>
      <c r="AP194" s="232">
        <v>1</v>
      </c>
      <c r="AQ194" s="338">
        <f t="shared" si="35"/>
        <v>0</v>
      </c>
      <c r="AR194" s="234"/>
      <c r="AS194" s="235"/>
      <c r="AT194" s="236"/>
      <c r="AU194" s="237"/>
      <c r="AV194" s="238">
        <v>32</v>
      </c>
      <c r="AW194" s="239">
        <f>'[1]Nastavení cen'!$H$17</f>
        <v>390</v>
      </c>
      <c r="AX194" s="240"/>
    </row>
    <row r="195" spans="1:50" ht="17.25" hidden="1" customHeight="1" x14ac:dyDescent="0.3">
      <c r="A195" s="213"/>
      <c r="B195" s="214"/>
      <c r="C195" s="215"/>
      <c r="D195" s="186"/>
      <c r="E195" s="184"/>
      <c r="F195" s="185"/>
      <c r="G195" s="186"/>
      <c r="H195" s="186"/>
      <c r="I195" s="187"/>
      <c r="J195" s="188"/>
      <c r="K195" s="216"/>
      <c r="L195" s="186"/>
      <c r="M195" s="186"/>
      <c r="N195" s="187"/>
      <c r="O195" s="191"/>
      <c r="P195" s="337" t="s">
        <v>83</v>
      </c>
      <c r="Q195" s="218"/>
      <c r="R195" s="219">
        <f t="shared" si="27"/>
        <v>0</v>
      </c>
      <c r="S195" s="219">
        <f t="shared" si="28"/>
        <v>7</v>
      </c>
      <c r="T195" s="195"/>
      <c r="U195" s="196">
        <v>4</v>
      </c>
      <c r="V195" s="89">
        <f t="shared" si="23"/>
        <v>0</v>
      </c>
      <c r="W195" s="220" t="s">
        <v>239</v>
      </c>
      <c r="X195" s="221" t="s">
        <v>246</v>
      </c>
      <c r="Y195" s="222" t="s">
        <v>43</v>
      </c>
      <c r="Z195" s="199"/>
      <c r="AA195" s="218"/>
      <c r="AB195" s="223">
        <v>0</v>
      </c>
      <c r="AC195" s="224" t="s">
        <v>48</v>
      </c>
      <c r="AD195" s="225">
        <f t="shared" si="29"/>
        <v>260</v>
      </c>
      <c r="AE195" s="226">
        <f>CEILING(AD195+AD195*'[1]Nastavení cen'!$J$17,1)</f>
        <v>380</v>
      </c>
      <c r="AF195" s="226">
        <f t="shared" si="30"/>
        <v>0</v>
      </c>
      <c r="AG195" s="241"/>
      <c r="AH195" s="242"/>
      <c r="AI195" s="242"/>
      <c r="AJ195" s="228">
        <f t="shared" si="31"/>
        <v>380</v>
      </c>
      <c r="AK195" s="218"/>
      <c r="AL195" s="229">
        <f t="shared" si="32"/>
        <v>0</v>
      </c>
      <c r="AM195" s="204"/>
      <c r="AN195" s="230">
        <v>350</v>
      </c>
      <c r="AO195" s="231" t="s">
        <v>41</v>
      </c>
      <c r="AP195" s="232">
        <v>1</v>
      </c>
      <c r="AQ195" s="338">
        <f t="shared" si="35"/>
        <v>0</v>
      </c>
      <c r="AR195" s="234"/>
      <c r="AS195" s="235"/>
      <c r="AT195" s="236"/>
      <c r="AU195" s="237"/>
      <c r="AV195" s="238">
        <v>40</v>
      </c>
      <c r="AW195" s="239">
        <f>'[1]Nastavení cen'!$H$17</f>
        <v>390</v>
      </c>
      <c r="AX195" s="240"/>
    </row>
    <row r="196" spans="1:50" ht="17.25" hidden="1" customHeight="1" x14ac:dyDescent="0.3">
      <c r="A196" s="213"/>
      <c r="B196" s="214"/>
      <c r="C196" s="215"/>
      <c r="D196" s="186"/>
      <c r="E196" s="184"/>
      <c r="F196" s="185"/>
      <c r="G196" s="186"/>
      <c r="H196" s="186"/>
      <c r="I196" s="187"/>
      <c r="J196" s="188"/>
      <c r="K196" s="216"/>
      <c r="L196" s="186"/>
      <c r="M196" s="186"/>
      <c r="N196" s="187"/>
      <c r="O196" s="191"/>
      <c r="P196" s="337" t="s">
        <v>83</v>
      </c>
      <c r="Q196" s="218"/>
      <c r="R196" s="219">
        <f t="shared" si="27"/>
        <v>0</v>
      </c>
      <c r="S196" s="219">
        <f t="shared" si="28"/>
        <v>7</v>
      </c>
      <c r="T196" s="195"/>
      <c r="U196" s="196">
        <v>4</v>
      </c>
      <c r="V196" s="89">
        <f t="shared" si="23"/>
        <v>0</v>
      </c>
      <c r="W196" s="220" t="s">
        <v>239</v>
      </c>
      <c r="X196" s="221" t="s">
        <v>247</v>
      </c>
      <c r="Y196" s="222" t="s">
        <v>43</v>
      </c>
      <c r="Z196" s="199"/>
      <c r="AA196" s="218"/>
      <c r="AB196" s="223">
        <v>0</v>
      </c>
      <c r="AC196" s="224" t="s">
        <v>48</v>
      </c>
      <c r="AD196" s="225">
        <f t="shared" si="29"/>
        <v>306</v>
      </c>
      <c r="AE196" s="226">
        <f>CEILING(AD196+AD196*'[1]Nastavení cen'!$J$17,1)</f>
        <v>447</v>
      </c>
      <c r="AF196" s="226">
        <f t="shared" si="30"/>
        <v>0</v>
      </c>
      <c r="AG196" s="241"/>
      <c r="AH196" s="242"/>
      <c r="AI196" s="242"/>
      <c r="AJ196" s="228">
        <f t="shared" si="31"/>
        <v>447</v>
      </c>
      <c r="AK196" s="218"/>
      <c r="AL196" s="229">
        <f t="shared" si="32"/>
        <v>0</v>
      </c>
      <c r="AM196" s="204"/>
      <c r="AN196" s="230">
        <v>500</v>
      </c>
      <c r="AO196" s="231" t="s">
        <v>41</v>
      </c>
      <c r="AP196" s="232">
        <v>1</v>
      </c>
      <c r="AQ196" s="338">
        <f t="shared" si="35"/>
        <v>0</v>
      </c>
      <c r="AR196" s="234"/>
      <c r="AS196" s="235"/>
      <c r="AT196" s="236"/>
      <c r="AU196" s="237"/>
      <c r="AV196" s="238">
        <v>47</v>
      </c>
      <c r="AW196" s="239">
        <f>'[1]Nastavení cen'!$H$17</f>
        <v>390</v>
      </c>
      <c r="AX196" s="240"/>
    </row>
    <row r="197" spans="1:50" ht="17.25" hidden="1" customHeight="1" x14ac:dyDescent="0.3">
      <c r="A197" s="213"/>
      <c r="B197" s="214"/>
      <c r="C197" s="215"/>
      <c r="D197" s="186"/>
      <c r="E197" s="184"/>
      <c r="F197" s="185"/>
      <c r="G197" s="186"/>
      <c r="H197" s="186"/>
      <c r="I197" s="187"/>
      <c r="J197" s="188"/>
      <c r="K197" s="216"/>
      <c r="L197" s="186"/>
      <c r="M197" s="186"/>
      <c r="N197" s="187"/>
      <c r="O197" s="191"/>
      <c r="P197" s="337" t="s">
        <v>83</v>
      </c>
      <c r="Q197" s="218"/>
      <c r="R197" s="219">
        <f t="shared" si="27"/>
        <v>0</v>
      </c>
      <c r="S197" s="219">
        <f t="shared" si="28"/>
        <v>7</v>
      </c>
      <c r="T197" s="195"/>
      <c r="U197" s="196">
        <v>4</v>
      </c>
      <c r="V197" s="89">
        <f t="shared" si="23"/>
        <v>0</v>
      </c>
      <c r="W197" s="220" t="s">
        <v>239</v>
      </c>
      <c r="X197" s="221" t="s">
        <v>248</v>
      </c>
      <c r="Y197" s="222" t="s">
        <v>43</v>
      </c>
      <c r="Z197" s="199"/>
      <c r="AA197" s="218"/>
      <c r="AB197" s="223">
        <v>0</v>
      </c>
      <c r="AC197" s="224" t="s">
        <v>48</v>
      </c>
      <c r="AD197" s="225">
        <f t="shared" si="29"/>
        <v>351</v>
      </c>
      <c r="AE197" s="226">
        <f>CEILING(AD197+AD197*'[1]Nastavení cen'!$J$17,1)</f>
        <v>513</v>
      </c>
      <c r="AF197" s="226">
        <f t="shared" si="30"/>
        <v>0</v>
      </c>
      <c r="AG197" s="241"/>
      <c r="AH197" s="242"/>
      <c r="AI197" s="242"/>
      <c r="AJ197" s="228">
        <f t="shared" si="31"/>
        <v>513</v>
      </c>
      <c r="AK197" s="218"/>
      <c r="AL197" s="229">
        <f t="shared" si="32"/>
        <v>0</v>
      </c>
      <c r="AM197" s="204"/>
      <c r="AN197" s="230">
        <v>550</v>
      </c>
      <c r="AO197" s="231" t="s">
        <v>41</v>
      </c>
      <c r="AP197" s="232">
        <v>1</v>
      </c>
      <c r="AQ197" s="338">
        <f t="shared" si="35"/>
        <v>0</v>
      </c>
      <c r="AR197" s="234"/>
      <c r="AS197" s="235"/>
      <c r="AT197" s="236"/>
      <c r="AU197" s="237"/>
      <c r="AV197" s="238">
        <v>54</v>
      </c>
      <c r="AW197" s="239">
        <f>'[1]Nastavení cen'!$H$17</f>
        <v>390</v>
      </c>
      <c r="AX197" s="240"/>
    </row>
    <row r="198" spans="1:50" ht="17.25" hidden="1" customHeight="1" x14ac:dyDescent="0.3">
      <c r="A198" s="213"/>
      <c r="B198" s="214"/>
      <c r="C198" s="215"/>
      <c r="D198" s="186"/>
      <c r="E198" s="184"/>
      <c r="F198" s="185"/>
      <c r="G198" s="186"/>
      <c r="H198" s="186"/>
      <c r="I198" s="187"/>
      <c r="J198" s="188"/>
      <c r="K198" s="216"/>
      <c r="L198" s="186"/>
      <c r="M198" s="186"/>
      <c r="N198" s="187"/>
      <c r="O198" s="191"/>
      <c r="P198" s="337" t="s">
        <v>83</v>
      </c>
      <c r="Q198" s="218"/>
      <c r="R198" s="219">
        <f t="shared" si="27"/>
        <v>0</v>
      </c>
      <c r="S198" s="219">
        <f t="shared" si="28"/>
        <v>7</v>
      </c>
      <c r="T198" s="195"/>
      <c r="U198" s="196">
        <v>4</v>
      </c>
      <c r="V198" s="89">
        <f t="shared" si="23"/>
        <v>0</v>
      </c>
      <c r="W198" s="220" t="s">
        <v>239</v>
      </c>
      <c r="X198" s="221" t="s">
        <v>249</v>
      </c>
      <c r="Y198" s="222" t="s">
        <v>43</v>
      </c>
      <c r="Z198" s="199"/>
      <c r="AA198" s="218"/>
      <c r="AB198" s="223">
        <v>0</v>
      </c>
      <c r="AC198" s="224" t="s">
        <v>48</v>
      </c>
      <c r="AD198" s="225">
        <f t="shared" si="29"/>
        <v>397</v>
      </c>
      <c r="AE198" s="226">
        <f>CEILING(AD198+AD198*'[1]Nastavení cen'!$J$17,1)</f>
        <v>580</v>
      </c>
      <c r="AF198" s="226">
        <f t="shared" si="30"/>
        <v>0</v>
      </c>
      <c r="AG198" s="241"/>
      <c r="AH198" s="242"/>
      <c r="AI198" s="242"/>
      <c r="AJ198" s="228">
        <f t="shared" si="31"/>
        <v>580</v>
      </c>
      <c r="AK198" s="218"/>
      <c r="AL198" s="229">
        <f t="shared" si="32"/>
        <v>0</v>
      </c>
      <c r="AM198" s="204"/>
      <c r="AN198" s="230">
        <v>600</v>
      </c>
      <c r="AO198" s="231" t="s">
        <v>41</v>
      </c>
      <c r="AP198" s="232">
        <v>1</v>
      </c>
      <c r="AQ198" s="338">
        <f t="shared" si="35"/>
        <v>0</v>
      </c>
      <c r="AR198" s="234"/>
      <c r="AS198" s="235"/>
      <c r="AT198" s="236"/>
      <c r="AU198" s="237"/>
      <c r="AV198" s="238">
        <v>61</v>
      </c>
      <c r="AW198" s="239">
        <f>'[1]Nastavení cen'!$H$17</f>
        <v>390</v>
      </c>
      <c r="AX198" s="240"/>
    </row>
    <row r="199" spans="1:50" ht="17.25" hidden="1" customHeight="1" x14ac:dyDescent="0.3">
      <c r="A199" s="213"/>
      <c r="B199" s="214"/>
      <c r="C199" s="215"/>
      <c r="D199" s="186"/>
      <c r="E199" s="184"/>
      <c r="F199" s="185"/>
      <c r="G199" s="186"/>
      <c r="H199" s="186"/>
      <c r="I199" s="187"/>
      <c r="J199" s="188"/>
      <c r="K199" s="216"/>
      <c r="L199" s="186"/>
      <c r="M199" s="186"/>
      <c r="N199" s="187"/>
      <c r="O199" s="191"/>
      <c r="P199" s="337" t="s">
        <v>83</v>
      </c>
      <c r="Q199" s="218"/>
      <c r="R199" s="219">
        <f t="shared" si="27"/>
        <v>0</v>
      </c>
      <c r="S199" s="219">
        <f t="shared" si="28"/>
        <v>7</v>
      </c>
      <c r="T199" s="195"/>
      <c r="U199" s="196">
        <v>4</v>
      </c>
      <c r="V199" s="89">
        <f t="shared" si="23"/>
        <v>0</v>
      </c>
      <c r="W199" s="220" t="s">
        <v>250</v>
      </c>
      <c r="X199" s="221" t="s">
        <v>251</v>
      </c>
      <c r="Y199" s="222" t="s">
        <v>43</v>
      </c>
      <c r="Z199" s="199"/>
      <c r="AA199" s="218"/>
      <c r="AB199" s="223">
        <v>0</v>
      </c>
      <c r="AC199" s="224" t="s">
        <v>48</v>
      </c>
      <c r="AD199" s="225">
        <f t="shared" si="29"/>
        <v>72</v>
      </c>
      <c r="AE199" s="226">
        <f>CEILING(AD199+AD199*'[1]Nastavení cen'!$J$17,1)</f>
        <v>106</v>
      </c>
      <c r="AF199" s="226">
        <f t="shared" si="30"/>
        <v>0</v>
      </c>
      <c r="AG199" s="241"/>
      <c r="AH199" s="242"/>
      <c r="AI199" s="242"/>
      <c r="AJ199" s="228">
        <f t="shared" si="31"/>
        <v>106</v>
      </c>
      <c r="AK199" s="218"/>
      <c r="AL199" s="229">
        <f t="shared" si="32"/>
        <v>0</v>
      </c>
      <c r="AM199" s="204"/>
      <c r="AN199" s="230">
        <v>38</v>
      </c>
      <c r="AO199" s="231" t="s">
        <v>41</v>
      </c>
      <c r="AP199" s="232">
        <v>1</v>
      </c>
      <c r="AQ199" s="338">
        <f t="shared" si="35"/>
        <v>0</v>
      </c>
      <c r="AR199" s="234"/>
      <c r="AS199" s="235"/>
      <c r="AT199" s="236"/>
      <c r="AU199" s="237"/>
      <c r="AV199" s="238">
        <v>11</v>
      </c>
      <c r="AW199" s="239">
        <f>'[1]Nastavení cen'!$H$17</f>
        <v>390</v>
      </c>
      <c r="AX199" s="240"/>
    </row>
    <row r="200" spans="1:50" ht="17.25" hidden="1" customHeight="1" x14ac:dyDescent="0.3">
      <c r="A200" s="213"/>
      <c r="B200" s="214"/>
      <c r="C200" s="215"/>
      <c r="D200" s="186"/>
      <c r="E200" s="184"/>
      <c r="F200" s="185"/>
      <c r="G200" s="186"/>
      <c r="H200" s="186"/>
      <c r="I200" s="187"/>
      <c r="J200" s="188"/>
      <c r="K200" s="216"/>
      <c r="L200" s="186"/>
      <c r="M200" s="186"/>
      <c r="N200" s="187"/>
      <c r="O200" s="191"/>
      <c r="P200" s="337" t="s">
        <v>83</v>
      </c>
      <c r="Q200" s="218"/>
      <c r="R200" s="219">
        <f t="shared" si="27"/>
        <v>0</v>
      </c>
      <c r="S200" s="219">
        <f t="shared" si="28"/>
        <v>7</v>
      </c>
      <c r="T200" s="195"/>
      <c r="U200" s="196">
        <v>4</v>
      </c>
      <c r="V200" s="89">
        <f t="shared" si="23"/>
        <v>0</v>
      </c>
      <c r="W200" s="220" t="s">
        <v>250</v>
      </c>
      <c r="X200" s="221" t="s">
        <v>252</v>
      </c>
      <c r="Y200" s="222" t="s">
        <v>43</v>
      </c>
      <c r="Z200" s="199"/>
      <c r="AA200" s="218"/>
      <c r="AB200" s="223">
        <v>0</v>
      </c>
      <c r="AC200" s="224" t="s">
        <v>48</v>
      </c>
      <c r="AD200" s="225">
        <f t="shared" si="29"/>
        <v>91</v>
      </c>
      <c r="AE200" s="226">
        <f>CEILING(AD200+AD200*'[1]Nastavení cen'!$J$17,1)</f>
        <v>133</v>
      </c>
      <c r="AF200" s="226">
        <f t="shared" si="30"/>
        <v>0</v>
      </c>
      <c r="AG200" s="241"/>
      <c r="AH200" s="242"/>
      <c r="AI200" s="242"/>
      <c r="AJ200" s="228">
        <f t="shared" si="31"/>
        <v>133</v>
      </c>
      <c r="AK200" s="218"/>
      <c r="AL200" s="229">
        <f t="shared" si="32"/>
        <v>0</v>
      </c>
      <c r="AM200" s="204"/>
      <c r="AN200" s="230">
        <v>56</v>
      </c>
      <c r="AO200" s="231" t="s">
        <v>41</v>
      </c>
      <c r="AP200" s="232">
        <v>1</v>
      </c>
      <c r="AQ200" s="338">
        <f t="shared" si="35"/>
        <v>0</v>
      </c>
      <c r="AR200" s="234"/>
      <c r="AS200" s="235"/>
      <c r="AT200" s="236"/>
      <c r="AU200" s="237"/>
      <c r="AV200" s="238">
        <v>14</v>
      </c>
      <c r="AW200" s="239">
        <f>'[1]Nastavení cen'!$H$17</f>
        <v>390</v>
      </c>
      <c r="AX200" s="240"/>
    </row>
    <row r="201" spans="1:50" ht="17.25" hidden="1" customHeight="1" x14ac:dyDescent="0.3">
      <c r="A201" s="213"/>
      <c r="B201" s="214"/>
      <c r="C201" s="215"/>
      <c r="D201" s="186"/>
      <c r="E201" s="184"/>
      <c r="F201" s="185"/>
      <c r="G201" s="186"/>
      <c r="H201" s="186"/>
      <c r="I201" s="187"/>
      <c r="J201" s="188"/>
      <c r="K201" s="216"/>
      <c r="L201" s="186"/>
      <c r="M201" s="186"/>
      <c r="N201" s="187"/>
      <c r="O201" s="191"/>
      <c r="P201" s="337" t="s">
        <v>83</v>
      </c>
      <c r="Q201" s="218"/>
      <c r="R201" s="219">
        <f t="shared" si="27"/>
        <v>0</v>
      </c>
      <c r="S201" s="219">
        <f t="shared" si="28"/>
        <v>7</v>
      </c>
      <c r="T201" s="195"/>
      <c r="U201" s="196">
        <v>4</v>
      </c>
      <c r="V201" s="89">
        <f t="shared" si="23"/>
        <v>0</v>
      </c>
      <c r="W201" s="220" t="s">
        <v>250</v>
      </c>
      <c r="X201" s="221" t="s">
        <v>253</v>
      </c>
      <c r="Y201" s="222" t="s">
        <v>43</v>
      </c>
      <c r="Z201" s="199"/>
      <c r="AA201" s="218"/>
      <c r="AB201" s="223">
        <v>0</v>
      </c>
      <c r="AC201" s="224" t="s">
        <v>48</v>
      </c>
      <c r="AD201" s="225">
        <f t="shared" si="29"/>
        <v>104</v>
      </c>
      <c r="AE201" s="226">
        <f>CEILING(AD201+AD201*'[1]Nastavení cen'!$J$17,1)</f>
        <v>152</v>
      </c>
      <c r="AF201" s="226">
        <f t="shared" si="30"/>
        <v>0</v>
      </c>
      <c r="AG201" s="241"/>
      <c r="AH201" s="242"/>
      <c r="AI201" s="242"/>
      <c r="AJ201" s="228">
        <f t="shared" si="31"/>
        <v>152</v>
      </c>
      <c r="AK201" s="218"/>
      <c r="AL201" s="229">
        <f t="shared" si="32"/>
        <v>0</v>
      </c>
      <c r="AM201" s="204"/>
      <c r="AN201" s="230">
        <v>75</v>
      </c>
      <c r="AO201" s="231" t="s">
        <v>41</v>
      </c>
      <c r="AP201" s="232">
        <v>1</v>
      </c>
      <c r="AQ201" s="338">
        <f t="shared" si="35"/>
        <v>0</v>
      </c>
      <c r="AR201" s="234"/>
      <c r="AS201" s="235"/>
      <c r="AT201" s="236"/>
      <c r="AU201" s="237"/>
      <c r="AV201" s="238">
        <v>16</v>
      </c>
      <c r="AW201" s="239">
        <f>'[1]Nastavení cen'!$H$17</f>
        <v>390</v>
      </c>
      <c r="AX201" s="240"/>
    </row>
    <row r="202" spans="1:50" ht="17.25" hidden="1" customHeight="1" x14ac:dyDescent="0.3">
      <c r="A202" s="213"/>
      <c r="B202" s="214"/>
      <c r="C202" s="215"/>
      <c r="D202" s="186"/>
      <c r="E202" s="184"/>
      <c r="F202" s="185"/>
      <c r="G202" s="186"/>
      <c r="H202" s="186"/>
      <c r="I202" s="187"/>
      <c r="J202" s="188"/>
      <c r="K202" s="216"/>
      <c r="L202" s="186"/>
      <c r="M202" s="186"/>
      <c r="N202" s="187"/>
      <c r="O202" s="191"/>
      <c r="P202" s="337" t="s">
        <v>83</v>
      </c>
      <c r="Q202" s="218"/>
      <c r="R202" s="219">
        <f t="shared" si="27"/>
        <v>0</v>
      </c>
      <c r="S202" s="219">
        <f t="shared" si="28"/>
        <v>7</v>
      </c>
      <c r="T202" s="195"/>
      <c r="U202" s="196">
        <v>4</v>
      </c>
      <c r="V202" s="89">
        <f t="shared" si="23"/>
        <v>0</v>
      </c>
      <c r="W202" s="220" t="s">
        <v>250</v>
      </c>
      <c r="X202" s="221" t="s">
        <v>254</v>
      </c>
      <c r="Y202" s="222" t="s">
        <v>43</v>
      </c>
      <c r="Z202" s="199"/>
      <c r="AA202" s="218"/>
      <c r="AB202" s="223">
        <v>0</v>
      </c>
      <c r="AC202" s="224" t="s">
        <v>48</v>
      </c>
      <c r="AD202" s="225">
        <f t="shared" si="29"/>
        <v>124</v>
      </c>
      <c r="AE202" s="226">
        <f>CEILING(AD202+AD202*'[1]Nastavení cen'!$J$17,1)</f>
        <v>182</v>
      </c>
      <c r="AF202" s="226">
        <f t="shared" si="30"/>
        <v>0</v>
      </c>
      <c r="AG202" s="241"/>
      <c r="AH202" s="242"/>
      <c r="AI202" s="242"/>
      <c r="AJ202" s="228">
        <f t="shared" si="31"/>
        <v>182</v>
      </c>
      <c r="AK202" s="218"/>
      <c r="AL202" s="229">
        <f t="shared" si="32"/>
        <v>0</v>
      </c>
      <c r="AM202" s="204"/>
      <c r="AN202" s="230">
        <v>94</v>
      </c>
      <c r="AO202" s="231" t="s">
        <v>41</v>
      </c>
      <c r="AP202" s="232">
        <v>1</v>
      </c>
      <c r="AQ202" s="338">
        <f t="shared" si="35"/>
        <v>0</v>
      </c>
      <c r="AR202" s="234"/>
      <c r="AS202" s="235"/>
      <c r="AT202" s="236"/>
      <c r="AU202" s="237"/>
      <c r="AV202" s="238">
        <v>19</v>
      </c>
      <c r="AW202" s="239">
        <f>'[1]Nastavení cen'!$H$17</f>
        <v>390</v>
      </c>
      <c r="AX202" s="240"/>
    </row>
    <row r="203" spans="1:50" ht="17.25" hidden="1" customHeight="1" x14ac:dyDescent="0.3">
      <c r="A203" s="213"/>
      <c r="B203" s="214"/>
      <c r="C203" s="215"/>
      <c r="D203" s="186"/>
      <c r="E203" s="184"/>
      <c r="F203" s="185"/>
      <c r="G203" s="186"/>
      <c r="H203" s="186"/>
      <c r="I203" s="187"/>
      <c r="J203" s="188"/>
      <c r="K203" s="216"/>
      <c r="L203" s="186"/>
      <c r="M203" s="186"/>
      <c r="N203" s="187"/>
      <c r="O203" s="191"/>
      <c r="P203" s="337" t="s">
        <v>83</v>
      </c>
      <c r="Q203" s="218"/>
      <c r="R203" s="219">
        <f t="shared" si="27"/>
        <v>0</v>
      </c>
      <c r="S203" s="219">
        <f t="shared" si="28"/>
        <v>7</v>
      </c>
      <c r="T203" s="195"/>
      <c r="U203" s="196">
        <v>4</v>
      </c>
      <c r="V203" s="89">
        <f t="shared" si="23"/>
        <v>0</v>
      </c>
      <c r="W203" s="220" t="s">
        <v>250</v>
      </c>
      <c r="X203" s="221" t="s">
        <v>255</v>
      </c>
      <c r="Y203" s="222" t="s">
        <v>43</v>
      </c>
      <c r="Z203" s="199"/>
      <c r="AA203" s="218"/>
      <c r="AB203" s="223">
        <v>0</v>
      </c>
      <c r="AC203" s="224" t="s">
        <v>48</v>
      </c>
      <c r="AD203" s="225">
        <f t="shared" si="29"/>
        <v>156</v>
      </c>
      <c r="AE203" s="226">
        <f>CEILING(AD203+AD203*'[1]Nastavení cen'!$J$17,1)</f>
        <v>228</v>
      </c>
      <c r="AF203" s="226">
        <f t="shared" si="30"/>
        <v>0</v>
      </c>
      <c r="AG203" s="241"/>
      <c r="AH203" s="242"/>
      <c r="AI203" s="242"/>
      <c r="AJ203" s="228">
        <f t="shared" si="31"/>
        <v>228</v>
      </c>
      <c r="AK203" s="218"/>
      <c r="AL203" s="229">
        <f t="shared" si="32"/>
        <v>0</v>
      </c>
      <c r="AM203" s="204"/>
      <c r="AN203" s="230">
        <v>113</v>
      </c>
      <c r="AO203" s="231" t="s">
        <v>41</v>
      </c>
      <c r="AP203" s="232">
        <v>1</v>
      </c>
      <c r="AQ203" s="338">
        <f t="shared" si="35"/>
        <v>0</v>
      </c>
      <c r="AR203" s="234"/>
      <c r="AS203" s="235"/>
      <c r="AT203" s="236"/>
      <c r="AU203" s="237"/>
      <c r="AV203" s="238">
        <v>24</v>
      </c>
      <c r="AW203" s="239">
        <f>'[1]Nastavení cen'!$H$17</f>
        <v>390</v>
      </c>
      <c r="AX203" s="240"/>
    </row>
    <row r="204" spans="1:50" ht="17.25" hidden="1" customHeight="1" x14ac:dyDescent="0.3">
      <c r="A204" s="213"/>
      <c r="B204" s="214"/>
      <c r="C204" s="215"/>
      <c r="D204" s="186"/>
      <c r="E204" s="184"/>
      <c r="F204" s="185"/>
      <c r="G204" s="186"/>
      <c r="H204" s="186"/>
      <c r="I204" s="187"/>
      <c r="J204" s="188"/>
      <c r="K204" s="216"/>
      <c r="L204" s="186"/>
      <c r="M204" s="186"/>
      <c r="N204" s="187"/>
      <c r="O204" s="191"/>
      <c r="P204" s="337" t="s">
        <v>83</v>
      </c>
      <c r="Q204" s="218"/>
      <c r="R204" s="219">
        <f t="shared" si="27"/>
        <v>0</v>
      </c>
      <c r="S204" s="219">
        <f t="shared" si="28"/>
        <v>7</v>
      </c>
      <c r="T204" s="195"/>
      <c r="U204" s="196">
        <v>4</v>
      </c>
      <c r="V204" s="89">
        <f t="shared" si="23"/>
        <v>0</v>
      </c>
      <c r="W204" s="220" t="s">
        <v>250</v>
      </c>
      <c r="X204" s="221" t="s">
        <v>256</v>
      </c>
      <c r="Y204" s="222" t="s">
        <v>43</v>
      </c>
      <c r="Z204" s="199"/>
      <c r="AA204" s="218"/>
      <c r="AB204" s="223">
        <v>0</v>
      </c>
      <c r="AC204" s="224" t="s">
        <v>48</v>
      </c>
      <c r="AD204" s="225">
        <f t="shared" si="29"/>
        <v>208</v>
      </c>
      <c r="AE204" s="226">
        <f>CEILING(AD204+AD204*'[1]Nastavení cen'!$J$17,1)</f>
        <v>304</v>
      </c>
      <c r="AF204" s="226">
        <f t="shared" si="30"/>
        <v>0</v>
      </c>
      <c r="AG204" s="241"/>
      <c r="AH204" s="242"/>
      <c r="AI204" s="242"/>
      <c r="AJ204" s="228">
        <f t="shared" si="31"/>
        <v>304</v>
      </c>
      <c r="AK204" s="218"/>
      <c r="AL204" s="229">
        <f t="shared" si="32"/>
        <v>0</v>
      </c>
      <c r="AM204" s="204"/>
      <c r="AN204" s="230">
        <v>150</v>
      </c>
      <c r="AO204" s="231" t="s">
        <v>41</v>
      </c>
      <c r="AP204" s="232">
        <v>1</v>
      </c>
      <c r="AQ204" s="338">
        <f t="shared" si="35"/>
        <v>0</v>
      </c>
      <c r="AR204" s="234"/>
      <c r="AS204" s="235"/>
      <c r="AT204" s="236"/>
      <c r="AU204" s="237"/>
      <c r="AV204" s="238">
        <v>32</v>
      </c>
      <c r="AW204" s="239">
        <f>'[1]Nastavení cen'!$H$17</f>
        <v>390</v>
      </c>
      <c r="AX204" s="240"/>
    </row>
    <row r="205" spans="1:50" ht="17.25" hidden="1" customHeight="1" x14ac:dyDescent="0.3">
      <c r="A205" s="213"/>
      <c r="B205" s="214"/>
      <c r="C205" s="215"/>
      <c r="D205" s="186"/>
      <c r="E205" s="184"/>
      <c r="F205" s="185"/>
      <c r="G205" s="186"/>
      <c r="H205" s="186"/>
      <c r="I205" s="187"/>
      <c r="J205" s="188"/>
      <c r="K205" s="216"/>
      <c r="L205" s="186"/>
      <c r="M205" s="186"/>
      <c r="N205" s="187"/>
      <c r="O205" s="191"/>
      <c r="P205" s="337" t="s">
        <v>83</v>
      </c>
      <c r="Q205" s="218"/>
      <c r="R205" s="219">
        <f t="shared" si="27"/>
        <v>0</v>
      </c>
      <c r="S205" s="219">
        <f t="shared" si="28"/>
        <v>7</v>
      </c>
      <c r="T205" s="195"/>
      <c r="U205" s="196">
        <v>4</v>
      </c>
      <c r="V205" s="89">
        <f t="shared" si="23"/>
        <v>0</v>
      </c>
      <c r="W205" s="220" t="s">
        <v>250</v>
      </c>
      <c r="X205" s="221" t="s">
        <v>257</v>
      </c>
      <c r="Y205" s="222" t="s">
        <v>43</v>
      </c>
      <c r="Z205" s="199"/>
      <c r="AA205" s="218"/>
      <c r="AB205" s="223">
        <v>0</v>
      </c>
      <c r="AC205" s="224" t="s">
        <v>48</v>
      </c>
      <c r="AD205" s="225">
        <f t="shared" si="29"/>
        <v>260</v>
      </c>
      <c r="AE205" s="226">
        <f>CEILING(AD205+AD205*'[1]Nastavení cen'!$J$17,1)</f>
        <v>380</v>
      </c>
      <c r="AF205" s="226">
        <f t="shared" si="30"/>
        <v>0</v>
      </c>
      <c r="AG205" s="241"/>
      <c r="AH205" s="242"/>
      <c r="AI205" s="242"/>
      <c r="AJ205" s="228">
        <f t="shared" si="31"/>
        <v>380</v>
      </c>
      <c r="AK205" s="218"/>
      <c r="AL205" s="229">
        <f t="shared" si="32"/>
        <v>0</v>
      </c>
      <c r="AM205" s="204"/>
      <c r="AN205" s="230">
        <v>187</v>
      </c>
      <c r="AO205" s="231" t="s">
        <v>41</v>
      </c>
      <c r="AP205" s="232">
        <v>1</v>
      </c>
      <c r="AQ205" s="338">
        <f t="shared" si="35"/>
        <v>0</v>
      </c>
      <c r="AR205" s="234"/>
      <c r="AS205" s="235"/>
      <c r="AT205" s="236"/>
      <c r="AU205" s="237"/>
      <c r="AV205" s="238">
        <v>40</v>
      </c>
      <c r="AW205" s="239">
        <f>'[1]Nastavení cen'!$H$17</f>
        <v>390</v>
      </c>
      <c r="AX205" s="240"/>
    </row>
    <row r="206" spans="1:50" ht="17.25" hidden="1" customHeight="1" x14ac:dyDescent="0.3">
      <c r="A206" s="213"/>
      <c r="B206" s="214"/>
      <c r="C206" s="215"/>
      <c r="D206" s="186"/>
      <c r="E206" s="184"/>
      <c r="F206" s="185"/>
      <c r="G206" s="186"/>
      <c r="H206" s="186"/>
      <c r="I206" s="187"/>
      <c r="J206" s="188"/>
      <c r="K206" s="216"/>
      <c r="L206" s="186"/>
      <c r="M206" s="186"/>
      <c r="N206" s="187"/>
      <c r="O206" s="191"/>
      <c r="P206" s="337" t="s">
        <v>83</v>
      </c>
      <c r="Q206" s="218"/>
      <c r="R206" s="219">
        <f t="shared" si="27"/>
        <v>0</v>
      </c>
      <c r="S206" s="219">
        <f t="shared" si="28"/>
        <v>7</v>
      </c>
      <c r="T206" s="195"/>
      <c r="U206" s="196">
        <v>4</v>
      </c>
      <c r="V206" s="89">
        <f t="shared" si="23"/>
        <v>0</v>
      </c>
      <c r="W206" s="220" t="s">
        <v>250</v>
      </c>
      <c r="X206" s="221" t="s">
        <v>258</v>
      </c>
      <c r="Y206" s="222" t="s">
        <v>43</v>
      </c>
      <c r="Z206" s="199"/>
      <c r="AA206" s="218"/>
      <c r="AB206" s="223">
        <v>0</v>
      </c>
      <c r="AC206" s="224" t="s">
        <v>48</v>
      </c>
      <c r="AD206" s="225">
        <f t="shared" si="29"/>
        <v>397</v>
      </c>
      <c r="AE206" s="226">
        <f>CEILING(AD206+AD206*'[1]Nastavení cen'!$J$17,1)</f>
        <v>580</v>
      </c>
      <c r="AF206" s="226">
        <f t="shared" si="30"/>
        <v>0</v>
      </c>
      <c r="AG206" s="241"/>
      <c r="AH206" s="242"/>
      <c r="AI206" s="242"/>
      <c r="AJ206" s="228">
        <f t="shared" si="31"/>
        <v>580</v>
      </c>
      <c r="AK206" s="218"/>
      <c r="AL206" s="229">
        <f t="shared" si="32"/>
        <v>0</v>
      </c>
      <c r="AM206" s="204"/>
      <c r="AN206" s="230">
        <v>300</v>
      </c>
      <c r="AO206" s="231" t="s">
        <v>41</v>
      </c>
      <c r="AP206" s="232">
        <v>1</v>
      </c>
      <c r="AQ206" s="338">
        <f t="shared" si="35"/>
        <v>0</v>
      </c>
      <c r="AR206" s="234"/>
      <c r="AS206" s="235"/>
      <c r="AT206" s="236"/>
      <c r="AU206" s="237"/>
      <c r="AV206" s="238">
        <v>61</v>
      </c>
      <c r="AW206" s="239">
        <f>'[1]Nastavení cen'!$H$17</f>
        <v>390</v>
      </c>
      <c r="AX206" s="240"/>
    </row>
    <row r="207" spans="1:50" ht="17.25" hidden="1" customHeight="1" x14ac:dyDescent="0.3">
      <c r="A207" s="213"/>
      <c r="B207" s="214"/>
      <c r="C207" s="215"/>
      <c r="D207" s="186"/>
      <c r="E207" s="184"/>
      <c r="F207" s="185"/>
      <c r="G207" s="186"/>
      <c r="H207" s="186"/>
      <c r="I207" s="187"/>
      <c r="J207" s="188"/>
      <c r="K207" s="216"/>
      <c r="L207" s="186"/>
      <c r="M207" s="186"/>
      <c r="N207" s="187"/>
      <c r="O207" s="191"/>
      <c r="P207" s="337" t="s">
        <v>83</v>
      </c>
      <c r="Q207" s="218"/>
      <c r="R207" s="219">
        <f t="shared" si="27"/>
        <v>0</v>
      </c>
      <c r="S207" s="219">
        <f t="shared" si="28"/>
        <v>7</v>
      </c>
      <c r="T207" s="195"/>
      <c r="U207" s="196">
        <v>4</v>
      </c>
      <c r="V207" s="89">
        <f t="shared" si="23"/>
        <v>0</v>
      </c>
      <c r="W207" s="220" t="s">
        <v>259</v>
      </c>
      <c r="X207" s="221" t="s">
        <v>260</v>
      </c>
      <c r="Y207" s="222" t="s">
        <v>43</v>
      </c>
      <c r="Z207" s="199"/>
      <c r="AA207" s="218"/>
      <c r="AB207" s="223">
        <v>0</v>
      </c>
      <c r="AC207" s="224" t="s">
        <v>48</v>
      </c>
      <c r="AD207" s="225">
        <f t="shared" si="29"/>
        <v>104</v>
      </c>
      <c r="AE207" s="226">
        <f>CEILING(AD207+AD207*'[1]Nastavení cen'!$J$17,1)</f>
        <v>152</v>
      </c>
      <c r="AF207" s="226">
        <f t="shared" si="30"/>
        <v>0</v>
      </c>
      <c r="AG207" s="241"/>
      <c r="AH207" s="242"/>
      <c r="AI207" s="242"/>
      <c r="AJ207" s="228">
        <f t="shared" si="31"/>
        <v>152</v>
      </c>
      <c r="AK207" s="218"/>
      <c r="AL207" s="229">
        <f t="shared" si="32"/>
        <v>0</v>
      </c>
      <c r="AM207" s="204"/>
      <c r="AN207" s="230">
        <v>150</v>
      </c>
      <c r="AO207" s="231" t="s">
        <v>41</v>
      </c>
      <c r="AP207" s="232">
        <v>1</v>
      </c>
      <c r="AQ207" s="338" t="s">
        <v>41</v>
      </c>
      <c r="AR207" s="234">
        <f t="shared" ref="AR207:AR209" si="36">AB207*AN207*AP207</f>
        <v>0</v>
      </c>
      <c r="AS207" s="235"/>
      <c r="AT207" s="236"/>
      <c r="AU207" s="237"/>
      <c r="AV207" s="238" t="s">
        <v>113</v>
      </c>
      <c r="AW207" s="239">
        <f>'[1]Nastavení cen'!$H$17</f>
        <v>390</v>
      </c>
      <c r="AX207" s="240"/>
    </row>
    <row r="208" spans="1:50" ht="17.25" hidden="1" customHeight="1" x14ac:dyDescent="0.3">
      <c r="A208" s="213"/>
      <c r="B208" s="214"/>
      <c r="C208" s="215"/>
      <c r="D208" s="186"/>
      <c r="E208" s="184"/>
      <c r="F208" s="185"/>
      <c r="G208" s="186"/>
      <c r="H208" s="186"/>
      <c r="I208" s="187"/>
      <c r="J208" s="188"/>
      <c r="K208" s="216"/>
      <c r="L208" s="186"/>
      <c r="M208" s="186"/>
      <c r="N208" s="187"/>
      <c r="O208" s="191"/>
      <c r="P208" s="337" t="s">
        <v>83</v>
      </c>
      <c r="Q208" s="218"/>
      <c r="R208" s="219">
        <f t="shared" si="27"/>
        <v>0</v>
      </c>
      <c r="S208" s="219">
        <f t="shared" si="28"/>
        <v>7</v>
      </c>
      <c r="T208" s="195"/>
      <c r="U208" s="196">
        <v>4</v>
      </c>
      <c r="V208" s="89">
        <f t="shared" si="23"/>
        <v>0</v>
      </c>
      <c r="W208" s="220" t="s">
        <v>259</v>
      </c>
      <c r="X208" s="221" t="s">
        <v>261</v>
      </c>
      <c r="Y208" s="222" t="s">
        <v>43</v>
      </c>
      <c r="Z208" s="199"/>
      <c r="AA208" s="218"/>
      <c r="AB208" s="223">
        <v>0</v>
      </c>
      <c r="AC208" s="224" t="s">
        <v>48</v>
      </c>
      <c r="AD208" s="225">
        <f t="shared" si="29"/>
        <v>111</v>
      </c>
      <c r="AE208" s="226">
        <f>CEILING(AD208+AD208*'[1]Nastavení cen'!$J$17,1)</f>
        <v>163</v>
      </c>
      <c r="AF208" s="226">
        <f t="shared" si="30"/>
        <v>0</v>
      </c>
      <c r="AG208" s="241"/>
      <c r="AH208" s="242"/>
      <c r="AI208" s="242"/>
      <c r="AJ208" s="228">
        <f t="shared" si="31"/>
        <v>163</v>
      </c>
      <c r="AK208" s="218"/>
      <c r="AL208" s="229">
        <f t="shared" si="32"/>
        <v>0</v>
      </c>
      <c r="AM208" s="204"/>
      <c r="AN208" s="230">
        <v>170</v>
      </c>
      <c r="AO208" s="231" t="s">
        <v>41</v>
      </c>
      <c r="AP208" s="232">
        <v>1</v>
      </c>
      <c r="AQ208" s="338" t="s">
        <v>41</v>
      </c>
      <c r="AR208" s="234">
        <f t="shared" si="36"/>
        <v>0</v>
      </c>
      <c r="AS208" s="235"/>
      <c r="AT208" s="236"/>
      <c r="AU208" s="237"/>
      <c r="AV208" s="238">
        <v>17</v>
      </c>
      <c r="AW208" s="239">
        <f>'[1]Nastavení cen'!$H$17</f>
        <v>390</v>
      </c>
      <c r="AX208" s="240"/>
    </row>
    <row r="209" spans="1:50" ht="17.25" hidden="1" customHeight="1" x14ac:dyDescent="0.3">
      <c r="A209" s="213"/>
      <c r="B209" s="214"/>
      <c r="C209" s="215"/>
      <c r="D209" s="186"/>
      <c r="E209" s="184"/>
      <c r="F209" s="185"/>
      <c r="G209" s="186"/>
      <c r="H209" s="186"/>
      <c r="I209" s="187"/>
      <c r="J209" s="188"/>
      <c r="K209" s="216"/>
      <c r="L209" s="186"/>
      <c r="M209" s="186"/>
      <c r="N209" s="187"/>
      <c r="O209" s="191"/>
      <c r="P209" s="337" t="s">
        <v>83</v>
      </c>
      <c r="Q209" s="218"/>
      <c r="R209" s="219">
        <f t="shared" si="27"/>
        <v>0</v>
      </c>
      <c r="S209" s="219">
        <f t="shared" si="28"/>
        <v>7</v>
      </c>
      <c r="T209" s="195"/>
      <c r="U209" s="196">
        <v>4</v>
      </c>
      <c r="V209" s="89">
        <f t="shared" si="23"/>
        <v>0</v>
      </c>
      <c r="W209" s="220" t="s">
        <v>259</v>
      </c>
      <c r="X209" s="221" t="s">
        <v>262</v>
      </c>
      <c r="Y209" s="222" t="s">
        <v>43</v>
      </c>
      <c r="Z209" s="199"/>
      <c r="AA209" s="218"/>
      <c r="AB209" s="223">
        <v>0</v>
      </c>
      <c r="AC209" s="224" t="s">
        <v>48</v>
      </c>
      <c r="AD209" s="225">
        <f t="shared" si="29"/>
        <v>117</v>
      </c>
      <c r="AE209" s="226">
        <f>CEILING(AD209+AD209*'[1]Nastavení cen'!$J$17,1)</f>
        <v>171</v>
      </c>
      <c r="AF209" s="226">
        <f t="shared" si="30"/>
        <v>0</v>
      </c>
      <c r="AG209" s="241"/>
      <c r="AH209" s="242"/>
      <c r="AI209" s="242"/>
      <c r="AJ209" s="228">
        <f t="shared" si="31"/>
        <v>171</v>
      </c>
      <c r="AK209" s="218"/>
      <c r="AL209" s="229">
        <f t="shared" si="32"/>
        <v>0</v>
      </c>
      <c r="AM209" s="204"/>
      <c r="AN209" s="230">
        <v>190</v>
      </c>
      <c r="AO209" s="231" t="s">
        <v>41</v>
      </c>
      <c r="AP209" s="232">
        <v>1</v>
      </c>
      <c r="AQ209" s="338" t="s">
        <v>41</v>
      </c>
      <c r="AR209" s="234">
        <f t="shared" si="36"/>
        <v>0</v>
      </c>
      <c r="AS209" s="235"/>
      <c r="AT209" s="236"/>
      <c r="AU209" s="237"/>
      <c r="AV209" s="238" t="s">
        <v>111</v>
      </c>
      <c r="AW209" s="239">
        <f>'[1]Nastavení cen'!$H$17</f>
        <v>390</v>
      </c>
      <c r="AX209" s="240"/>
    </row>
    <row r="210" spans="1:50" ht="17.25" hidden="1" customHeight="1" x14ac:dyDescent="0.3">
      <c r="A210" s="213"/>
      <c r="B210" s="214"/>
      <c r="C210" s="215"/>
      <c r="D210" s="186"/>
      <c r="E210" s="184"/>
      <c r="F210" s="185"/>
      <c r="G210" s="186"/>
      <c r="H210" s="186"/>
      <c r="I210" s="187"/>
      <c r="J210" s="188"/>
      <c r="K210" s="216"/>
      <c r="L210" s="186"/>
      <c r="M210" s="186"/>
      <c r="N210" s="187"/>
      <c r="O210" s="191"/>
      <c r="P210" s="337" t="s">
        <v>83</v>
      </c>
      <c r="Q210" s="218"/>
      <c r="R210" s="219">
        <f t="shared" si="27"/>
        <v>0</v>
      </c>
      <c r="S210" s="219">
        <f t="shared" si="28"/>
        <v>7</v>
      </c>
      <c r="T210" s="195"/>
      <c r="U210" s="196">
        <v>4</v>
      </c>
      <c r="V210" s="89">
        <f t="shared" si="23"/>
        <v>0</v>
      </c>
      <c r="W210" s="220" t="s">
        <v>263</v>
      </c>
      <c r="X210" s="221" t="s">
        <v>264</v>
      </c>
      <c r="Y210" s="222" t="s">
        <v>43</v>
      </c>
      <c r="Z210" s="199"/>
      <c r="AA210" s="218"/>
      <c r="AB210" s="223">
        <v>0</v>
      </c>
      <c r="AC210" s="224" t="s">
        <v>48</v>
      </c>
      <c r="AD210" s="225">
        <f t="shared" si="29"/>
        <v>91</v>
      </c>
      <c r="AE210" s="226">
        <f>CEILING(AD210+AD210*'[1]Nastavení cen'!$J$17,1)</f>
        <v>133</v>
      </c>
      <c r="AF210" s="226">
        <f t="shared" si="30"/>
        <v>0</v>
      </c>
      <c r="AG210" s="241"/>
      <c r="AH210" s="242"/>
      <c r="AI210" s="242"/>
      <c r="AJ210" s="228">
        <f t="shared" si="31"/>
        <v>133</v>
      </c>
      <c r="AK210" s="218"/>
      <c r="AL210" s="229">
        <f t="shared" si="32"/>
        <v>0</v>
      </c>
      <c r="AM210" s="204"/>
      <c r="AN210" s="230">
        <v>50</v>
      </c>
      <c r="AO210" s="231" t="s">
        <v>41</v>
      </c>
      <c r="AP210" s="232">
        <v>1</v>
      </c>
      <c r="AQ210" s="338">
        <f>AB210*AN210*AP210</f>
        <v>0</v>
      </c>
      <c r="AR210" s="234"/>
      <c r="AS210" s="235"/>
      <c r="AT210" s="236"/>
      <c r="AU210" s="237"/>
      <c r="AV210" s="238">
        <v>14</v>
      </c>
      <c r="AW210" s="239">
        <f>'[1]Nastavení cen'!$H$17</f>
        <v>390</v>
      </c>
      <c r="AX210" s="240"/>
    </row>
    <row r="211" spans="1:50" ht="25.05" customHeight="1" x14ac:dyDescent="0.3">
      <c r="A211" s="213"/>
      <c r="B211" s="214"/>
      <c r="C211" s="215"/>
      <c r="D211" s="186"/>
      <c r="E211" s="184"/>
      <c r="F211" s="185"/>
      <c r="G211" s="186"/>
      <c r="H211" s="186"/>
      <c r="I211" s="187"/>
      <c r="J211" s="188"/>
      <c r="K211" s="216"/>
      <c r="L211" s="186"/>
      <c r="M211" s="186"/>
      <c r="N211" s="187"/>
      <c r="O211" s="191"/>
      <c r="P211" s="337" t="s">
        <v>83</v>
      </c>
      <c r="Q211" s="218"/>
      <c r="R211" s="219">
        <f t="shared" si="27"/>
        <v>0</v>
      </c>
      <c r="S211" s="219">
        <f t="shared" si="28"/>
        <v>7</v>
      </c>
      <c r="T211" s="195">
        <v>20</v>
      </c>
      <c r="U211" s="196">
        <v>4</v>
      </c>
      <c r="V211" s="89">
        <f t="shared" si="23"/>
        <v>0</v>
      </c>
      <c r="W211" s="220" t="s">
        <v>265</v>
      </c>
      <c r="X211" s="221" t="s">
        <v>266</v>
      </c>
      <c r="Y211" s="222" t="s">
        <v>43</v>
      </c>
      <c r="Z211" s="199"/>
      <c r="AA211" s="218"/>
      <c r="AB211" s="223">
        <v>1</v>
      </c>
      <c r="AC211" s="224" t="s">
        <v>40</v>
      </c>
      <c r="AD211" s="225">
        <f t="shared" si="29"/>
        <v>5363</v>
      </c>
      <c r="AE211" s="226"/>
      <c r="AF211" s="226">
        <f t="shared" si="30"/>
        <v>0</v>
      </c>
      <c r="AG211" s="241"/>
      <c r="AH211" s="242"/>
      <c r="AI211" s="242"/>
      <c r="AJ211" s="228">
        <f t="shared" si="31"/>
        <v>0</v>
      </c>
      <c r="AK211" s="218"/>
      <c r="AL211" s="229">
        <f t="shared" si="32"/>
        <v>0</v>
      </c>
      <c r="AM211" s="204"/>
      <c r="AN211" s="230">
        <v>300</v>
      </c>
      <c r="AO211" s="231" t="s">
        <v>41</v>
      </c>
      <c r="AP211" s="232">
        <v>1</v>
      </c>
      <c r="AQ211" s="338" t="s">
        <v>41</v>
      </c>
      <c r="AR211" s="234">
        <f t="shared" ref="AR211:AR212" si="37">AB211*AN211*AP211</f>
        <v>300</v>
      </c>
      <c r="AS211" s="235"/>
      <c r="AT211" s="236"/>
      <c r="AU211" s="237"/>
      <c r="AV211" s="238">
        <v>825</v>
      </c>
      <c r="AW211" s="239">
        <f>'[1]Nastavení cen'!$H$17</f>
        <v>390</v>
      </c>
      <c r="AX211" s="240"/>
    </row>
    <row r="212" spans="1:50" ht="17.25" hidden="1" customHeight="1" x14ac:dyDescent="0.3">
      <c r="A212" s="213"/>
      <c r="B212" s="214"/>
      <c r="C212" s="215"/>
      <c r="D212" s="186"/>
      <c r="E212" s="184"/>
      <c r="F212" s="185"/>
      <c r="G212" s="186"/>
      <c r="H212" s="186"/>
      <c r="I212" s="187"/>
      <c r="J212" s="188"/>
      <c r="K212" s="216"/>
      <c r="L212" s="186"/>
      <c r="M212" s="186"/>
      <c r="N212" s="187"/>
      <c r="O212" s="191"/>
      <c r="P212" s="337" t="s">
        <v>83</v>
      </c>
      <c r="Q212" s="218"/>
      <c r="R212" s="219">
        <f t="shared" si="27"/>
        <v>0</v>
      </c>
      <c r="S212" s="219">
        <f t="shared" si="28"/>
        <v>7</v>
      </c>
      <c r="T212" s="195"/>
      <c r="U212" s="196">
        <v>4</v>
      </c>
      <c r="V212" s="89">
        <f t="shared" si="23"/>
        <v>0</v>
      </c>
      <c r="W212" s="220" t="s">
        <v>265</v>
      </c>
      <c r="X212" s="221" t="s">
        <v>267</v>
      </c>
      <c r="Y212" s="222" t="s">
        <v>43</v>
      </c>
      <c r="Z212" s="199"/>
      <c r="AA212" s="218"/>
      <c r="AB212" s="223">
        <v>0</v>
      </c>
      <c r="AC212" s="224" t="s">
        <v>48</v>
      </c>
      <c r="AD212" s="225">
        <f t="shared" si="29"/>
        <v>182</v>
      </c>
      <c r="AE212" s="226">
        <f>CEILING(AD212+AD212*'[1]Nastavení cen'!$J$17,1)</f>
        <v>266</v>
      </c>
      <c r="AF212" s="226">
        <f t="shared" si="30"/>
        <v>0</v>
      </c>
      <c r="AG212" s="241"/>
      <c r="AH212" s="242"/>
      <c r="AI212" s="242"/>
      <c r="AJ212" s="228">
        <f t="shared" si="31"/>
        <v>266</v>
      </c>
      <c r="AK212" s="218"/>
      <c r="AL212" s="229">
        <f t="shared" si="32"/>
        <v>0</v>
      </c>
      <c r="AM212" s="204"/>
      <c r="AN212" s="230">
        <v>10</v>
      </c>
      <c r="AO212" s="231" t="s">
        <v>41</v>
      </c>
      <c r="AP212" s="232">
        <v>1</v>
      </c>
      <c r="AQ212" s="338" t="s">
        <v>41</v>
      </c>
      <c r="AR212" s="234">
        <f t="shared" si="37"/>
        <v>0</v>
      </c>
      <c r="AS212" s="235"/>
      <c r="AT212" s="236"/>
      <c r="AU212" s="237"/>
      <c r="AV212" s="238">
        <v>28</v>
      </c>
      <c r="AW212" s="239">
        <f>'[1]Nastavení cen'!$H$17</f>
        <v>390</v>
      </c>
      <c r="AX212" s="240"/>
    </row>
    <row r="213" spans="1:50" ht="17.25" hidden="1" customHeight="1" x14ac:dyDescent="0.3">
      <c r="A213" s="213"/>
      <c r="B213" s="214"/>
      <c r="C213" s="215"/>
      <c r="D213" s="186"/>
      <c r="E213" s="184"/>
      <c r="F213" s="185"/>
      <c r="G213" s="186"/>
      <c r="H213" s="186"/>
      <c r="I213" s="187"/>
      <c r="J213" s="188"/>
      <c r="K213" s="216"/>
      <c r="L213" s="186"/>
      <c r="M213" s="186"/>
      <c r="N213" s="187"/>
      <c r="O213" s="191"/>
      <c r="P213" s="337" t="s">
        <v>83</v>
      </c>
      <c r="Q213" s="218"/>
      <c r="R213" s="219">
        <f t="shared" si="27"/>
        <v>0</v>
      </c>
      <c r="S213" s="219">
        <f t="shared" si="28"/>
        <v>7</v>
      </c>
      <c r="T213" s="195"/>
      <c r="U213" s="196">
        <v>4</v>
      </c>
      <c r="V213" s="89">
        <f t="shared" si="23"/>
        <v>0</v>
      </c>
      <c r="W213" s="220" t="s">
        <v>268</v>
      </c>
      <c r="X213" s="221" t="s">
        <v>269</v>
      </c>
      <c r="Y213" s="222" t="s">
        <v>43</v>
      </c>
      <c r="Z213" s="199"/>
      <c r="AA213" s="218"/>
      <c r="AB213" s="223">
        <v>0</v>
      </c>
      <c r="AC213" s="224" t="s">
        <v>48</v>
      </c>
      <c r="AD213" s="225">
        <f t="shared" si="29"/>
        <v>182</v>
      </c>
      <c r="AE213" s="226">
        <f>CEILING(AD213+AD213*'[1]Nastavení cen'!$J$17,1)</f>
        <v>266</v>
      </c>
      <c r="AF213" s="226">
        <f t="shared" si="30"/>
        <v>0</v>
      </c>
      <c r="AG213" s="241"/>
      <c r="AH213" s="242"/>
      <c r="AI213" s="242"/>
      <c r="AJ213" s="228">
        <f t="shared" si="31"/>
        <v>266</v>
      </c>
      <c r="AK213" s="218"/>
      <c r="AL213" s="229">
        <f t="shared" si="32"/>
        <v>0</v>
      </c>
      <c r="AM213" s="204"/>
      <c r="AN213" s="230">
        <v>15</v>
      </c>
      <c r="AO213" s="231" t="s">
        <v>41</v>
      </c>
      <c r="AP213" s="232">
        <v>1</v>
      </c>
      <c r="AQ213" s="338">
        <f t="shared" ref="AQ213:AQ224" si="38">AB213*AN213*AP213</f>
        <v>0</v>
      </c>
      <c r="AR213" s="234"/>
      <c r="AS213" s="235"/>
      <c r="AT213" s="236"/>
      <c r="AU213" s="237"/>
      <c r="AV213" s="238">
        <v>28</v>
      </c>
      <c r="AW213" s="239">
        <f>'[1]Nastavení cen'!$H$17</f>
        <v>390</v>
      </c>
      <c r="AX213" s="240"/>
    </row>
    <row r="214" spans="1:50" ht="17.25" hidden="1" customHeight="1" x14ac:dyDescent="0.3">
      <c r="A214" s="213"/>
      <c r="B214" s="214"/>
      <c r="C214" s="215"/>
      <c r="D214" s="186"/>
      <c r="E214" s="184"/>
      <c r="F214" s="185"/>
      <c r="G214" s="186"/>
      <c r="H214" s="186"/>
      <c r="I214" s="187"/>
      <c r="J214" s="188"/>
      <c r="K214" s="216"/>
      <c r="L214" s="186"/>
      <c r="M214" s="186"/>
      <c r="N214" s="187"/>
      <c r="O214" s="191"/>
      <c r="P214" s="337" t="s">
        <v>83</v>
      </c>
      <c r="Q214" s="218"/>
      <c r="R214" s="219">
        <f t="shared" si="27"/>
        <v>0</v>
      </c>
      <c r="S214" s="219">
        <f t="shared" si="28"/>
        <v>7</v>
      </c>
      <c r="T214" s="195"/>
      <c r="U214" s="196">
        <v>4</v>
      </c>
      <c r="V214" s="89">
        <f t="shared" si="23"/>
        <v>0</v>
      </c>
      <c r="W214" s="220" t="s">
        <v>270</v>
      </c>
      <c r="X214" s="221" t="s">
        <v>271</v>
      </c>
      <c r="Y214" s="222" t="s">
        <v>43</v>
      </c>
      <c r="Z214" s="199"/>
      <c r="AA214" s="218"/>
      <c r="AB214" s="223">
        <v>0</v>
      </c>
      <c r="AC214" s="224" t="s">
        <v>48</v>
      </c>
      <c r="AD214" s="225">
        <f t="shared" si="29"/>
        <v>845</v>
      </c>
      <c r="AE214" s="226">
        <f>CEILING(AD214+AD214*'[1]Nastavení cen'!$J$17,1)</f>
        <v>1234</v>
      </c>
      <c r="AF214" s="226">
        <f t="shared" si="30"/>
        <v>0</v>
      </c>
      <c r="AG214" s="241"/>
      <c r="AH214" s="242"/>
      <c r="AI214" s="242"/>
      <c r="AJ214" s="228">
        <f t="shared" si="31"/>
        <v>1234</v>
      </c>
      <c r="AK214" s="218"/>
      <c r="AL214" s="229">
        <f t="shared" si="32"/>
        <v>0</v>
      </c>
      <c r="AM214" s="204"/>
      <c r="AN214" s="230">
        <v>200</v>
      </c>
      <c r="AO214" s="231" t="s">
        <v>41</v>
      </c>
      <c r="AP214" s="232">
        <v>1</v>
      </c>
      <c r="AQ214" s="338">
        <f t="shared" si="38"/>
        <v>0</v>
      </c>
      <c r="AR214" s="234"/>
      <c r="AS214" s="235"/>
      <c r="AT214" s="236"/>
      <c r="AU214" s="237"/>
      <c r="AV214" s="238">
        <v>130</v>
      </c>
      <c r="AW214" s="239">
        <f>'[1]Nastavení cen'!$H$17</f>
        <v>390</v>
      </c>
      <c r="AX214" s="240"/>
    </row>
    <row r="215" spans="1:50" ht="17.25" hidden="1" customHeight="1" x14ac:dyDescent="0.3">
      <c r="A215" s="213"/>
      <c r="B215" s="214"/>
      <c r="C215" s="215"/>
      <c r="D215" s="186"/>
      <c r="E215" s="184"/>
      <c r="F215" s="185"/>
      <c r="G215" s="186"/>
      <c r="H215" s="186"/>
      <c r="I215" s="187"/>
      <c r="J215" s="188"/>
      <c r="K215" s="216"/>
      <c r="L215" s="186"/>
      <c r="M215" s="186"/>
      <c r="N215" s="187"/>
      <c r="O215" s="191"/>
      <c r="P215" s="337" t="s">
        <v>83</v>
      </c>
      <c r="Q215" s="218"/>
      <c r="R215" s="219">
        <f t="shared" si="27"/>
        <v>0</v>
      </c>
      <c r="S215" s="219">
        <f t="shared" si="28"/>
        <v>7</v>
      </c>
      <c r="T215" s="195"/>
      <c r="U215" s="196">
        <v>4</v>
      </c>
      <c r="V215" s="89">
        <f t="shared" si="23"/>
        <v>0</v>
      </c>
      <c r="W215" s="220" t="s">
        <v>270</v>
      </c>
      <c r="X215" s="221" t="s">
        <v>272</v>
      </c>
      <c r="Y215" s="222" t="s">
        <v>43</v>
      </c>
      <c r="Z215" s="199"/>
      <c r="AA215" s="218"/>
      <c r="AB215" s="223">
        <v>0</v>
      </c>
      <c r="AC215" s="224" t="s">
        <v>48</v>
      </c>
      <c r="AD215" s="225">
        <f t="shared" si="29"/>
        <v>1073</v>
      </c>
      <c r="AE215" s="226">
        <f>CEILING(AD215+AD215*'[1]Nastavení cen'!$J$17,1)</f>
        <v>1567</v>
      </c>
      <c r="AF215" s="226">
        <f t="shared" si="30"/>
        <v>0</v>
      </c>
      <c r="AG215" s="241"/>
      <c r="AH215" s="242"/>
      <c r="AI215" s="242"/>
      <c r="AJ215" s="228">
        <f t="shared" si="31"/>
        <v>1567</v>
      </c>
      <c r="AK215" s="218"/>
      <c r="AL215" s="229">
        <f t="shared" si="32"/>
        <v>0</v>
      </c>
      <c r="AM215" s="204"/>
      <c r="AN215" s="230">
        <v>220</v>
      </c>
      <c r="AO215" s="231" t="s">
        <v>41</v>
      </c>
      <c r="AP215" s="232">
        <v>1</v>
      </c>
      <c r="AQ215" s="338">
        <f t="shared" si="38"/>
        <v>0</v>
      </c>
      <c r="AR215" s="234"/>
      <c r="AS215" s="235"/>
      <c r="AT215" s="236"/>
      <c r="AU215" s="237"/>
      <c r="AV215" s="238">
        <v>165</v>
      </c>
      <c r="AW215" s="239">
        <f>'[1]Nastavení cen'!$H$17</f>
        <v>390</v>
      </c>
      <c r="AX215" s="240"/>
    </row>
    <row r="216" spans="1:50" ht="17.25" hidden="1" customHeight="1" x14ac:dyDescent="0.3">
      <c r="A216" s="213"/>
      <c r="B216" s="214"/>
      <c r="C216" s="215"/>
      <c r="D216" s="186"/>
      <c r="E216" s="184"/>
      <c r="F216" s="185"/>
      <c r="G216" s="186"/>
      <c r="H216" s="186"/>
      <c r="I216" s="187"/>
      <c r="J216" s="188"/>
      <c r="K216" s="216"/>
      <c r="L216" s="186"/>
      <c r="M216" s="186"/>
      <c r="N216" s="187"/>
      <c r="O216" s="191"/>
      <c r="P216" s="337" t="s">
        <v>83</v>
      </c>
      <c r="Q216" s="218"/>
      <c r="R216" s="219">
        <f t="shared" si="27"/>
        <v>0</v>
      </c>
      <c r="S216" s="219">
        <f t="shared" si="28"/>
        <v>7</v>
      </c>
      <c r="T216" s="195"/>
      <c r="U216" s="196">
        <v>4</v>
      </c>
      <c r="V216" s="89">
        <f t="shared" si="23"/>
        <v>0</v>
      </c>
      <c r="W216" s="220" t="s">
        <v>270</v>
      </c>
      <c r="X216" s="221" t="s">
        <v>273</v>
      </c>
      <c r="Y216" s="222" t="s">
        <v>43</v>
      </c>
      <c r="Z216" s="199"/>
      <c r="AA216" s="218"/>
      <c r="AB216" s="223">
        <v>0</v>
      </c>
      <c r="AC216" s="224" t="s">
        <v>48</v>
      </c>
      <c r="AD216" s="225">
        <f t="shared" si="29"/>
        <v>5363</v>
      </c>
      <c r="AE216" s="226">
        <f>CEILING(AD216+AD216*'[1]Nastavení cen'!$J$17,1)</f>
        <v>7830</v>
      </c>
      <c r="AF216" s="226">
        <f t="shared" si="30"/>
        <v>0</v>
      </c>
      <c r="AG216" s="241"/>
      <c r="AH216" s="242"/>
      <c r="AI216" s="242"/>
      <c r="AJ216" s="228">
        <f t="shared" si="31"/>
        <v>7830</v>
      </c>
      <c r="AK216" s="218"/>
      <c r="AL216" s="229">
        <f t="shared" si="32"/>
        <v>0</v>
      </c>
      <c r="AM216" s="204"/>
      <c r="AN216" s="230">
        <v>250</v>
      </c>
      <c r="AO216" s="231" t="s">
        <v>41</v>
      </c>
      <c r="AP216" s="232">
        <v>1</v>
      </c>
      <c r="AQ216" s="338">
        <f t="shared" si="38"/>
        <v>0</v>
      </c>
      <c r="AR216" s="234"/>
      <c r="AS216" s="235"/>
      <c r="AT216" s="236"/>
      <c r="AU216" s="237"/>
      <c r="AV216" s="238">
        <v>825</v>
      </c>
      <c r="AW216" s="239">
        <f>'[1]Nastavení cen'!$H$17</f>
        <v>390</v>
      </c>
      <c r="AX216" s="240"/>
    </row>
    <row r="217" spans="1:50" ht="17.25" hidden="1" customHeight="1" x14ac:dyDescent="0.3">
      <c r="A217" s="213"/>
      <c r="B217" s="214"/>
      <c r="C217" s="215"/>
      <c r="D217" s="186"/>
      <c r="E217" s="184"/>
      <c r="F217" s="185"/>
      <c r="G217" s="186"/>
      <c r="H217" s="186"/>
      <c r="I217" s="187"/>
      <c r="J217" s="188"/>
      <c r="K217" s="216"/>
      <c r="L217" s="186"/>
      <c r="M217" s="186"/>
      <c r="N217" s="187"/>
      <c r="O217" s="191"/>
      <c r="P217" s="337" t="s">
        <v>83</v>
      </c>
      <c r="Q217" s="218"/>
      <c r="R217" s="219">
        <f t="shared" si="27"/>
        <v>0</v>
      </c>
      <c r="S217" s="219">
        <f t="shared" si="28"/>
        <v>7</v>
      </c>
      <c r="T217" s="195"/>
      <c r="U217" s="196">
        <v>4</v>
      </c>
      <c r="V217" s="89">
        <f t="shared" si="23"/>
        <v>0</v>
      </c>
      <c r="W217" s="220" t="s">
        <v>270</v>
      </c>
      <c r="X217" s="221" t="s">
        <v>274</v>
      </c>
      <c r="Y217" s="222" t="s">
        <v>43</v>
      </c>
      <c r="Z217" s="199"/>
      <c r="AA217" s="218"/>
      <c r="AB217" s="223">
        <v>0</v>
      </c>
      <c r="AC217" s="224" t="s">
        <v>48</v>
      </c>
      <c r="AD217" s="225">
        <f t="shared" si="29"/>
        <v>9191</v>
      </c>
      <c r="AE217" s="226">
        <f>CEILING(AD217+AD217*'[1]Nastavení cen'!$J$17,1)</f>
        <v>13419</v>
      </c>
      <c r="AF217" s="226">
        <f t="shared" si="30"/>
        <v>0</v>
      </c>
      <c r="AG217" s="241"/>
      <c r="AH217" s="242"/>
      <c r="AI217" s="242"/>
      <c r="AJ217" s="228">
        <f t="shared" si="31"/>
        <v>13419</v>
      </c>
      <c r="AK217" s="218"/>
      <c r="AL217" s="229">
        <f t="shared" si="32"/>
        <v>0</v>
      </c>
      <c r="AM217" s="204"/>
      <c r="AN217" s="230">
        <v>380</v>
      </c>
      <c r="AO217" s="231" t="s">
        <v>41</v>
      </c>
      <c r="AP217" s="232">
        <v>1</v>
      </c>
      <c r="AQ217" s="338">
        <f t="shared" si="38"/>
        <v>0</v>
      </c>
      <c r="AR217" s="234"/>
      <c r="AS217" s="235"/>
      <c r="AT217" s="236"/>
      <c r="AU217" s="237"/>
      <c r="AV217" s="238">
        <v>1414</v>
      </c>
      <c r="AW217" s="239">
        <f>'[1]Nastavení cen'!$H$17</f>
        <v>390</v>
      </c>
      <c r="AX217" s="240"/>
    </row>
    <row r="218" spans="1:50" ht="17.25" hidden="1" customHeight="1" x14ac:dyDescent="0.3">
      <c r="A218" s="213"/>
      <c r="B218" s="214"/>
      <c r="C218" s="215"/>
      <c r="D218" s="186"/>
      <c r="E218" s="184"/>
      <c r="F218" s="185"/>
      <c r="G218" s="186"/>
      <c r="H218" s="186"/>
      <c r="I218" s="187"/>
      <c r="J218" s="188"/>
      <c r="K218" s="216"/>
      <c r="L218" s="186"/>
      <c r="M218" s="186"/>
      <c r="N218" s="187"/>
      <c r="O218" s="191"/>
      <c r="P218" s="337" t="s">
        <v>83</v>
      </c>
      <c r="Q218" s="218"/>
      <c r="R218" s="219">
        <f t="shared" si="27"/>
        <v>0</v>
      </c>
      <c r="S218" s="219">
        <f t="shared" si="28"/>
        <v>7</v>
      </c>
      <c r="T218" s="195"/>
      <c r="U218" s="196">
        <v>4</v>
      </c>
      <c r="V218" s="89">
        <f t="shared" si="23"/>
        <v>0</v>
      </c>
      <c r="W218" s="220" t="s">
        <v>270</v>
      </c>
      <c r="X218" s="221" t="s">
        <v>275</v>
      </c>
      <c r="Y218" s="222" t="s">
        <v>43</v>
      </c>
      <c r="Z218" s="199"/>
      <c r="AA218" s="218"/>
      <c r="AB218" s="223">
        <v>0</v>
      </c>
      <c r="AC218" s="224" t="s">
        <v>48</v>
      </c>
      <c r="AD218" s="227">
        <f t="shared" si="29"/>
        <v>7800</v>
      </c>
      <c r="AE218" s="227">
        <f>CEILING(AD218+AD218*'[1]Nastavení cen'!$J$17,1)</f>
        <v>11388</v>
      </c>
      <c r="AF218" s="227">
        <f t="shared" si="30"/>
        <v>0</v>
      </c>
      <c r="AG218" s="241"/>
      <c r="AH218" s="242"/>
      <c r="AI218" s="242"/>
      <c r="AJ218" s="228">
        <f t="shared" si="31"/>
        <v>11388</v>
      </c>
      <c r="AK218" s="218"/>
      <c r="AL218" s="229">
        <f t="shared" si="32"/>
        <v>0</v>
      </c>
      <c r="AM218" s="204"/>
      <c r="AN218" s="230">
        <v>380</v>
      </c>
      <c r="AO218" s="231" t="s">
        <v>41</v>
      </c>
      <c r="AP218" s="232">
        <v>1</v>
      </c>
      <c r="AQ218" s="338">
        <f t="shared" si="38"/>
        <v>0</v>
      </c>
      <c r="AR218" s="234"/>
      <c r="AS218" s="235"/>
      <c r="AT218" s="236"/>
      <c r="AU218" s="237"/>
      <c r="AV218" s="238">
        <v>1200</v>
      </c>
      <c r="AW218" s="239">
        <f>'[1]Nastavení cen'!$H$17</f>
        <v>390</v>
      </c>
      <c r="AX218" s="240"/>
    </row>
    <row r="219" spans="1:50" ht="17.25" hidden="1" customHeight="1" x14ac:dyDescent="0.3">
      <c r="A219" s="213"/>
      <c r="B219" s="214"/>
      <c r="C219" s="215"/>
      <c r="D219" s="186"/>
      <c r="E219" s="184"/>
      <c r="F219" s="185"/>
      <c r="G219" s="186"/>
      <c r="H219" s="186"/>
      <c r="I219" s="187"/>
      <c r="J219" s="188"/>
      <c r="K219" s="216"/>
      <c r="L219" s="186"/>
      <c r="M219" s="186"/>
      <c r="N219" s="187"/>
      <c r="O219" s="191"/>
      <c r="P219" s="337" t="s">
        <v>83</v>
      </c>
      <c r="Q219" s="218"/>
      <c r="R219" s="219">
        <f t="shared" si="27"/>
        <v>0</v>
      </c>
      <c r="S219" s="219">
        <f t="shared" si="28"/>
        <v>7</v>
      </c>
      <c r="T219" s="195"/>
      <c r="U219" s="196">
        <v>4</v>
      </c>
      <c r="V219" s="89">
        <f t="shared" si="23"/>
        <v>0</v>
      </c>
      <c r="W219" s="220" t="s">
        <v>276</v>
      </c>
      <c r="X219" s="221" t="s">
        <v>277</v>
      </c>
      <c r="Y219" s="222" t="s">
        <v>43</v>
      </c>
      <c r="Z219" s="199"/>
      <c r="AA219" s="218"/>
      <c r="AB219" s="223">
        <v>0</v>
      </c>
      <c r="AC219" s="224" t="s">
        <v>48</v>
      </c>
      <c r="AD219" s="225">
        <f t="shared" si="29"/>
        <v>104</v>
      </c>
      <c r="AE219" s="226">
        <f>CEILING(AD219+AD219*'[1]Nastavení cen'!$J$17,1)</f>
        <v>152</v>
      </c>
      <c r="AF219" s="226">
        <f t="shared" si="30"/>
        <v>0</v>
      </c>
      <c r="AG219" s="241"/>
      <c r="AH219" s="242"/>
      <c r="AI219" s="242"/>
      <c r="AJ219" s="228">
        <f t="shared" si="31"/>
        <v>152</v>
      </c>
      <c r="AK219" s="218"/>
      <c r="AL219" s="229">
        <f t="shared" si="32"/>
        <v>0</v>
      </c>
      <c r="AM219" s="204"/>
      <c r="AN219" s="230">
        <v>120</v>
      </c>
      <c r="AO219" s="231" t="s">
        <v>41</v>
      </c>
      <c r="AP219" s="232">
        <v>1</v>
      </c>
      <c r="AQ219" s="338">
        <f t="shared" si="38"/>
        <v>0</v>
      </c>
      <c r="AR219" s="234"/>
      <c r="AS219" s="235"/>
      <c r="AT219" s="236"/>
      <c r="AU219" s="237"/>
      <c r="AV219" s="238">
        <v>16</v>
      </c>
      <c r="AW219" s="239">
        <f>'[1]Nastavení cen'!$H$17</f>
        <v>390</v>
      </c>
      <c r="AX219" s="240"/>
    </row>
    <row r="220" spans="1:50" ht="17.25" hidden="1" customHeight="1" x14ac:dyDescent="0.3">
      <c r="A220" s="213"/>
      <c r="B220" s="214"/>
      <c r="C220" s="215"/>
      <c r="D220" s="186"/>
      <c r="E220" s="184"/>
      <c r="F220" s="185"/>
      <c r="G220" s="186"/>
      <c r="H220" s="186"/>
      <c r="I220" s="187"/>
      <c r="J220" s="188"/>
      <c r="K220" s="216"/>
      <c r="L220" s="186"/>
      <c r="M220" s="186"/>
      <c r="N220" s="187"/>
      <c r="O220" s="191"/>
      <c r="P220" s="337" t="s">
        <v>83</v>
      </c>
      <c r="Q220" s="218"/>
      <c r="R220" s="219">
        <f t="shared" si="27"/>
        <v>0</v>
      </c>
      <c r="S220" s="219">
        <f t="shared" si="28"/>
        <v>7</v>
      </c>
      <c r="T220" s="195"/>
      <c r="U220" s="196">
        <v>4</v>
      </c>
      <c r="V220" s="89">
        <f t="shared" si="23"/>
        <v>0</v>
      </c>
      <c r="W220" s="220" t="s">
        <v>276</v>
      </c>
      <c r="X220" s="221" t="s">
        <v>278</v>
      </c>
      <c r="Y220" s="222" t="s">
        <v>43</v>
      </c>
      <c r="Z220" s="199"/>
      <c r="AA220" s="218"/>
      <c r="AB220" s="223">
        <v>0</v>
      </c>
      <c r="AC220" s="224" t="s">
        <v>48</v>
      </c>
      <c r="AD220" s="225">
        <f t="shared" si="29"/>
        <v>130</v>
      </c>
      <c r="AE220" s="226">
        <f>CEILING(AD220+AD220*'[1]Nastavení cen'!$J$17,1)</f>
        <v>190</v>
      </c>
      <c r="AF220" s="226">
        <f t="shared" si="30"/>
        <v>0</v>
      </c>
      <c r="AG220" s="241"/>
      <c r="AH220" s="242"/>
      <c r="AI220" s="242"/>
      <c r="AJ220" s="228">
        <f t="shared" si="31"/>
        <v>190</v>
      </c>
      <c r="AK220" s="218"/>
      <c r="AL220" s="229">
        <f t="shared" si="32"/>
        <v>0</v>
      </c>
      <c r="AM220" s="204"/>
      <c r="AN220" s="230">
        <v>140</v>
      </c>
      <c r="AO220" s="231" t="s">
        <v>41</v>
      </c>
      <c r="AP220" s="232">
        <v>1</v>
      </c>
      <c r="AQ220" s="338">
        <f t="shared" si="38"/>
        <v>0</v>
      </c>
      <c r="AR220" s="234"/>
      <c r="AS220" s="235"/>
      <c r="AT220" s="236"/>
      <c r="AU220" s="237"/>
      <c r="AV220" s="238">
        <v>20</v>
      </c>
      <c r="AW220" s="239">
        <f>'[1]Nastavení cen'!$H$17</f>
        <v>390</v>
      </c>
      <c r="AX220" s="240"/>
    </row>
    <row r="221" spans="1:50" ht="17.25" hidden="1" customHeight="1" x14ac:dyDescent="0.3">
      <c r="A221" s="213"/>
      <c r="B221" s="214"/>
      <c r="C221" s="215"/>
      <c r="D221" s="186"/>
      <c r="E221" s="184"/>
      <c r="F221" s="185"/>
      <c r="G221" s="186"/>
      <c r="H221" s="186"/>
      <c r="I221" s="187"/>
      <c r="J221" s="188"/>
      <c r="K221" s="216"/>
      <c r="L221" s="186"/>
      <c r="M221" s="186"/>
      <c r="N221" s="187"/>
      <c r="O221" s="191"/>
      <c r="P221" s="337" t="s">
        <v>83</v>
      </c>
      <c r="Q221" s="218"/>
      <c r="R221" s="219">
        <f t="shared" si="27"/>
        <v>0</v>
      </c>
      <c r="S221" s="219">
        <f t="shared" si="28"/>
        <v>7</v>
      </c>
      <c r="T221" s="195"/>
      <c r="U221" s="196">
        <v>4</v>
      </c>
      <c r="V221" s="89">
        <f t="shared" si="23"/>
        <v>0</v>
      </c>
      <c r="W221" s="220" t="s">
        <v>276</v>
      </c>
      <c r="X221" s="221" t="s">
        <v>279</v>
      </c>
      <c r="Y221" s="222" t="s">
        <v>43</v>
      </c>
      <c r="Z221" s="199"/>
      <c r="AA221" s="218"/>
      <c r="AB221" s="223">
        <v>0</v>
      </c>
      <c r="AC221" s="224" t="s">
        <v>48</v>
      </c>
      <c r="AD221" s="225">
        <f t="shared" si="29"/>
        <v>150</v>
      </c>
      <c r="AE221" s="226">
        <f>CEILING(AD221+AD221*'[1]Nastavení cen'!$J$17,1)</f>
        <v>219</v>
      </c>
      <c r="AF221" s="226">
        <f t="shared" si="30"/>
        <v>0</v>
      </c>
      <c r="AG221" s="241"/>
      <c r="AH221" s="242"/>
      <c r="AI221" s="242"/>
      <c r="AJ221" s="228">
        <f t="shared" si="31"/>
        <v>219</v>
      </c>
      <c r="AK221" s="218"/>
      <c r="AL221" s="229">
        <f t="shared" si="32"/>
        <v>0</v>
      </c>
      <c r="AM221" s="204"/>
      <c r="AN221" s="230">
        <v>180</v>
      </c>
      <c r="AO221" s="231" t="s">
        <v>41</v>
      </c>
      <c r="AP221" s="232">
        <v>1</v>
      </c>
      <c r="AQ221" s="338">
        <f t="shared" si="38"/>
        <v>0</v>
      </c>
      <c r="AR221" s="234"/>
      <c r="AS221" s="235"/>
      <c r="AT221" s="236"/>
      <c r="AU221" s="237"/>
      <c r="AV221" s="238">
        <v>23</v>
      </c>
      <c r="AW221" s="239">
        <f>'[1]Nastavení cen'!$H$17</f>
        <v>390</v>
      </c>
      <c r="AX221" s="240"/>
    </row>
    <row r="222" spans="1:50" ht="17.25" hidden="1" customHeight="1" x14ac:dyDescent="0.3">
      <c r="A222" s="213"/>
      <c r="B222" s="214"/>
      <c r="C222" s="215"/>
      <c r="D222" s="186"/>
      <c r="E222" s="184"/>
      <c r="F222" s="185"/>
      <c r="G222" s="186"/>
      <c r="H222" s="186"/>
      <c r="I222" s="187"/>
      <c r="J222" s="188"/>
      <c r="K222" s="216"/>
      <c r="L222" s="186"/>
      <c r="M222" s="186"/>
      <c r="N222" s="187"/>
      <c r="O222" s="191"/>
      <c r="P222" s="337" t="s">
        <v>83</v>
      </c>
      <c r="Q222" s="218"/>
      <c r="R222" s="219">
        <f t="shared" si="27"/>
        <v>0</v>
      </c>
      <c r="S222" s="219">
        <f t="shared" si="28"/>
        <v>7</v>
      </c>
      <c r="T222" s="195"/>
      <c r="U222" s="196">
        <v>4</v>
      </c>
      <c r="V222" s="89">
        <f t="shared" si="23"/>
        <v>0</v>
      </c>
      <c r="W222" s="220" t="s">
        <v>276</v>
      </c>
      <c r="X222" s="221" t="s">
        <v>280</v>
      </c>
      <c r="Y222" s="222" t="s">
        <v>43</v>
      </c>
      <c r="Z222" s="199"/>
      <c r="AA222" s="218"/>
      <c r="AB222" s="223">
        <v>0</v>
      </c>
      <c r="AC222" s="224" t="s">
        <v>48</v>
      </c>
      <c r="AD222" s="225">
        <f t="shared" si="29"/>
        <v>169</v>
      </c>
      <c r="AE222" s="226">
        <f>CEILING(AD222+AD222*'[1]Nastavení cen'!$J$17,1)</f>
        <v>247</v>
      </c>
      <c r="AF222" s="226">
        <f t="shared" si="30"/>
        <v>0</v>
      </c>
      <c r="AG222" s="241"/>
      <c r="AH222" s="242"/>
      <c r="AI222" s="242"/>
      <c r="AJ222" s="228">
        <f t="shared" si="31"/>
        <v>247</v>
      </c>
      <c r="AK222" s="218"/>
      <c r="AL222" s="229">
        <f t="shared" si="32"/>
        <v>0</v>
      </c>
      <c r="AM222" s="204"/>
      <c r="AN222" s="230">
        <v>230</v>
      </c>
      <c r="AO222" s="231" t="s">
        <v>41</v>
      </c>
      <c r="AP222" s="232">
        <v>1</v>
      </c>
      <c r="AQ222" s="338">
        <f t="shared" si="38"/>
        <v>0</v>
      </c>
      <c r="AR222" s="234"/>
      <c r="AS222" s="235"/>
      <c r="AT222" s="236"/>
      <c r="AU222" s="237"/>
      <c r="AV222" s="238">
        <v>26</v>
      </c>
      <c r="AW222" s="239">
        <f>'[1]Nastavení cen'!$H$17</f>
        <v>390</v>
      </c>
      <c r="AX222" s="240"/>
    </row>
    <row r="223" spans="1:50" ht="17.25" hidden="1" customHeight="1" x14ac:dyDescent="0.3">
      <c r="A223" s="213"/>
      <c r="B223" s="214"/>
      <c r="C223" s="215"/>
      <c r="D223" s="186"/>
      <c r="E223" s="184"/>
      <c r="F223" s="185"/>
      <c r="G223" s="186"/>
      <c r="H223" s="186"/>
      <c r="I223" s="187"/>
      <c r="J223" s="188"/>
      <c r="K223" s="216"/>
      <c r="L223" s="186"/>
      <c r="M223" s="186"/>
      <c r="N223" s="187"/>
      <c r="O223" s="191"/>
      <c r="P223" s="337" t="s">
        <v>83</v>
      </c>
      <c r="Q223" s="218"/>
      <c r="R223" s="219">
        <f t="shared" si="27"/>
        <v>0</v>
      </c>
      <c r="S223" s="219">
        <f t="shared" si="28"/>
        <v>7</v>
      </c>
      <c r="T223" s="195"/>
      <c r="U223" s="196">
        <v>4</v>
      </c>
      <c r="V223" s="89">
        <f t="shared" si="23"/>
        <v>0</v>
      </c>
      <c r="W223" s="220" t="s">
        <v>276</v>
      </c>
      <c r="X223" s="221" t="s">
        <v>281</v>
      </c>
      <c r="Y223" s="222" t="s">
        <v>43</v>
      </c>
      <c r="Z223" s="199"/>
      <c r="AA223" s="218"/>
      <c r="AB223" s="223">
        <v>0</v>
      </c>
      <c r="AC223" s="224" t="s">
        <v>48</v>
      </c>
      <c r="AD223" s="225">
        <f t="shared" si="29"/>
        <v>104</v>
      </c>
      <c r="AE223" s="226">
        <f>CEILING(AD223+AD223*'[1]Nastavení cen'!$J$17,1)</f>
        <v>152</v>
      </c>
      <c r="AF223" s="226">
        <f t="shared" si="30"/>
        <v>0</v>
      </c>
      <c r="AG223" s="241"/>
      <c r="AH223" s="242"/>
      <c r="AI223" s="242"/>
      <c r="AJ223" s="228">
        <f t="shared" si="31"/>
        <v>152</v>
      </c>
      <c r="AK223" s="218"/>
      <c r="AL223" s="229">
        <f t="shared" si="32"/>
        <v>0</v>
      </c>
      <c r="AM223" s="204"/>
      <c r="AN223" s="230">
        <v>120</v>
      </c>
      <c r="AO223" s="231" t="s">
        <v>41</v>
      </c>
      <c r="AP223" s="232">
        <v>1</v>
      </c>
      <c r="AQ223" s="338">
        <f t="shared" si="38"/>
        <v>0</v>
      </c>
      <c r="AR223" s="234"/>
      <c r="AS223" s="235"/>
      <c r="AT223" s="236"/>
      <c r="AU223" s="237"/>
      <c r="AV223" s="238">
        <v>16</v>
      </c>
      <c r="AW223" s="239">
        <f>'[1]Nastavení cen'!$H$17</f>
        <v>390</v>
      </c>
      <c r="AX223" s="240"/>
    </row>
    <row r="224" spans="1:50" ht="17.25" hidden="1" customHeight="1" x14ac:dyDescent="0.3">
      <c r="A224" s="213"/>
      <c r="B224" s="214"/>
      <c r="C224" s="215"/>
      <c r="D224" s="186"/>
      <c r="E224" s="184"/>
      <c r="F224" s="185"/>
      <c r="G224" s="186"/>
      <c r="H224" s="186"/>
      <c r="I224" s="187"/>
      <c r="J224" s="188"/>
      <c r="K224" s="216"/>
      <c r="L224" s="186"/>
      <c r="M224" s="186"/>
      <c r="N224" s="187"/>
      <c r="O224" s="191"/>
      <c r="P224" s="337" t="s">
        <v>83</v>
      </c>
      <c r="Q224" s="218"/>
      <c r="R224" s="219">
        <f t="shared" si="27"/>
        <v>0</v>
      </c>
      <c r="S224" s="219">
        <f t="shared" si="28"/>
        <v>7</v>
      </c>
      <c r="T224" s="195"/>
      <c r="U224" s="196">
        <v>4</v>
      </c>
      <c r="V224" s="89">
        <f t="shared" si="23"/>
        <v>0</v>
      </c>
      <c r="W224" s="220" t="s">
        <v>276</v>
      </c>
      <c r="X224" s="221" t="s">
        <v>282</v>
      </c>
      <c r="Y224" s="222" t="s">
        <v>43</v>
      </c>
      <c r="Z224" s="199"/>
      <c r="AA224" s="218"/>
      <c r="AB224" s="223">
        <v>0</v>
      </c>
      <c r="AC224" s="224" t="s">
        <v>48</v>
      </c>
      <c r="AD224" s="225">
        <f t="shared" si="29"/>
        <v>52</v>
      </c>
      <c r="AE224" s="226">
        <f>CEILING(AD224+AD224*'[1]Nastavení cen'!$J$17,1)</f>
        <v>76</v>
      </c>
      <c r="AF224" s="226">
        <f t="shared" si="30"/>
        <v>0</v>
      </c>
      <c r="AG224" s="241"/>
      <c r="AH224" s="242"/>
      <c r="AI224" s="242"/>
      <c r="AJ224" s="228">
        <f t="shared" si="31"/>
        <v>76</v>
      </c>
      <c r="AK224" s="218"/>
      <c r="AL224" s="229">
        <f t="shared" si="32"/>
        <v>0</v>
      </c>
      <c r="AM224" s="204"/>
      <c r="AN224" s="230">
        <v>10</v>
      </c>
      <c r="AO224" s="231" t="s">
        <v>41</v>
      </c>
      <c r="AP224" s="232">
        <v>1</v>
      </c>
      <c r="AQ224" s="338">
        <f t="shared" si="38"/>
        <v>0</v>
      </c>
      <c r="AR224" s="234"/>
      <c r="AS224" s="235"/>
      <c r="AT224" s="236"/>
      <c r="AU224" s="237"/>
      <c r="AV224" s="238">
        <v>8</v>
      </c>
      <c r="AW224" s="239">
        <f>'[1]Nastavení cen'!$H$17</f>
        <v>390</v>
      </c>
      <c r="AX224" s="240"/>
    </row>
    <row r="225" spans="1:50" ht="17.25" hidden="1" customHeight="1" x14ac:dyDescent="0.3">
      <c r="A225" s="213"/>
      <c r="B225" s="214"/>
      <c r="C225" s="215"/>
      <c r="D225" s="186"/>
      <c r="E225" s="184"/>
      <c r="F225" s="185"/>
      <c r="G225" s="186"/>
      <c r="H225" s="186"/>
      <c r="I225" s="187"/>
      <c r="J225" s="188"/>
      <c r="K225" s="216"/>
      <c r="L225" s="186"/>
      <c r="M225" s="186"/>
      <c r="N225" s="187"/>
      <c r="O225" s="191"/>
      <c r="P225" s="337" t="s">
        <v>83</v>
      </c>
      <c r="Q225" s="218"/>
      <c r="R225" s="219">
        <f t="shared" si="27"/>
        <v>0</v>
      </c>
      <c r="S225" s="219">
        <f t="shared" si="28"/>
        <v>7</v>
      </c>
      <c r="T225" s="195"/>
      <c r="U225" s="196">
        <v>4</v>
      </c>
      <c r="V225" s="89">
        <f t="shared" si="23"/>
        <v>0</v>
      </c>
      <c r="W225" s="220" t="s">
        <v>283</v>
      </c>
      <c r="X225" s="221" t="s">
        <v>284</v>
      </c>
      <c r="Y225" s="222" t="s">
        <v>43</v>
      </c>
      <c r="Z225" s="199"/>
      <c r="AA225" s="218"/>
      <c r="AB225" s="223">
        <v>0</v>
      </c>
      <c r="AC225" s="224" t="s">
        <v>48</v>
      </c>
      <c r="AD225" s="225">
        <f t="shared" si="29"/>
        <v>78</v>
      </c>
      <c r="AE225" s="226">
        <f>CEILING(AD225+AD225*'[1]Nastavení cen'!$J$17,1)</f>
        <v>114</v>
      </c>
      <c r="AF225" s="226">
        <f t="shared" si="30"/>
        <v>0</v>
      </c>
      <c r="AG225" s="241"/>
      <c r="AH225" s="242"/>
      <c r="AI225" s="242"/>
      <c r="AJ225" s="228">
        <f t="shared" si="31"/>
        <v>114</v>
      </c>
      <c r="AK225" s="218"/>
      <c r="AL225" s="229">
        <f t="shared" si="32"/>
        <v>0</v>
      </c>
      <c r="AM225" s="204"/>
      <c r="AN225" s="230" t="s">
        <v>41</v>
      </c>
      <c r="AO225" s="231" t="s">
        <v>41</v>
      </c>
      <c r="AP225" s="245" t="s">
        <v>41</v>
      </c>
      <c r="AQ225" s="338" t="s">
        <v>41</v>
      </c>
      <c r="AR225" s="234" t="s">
        <v>41</v>
      </c>
      <c r="AS225" s="235"/>
      <c r="AT225" s="236"/>
      <c r="AU225" s="237"/>
      <c r="AV225" s="238">
        <v>12</v>
      </c>
      <c r="AW225" s="239">
        <f>'[1]Nastavení cen'!$H$17</f>
        <v>390</v>
      </c>
      <c r="AX225" s="240"/>
    </row>
    <row r="226" spans="1:50" ht="17.25" hidden="1" customHeight="1" x14ac:dyDescent="0.3">
      <c r="A226" s="213"/>
      <c r="B226" s="214"/>
      <c r="C226" s="215"/>
      <c r="D226" s="186"/>
      <c r="E226" s="184"/>
      <c r="F226" s="185"/>
      <c r="G226" s="186"/>
      <c r="H226" s="186"/>
      <c r="I226" s="187"/>
      <c r="J226" s="188"/>
      <c r="K226" s="216"/>
      <c r="L226" s="186"/>
      <c r="M226" s="186"/>
      <c r="N226" s="187"/>
      <c r="O226" s="191"/>
      <c r="P226" s="337" t="s">
        <v>83</v>
      </c>
      <c r="Q226" s="218"/>
      <c r="R226" s="219">
        <f t="shared" si="27"/>
        <v>0</v>
      </c>
      <c r="S226" s="219">
        <f t="shared" si="28"/>
        <v>7</v>
      </c>
      <c r="T226" s="195"/>
      <c r="U226" s="196">
        <v>4</v>
      </c>
      <c r="V226" s="89">
        <f t="shared" si="23"/>
        <v>0</v>
      </c>
      <c r="W226" s="220" t="s">
        <v>283</v>
      </c>
      <c r="X226" s="221" t="s">
        <v>285</v>
      </c>
      <c r="Y226" s="222" t="s">
        <v>43</v>
      </c>
      <c r="Z226" s="199"/>
      <c r="AA226" s="218"/>
      <c r="AB226" s="223">
        <v>0</v>
      </c>
      <c r="AC226" s="224" t="s">
        <v>146</v>
      </c>
      <c r="AD226" s="225">
        <f t="shared" si="29"/>
        <v>65</v>
      </c>
      <c r="AE226" s="226">
        <f>CEILING(AD226+AD226*'[1]Nastavení cen'!$J$17,1)</f>
        <v>95</v>
      </c>
      <c r="AF226" s="226">
        <f t="shared" si="30"/>
        <v>0</v>
      </c>
      <c r="AG226" s="241"/>
      <c r="AH226" s="242"/>
      <c r="AI226" s="242"/>
      <c r="AJ226" s="228">
        <f t="shared" si="31"/>
        <v>95</v>
      </c>
      <c r="AK226" s="218"/>
      <c r="AL226" s="229">
        <f t="shared" si="32"/>
        <v>0</v>
      </c>
      <c r="AM226" s="204"/>
      <c r="AN226" s="230" t="s">
        <v>41</v>
      </c>
      <c r="AO226" s="231" t="s">
        <v>41</v>
      </c>
      <c r="AP226" s="245" t="s">
        <v>41</v>
      </c>
      <c r="AQ226" s="338" t="s">
        <v>41</v>
      </c>
      <c r="AR226" s="234" t="s">
        <v>41</v>
      </c>
      <c r="AS226" s="235"/>
      <c r="AT226" s="236"/>
      <c r="AU226" s="237"/>
      <c r="AV226" s="238">
        <v>10</v>
      </c>
      <c r="AW226" s="239">
        <f>'[1]Nastavení cen'!$H$17</f>
        <v>390</v>
      </c>
      <c r="AX226" s="240"/>
    </row>
    <row r="227" spans="1:50" ht="17.25" hidden="1" customHeight="1" x14ac:dyDescent="0.3">
      <c r="A227" s="213"/>
      <c r="B227" s="214"/>
      <c r="C227" s="215"/>
      <c r="D227" s="186"/>
      <c r="E227" s="184"/>
      <c r="F227" s="185"/>
      <c r="G227" s="186"/>
      <c r="H227" s="186"/>
      <c r="I227" s="187"/>
      <c r="J227" s="188"/>
      <c r="K227" s="216"/>
      <c r="L227" s="186"/>
      <c r="M227" s="186"/>
      <c r="N227" s="187"/>
      <c r="O227" s="191"/>
      <c r="P227" s="337" t="s">
        <v>83</v>
      </c>
      <c r="Q227" s="218"/>
      <c r="R227" s="219">
        <f t="shared" si="27"/>
        <v>0</v>
      </c>
      <c r="S227" s="219">
        <f t="shared" si="28"/>
        <v>7</v>
      </c>
      <c r="T227" s="195"/>
      <c r="U227" s="196">
        <v>4</v>
      </c>
      <c r="V227" s="89">
        <f t="shared" si="23"/>
        <v>0</v>
      </c>
      <c r="W227" s="220" t="s">
        <v>286</v>
      </c>
      <c r="X227" s="221" t="s">
        <v>287</v>
      </c>
      <c r="Y227" s="222" t="s">
        <v>43</v>
      </c>
      <c r="Z227" s="199"/>
      <c r="AA227" s="218"/>
      <c r="AB227" s="223">
        <v>0</v>
      </c>
      <c r="AC227" s="224" t="s">
        <v>48</v>
      </c>
      <c r="AD227" s="225">
        <f t="shared" si="29"/>
        <v>221</v>
      </c>
      <c r="AE227" s="226">
        <f>CEILING(AD227+AD227*'[1]Nastavení cen'!$J$17,1)</f>
        <v>323</v>
      </c>
      <c r="AF227" s="226">
        <f t="shared" si="30"/>
        <v>0</v>
      </c>
      <c r="AG227" s="241"/>
      <c r="AH227" s="242"/>
      <c r="AI227" s="242"/>
      <c r="AJ227" s="228">
        <f t="shared" si="31"/>
        <v>323</v>
      </c>
      <c r="AK227" s="218"/>
      <c r="AL227" s="229">
        <f t="shared" si="32"/>
        <v>0</v>
      </c>
      <c r="AM227" s="204"/>
      <c r="AN227" s="230" t="s">
        <v>41</v>
      </c>
      <c r="AO227" s="231" t="s">
        <v>41</v>
      </c>
      <c r="AP227" s="245" t="s">
        <v>41</v>
      </c>
      <c r="AQ227" s="338" t="s">
        <v>41</v>
      </c>
      <c r="AR227" s="234" t="s">
        <v>41</v>
      </c>
      <c r="AS227" s="235"/>
      <c r="AT227" s="236"/>
      <c r="AU227" s="237"/>
      <c r="AV227" s="238">
        <v>34</v>
      </c>
      <c r="AW227" s="239">
        <f>'[1]Nastavení cen'!$H$17</f>
        <v>390</v>
      </c>
      <c r="AX227" s="240"/>
    </row>
    <row r="228" spans="1:50" ht="17.25" hidden="1" customHeight="1" x14ac:dyDescent="0.3">
      <c r="A228" s="213"/>
      <c r="B228" s="214"/>
      <c r="C228" s="215"/>
      <c r="D228" s="186"/>
      <c r="E228" s="184"/>
      <c r="F228" s="185"/>
      <c r="G228" s="186"/>
      <c r="H228" s="186"/>
      <c r="I228" s="187"/>
      <c r="J228" s="188"/>
      <c r="K228" s="216"/>
      <c r="L228" s="186"/>
      <c r="M228" s="186"/>
      <c r="N228" s="187"/>
      <c r="O228" s="191"/>
      <c r="P228" s="337" t="s">
        <v>83</v>
      </c>
      <c r="Q228" s="218"/>
      <c r="R228" s="219">
        <f t="shared" si="27"/>
        <v>0</v>
      </c>
      <c r="S228" s="219">
        <f t="shared" si="28"/>
        <v>7</v>
      </c>
      <c r="T228" s="195"/>
      <c r="U228" s="196">
        <v>4</v>
      </c>
      <c r="V228" s="89">
        <f t="shared" si="23"/>
        <v>0</v>
      </c>
      <c r="W228" s="220" t="s">
        <v>286</v>
      </c>
      <c r="X228" s="221" t="s">
        <v>288</v>
      </c>
      <c r="Y228" s="222" t="s">
        <v>43</v>
      </c>
      <c r="Z228" s="199"/>
      <c r="AA228" s="218"/>
      <c r="AB228" s="223">
        <v>0</v>
      </c>
      <c r="AC228" s="224" t="s">
        <v>48</v>
      </c>
      <c r="AD228" s="225">
        <f t="shared" si="29"/>
        <v>332</v>
      </c>
      <c r="AE228" s="226">
        <f>CEILING(AD228+AD228*'[1]Nastavení cen'!$J$17,1)</f>
        <v>485</v>
      </c>
      <c r="AF228" s="226">
        <f t="shared" si="30"/>
        <v>0</v>
      </c>
      <c r="AG228" s="241"/>
      <c r="AH228" s="242"/>
      <c r="AI228" s="242"/>
      <c r="AJ228" s="228">
        <f t="shared" si="31"/>
        <v>485</v>
      </c>
      <c r="AK228" s="218"/>
      <c r="AL228" s="229">
        <f t="shared" si="32"/>
        <v>0</v>
      </c>
      <c r="AM228" s="204"/>
      <c r="AN228" s="230" t="s">
        <v>41</v>
      </c>
      <c r="AO228" s="231" t="s">
        <v>41</v>
      </c>
      <c r="AP228" s="245" t="s">
        <v>41</v>
      </c>
      <c r="AQ228" s="338" t="s">
        <v>41</v>
      </c>
      <c r="AR228" s="234" t="s">
        <v>41</v>
      </c>
      <c r="AS228" s="235"/>
      <c r="AT228" s="236"/>
      <c r="AU228" s="237"/>
      <c r="AV228" s="238">
        <v>51</v>
      </c>
      <c r="AW228" s="239">
        <f>'[1]Nastavení cen'!$H$17</f>
        <v>390</v>
      </c>
      <c r="AX228" s="240"/>
    </row>
    <row r="229" spans="1:50" ht="17.25" hidden="1" customHeight="1" x14ac:dyDescent="0.3">
      <c r="A229" s="213"/>
      <c r="B229" s="214"/>
      <c r="C229" s="215"/>
      <c r="D229" s="186"/>
      <c r="E229" s="184"/>
      <c r="F229" s="185"/>
      <c r="G229" s="186"/>
      <c r="H229" s="186"/>
      <c r="I229" s="187"/>
      <c r="J229" s="188"/>
      <c r="K229" s="216"/>
      <c r="L229" s="186"/>
      <c r="M229" s="186"/>
      <c r="N229" s="187"/>
      <c r="O229" s="191"/>
      <c r="P229" s="337" t="s">
        <v>83</v>
      </c>
      <c r="Q229" s="218"/>
      <c r="R229" s="219">
        <f t="shared" si="27"/>
        <v>0</v>
      </c>
      <c r="S229" s="219">
        <f t="shared" si="28"/>
        <v>7</v>
      </c>
      <c r="T229" s="195"/>
      <c r="U229" s="196">
        <v>4</v>
      </c>
      <c r="V229" s="89">
        <f t="shared" si="23"/>
        <v>0</v>
      </c>
      <c r="W229" s="220" t="s">
        <v>286</v>
      </c>
      <c r="X229" s="221" t="s">
        <v>289</v>
      </c>
      <c r="Y229" s="222" t="s">
        <v>43</v>
      </c>
      <c r="Z229" s="199"/>
      <c r="AA229" s="218"/>
      <c r="AB229" s="223">
        <v>0</v>
      </c>
      <c r="AC229" s="224" t="s">
        <v>48</v>
      </c>
      <c r="AD229" s="225">
        <f t="shared" si="29"/>
        <v>449</v>
      </c>
      <c r="AE229" s="226">
        <f>CEILING(AD229+AD229*'[1]Nastavení cen'!$J$17,1)</f>
        <v>656</v>
      </c>
      <c r="AF229" s="226">
        <f t="shared" si="30"/>
        <v>0</v>
      </c>
      <c r="AG229" s="241"/>
      <c r="AH229" s="242"/>
      <c r="AI229" s="242"/>
      <c r="AJ229" s="228">
        <f t="shared" si="31"/>
        <v>656</v>
      </c>
      <c r="AK229" s="218"/>
      <c r="AL229" s="229">
        <f t="shared" si="32"/>
        <v>0</v>
      </c>
      <c r="AM229" s="204"/>
      <c r="AN229" s="230" t="s">
        <v>41</v>
      </c>
      <c r="AO229" s="231" t="s">
        <v>41</v>
      </c>
      <c r="AP229" s="245" t="s">
        <v>41</v>
      </c>
      <c r="AQ229" s="338" t="s">
        <v>41</v>
      </c>
      <c r="AR229" s="234" t="s">
        <v>41</v>
      </c>
      <c r="AS229" s="235"/>
      <c r="AT229" s="236"/>
      <c r="AU229" s="237"/>
      <c r="AV229" s="238">
        <v>69</v>
      </c>
      <c r="AW229" s="239">
        <f>'[1]Nastavení cen'!$H$17</f>
        <v>390</v>
      </c>
      <c r="AX229" s="240"/>
    </row>
    <row r="230" spans="1:50" ht="17.25" hidden="1" customHeight="1" x14ac:dyDescent="0.3">
      <c r="A230" s="213"/>
      <c r="B230" s="214"/>
      <c r="C230" s="215"/>
      <c r="D230" s="186"/>
      <c r="E230" s="184"/>
      <c r="F230" s="185"/>
      <c r="G230" s="186"/>
      <c r="H230" s="186"/>
      <c r="I230" s="187"/>
      <c r="J230" s="188"/>
      <c r="K230" s="216"/>
      <c r="L230" s="186"/>
      <c r="M230" s="186"/>
      <c r="N230" s="187"/>
      <c r="O230" s="191"/>
      <c r="P230" s="337" t="s">
        <v>83</v>
      </c>
      <c r="Q230" s="218"/>
      <c r="R230" s="219">
        <f t="shared" si="27"/>
        <v>0</v>
      </c>
      <c r="S230" s="219">
        <f t="shared" si="28"/>
        <v>7</v>
      </c>
      <c r="T230" s="195"/>
      <c r="U230" s="196">
        <v>4</v>
      </c>
      <c r="V230" s="89">
        <f t="shared" si="23"/>
        <v>0</v>
      </c>
      <c r="W230" s="220" t="s">
        <v>286</v>
      </c>
      <c r="X230" s="221" t="s">
        <v>290</v>
      </c>
      <c r="Y230" s="222" t="s">
        <v>43</v>
      </c>
      <c r="Z230" s="199"/>
      <c r="AA230" s="218"/>
      <c r="AB230" s="223">
        <v>0</v>
      </c>
      <c r="AC230" s="224" t="s">
        <v>146</v>
      </c>
      <c r="AD230" s="225">
        <f t="shared" si="29"/>
        <v>416</v>
      </c>
      <c r="AE230" s="226">
        <f>CEILING(AD230+AD230*'[1]Nastavení cen'!$J$17,1)</f>
        <v>608</v>
      </c>
      <c r="AF230" s="226">
        <f t="shared" si="30"/>
        <v>0</v>
      </c>
      <c r="AG230" s="241"/>
      <c r="AH230" s="242"/>
      <c r="AI230" s="242"/>
      <c r="AJ230" s="228">
        <f t="shared" si="31"/>
        <v>608</v>
      </c>
      <c r="AK230" s="218"/>
      <c r="AL230" s="229">
        <f t="shared" si="32"/>
        <v>0</v>
      </c>
      <c r="AM230" s="204"/>
      <c r="AN230" s="230" t="s">
        <v>41</v>
      </c>
      <c r="AO230" s="231" t="s">
        <v>41</v>
      </c>
      <c r="AP230" s="245" t="s">
        <v>41</v>
      </c>
      <c r="AQ230" s="338" t="s">
        <v>41</v>
      </c>
      <c r="AR230" s="234" t="s">
        <v>41</v>
      </c>
      <c r="AS230" s="235"/>
      <c r="AT230" s="236"/>
      <c r="AU230" s="237"/>
      <c r="AV230" s="238">
        <v>64</v>
      </c>
      <c r="AW230" s="239">
        <f>'[1]Nastavení cen'!$H$17</f>
        <v>390</v>
      </c>
      <c r="AX230" s="240"/>
    </row>
    <row r="231" spans="1:50" ht="17.25" hidden="1" customHeight="1" x14ac:dyDescent="0.3">
      <c r="A231" s="213"/>
      <c r="B231" s="214"/>
      <c r="C231" s="215"/>
      <c r="D231" s="186"/>
      <c r="E231" s="184"/>
      <c r="F231" s="185"/>
      <c r="G231" s="186"/>
      <c r="H231" s="186"/>
      <c r="I231" s="187"/>
      <c r="J231" s="188"/>
      <c r="K231" s="216"/>
      <c r="L231" s="186"/>
      <c r="M231" s="186"/>
      <c r="N231" s="187"/>
      <c r="O231" s="191"/>
      <c r="P231" s="337" t="s">
        <v>83</v>
      </c>
      <c r="Q231" s="218"/>
      <c r="R231" s="219">
        <f t="shared" si="27"/>
        <v>0</v>
      </c>
      <c r="S231" s="219">
        <f t="shared" si="28"/>
        <v>7</v>
      </c>
      <c r="T231" s="195"/>
      <c r="U231" s="196">
        <v>4</v>
      </c>
      <c r="V231" s="89">
        <f t="shared" si="23"/>
        <v>0</v>
      </c>
      <c r="W231" s="220" t="s">
        <v>291</v>
      </c>
      <c r="X231" s="221" t="s">
        <v>292</v>
      </c>
      <c r="Y231" s="222" t="s">
        <v>43</v>
      </c>
      <c r="Z231" s="199"/>
      <c r="AA231" s="218"/>
      <c r="AB231" s="223">
        <v>0</v>
      </c>
      <c r="AC231" s="224" t="s">
        <v>48</v>
      </c>
      <c r="AD231" s="225">
        <f t="shared" si="29"/>
        <v>33</v>
      </c>
      <c r="AE231" s="226">
        <f>CEILING(AD231+AD231*'[1]Nastavení cen'!$J$17,1)</f>
        <v>49</v>
      </c>
      <c r="AF231" s="226">
        <f t="shared" si="30"/>
        <v>0</v>
      </c>
      <c r="AG231" s="241"/>
      <c r="AH231" s="242"/>
      <c r="AI231" s="242"/>
      <c r="AJ231" s="228">
        <f t="shared" si="31"/>
        <v>49</v>
      </c>
      <c r="AK231" s="218"/>
      <c r="AL231" s="229">
        <f t="shared" si="32"/>
        <v>0</v>
      </c>
      <c r="AM231" s="204"/>
      <c r="AN231" s="230">
        <v>5</v>
      </c>
      <c r="AO231" s="231" t="s">
        <v>41</v>
      </c>
      <c r="AP231" s="232">
        <v>1</v>
      </c>
      <c r="AQ231" s="338" t="s">
        <v>41</v>
      </c>
      <c r="AR231" s="234">
        <f t="shared" ref="AR231:AR237" si="39">AB231*AN231*AP231</f>
        <v>0</v>
      </c>
      <c r="AS231" s="235"/>
      <c r="AT231" s="236"/>
      <c r="AU231" s="237"/>
      <c r="AV231" s="238">
        <v>5</v>
      </c>
      <c r="AW231" s="239">
        <f>'[1]Nastavení cen'!$H$17</f>
        <v>390</v>
      </c>
      <c r="AX231" s="240"/>
    </row>
    <row r="232" spans="1:50" ht="17.25" hidden="1" customHeight="1" x14ac:dyDescent="0.3">
      <c r="A232" s="213"/>
      <c r="B232" s="214"/>
      <c r="C232" s="215"/>
      <c r="D232" s="186"/>
      <c r="E232" s="184"/>
      <c r="F232" s="185"/>
      <c r="G232" s="186"/>
      <c r="H232" s="186"/>
      <c r="I232" s="187"/>
      <c r="J232" s="188"/>
      <c r="K232" s="216"/>
      <c r="L232" s="186"/>
      <c r="M232" s="186"/>
      <c r="N232" s="187"/>
      <c r="O232" s="191"/>
      <c r="P232" s="337" t="s">
        <v>83</v>
      </c>
      <c r="Q232" s="218"/>
      <c r="R232" s="219">
        <f t="shared" si="27"/>
        <v>0</v>
      </c>
      <c r="S232" s="219">
        <f t="shared" si="28"/>
        <v>7</v>
      </c>
      <c r="T232" s="195"/>
      <c r="U232" s="196">
        <v>4</v>
      </c>
      <c r="V232" s="89">
        <f t="shared" si="23"/>
        <v>0</v>
      </c>
      <c r="W232" s="220" t="s">
        <v>293</v>
      </c>
      <c r="X232" s="221" t="s">
        <v>294</v>
      </c>
      <c r="Y232" s="222" t="s">
        <v>43</v>
      </c>
      <c r="Z232" s="199"/>
      <c r="AA232" s="218"/>
      <c r="AB232" s="223">
        <v>0</v>
      </c>
      <c r="AC232" s="224" t="s">
        <v>40</v>
      </c>
      <c r="AD232" s="225">
        <f t="shared" si="29"/>
        <v>156</v>
      </c>
      <c r="AE232" s="226">
        <f>CEILING(AD232+AD232*'[1]Nastavení cen'!$J$17,1)</f>
        <v>228</v>
      </c>
      <c r="AF232" s="226">
        <f t="shared" si="30"/>
        <v>0</v>
      </c>
      <c r="AG232" s="241"/>
      <c r="AH232" s="242"/>
      <c r="AI232" s="242"/>
      <c r="AJ232" s="228">
        <f t="shared" si="31"/>
        <v>228</v>
      </c>
      <c r="AK232" s="218"/>
      <c r="AL232" s="229">
        <f t="shared" si="32"/>
        <v>0</v>
      </c>
      <c r="AM232" s="204"/>
      <c r="AN232" s="230">
        <v>15</v>
      </c>
      <c r="AO232" s="231" t="s">
        <v>41</v>
      </c>
      <c r="AP232" s="232">
        <v>1</v>
      </c>
      <c r="AQ232" s="338" t="s">
        <v>41</v>
      </c>
      <c r="AR232" s="234">
        <f t="shared" si="39"/>
        <v>0</v>
      </c>
      <c r="AS232" s="235"/>
      <c r="AT232" s="236"/>
      <c r="AU232" s="237"/>
      <c r="AV232" s="238">
        <v>24</v>
      </c>
      <c r="AW232" s="239">
        <f>'[1]Nastavení cen'!$H$17</f>
        <v>390</v>
      </c>
      <c r="AX232" s="240"/>
    </row>
    <row r="233" spans="1:50" ht="17.25" hidden="1" customHeight="1" x14ac:dyDescent="0.3">
      <c r="A233" s="213"/>
      <c r="B233" s="214"/>
      <c r="C233" s="215"/>
      <c r="D233" s="186"/>
      <c r="E233" s="184"/>
      <c r="F233" s="185"/>
      <c r="G233" s="186"/>
      <c r="H233" s="186"/>
      <c r="I233" s="187"/>
      <c r="J233" s="188"/>
      <c r="K233" s="216"/>
      <c r="L233" s="186"/>
      <c r="M233" s="186"/>
      <c r="N233" s="187"/>
      <c r="O233" s="191"/>
      <c r="P233" s="337" t="s">
        <v>83</v>
      </c>
      <c r="Q233" s="218"/>
      <c r="R233" s="219">
        <f t="shared" si="27"/>
        <v>0</v>
      </c>
      <c r="S233" s="219">
        <f t="shared" si="28"/>
        <v>7</v>
      </c>
      <c r="T233" s="195"/>
      <c r="U233" s="196">
        <v>4</v>
      </c>
      <c r="V233" s="89">
        <f t="shared" si="23"/>
        <v>0</v>
      </c>
      <c r="W233" s="220" t="s">
        <v>293</v>
      </c>
      <c r="X233" s="221" t="s">
        <v>295</v>
      </c>
      <c r="Y233" s="222" t="s">
        <v>43</v>
      </c>
      <c r="Z233" s="199"/>
      <c r="AA233" s="218"/>
      <c r="AB233" s="339">
        <v>0</v>
      </c>
      <c r="AC233" s="224" t="s">
        <v>40</v>
      </c>
      <c r="AD233" s="225">
        <f t="shared" si="29"/>
        <v>221</v>
      </c>
      <c r="AE233" s="226">
        <f>CEILING(AD233+AD233*'[1]Nastavení cen'!$J$17,1)</f>
        <v>323</v>
      </c>
      <c r="AF233" s="226">
        <f t="shared" si="30"/>
        <v>0</v>
      </c>
      <c r="AG233" s="227"/>
      <c r="AH233" s="227"/>
      <c r="AI233" s="227"/>
      <c r="AJ233" s="228">
        <f t="shared" si="31"/>
        <v>323</v>
      </c>
      <c r="AK233" s="218"/>
      <c r="AL233" s="229">
        <f t="shared" si="32"/>
        <v>0</v>
      </c>
      <c r="AM233" s="204"/>
      <c r="AN233" s="230">
        <v>30</v>
      </c>
      <c r="AO233" s="231" t="s">
        <v>41</v>
      </c>
      <c r="AP233" s="232">
        <v>1</v>
      </c>
      <c r="AQ233" s="233" t="s">
        <v>41</v>
      </c>
      <c r="AR233" s="234">
        <f t="shared" si="39"/>
        <v>0</v>
      </c>
      <c r="AS233" s="235"/>
      <c r="AT233" s="236"/>
      <c r="AU233" s="237"/>
      <c r="AV233" s="238">
        <v>34</v>
      </c>
      <c r="AW233" s="239">
        <f>'[1]Nastavení cen'!$H$17</f>
        <v>390</v>
      </c>
      <c r="AX233" s="240"/>
    </row>
    <row r="234" spans="1:50" ht="17.25" hidden="1" customHeight="1" x14ac:dyDescent="0.3">
      <c r="A234" s="213"/>
      <c r="B234" s="214"/>
      <c r="C234" s="215"/>
      <c r="D234" s="186"/>
      <c r="E234" s="184"/>
      <c r="F234" s="185"/>
      <c r="G234" s="186"/>
      <c r="H234" s="186"/>
      <c r="I234" s="187"/>
      <c r="J234" s="188"/>
      <c r="K234" s="216"/>
      <c r="L234" s="186"/>
      <c r="M234" s="186"/>
      <c r="N234" s="187"/>
      <c r="O234" s="191"/>
      <c r="P234" s="337" t="s">
        <v>83</v>
      </c>
      <c r="Q234" s="218"/>
      <c r="R234" s="219">
        <f t="shared" si="27"/>
        <v>0</v>
      </c>
      <c r="S234" s="219">
        <f t="shared" si="28"/>
        <v>7</v>
      </c>
      <c r="T234" s="195"/>
      <c r="U234" s="196">
        <v>4</v>
      </c>
      <c r="V234" s="89">
        <f t="shared" si="23"/>
        <v>0</v>
      </c>
      <c r="W234" s="220" t="s">
        <v>293</v>
      </c>
      <c r="X234" s="221" t="s">
        <v>296</v>
      </c>
      <c r="Y234" s="222" t="s">
        <v>43</v>
      </c>
      <c r="Z234" s="199"/>
      <c r="AA234" s="218"/>
      <c r="AB234" s="339">
        <v>0</v>
      </c>
      <c r="AC234" s="224" t="s">
        <v>40</v>
      </c>
      <c r="AD234" s="225">
        <f t="shared" si="29"/>
        <v>280</v>
      </c>
      <c r="AE234" s="226">
        <f>CEILING(AD234+AD234*'[1]Nastavení cen'!$J$17,1)</f>
        <v>409</v>
      </c>
      <c r="AF234" s="226">
        <f t="shared" si="30"/>
        <v>0</v>
      </c>
      <c r="AG234" s="227"/>
      <c r="AH234" s="227"/>
      <c r="AI234" s="227"/>
      <c r="AJ234" s="228">
        <f t="shared" si="31"/>
        <v>409</v>
      </c>
      <c r="AK234" s="218"/>
      <c r="AL234" s="229">
        <f t="shared" si="32"/>
        <v>0</v>
      </c>
      <c r="AM234" s="204"/>
      <c r="AN234" s="230">
        <v>50</v>
      </c>
      <c r="AO234" s="231" t="s">
        <v>41</v>
      </c>
      <c r="AP234" s="232">
        <v>1</v>
      </c>
      <c r="AQ234" s="233" t="s">
        <v>41</v>
      </c>
      <c r="AR234" s="234">
        <f t="shared" si="39"/>
        <v>0</v>
      </c>
      <c r="AS234" s="235"/>
      <c r="AT234" s="236"/>
      <c r="AU234" s="237"/>
      <c r="AV234" s="238">
        <v>43</v>
      </c>
      <c r="AW234" s="239">
        <f>'[1]Nastavení cen'!$H$17</f>
        <v>390</v>
      </c>
      <c r="AX234" s="240"/>
    </row>
    <row r="235" spans="1:50" ht="17.25" hidden="1" customHeight="1" x14ac:dyDescent="0.3">
      <c r="A235" s="213"/>
      <c r="B235" s="214"/>
      <c r="C235" s="215"/>
      <c r="D235" s="186"/>
      <c r="E235" s="184"/>
      <c r="F235" s="185"/>
      <c r="G235" s="186"/>
      <c r="H235" s="186"/>
      <c r="I235" s="187"/>
      <c r="J235" s="188"/>
      <c r="K235" s="216"/>
      <c r="L235" s="186"/>
      <c r="M235" s="186"/>
      <c r="N235" s="187"/>
      <c r="O235" s="191"/>
      <c r="P235" s="337" t="s">
        <v>83</v>
      </c>
      <c r="Q235" s="218"/>
      <c r="R235" s="219">
        <f t="shared" si="27"/>
        <v>0</v>
      </c>
      <c r="S235" s="219">
        <f t="shared" si="28"/>
        <v>7</v>
      </c>
      <c r="T235" s="195"/>
      <c r="U235" s="196">
        <v>4</v>
      </c>
      <c r="V235" s="89">
        <f t="shared" si="23"/>
        <v>0</v>
      </c>
      <c r="W235" s="220" t="s">
        <v>293</v>
      </c>
      <c r="X235" s="221" t="s">
        <v>297</v>
      </c>
      <c r="Y235" s="222" t="s">
        <v>43</v>
      </c>
      <c r="Z235" s="199"/>
      <c r="AA235" s="218"/>
      <c r="AB235" s="339">
        <v>0</v>
      </c>
      <c r="AC235" s="224" t="s">
        <v>40</v>
      </c>
      <c r="AD235" s="225">
        <f t="shared" si="29"/>
        <v>332</v>
      </c>
      <c r="AE235" s="226">
        <f>CEILING(AD235+AD235*'[1]Nastavení cen'!$J$17,1)</f>
        <v>485</v>
      </c>
      <c r="AF235" s="226">
        <f t="shared" si="30"/>
        <v>0</v>
      </c>
      <c r="AG235" s="227"/>
      <c r="AH235" s="227"/>
      <c r="AI235" s="227"/>
      <c r="AJ235" s="228">
        <f t="shared" si="31"/>
        <v>485</v>
      </c>
      <c r="AK235" s="218"/>
      <c r="AL235" s="229">
        <f t="shared" si="32"/>
        <v>0</v>
      </c>
      <c r="AM235" s="204"/>
      <c r="AN235" s="230">
        <v>70</v>
      </c>
      <c r="AO235" s="231" t="s">
        <v>41</v>
      </c>
      <c r="AP235" s="232">
        <v>1</v>
      </c>
      <c r="AQ235" s="233" t="s">
        <v>41</v>
      </c>
      <c r="AR235" s="234">
        <f t="shared" si="39"/>
        <v>0</v>
      </c>
      <c r="AS235" s="235"/>
      <c r="AT235" s="236"/>
      <c r="AU235" s="237"/>
      <c r="AV235" s="238">
        <v>51</v>
      </c>
      <c r="AW235" s="239">
        <f>'[1]Nastavení cen'!$H$17</f>
        <v>390</v>
      </c>
      <c r="AX235" s="240"/>
    </row>
    <row r="236" spans="1:50" ht="17.25" hidden="1" customHeight="1" x14ac:dyDescent="0.3">
      <c r="A236" s="213"/>
      <c r="B236" s="214"/>
      <c r="C236" s="215"/>
      <c r="D236" s="186"/>
      <c r="E236" s="184"/>
      <c r="F236" s="185"/>
      <c r="G236" s="186"/>
      <c r="H236" s="186"/>
      <c r="I236" s="187"/>
      <c r="J236" s="188"/>
      <c r="K236" s="216"/>
      <c r="L236" s="186"/>
      <c r="M236" s="186"/>
      <c r="N236" s="187"/>
      <c r="O236" s="191"/>
      <c r="P236" s="337" t="s">
        <v>83</v>
      </c>
      <c r="Q236" s="218"/>
      <c r="R236" s="219">
        <f t="shared" si="27"/>
        <v>0</v>
      </c>
      <c r="S236" s="219">
        <f t="shared" si="28"/>
        <v>7</v>
      </c>
      <c r="T236" s="195"/>
      <c r="U236" s="196">
        <v>4</v>
      </c>
      <c r="V236" s="89">
        <f t="shared" si="23"/>
        <v>0</v>
      </c>
      <c r="W236" s="220" t="s">
        <v>293</v>
      </c>
      <c r="X236" s="221" t="s">
        <v>298</v>
      </c>
      <c r="Y236" s="222" t="s">
        <v>43</v>
      </c>
      <c r="Z236" s="199"/>
      <c r="AA236" s="218"/>
      <c r="AB236" s="339">
        <v>0</v>
      </c>
      <c r="AC236" s="224" t="s">
        <v>40</v>
      </c>
      <c r="AD236" s="225">
        <f t="shared" si="29"/>
        <v>390</v>
      </c>
      <c r="AE236" s="226">
        <f>CEILING(AD236+AD236*'[1]Nastavení cen'!$J$17,1)</f>
        <v>570</v>
      </c>
      <c r="AF236" s="226">
        <f t="shared" si="30"/>
        <v>0</v>
      </c>
      <c r="AG236" s="227"/>
      <c r="AH236" s="227"/>
      <c r="AI236" s="227"/>
      <c r="AJ236" s="228">
        <f t="shared" si="31"/>
        <v>570</v>
      </c>
      <c r="AK236" s="218"/>
      <c r="AL236" s="229">
        <f t="shared" si="32"/>
        <v>0</v>
      </c>
      <c r="AM236" s="204"/>
      <c r="AN236" s="230">
        <v>100</v>
      </c>
      <c r="AO236" s="231" t="s">
        <v>41</v>
      </c>
      <c r="AP236" s="232">
        <v>1</v>
      </c>
      <c r="AQ236" s="233" t="s">
        <v>41</v>
      </c>
      <c r="AR236" s="234">
        <f t="shared" si="39"/>
        <v>0</v>
      </c>
      <c r="AS236" s="235"/>
      <c r="AT236" s="236"/>
      <c r="AU236" s="237"/>
      <c r="AV236" s="238">
        <v>60</v>
      </c>
      <c r="AW236" s="239">
        <f>'[1]Nastavení cen'!$H$17</f>
        <v>390</v>
      </c>
      <c r="AX236" s="240"/>
    </row>
    <row r="237" spans="1:50" ht="17.25" hidden="1" customHeight="1" x14ac:dyDescent="0.3">
      <c r="A237" s="213"/>
      <c r="B237" s="214"/>
      <c r="C237" s="215"/>
      <c r="D237" s="186"/>
      <c r="E237" s="184"/>
      <c r="F237" s="185"/>
      <c r="G237" s="186"/>
      <c r="H237" s="186"/>
      <c r="I237" s="187"/>
      <c r="J237" s="188"/>
      <c r="K237" s="216"/>
      <c r="L237" s="186"/>
      <c r="M237" s="186"/>
      <c r="N237" s="187"/>
      <c r="O237" s="191"/>
      <c r="P237" s="337" t="s">
        <v>83</v>
      </c>
      <c r="Q237" s="218"/>
      <c r="R237" s="219">
        <f t="shared" si="27"/>
        <v>0</v>
      </c>
      <c r="S237" s="219">
        <f t="shared" si="28"/>
        <v>7</v>
      </c>
      <c r="T237" s="195"/>
      <c r="U237" s="196">
        <v>4</v>
      </c>
      <c r="V237" s="89">
        <f t="shared" si="23"/>
        <v>0</v>
      </c>
      <c r="W237" s="220" t="s">
        <v>293</v>
      </c>
      <c r="X237" s="221" t="s">
        <v>299</v>
      </c>
      <c r="Y237" s="222" t="s">
        <v>43</v>
      </c>
      <c r="Z237" s="199"/>
      <c r="AA237" s="218"/>
      <c r="AB237" s="339">
        <v>0</v>
      </c>
      <c r="AC237" s="224" t="s">
        <v>40</v>
      </c>
      <c r="AD237" s="225">
        <f t="shared" si="29"/>
        <v>449</v>
      </c>
      <c r="AE237" s="226">
        <f>CEILING(AD237+AD237*'[1]Nastavení cen'!$J$17,1)</f>
        <v>656</v>
      </c>
      <c r="AF237" s="226">
        <f t="shared" si="30"/>
        <v>0</v>
      </c>
      <c r="AG237" s="227"/>
      <c r="AH237" s="227"/>
      <c r="AI237" s="227"/>
      <c r="AJ237" s="228">
        <f t="shared" si="31"/>
        <v>656</v>
      </c>
      <c r="AK237" s="218"/>
      <c r="AL237" s="229">
        <f t="shared" si="32"/>
        <v>0</v>
      </c>
      <c r="AM237" s="204"/>
      <c r="AN237" s="230">
        <v>120</v>
      </c>
      <c r="AO237" s="231" t="s">
        <v>41</v>
      </c>
      <c r="AP237" s="232">
        <v>1</v>
      </c>
      <c r="AQ237" s="233" t="s">
        <v>41</v>
      </c>
      <c r="AR237" s="234">
        <f t="shared" si="39"/>
        <v>0</v>
      </c>
      <c r="AS237" s="235"/>
      <c r="AT237" s="236"/>
      <c r="AU237" s="237"/>
      <c r="AV237" s="238">
        <v>69</v>
      </c>
      <c r="AW237" s="239">
        <f>'[1]Nastavení cen'!$H$17</f>
        <v>390</v>
      </c>
      <c r="AX237" s="240"/>
    </row>
    <row r="238" spans="1:50" ht="17.25" hidden="1" customHeight="1" x14ac:dyDescent="0.3">
      <c r="A238" s="213"/>
      <c r="B238" s="214"/>
      <c r="C238" s="215"/>
      <c r="D238" s="186"/>
      <c r="E238" s="184"/>
      <c r="F238" s="185"/>
      <c r="G238" s="186"/>
      <c r="H238" s="186"/>
      <c r="I238" s="187"/>
      <c r="J238" s="188"/>
      <c r="K238" s="216"/>
      <c r="L238" s="186"/>
      <c r="M238" s="186"/>
      <c r="N238" s="187"/>
      <c r="O238" s="191"/>
      <c r="P238" s="337" t="s">
        <v>83</v>
      </c>
      <c r="Q238" s="218"/>
      <c r="R238" s="219">
        <f t="shared" si="27"/>
        <v>0</v>
      </c>
      <c r="S238" s="219">
        <f t="shared" si="28"/>
        <v>7</v>
      </c>
      <c r="T238" s="195"/>
      <c r="U238" s="196">
        <v>4</v>
      </c>
      <c r="V238" s="89">
        <f t="shared" si="23"/>
        <v>0</v>
      </c>
      <c r="W238" s="220" t="s">
        <v>300</v>
      </c>
      <c r="X238" s="221" t="s">
        <v>301</v>
      </c>
      <c r="Y238" s="222" t="s">
        <v>43</v>
      </c>
      <c r="Z238" s="199"/>
      <c r="AA238" s="218"/>
      <c r="AB238" s="223">
        <v>0</v>
      </c>
      <c r="AC238" s="224" t="s">
        <v>48</v>
      </c>
      <c r="AD238" s="225">
        <f t="shared" si="29"/>
        <v>65</v>
      </c>
      <c r="AE238" s="226">
        <f>CEILING(AD238+AD238*'[1]Nastavení cen'!$J$17,1)</f>
        <v>95</v>
      </c>
      <c r="AF238" s="226">
        <f t="shared" si="30"/>
        <v>0</v>
      </c>
      <c r="AG238" s="241"/>
      <c r="AH238" s="242"/>
      <c r="AI238" s="242"/>
      <c r="AJ238" s="228">
        <f t="shared" si="31"/>
        <v>95</v>
      </c>
      <c r="AK238" s="218"/>
      <c r="AL238" s="229">
        <f t="shared" si="32"/>
        <v>0</v>
      </c>
      <c r="AM238" s="204"/>
      <c r="AN238" s="230">
        <v>4</v>
      </c>
      <c r="AO238" s="231" t="s">
        <v>41</v>
      </c>
      <c r="AP238" s="232">
        <v>1</v>
      </c>
      <c r="AQ238" s="233">
        <f>AB238*AN238*AP238</f>
        <v>0</v>
      </c>
      <c r="AR238" s="234"/>
      <c r="AS238" s="235"/>
      <c r="AT238" s="236"/>
      <c r="AU238" s="237"/>
      <c r="AV238" s="238">
        <v>10</v>
      </c>
      <c r="AW238" s="239">
        <f>'[1]Nastavení cen'!$H$17</f>
        <v>390</v>
      </c>
      <c r="AX238" s="240"/>
    </row>
    <row r="239" spans="1:50" ht="17.25" hidden="1" customHeight="1" x14ac:dyDescent="0.3">
      <c r="A239" s="213"/>
      <c r="B239" s="214"/>
      <c r="C239" s="215"/>
      <c r="D239" s="186"/>
      <c r="E239" s="184"/>
      <c r="F239" s="185"/>
      <c r="G239" s="186"/>
      <c r="H239" s="186"/>
      <c r="I239" s="187"/>
      <c r="J239" s="188"/>
      <c r="K239" s="216"/>
      <c r="L239" s="186"/>
      <c r="M239" s="186"/>
      <c r="N239" s="187"/>
      <c r="O239" s="191"/>
      <c r="P239" s="337" t="s">
        <v>83</v>
      </c>
      <c r="Q239" s="218"/>
      <c r="R239" s="219">
        <f t="shared" si="27"/>
        <v>0</v>
      </c>
      <c r="S239" s="219">
        <f t="shared" si="28"/>
        <v>7</v>
      </c>
      <c r="T239" s="195"/>
      <c r="U239" s="196">
        <v>4</v>
      </c>
      <c r="V239" s="89">
        <f t="shared" si="23"/>
        <v>0</v>
      </c>
      <c r="W239" s="220" t="s">
        <v>300</v>
      </c>
      <c r="X239" s="221" t="s">
        <v>302</v>
      </c>
      <c r="Y239" s="222" t="s">
        <v>43</v>
      </c>
      <c r="Z239" s="199"/>
      <c r="AA239" s="218"/>
      <c r="AB239" s="223">
        <v>0</v>
      </c>
      <c r="AC239" s="224" t="s">
        <v>146</v>
      </c>
      <c r="AD239" s="225">
        <f t="shared" si="29"/>
        <v>20</v>
      </c>
      <c r="AE239" s="226">
        <f>CEILING(AD239+AD239*'[1]Nastavení cen'!$J$17,1)</f>
        <v>30</v>
      </c>
      <c r="AF239" s="226">
        <f t="shared" si="30"/>
        <v>0</v>
      </c>
      <c r="AG239" s="241"/>
      <c r="AH239" s="242"/>
      <c r="AI239" s="242"/>
      <c r="AJ239" s="228">
        <f t="shared" si="31"/>
        <v>30</v>
      </c>
      <c r="AK239" s="218"/>
      <c r="AL239" s="229">
        <f t="shared" si="32"/>
        <v>0</v>
      </c>
      <c r="AM239" s="204"/>
      <c r="AN239" s="230">
        <v>2</v>
      </c>
      <c r="AO239" s="231" t="s">
        <v>41</v>
      </c>
      <c r="AP239" s="232">
        <v>1</v>
      </c>
      <c r="AQ239" s="233" t="s">
        <v>41</v>
      </c>
      <c r="AR239" s="234">
        <f t="shared" ref="AR239:AR246" si="40">AB239*AN239*AP239</f>
        <v>0</v>
      </c>
      <c r="AS239" s="235"/>
      <c r="AT239" s="236"/>
      <c r="AU239" s="237"/>
      <c r="AV239" s="238">
        <v>3</v>
      </c>
      <c r="AW239" s="239">
        <f>'[1]Nastavení cen'!$H$17</f>
        <v>390</v>
      </c>
      <c r="AX239" s="240"/>
    </row>
    <row r="240" spans="1:50" ht="17.25" hidden="1" customHeight="1" x14ac:dyDescent="0.3">
      <c r="A240" s="213"/>
      <c r="B240" s="214"/>
      <c r="C240" s="215"/>
      <c r="D240" s="186"/>
      <c r="E240" s="184"/>
      <c r="F240" s="185"/>
      <c r="G240" s="186"/>
      <c r="H240" s="186"/>
      <c r="I240" s="187"/>
      <c r="J240" s="188"/>
      <c r="K240" s="216"/>
      <c r="L240" s="186"/>
      <c r="M240" s="186"/>
      <c r="N240" s="187"/>
      <c r="O240" s="191"/>
      <c r="P240" s="337" t="s">
        <v>83</v>
      </c>
      <c r="Q240" s="218"/>
      <c r="R240" s="219">
        <f t="shared" si="27"/>
        <v>0</v>
      </c>
      <c r="S240" s="219">
        <f t="shared" si="28"/>
        <v>7</v>
      </c>
      <c r="T240" s="195"/>
      <c r="U240" s="196">
        <v>4</v>
      </c>
      <c r="V240" s="89">
        <f t="shared" si="23"/>
        <v>0</v>
      </c>
      <c r="W240" s="220" t="s">
        <v>300</v>
      </c>
      <c r="X240" s="221" t="s">
        <v>303</v>
      </c>
      <c r="Y240" s="222" t="s">
        <v>43</v>
      </c>
      <c r="Z240" s="199"/>
      <c r="AA240" s="218"/>
      <c r="AB240" s="223">
        <v>0</v>
      </c>
      <c r="AC240" s="224" t="s">
        <v>146</v>
      </c>
      <c r="AD240" s="225">
        <f t="shared" si="29"/>
        <v>98</v>
      </c>
      <c r="AE240" s="226">
        <f>CEILING(AD240+AD240*'[1]Nastavení cen'!$J$17,1)</f>
        <v>144</v>
      </c>
      <c r="AF240" s="226">
        <f t="shared" si="30"/>
        <v>0</v>
      </c>
      <c r="AG240" s="241"/>
      <c r="AH240" s="242"/>
      <c r="AI240" s="242"/>
      <c r="AJ240" s="228">
        <f t="shared" si="31"/>
        <v>144</v>
      </c>
      <c r="AK240" s="218"/>
      <c r="AL240" s="229">
        <f t="shared" si="32"/>
        <v>0</v>
      </c>
      <c r="AM240" s="204"/>
      <c r="AN240" s="230">
        <v>10</v>
      </c>
      <c r="AO240" s="231" t="s">
        <v>41</v>
      </c>
      <c r="AP240" s="232">
        <v>1</v>
      </c>
      <c r="AQ240" s="233" t="s">
        <v>41</v>
      </c>
      <c r="AR240" s="234">
        <f t="shared" si="40"/>
        <v>0</v>
      </c>
      <c r="AS240" s="235"/>
      <c r="AT240" s="236"/>
      <c r="AU240" s="237"/>
      <c r="AV240" s="238">
        <v>15</v>
      </c>
      <c r="AW240" s="239">
        <f>'[1]Nastavení cen'!$H$17</f>
        <v>390</v>
      </c>
      <c r="AX240" s="240"/>
    </row>
    <row r="241" spans="1:50" ht="17.25" hidden="1" customHeight="1" x14ac:dyDescent="0.3">
      <c r="A241" s="213"/>
      <c r="B241" s="214"/>
      <c r="C241" s="215"/>
      <c r="D241" s="186"/>
      <c r="E241" s="184"/>
      <c r="F241" s="185"/>
      <c r="G241" s="186"/>
      <c r="H241" s="186"/>
      <c r="I241" s="187"/>
      <c r="J241" s="188"/>
      <c r="K241" s="216"/>
      <c r="L241" s="186"/>
      <c r="M241" s="186"/>
      <c r="N241" s="187"/>
      <c r="O241" s="191"/>
      <c r="P241" s="337" t="s">
        <v>83</v>
      </c>
      <c r="Q241" s="218"/>
      <c r="R241" s="219">
        <f t="shared" si="27"/>
        <v>0</v>
      </c>
      <c r="S241" s="219">
        <f t="shared" si="28"/>
        <v>7</v>
      </c>
      <c r="T241" s="195"/>
      <c r="U241" s="196">
        <v>4</v>
      </c>
      <c r="V241" s="89">
        <f t="shared" si="23"/>
        <v>0</v>
      </c>
      <c r="W241" s="220" t="s">
        <v>304</v>
      </c>
      <c r="X241" s="221" t="s">
        <v>305</v>
      </c>
      <c r="Y241" s="222" t="s">
        <v>43</v>
      </c>
      <c r="Z241" s="199"/>
      <c r="AA241" s="218"/>
      <c r="AB241" s="223">
        <v>0</v>
      </c>
      <c r="AC241" s="224" t="s">
        <v>146</v>
      </c>
      <c r="AD241" s="225">
        <f t="shared" si="29"/>
        <v>59</v>
      </c>
      <c r="AE241" s="226">
        <f>CEILING(AD241+AD241*'[1]Nastavení cen'!$J$17,1)</f>
        <v>87</v>
      </c>
      <c r="AF241" s="226">
        <f t="shared" si="30"/>
        <v>0</v>
      </c>
      <c r="AG241" s="227"/>
      <c r="AH241" s="227"/>
      <c r="AI241" s="227"/>
      <c r="AJ241" s="228">
        <f t="shared" si="31"/>
        <v>87</v>
      </c>
      <c r="AK241" s="218"/>
      <c r="AL241" s="229">
        <f t="shared" si="32"/>
        <v>0</v>
      </c>
      <c r="AM241" s="204"/>
      <c r="AN241" s="230">
        <v>2</v>
      </c>
      <c r="AO241" s="231" t="s">
        <v>41</v>
      </c>
      <c r="AP241" s="232">
        <v>1</v>
      </c>
      <c r="AQ241" s="233" t="s">
        <v>41</v>
      </c>
      <c r="AR241" s="234">
        <f t="shared" si="40"/>
        <v>0</v>
      </c>
      <c r="AS241" s="235"/>
      <c r="AT241" s="236"/>
      <c r="AU241" s="237"/>
      <c r="AV241" s="238">
        <v>9</v>
      </c>
      <c r="AW241" s="239">
        <f>'[1]Nastavení cen'!$H$17</f>
        <v>390</v>
      </c>
      <c r="AX241" s="240"/>
    </row>
    <row r="242" spans="1:50" ht="17.25" hidden="1" customHeight="1" x14ac:dyDescent="0.3">
      <c r="A242" s="213"/>
      <c r="B242" s="214"/>
      <c r="C242" s="215"/>
      <c r="D242" s="186"/>
      <c r="E242" s="184"/>
      <c r="F242" s="185"/>
      <c r="G242" s="186"/>
      <c r="H242" s="186"/>
      <c r="I242" s="187"/>
      <c r="J242" s="188"/>
      <c r="K242" s="216"/>
      <c r="L242" s="186"/>
      <c r="M242" s="186"/>
      <c r="N242" s="187"/>
      <c r="O242" s="191"/>
      <c r="P242" s="337" t="s">
        <v>83</v>
      </c>
      <c r="Q242" s="218"/>
      <c r="R242" s="219">
        <f t="shared" si="27"/>
        <v>0</v>
      </c>
      <c r="S242" s="219">
        <f t="shared" si="28"/>
        <v>7</v>
      </c>
      <c r="T242" s="195"/>
      <c r="U242" s="196">
        <v>4</v>
      </c>
      <c r="V242" s="89">
        <f t="shared" si="23"/>
        <v>0</v>
      </c>
      <c r="W242" s="220" t="s">
        <v>304</v>
      </c>
      <c r="X242" s="221" t="s">
        <v>306</v>
      </c>
      <c r="Y242" s="222" t="s">
        <v>43</v>
      </c>
      <c r="Z242" s="199"/>
      <c r="AA242" s="218"/>
      <c r="AB242" s="223">
        <v>0</v>
      </c>
      <c r="AC242" s="224" t="s">
        <v>146</v>
      </c>
      <c r="AD242" s="225">
        <f t="shared" si="29"/>
        <v>59</v>
      </c>
      <c r="AE242" s="226">
        <f>CEILING(AD242+AD242*'[1]Nastavení cen'!$J$17,1)</f>
        <v>87</v>
      </c>
      <c r="AF242" s="226">
        <f t="shared" si="30"/>
        <v>0</v>
      </c>
      <c r="AG242" s="227"/>
      <c r="AH242" s="227"/>
      <c r="AI242" s="227"/>
      <c r="AJ242" s="228">
        <f t="shared" si="31"/>
        <v>87</v>
      </c>
      <c r="AK242" s="218"/>
      <c r="AL242" s="229">
        <f t="shared" si="32"/>
        <v>0</v>
      </c>
      <c r="AM242" s="204"/>
      <c r="AN242" s="230">
        <v>2</v>
      </c>
      <c r="AO242" s="231" t="s">
        <v>41</v>
      </c>
      <c r="AP242" s="232">
        <v>1</v>
      </c>
      <c r="AQ242" s="233" t="s">
        <v>41</v>
      </c>
      <c r="AR242" s="234">
        <f t="shared" si="40"/>
        <v>0</v>
      </c>
      <c r="AS242" s="235"/>
      <c r="AT242" s="236"/>
      <c r="AU242" s="237"/>
      <c r="AV242" s="238">
        <v>9</v>
      </c>
      <c r="AW242" s="239">
        <f>'[1]Nastavení cen'!$H$17</f>
        <v>390</v>
      </c>
      <c r="AX242" s="240"/>
    </row>
    <row r="243" spans="1:50" ht="17.25" hidden="1" customHeight="1" x14ac:dyDescent="0.3">
      <c r="A243" s="213"/>
      <c r="B243" s="214"/>
      <c r="C243" s="215"/>
      <c r="D243" s="186"/>
      <c r="E243" s="184"/>
      <c r="F243" s="185"/>
      <c r="G243" s="186"/>
      <c r="H243" s="186"/>
      <c r="I243" s="187"/>
      <c r="J243" s="188"/>
      <c r="K243" s="216"/>
      <c r="L243" s="186"/>
      <c r="M243" s="186"/>
      <c r="N243" s="187"/>
      <c r="O243" s="191"/>
      <c r="P243" s="337" t="s">
        <v>83</v>
      </c>
      <c r="Q243" s="218"/>
      <c r="R243" s="219">
        <f t="shared" si="27"/>
        <v>0</v>
      </c>
      <c r="S243" s="219">
        <f t="shared" si="28"/>
        <v>7</v>
      </c>
      <c r="T243" s="195"/>
      <c r="U243" s="196">
        <v>4</v>
      </c>
      <c r="V243" s="89">
        <f t="shared" si="23"/>
        <v>0</v>
      </c>
      <c r="W243" s="220" t="s">
        <v>307</v>
      </c>
      <c r="X243" s="221" t="s">
        <v>308</v>
      </c>
      <c r="Y243" s="222" t="s">
        <v>43</v>
      </c>
      <c r="Z243" s="199"/>
      <c r="AA243" s="218"/>
      <c r="AB243" s="223">
        <v>0</v>
      </c>
      <c r="AC243" s="224" t="s">
        <v>146</v>
      </c>
      <c r="AD243" s="225">
        <f t="shared" si="29"/>
        <v>130</v>
      </c>
      <c r="AE243" s="226">
        <f>CEILING(AD243+AD243*'[1]Nastavení cen'!$J$17,1)</f>
        <v>190</v>
      </c>
      <c r="AF243" s="226">
        <f t="shared" si="30"/>
        <v>0</v>
      </c>
      <c r="AG243" s="241"/>
      <c r="AH243" s="242"/>
      <c r="AI243" s="242"/>
      <c r="AJ243" s="228">
        <f t="shared" si="31"/>
        <v>190</v>
      </c>
      <c r="AK243" s="218"/>
      <c r="AL243" s="229">
        <f t="shared" si="32"/>
        <v>0</v>
      </c>
      <c r="AM243" s="204"/>
      <c r="AN243" s="230">
        <v>5</v>
      </c>
      <c r="AO243" s="231" t="s">
        <v>41</v>
      </c>
      <c r="AP243" s="232">
        <v>1</v>
      </c>
      <c r="AQ243" s="233" t="s">
        <v>41</v>
      </c>
      <c r="AR243" s="234">
        <f t="shared" si="40"/>
        <v>0</v>
      </c>
      <c r="AS243" s="235"/>
      <c r="AT243" s="236"/>
      <c r="AU243" s="237"/>
      <c r="AV243" s="238">
        <v>20</v>
      </c>
      <c r="AW243" s="239">
        <f>'[1]Nastavení cen'!$H$17</f>
        <v>390</v>
      </c>
      <c r="AX243" s="240"/>
    </row>
    <row r="244" spans="1:50" ht="17.25" hidden="1" customHeight="1" x14ac:dyDescent="0.3">
      <c r="A244" s="213"/>
      <c r="B244" s="214"/>
      <c r="C244" s="215"/>
      <c r="D244" s="186"/>
      <c r="E244" s="184"/>
      <c r="F244" s="185"/>
      <c r="G244" s="186"/>
      <c r="H244" s="186"/>
      <c r="I244" s="187"/>
      <c r="J244" s="188"/>
      <c r="K244" s="216"/>
      <c r="L244" s="186"/>
      <c r="M244" s="186"/>
      <c r="N244" s="187"/>
      <c r="O244" s="191"/>
      <c r="P244" s="337" t="s">
        <v>83</v>
      </c>
      <c r="Q244" s="218"/>
      <c r="R244" s="219">
        <f t="shared" si="27"/>
        <v>0</v>
      </c>
      <c r="S244" s="219">
        <f t="shared" si="28"/>
        <v>7</v>
      </c>
      <c r="T244" s="195"/>
      <c r="U244" s="196">
        <v>4</v>
      </c>
      <c r="V244" s="89">
        <f t="shared" si="23"/>
        <v>0</v>
      </c>
      <c r="W244" s="220" t="s">
        <v>307</v>
      </c>
      <c r="X244" s="221" t="s">
        <v>309</v>
      </c>
      <c r="Y244" s="222" t="s">
        <v>43</v>
      </c>
      <c r="Z244" s="199"/>
      <c r="AA244" s="218"/>
      <c r="AB244" s="223">
        <v>0</v>
      </c>
      <c r="AC244" s="224" t="s">
        <v>40</v>
      </c>
      <c r="AD244" s="225">
        <f t="shared" si="29"/>
        <v>2555</v>
      </c>
      <c r="AE244" s="226">
        <f>CEILING(AD244+AD244*'[1]Nastavení cen'!$J$17,1)</f>
        <v>3731</v>
      </c>
      <c r="AF244" s="226">
        <f t="shared" si="30"/>
        <v>0</v>
      </c>
      <c r="AG244" s="241"/>
      <c r="AH244" s="242"/>
      <c r="AI244" s="242"/>
      <c r="AJ244" s="228">
        <f t="shared" si="31"/>
        <v>3731</v>
      </c>
      <c r="AK244" s="218"/>
      <c r="AL244" s="229">
        <f t="shared" si="32"/>
        <v>0</v>
      </c>
      <c r="AM244" s="204"/>
      <c r="AN244" s="230">
        <v>200</v>
      </c>
      <c r="AO244" s="231" t="s">
        <v>41</v>
      </c>
      <c r="AP244" s="232">
        <v>1</v>
      </c>
      <c r="AQ244" s="233" t="s">
        <v>41</v>
      </c>
      <c r="AR244" s="234">
        <f t="shared" si="40"/>
        <v>0</v>
      </c>
      <c r="AS244" s="235"/>
      <c r="AT244" s="236"/>
      <c r="AU244" s="237"/>
      <c r="AV244" s="238">
        <v>393</v>
      </c>
      <c r="AW244" s="239">
        <f>'[1]Nastavení cen'!$H$17</f>
        <v>390</v>
      </c>
      <c r="AX244" s="240"/>
    </row>
    <row r="245" spans="1:50" ht="17.25" hidden="1" customHeight="1" x14ac:dyDescent="0.3">
      <c r="A245" s="213"/>
      <c r="B245" s="214"/>
      <c r="C245" s="215"/>
      <c r="D245" s="186"/>
      <c r="E245" s="184"/>
      <c r="F245" s="185"/>
      <c r="G245" s="186"/>
      <c r="H245" s="186"/>
      <c r="I245" s="187"/>
      <c r="J245" s="188"/>
      <c r="K245" s="216"/>
      <c r="L245" s="186"/>
      <c r="M245" s="186"/>
      <c r="N245" s="187"/>
      <c r="O245" s="191"/>
      <c r="P245" s="337" t="s">
        <v>83</v>
      </c>
      <c r="Q245" s="218"/>
      <c r="R245" s="219">
        <f t="shared" si="27"/>
        <v>0</v>
      </c>
      <c r="S245" s="219">
        <f t="shared" si="28"/>
        <v>7</v>
      </c>
      <c r="T245" s="195"/>
      <c r="U245" s="196">
        <v>4</v>
      </c>
      <c r="V245" s="89">
        <f t="shared" si="23"/>
        <v>0</v>
      </c>
      <c r="W245" s="220" t="s">
        <v>307</v>
      </c>
      <c r="X245" s="221" t="s">
        <v>310</v>
      </c>
      <c r="Y245" s="222" t="s">
        <v>43</v>
      </c>
      <c r="Z245" s="199"/>
      <c r="AA245" s="218"/>
      <c r="AB245" s="223">
        <v>0</v>
      </c>
      <c r="AC245" s="224" t="s">
        <v>40</v>
      </c>
      <c r="AD245" s="225">
        <f t="shared" si="29"/>
        <v>85</v>
      </c>
      <c r="AE245" s="226">
        <f>CEILING(AD245+AD245*'[1]Nastavení cen'!$J$17,1)</f>
        <v>125</v>
      </c>
      <c r="AF245" s="226">
        <f t="shared" si="30"/>
        <v>0</v>
      </c>
      <c r="AG245" s="241"/>
      <c r="AH245" s="242"/>
      <c r="AI245" s="242"/>
      <c r="AJ245" s="228">
        <f t="shared" si="31"/>
        <v>125</v>
      </c>
      <c r="AK245" s="218"/>
      <c r="AL245" s="229">
        <f t="shared" si="32"/>
        <v>0</v>
      </c>
      <c r="AM245" s="204"/>
      <c r="AN245" s="230">
        <v>3</v>
      </c>
      <c r="AO245" s="231" t="s">
        <v>41</v>
      </c>
      <c r="AP245" s="232">
        <v>1</v>
      </c>
      <c r="AQ245" s="233" t="s">
        <v>41</v>
      </c>
      <c r="AR245" s="234">
        <f t="shared" si="40"/>
        <v>0</v>
      </c>
      <c r="AS245" s="235"/>
      <c r="AT245" s="236"/>
      <c r="AU245" s="237"/>
      <c r="AV245" s="238">
        <v>13</v>
      </c>
      <c r="AW245" s="239">
        <f>'[1]Nastavení cen'!$H$17</f>
        <v>390</v>
      </c>
      <c r="AX245" s="240"/>
    </row>
    <row r="246" spans="1:50" ht="17.25" hidden="1" customHeight="1" x14ac:dyDescent="0.3">
      <c r="A246" s="213"/>
      <c r="B246" s="214"/>
      <c r="C246" s="215"/>
      <c r="D246" s="186"/>
      <c r="E246" s="184"/>
      <c r="F246" s="185"/>
      <c r="G246" s="186"/>
      <c r="H246" s="186"/>
      <c r="I246" s="187"/>
      <c r="J246" s="188"/>
      <c r="K246" s="216"/>
      <c r="L246" s="186"/>
      <c r="M246" s="186"/>
      <c r="N246" s="187"/>
      <c r="O246" s="191"/>
      <c r="P246" s="337" t="s">
        <v>83</v>
      </c>
      <c r="Q246" s="218"/>
      <c r="R246" s="219">
        <f t="shared" si="27"/>
        <v>0</v>
      </c>
      <c r="S246" s="219">
        <f t="shared" si="28"/>
        <v>7</v>
      </c>
      <c r="T246" s="195"/>
      <c r="U246" s="196">
        <v>4</v>
      </c>
      <c r="V246" s="89">
        <f t="shared" si="23"/>
        <v>0</v>
      </c>
      <c r="W246" s="220" t="s">
        <v>307</v>
      </c>
      <c r="X246" s="221" t="s">
        <v>311</v>
      </c>
      <c r="Y246" s="222" t="s">
        <v>43</v>
      </c>
      <c r="Z246" s="199"/>
      <c r="AA246" s="218"/>
      <c r="AB246" s="223">
        <v>0</v>
      </c>
      <c r="AC246" s="224" t="s">
        <v>40</v>
      </c>
      <c r="AD246" s="225">
        <f t="shared" si="29"/>
        <v>52</v>
      </c>
      <c r="AE246" s="226">
        <f>CEILING(AD246+AD246*'[1]Nastavení cen'!$J$17,1)</f>
        <v>76</v>
      </c>
      <c r="AF246" s="226">
        <f t="shared" si="30"/>
        <v>0</v>
      </c>
      <c r="AG246" s="241"/>
      <c r="AH246" s="242"/>
      <c r="AI246" s="242"/>
      <c r="AJ246" s="228">
        <f t="shared" si="31"/>
        <v>76</v>
      </c>
      <c r="AK246" s="218"/>
      <c r="AL246" s="229">
        <f t="shared" si="32"/>
        <v>0</v>
      </c>
      <c r="AM246" s="204"/>
      <c r="AN246" s="230">
        <v>0.2</v>
      </c>
      <c r="AO246" s="231" t="s">
        <v>41</v>
      </c>
      <c r="AP246" s="232">
        <v>1</v>
      </c>
      <c r="AQ246" s="233" t="s">
        <v>41</v>
      </c>
      <c r="AR246" s="234">
        <f t="shared" si="40"/>
        <v>0</v>
      </c>
      <c r="AS246" s="235"/>
      <c r="AT246" s="236"/>
      <c r="AU246" s="237"/>
      <c r="AV246" s="238">
        <v>8</v>
      </c>
      <c r="AW246" s="239">
        <f>'[1]Nastavení cen'!$H$17</f>
        <v>390</v>
      </c>
      <c r="AX246" s="240"/>
    </row>
    <row r="247" spans="1:50" ht="17.25" hidden="1" customHeight="1" x14ac:dyDescent="0.3">
      <c r="A247" s="213"/>
      <c r="B247" s="214"/>
      <c r="C247" s="215"/>
      <c r="D247" s="186"/>
      <c r="E247" s="184"/>
      <c r="F247" s="185"/>
      <c r="G247" s="186"/>
      <c r="H247" s="186"/>
      <c r="I247" s="187"/>
      <c r="J247" s="188"/>
      <c r="K247" s="216"/>
      <c r="L247" s="186"/>
      <c r="M247" s="186"/>
      <c r="N247" s="187"/>
      <c r="O247" s="191"/>
      <c r="P247" s="337" t="s">
        <v>83</v>
      </c>
      <c r="Q247" s="218"/>
      <c r="R247" s="219">
        <f t="shared" si="27"/>
        <v>0</v>
      </c>
      <c r="S247" s="219">
        <f t="shared" si="28"/>
        <v>7</v>
      </c>
      <c r="T247" s="195"/>
      <c r="U247" s="196">
        <v>4</v>
      </c>
      <c r="V247" s="89">
        <f t="shared" si="23"/>
        <v>0</v>
      </c>
      <c r="W247" s="220" t="s">
        <v>64</v>
      </c>
      <c r="X247" s="221" t="s">
        <v>312</v>
      </c>
      <c r="Y247" s="222" t="s">
        <v>43</v>
      </c>
      <c r="Z247" s="199"/>
      <c r="AA247" s="218"/>
      <c r="AB247" s="223">
        <v>0</v>
      </c>
      <c r="AC247" s="224" t="s">
        <v>66</v>
      </c>
      <c r="AD247" s="225">
        <f t="shared" si="29"/>
        <v>390</v>
      </c>
      <c r="AE247" s="226">
        <f>CEILING(AD247+AD247*'[1]Nastavení cen'!$J$17,1)</f>
        <v>570</v>
      </c>
      <c r="AF247" s="226">
        <f t="shared" si="30"/>
        <v>0</v>
      </c>
      <c r="AG247" s="241"/>
      <c r="AH247" s="242"/>
      <c r="AI247" s="242"/>
      <c r="AJ247" s="228">
        <f t="shared" si="31"/>
        <v>570</v>
      </c>
      <c r="AK247" s="218"/>
      <c r="AL247" s="229">
        <f t="shared" si="32"/>
        <v>0</v>
      </c>
      <c r="AM247" s="204"/>
      <c r="AN247" s="230" t="s">
        <v>41</v>
      </c>
      <c r="AO247" s="231" t="s">
        <v>41</v>
      </c>
      <c r="AP247" s="245" t="s">
        <v>41</v>
      </c>
      <c r="AQ247" s="233" t="s">
        <v>41</v>
      </c>
      <c r="AR247" s="234" t="s">
        <v>41</v>
      </c>
      <c r="AS247" s="235"/>
      <c r="AT247" s="236"/>
      <c r="AU247" s="237"/>
      <c r="AV247" s="238">
        <v>60</v>
      </c>
      <c r="AW247" s="239">
        <f>'[1]Nastavení cen'!$H$17</f>
        <v>390</v>
      </c>
      <c r="AX247" s="240"/>
    </row>
    <row r="248" spans="1:50" ht="17.25" hidden="1" customHeight="1" x14ac:dyDescent="0.3">
      <c r="A248" s="213"/>
      <c r="B248" s="214"/>
      <c r="C248" s="215"/>
      <c r="D248" s="186"/>
      <c r="E248" s="184"/>
      <c r="F248" s="185"/>
      <c r="G248" s="186"/>
      <c r="H248" s="186"/>
      <c r="I248" s="187"/>
      <c r="J248" s="188"/>
      <c r="K248" s="216"/>
      <c r="L248" s="186"/>
      <c r="M248" s="186"/>
      <c r="N248" s="187"/>
      <c r="O248" s="191"/>
      <c r="P248" s="337" t="s">
        <v>83</v>
      </c>
      <c r="Q248" s="218"/>
      <c r="R248" s="219">
        <f t="shared" si="27"/>
        <v>0</v>
      </c>
      <c r="S248" s="219">
        <f t="shared" si="28"/>
        <v>7</v>
      </c>
      <c r="T248" s="195"/>
      <c r="U248" s="196">
        <v>4</v>
      </c>
      <c r="V248" s="89">
        <f t="shared" si="23"/>
        <v>0</v>
      </c>
      <c r="W248" s="220" t="s">
        <v>64</v>
      </c>
      <c r="X248" s="221" t="s">
        <v>313</v>
      </c>
      <c r="Y248" s="222" t="s">
        <v>43</v>
      </c>
      <c r="Z248" s="199"/>
      <c r="AA248" s="218"/>
      <c r="AB248" s="223">
        <v>0</v>
      </c>
      <c r="AC248" s="224" t="s">
        <v>66</v>
      </c>
      <c r="AD248" s="225">
        <f t="shared" si="29"/>
        <v>390</v>
      </c>
      <c r="AE248" s="226">
        <f>CEILING(AD248+AD248*'[1]Nastavení cen'!$J$17,1)</f>
        <v>570</v>
      </c>
      <c r="AF248" s="226">
        <f t="shared" si="30"/>
        <v>0</v>
      </c>
      <c r="AG248" s="241"/>
      <c r="AH248" s="242"/>
      <c r="AI248" s="242"/>
      <c r="AJ248" s="228">
        <f t="shared" si="31"/>
        <v>570</v>
      </c>
      <c r="AK248" s="218"/>
      <c r="AL248" s="229">
        <f t="shared" si="32"/>
        <v>0</v>
      </c>
      <c r="AM248" s="204"/>
      <c r="AN248" s="230" t="s">
        <v>41</v>
      </c>
      <c r="AO248" s="231" t="s">
        <v>41</v>
      </c>
      <c r="AP248" s="245" t="s">
        <v>41</v>
      </c>
      <c r="AQ248" s="233" t="s">
        <v>41</v>
      </c>
      <c r="AR248" s="234" t="s">
        <v>41</v>
      </c>
      <c r="AS248" s="235"/>
      <c r="AT248" s="236"/>
      <c r="AU248" s="237"/>
      <c r="AV248" s="238">
        <v>60</v>
      </c>
      <c r="AW248" s="239">
        <f>'[1]Nastavení cen'!$H$17</f>
        <v>390</v>
      </c>
      <c r="AX248" s="240"/>
    </row>
    <row r="249" spans="1:50" ht="17.25" hidden="1" customHeight="1" x14ac:dyDescent="0.3">
      <c r="A249" s="213"/>
      <c r="B249" s="214"/>
      <c r="C249" s="215"/>
      <c r="D249" s="186"/>
      <c r="E249" s="184"/>
      <c r="F249" s="185"/>
      <c r="G249" s="186"/>
      <c r="H249" s="186"/>
      <c r="I249" s="187"/>
      <c r="J249" s="188"/>
      <c r="K249" s="216"/>
      <c r="L249" s="186"/>
      <c r="M249" s="186"/>
      <c r="N249" s="187"/>
      <c r="O249" s="191"/>
      <c r="P249" s="337" t="s">
        <v>83</v>
      </c>
      <c r="Q249" s="218"/>
      <c r="R249" s="219">
        <f t="shared" si="27"/>
        <v>0</v>
      </c>
      <c r="S249" s="219">
        <f t="shared" si="28"/>
        <v>7</v>
      </c>
      <c r="T249" s="195"/>
      <c r="U249" s="196">
        <v>4</v>
      </c>
      <c r="V249" s="89">
        <f t="shared" si="23"/>
        <v>0</v>
      </c>
      <c r="W249" s="220" t="s">
        <v>64</v>
      </c>
      <c r="X249" s="221" t="s">
        <v>314</v>
      </c>
      <c r="Y249" s="222" t="s">
        <v>43</v>
      </c>
      <c r="Z249" s="199"/>
      <c r="AA249" s="218"/>
      <c r="AB249" s="223">
        <v>0</v>
      </c>
      <c r="AC249" s="224" t="s">
        <v>66</v>
      </c>
      <c r="AD249" s="225">
        <f t="shared" si="29"/>
        <v>270</v>
      </c>
      <c r="AE249" s="226">
        <f>CEILING(AD249+AD249*'[1]Nastavení cen'!$J$17,1)</f>
        <v>395</v>
      </c>
      <c r="AF249" s="226">
        <f t="shared" si="30"/>
        <v>0</v>
      </c>
      <c r="AG249" s="241"/>
      <c r="AH249" s="242"/>
      <c r="AI249" s="242"/>
      <c r="AJ249" s="228">
        <f t="shared" si="31"/>
        <v>395</v>
      </c>
      <c r="AK249" s="218"/>
      <c r="AL249" s="229">
        <f t="shared" si="32"/>
        <v>0</v>
      </c>
      <c r="AM249" s="204"/>
      <c r="AN249" s="230" t="s">
        <v>41</v>
      </c>
      <c r="AO249" s="231" t="s">
        <v>41</v>
      </c>
      <c r="AP249" s="245" t="s">
        <v>41</v>
      </c>
      <c r="AQ249" s="233" t="s">
        <v>41</v>
      </c>
      <c r="AR249" s="234" t="s">
        <v>41</v>
      </c>
      <c r="AS249" s="235"/>
      <c r="AT249" s="236"/>
      <c r="AU249" s="237"/>
      <c r="AV249" s="238">
        <v>60</v>
      </c>
      <c r="AW249" s="239">
        <f>'[1]Nastavení cen'!$I$17</f>
        <v>270</v>
      </c>
      <c r="AX249" s="240"/>
    </row>
    <row r="250" spans="1:50" ht="17.25" hidden="1" customHeight="1" x14ac:dyDescent="0.3">
      <c r="A250" s="213"/>
      <c r="B250" s="214"/>
      <c r="C250" s="215"/>
      <c r="D250" s="186"/>
      <c r="E250" s="184"/>
      <c r="F250" s="185"/>
      <c r="G250" s="186"/>
      <c r="H250" s="186"/>
      <c r="I250" s="187"/>
      <c r="J250" s="188"/>
      <c r="K250" s="216"/>
      <c r="L250" s="186"/>
      <c r="M250" s="186"/>
      <c r="N250" s="187"/>
      <c r="O250" s="191"/>
      <c r="P250" s="337" t="s">
        <v>83</v>
      </c>
      <c r="Q250" s="218"/>
      <c r="R250" s="219">
        <f t="shared" si="27"/>
        <v>0</v>
      </c>
      <c r="S250" s="219">
        <f t="shared" si="28"/>
        <v>7</v>
      </c>
      <c r="T250" s="195"/>
      <c r="U250" s="196">
        <v>4</v>
      </c>
      <c r="V250" s="89">
        <f t="shared" si="23"/>
        <v>0</v>
      </c>
      <c r="W250" s="220" t="s">
        <v>64</v>
      </c>
      <c r="X250" s="221" t="s">
        <v>315</v>
      </c>
      <c r="Y250" s="222" t="s">
        <v>43</v>
      </c>
      <c r="Z250" s="199"/>
      <c r="AA250" s="218"/>
      <c r="AB250" s="223">
        <v>0</v>
      </c>
      <c r="AC250" s="224" t="s">
        <v>66</v>
      </c>
      <c r="AD250" s="225">
        <f t="shared" si="29"/>
        <v>270</v>
      </c>
      <c r="AE250" s="226">
        <f>CEILING(AD250+AD250*'[1]Nastavení cen'!$J$17,1)</f>
        <v>395</v>
      </c>
      <c r="AF250" s="226">
        <f t="shared" si="30"/>
        <v>0</v>
      </c>
      <c r="AG250" s="241"/>
      <c r="AH250" s="242"/>
      <c r="AI250" s="242"/>
      <c r="AJ250" s="228">
        <f t="shared" si="31"/>
        <v>395</v>
      </c>
      <c r="AK250" s="218"/>
      <c r="AL250" s="229">
        <f t="shared" si="32"/>
        <v>0</v>
      </c>
      <c r="AM250" s="204"/>
      <c r="AN250" s="230" t="s">
        <v>41</v>
      </c>
      <c r="AO250" s="231" t="s">
        <v>41</v>
      </c>
      <c r="AP250" s="245" t="s">
        <v>41</v>
      </c>
      <c r="AQ250" s="233" t="s">
        <v>41</v>
      </c>
      <c r="AR250" s="234" t="s">
        <v>41</v>
      </c>
      <c r="AS250" s="235"/>
      <c r="AT250" s="236"/>
      <c r="AU250" s="237"/>
      <c r="AV250" s="238">
        <v>60</v>
      </c>
      <c r="AW250" s="239">
        <f>'[1]Nastavení cen'!$I$17</f>
        <v>270</v>
      </c>
      <c r="AX250" s="240"/>
    </row>
    <row r="251" spans="1:50" ht="17.25" hidden="1" customHeight="1" x14ac:dyDescent="0.3">
      <c r="A251" s="213"/>
      <c r="B251" s="214"/>
      <c r="C251" s="215"/>
      <c r="D251" s="186"/>
      <c r="E251" s="184"/>
      <c r="F251" s="185"/>
      <c r="G251" s="186"/>
      <c r="H251" s="186"/>
      <c r="I251" s="187"/>
      <c r="J251" s="188"/>
      <c r="K251" s="216"/>
      <c r="L251" s="186"/>
      <c r="M251" s="186"/>
      <c r="N251" s="187"/>
      <c r="O251" s="191"/>
      <c r="P251" s="337" t="s">
        <v>83</v>
      </c>
      <c r="Q251" s="218"/>
      <c r="R251" s="219">
        <f t="shared" si="27"/>
        <v>0</v>
      </c>
      <c r="S251" s="219">
        <f t="shared" si="28"/>
        <v>7</v>
      </c>
      <c r="T251" s="195"/>
      <c r="U251" s="196">
        <v>5</v>
      </c>
      <c r="V251" s="89">
        <f t="shared" si="23"/>
        <v>0</v>
      </c>
      <c r="W251" s="220" t="s">
        <v>70</v>
      </c>
      <c r="X251" s="221" t="s">
        <v>71</v>
      </c>
      <c r="Y251" s="222" t="s">
        <v>316</v>
      </c>
      <c r="Z251" s="199"/>
      <c r="AA251" s="218"/>
      <c r="AB251" s="223">
        <v>0</v>
      </c>
      <c r="AC251" s="224" t="s">
        <v>46</v>
      </c>
      <c r="AD251" s="225"/>
      <c r="AE251" s="226"/>
      <c r="AF251" s="226"/>
      <c r="AG251" s="227">
        <f>CEILING(AX251+(AX251*'[1]Nastavení cen'!$G$17),1)</f>
        <v>500</v>
      </c>
      <c r="AH251" s="227">
        <f>CEILING(AG251*'[1]Nastavení cen'!$K$17,1)+AG251</f>
        <v>650</v>
      </c>
      <c r="AI251" s="227">
        <f t="shared" ref="AI251:AI255" si="41">(AB251*AH251)</f>
        <v>0</v>
      </c>
      <c r="AJ251" s="228">
        <f t="shared" si="31"/>
        <v>650</v>
      </c>
      <c r="AK251" s="218"/>
      <c r="AL251" s="229">
        <f t="shared" si="32"/>
        <v>0</v>
      </c>
      <c r="AM251" s="204"/>
      <c r="AN251" s="230">
        <v>5</v>
      </c>
      <c r="AO251" s="231">
        <f t="shared" ref="AO251:AO255" si="42">AB251*AN251</f>
        <v>0</v>
      </c>
      <c r="AP251" s="232">
        <v>0.05</v>
      </c>
      <c r="AQ251" s="233" t="s">
        <v>41</v>
      </c>
      <c r="AR251" s="234">
        <f t="shared" ref="AR251:AR255" si="43">AO251*AP251</f>
        <v>0</v>
      </c>
      <c r="AS251" s="235"/>
      <c r="AT251" s="236"/>
      <c r="AU251" s="237"/>
      <c r="AV251" s="238"/>
      <c r="AW251" s="239"/>
      <c r="AX251" s="240">
        <v>500</v>
      </c>
    </row>
    <row r="252" spans="1:50" ht="17.25" hidden="1" customHeight="1" x14ac:dyDescent="0.3">
      <c r="A252" s="213"/>
      <c r="B252" s="214"/>
      <c r="C252" s="215"/>
      <c r="D252" s="186"/>
      <c r="E252" s="184"/>
      <c r="F252" s="185"/>
      <c r="G252" s="186"/>
      <c r="H252" s="186"/>
      <c r="I252" s="187"/>
      <c r="J252" s="188"/>
      <c r="K252" s="216"/>
      <c r="L252" s="186"/>
      <c r="M252" s="186"/>
      <c r="N252" s="187"/>
      <c r="O252" s="191"/>
      <c r="P252" s="337" t="s">
        <v>83</v>
      </c>
      <c r="Q252" s="218"/>
      <c r="R252" s="219">
        <f t="shared" si="27"/>
        <v>0</v>
      </c>
      <c r="S252" s="219">
        <f t="shared" si="28"/>
        <v>7</v>
      </c>
      <c r="T252" s="195"/>
      <c r="U252" s="196">
        <v>5</v>
      </c>
      <c r="V252" s="89">
        <f t="shared" si="23"/>
        <v>0</v>
      </c>
      <c r="W252" s="220" t="s">
        <v>70</v>
      </c>
      <c r="X252" s="221" t="s">
        <v>71</v>
      </c>
      <c r="Y252" s="222" t="s">
        <v>317</v>
      </c>
      <c r="Z252" s="199"/>
      <c r="AA252" s="218"/>
      <c r="AB252" s="223">
        <v>0</v>
      </c>
      <c r="AC252" s="224" t="s">
        <v>46</v>
      </c>
      <c r="AD252" s="225"/>
      <c r="AE252" s="226"/>
      <c r="AF252" s="226"/>
      <c r="AG252" s="227">
        <f>CEILING(AX252+(AX252*'[1]Nastavení cen'!$G$17),1)</f>
        <v>1000</v>
      </c>
      <c r="AH252" s="227">
        <f>CEILING(AG252*'[1]Nastavení cen'!$K$17,1)+AG252</f>
        <v>1300</v>
      </c>
      <c r="AI252" s="227">
        <f t="shared" si="41"/>
        <v>0</v>
      </c>
      <c r="AJ252" s="228">
        <f t="shared" si="31"/>
        <v>1300</v>
      </c>
      <c r="AK252" s="218"/>
      <c r="AL252" s="229">
        <f t="shared" si="32"/>
        <v>0</v>
      </c>
      <c r="AM252" s="204"/>
      <c r="AN252" s="230">
        <v>10</v>
      </c>
      <c r="AO252" s="231">
        <f t="shared" si="42"/>
        <v>0</v>
      </c>
      <c r="AP252" s="232">
        <v>0.05</v>
      </c>
      <c r="AQ252" s="233" t="s">
        <v>41</v>
      </c>
      <c r="AR252" s="234">
        <f t="shared" si="43"/>
        <v>0</v>
      </c>
      <c r="AS252" s="235"/>
      <c r="AT252" s="236"/>
      <c r="AU252" s="237"/>
      <c r="AV252" s="238"/>
      <c r="AW252" s="239"/>
      <c r="AX252" s="240">
        <v>1000</v>
      </c>
    </row>
    <row r="253" spans="1:50" ht="17.25" hidden="1" customHeight="1" x14ac:dyDescent="0.3">
      <c r="A253" s="213"/>
      <c r="B253" s="214"/>
      <c r="C253" s="215"/>
      <c r="D253" s="186"/>
      <c r="E253" s="184"/>
      <c r="F253" s="185"/>
      <c r="G253" s="186"/>
      <c r="H253" s="186"/>
      <c r="I253" s="187"/>
      <c r="J253" s="188"/>
      <c r="K253" s="216"/>
      <c r="L253" s="186"/>
      <c r="M253" s="186"/>
      <c r="N253" s="187"/>
      <c r="O253" s="191"/>
      <c r="P253" s="337" t="s">
        <v>83</v>
      </c>
      <c r="Q253" s="218"/>
      <c r="R253" s="219">
        <f t="shared" si="27"/>
        <v>0</v>
      </c>
      <c r="S253" s="219">
        <f t="shared" si="28"/>
        <v>7</v>
      </c>
      <c r="T253" s="195"/>
      <c r="U253" s="196">
        <v>5</v>
      </c>
      <c r="V253" s="89">
        <f t="shared" si="23"/>
        <v>0</v>
      </c>
      <c r="W253" s="220" t="s">
        <v>70</v>
      </c>
      <c r="X253" s="221" t="s">
        <v>71</v>
      </c>
      <c r="Y253" s="222" t="s">
        <v>318</v>
      </c>
      <c r="Z253" s="199"/>
      <c r="AA253" s="218"/>
      <c r="AB253" s="223">
        <v>0</v>
      </c>
      <c r="AC253" s="224" t="s">
        <v>46</v>
      </c>
      <c r="AD253" s="225"/>
      <c r="AE253" s="226"/>
      <c r="AF253" s="226"/>
      <c r="AG253" s="227">
        <f>CEILING(AX253+(AX253*'[1]Nastavení cen'!$G$17),1)</f>
        <v>2000</v>
      </c>
      <c r="AH253" s="227">
        <f>CEILING(AG253*'[1]Nastavení cen'!$K$17,1)+AG253</f>
        <v>2600</v>
      </c>
      <c r="AI253" s="227">
        <f t="shared" si="41"/>
        <v>0</v>
      </c>
      <c r="AJ253" s="228">
        <f t="shared" si="31"/>
        <v>2600</v>
      </c>
      <c r="AK253" s="218"/>
      <c r="AL253" s="229">
        <f t="shared" si="32"/>
        <v>0</v>
      </c>
      <c r="AM253" s="204"/>
      <c r="AN253" s="230">
        <v>20</v>
      </c>
      <c r="AO253" s="231">
        <f t="shared" si="42"/>
        <v>0</v>
      </c>
      <c r="AP253" s="232">
        <v>0.05</v>
      </c>
      <c r="AQ253" s="233" t="s">
        <v>41</v>
      </c>
      <c r="AR253" s="234">
        <f t="shared" si="43"/>
        <v>0</v>
      </c>
      <c r="AS253" s="235"/>
      <c r="AT253" s="236"/>
      <c r="AU253" s="237"/>
      <c r="AV253" s="238"/>
      <c r="AW253" s="239"/>
      <c r="AX253" s="240">
        <v>2000</v>
      </c>
    </row>
    <row r="254" spans="1:50" ht="17.25" hidden="1" customHeight="1" x14ac:dyDescent="0.3">
      <c r="A254" s="213"/>
      <c r="B254" s="214"/>
      <c r="C254" s="215"/>
      <c r="D254" s="186"/>
      <c r="E254" s="184"/>
      <c r="F254" s="185"/>
      <c r="G254" s="186"/>
      <c r="H254" s="186"/>
      <c r="I254" s="187"/>
      <c r="J254" s="188"/>
      <c r="K254" s="216"/>
      <c r="L254" s="186"/>
      <c r="M254" s="186"/>
      <c r="N254" s="187"/>
      <c r="O254" s="191"/>
      <c r="P254" s="337" t="s">
        <v>83</v>
      </c>
      <c r="Q254" s="218"/>
      <c r="R254" s="219">
        <f t="shared" si="27"/>
        <v>0</v>
      </c>
      <c r="S254" s="219">
        <f t="shared" si="28"/>
        <v>7</v>
      </c>
      <c r="T254" s="195"/>
      <c r="U254" s="196">
        <v>5</v>
      </c>
      <c r="V254" s="89">
        <f t="shared" si="23"/>
        <v>0</v>
      </c>
      <c r="W254" s="220" t="s">
        <v>70</v>
      </c>
      <c r="X254" s="221" t="s">
        <v>71</v>
      </c>
      <c r="Y254" s="222" t="s">
        <v>319</v>
      </c>
      <c r="Z254" s="199"/>
      <c r="AA254" s="218"/>
      <c r="AB254" s="223">
        <v>0</v>
      </c>
      <c r="AC254" s="224" t="s">
        <v>46</v>
      </c>
      <c r="AD254" s="225"/>
      <c r="AE254" s="226"/>
      <c r="AF254" s="226"/>
      <c r="AG254" s="227">
        <f>CEILING(AX254+(AX254*'[1]Nastavení cen'!$G$17),1)</f>
        <v>5000</v>
      </c>
      <c r="AH254" s="227">
        <f>CEILING(AG254*'[1]Nastavení cen'!$K$17,1)+AG254</f>
        <v>6500</v>
      </c>
      <c r="AI254" s="227">
        <f t="shared" si="41"/>
        <v>0</v>
      </c>
      <c r="AJ254" s="228">
        <f t="shared" si="31"/>
        <v>6500</v>
      </c>
      <c r="AK254" s="218"/>
      <c r="AL254" s="229">
        <f t="shared" si="32"/>
        <v>0</v>
      </c>
      <c r="AM254" s="204"/>
      <c r="AN254" s="230">
        <v>50</v>
      </c>
      <c r="AO254" s="231">
        <f t="shared" si="42"/>
        <v>0</v>
      </c>
      <c r="AP254" s="232">
        <v>0.05</v>
      </c>
      <c r="AQ254" s="233" t="s">
        <v>41</v>
      </c>
      <c r="AR254" s="234">
        <f t="shared" si="43"/>
        <v>0</v>
      </c>
      <c r="AS254" s="235"/>
      <c r="AT254" s="236"/>
      <c r="AU254" s="237"/>
      <c r="AV254" s="238"/>
      <c r="AW254" s="239"/>
      <c r="AX254" s="240">
        <v>5000</v>
      </c>
    </row>
    <row r="255" spans="1:50" ht="17.25" hidden="1" customHeight="1" x14ac:dyDescent="0.3">
      <c r="A255" s="213"/>
      <c r="B255" s="214"/>
      <c r="C255" s="215"/>
      <c r="D255" s="186"/>
      <c r="E255" s="184"/>
      <c r="F255" s="185"/>
      <c r="G255" s="186"/>
      <c r="H255" s="186"/>
      <c r="I255" s="187"/>
      <c r="J255" s="188"/>
      <c r="K255" s="216"/>
      <c r="L255" s="186"/>
      <c r="M255" s="186"/>
      <c r="N255" s="187"/>
      <c r="O255" s="191"/>
      <c r="P255" s="337" t="s">
        <v>83</v>
      </c>
      <c r="Q255" s="218"/>
      <c r="R255" s="219">
        <f t="shared" si="27"/>
        <v>0</v>
      </c>
      <c r="S255" s="219">
        <f t="shared" si="28"/>
        <v>7</v>
      </c>
      <c r="T255" s="195"/>
      <c r="U255" s="196">
        <v>5</v>
      </c>
      <c r="V255" s="89">
        <f t="shared" si="23"/>
        <v>0</v>
      </c>
      <c r="W255" s="220" t="s">
        <v>70</v>
      </c>
      <c r="X255" s="221" t="s">
        <v>71</v>
      </c>
      <c r="Y255" s="222" t="s">
        <v>320</v>
      </c>
      <c r="Z255" s="199"/>
      <c r="AA255" s="218"/>
      <c r="AB255" s="223">
        <v>0</v>
      </c>
      <c r="AC255" s="224" t="s">
        <v>46</v>
      </c>
      <c r="AD255" s="225"/>
      <c r="AE255" s="226"/>
      <c r="AF255" s="226"/>
      <c r="AG255" s="227">
        <f>CEILING(AX255+(AX255*'[1]Nastavení cen'!$G$17),1)</f>
        <v>10000</v>
      </c>
      <c r="AH255" s="227">
        <f>CEILING(AG255*'[1]Nastavení cen'!$K$17,1)+AG255</f>
        <v>13000</v>
      </c>
      <c r="AI255" s="227">
        <f t="shared" si="41"/>
        <v>0</v>
      </c>
      <c r="AJ255" s="228">
        <f t="shared" si="31"/>
        <v>13000</v>
      </c>
      <c r="AK255" s="218"/>
      <c r="AL255" s="229">
        <f t="shared" si="32"/>
        <v>0</v>
      </c>
      <c r="AM255" s="204"/>
      <c r="AN255" s="230">
        <v>100</v>
      </c>
      <c r="AO255" s="231">
        <f t="shared" si="42"/>
        <v>0</v>
      </c>
      <c r="AP255" s="232">
        <v>0.05</v>
      </c>
      <c r="AQ255" s="233" t="s">
        <v>41</v>
      </c>
      <c r="AR255" s="234">
        <f t="shared" si="43"/>
        <v>0</v>
      </c>
      <c r="AS255" s="235"/>
      <c r="AT255" s="236"/>
      <c r="AU255" s="237"/>
      <c r="AV255" s="238"/>
      <c r="AW255" s="239"/>
      <c r="AX255" s="240">
        <v>10000</v>
      </c>
    </row>
    <row r="256" spans="1:50" ht="17.25" hidden="1" customHeight="1" x14ac:dyDescent="0.3">
      <c r="A256" s="213"/>
      <c r="B256" s="340"/>
      <c r="C256" s="247"/>
      <c r="D256" s="248"/>
      <c r="E256" s="249"/>
      <c r="F256" s="250"/>
      <c r="G256" s="248"/>
      <c r="H256" s="248"/>
      <c r="I256" s="251"/>
      <c r="J256" s="252"/>
      <c r="K256" s="253"/>
      <c r="L256" s="248"/>
      <c r="M256" s="248"/>
      <c r="N256" s="251"/>
      <c r="O256" s="191"/>
      <c r="P256" s="337" t="s">
        <v>83</v>
      </c>
      <c r="Q256" s="218"/>
      <c r="R256" s="219"/>
      <c r="S256" s="219"/>
      <c r="T256" s="341"/>
      <c r="U256" s="196">
        <v>99</v>
      </c>
      <c r="V256" s="89">
        <f t="shared" si="23"/>
        <v>0</v>
      </c>
      <c r="W256" s="342"/>
      <c r="X256" s="343"/>
      <c r="Y256" s="344"/>
      <c r="Z256" s="345"/>
      <c r="AA256" s="255"/>
      <c r="AB256" s="339">
        <v>0</v>
      </c>
      <c r="AC256" s="346"/>
      <c r="AD256" s="347"/>
      <c r="AE256" s="348"/>
      <c r="AF256" s="348"/>
      <c r="AG256" s="243"/>
      <c r="AH256" s="244"/>
      <c r="AI256" s="244"/>
      <c r="AJ256" s="349"/>
      <c r="AK256" s="255"/>
      <c r="AL256" s="350"/>
      <c r="AM256" s="204"/>
      <c r="AN256" s="351"/>
      <c r="AO256" s="352"/>
      <c r="AP256" s="353"/>
      <c r="AQ256" s="354"/>
      <c r="AR256" s="355"/>
      <c r="AS256" s="356"/>
      <c r="AT256" s="357"/>
      <c r="AU256" s="237"/>
      <c r="AV256" s="238"/>
      <c r="AW256" s="239"/>
      <c r="AX256" s="240"/>
    </row>
    <row r="257" spans="1:50" ht="17.25" customHeight="1" x14ac:dyDescent="0.3">
      <c r="A257" s="40"/>
      <c r="B257" s="263"/>
      <c r="C257" s="264" t="s">
        <v>0</v>
      </c>
      <c r="D257" s="24"/>
      <c r="E257" s="25" t="s">
        <v>1</v>
      </c>
      <c r="F257" s="26"/>
      <c r="G257" s="26"/>
      <c r="H257" s="26"/>
      <c r="I257" s="27"/>
      <c r="J257" s="263"/>
      <c r="K257" s="29" t="s">
        <v>2</v>
      </c>
      <c r="L257" s="26"/>
      <c r="M257" s="26"/>
      <c r="N257" s="27"/>
      <c r="O257" s="263"/>
      <c r="P257" s="267" t="s">
        <v>83</v>
      </c>
      <c r="Q257" s="268"/>
      <c r="R257" s="269"/>
      <c r="S257" s="270"/>
      <c r="T257" s="271" t="s">
        <v>10</v>
      </c>
      <c r="U257" s="270" t="s">
        <v>11</v>
      </c>
      <c r="V257" s="89">
        <f t="shared" si="23"/>
        <v>0</v>
      </c>
      <c r="W257" s="272"/>
      <c r="X257" s="273" t="s">
        <v>321</v>
      </c>
      <c r="Y257" s="26"/>
      <c r="Z257" s="26"/>
      <c r="AA257" s="274"/>
      <c r="AB257" s="271" t="s">
        <v>10</v>
      </c>
      <c r="AC257" s="275"/>
      <c r="AD257" s="276"/>
      <c r="AE257" s="276"/>
      <c r="AF257" s="276">
        <f>SUM(AF58:AF256)</f>
        <v>0</v>
      </c>
      <c r="AG257" s="276"/>
      <c r="AH257" s="276"/>
      <c r="AI257" s="276">
        <f>SUM(AI58:AI256)</f>
        <v>0</v>
      </c>
      <c r="AJ257" s="277"/>
      <c r="AK257" s="274"/>
      <c r="AL257" s="358">
        <f>AF257+AI257</f>
        <v>0</v>
      </c>
      <c r="AM257" s="279"/>
      <c r="AN257" s="280"/>
      <c r="AO257" s="281">
        <f>SUM(AO58:AO256)</f>
        <v>0</v>
      </c>
      <c r="AP257" s="276"/>
      <c r="AQ257" s="281">
        <f t="shared" ref="AQ257:AR257" si="44">SUM(AQ58:AQ256)</f>
        <v>69</v>
      </c>
      <c r="AR257" s="282">
        <f t="shared" si="44"/>
        <v>1026.3</v>
      </c>
      <c r="AS257" s="283"/>
      <c r="AT257" s="284">
        <f>SUM(AT58:AT256)</f>
        <v>0</v>
      </c>
      <c r="AU257" s="285"/>
      <c r="AV257" s="106"/>
      <c r="AW257" s="107"/>
      <c r="AX257" s="107"/>
    </row>
    <row r="258" spans="1:50" ht="17.25" hidden="1" customHeight="1" x14ac:dyDescent="0.3">
      <c r="A258" s="40"/>
      <c r="B258" s="263"/>
      <c r="C258" s="264" t="s">
        <v>0</v>
      </c>
      <c r="D258" s="24"/>
      <c r="E258" s="25" t="s">
        <v>1</v>
      </c>
      <c r="F258" s="26"/>
      <c r="G258" s="26"/>
      <c r="H258" s="26"/>
      <c r="I258" s="27"/>
      <c r="J258" s="263"/>
      <c r="K258" s="29" t="s">
        <v>2</v>
      </c>
      <c r="L258" s="26"/>
      <c r="M258" s="26"/>
      <c r="N258" s="27"/>
      <c r="O258" s="263"/>
      <c r="P258" s="267" t="str">
        <f>P257</f>
        <v>dem</v>
      </c>
      <c r="Q258" s="268"/>
      <c r="R258" s="269"/>
      <c r="S258" s="270"/>
      <c r="T258" s="271" t="s">
        <v>10</v>
      </c>
      <c r="U258" s="270" t="s">
        <v>32</v>
      </c>
      <c r="V258" s="89">
        <f t="shared" si="23"/>
        <v>0</v>
      </c>
      <c r="W258" s="272"/>
      <c r="X258" s="273" t="str">
        <f>X257</f>
        <v>Demontáže a bourací práce celkem</v>
      </c>
      <c r="Y258" s="26"/>
      <c r="Z258" s="26"/>
      <c r="AA258" s="274"/>
      <c r="AB258" s="271" t="s">
        <v>10</v>
      </c>
      <c r="AC258" s="275"/>
      <c r="AD258" s="276"/>
      <c r="AE258" s="276"/>
      <c r="AF258" s="276">
        <f>AF257</f>
        <v>0</v>
      </c>
      <c r="AG258" s="276"/>
      <c r="AH258" s="276"/>
      <c r="AI258" s="276">
        <f>AI257</f>
        <v>0</v>
      </c>
      <c r="AJ258" s="277"/>
      <c r="AK258" s="274"/>
      <c r="AL258" s="358">
        <f>AL257</f>
        <v>0</v>
      </c>
      <c r="AM258" s="279"/>
      <c r="AN258" s="280"/>
      <c r="AO258" s="281">
        <f>AO257</f>
        <v>0</v>
      </c>
      <c r="AP258" s="276"/>
      <c r="AQ258" s="281">
        <f t="shared" ref="AQ258:AR258" si="45">AQ257</f>
        <v>69</v>
      </c>
      <c r="AR258" s="281">
        <f t="shared" si="45"/>
        <v>1026.3</v>
      </c>
      <c r="AS258" s="283"/>
      <c r="AT258" s="284">
        <f>AT257</f>
        <v>0</v>
      </c>
      <c r="AU258" s="285"/>
      <c r="AV258" s="106"/>
      <c r="AW258" s="107"/>
      <c r="AX258" s="107"/>
    </row>
    <row r="259" spans="1:50" ht="17.25" hidden="1" customHeight="1" x14ac:dyDescent="0.3">
      <c r="A259" s="40"/>
      <c r="B259" s="263"/>
      <c r="C259" s="286" t="s">
        <v>0</v>
      </c>
      <c r="D259" s="24"/>
      <c r="E259" s="287" t="s">
        <v>1</v>
      </c>
      <c r="F259" s="26"/>
      <c r="G259" s="26"/>
      <c r="H259" s="26"/>
      <c r="I259" s="27"/>
      <c r="J259" s="263"/>
      <c r="K259" s="287" t="s">
        <v>2</v>
      </c>
      <c r="L259" s="26"/>
      <c r="M259" s="26"/>
      <c r="N259" s="27"/>
      <c r="O259" s="263"/>
      <c r="P259" s="288" t="str">
        <f>P257</f>
        <v>dem</v>
      </c>
      <c r="Q259" s="289"/>
      <c r="R259" s="290"/>
      <c r="S259" s="290"/>
      <c r="T259" s="291" t="s">
        <v>10</v>
      </c>
      <c r="U259" s="292" t="s">
        <v>34</v>
      </c>
      <c r="V259" s="89">
        <f t="shared" si="23"/>
        <v>0</v>
      </c>
      <c r="W259" s="293"/>
      <c r="X259" s="294" t="str">
        <f>X257</f>
        <v>Demontáže a bourací práce celkem</v>
      </c>
      <c r="Y259" s="26"/>
      <c r="Z259" s="26"/>
      <c r="AA259" s="289"/>
      <c r="AB259" s="291" t="s">
        <v>10</v>
      </c>
      <c r="AC259" s="295"/>
      <c r="AD259" s="296"/>
      <c r="AE259" s="296"/>
      <c r="AF259" s="296">
        <f>AF257</f>
        <v>0</v>
      </c>
      <c r="AG259" s="296"/>
      <c r="AH259" s="296"/>
      <c r="AI259" s="296">
        <f>AI257</f>
        <v>0</v>
      </c>
      <c r="AJ259" s="297"/>
      <c r="AK259" s="289"/>
      <c r="AL259" s="359">
        <f>AL257</f>
        <v>0</v>
      </c>
      <c r="AM259" s="299"/>
      <c r="AN259" s="300"/>
      <c r="AO259" s="301">
        <f>AO257</f>
        <v>0</v>
      </c>
      <c r="AP259" s="296"/>
      <c r="AQ259" s="301">
        <f t="shared" ref="AQ259:AR259" si="46">AQ257</f>
        <v>69</v>
      </c>
      <c r="AR259" s="301">
        <f t="shared" si="46"/>
        <v>1026.3</v>
      </c>
      <c r="AS259" s="302"/>
      <c r="AT259" s="303">
        <f>AT257</f>
        <v>0</v>
      </c>
      <c r="AU259" s="304"/>
      <c r="AV259" s="106"/>
      <c r="AW259" s="107"/>
      <c r="AX259" s="107"/>
    </row>
    <row r="260" spans="1:50" ht="17.25" hidden="1" customHeight="1" x14ac:dyDescent="0.3">
      <c r="A260" s="40"/>
      <c r="B260" s="263"/>
      <c r="C260" s="286" t="s">
        <v>0</v>
      </c>
      <c r="D260" s="24"/>
      <c r="E260" s="305" t="s">
        <v>1</v>
      </c>
      <c r="F260" s="26"/>
      <c r="G260" s="26"/>
      <c r="H260" s="26"/>
      <c r="I260" s="27"/>
      <c r="J260" s="263"/>
      <c r="K260" s="305" t="s">
        <v>2</v>
      </c>
      <c r="L260" s="26"/>
      <c r="M260" s="26"/>
      <c r="N260" s="27"/>
      <c r="O260" s="263"/>
      <c r="P260" s="306" t="str">
        <f>P257</f>
        <v>dem</v>
      </c>
      <c r="Q260" s="24"/>
      <c r="R260" s="307"/>
      <c r="S260" s="307"/>
      <c r="T260" s="308" t="s">
        <v>10</v>
      </c>
      <c r="U260" s="309" t="s">
        <v>35</v>
      </c>
      <c r="V260" s="89">
        <f t="shared" si="23"/>
        <v>0</v>
      </c>
      <c r="W260" s="310"/>
      <c r="X260" s="311" t="str">
        <f>X257</f>
        <v>Demontáže a bourací práce celkem</v>
      </c>
      <c r="Y260" s="26"/>
      <c r="Z260" s="26"/>
      <c r="AA260" s="24"/>
      <c r="AB260" s="308" t="s">
        <v>10</v>
      </c>
      <c r="AC260" s="312"/>
      <c r="AD260" s="313"/>
      <c r="AE260" s="313"/>
      <c r="AF260" s="313">
        <f>AF257</f>
        <v>0</v>
      </c>
      <c r="AG260" s="313"/>
      <c r="AH260" s="313"/>
      <c r="AI260" s="313">
        <f>AI257</f>
        <v>0</v>
      </c>
      <c r="AJ260" s="314"/>
      <c r="AK260" s="24"/>
      <c r="AL260" s="360">
        <f>AL257</f>
        <v>0</v>
      </c>
      <c r="AM260" s="299"/>
      <c r="AN260" s="316"/>
      <c r="AO260" s="317">
        <f>AO257</f>
        <v>0</v>
      </c>
      <c r="AP260" s="313"/>
      <c r="AQ260" s="317">
        <f t="shared" ref="AQ260:AR260" si="47">AQ257</f>
        <v>69</v>
      </c>
      <c r="AR260" s="317">
        <f t="shared" si="47"/>
        <v>1026.3</v>
      </c>
      <c r="AS260" s="318"/>
      <c r="AT260" s="319">
        <f>AT257</f>
        <v>0</v>
      </c>
      <c r="AU260" s="304"/>
      <c r="AV260" s="106"/>
      <c r="AW260" s="107"/>
      <c r="AX260" s="107"/>
    </row>
    <row r="261" spans="1:50" ht="26.25" hidden="1" customHeight="1" x14ac:dyDescent="0.3">
      <c r="A261" s="108"/>
      <c r="B261" s="78"/>
      <c r="C261" s="79" t="s">
        <v>6</v>
      </c>
      <c r="D261" s="79" t="s">
        <v>7</v>
      </c>
      <c r="E261" s="80" t="s">
        <v>8</v>
      </c>
      <c r="F261" s="80" t="s">
        <v>8</v>
      </c>
      <c r="G261" s="80" t="s">
        <v>8</v>
      </c>
      <c r="H261" s="80" t="s">
        <v>8</v>
      </c>
      <c r="I261" s="80" t="s">
        <v>8</v>
      </c>
      <c r="J261" s="81"/>
      <c r="K261" s="82"/>
      <c r="L261" s="82"/>
      <c r="M261" s="82"/>
      <c r="N261" s="82"/>
      <c r="O261" s="135"/>
      <c r="P261" s="320" t="str">
        <f>P262</f>
        <v>zak</v>
      </c>
      <c r="Q261" s="321"/>
      <c r="R261" s="138"/>
      <c r="S261" s="139"/>
      <c r="T261" s="87" t="s">
        <v>10</v>
      </c>
      <c r="U261" s="88" t="s">
        <v>11</v>
      </c>
      <c r="V261" s="89">
        <f t="shared" ref="V261:V468" si="48">$AL$465</f>
        <v>0</v>
      </c>
      <c r="W261" s="90"/>
      <c r="X261" s="91" t="s">
        <v>322</v>
      </c>
      <c r="Y261" s="92"/>
      <c r="Z261" s="92"/>
      <c r="AA261" s="92"/>
      <c r="AB261" s="93" t="s">
        <v>10</v>
      </c>
      <c r="AC261" s="94"/>
      <c r="AD261" s="95"/>
      <c r="AE261" s="97"/>
      <c r="AF261" s="97"/>
      <c r="AG261" s="97"/>
      <c r="AH261" s="97"/>
      <c r="AI261" s="97"/>
      <c r="AJ261" s="98"/>
      <c r="AK261" s="98"/>
      <c r="AL261" s="140"/>
      <c r="AM261" s="108"/>
      <c r="AN261" s="141"/>
      <c r="AO261" s="141"/>
      <c r="AP261" s="103"/>
      <c r="AQ261" s="104"/>
      <c r="AR261" s="96"/>
      <c r="AS261" s="96"/>
      <c r="AT261" s="361"/>
      <c r="AU261" s="105"/>
      <c r="AV261" s="106"/>
      <c r="AW261" s="107"/>
      <c r="AX261" s="107"/>
    </row>
    <row r="262" spans="1:50" ht="26.4" hidden="1" x14ac:dyDescent="0.3">
      <c r="A262" s="40"/>
      <c r="B262" s="109"/>
      <c r="C262" s="110"/>
      <c r="D262" s="110"/>
      <c r="E262" s="111" t="s">
        <v>13</v>
      </c>
      <c r="F262" s="111" t="s">
        <v>13</v>
      </c>
      <c r="G262" s="111" t="s">
        <v>13</v>
      </c>
      <c r="H262" s="111" t="s">
        <v>13</v>
      </c>
      <c r="I262" s="111" t="s">
        <v>13</v>
      </c>
      <c r="J262" s="263"/>
      <c r="K262" s="110"/>
      <c r="L262" s="110"/>
      <c r="M262" s="110"/>
      <c r="N262" s="110"/>
      <c r="O262" s="263"/>
      <c r="P262" s="114" t="str">
        <f>P269</f>
        <v>zak</v>
      </c>
      <c r="Q262" s="362">
        <f>[1]Harmonogram!I24</f>
        <v>0</v>
      </c>
      <c r="R262" s="117" t="s">
        <v>14</v>
      </c>
      <c r="S262" s="117" t="s">
        <v>15</v>
      </c>
      <c r="T262" s="115" t="s">
        <v>16</v>
      </c>
      <c r="U262" s="118" t="s">
        <v>11</v>
      </c>
      <c r="V262" s="89">
        <f t="shared" si="48"/>
        <v>0</v>
      </c>
      <c r="W262" s="118" t="s">
        <v>17</v>
      </c>
      <c r="X262" s="119" t="s">
        <v>18</v>
      </c>
      <c r="Y262" s="120" t="s">
        <v>19</v>
      </c>
      <c r="Z262" s="26"/>
      <c r="AA262" s="27"/>
      <c r="AB262" s="121" t="s">
        <v>20</v>
      </c>
      <c r="AC262" s="27"/>
      <c r="AD262" s="122" t="s">
        <v>21</v>
      </c>
      <c r="AE262" s="123" t="s">
        <v>22</v>
      </c>
      <c r="AF262" s="27"/>
      <c r="AG262" s="124" t="s">
        <v>23</v>
      </c>
      <c r="AH262" s="125" t="s">
        <v>24</v>
      </c>
      <c r="AI262" s="27"/>
      <c r="AJ262" s="126" t="s">
        <v>25</v>
      </c>
      <c r="AK262" s="26"/>
      <c r="AL262" s="27"/>
      <c r="AM262" s="127"/>
      <c r="AN262" s="128" t="s">
        <v>26</v>
      </c>
      <c r="AO262" s="27"/>
      <c r="AP262" s="129" t="s">
        <v>27</v>
      </c>
      <c r="AQ262" s="26"/>
      <c r="AR262" s="27"/>
      <c r="AS262" s="130" t="s">
        <v>28</v>
      </c>
      <c r="AT262" s="27"/>
      <c r="AU262" s="131"/>
      <c r="AV262" s="132" t="s">
        <v>29</v>
      </c>
      <c r="AW262" s="133" t="s">
        <v>30</v>
      </c>
      <c r="AX262" s="134" t="s">
        <v>31</v>
      </c>
    </row>
    <row r="263" spans="1:50" ht="26.25" hidden="1" customHeight="1" x14ac:dyDescent="0.3">
      <c r="A263" s="77"/>
      <c r="B263" s="78"/>
      <c r="C263" s="79" t="s">
        <v>6</v>
      </c>
      <c r="D263" s="79" t="s">
        <v>7</v>
      </c>
      <c r="E263" s="80" t="s">
        <v>8</v>
      </c>
      <c r="F263" s="80" t="s">
        <v>8</v>
      </c>
      <c r="G263" s="80" t="s">
        <v>8</v>
      </c>
      <c r="H263" s="80" t="s">
        <v>8</v>
      </c>
      <c r="I263" s="80" t="s">
        <v>8</v>
      </c>
      <c r="J263" s="81"/>
      <c r="K263" s="82"/>
      <c r="L263" s="82"/>
      <c r="M263" s="82"/>
      <c r="N263" s="82"/>
      <c r="O263" s="323"/>
      <c r="P263" s="363" t="str">
        <f t="shared" ref="P263:P264" si="49">P261</f>
        <v>zak</v>
      </c>
      <c r="Q263" s="321"/>
      <c r="R263" s="138"/>
      <c r="S263" s="139"/>
      <c r="T263" s="87" t="s">
        <v>10</v>
      </c>
      <c r="U263" s="88" t="s">
        <v>32</v>
      </c>
      <c r="V263" s="89">
        <f t="shared" si="48"/>
        <v>0</v>
      </c>
      <c r="W263" s="90"/>
      <c r="X263" s="91" t="str">
        <f>X261</f>
        <v>Zakládací práce</v>
      </c>
      <c r="Y263" s="92"/>
      <c r="Z263" s="92"/>
      <c r="AA263" s="92"/>
      <c r="AB263" s="93" t="s">
        <v>10</v>
      </c>
      <c r="AC263" s="94"/>
      <c r="AD263" s="95"/>
      <c r="AE263" s="97"/>
      <c r="AF263" s="97"/>
      <c r="AG263" s="97"/>
      <c r="AH263" s="97"/>
      <c r="AI263" s="97"/>
      <c r="AJ263" s="98"/>
      <c r="AK263" s="98"/>
      <c r="AL263" s="140"/>
      <c r="AM263" s="108"/>
      <c r="AN263" s="141"/>
      <c r="AO263" s="141"/>
      <c r="AP263" s="103"/>
      <c r="AQ263" s="104"/>
      <c r="AR263" s="142"/>
      <c r="AS263" s="143"/>
      <c r="AT263" s="143"/>
      <c r="AU263" s="144"/>
      <c r="AV263" s="106"/>
      <c r="AW263" s="107"/>
      <c r="AX263" s="107"/>
    </row>
    <row r="264" spans="1:50" ht="26.4" hidden="1" x14ac:dyDescent="0.3">
      <c r="A264" s="40"/>
      <c r="B264" s="109"/>
      <c r="C264" s="110"/>
      <c r="D264" s="110"/>
      <c r="E264" s="111" t="s">
        <v>13</v>
      </c>
      <c r="F264" s="111" t="s">
        <v>13</v>
      </c>
      <c r="G264" s="111" t="s">
        <v>13</v>
      </c>
      <c r="H264" s="111" t="s">
        <v>13</v>
      </c>
      <c r="I264" s="111" t="s">
        <v>13</v>
      </c>
      <c r="J264" s="112"/>
      <c r="K264" s="110"/>
      <c r="L264" s="110"/>
      <c r="M264" s="110"/>
      <c r="N264" s="110"/>
      <c r="O264" s="263"/>
      <c r="P264" s="114" t="str">
        <f t="shared" si="49"/>
        <v>zak</v>
      </c>
      <c r="Q264" s="362">
        <f>Q262</f>
        <v>0</v>
      </c>
      <c r="R264" s="117" t="s">
        <v>14</v>
      </c>
      <c r="S264" s="117" t="s">
        <v>15</v>
      </c>
      <c r="T264" s="115" t="s">
        <v>16</v>
      </c>
      <c r="U264" s="118" t="s">
        <v>32</v>
      </c>
      <c r="V264" s="89">
        <f t="shared" si="48"/>
        <v>0</v>
      </c>
      <c r="W264" s="118" t="s">
        <v>17</v>
      </c>
      <c r="X264" s="115" t="s">
        <v>18</v>
      </c>
      <c r="Y264" s="23" t="s">
        <v>19</v>
      </c>
      <c r="Z264" s="26"/>
      <c r="AA264" s="27"/>
      <c r="AB264" s="121" t="s">
        <v>20</v>
      </c>
      <c r="AC264" s="27"/>
      <c r="AD264" s="122" t="s">
        <v>21</v>
      </c>
      <c r="AE264" s="126" t="s">
        <v>33</v>
      </c>
      <c r="AF264" s="27"/>
      <c r="AG264" s="124" t="s">
        <v>23</v>
      </c>
      <c r="AH264" s="126" t="s">
        <v>24</v>
      </c>
      <c r="AI264" s="27"/>
      <c r="AJ264" s="126" t="s">
        <v>25</v>
      </c>
      <c r="AK264" s="26"/>
      <c r="AL264" s="27"/>
      <c r="AM264" s="127"/>
      <c r="AN264" s="128" t="s">
        <v>26</v>
      </c>
      <c r="AO264" s="27"/>
      <c r="AP264" s="129" t="s">
        <v>27</v>
      </c>
      <c r="AQ264" s="26"/>
      <c r="AR264" s="27"/>
      <c r="AS264" s="130" t="s">
        <v>28</v>
      </c>
      <c r="AT264" s="27"/>
      <c r="AU264" s="131"/>
      <c r="AV264" s="132" t="s">
        <v>29</v>
      </c>
      <c r="AW264" s="133" t="s">
        <v>30</v>
      </c>
      <c r="AX264" s="134" t="s">
        <v>31</v>
      </c>
    </row>
    <row r="265" spans="1:50" ht="26.25" hidden="1" customHeight="1" x14ac:dyDescent="0.3">
      <c r="A265" s="77"/>
      <c r="B265" s="78"/>
      <c r="C265" s="79" t="s">
        <v>6</v>
      </c>
      <c r="D265" s="79" t="s">
        <v>7</v>
      </c>
      <c r="E265" s="80" t="s">
        <v>8</v>
      </c>
      <c r="F265" s="80" t="s">
        <v>8</v>
      </c>
      <c r="G265" s="80" t="s">
        <v>8</v>
      </c>
      <c r="H265" s="80" t="s">
        <v>8</v>
      </c>
      <c r="I265" s="80" t="s">
        <v>8</v>
      </c>
      <c r="J265" s="81"/>
      <c r="K265" s="82"/>
      <c r="L265" s="82"/>
      <c r="M265" s="82"/>
      <c r="N265" s="82"/>
      <c r="O265" s="135"/>
      <c r="P265" s="329" t="str">
        <f t="shared" ref="P265:P266" si="50">P261</f>
        <v>zak</v>
      </c>
      <c r="Q265" s="325"/>
      <c r="R265" s="138"/>
      <c r="S265" s="139"/>
      <c r="T265" s="87" t="s">
        <v>10</v>
      </c>
      <c r="U265" s="88" t="s">
        <v>34</v>
      </c>
      <c r="V265" s="89">
        <f t="shared" si="48"/>
        <v>0</v>
      </c>
      <c r="W265" s="90"/>
      <c r="X265" s="91" t="str">
        <f>X261</f>
        <v>Zakládací práce</v>
      </c>
      <c r="Y265" s="92"/>
      <c r="Z265" s="92"/>
      <c r="AA265" s="92"/>
      <c r="AB265" s="93" t="s">
        <v>10</v>
      </c>
      <c r="AC265" s="94"/>
      <c r="AD265" s="95"/>
      <c r="AE265" s="97"/>
      <c r="AF265" s="97"/>
      <c r="AG265" s="97"/>
      <c r="AH265" s="97"/>
      <c r="AI265" s="97"/>
      <c r="AJ265" s="98"/>
      <c r="AK265" s="98"/>
      <c r="AL265" s="140"/>
      <c r="AM265" s="108"/>
      <c r="AN265" s="141"/>
      <c r="AO265" s="141"/>
      <c r="AP265" s="103"/>
      <c r="AQ265" s="104"/>
      <c r="AR265" s="142"/>
      <c r="AS265" s="143"/>
      <c r="AT265" s="143"/>
      <c r="AU265" s="144"/>
      <c r="AV265" s="106"/>
      <c r="AW265" s="107"/>
      <c r="AX265" s="107"/>
    </row>
    <row r="266" spans="1:50" ht="26.4" hidden="1" x14ac:dyDescent="0.3">
      <c r="A266" s="40"/>
      <c r="B266" s="109"/>
      <c r="C266" s="110"/>
      <c r="D266" s="110"/>
      <c r="E266" s="111" t="s">
        <v>13</v>
      </c>
      <c r="F266" s="111" t="s">
        <v>13</v>
      </c>
      <c r="G266" s="111" t="s">
        <v>13</v>
      </c>
      <c r="H266" s="111" t="s">
        <v>13</v>
      </c>
      <c r="I266" s="111" t="s">
        <v>13</v>
      </c>
      <c r="J266" s="112"/>
      <c r="K266" s="110"/>
      <c r="L266" s="110"/>
      <c r="M266" s="110"/>
      <c r="N266" s="110"/>
      <c r="O266" s="263"/>
      <c r="P266" s="330" t="str">
        <f t="shared" si="50"/>
        <v>zak</v>
      </c>
      <c r="Q266" s="362">
        <f>Q262</f>
        <v>0</v>
      </c>
      <c r="R266" s="148" t="s">
        <v>14</v>
      </c>
      <c r="S266" s="148" t="s">
        <v>15</v>
      </c>
      <c r="T266" s="149" t="s">
        <v>16</v>
      </c>
      <c r="U266" s="118" t="s">
        <v>34</v>
      </c>
      <c r="V266" s="89">
        <f t="shared" si="48"/>
        <v>0</v>
      </c>
      <c r="W266" s="118" t="s">
        <v>17</v>
      </c>
      <c r="X266" s="150" t="s">
        <v>18</v>
      </c>
      <c r="Y266" s="151" t="s">
        <v>19</v>
      </c>
      <c r="Z266" s="26"/>
      <c r="AA266" s="27"/>
      <c r="AB266" s="152" t="s">
        <v>20</v>
      </c>
      <c r="AC266" s="27"/>
      <c r="AD266" s="153" t="s">
        <v>21</v>
      </c>
      <c r="AE266" s="154" t="s">
        <v>33</v>
      </c>
      <c r="AF266" s="27"/>
      <c r="AG266" s="155" t="s">
        <v>23</v>
      </c>
      <c r="AH266" s="156" t="s">
        <v>24</v>
      </c>
      <c r="AI266" s="27"/>
      <c r="AJ266" s="157" t="s">
        <v>25</v>
      </c>
      <c r="AK266" s="26"/>
      <c r="AL266" s="27"/>
      <c r="AM266" s="158"/>
      <c r="AN266" s="159" t="s">
        <v>26</v>
      </c>
      <c r="AO266" s="27"/>
      <c r="AP266" s="160" t="s">
        <v>27</v>
      </c>
      <c r="AQ266" s="26"/>
      <c r="AR266" s="27"/>
      <c r="AS266" s="161" t="s">
        <v>28</v>
      </c>
      <c r="AT266" s="27"/>
      <c r="AU266" s="131"/>
      <c r="AV266" s="132" t="s">
        <v>29</v>
      </c>
      <c r="AW266" s="133" t="s">
        <v>30</v>
      </c>
      <c r="AX266" s="134" t="s">
        <v>31</v>
      </c>
    </row>
    <row r="267" spans="1:50" ht="26.25" hidden="1" customHeight="1" x14ac:dyDescent="0.3">
      <c r="A267" s="77"/>
      <c r="B267" s="78"/>
      <c r="C267" s="79" t="s">
        <v>6</v>
      </c>
      <c r="D267" s="79" t="s">
        <v>7</v>
      </c>
      <c r="E267" s="80" t="s">
        <v>8</v>
      </c>
      <c r="F267" s="80" t="s">
        <v>8</v>
      </c>
      <c r="G267" s="80" t="s">
        <v>8</v>
      </c>
      <c r="H267" s="80" t="s">
        <v>8</v>
      </c>
      <c r="I267" s="80" t="s">
        <v>8</v>
      </c>
      <c r="J267" s="81"/>
      <c r="K267" s="82"/>
      <c r="L267" s="82"/>
      <c r="M267" s="82"/>
      <c r="N267" s="82"/>
      <c r="O267" s="135"/>
      <c r="P267" s="329" t="str">
        <f t="shared" ref="P267:P268" si="51">P261</f>
        <v>zak</v>
      </c>
      <c r="Q267" s="325"/>
      <c r="R267" s="138"/>
      <c r="S267" s="139"/>
      <c r="T267" s="87" t="s">
        <v>10</v>
      </c>
      <c r="U267" s="88" t="s">
        <v>35</v>
      </c>
      <c r="V267" s="89">
        <f t="shared" si="48"/>
        <v>0</v>
      </c>
      <c r="W267" s="90"/>
      <c r="X267" s="91" t="str">
        <f>X261</f>
        <v>Zakládací práce</v>
      </c>
      <c r="Y267" s="92"/>
      <c r="Z267" s="92"/>
      <c r="AA267" s="92"/>
      <c r="AB267" s="93" t="s">
        <v>10</v>
      </c>
      <c r="AC267" s="94"/>
      <c r="AD267" s="95"/>
      <c r="AE267" s="97"/>
      <c r="AF267" s="97"/>
      <c r="AG267" s="97"/>
      <c r="AH267" s="97"/>
      <c r="AI267" s="97"/>
      <c r="AJ267" s="98"/>
      <c r="AK267" s="98"/>
      <c r="AL267" s="140"/>
      <c r="AM267" s="108"/>
      <c r="AN267" s="141"/>
      <c r="AO267" s="141"/>
      <c r="AP267" s="103"/>
      <c r="AQ267" s="104"/>
      <c r="AR267" s="142"/>
      <c r="AS267" s="143"/>
      <c r="AT267" s="143"/>
      <c r="AU267" s="144"/>
      <c r="AV267" s="106"/>
      <c r="AW267" s="107"/>
      <c r="AX267" s="107"/>
    </row>
    <row r="268" spans="1:50" ht="39.6" hidden="1" x14ac:dyDescent="0.3">
      <c r="A268" s="40"/>
      <c r="B268" s="109"/>
      <c r="C268" s="110"/>
      <c r="D268" s="110"/>
      <c r="E268" s="111" t="s">
        <v>13</v>
      </c>
      <c r="F268" s="111" t="s">
        <v>13</v>
      </c>
      <c r="G268" s="111" t="s">
        <v>13</v>
      </c>
      <c r="H268" s="111" t="s">
        <v>13</v>
      </c>
      <c r="I268" s="111" t="s">
        <v>13</v>
      </c>
      <c r="J268" s="112"/>
      <c r="K268" s="110"/>
      <c r="L268" s="110"/>
      <c r="M268" s="110"/>
      <c r="N268" s="110"/>
      <c r="O268" s="263"/>
      <c r="P268" s="331" t="str">
        <f t="shared" si="51"/>
        <v>zak</v>
      </c>
      <c r="Q268" s="364">
        <f>Q262</f>
        <v>0</v>
      </c>
      <c r="R268" s="165" t="s">
        <v>14</v>
      </c>
      <c r="S268" s="165" t="s">
        <v>15</v>
      </c>
      <c r="T268" s="166" t="s">
        <v>16</v>
      </c>
      <c r="U268" s="118" t="s">
        <v>35</v>
      </c>
      <c r="V268" s="89">
        <f t="shared" si="48"/>
        <v>0</v>
      </c>
      <c r="W268" s="118" t="s">
        <v>17</v>
      </c>
      <c r="X268" s="167" t="s">
        <v>18</v>
      </c>
      <c r="Y268" s="168" t="s">
        <v>19</v>
      </c>
      <c r="Z268" s="26"/>
      <c r="AA268" s="27"/>
      <c r="AB268" s="169" t="s">
        <v>20</v>
      </c>
      <c r="AC268" s="27"/>
      <c r="AD268" s="170" t="s">
        <v>21</v>
      </c>
      <c r="AE268" s="171" t="s">
        <v>33</v>
      </c>
      <c r="AF268" s="27"/>
      <c r="AG268" s="172" t="s">
        <v>23</v>
      </c>
      <c r="AH268" s="173" t="s">
        <v>24</v>
      </c>
      <c r="AI268" s="27"/>
      <c r="AJ268" s="174" t="s">
        <v>25</v>
      </c>
      <c r="AK268" s="26"/>
      <c r="AL268" s="27"/>
      <c r="AM268" s="175"/>
      <c r="AN268" s="176" t="s">
        <v>26</v>
      </c>
      <c r="AO268" s="27"/>
      <c r="AP268" s="177" t="s">
        <v>27</v>
      </c>
      <c r="AQ268" s="26"/>
      <c r="AR268" s="27"/>
      <c r="AS268" s="178" t="s">
        <v>28</v>
      </c>
      <c r="AT268" s="27"/>
      <c r="AU268" s="179"/>
      <c r="AV268" s="132" t="s">
        <v>29</v>
      </c>
      <c r="AW268" s="133" t="s">
        <v>30</v>
      </c>
      <c r="AX268" s="134" t="s">
        <v>31</v>
      </c>
    </row>
    <row r="269" spans="1:50" ht="17.25" hidden="1" customHeight="1" x14ac:dyDescent="0.3">
      <c r="A269" s="40"/>
      <c r="B269" s="181"/>
      <c r="C269" s="215"/>
      <c r="D269" s="186"/>
      <c r="E269" s="184"/>
      <c r="F269" s="185"/>
      <c r="G269" s="186"/>
      <c r="H269" s="186"/>
      <c r="I269" s="187"/>
      <c r="J269" s="188"/>
      <c r="K269" s="216"/>
      <c r="L269" s="186"/>
      <c r="M269" s="186"/>
      <c r="N269" s="187"/>
      <c r="O269" s="263"/>
      <c r="P269" s="365" t="s">
        <v>323</v>
      </c>
      <c r="Q269" s="218"/>
      <c r="R269" s="366">
        <f>[1]Harmonogram!N24</f>
        <v>0</v>
      </c>
      <c r="S269" s="366">
        <f>[1]Harmonogram!O24</f>
        <v>14</v>
      </c>
      <c r="T269" s="195" t="s">
        <v>36</v>
      </c>
      <c r="U269" s="196">
        <v>0</v>
      </c>
      <c r="V269" s="89">
        <f t="shared" si="48"/>
        <v>0</v>
      </c>
      <c r="W269" s="197"/>
      <c r="X269" s="367" t="str">
        <f>[1]Harmonogram!K24</f>
        <v xml:space="preserve">zakladači - </v>
      </c>
      <c r="Y269" s="368"/>
      <c r="Z269" s="368"/>
      <c r="AA269" s="369"/>
      <c r="AB269" s="201"/>
      <c r="AC269" s="201"/>
      <c r="AD269" s="202"/>
      <c r="AE269" s="202"/>
      <c r="AF269" s="202"/>
      <c r="AG269" s="202"/>
      <c r="AH269" s="202"/>
      <c r="AI269" s="202"/>
      <c r="AJ269" s="201"/>
      <c r="AK269" s="201"/>
      <c r="AL269" s="333"/>
      <c r="AM269" s="204"/>
      <c r="AN269" s="205"/>
      <c r="AO269" s="206"/>
      <c r="AP269" s="207"/>
      <c r="AQ269" s="208"/>
      <c r="AR269" s="334"/>
      <c r="AS269" s="335"/>
      <c r="AT269" s="336"/>
      <c r="AU269" s="211"/>
      <c r="AV269" s="212"/>
      <c r="AW269" s="212"/>
      <c r="AX269" s="212"/>
    </row>
    <row r="270" spans="1:50" ht="17.25" hidden="1" customHeight="1" x14ac:dyDescent="0.3">
      <c r="A270" s="213"/>
      <c r="B270" s="214"/>
      <c r="C270" s="215"/>
      <c r="D270" s="186"/>
      <c r="E270" s="184"/>
      <c r="F270" s="185"/>
      <c r="G270" s="186"/>
      <c r="H270" s="186"/>
      <c r="I270" s="187"/>
      <c r="J270" s="188"/>
      <c r="K270" s="216"/>
      <c r="L270" s="186"/>
      <c r="M270" s="186"/>
      <c r="N270" s="187"/>
      <c r="O270" s="191"/>
      <c r="P270" s="370" t="s">
        <v>323</v>
      </c>
      <c r="Q270" s="218"/>
      <c r="R270" s="219">
        <f t="shared" ref="R270:R463" si="52">$R$269</f>
        <v>0</v>
      </c>
      <c r="S270" s="219">
        <f t="shared" ref="S270:S463" si="53">$S$269</f>
        <v>14</v>
      </c>
      <c r="T270" s="195"/>
      <c r="U270" s="196">
        <v>4</v>
      </c>
      <c r="V270" s="89">
        <f t="shared" si="48"/>
        <v>0</v>
      </c>
      <c r="W270" s="220" t="s">
        <v>324</v>
      </c>
      <c r="X270" s="221" t="s">
        <v>325</v>
      </c>
      <c r="Y270" s="222" t="s">
        <v>43</v>
      </c>
      <c r="Z270" s="199"/>
      <c r="AA270" s="218"/>
      <c r="AB270" s="339">
        <v>0</v>
      </c>
      <c r="AC270" s="346" t="s">
        <v>66</v>
      </c>
      <c r="AD270" s="347">
        <f t="shared" ref="AD270:AD277" si="54">ROUND(AV270*(AW270/60),0)</f>
        <v>390</v>
      </c>
      <c r="AE270" s="226">
        <f>CEILING(AD270+AD270*'[1]Nastavení cen'!$J$17,1)</f>
        <v>570</v>
      </c>
      <c r="AF270" s="348">
        <f t="shared" ref="AF270:AF277" si="55">(AB270*AE270)</f>
        <v>0</v>
      </c>
      <c r="AG270" s="243"/>
      <c r="AH270" s="242"/>
      <c r="AI270" s="244"/>
      <c r="AJ270" s="349">
        <f t="shared" ref="AJ270:AJ463" si="56">AE270+AH270</f>
        <v>570</v>
      </c>
      <c r="AK270" s="255"/>
      <c r="AL270" s="229">
        <f t="shared" ref="AL270:AL463" si="57">AF270+AI270</f>
        <v>0</v>
      </c>
      <c r="AM270" s="204"/>
      <c r="AN270" s="230" t="s">
        <v>41</v>
      </c>
      <c r="AO270" s="231" t="s">
        <v>41</v>
      </c>
      <c r="AP270" s="245" t="s">
        <v>41</v>
      </c>
      <c r="AQ270" s="233" t="s">
        <v>41</v>
      </c>
      <c r="AR270" s="234" t="s">
        <v>41</v>
      </c>
      <c r="AS270" s="235"/>
      <c r="AT270" s="236"/>
      <c r="AU270" s="237"/>
      <c r="AV270" s="238">
        <v>60</v>
      </c>
      <c r="AW270" s="239">
        <f>'[1]Nastavení cen'!$H$17</f>
        <v>390</v>
      </c>
      <c r="AX270" s="240"/>
    </row>
    <row r="271" spans="1:50" ht="17.25" hidden="1" customHeight="1" x14ac:dyDescent="0.3">
      <c r="A271" s="213"/>
      <c r="B271" s="214"/>
      <c r="C271" s="215"/>
      <c r="D271" s="186"/>
      <c r="E271" s="184"/>
      <c r="F271" s="185"/>
      <c r="G271" s="186"/>
      <c r="H271" s="186"/>
      <c r="I271" s="187"/>
      <c r="J271" s="188"/>
      <c r="K271" s="216"/>
      <c r="L271" s="186"/>
      <c r="M271" s="186"/>
      <c r="N271" s="187"/>
      <c r="O271" s="191"/>
      <c r="P271" s="370" t="s">
        <v>323</v>
      </c>
      <c r="Q271" s="218"/>
      <c r="R271" s="219">
        <f t="shared" si="52"/>
        <v>0</v>
      </c>
      <c r="S271" s="219">
        <f t="shared" si="53"/>
        <v>14</v>
      </c>
      <c r="T271" s="195"/>
      <c r="U271" s="196">
        <v>4</v>
      </c>
      <c r="V271" s="89">
        <f t="shared" si="48"/>
        <v>0</v>
      </c>
      <c r="W271" s="220" t="s">
        <v>286</v>
      </c>
      <c r="X271" s="221" t="s">
        <v>326</v>
      </c>
      <c r="Y271" s="222" t="s">
        <v>43</v>
      </c>
      <c r="Z271" s="199"/>
      <c r="AA271" s="218"/>
      <c r="AB271" s="223">
        <v>0</v>
      </c>
      <c r="AC271" s="224" t="s">
        <v>207</v>
      </c>
      <c r="AD271" s="225">
        <f t="shared" si="54"/>
        <v>1840</v>
      </c>
      <c r="AE271" s="226">
        <f>CEILING(AD271+AD271*'[1]Nastavení cen'!$J$17,1)</f>
        <v>2687</v>
      </c>
      <c r="AF271" s="226">
        <f t="shared" si="55"/>
        <v>0</v>
      </c>
      <c r="AG271" s="241"/>
      <c r="AH271" s="242"/>
      <c r="AI271" s="242"/>
      <c r="AJ271" s="228">
        <f t="shared" si="56"/>
        <v>2687</v>
      </c>
      <c r="AK271" s="218"/>
      <c r="AL271" s="229">
        <f t="shared" si="57"/>
        <v>0</v>
      </c>
      <c r="AM271" s="204"/>
      <c r="AN271" s="230" t="s">
        <v>41</v>
      </c>
      <c r="AO271" s="231" t="s">
        <v>41</v>
      </c>
      <c r="AP271" s="245" t="s">
        <v>41</v>
      </c>
      <c r="AQ271" s="233" t="s">
        <v>41</v>
      </c>
      <c r="AR271" s="234" t="s">
        <v>41</v>
      </c>
      <c r="AS271" s="235"/>
      <c r="AT271" s="236"/>
      <c r="AU271" s="237"/>
      <c r="AV271" s="238">
        <v>283</v>
      </c>
      <c r="AW271" s="239">
        <f>'[1]Nastavení cen'!$H$17</f>
        <v>390</v>
      </c>
      <c r="AX271" s="240"/>
    </row>
    <row r="272" spans="1:50" ht="17.25" hidden="1" customHeight="1" x14ac:dyDescent="0.3">
      <c r="A272" s="213"/>
      <c r="B272" s="214"/>
      <c r="C272" s="215"/>
      <c r="D272" s="186"/>
      <c r="E272" s="184"/>
      <c r="F272" s="185"/>
      <c r="G272" s="186"/>
      <c r="H272" s="186"/>
      <c r="I272" s="187"/>
      <c r="J272" s="188"/>
      <c r="K272" s="216"/>
      <c r="L272" s="186"/>
      <c r="M272" s="186"/>
      <c r="N272" s="187"/>
      <c r="O272" s="191"/>
      <c r="P272" s="370" t="s">
        <v>323</v>
      </c>
      <c r="Q272" s="218"/>
      <c r="R272" s="219">
        <f t="shared" si="52"/>
        <v>0</v>
      </c>
      <c r="S272" s="219">
        <f t="shared" si="53"/>
        <v>14</v>
      </c>
      <c r="T272" s="195"/>
      <c r="U272" s="196">
        <v>4</v>
      </c>
      <c r="V272" s="89">
        <f t="shared" si="48"/>
        <v>0</v>
      </c>
      <c r="W272" s="220" t="s">
        <v>286</v>
      </c>
      <c r="X272" s="221" t="s">
        <v>327</v>
      </c>
      <c r="Y272" s="222" t="s">
        <v>43</v>
      </c>
      <c r="Z272" s="199"/>
      <c r="AA272" s="218"/>
      <c r="AB272" s="223">
        <v>0</v>
      </c>
      <c r="AC272" s="224" t="s">
        <v>207</v>
      </c>
      <c r="AD272" s="225">
        <f t="shared" si="54"/>
        <v>1840</v>
      </c>
      <c r="AE272" s="226">
        <f>CEILING(AD272+AD272*'[1]Nastavení cen'!$J$17,1)</f>
        <v>2687</v>
      </c>
      <c r="AF272" s="226">
        <f t="shared" si="55"/>
        <v>0</v>
      </c>
      <c r="AG272" s="241"/>
      <c r="AH272" s="242"/>
      <c r="AI272" s="242"/>
      <c r="AJ272" s="228">
        <f t="shared" si="56"/>
        <v>2687</v>
      </c>
      <c r="AK272" s="218"/>
      <c r="AL272" s="229">
        <f t="shared" si="57"/>
        <v>0</v>
      </c>
      <c r="AM272" s="204"/>
      <c r="AN272" s="230" t="s">
        <v>41</v>
      </c>
      <c r="AO272" s="231" t="s">
        <v>41</v>
      </c>
      <c r="AP272" s="245" t="s">
        <v>41</v>
      </c>
      <c r="AQ272" s="233" t="s">
        <v>41</v>
      </c>
      <c r="AR272" s="234" t="s">
        <v>41</v>
      </c>
      <c r="AS272" s="235"/>
      <c r="AT272" s="236"/>
      <c r="AU272" s="237"/>
      <c r="AV272" s="238">
        <v>283</v>
      </c>
      <c r="AW272" s="239">
        <f>'[1]Nastavení cen'!$H$17</f>
        <v>390</v>
      </c>
      <c r="AX272" s="240"/>
    </row>
    <row r="273" spans="1:50" ht="17.25" hidden="1" customHeight="1" x14ac:dyDescent="0.3">
      <c r="A273" s="213"/>
      <c r="B273" s="214"/>
      <c r="C273" s="215"/>
      <c r="D273" s="186"/>
      <c r="E273" s="184"/>
      <c r="F273" s="185"/>
      <c r="G273" s="186"/>
      <c r="H273" s="186"/>
      <c r="I273" s="187"/>
      <c r="J273" s="188"/>
      <c r="K273" s="216"/>
      <c r="L273" s="186"/>
      <c r="M273" s="186"/>
      <c r="N273" s="187"/>
      <c r="O273" s="191"/>
      <c r="P273" s="370" t="s">
        <v>323</v>
      </c>
      <c r="Q273" s="218"/>
      <c r="R273" s="219">
        <f t="shared" si="52"/>
        <v>0</v>
      </c>
      <c r="S273" s="219">
        <f t="shared" si="53"/>
        <v>14</v>
      </c>
      <c r="T273" s="195"/>
      <c r="U273" s="196">
        <v>4</v>
      </c>
      <c r="V273" s="89">
        <f t="shared" si="48"/>
        <v>0</v>
      </c>
      <c r="W273" s="220" t="s">
        <v>286</v>
      </c>
      <c r="X273" s="221" t="s">
        <v>287</v>
      </c>
      <c r="Y273" s="222" t="s">
        <v>43</v>
      </c>
      <c r="Z273" s="199"/>
      <c r="AA273" s="218"/>
      <c r="AB273" s="223">
        <v>0</v>
      </c>
      <c r="AC273" s="224" t="s">
        <v>48</v>
      </c>
      <c r="AD273" s="225">
        <f t="shared" si="54"/>
        <v>332</v>
      </c>
      <c r="AE273" s="226">
        <f>CEILING(AD273+AD273*'[1]Nastavení cen'!$J$17,1)</f>
        <v>485</v>
      </c>
      <c r="AF273" s="226">
        <f t="shared" si="55"/>
        <v>0</v>
      </c>
      <c r="AG273" s="241"/>
      <c r="AH273" s="242"/>
      <c r="AI273" s="242"/>
      <c r="AJ273" s="228">
        <f t="shared" si="56"/>
        <v>485</v>
      </c>
      <c r="AK273" s="218"/>
      <c r="AL273" s="229">
        <f t="shared" si="57"/>
        <v>0</v>
      </c>
      <c r="AM273" s="204"/>
      <c r="AN273" s="230" t="s">
        <v>41</v>
      </c>
      <c r="AO273" s="231" t="s">
        <v>41</v>
      </c>
      <c r="AP273" s="245" t="s">
        <v>41</v>
      </c>
      <c r="AQ273" s="233" t="s">
        <v>41</v>
      </c>
      <c r="AR273" s="234" t="s">
        <v>41</v>
      </c>
      <c r="AS273" s="235"/>
      <c r="AT273" s="236"/>
      <c r="AU273" s="237"/>
      <c r="AV273" s="238">
        <v>51</v>
      </c>
      <c r="AW273" s="239">
        <f>'[1]Nastavení cen'!$H$17</f>
        <v>390</v>
      </c>
      <c r="AX273" s="240"/>
    </row>
    <row r="274" spans="1:50" ht="17.25" hidden="1" customHeight="1" x14ac:dyDescent="0.3">
      <c r="A274" s="213"/>
      <c r="B274" s="214"/>
      <c r="C274" s="215"/>
      <c r="D274" s="186"/>
      <c r="E274" s="184"/>
      <c r="F274" s="185"/>
      <c r="G274" s="186"/>
      <c r="H274" s="186"/>
      <c r="I274" s="187"/>
      <c r="J274" s="188"/>
      <c r="K274" s="216"/>
      <c r="L274" s="186"/>
      <c r="M274" s="186"/>
      <c r="N274" s="187"/>
      <c r="O274" s="191"/>
      <c r="P274" s="370" t="s">
        <v>323</v>
      </c>
      <c r="Q274" s="218"/>
      <c r="R274" s="219">
        <f t="shared" si="52"/>
        <v>0</v>
      </c>
      <c r="S274" s="219">
        <f t="shared" si="53"/>
        <v>14</v>
      </c>
      <c r="T274" s="195"/>
      <c r="U274" s="196">
        <v>4</v>
      </c>
      <c r="V274" s="89">
        <f t="shared" si="48"/>
        <v>0</v>
      </c>
      <c r="W274" s="220" t="s">
        <v>286</v>
      </c>
      <c r="X274" s="221" t="s">
        <v>288</v>
      </c>
      <c r="Y274" s="222" t="s">
        <v>43</v>
      </c>
      <c r="Z274" s="199"/>
      <c r="AA274" s="218"/>
      <c r="AB274" s="223">
        <v>0</v>
      </c>
      <c r="AC274" s="224" t="s">
        <v>48</v>
      </c>
      <c r="AD274" s="225">
        <f t="shared" si="54"/>
        <v>501</v>
      </c>
      <c r="AE274" s="226">
        <f>CEILING(AD274+AD274*'[1]Nastavení cen'!$J$17,1)</f>
        <v>732</v>
      </c>
      <c r="AF274" s="226">
        <f t="shared" si="55"/>
        <v>0</v>
      </c>
      <c r="AG274" s="241"/>
      <c r="AH274" s="242"/>
      <c r="AI274" s="242"/>
      <c r="AJ274" s="228">
        <f t="shared" si="56"/>
        <v>732</v>
      </c>
      <c r="AK274" s="218"/>
      <c r="AL274" s="229">
        <f t="shared" si="57"/>
        <v>0</v>
      </c>
      <c r="AM274" s="204"/>
      <c r="AN274" s="230" t="s">
        <v>41</v>
      </c>
      <c r="AO274" s="231" t="s">
        <v>41</v>
      </c>
      <c r="AP274" s="245" t="s">
        <v>41</v>
      </c>
      <c r="AQ274" s="233" t="s">
        <v>41</v>
      </c>
      <c r="AR274" s="234" t="s">
        <v>41</v>
      </c>
      <c r="AS274" s="235"/>
      <c r="AT274" s="236"/>
      <c r="AU274" s="237"/>
      <c r="AV274" s="238">
        <v>77</v>
      </c>
      <c r="AW274" s="239">
        <f>'[1]Nastavení cen'!$H$17</f>
        <v>390</v>
      </c>
      <c r="AX274" s="240"/>
    </row>
    <row r="275" spans="1:50" ht="17.25" hidden="1" customHeight="1" x14ac:dyDescent="0.3">
      <c r="A275" s="213"/>
      <c r="B275" s="214"/>
      <c r="C275" s="215"/>
      <c r="D275" s="186"/>
      <c r="E275" s="184"/>
      <c r="F275" s="185"/>
      <c r="G275" s="186"/>
      <c r="H275" s="186"/>
      <c r="I275" s="187"/>
      <c r="J275" s="188"/>
      <c r="K275" s="216"/>
      <c r="L275" s="186"/>
      <c r="M275" s="186"/>
      <c r="N275" s="187"/>
      <c r="O275" s="263"/>
      <c r="P275" s="370" t="s">
        <v>323</v>
      </c>
      <c r="Q275" s="218"/>
      <c r="R275" s="219">
        <f t="shared" si="52"/>
        <v>0</v>
      </c>
      <c r="S275" s="219">
        <f t="shared" si="53"/>
        <v>14</v>
      </c>
      <c r="T275" s="195"/>
      <c r="U275" s="196">
        <v>4</v>
      </c>
      <c r="V275" s="89">
        <f t="shared" si="48"/>
        <v>0</v>
      </c>
      <c r="W275" s="220" t="s">
        <v>286</v>
      </c>
      <c r="X275" s="221" t="s">
        <v>289</v>
      </c>
      <c r="Y275" s="222" t="s">
        <v>43</v>
      </c>
      <c r="Z275" s="199"/>
      <c r="AA275" s="218"/>
      <c r="AB275" s="223">
        <v>0</v>
      </c>
      <c r="AC275" s="224" t="s">
        <v>48</v>
      </c>
      <c r="AD275" s="225">
        <f t="shared" si="54"/>
        <v>670</v>
      </c>
      <c r="AE275" s="226">
        <f>CEILING(AD275+AD275*'[1]Nastavení cen'!$J$17,1)</f>
        <v>979</v>
      </c>
      <c r="AF275" s="226">
        <f t="shared" si="55"/>
        <v>0</v>
      </c>
      <c r="AG275" s="241"/>
      <c r="AH275" s="242"/>
      <c r="AI275" s="242"/>
      <c r="AJ275" s="228">
        <f t="shared" si="56"/>
        <v>979</v>
      </c>
      <c r="AK275" s="218"/>
      <c r="AL275" s="229">
        <f t="shared" si="57"/>
        <v>0</v>
      </c>
      <c r="AM275" s="204"/>
      <c r="AN275" s="230" t="s">
        <v>41</v>
      </c>
      <c r="AO275" s="231" t="s">
        <v>41</v>
      </c>
      <c r="AP275" s="245" t="s">
        <v>41</v>
      </c>
      <c r="AQ275" s="233" t="s">
        <v>41</v>
      </c>
      <c r="AR275" s="234" t="s">
        <v>41</v>
      </c>
      <c r="AS275" s="235"/>
      <c r="AT275" s="236"/>
      <c r="AU275" s="237"/>
      <c r="AV275" s="238">
        <v>103</v>
      </c>
      <c r="AW275" s="239">
        <f>'[1]Nastavení cen'!$H$17</f>
        <v>390</v>
      </c>
      <c r="AX275" s="240"/>
    </row>
    <row r="276" spans="1:50" ht="17.25" hidden="1" customHeight="1" x14ac:dyDescent="0.3">
      <c r="A276" s="213"/>
      <c r="B276" s="214"/>
      <c r="C276" s="215"/>
      <c r="D276" s="186"/>
      <c r="E276" s="184"/>
      <c r="F276" s="185"/>
      <c r="G276" s="186"/>
      <c r="H276" s="186"/>
      <c r="I276" s="187"/>
      <c r="J276" s="188"/>
      <c r="K276" s="216"/>
      <c r="L276" s="186"/>
      <c r="M276" s="186"/>
      <c r="N276" s="187"/>
      <c r="O276" s="263"/>
      <c r="P276" s="370" t="s">
        <v>323</v>
      </c>
      <c r="Q276" s="218"/>
      <c r="R276" s="219">
        <f t="shared" si="52"/>
        <v>0</v>
      </c>
      <c r="S276" s="219">
        <f t="shared" si="53"/>
        <v>14</v>
      </c>
      <c r="T276" s="195"/>
      <c r="U276" s="196">
        <v>4</v>
      </c>
      <c r="V276" s="89">
        <f t="shared" si="48"/>
        <v>0</v>
      </c>
      <c r="W276" s="220" t="s">
        <v>286</v>
      </c>
      <c r="X276" s="221" t="s">
        <v>290</v>
      </c>
      <c r="Y276" s="222" t="s">
        <v>43</v>
      </c>
      <c r="Z276" s="199"/>
      <c r="AA276" s="218"/>
      <c r="AB276" s="223">
        <v>0</v>
      </c>
      <c r="AC276" s="224" t="s">
        <v>146</v>
      </c>
      <c r="AD276" s="225">
        <f t="shared" si="54"/>
        <v>416</v>
      </c>
      <c r="AE276" s="226">
        <f>CEILING(AD276+AD276*'[1]Nastavení cen'!$J$17,1)</f>
        <v>608</v>
      </c>
      <c r="AF276" s="226">
        <f t="shared" si="55"/>
        <v>0</v>
      </c>
      <c r="AG276" s="241"/>
      <c r="AH276" s="242"/>
      <c r="AI276" s="242"/>
      <c r="AJ276" s="228">
        <f t="shared" si="56"/>
        <v>608</v>
      </c>
      <c r="AK276" s="218"/>
      <c r="AL276" s="229">
        <f t="shared" si="57"/>
        <v>0</v>
      </c>
      <c r="AM276" s="204"/>
      <c r="AN276" s="230" t="s">
        <v>41</v>
      </c>
      <c r="AO276" s="231" t="s">
        <v>41</v>
      </c>
      <c r="AP276" s="245" t="s">
        <v>41</v>
      </c>
      <c r="AQ276" s="233" t="s">
        <v>41</v>
      </c>
      <c r="AR276" s="234" t="s">
        <v>41</v>
      </c>
      <c r="AS276" s="235"/>
      <c r="AT276" s="236"/>
      <c r="AU276" s="237"/>
      <c r="AV276" s="238">
        <v>64</v>
      </c>
      <c r="AW276" s="239">
        <f>'[1]Nastavení cen'!$H$17</f>
        <v>390</v>
      </c>
      <c r="AX276" s="240"/>
    </row>
    <row r="277" spans="1:50" ht="17.25" hidden="1" customHeight="1" x14ac:dyDescent="0.3">
      <c r="A277" s="213"/>
      <c r="B277" s="214"/>
      <c r="C277" s="215"/>
      <c r="D277" s="186"/>
      <c r="E277" s="184"/>
      <c r="F277" s="185"/>
      <c r="G277" s="186"/>
      <c r="H277" s="186"/>
      <c r="I277" s="187"/>
      <c r="J277" s="188"/>
      <c r="K277" s="216"/>
      <c r="L277" s="186"/>
      <c r="M277" s="186"/>
      <c r="N277" s="187"/>
      <c r="O277" s="263"/>
      <c r="P277" s="370" t="s">
        <v>323</v>
      </c>
      <c r="Q277" s="218"/>
      <c r="R277" s="219">
        <f t="shared" si="52"/>
        <v>0</v>
      </c>
      <c r="S277" s="219">
        <f t="shared" si="53"/>
        <v>14</v>
      </c>
      <c r="T277" s="195"/>
      <c r="U277" s="196">
        <v>4</v>
      </c>
      <c r="V277" s="89">
        <f t="shared" si="48"/>
        <v>0</v>
      </c>
      <c r="W277" s="220" t="s">
        <v>328</v>
      </c>
      <c r="X277" s="221" t="s">
        <v>329</v>
      </c>
      <c r="Y277" s="222" t="s">
        <v>43</v>
      </c>
      <c r="Z277" s="199"/>
      <c r="AA277" s="218"/>
      <c r="AB277" s="339">
        <v>0</v>
      </c>
      <c r="AC277" s="346" t="s">
        <v>66</v>
      </c>
      <c r="AD277" s="347">
        <f t="shared" si="54"/>
        <v>390</v>
      </c>
      <c r="AE277" s="226">
        <f>CEILING(AD277+AD277*'[1]Nastavení cen'!$J$17,1)</f>
        <v>570</v>
      </c>
      <c r="AF277" s="348">
        <f t="shared" si="55"/>
        <v>0</v>
      </c>
      <c r="AG277" s="243"/>
      <c r="AH277" s="242"/>
      <c r="AI277" s="244"/>
      <c r="AJ277" s="349">
        <f t="shared" si="56"/>
        <v>570</v>
      </c>
      <c r="AK277" s="255"/>
      <c r="AL277" s="229">
        <f t="shared" si="57"/>
        <v>0</v>
      </c>
      <c r="AM277" s="204"/>
      <c r="AN277" s="230" t="s">
        <v>41</v>
      </c>
      <c r="AO277" s="231" t="s">
        <v>41</v>
      </c>
      <c r="AP277" s="245" t="s">
        <v>41</v>
      </c>
      <c r="AQ277" s="233" t="s">
        <v>41</v>
      </c>
      <c r="AR277" s="234" t="s">
        <v>41</v>
      </c>
      <c r="AS277" s="235"/>
      <c r="AT277" s="236"/>
      <c r="AU277" s="237"/>
      <c r="AV277" s="238">
        <v>60</v>
      </c>
      <c r="AW277" s="239">
        <f>'[1]Nastavení cen'!$H$17</f>
        <v>390</v>
      </c>
      <c r="AX277" s="240"/>
    </row>
    <row r="278" spans="1:50" ht="17.25" hidden="1" customHeight="1" x14ac:dyDescent="0.3">
      <c r="A278" s="213"/>
      <c r="B278" s="214"/>
      <c r="C278" s="215"/>
      <c r="D278" s="186"/>
      <c r="E278" s="184"/>
      <c r="F278" s="185"/>
      <c r="G278" s="186"/>
      <c r="H278" s="186"/>
      <c r="I278" s="187"/>
      <c r="J278" s="188"/>
      <c r="K278" s="216"/>
      <c r="L278" s="186"/>
      <c r="M278" s="186"/>
      <c r="N278" s="187"/>
      <c r="O278" s="191"/>
      <c r="P278" s="370" t="s">
        <v>323</v>
      </c>
      <c r="Q278" s="218"/>
      <c r="R278" s="219">
        <f t="shared" si="52"/>
        <v>0</v>
      </c>
      <c r="S278" s="219">
        <f t="shared" si="53"/>
        <v>14</v>
      </c>
      <c r="T278" s="195"/>
      <c r="U278" s="196">
        <v>5</v>
      </c>
      <c r="V278" s="89">
        <f t="shared" si="48"/>
        <v>0</v>
      </c>
      <c r="W278" s="220" t="s">
        <v>328</v>
      </c>
      <c r="X278" s="221" t="s">
        <v>330</v>
      </c>
      <c r="Y278" s="371" t="s">
        <v>331</v>
      </c>
      <c r="Z278" s="199"/>
      <c r="AA278" s="218"/>
      <c r="AB278" s="339">
        <v>0</v>
      </c>
      <c r="AC278" s="224" t="s">
        <v>66</v>
      </c>
      <c r="AD278" s="227"/>
      <c r="AE278" s="226"/>
      <c r="AF278" s="227"/>
      <c r="AG278" s="227">
        <f>CEILING(AX278+(AX278*'[1]Nastavení cen'!$G$17),1)</f>
        <v>800</v>
      </c>
      <c r="AH278" s="227">
        <f>CEILING(AG278*'[1]Nastavení cen'!$K$17,1)+AG278</f>
        <v>1040</v>
      </c>
      <c r="AI278" s="227">
        <f t="shared" ref="AI278:AI283" si="58">(AB278*AH278)</f>
        <v>0</v>
      </c>
      <c r="AJ278" s="228">
        <f t="shared" si="56"/>
        <v>1040</v>
      </c>
      <c r="AK278" s="218"/>
      <c r="AL278" s="229">
        <f t="shared" si="57"/>
        <v>0</v>
      </c>
      <c r="AM278" s="204"/>
      <c r="AN278" s="230" t="s">
        <v>41</v>
      </c>
      <c r="AO278" s="231" t="s">
        <v>41</v>
      </c>
      <c r="AP278" s="245" t="s">
        <v>41</v>
      </c>
      <c r="AQ278" s="233" t="s">
        <v>41</v>
      </c>
      <c r="AR278" s="234" t="s">
        <v>41</v>
      </c>
      <c r="AS278" s="235"/>
      <c r="AT278" s="236"/>
      <c r="AU278" s="237"/>
      <c r="AV278" s="238"/>
      <c r="AW278" s="239"/>
      <c r="AX278" s="240">
        <v>800</v>
      </c>
    </row>
    <row r="279" spans="1:50" ht="17.25" hidden="1" customHeight="1" x14ac:dyDescent="0.3">
      <c r="A279" s="213"/>
      <c r="B279" s="214"/>
      <c r="C279" s="215"/>
      <c r="D279" s="186"/>
      <c r="E279" s="184"/>
      <c r="F279" s="185"/>
      <c r="G279" s="186"/>
      <c r="H279" s="186"/>
      <c r="I279" s="187"/>
      <c r="J279" s="188"/>
      <c r="K279" s="216"/>
      <c r="L279" s="186"/>
      <c r="M279" s="186"/>
      <c r="N279" s="187"/>
      <c r="O279" s="191"/>
      <c r="P279" s="370" t="s">
        <v>323</v>
      </c>
      <c r="Q279" s="218"/>
      <c r="R279" s="219">
        <f t="shared" si="52"/>
        <v>0</v>
      </c>
      <c r="S279" s="219">
        <f t="shared" si="53"/>
        <v>14</v>
      </c>
      <c r="T279" s="195"/>
      <c r="U279" s="196">
        <v>5</v>
      </c>
      <c r="V279" s="89">
        <f t="shared" si="48"/>
        <v>0</v>
      </c>
      <c r="W279" s="220" t="s">
        <v>328</v>
      </c>
      <c r="X279" s="221" t="s">
        <v>330</v>
      </c>
      <c r="Y279" s="371" t="s">
        <v>332</v>
      </c>
      <c r="Z279" s="199"/>
      <c r="AA279" s="218"/>
      <c r="AB279" s="339">
        <v>0</v>
      </c>
      <c r="AC279" s="224" t="s">
        <v>66</v>
      </c>
      <c r="AD279" s="227"/>
      <c r="AE279" s="226"/>
      <c r="AF279" s="227"/>
      <c r="AG279" s="227">
        <f>CEILING(AX279+(AX279*'[1]Nastavení cen'!$G$17),1)</f>
        <v>1200</v>
      </c>
      <c r="AH279" s="227">
        <f>CEILING(AG279*'[1]Nastavení cen'!$K$17,1)+AG279</f>
        <v>1560</v>
      </c>
      <c r="AI279" s="227">
        <f t="shared" si="58"/>
        <v>0</v>
      </c>
      <c r="AJ279" s="228">
        <f t="shared" si="56"/>
        <v>1560</v>
      </c>
      <c r="AK279" s="218"/>
      <c r="AL279" s="229">
        <f t="shared" si="57"/>
        <v>0</v>
      </c>
      <c r="AM279" s="204"/>
      <c r="AN279" s="230" t="s">
        <v>41</v>
      </c>
      <c r="AO279" s="231" t="s">
        <v>41</v>
      </c>
      <c r="AP279" s="245" t="s">
        <v>41</v>
      </c>
      <c r="AQ279" s="233" t="s">
        <v>41</v>
      </c>
      <c r="AR279" s="234" t="s">
        <v>41</v>
      </c>
      <c r="AS279" s="235"/>
      <c r="AT279" s="236"/>
      <c r="AU279" s="237"/>
      <c r="AV279" s="238"/>
      <c r="AW279" s="239"/>
      <c r="AX279" s="240">
        <v>1200</v>
      </c>
    </row>
    <row r="280" spans="1:50" ht="17.25" hidden="1" customHeight="1" x14ac:dyDescent="0.3">
      <c r="A280" s="213"/>
      <c r="B280" s="214"/>
      <c r="C280" s="215"/>
      <c r="D280" s="186"/>
      <c r="E280" s="184"/>
      <c r="F280" s="185"/>
      <c r="G280" s="186"/>
      <c r="H280" s="186"/>
      <c r="I280" s="187"/>
      <c r="J280" s="188"/>
      <c r="K280" s="216"/>
      <c r="L280" s="186"/>
      <c r="M280" s="186"/>
      <c r="N280" s="187"/>
      <c r="O280" s="191"/>
      <c r="P280" s="370" t="s">
        <v>323</v>
      </c>
      <c r="Q280" s="218"/>
      <c r="R280" s="219">
        <f t="shared" si="52"/>
        <v>0</v>
      </c>
      <c r="S280" s="219">
        <f t="shared" si="53"/>
        <v>14</v>
      </c>
      <c r="T280" s="195"/>
      <c r="U280" s="196">
        <v>5</v>
      </c>
      <c r="V280" s="89">
        <f t="shared" si="48"/>
        <v>0</v>
      </c>
      <c r="W280" s="220" t="s">
        <v>328</v>
      </c>
      <c r="X280" s="221" t="s">
        <v>330</v>
      </c>
      <c r="Y280" s="371" t="s">
        <v>333</v>
      </c>
      <c r="Z280" s="199"/>
      <c r="AA280" s="218"/>
      <c r="AB280" s="339">
        <v>0</v>
      </c>
      <c r="AC280" s="224" t="s">
        <v>66</v>
      </c>
      <c r="AD280" s="227"/>
      <c r="AE280" s="226"/>
      <c r="AF280" s="227"/>
      <c r="AG280" s="227">
        <f>CEILING(AX280+(AX280*'[1]Nastavení cen'!$G$17),1)</f>
        <v>800</v>
      </c>
      <c r="AH280" s="227">
        <f>CEILING(AG280*'[1]Nastavení cen'!$K$17,1)+AG280</f>
        <v>1040</v>
      </c>
      <c r="AI280" s="227">
        <f t="shared" si="58"/>
        <v>0</v>
      </c>
      <c r="AJ280" s="228">
        <f t="shared" si="56"/>
        <v>1040</v>
      </c>
      <c r="AK280" s="218"/>
      <c r="AL280" s="229">
        <f t="shared" si="57"/>
        <v>0</v>
      </c>
      <c r="AM280" s="204"/>
      <c r="AN280" s="230" t="s">
        <v>41</v>
      </c>
      <c r="AO280" s="231" t="s">
        <v>41</v>
      </c>
      <c r="AP280" s="245" t="s">
        <v>41</v>
      </c>
      <c r="AQ280" s="233" t="s">
        <v>41</v>
      </c>
      <c r="AR280" s="234" t="s">
        <v>41</v>
      </c>
      <c r="AS280" s="235"/>
      <c r="AT280" s="236"/>
      <c r="AU280" s="237"/>
      <c r="AV280" s="238"/>
      <c r="AW280" s="239"/>
      <c r="AX280" s="240">
        <v>800</v>
      </c>
    </row>
    <row r="281" spans="1:50" ht="17.25" hidden="1" customHeight="1" x14ac:dyDescent="0.3">
      <c r="A281" s="213"/>
      <c r="B281" s="214"/>
      <c r="C281" s="215"/>
      <c r="D281" s="186"/>
      <c r="E281" s="184"/>
      <c r="F281" s="185"/>
      <c r="G281" s="186"/>
      <c r="H281" s="186"/>
      <c r="I281" s="187"/>
      <c r="J281" s="188"/>
      <c r="K281" s="216"/>
      <c r="L281" s="186"/>
      <c r="M281" s="186"/>
      <c r="N281" s="187"/>
      <c r="O281" s="191"/>
      <c r="P281" s="370" t="s">
        <v>323</v>
      </c>
      <c r="Q281" s="218"/>
      <c r="R281" s="219">
        <f t="shared" si="52"/>
        <v>0</v>
      </c>
      <c r="S281" s="219">
        <f t="shared" si="53"/>
        <v>14</v>
      </c>
      <c r="T281" s="195"/>
      <c r="U281" s="196">
        <v>5</v>
      </c>
      <c r="V281" s="89">
        <f t="shared" si="48"/>
        <v>0</v>
      </c>
      <c r="W281" s="220" t="s">
        <v>328</v>
      </c>
      <c r="X281" s="221" t="s">
        <v>330</v>
      </c>
      <c r="Y281" s="371" t="s">
        <v>334</v>
      </c>
      <c r="Z281" s="199"/>
      <c r="AA281" s="218"/>
      <c r="AB281" s="339">
        <v>0</v>
      </c>
      <c r="AC281" s="224" t="s">
        <v>335</v>
      </c>
      <c r="AD281" s="227"/>
      <c r="AE281" s="226"/>
      <c r="AF281" s="227"/>
      <c r="AG281" s="227">
        <f>CEILING(AX281+(AX281*'[1]Nastavení cen'!$G$17),1)</f>
        <v>7000</v>
      </c>
      <c r="AH281" s="227">
        <f>CEILING(AG281*'[1]Nastavení cen'!$K$17,1)+AG281</f>
        <v>9100</v>
      </c>
      <c r="AI281" s="227">
        <f t="shared" si="58"/>
        <v>0</v>
      </c>
      <c r="AJ281" s="228">
        <f t="shared" si="56"/>
        <v>9100</v>
      </c>
      <c r="AK281" s="218"/>
      <c r="AL281" s="229">
        <f t="shared" si="57"/>
        <v>0</v>
      </c>
      <c r="AM281" s="204"/>
      <c r="AN281" s="230" t="s">
        <v>41</v>
      </c>
      <c r="AO281" s="231" t="s">
        <v>41</v>
      </c>
      <c r="AP281" s="245" t="s">
        <v>41</v>
      </c>
      <c r="AQ281" s="233" t="s">
        <v>41</v>
      </c>
      <c r="AR281" s="234" t="s">
        <v>41</v>
      </c>
      <c r="AS281" s="235"/>
      <c r="AT281" s="236"/>
      <c r="AU281" s="237"/>
      <c r="AV281" s="238"/>
      <c r="AW281" s="239"/>
      <c r="AX281" s="240">
        <v>7000</v>
      </c>
    </row>
    <row r="282" spans="1:50" ht="17.25" hidden="1" customHeight="1" x14ac:dyDescent="0.3">
      <c r="A282" s="213"/>
      <c r="B282" s="214"/>
      <c r="C282" s="215"/>
      <c r="D282" s="186"/>
      <c r="E282" s="184"/>
      <c r="F282" s="185"/>
      <c r="G282" s="186"/>
      <c r="H282" s="186"/>
      <c r="I282" s="187"/>
      <c r="J282" s="188"/>
      <c r="K282" s="216"/>
      <c r="L282" s="186"/>
      <c r="M282" s="186"/>
      <c r="N282" s="187"/>
      <c r="O282" s="191"/>
      <c r="P282" s="370" t="s">
        <v>323</v>
      </c>
      <c r="Q282" s="218"/>
      <c r="R282" s="219">
        <f t="shared" si="52"/>
        <v>0</v>
      </c>
      <c r="S282" s="219">
        <f t="shared" si="53"/>
        <v>14</v>
      </c>
      <c r="T282" s="195"/>
      <c r="U282" s="196">
        <v>5</v>
      </c>
      <c r="V282" s="89">
        <f t="shared" si="48"/>
        <v>0</v>
      </c>
      <c r="W282" s="220" t="s">
        <v>328</v>
      </c>
      <c r="X282" s="221" t="s">
        <v>330</v>
      </c>
      <c r="Y282" s="371" t="s">
        <v>336</v>
      </c>
      <c r="Z282" s="199"/>
      <c r="AA282" s="218"/>
      <c r="AB282" s="339">
        <v>0</v>
      </c>
      <c r="AC282" s="224" t="s">
        <v>335</v>
      </c>
      <c r="AD282" s="227"/>
      <c r="AE282" s="226"/>
      <c r="AF282" s="227"/>
      <c r="AG282" s="227">
        <f>CEILING(AX282+(AX282*'[1]Nastavení cen'!$G$17),1)</f>
        <v>9000</v>
      </c>
      <c r="AH282" s="227">
        <f>CEILING(AG282*'[1]Nastavení cen'!$K$17,1)+AG282</f>
        <v>11700</v>
      </c>
      <c r="AI282" s="227">
        <f t="shared" si="58"/>
        <v>0</v>
      </c>
      <c r="AJ282" s="228">
        <f t="shared" si="56"/>
        <v>11700</v>
      </c>
      <c r="AK282" s="218"/>
      <c r="AL282" s="229">
        <f t="shared" si="57"/>
        <v>0</v>
      </c>
      <c r="AM282" s="204"/>
      <c r="AN282" s="230" t="s">
        <v>41</v>
      </c>
      <c r="AO282" s="231" t="s">
        <v>41</v>
      </c>
      <c r="AP282" s="245" t="s">
        <v>41</v>
      </c>
      <c r="AQ282" s="233" t="s">
        <v>41</v>
      </c>
      <c r="AR282" s="234" t="s">
        <v>41</v>
      </c>
      <c r="AS282" s="235"/>
      <c r="AT282" s="236"/>
      <c r="AU282" s="237"/>
      <c r="AV282" s="238"/>
      <c r="AW282" s="239"/>
      <c r="AX282" s="240">
        <v>9000</v>
      </c>
    </row>
    <row r="283" spans="1:50" ht="17.25" hidden="1" customHeight="1" x14ac:dyDescent="0.3">
      <c r="A283" s="213"/>
      <c r="B283" s="214"/>
      <c r="C283" s="215"/>
      <c r="D283" s="186"/>
      <c r="E283" s="184"/>
      <c r="F283" s="185"/>
      <c r="G283" s="186"/>
      <c r="H283" s="186"/>
      <c r="I283" s="187"/>
      <c r="J283" s="188"/>
      <c r="K283" s="216"/>
      <c r="L283" s="186"/>
      <c r="M283" s="186"/>
      <c r="N283" s="187"/>
      <c r="O283" s="191"/>
      <c r="P283" s="370" t="s">
        <v>323</v>
      </c>
      <c r="Q283" s="218"/>
      <c r="R283" s="219">
        <f t="shared" si="52"/>
        <v>0</v>
      </c>
      <c r="S283" s="219">
        <f t="shared" si="53"/>
        <v>14</v>
      </c>
      <c r="T283" s="195"/>
      <c r="U283" s="196">
        <v>5</v>
      </c>
      <c r="V283" s="89">
        <f t="shared" si="48"/>
        <v>0</v>
      </c>
      <c r="W283" s="220" t="s">
        <v>328</v>
      </c>
      <c r="X283" s="221" t="s">
        <v>330</v>
      </c>
      <c r="Y283" s="371" t="s">
        <v>337</v>
      </c>
      <c r="Z283" s="199"/>
      <c r="AA283" s="218"/>
      <c r="AB283" s="339">
        <v>0</v>
      </c>
      <c r="AC283" s="224" t="s">
        <v>335</v>
      </c>
      <c r="AD283" s="227"/>
      <c r="AE283" s="226"/>
      <c r="AF283" s="227"/>
      <c r="AG283" s="227">
        <f>CEILING(AX283+(AX283*'[1]Nastavení cen'!$G$17),1)</f>
        <v>7000</v>
      </c>
      <c r="AH283" s="227">
        <f>CEILING(AG283*'[1]Nastavení cen'!$K$17,1)+AG283</f>
        <v>9100</v>
      </c>
      <c r="AI283" s="227">
        <f t="shared" si="58"/>
        <v>0</v>
      </c>
      <c r="AJ283" s="228">
        <f t="shared" si="56"/>
        <v>9100</v>
      </c>
      <c r="AK283" s="218"/>
      <c r="AL283" s="229">
        <f t="shared" si="57"/>
        <v>0</v>
      </c>
      <c r="AM283" s="204"/>
      <c r="AN283" s="230" t="s">
        <v>41</v>
      </c>
      <c r="AO283" s="231" t="s">
        <v>41</v>
      </c>
      <c r="AP283" s="245" t="s">
        <v>41</v>
      </c>
      <c r="AQ283" s="233" t="s">
        <v>41</v>
      </c>
      <c r="AR283" s="234" t="s">
        <v>41</v>
      </c>
      <c r="AS283" s="235"/>
      <c r="AT283" s="236"/>
      <c r="AU283" s="237"/>
      <c r="AV283" s="238"/>
      <c r="AW283" s="239"/>
      <c r="AX283" s="240">
        <v>7000</v>
      </c>
    </row>
    <row r="284" spans="1:50" ht="17.25" hidden="1" customHeight="1" x14ac:dyDescent="0.3">
      <c r="A284" s="213"/>
      <c r="B284" s="214"/>
      <c r="C284" s="215"/>
      <c r="D284" s="186"/>
      <c r="E284" s="184"/>
      <c r="F284" s="185"/>
      <c r="G284" s="186"/>
      <c r="H284" s="186"/>
      <c r="I284" s="187"/>
      <c r="J284" s="188"/>
      <c r="K284" s="216"/>
      <c r="L284" s="186"/>
      <c r="M284" s="186"/>
      <c r="N284" s="187"/>
      <c r="O284" s="191"/>
      <c r="P284" s="370" t="s">
        <v>323</v>
      </c>
      <c r="Q284" s="218"/>
      <c r="R284" s="219">
        <f t="shared" si="52"/>
        <v>0</v>
      </c>
      <c r="S284" s="219">
        <f t="shared" si="53"/>
        <v>14</v>
      </c>
      <c r="T284" s="195"/>
      <c r="U284" s="196">
        <v>4</v>
      </c>
      <c r="V284" s="89">
        <f t="shared" si="48"/>
        <v>0</v>
      </c>
      <c r="W284" s="220" t="s">
        <v>338</v>
      </c>
      <c r="X284" s="221" t="s">
        <v>339</v>
      </c>
      <c r="Y284" s="222" t="s">
        <v>43</v>
      </c>
      <c r="Z284" s="199"/>
      <c r="AA284" s="218"/>
      <c r="AB284" s="339">
        <v>0</v>
      </c>
      <c r="AC284" s="224" t="s">
        <v>48</v>
      </c>
      <c r="AD284" s="225">
        <f t="shared" ref="AD284:AD337" si="59">ROUND(AV284*(AW284/60),0)</f>
        <v>221</v>
      </c>
      <c r="AE284" s="226">
        <f>CEILING(AD284+AD284*'[1]Nastavení cen'!$J$17,1)</f>
        <v>323</v>
      </c>
      <c r="AF284" s="348">
        <f t="shared" ref="AF284:AF337" si="60">(AB284*AE284)</f>
        <v>0</v>
      </c>
      <c r="AG284" s="227"/>
      <c r="AH284" s="227"/>
      <c r="AI284" s="227"/>
      <c r="AJ284" s="228">
        <f t="shared" si="56"/>
        <v>323</v>
      </c>
      <c r="AK284" s="218"/>
      <c r="AL284" s="229">
        <f t="shared" si="57"/>
        <v>0</v>
      </c>
      <c r="AM284" s="204"/>
      <c r="AN284" s="230" t="s">
        <v>41</v>
      </c>
      <c r="AO284" s="231" t="s">
        <v>41</v>
      </c>
      <c r="AP284" s="245" t="s">
        <v>41</v>
      </c>
      <c r="AQ284" s="233" t="s">
        <v>41</v>
      </c>
      <c r="AR284" s="234" t="s">
        <v>41</v>
      </c>
      <c r="AS284" s="235">
        <v>1700</v>
      </c>
      <c r="AT284" s="236">
        <f t="shared" ref="AT284:AT285" si="61">AB284*AS284</f>
        <v>0</v>
      </c>
      <c r="AU284" s="237"/>
      <c r="AV284" s="238">
        <v>34</v>
      </c>
      <c r="AW284" s="239">
        <f>'[1]Nastavení cen'!$H$17</f>
        <v>390</v>
      </c>
      <c r="AX284" s="240"/>
    </row>
    <row r="285" spans="1:50" ht="17.25" hidden="1" customHeight="1" x14ac:dyDescent="0.3">
      <c r="A285" s="213"/>
      <c r="B285" s="214"/>
      <c r="C285" s="215"/>
      <c r="D285" s="186"/>
      <c r="E285" s="184"/>
      <c r="F285" s="185"/>
      <c r="G285" s="186"/>
      <c r="H285" s="186"/>
      <c r="I285" s="187"/>
      <c r="J285" s="188"/>
      <c r="K285" s="216"/>
      <c r="L285" s="186"/>
      <c r="M285" s="186"/>
      <c r="N285" s="187"/>
      <c r="O285" s="191"/>
      <c r="P285" s="370" t="s">
        <v>323</v>
      </c>
      <c r="Q285" s="218"/>
      <c r="R285" s="219">
        <f t="shared" si="52"/>
        <v>0</v>
      </c>
      <c r="S285" s="219">
        <f t="shared" si="53"/>
        <v>14</v>
      </c>
      <c r="T285" s="195"/>
      <c r="U285" s="196">
        <v>4</v>
      </c>
      <c r="V285" s="89">
        <f t="shared" si="48"/>
        <v>0</v>
      </c>
      <c r="W285" s="220" t="s">
        <v>338</v>
      </c>
      <c r="X285" s="221" t="s">
        <v>340</v>
      </c>
      <c r="Y285" s="222" t="s">
        <v>43</v>
      </c>
      <c r="Z285" s="199"/>
      <c r="AA285" s="218"/>
      <c r="AB285" s="339">
        <v>0</v>
      </c>
      <c r="AC285" s="224" t="s">
        <v>207</v>
      </c>
      <c r="AD285" s="225">
        <f t="shared" si="59"/>
        <v>891</v>
      </c>
      <c r="AE285" s="226">
        <f>CEILING(AD285+AD285*'[1]Nastavení cen'!$J$17,1)</f>
        <v>1301</v>
      </c>
      <c r="AF285" s="348">
        <f t="shared" si="60"/>
        <v>0</v>
      </c>
      <c r="AG285" s="227"/>
      <c r="AH285" s="227"/>
      <c r="AI285" s="227"/>
      <c r="AJ285" s="228">
        <f t="shared" si="56"/>
        <v>1301</v>
      </c>
      <c r="AK285" s="218"/>
      <c r="AL285" s="229">
        <f t="shared" si="57"/>
        <v>0</v>
      </c>
      <c r="AM285" s="204"/>
      <c r="AN285" s="230" t="s">
        <v>41</v>
      </c>
      <c r="AO285" s="231" t="s">
        <v>41</v>
      </c>
      <c r="AP285" s="245" t="s">
        <v>41</v>
      </c>
      <c r="AQ285" s="233" t="s">
        <v>41</v>
      </c>
      <c r="AR285" s="234" t="s">
        <v>41</v>
      </c>
      <c r="AS285" s="235">
        <v>1700</v>
      </c>
      <c r="AT285" s="236">
        <f t="shared" si="61"/>
        <v>0</v>
      </c>
      <c r="AU285" s="237"/>
      <c r="AV285" s="238">
        <v>137</v>
      </c>
      <c r="AW285" s="239">
        <f>'[1]Nastavení cen'!$H$17</f>
        <v>390</v>
      </c>
      <c r="AX285" s="240"/>
    </row>
    <row r="286" spans="1:50" ht="17.25" hidden="1" customHeight="1" x14ac:dyDescent="0.3">
      <c r="A286" s="213"/>
      <c r="B286" s="214"/>
      <c r="C286" s="215"/>
      <c r="D286" s="186"/>
      <c r="E286" s="184"/>
      <c r="F286" s="185"/>
      <c r="G286" s="186"/>
      <c r="H286" s="186"/>
      <c r="I286" s="187"/>
      <c r="J286" s="188"/>
      <c r="K286" s="216"/>
      <c r="L286" s="186"/>
      <c r="M286" s="186"/>
      <c r="N286" s="187"/>
      <c r="O286" s="191"/>
      <c r="P286" s="370" t="s">
        <v>323</v>
      </c>
      <c r="Q286" s="218"/>
      <c r="R286" s="219">
        <f t="shared" si="52"/>
        <v>0</v>
      </c>
      <c r="S286" s="219">
        <f t="shared" si="53"/>
        <v>14</v>
      </c>
      <c r="T286" s="195"/>
      <c r="U286" s="196">
        <v>5</v>
      </c>
      <c r="V286" s="89">
        <f t="shared" si="48"/>
        <v>0</v>
      </c>
      <c r="W286" s="220" t="s">
        <v>341</v>
      </c>
      <c r="X286" s="221" t="s">
        <v>342</v>
      </c>
      <c r="Y286" s="222" t="s">
        <v>343</v>
      </c>
      <c r="Z286" s="199"/>
      <c r="AA286" s="218"/>
      <c r="AB286" s="223">
        <v>0</v>
      </c>
      <c r="AC286" s="224" t="s">
        <v>146</v>
      </c>
      <c r="AD286" s="225">
        <f t="shared" si="59"/>
        <v>104</v>
      </c>
      <c r="AE286" s="226">
        <f>CEILING(AD286+AD286*'[1]Nastavení cen'!$J$17,1)</f>
        <v>152</v>
      </c>
      <c r="AF286" s="226">
        <f t="shared" si="60"/>
        <v>0</v>
      </c>
      <c r="AG286" s="227">
        <f>CEILING(AX286+(AX286*'[1]Nastavení cen'!$G$17),1)</f>
        <v>120</v>
      </c>
      <c r="AH286" s="227">
        <f>CEILING(AG286*'[1]Nastavení cen'!$K$17,1)+AG286</f>
        <v>156</v>
      </c>
      <c r="AI286" s="227">
        <f>(AB286*AH286)</f>
        <v>0</v>
      </c>
      <c r="AJ286" s="228">
        <f t="shared" si="56"/>
        <v>308</v>
      </c>
      <c r="AK286" s="218"/>
      <c r="AL286" s="229">
        <f t="shared" si="57"/>
        <v>0</v>
      </c>
      <c r="AM286" s="204"/>
      <c r="AN286" s="230">
        <v>0.5</v>
      </c>
      <c r="AO286" s="231">
        <f>AB286*AN286</f>
        <v>0</v>
      </c>
      <c r="AP286" s="232">
        <v>0.05</v>
      </c>
      <c r="AQ286" s="233" t="s">
        <v>41</v>
      </c>
      <c r="AR286" s="234">
        <f>AO286*AP286</f>
        <v>0</v>
      </c>
      <c r="AS286" s="235"/>
      <c r="AT286" s="236"/>
      <c r="AU286" s="237"/>
      <c r="AV286" s="238">
        <v>16</v>
      </c>
      <c r="AW286" s="239">
        <f>'[1]Nastavení cen'!$H$17</f>
        <v>390</v>
      </c>
      <c r="AX286" s="240">
        <v>120</v>
      </c>
    </row>
    <row r="287" spans="1:50" ht="17.25" hidden="1" customHeight="1" x14ac:dyDescent="0.3">
      <c r="A287" s="213"/>
      <c r="B287" s="214"/>
      <c r="C287" s="215"/>
      <c r="D287" s="186"/>
      <c r="E287" s="184"/>
      <c r="F287" s="185"/>
      <c r="G287" s="186"/>
      <c r="H287" s="186"/>
      <c r="I287" s="187"/>
      <c r="J287" s="188"/>
      <c r="K287" s="216"/>
      <c r="L287" s="186"/>
      <c r="M287" s="186"/>
      <c r="N287" s="187"/>
      <c r="O287" s="191"/>
      <c r="P287" s="370" t="s">
        <v>323</v>
      </c>
      <c r="Q287" s="218"/>
      <c r="R287" s="219">
        <f t="shared" si="52"/>
        <v>0</v>
      </c>
      <c r="S287" s="219">
        <f t="shared" si="53"/>
        <v>14</v>
      </c>
      <c r="T287" s="195"/>
      <c r="U287" s="196">
        <v>4</v>
      </c>
      <c r="V287" s="89">
        <f t="shared" si="48"/>
        <v>0</v>
      </c>
      <c r="W287" s="220" t="s">
        <v>341</v>
      </c>
      <c r="X287" s="221" t="s">
        <v>342</v>
      </c>
      <c r="Y287" s="222" t="s">
        <v>43</v>
      </c>
      <c r="Z287" s="199"/>
      <c r="AA287" s="218"/>
      <c r="AB287" s="223">
        <v>0</v>
      </c>
      <c r="AC287" s="224" t="s">
        <v>146</v>
      </c>
      <c r="AD287" s="225">
        <f t="shared" si="59"/>
        <v>104</v>
      </c>
      <c r="AE287" s="226">
        <f>CEILING(AD287+AD287*'[1]Nastavení cen'!$J$17,1)</f>
        <v>152</v>
      </c>
      <c r="AF287" s="226">
        <f t="shared" si="60"/>
        <v>0</v>
      </c>
      <c r="AG287" s="243"/>
      <c r="AH287" s="242"/>
      <c r="AI287" s="244"/>
      <c r="AJ287" s="228">
        <f t="shared" si="56"/>
        <v>152</v>
      </c>
      <c r="AK287" s="218"/>
      <c r="AL287" s="229">
        <f t="shared" si="57"/>
        <v>0</v>
      </c>
      <c r="AM287" s="204"/>
      <c r="AN287" s="230" t="s">
        <v>41</v>
      </c>
      <c r="AO287" s="231" t="s">
        <v>41</v>
      </c>
      <c r="AP287" s="245" t="s">
        <v>41</v>
      </c>
      <c r="AQ287" s="233" t="s">
        <v>41</v>
      </c>
      <c r="AR287" s="234" t="s">
        <v>41</v>
      </c>
      <c r="AS287" s="235"/>
      <c r="AT287" s="236"/>
      <c r="AU287" s="237"/>
      <c r="AV287" s="238">
        <v>16</v>
      </c>
      <c r="AW287" s="239">
        <f>'[1]Nastavení cen'!$H$17</f>
        <v>390</v>
      </c>
      <c r="AX287" s="240"/>
    </row>
    <row r="288" spans="1:50" ht="17.25" hidden="1" customHeight="1" x14ac:dyDescent="0.3">
      <c r="A288" s="213"/>
      <c r="B288" s="214"/>
      <c r="C288" s="215"/>
      <c r="D288" s="186"/>
      <c r="E288" s="184"/>
      <c r="F288" s="185"/>
      <c r="G288" s="186"/>
      <c r="H288" s="186"/>
      <c r="I288" s="187"/>
      <c r="J288" s="188"/>
      <c r="K288" s="216"/>
      <c r="L288" s="186"/>
      <c r="M288" s="186"/>
      <c r="N288" s="187"/>
      <c r="O288" s="191"/>
      <c r="P288" s="370" t="s">
        <v>323</v>
      </c>
      <c r="Q288" s="218"/>
      <c r="R288" s="219">
        <f t="shared" si="52"/>
        <v>0</v>
      </c>
      <c r="S288" s="219">
        <f t="shared" si="53"/>
        <v>14</v>
      </c>
      <c r="T288" s="195"/>
      <c r="U288" s="196">
        <v>5</v>
      </c>
      <c r="V288" s="89">
        <f t="shared" si="48"/>
        <v>0</v>
      </c>
      <c r="W288" s="220" t="s">
        <v>341</v>
      </c>
      <c r="X288" s="221" t="s">
        <v>344</v>
      </c>
      <c r="Y288" s="222" t="s">
        <v>345</v>
      </c>
      <c r="Z288" s="199"/>
      <c r="AA288" s="218"/>
      <c r="AB288" s="223">
        <v>0</v>
      </c>
      <c r="AC288" s="224" t="s">
        <v>40</v>
      </c>
      <c r="AD288" s="225">
        <f t="shared" si="59"/>
        <v>59</v>
      </c>
      <c r="AE288" s="226">
        <f>CEILING(AD288+AD288*'[1]Nastavení cen'!$J$17,1)</f>
        <v>87</v>
      </c>
      <c r="AF288" s="226">
        <f t="shared" si="60"/>
        <v>0</v>
      </c>
      <c r="AG288" s="227">
        <f>CEILING(AX288+(AX288*'[1]Nastavení cen'!$G$17),1)</f>
        <v>50</v>
      </c>
      <c r="AH288" s="227">
        <f>CEILING(AG288*'[1]Nastavení cen'!$K$17,1)+AG288</f>
        <v>65</v>
      </c>
      <c r="AI288" s="227">
        <f>(AB288*AH288)</f>
        <v>0</v>
      </c>
      <c r="AJ288" s="228">
        <f t="shared" si="56"/>
        <v>152</v>
      </c>
      <c r="AK288" s="218"/>
      <c r="AL288" s="229">
        <f t="shared" si="57"/>
        <v>0</v>
      </c>
      <c r="AM288" s="204"/>
      <c r="AN288" s="230">
        <v>0.1</v>
      </c>
      <c r="AO288" s="231">
        <f>AB288*AN288</f>
        <v>0</v>
      </c>
      <c r="AP288" s="232">
        <v>0.05</v>
      </c>
      <c r="AQ288" s="233" t="s">
        <v>41</v>
      </c>
      <c r="AR288" s="234">
        <f>AO288*AP288</f>
        <v>0</v>
      </c>
      <c r="AS288" s="235"/>
      <c r="AT288" s="236"/>
      <c r="AU288" s="237"/>
      <c r="AV288" s="238">
        <v>9</v>
      </c>
      <c r="AW288" s="239">
        <f>'[1]Nastavení cen'!$H$17</f>
        <v>390</v>
      </c>
      <c r="AX288" s="240">
        <v>50</v>
      </c>
    </row>
    <row r="289" spans="1:50" ht="17.25" hidden="1" customHeight="1" x14ac:dyDescent="0.3">
      <c r="A289" s="213"/>
      <c r="B289" s="214"/>
      <c r="C289" s="215"/>
      <c r="D289" s="186"/>
      <c r="E289" s="184"/>
      <c r="F289" s="185"/>
      <c r="G289" s="186"/>
      <c r="H289" s="186"/>
      <c r="I289" s="187"/>
      <c r="J289" s="188"/>
      <c r="K289" s="216"/>
      <c r="L289" s="186"/>
      <c r="M289" s="186"/>
      <c r="N289" s="187"/>
      <c r="O289" s="191"/>
      <c r="P289" s="370" t="s">
        <v>323</v>
      </c>
      <c r="Q289" s="218"/>
      <c r="R289" s="219">
        <f t="shared" si="52"/>
        <v>0</v>
      </c>
      <c r="S289" s="219">
        <f t="shared" si="53"/>
        <v>14</v>
      </c>
      <c r="T289" s="195"/>
      <c r="U289" s="196">
        <v>4</v>
      </c>
      <c r="V289" s="89">
        <f t="shared" si="48"/>
        <v>0</v>
      </c>
      <c r="W289" s="220" t="s">
        <v>341</v>
      </c>
      <c r="X289" s="221" t="s">
        <v>344</v>
      </c>
      <c r="Y289" s="222" t="s">
        <v>43</v>
      </c>
      <c r="Z289" s="199"/>
      <c r="AA289" s="218"/>
      <c r="AB289" s="223">
        <v>0</v>
      </c>
      <c r="AC289" s="224" t="s">
        <v>40</v>
      </c>
      <c r="AD289" s="225">
        <f t="shared" si="59"/>
        <v>59</v>
      </c>
      <c r="AE289" s="226">
        <f>CEILING(AD289+AD289*'[1]Nastavení cen'!$J$17,1)</f>
        <v>87</v>
      </c>
      <c r="AF289" s="226">
        <f t="shared" si="60"/>
        <v>0</v>
      </c>
      <c r="AG289" s="243"/>
      <c r="AH289" s="242"/>
      <c r="AI289" s="244"/>
      <c r="AJ289" s="228">
        <f t="shared" si="56"/>
        <v>87</v>
      </c>
      <c r="AK289" s="218"/>
      <c r="AL289" s="229">
        <f t="shared" si="57"/>
        <v>0</v>
      </c>
      <c r="AM289" s="204"/>
      <c r="AN289" s="230" t="s">
        <v>41</v>
      </c>
      <c r="AO289" s="231" t="s">
        <v>41</v>
      </c>
      <c r="AP289" s="245" t="s">
        <v>41</v>
      </c>
      <c r="AQ289" s="233" t="s">
        <v>41</v>
      </c>
      <c r="AR289" s="234" t="s">
        <v>41</v>
      </c>
      <c r="AS289" s="235"/>
      <c r="AT289" s="236"/>
      <c r="AU289" s="237"/>
      <c r="AV289" s="238">
        <v>9</v>
      </c>
      <c r="AW289" s="239">
        <f>'[1]Nastavení cen'!$H$17</f>
        <v>390</v>
      </c>
      <c r="AX289" s="240"/>
    </row>
    <row r="290" spans="1:50" ht="17.25" hidden="1" customHeight="1" x14ac:dyDescent="0.3">
      <c r="A290" s="213"/>
      <c r="B290" s="214"/>
      <c r="C290" s="215"/>
      <c r="D290" s="186"/>
      <c r="E290" s="184"/>
      <c r="F290" s="185"/>
      <c r="G290" s="186"/>
      <c r="H290" s="186"/>
      <c r="I290" s="187"/>
      <c r="J290" s="188"/>
      <c r="K290" s="216"/>
      <c r="L290" s="186"/>
      <c r="M290" s="186"/>
      <c r="N290" s="187"/>
      <c r="O290" s="191"/>
      <c r="P290" s="370" t="s">
        <v>323</v>
      </c>
      <c r="Q290" s="218"/>
      <c r="R290" s="219">
        <f t="shared" si="52"/>
        <v>0</v>
      </c>
      <c r="S290" s="219">
        <f t="shared" si="53"/>
        <v>14</v>
      </c>
      <c r="T290" s="195"/>
      <c r="U290" s="196">
        <v>5</v>
      </c>
      <c r="V290" s="89">
        <f t="shared" si="48"/>
        <v>0</v>
      </c>
      <c r="W290" s="220" t="s">
        <v>341</v>
      </c>
      <c r="X290" s="221" t="s">
        <v>346</v>
      </c>
      <c r="Y290" s="222" t="s">
        <v>347</v>
      </c>
      <c r="Z290" s="199"/>
      <c r="AA290" s="218"/>
      <c r="AB290" s="223">
        <v>0</v>
      </c>
      <c r="AC290" s="224" t="s">
        <v>40</v>
      </c>
      <c r="AD290" s="225">
        <f t="shared" si="59"/>
        <v>78</v>
      </c>
      <c r="AE290" s="226">
        <f>CEILING(AD290+AD290*'[1]Nastavení cen'!$J$17,1)</f>
        <v>114</v>
      </c>
      <c r="AF290" s="226">
        <f t="shared" si="60"/>
        <v>0</v>
      </c>
      <c r="AG290" s="227">
        <f>CEILING(AX290+(AX290*'[1]Nastavení cen'!$G$17),1)</f>
        <v>90</v>
      </c>
      <c r="AH290" s="227">
        <f>CEILING(AG290*'[1]Nastavení cen'!$K$17,1)+AG290</f>
        <v>117</v>
      </c>
      <c r="AI290" s="227">
        <f>(AB290*AH290)</f>
        <v>0</v>
      </c>
      <c r="AJ290" s="228">
        <f t="shared" si="56"/>
        <v>231</v>
      </c>
      <c r="AK290" s="218"/>
      <c r="AL290" s="229">
        <f t="shared" si="57"/>
        <v>0</v>
      </c>
      <c r="AM290" s="204"/>
      <c r="AN290" s="230">
        <v>0.2</v>
      </c>
      <c r="AO290" s="231">
        <f>AB290*AN290</f>
        <v>0</v>
      </c>
      <c r="AP290" s="232">
        <v>0.05</v>
      </c>
      <c r="AQ290" s="233" t="s">
        <v>41</v>
      </c>
      <c r="AR290" s="234">
        <f>AO290*AP290</f>
        <v>0</v>
      </c>
      <c r="AS290" s="235"/>
      <c r="AT290" s="236"/>
      <c r="AU290" s="237"/>
      <c r="AV290" s="238">
        <v>12</v>
      </c>
      <c r="AW290" s="239">
        <f>'[1]Nastavení cen'!$H$17</f>
        <v>390</v>
      </c>
      <c r="AX290" s="240">
        <v>90</v>
      </c>
    </row>
    <row r="291" spans="1:50" ht="17.25" hidden="1" customHeight="1" x14ac:dyDescent="0.3">
      <c r="A291" s="213"/>
      <c r="B291" s="214"/>
      <c r="C291" s="215"/>
      <c r="D291" s="186"/>
      <c r="E291" s="184"/>
      <c r="F291" s="185"/>
      <c r="G291" s="186"/>
      <c r="H291" s="186"/>
      <c r="I291" s="187"/>
      <c r="J291" s="188"/>
      <c r="K291" s="216"/>
      <c r="L291" s="186"/>
      <c r="M291" s="186"/>
      <c r="N291" s="187"/>
      <c r="O291" s="191"/>
      <c r="P291" s="370" t="s">
        <v>323</v>
      </c>
      <c r="Q291" s="218"/>
      <c r="R291" s="219">
        <f t="shared" si="52"/>
        <v>0</v>
      </c>
      <c r="S291" s="219">
        <f t="shared" si="53"/>
        <v>14</v>
      </c>
      <c r="T291" s="195"/>
      <c r="U291" s="196">
        <v>4</v>
      </c>
      <c r="V291" s="89">
        <f t="shared" si="48"/>
        <v>0</v>
      </c>
      <c r="W291" s="220" t="s">
        <v>341</v>
      </c>
      <c r="X291" s="221" t="s">
        <v>346</v>
      </c>
      <c r="Y291" s="222" t="s">
        <v>43</v>
      </c>
      <c r="Z291" s="199"/>
      <c r="AA291" s="218"/>
      <c r="AB291" s="223">
        <v>0</v>
      </c>
      <c r="AC291" s="224" t="s">
        <v>40</v>
      </c>
      <c r="AD291" s="225">
        <f t="shared" si="59"/>
        <v>78</v>
      </c>
      <c r="AE291" s="226">
        <f>CEILING(AD291+AD291*'[1]Nastavení cen'!$J$17,1)</f>
        <v>114</v>
      </c>
      <c r="AF291" s="226">
        <f t="shared" si="60"/>
        <v>0</v>
      </c>
      <c r="AG291" s="243"/>
      <c r="AH291" s="242"/>
      <c r="AI291" s="244"/>
      <c r="AJ291" s="228">
        <f t="shared" si="56"/>
        <v>114</v>
      </c>
      <c r="AK291" s="218"/>
      <c r="AL291" s="229">
        <f t="shared" si="57"/>
        <v>0</v>
      </c>
      <c r="AM291" s="204"/>
      <c r="AN291" s="230" t="s">
        <v>41</v>
      </c>
      <c r="AO291" s="231" t="s">
        <v>41</v>
      </c>
      <c r="AP291" s="245" t="s">
        <v>41</v>
      </c>
      <c r="AQ291" s="233" t="s">
        <v>41</v>
      </c>
      <c r="AR291" s="234" t="s">
        <v>41</v>
      </c>
      <c r="AS291" s="235"/>
      <c r="AT291" s="236"/>
      <c r="AU291" s="237"/>
      <c r="AV291" s="238">
        <v>12</v>
      </c>
      <c r="AW291" s="239">
        <f>'[1]Nastavení cen'!$H$17</f>
        <v>390</v>
      </c>
      <c r="AX291" s="240"/>
    </row>
    <row r="292" spans="1:50" ht="17.25" hidden="1" customHeight="1" x14ac:dyDescent="0.3">
      <c r="A292" s="213"/>
      <c r="B292" s="214"/>
      <c r="C292" s="215"/>
      <c r="D292" s="186"/>
      <c r="E292" s="184"/>
      <c r="F292" s="185"/>
      <c r="G292" s="186"/>
      <c r="H292" s="186"/>
      <c r="I292" s="187"/>
      <c r="J292" s="188"/>
      <c r="K292" s="216"/>
      <c r="L292" s="186"/>
      <c r="M292" s="186"/>
      <c r="N292" s="187"/>
      <c r="O292" s="191"/>
      <c r="P292" s="370" t="s">
        <v>323</v>
      </c>
      <c r="Q292" s="218"/>
      <c r="R292" s="219">
        <f t="shared" si="52"/>
        <v>0</v>
      </c>
      <c r="S292" s="219">
        <f t="shared" si="53"/>
        <v>14</v>
      </c>
      <c r="T292" s="195"/>
      <c r="U292" s="196">
        <v>5</v>
      </c>
      <c r="V292" s="89">
        <f t="shared" si="48"/>
        <v>0</v>
      </c>
      <c r="W292" s="220" t="s">
        <v>341</v>
      </c>
      <c r="X292" s="221" t="s">
        <v>348</v>
      </c>
      <c r="Y292" s="222" t="s">
        <v>349</v>
      </c>
      <c r="Z292" s="199"/>
      <c r="AA292" s="218"/>
      <c r="AB292" s="223">
        <v>0</v>
      </c>
      <c r="AC292" s="224" t="s">
        <v>40</v>
      </c>
      <c r="AD292" s="225">
        <f t="shared" si="59"/>
        <v>78</v>
      </c>
      <c r="AE292" s="226">
        <f>CEILING(AD292+AD292*'[1]Nastavení cen'!$J$17,1)</f>
        <v>114</v>
      </c>
      <c r="AF292" s="226">
        <f t="shared" si="60"/>
        <v>0</v>
      </c>
      <c r="AG292" s="227">
        <f>CEILING(AX292+(AX292*'[1]Nastavení cen'!$G$17),1)</f>
        <v>110</v>
      </c>
      <c r="AH292" s="227">
        <f>CEILING(AG292*'[1]Nastavení cen'!$K$17,1)+AG292</f>
        <v>143</v>
      </c>
      <c r="AI292" s="227">
        <f>(AB292*AH292)</f>
        <v>0</v>
      </c>
      <c r="AJ292" s="228">
        <f t="shared" si="56"/>
        <v>257</v>
      </c>
      <c r="AK292" s="218"/>
      <c r="AL292" s="229">
        <f t="shared" si="57"/>
        <v>0</v>
      </c>
      <c r="AM292" s="204"/>
      <c r="AN292" s="230">
        <v>0.2</v>
      </c>
      <c r="AO292" s="231">
        <f>AB292*AN292</f>
        <v>0</v>
      </c>
      <c r="AP292" s="232">
        <v>0.05</v>
      </c>
      <c r="AQ292" s="233" t="s">
        <v>41</v>
      </c>
      <c r="AR292" s="234">
        <f>AO292*AP292</f>
        <v>0</v>
      </c>
      <c r="AS292" s="235"/>
      <c r="AT292" s="236"/>
      <c r="AU292" s="237"/>
      <c r="AV292" s="238">
        <v>12</v>
      </c>
      <c r="AW292" s="239">
        <f>'[1]Nastavení cen'!$H$17</f>
        <v>390</v>
      </c>
      <c r="AX292" s="240">
        <v>110</v>
      </c>
    </row>
    <row r="293" spans="1:50" ht="17.25" hidden="1" customHeight="1" x14ac:dyDescent="0.3">
      <c r="A293" s="213"/>
      <c r="B293" s="214"/>
      <c r="C293" s="215"/>
      <c r="D293" s="186"/>
      <c r="E293" s="184"/>
      <c r="F293" s="185"/>
      <c r="G293" s="186"/>
      <c r="H293" s="186"/>
      <c r="I293" s="187"/>
      <c r="J293" s="188"/>
      <c r="K293" s="216"/>
      <c r="L293" s="186"/>
      <c r="M293" s="186"/>
      <c r="N293" s="187"/>
      <c r="O293" s="191"/>
      <c r="P293" s="370" t="s">
        <v>323</v>
      </c>
      <c r="Q293" s="218"/>
      <c r="R293" s="219">
        <f t="shared" si="52"/>
        <v>0</v>
      </c>
      <c r="S293" s="219">
        <f t="shared" si="53"/>
        <v>14</v>
      </c>
      <c r="T293" s="195"/>
      <c r="U293" s="196">
        <v>4</v>
      </c>
      <c r="V293" s="89">
        <f t="shared" si="48"/>
        <v>0</v>
      </c>
      <c r="W293" s="220" t="s">
        <v>341</v>
      </c>
      <c r="X293" s="221" t="s">
        <v>348</v>
      </c>
      <c r="Y293" s="222" t="s">
        <v>43</v>
      </c>
      <c r="Z293" s="199"/>
      <c r="AA293" s="218"/>
      <c r="AB293" s="223">
        <v>0</v>
      </c>
      <c r="AC293" s="224" t="s">
        <v>40</v>
      </c>
      <c r="AD293" s="225">
        <f t="shared" si="59"/>
        <v>78</v>
      </c>
      <c r="AE293" s="226">
        <f>CEILING(AD293+AD293*'[1]Nastavení cen'!$J$17,1)</f>
        <v>114</v>
      </c>
      <c r="AF293" s="226">
        <f t="shared" si="60"/>
        <v>0</v>
      </c>
      <c r="AG293" s="243"/>
      <c r="AH293" s="242"/>
      <c r="AI293" s="244"/>
      <c r="AJ293" s="228">
        <f t="shared" si="56"/>
        <v>114</v>
      </c>
      <c r="AK293" s="218"/>
      <c r="AL293" s="229">
        <f t="shared" si="57"/>
        <v>0</v>
      </c>
      <c r="AM293" s="204"/>
      <c r="AN293" s="230" t="s">
        <v>41</v>
      </c>
      <c r="AO293" s="231" t="s">
        <v>41</v>
      </c>
      <c r="AP293" s="245" t="s">
        <v>41</v>
      </c>
      <c r="AQ293" s="233" t="s">
        <v>41</v>
      </c>
      <c r="AR293" s="234" t="s">
        <v>41</v>
      </c>
      <c r="AS293" s="235"/>
      <c r="AT293" s="236"/>
      <c r="AU293" s="237"/>
      <c r="AV293" s="238">
        <v>12</v>
      </c>
      <c r="AW293" s="239">
        <f>'[1]Nastavení cen'!$H$17</f>
        <v>390</v>
      </c>
      <c r="AX293" s="240"/>
    </row>
    <row r="294" spans="1:50" ht="17.25" hidden="1" customHeight="1" x14ac:dyDescent="0.3">
      <c r="A294" s="213"/>
      <c r="B294" s="214"/>
      <c r="C294" s="215"/>
      <c r="D294" s="186"/>
      <c r="E294" s="184"/>
      <c r="F294" s="185"/>
      <c r="G294" s="186"/>
      <c r="H294" s="186"/>
      <c r="I294" s="187"/>
      <c r="J294" s="188"/>
      <c r="K294" s="216"/>
      <c r="L294" s="186"/>
      <c r="M294" s="186"/>
      <c r="N294" s="187"/>
      <c r="O294" s="191"/>
      <c r="P294" s="370" t="s">
        <v>323</v>
      </c>
      <c r="Q294" s="218"/>
      <c r="R294" s="219">
        <f t="shared" si="52"/>
        <v>0</v>
      </c>
      <c r="S294" s="219">
        <f t="shared" si="53"/>
        <v>14</v>
      </c>
      <c r="T294" s="195"/>
      <c r="U294" s="196">
        <v>5</v>
      </c>
      <c r="V294" s="89">
        <f t="shared" si="48"/>
        <v>0</v>
      </c>
      <c r="W294" s="220" t="s">
        <v>341</v>
      </c>
      <c r="X294" s="221" t="s">
        <v>350</v>
      </c>
      <c r="Y294" s="222" t="s">
        <v>351</v>
      </c>
      <c r="Z294" s="199"/>
      <c r="AA294" s="218"/>
      <c r="AB294" s="223">
        <v>0</v>
      </c>
      <c r="AC294" s="224" t="s">
        <v>146</v>
      </c>
      <c r="AD294" s="225">
        <f t="shared" si="59"/>
        <v>111</v>
      </c>
      <c r="AE294" s="226">
        <f>CEILING(AD294+AD294*'[1]Nastavení cen'!$J$17,1)</f>
        <v>163</v>
      </c>
      <c r="AF294" s="226">
        <f t="shared" si="60"/>
        <v>0</v>
      </c>
      <c r="AG294" s="227">
        <f>CEILING(AX294+(AX294*'[1]Nastavení cen'!$G$17),1)</f>
        <v>140</v>
      </c>
      <c r="AH294" s="227">
        <f>CEILING(AG294*'[1]Nastavení cen'!$K$17,1)+AG294</f>
        <v>182</v>
      </c>
      <c r="AI294" s="227">
        <f>(AB294*AH294)</f>
        <v>0</v>
      </c>
      <c r="AJ294" s="228">
        <f t="shared" si="56"/>
        <v>345</v>
      </c>
      <c r="AK294" s="218"/>
      <c r="AL294" s="229">
        <f t="shared" si="57"/>
        <v>0</v>
      </c>
      <c r="AM294" s="204"/>
      <c r="AN294" s="230">
        <v>0.5</v>
      </c>
      <c r="AO294" s="231">
        <f>AB294*AN294</f>
        <v>0</v>
      </c>
      <c r="AP294" s="232">
        <v>0.05</v>
      </c>
      <c r="AQ294" s="233" t="s">
        <v>41</v>
      </c>
      <c r="AR294" s="234">
        <f>AO294*AP294</f>
        <v>0</v>
      </c>
      <c r="AS294" s="235"/>
      <c r="AT294" s="236"/>
      <c r="AU294" s="237"/>
      <c r="AV294" s="238">
        <v>17</v>
      </c>
      <c r="AW294" s="239">
        <f>'[1]Nastavení cen'!$H$17</f>
        <v>390</v>
      </c>
      <c r="AX294" s="240">
        <v>140</v>
      </c>
    </row>
    <row r="295" spans="1:50" ht="17.25" hidden="1" customHeight="1" x14ac:dyDescent="0.3">
      <c r="A295" s="213"/>
      <c r="B295" s="214"/>
      <c r="C295" s="215"/>
      <c r="D295" s="186"/>
      <c r="E295" s="184"/>
      <c r="F295" s="185"/>
      <c r="G295" s="186"/>
      <c r="H295" s="186"/>
      <c r="I295" s="187"/>
      <c r="J295" s="188"/>
      <c r="K295" s="216"/>
      <c r="L295" s="186"/>
      <c r="M295" s="186"/>
      <c r="N295" s="187"/>
      <c r="O295" s="191"/>
      <c r="P295" s="370" t="s">
        <v>323</v>
      </c>
      <c r="Q295" s="218"/>
      <c r="R295" s="219">
        <f t="shared" si="52"/>
        <v>0</v>
      </c>
      <c r="S295" s="219">
        <f t="shared" si="53"/>
        <v>14</v>
      </c>
      <c r="T295" s="195"/>
      <c r="U295" s="196">
        <v>4</v>
      </c>
      <c r="V295" s="89">
        <f t="shared" si="48"/>
        <v>0</v>
      </c>
      <c r="W295" s="220" t="s">
        <v>341</v>
      </c>
      <c r="X295" s="221" t="s">
        <v>350</v>
      </c>
      <c r="Y295" s="222" t="s">
        <v>43</v>
      </c>
      <c r="Z295" s="199"/>
      <c r="AA295" s="218"/>
      <c r="AB295" s="223">
        <v>0</v>
      </c>
      <c r="AC295" s="224" t="s">
        <v>146</v>
      </c>
      <c r="AD295" s="225">
        <f t="shared" si="59"/>
        <v>111</v>
      </c>
      <c r="AE295" s="226">
        <f>CEILING(AD295+AD295*'[1]Nastavení cen'!$J$17,1)</f>
        <v>163</v>
      </c>
      <c r="AF295" s="226">
        <f t="shared" si="60"/>
        <v>0</v>
      </c>
      <c r="AG295" s="243"/>
      <c r="AH295" s="242"/>
      <c r="AI295" s="244"/>
      <c r="AJ295" s="228">
        <f t="shared" si="56"/>
        <v>163</v>
      </c>
      <c r="AK295" s="218"/>
      <c r="AL295" s="229">
        <f t="shared" si="57"/>
        <v>0</v>
      </c>
      <c r="AM295" s="204"/>
      <c r="AN295" s="230" t="s">
        <v>41</v>
      </c>
      <c r="AO295" s="231" t="s">
        <v>41</v>
      </c>
      <c r="AP295" s="245" t="s">
        <v>41</v>
      </c>
      <c r="AQ295" s="233" t="s">
        <v>41</v>
      </c>
      <c r="AR295" s="234" t="s">
        <v>41</v>
      </c>
      <c r="AS295" s="235"/>
      <c r="AT295" s="236"/>
      <c r="AU295" s="237"/>
      <c r="AV295" s="238">
        <v>17</v>
      </c>
      <c r="AW295" s="239">
        <f>'[1]Nastavení cen'!$H$17</f>
        <v>390</v>
      </c>
      <c r="AX295" s="240"/>
    </row>
    <row r="296" spans="1:50" ht="17.25" hidden="1" customHeight="1" x14ac:dyDescent="0.3">
      <c r="A296" s="213"/>
      <c r="B296" s="214"/>
      <c r="C296" s="215"/>
      <c r="D296" s="186"/>
      <c r="E296" s="184"/>
      <c r="F296" s="185"/>
      <c r="G296" s="186"/>
      <c r="H296" s="186"/>
      <c r="I296" s="187"/>
      <c r="J296" s="188"/>
      <c r="K296" s="216"/>
      <c r="L296" s="186"/>
      <c r="M296" s="186"/>
      <c r="N296" s="187"/>
      <c r="O296" s="191"/>
      <c r="P296" s="370" t="s">
        <v>323</v>
      </c>
      <c r="Q296" s="218"/>
      <c r="R296" s="219">
        <f t="shared" si="52"/>
        <v>0</v>
      </c>
      <c r="S296" s="219">
        <f t="shared" si="53"/>
        <v>14</v>
      </c>
      <c r="T296" s="195"/>
      <c r="U296" s="196">
        <v>5</v>
      </c>
      <c r="V296" s="89">
        <f t="shared" si="48"/>
        <v>0</v>
      </c>
      <c r="W296" s="220" t="s">
        <v>341</v>
      </c>
      <c r="X296" s="221" t="s">
        <v>352</v>
      </c>
      <c r="Y296" s="222" t="s">
        <v>353</v>
      </c>
      <c r="Z296" s="199"/>
      <c r="AA296" s="218"/>
      <c r="AB296" s="223">
        <v>0</v>
      </c>
      <c r="AC296" s="224" t="s">
        <v>40</v>
      </c>
      <c r="AD296" s="225">
        <f t="shared" si="59"/>
        <v>65</v>
      </c>
      <c r="AE296" s="226">
        <f>CEILING(AD296+AD296*'[1]Nastavení cen'!$J$17,1)</f>
        <v>95</v>
      </c>
      <c r="AF296" s="226">
        <f t="shared" si="60"/>
        <v>0</v>
      </c>
      <c r="AG296" s="227">
        <f>CEILING(AX296+(AX296*'[1]Nastavení cen'!$G$17),1)</f>
        <v>60</v>
      </c>
      <c r="AH296" s="227">
        <f>CEILING(AG296*'[1]Nastavení cen'!$K$17,1)+AG296</f>
        <v>78</v>
      </c>
      <c r="AI296" s="227">
        <f>(AB296*AH296)</f>
        <v>0</v>
      </c>
      <c r="AJ296" s="228">
        <f t="shared" si="56"/>
        <v>173</v>
      </c>
      <c r="AK296" s="218"/>
      <c r="AL296" s="229">
        <f t="shared" si="57"/>
        <v>0</v>
      </c>
      <c r="AM296" s="204"/>
      <c r="AN296" s="230">
        <v>0.1</v>
      </c>
      <c r="AO296" s="231">
        <f>AB296*AN296</f>
        <v>0</v>
      </c>
      <c r="AP296" s="232">
        <v>0.05</v>
      </c>
      <c r="AQ296" s="233" t="s">
        <v>41</v>
      </c>
      <c r="AR296" s="234">
        <f>AO296*AP296</f>
        <v>0</v>
      </c>
      <c r="AS296" s="235"/>
      <c r="AT296" s="236"/>
      <c r="AU296" s="237"/>
      <c r="AV296" s="238">
        <v>10</v>
      </c>
      <c r="AW296" s="239">
        <f>'[1]Nastavení cen'!$H$17</f>
        <v>390</v>
      </c>
      <c r="AX296" s="240">
        <v>60</v>
      </c>
    </row>
    <row r="297" spans="1:50" ht="17.25" hidden="1" customHeight="1" x14ac:dyDescent="0.3">
      <c r="A297" s="213"/>
      <c r="B297" s="214"/>
      <c r="C297" s="215"/>
      <c r="D297" s="186"/>
      <c r="E297" s="184"/>
      <c r="F297" s="185"/>
      <c r="G297" s="186"/>
      <c r="H297" s="186"/>
      <c r="I297" s="187"/>
      <c r="J297" s="188"/>
      <c r="K297" s="216"/>
      <c r="L297" s="186"/>
      <c r="M297" s="186"/>
      <c r="N297" s="187"/>
      <c r="O297" s="191"/>
      <c r="P297" s="370" t="s">
        <v>323</v>
      </c>
      <c r="Q297" s="218"/>
      <c r="R297" s="219">
        <f t="shared" si="52"/>
        <v>0</v>
      </c>
      <c r="S297" s="219">
        <f t="shared" si="53"/>
        <v>14</v>
      </c>
      <c r="T297" s="195"/>
      <c r="U297" s="196">
        <v>4</v>
      </c>
      <c r="V297" s="89">
        <f t="shared" si="48"/>
        <v>0</v>
      </c>
      <c r="W297" s="220" t="s">
        <v>341</v>
      </c>
      <c r="X297" s="221" t="s">
        <v>352</v>
      </c>
      <c r="Y297" s="222" t="s">
        <v>43</v>
      </c>
      <c r="Z297" s="199"/>
      <c r="AA297" s="218"/>
      <c r="AB297" s="223">
        <v>0</v>
      </c>
      <c r="AC297" s="224" t="s">
        <v>40</v>
      </c>
      <c r="AD297" s="225">
        <f t="shared" si="59"/>
        <v>65</v>
      </c>
      <c r="AE297" s="226">
        <f>CEILING(AD297+AD297*'[1]Nastavení cen'!$J$17,1)</f>
        <v>95</v>
      </c>
      <c r="AF297" s="226">
        <f t="shared" si="60"/>
        <v>0</v>
      </c>
      <c r="AG297" s="243"/>
      <c r="AH297" s="242"/>
      <c r="AI297" s="244"/>
      <c r="AJ297" s="228">
        <f t="shared" si="56"/>
        <v>95</v>
      </c>
      <c r="AK297" s="218"/>
      <c r="AL297" s="229">
        <f t="shared" si="57"/>
        <v>0</v>
      </c>
      <c r="AM297" s="204"/>
      <c r="AN297" s="230" t="s">
        <v>41</v>
      </c>
      <c r="AO297" s="231" t="s">
        <v>41</v>
      </c>
      <c r="AP297" s="245" t="s">
        <v>41</v>
      </c>
      <c r="AQ297" s="233" t="s">
        <v>41</v>
      </c>
      <c r="AR297" s="234" t="s">
        <v>41</v>
      </c>
      <c r="AS297" s="235"/>
      <c r="AT297" s="236"/>
      <c r="AU297" s="237"/>
      <c r="AV297" s="238">
        <v>10</v>
      </c>
      <c r="AW297" s="239">
        <f>'[1]Nastavení cen'!$H$17</f>
        <v>390</v>
      </c>
      <c r="AX297" s="240"/>
    </row>
    <row r="298" spans="1:50" ht="17.25" hidden="1" customHeight="1" x14ac:dyDescent="0.3">
      <c r="A298" s="213"/>
      <c r="B298" s="214"/>
      <c r="C298" s="215"/>
      <c r="D298" s="186"/>
      <c r="E298" s="184"/>
      <c r="F298" s="185"/>
      <c r="G298" s="186"/>
      <c r="H298" s="186"/>
      <c r="I298" s="187"/>
      <c r="J298" s="188"/>
      <c r="K298" s="216"/>
      <c r="L298" s="186"/>
      <c r="M298" s="186"/>
      <c r="N298" s="187"/>
      <c r="O298" s="191"/>
      <c r="P298" s="370" t="s">
        <v>323</v>
      </c>
      <c r="Q298" s="218"/>
      <c r="R298" s="219">
        <f t="shared" si="52"/>
        <v>0</v>
      </c>
      <c r="S298" s="219">
        <f t="shared" si="53"/>
        <v>14</v>
      </c>
      <c r="T298" s="195"/>
      <c r="U298" s="196">
        <v>5</v>
      </c>
      <c r="V298" s="89">
        <f t="shared" si="48"/>
        <v>0</v>
      </c>
      <c r="W298" s="220" t="s">
        <v>341</v>
      </c>
      <c r="X298" s="221" t="s">
        <v>354</v>
      </c>
      <c r="Y298" s="222" t="s">
        <v>355</v>
      </c>
      <c r="Z298" s="199"/>
      <c r="AA298" s="218"/>
      <c r="AB298" s="223">
        <v>0</v>
      </c>
      <c r="AC298" s="224" t="s">
        <v>40</v>
      </c>
      <c r="AD298" s="225">
        <f t="shared" si="59"/>
        <v>91</v>
      </c>
      <c r="AE298" s="226">
        <f>CEILING(AD298+AD298*'[1]Nastavení cen'!$J$17,1)</f>
        <v>133</v>
      </c>
      <c r="AF298" s="226">
        <f t="shared" si="60"/>
        <v>0</v>
      </c>
      <c r="AG298" s="227">
        <f>CEILING(AX298+(AX298*'[1]Nastavení cen'!$G$17),1)</f>
        <v>100</v>
      </c>
      <c r="AH298" s="227">
        <f>CEILING(AG298*'[1]Nastavení cen'!$K$17,1)+AG298</f>
        <v>130</v>
      </c>
      <c r="AI298" s="227">
        <f>(AB298*AH298)</f>
        <v>0</v>
      </c>
      <c r="AJ298" s="228">
        <f t="shared" si="56"/>
        <v>263</v>
      </c>
      <c r="AK298" s="218"/>
      <c r="AL298" s="229">
        <f t="shared" si="57"/>
        <v>0</v>
      </c>
      <c r="AM298" s="204"/>
      <c r="AN298" s="230">
        <v>0.2</v>
      </c>
      <c r="AO298" s="231">
        <f>AB298*AN298</f>
        <v>0</v>
      </c>
      <c r="AP298" s="232">
        <v>0.05</v>
      </c>
      <c r="AQ298" s="233" t="s">
        <v>41</v>
      </c>
      <c r="AR298" s="234">
        <f>AO298*AP298</f>
        <v>0</v>
      </c>
      <c r="AS298" s="235"/>
      <c r="AT298" s="236"/>
      <c r="AU298" s="237"/>
      <c r="AV298" s="238">
        <v>14</v>
      </c>
      <c r="AW298" s="239">
        <f>'[1]Nastavení cen'!$H$17</f>
        <v>390</v>
      </c>
      <c r="AX298" s="240">
        <v>100</v>
      </c>
    </row>
    <row r="299" spans="1:50" ht="17.25" hidden="1" customHeight="1" x14ac:dyDescent="0.3">
      <c r="A299" s="213"/>
      <c r="B299" s="214"/>
      <c r="C299" s="215"/>
      <c r="D299" s="186"/>
      <c r="E299" s="184"/>
      <c r="F299" s="185"/>
      <c r="G299" s="186"/>
      <c r="H299" s="186"/>
      <c r="I299" s="187"/>
      <c r="J299" s="188"/>
      <c r="K299" s="216"/>
      <c r="L299" s="186"/>
      <c r="M299" s="186"/>
      <c r="N299" s="187"/>
      <c r="O299" s="191"/>
      <c r="P299" s="370" t="s">
        <v>323</v>
      </c>
      <c r="Q299" s="218"/>
      <c r="R299" s="219">
        <f t="shared" si="52"/>
        <v>0</v>
      </c>
      <c r="S299" s="219">
        <f t="shared" si="53"/>
        <v>14</v>
      </c>
      <c r="T299" s="195"/>
      <c r="U299" s="196">
        <v>4</v>
      </c>
      <c r="V299" s="89">
        <f t="shared" si="48"/>
        <v>0</v>
      </c>
      <c r="W299" s="220" t="s">
        <v>341</v>
      </c>
      <c r="X299" s="221" t="s">
        <v>354</v>
      </c>
      <c r="Y299" s="222" t="s">
        <v>43</v>
      </c>
      <c r="Z299" s="199"/>
      <c r="AA299" s="218"/>
      <c r="AB299" s="223">
        <v>0</v>
      </c>
      <c r="AC299" s="224" t="s">
        <v>40</v>
      </c>
      <c r="AD299" s="225">
        <f t="shared" si="59"/>
        <v>91</v>
      </c>
      <c r="AE299" s="226">
        <f>CEILING(AD299+AD299*'[1]Nastavení cen'!$J$17,1)</f>
        <v>133</v>
      </c>
      <c r="AF299" s="226">
        <f t="shared" si="60"/>
        <v>0</v>
      </c>
      <c r="AG299" s="243"/>
      <c r="AH299" s="242"/>
      <c r="AI299" s="244"/>
      <c r="AJ299" s="228">
        <f t="shared" si="56"/>
        <v>133</v>
      </c>
      <c r="AK299" s="218"/>
      <c r="AL299" s="229">
        <f t="shared" si="57"/>
        <v>0</v>
      </c>
      <c r="AM299" s="204"/>
      <c r="AN299" s="230" t="s">
        <v>41</v>
      </c>
      <c r="AO299" s="231" t="s">
        <v>41</v>
      </c>
      <c r="AP299" s="245" t="s">
        <v>41</v>
      </c>
      <c r="AQ299" s="233" t="s">
        <v>41</v>
      </c>
      <c r="AR299" s="234" t="s">
        <v>41</v>
      </c>
      <c r="AS299" s="235"/>
      <c r="AT299" s="236"/>
      <c r="AU299" s="237"/>
      <c r="AV299" s="238">
        <v>14</v>
      </c>
      <c r="AW299" s="239">
        <f>'[1]Nastavení cen'!$H$17</f>
        <v>390</v>
      </c>
      <c r="AX299" s="240"/>
    </row>
    <row r="300" spans="1:50" ht="17.25" hidden="1" customHeight="1" x14ac:dyDescent="0.3">
      <c r="A300" s="213"/>
      <c r="B300" s="214"/>
      <c r="C300" s="215"/>
      <c r="D300" s="186"/>
      <c r="E300" s="184"/>
      <c r="F300" s="185"/>
      <c r="G300" s="186"/>
      <c r="H300" s="186"/>
      <c r="I300" s="187"/>
      <c r="J300" s="188"/>
      <c r="K300" s="216"/>
      <c r="L300" s="186"/>
      <c r="M300" s="186"/>
      <c r="N300" s="187"/>
      <c r="O300" s="191"/>
      <c r="P300" s="370" t="s">
        <v>323</v>
      </c>
      <c r="Q300" s="218"/>
      <c r="R300" s="219">
        <f t="shared" si="52"/>
        <v>0</v>
      </c>
      <c r="S300" s="219">
        <f t="shared" si="53"/>
        <v>14</v>
      </c>
      <c r="T300" s="195"/>
      <c r="U300" s="196">
        <v>5</v>
      </c>
      <c r="V300" s="89">
        <f t="shared" si="48"/>
        <v>0</v>
      </c>
      <c r="W300" s="220" t="s">
        <v>341</v>
      </c>
      <c r="X300" s="221" t="s">
        <v>356</v>
      </c>
      <c r="Y300" s="222" t="s">
        <v>357</v>
      </c>
      <c r="Z300" s="199"/>
      <c r="AA300" s="218"/>
      <c r="AB300" s="223">
        <v>0</v>
      </c>
      <c r="AC300" s="224" t="s">
        <v>40</v>
      </c>
      <c r="AD300" s="225">
        <f t="shared" si="59"/>
        <v>91</v>
      </c>
      <c r="AE300" s="226">
        <f>CEILING(AD300+AD300*'[1]Nastavení cen'!$J$17,1)</f>
        <v>133</v>
      </c>
      <c r="AF300" s="226">
        <f t="shared" si="60"/>
        <v>0</v>
      </c>
      <c r="AG300" s="227">
        <f>CEILING(AX300+(AX300*'[1]Nastavení cen'!$G$17),1)</f>
        <v>130</v>
      </c>
      <c r="AH300" s="227">
        <f>CEILING(AG300*'[1]Nastavení cen'!$K$17,1)+AG300</f>
        <v>169</v>
      </c>
      <c r="AI300" s="227">
        <f>(AB300*AH300)</f>
        <v>0</v>
      </c>
      <c r="AJ300" s="228">
        <f t="shared" si="56"/>
        <v>302</v>
      </c>
      <c r="AK300" s="218"/>
      <c r="AL300" s="229">
        <f t="shared" si="57"/>
        <v>0</v>
      </c>
      <c r="AM300" s="204"/>
      <c r="AN300" s="230">
        <v>0.2</v>
      </c>
      <c r="AO300" s="231">
        <f>AB300*AN300</f>
        <v>0</v>
      </c>
      <c r="AP300" s="232">
        <v>0.05</v>
      </c>
      <c r="AQ300" s="233" t="s">
        <v>41</v>
      </c>
      <c r="AR300" s="234">
        <f>AO300*AP300</f>
        <v>0</v>
      </c>
      <c r="AS300" s="235"/>
      <c r="AT300" s="236"/>
      <c r="AU300" s="237"/>
      <c r="AV300" s="238">
        <v>14</v>
      </c>
      <c r="AW300" s="239">
        <f>'[1]Nastavení cen'!$H$17</f>
        <v>390</v>
      </c>
      <c r="AX300" s="240">
        <v>130</v>
      </c>
    </row>
    <row r="301" spans="1:50" ht="17.25" hidden="1" customHeight="1" x14ac:dyDescent="0.3">
      <c r="A301" s="213"/>
      <c r="B301" s="214"/>
      <c r="C301" s="215"/>
      <c r="D301" s="186"/>
      <c r="E301" s="184"/>
      <c r="F301" s="185"/>
      <c r="G301" s="186"/>
      <c r="H301" s="186"/>
      <c r="I301" s="187"/>
      <c r="J301" s="188"/>
      <c r="K301" s="216"/>
      <c r="L301" s="186"/>
      <c r="M301" s="186"/>
      <c r="N301" s="187"/>
      <c r="O301" s="191"/>
      <c r="P301" s="370" t="s">
        <v>323</v>
      </c>
      <c r="Q301" s="218"/>
      <c r="R301" s="219">
        <f t="shared" si="52"/>
        <v>0</v>
      </c>
      <c r="S301" s="219">
        <f t="shared" si="53"/>
        <v>14</v>
      </c>
      <c r="T301" s="195"/>
      <c r="U301" s="196">
        <v>4</v>
      </c>
      <c r="V301" s="89">
        <f t="shared" si="48"/>
        <v>0</v>
      </c>
      <c r="W301" s="220" t="s">
        <v>341</v>
      </c>
      <c r="X301" s="221" t="s">
        <v>356</v>
      </c>
      <c r="Y301" s="222" t="s">
        <v>43</v>
      </c>
      <c r="Z301" s="199"/>
      <c r="AA301" s="218"/>
      <c r="AB301" s="223">
        <v>0</v>
      </c>
      <c r="AC301" s="224" t="s">
        <v>40</v>
      </c>
      <c r="AD301" s="225">
        <f t="shared" si="59"/>
        <v>91</v>
      </c>
      <c r="AE301" s="226">
        <f>CEILING(AD301+AD301*'[1]Nastavení cen'!$J$17,1)</f>
        <v>133</v>
      </c>
      <c r="AF301" s="226">
        <f t="shared" si="60"/>
        <v>0</v>
      </c>
      <c r="AG301" s="243"/>
      <c r="AH301" s="242"/>
      <c r="AI301" s="244"/>
      <c r="AJ301" s="228">
        <f t="shared" si="56"/>
        <v>133</v>
      </c>
      <c r="AK301" s="218"/>
      <c r="AL301" s="229">
        <f t="shared" si="57"/>
        <v>0</v>
      </c>
      <c r="AM301" s="204"/>
      <c r="AN301" s="230" t="s">
        <v>41</v>
      </c>
      <c r="AO301" s="231" t="s">
        <v>41</v>
      </c>
      <c r="AP301" s="245" t="s">
        <v>41</v>
      </c>
      <c r="AQ301" s="233" t="s">
        <v>41</v>
      </c>
      <c r="AR301" s="234" t="s">
        <v>41</v>
      </c>
      <c r="AS301" s="235"/>
      <c r="AT301" s="236"/>
      <c r="AU301" s="237"/>
      <c r="AV301" s="238">
        <v>14</v>
      </c>
      <c r="AW301" s="239">
        <f>'[1]Nastavení cen'!$H$17</f>
        <v>390</v>
      </c>
      <c r="AX301" s="240"/>
    </row>
    <row r="302" spans="1:50" ht="17.25" hidden="1" customHeight="1" x14ac:dyDescent="0.3">
      <c r="A302" s="213"/>
      <c r="B302" s="214"/>
      <c r="C302" s="215"/>
      <c r="D302" s="186"/>
      <c r="E302" s="184"/>
      <c r="F302" s="185"/>
      <c r="G302" s="186"/>
      <c r="H302" s="186"/>
      <c r="I302" s="187"/>
      <c r="J302" s="188"/>
      <c r="K302" s="216"/>
      <c r="L302" s="186"/>
      <c r="M302" s="186"/>
      <c r="N302" s="187"/>
      <c r="O302" s="191"/>
      <c r="P302" s="370" t="s">
        <v>323</v>
      </c>
      <c r="Q302" s="218"/>
      <c r="R302" s="219">
        <f t="shared" si="52"/>
        <v>0</v>
      </c>
      <c r="S302" s="219">
        <f t="shared" si="53"/>
        <v>14</v>
      </c>
      <c r="T302" s="195"/>
      <c r="U302" s="196">
        <v>5</v>
      </c>
      <c r="V302" s="89">
        <f t="shared" si="48"/>
        <v>0</v>
      </c>
      <c r="W302" s="220" t="s">
        <v>341</v>
      </c>
      <c r="X302" s="221" t="s">
        <v>358</v>
      </c>
      <c r="Y302" s="222" t="s">
        <v>359</v>
      </c>
      <c r="Z302" s="199"/>
      <c r="AA302" s="218"/>
      <c r="AB302" s="223">
        <v>0</v>
      </c>
      <c r="AC302" s="224" t="s">
        <v>146</v>
      </c>
      <c r="AD302" s="225">
        <f t="shared" si="59"/>
        <v>124</v>
      </c>
      <c r="AE302" s="226">
        <f>CEILING(AD302+AD302*'[1]Nastavení cen'!$J$17,1)</f>
        <v>182</v>
      </c>
      <c r="AF302" s="226">
        <f t="shared" si="60"/>
        <v>0</v>
      </c>
      <c r="AG302" s="227">
        <f>CEILING(AX302+(AX302*'[1]Nastavení cen'!$G$17),1)</f>
        <v>200</v>
      </c>
      <c r="AH302" s="227">
        <f>CEILING(AG302*'[1]Nastavení cen'!$K$17,1)+AG302</f>
        <v>260</v>
      </c>
      <c r="AI302" s="227">
        <f>(AB302*AH302)</f>
        <v>0</v>
      </c>
      <c r="AJ302" s="228">
        <f t="shared" si="56"/>
        <v>442</v>
      </c>
      <c r="AK302" s="218"/>
      <c r="AL302" s="229">
        <f t="shared" si="57"/>
        <v>0</v>
      </c>
      <c r="AM302" s="204"/>
      <c r="AN302" s="230">
        <v>0.5</v>
      </c>
      <c r="AO302" s="231">
        <f>AB302*AN302</f>
        <v>0</v>
      </c>
      <c r="AP302" s="232">
        <v>0.05</v>
      </c>
      <c r="AQ302" s="233" t="s">
        <v>41</v>
      </c>
      <c r="AR302" s="234">
        <f>AO302*AP302</f>
        <v>0</v>
      </c>
      <c r="AS302" s="235"/>
      <c r="AT302" s="236"/>
      <c r="AU302" s="237"/>
      <c r="AV302" s="238">
        <v>19</v>
      </c>
      <c r="AW302" s="239">
        <f>'[1]Nastavení cen'!$H$17</f>
        <v>390</v>
      </c>
      <c r="AX302" s="240">
        <v>200</v>
      </c>
    </row>
    <row r="303" spans="1:50" ht="17.25" hidden="1" customHeight="1" x14ac:dyDescent="0.3">
      <c r="A303" s="213"/>
      <c r="B303" s="214"/>
      <c r="C303" s="215"/>
      <c r="D303" s="186"/>
      <c r="E303" s="184"/>
      <c r="F303" s="185"/>
      <c r="G303" s="186"/>
      <c r="H303" s="186"/>
      <c r="I303" s="187"/>
      <c r="J303" s="188"/>
      <c r="K303" s="216"/>
      <c r="L303" s="186"/>
      <c r="M303" s="186"/>
      <c r="N303" s="187"/>
      <c r="O303" s="191"/>
      <c r="P303" s="370" t="s">
        <v>323</v>
      </c>
      <c r="Q303" s="218"/>
      <c r="R303" s="219">
        <f t="shared" si="52"/>
        <v>0</v>
      </c>
      <c r="S303" s="219">
        <f t="shared" si="53"/>
        <v>14</v>
      </c>
      <c r="T303" s="195"/>
      <c r="U303" s="196">
        <v>4</v>
      </c>
      <c r="V303" s="89">
        <f t="shared" si="48"/>
        <v>0</v>
      </c>
      <c r="W303" s="220" t="s">
        <v>341</v>
      </c>
      <c r="X303" s="221" t="s">
        <v>358</v>
      </c>
      <c r="Y303" s="222" t="s">
        <v>43</v>
      </c>
      <c r="Z303" s="199"/>
      <c r="AA303" s="218"/>
      <c r="AB303" s="223">
        <v>0</v>
      </c>
      <c r="AC303" s="224" t="s">
        <v>146</v>
      </c>
      <c r="AD303" s="225">
        <f t="shared" si="59"/>
        <v>124</v>
      </c>
      <c r="AE303" s="226">
        <f>CEILING(AD303+AD303*'[1]Nastavení cen'!$J$17,1)</f>
        <v>182</v>
      </c>
      <c r="AF303" s="226">
        <f t="shared" si="60"/>
        <v>0</v>
      </c>
      <c r="AG303" s="243"/>
      <c r="AH303" s="242"/>
      <c r="AI303" s="244"/>
      <c r="AJ303" s="228">
        <f t="shared" si="56"/>
        <v>182</v>
      </c>
      <c r="AK303" s="218"/>
      <c r="AL303" s="229">
        <f t="shared" si="57"/>
        <v>0</v>
      </c>
      <c r="AM303" s="204"/>
      <c r="AN303" s="230" t="s">
        <v>41</v>
      </c>
      <c r="AO303" s="231" t="s">
        <v>41</v>
      </c>
      <c r="AP303" s="245" t="s">
        <v>41</v>
      </c>
      <c r="AQ303" s="233" t="s">
        <v>41</v>
      </c>
      <c r="AR303" s="234" t="s">
        <v>41</v>
      </c>
      <c r="AS303" s="235"/>
      <c r="AT303" s="236"/>
      <c r="AU303" s="237"/>
      <c r="AV303" s="238">
        <v>19</v>
      </c>
      <c r="AW303" s="239">
        <f>'[1]Nastavení cen'!$H$17</f>
        <v>390</v>
      </c>
      <c r="AX303" s="240"/>
    </row>
    <row r="304" spans="1:50" ht="17.25" hidden="1" customHeight="1" x14ac:dyDescent="0.3">
      <c r="A304" s="213"/>
      <c r="B304" s="214"/>
      <c r="C304" s="215"/>
      <c r="D304" s="186"/>
      <c r="E304" s="184"/>
      <c r="F304" s="185"/>
      <c r="G304" s="186"/>
      <c r="H304" s="186"/>
      <c r="I304" s="187"/>
      <c r="J304" s="188"/>
      <c r="K304" s="216"/>
      <c r="L304" s="186"/>
      <c r="M304" s="186"/>
      <c r="N304" s="187"/>
      <c r="O304" s="191"/>
      <c r="P304" s="370" t="s">
        <v>323</v>
      </c>
      <c r="Q304" s="218"/>
      <c r="R304" s="219">
        <f t="shared" si="52"/>
        <v>0</v>
      </c>
      <c r="S304" s="219">
        <f t="shared" si="53"/>
        <v>14</v>
      </c>
      <c r="T304" s="195"/>
      <c r="U304" s="196">
        <v>5</v>
      </c>
      <c r="V304" s="89">
        <f t="shared" si="48"/>
        <v>0</v>
      </c>
      <c r="W304" s="220" t="s">
        <v>341</v>
      </c>
      <c r="X304" s="221" t="s">
        <v>360</v>
      </c>
      <c r="Y304" s="222" t="s">
        <v>361</v>
      </c>
      <c r="Z304" s="199"/>
      <c r="AA304" s="218"/>
      <c r="AB304" s="223">
        <v>0</v>
      </c>
      <c r="AC304" s="224" t="s">
        <v>40</v>
      </c>
      <c r="AD304" s="225">
        <f t="shared" si="59"/>
        <v>72</v>
      </c>
      <c r="AE304" s="226">
        <f>CEILING(AD304+AD304*'[1]Nastavení cen'!$J$17,1)</f>
        <v>106</v>
      </c>
      <c r="AF304" s="226">
        <f t="shared" si="60"/>
        <v>0</v>
      </c>
      <c r="AG304" s="227">
        <f>CEILING(AX304+(AX304*'[1]Nastavení cen'!$G$17),1)</f>
        <v>120</v>
      </c>
      <c r="AH304" s="227">
        <f>CEILING(AG304*'[1]Nastavení cen'!$K$17,1)+AG304</f>
        <v>156</v>
      </c>
      <c r="AI304" s="227">
        <f>(AB304*AH304)</f>
        <v>0</v>
      </c>
      <c r="AJ304" s="228">
        <f t="shared" si="56"/>
        <v>262</v>
      </c>
      <c r="AK304" s="218"/>
      <c r="AL304" s="229">
        <f t="shared" si="57"/>
        <v>0</v>
      </c>
      <c r="AM304" s="204"/>
      <c r="AN304" s="230">
        <v>0.1</v>
      </c>
      <c r="AO304" s="231">
        <f>AB304*AN304</f>
        <v>0</v>
      </c>
      <c r="AP304" s="232">
        <v>0.05</v>
      </c>
      <c r="AQ304" s="233" t="s">
        <v>41</v>
      </c>
      <c r="AR304" s="234">
        <f>AO304*AP304</f>
        <v>0</v>
      </c>
      <c r="AS304" s="235"/>
      <c r="AT304" s="236"/>
      <c r="AU304" s="237"/>
      <c r="AV304" s="238">
        <v>11</v>
      </c>
      <c r="AW304" s="239">
        <f>'[1]Nastavení cen'!$H$17</f>
        <v>390</v>
      </c>
      <c r="AX304" s="240">
        <v>120</v>
      </c>
    </row>
    <row r="305" spans="1:50" ht="17.25" hidden="1" customHeight="1" x14ac:dyDescent="0.3">
      <c r="A305" s="213"/>
      <c r="B305" s="214"/>
      <c r="C305" s="215"/>
      <c r="D305" s="186"/>
      <c r="E305" s="184"/>
      <c r="F305" s="185"/>
      <c r="G305" s="186"/>
      <c r="H305" s="186"/>
      <c r="I305" s="187"/>
      <c r="J305" s="188"/>
      <c r="K305" s="216"/>
      <c r="L305" s="186"/>
      <c r="M305" s="186"/>
      <c r="N305" s="187"/>
      <c r="O305" s="191"/>
      <c r="P305" s="370" t="s">
        <v>323</v>
      </c>
      <c r="Q305" s="218"/>
      <c r="R305" s="219">
        <f t="shared" si="52"/>
        <v>0</v>
      </c>
      <c r="S305" s="219">
        <f t="shared" si="53"/>
        <v>14</v>
      </c>
      <c r="T305" s="195"/>
      <c r="U305" s="196">
        <v>4</v>
      </c>
      <c r="V305" s="89">
        <f t="shared" si="48"/>
        <v>0</v>
      </c>
      <c r="W305" s="220" t="s">
        <v>341</v>
      </c>
      <c r="X305" s="221" t="s">
        <v>360</v>
      </c>
      <c r="Y305" s="222" t="s">
        <v>43</v>
      </c>
      <c r="Z305" s="199"/>
      <c r="AA305" s="218"/>
      <c r="AB305" s="223">
        <v>0</v>
      </c>
      <c r="AC305" s="224" t="s">
        <v>40</v>
      </c>
      <c r="AD305" s="225">
        <f t="shared" si="59"/>
        <v>72</v>
      </c>
      <c r="AE305" s="226">
        <f>CEILING(AD305+AD305*'[1]Nastavení cen'!$J$17,1)</f>
        <v>106</v>
      </c>
      <c r="AF305" s="226">
        <f t="shared" si="60"/>
        <v>0</v>
      </c>
      <c r="AG305" s="243"/>
      <c r="AH305" s="242"/>
      <c r="AI305" s="244"/>
      <c r="AJ305" s="228">
        <f t="shared" si="56"/>
        <v>106</v>
      </c>
      <c r="AK305" s="218"/>
      <c r="AL305" s="229">
        <f t="shared" si="57"/>
        <v>0</v>
      </c>
      <c r="AM305" s="204"/>
      <c r="AN305" s="230" t="s">
        <v>41</v>
      </c>
      <c r="AO305" s="231" t="s">
        <v>41</v>
      </c>
      <c r="AP305" s="245" t="s">
        <v>41</v>
      </c>
      <c r="AQ305" s="233" t="s">
        <v>41</v>
      </c>
      <c r="AR305" s="234" t="s">
        <v>41</v>
      </c>
      <c r="AS305" s="235"/>
      <c r="AT305" s="236"/>
      <c r="AU305" s="237"/>
      <c r="AV305" s="238">
        <v>11</v>
      </c>
      <c r="AW305" s="239">
        <f>'[1]Nastavení cen'!$H$17</f>
        <v>390</v>
      </c>
      <c r="AX305" s="240"/>
    </row>
    <row r="306" spans="1:50" ht="17.25" hidden="1" customHeight="1" x14ac:dyDescent="0.3">
      <c r="A306" s="213"/>
      <c r="B306" s="214"/>
      <c r="C306" s="215"/>
      <c r="D306" s="186"/>
      <c r="E306" s="184"/>
      <c r="F306" s="185"/>
      <c r="G306" s="186"/>
      <c r="H306" s="186"/>
      <c r="I306" s="187"/>
      <c r="J306" s="188"/>
      <c r="K306" s="216"/>
      <c r="L306" s="186"/>
      <c r="M306" s="186"/>
      <c r="N306" s="187"/>
      <c r="O306" s="191"/>
      <c r="P306" s="370" t="s">
        <v>323</v>
      </c>
      <c r="Q306" s="218"/>
      <c r="R306" s="219">
        <f t="shared" si="52"/>
        <v>0</v>
      </c>
      <c r="S306" s="219">
        <f t="shared" si="53"/>
        <v>14</v>
      </c>
      <c r="T306" s="195"/>
      <c r="U306" s="196">
        <v>5</v>
      </c>
      <c r="V306" s="89">
        <f t="shared" si="48"/>
        <v>0</v>
      </c>
      <c r="W306" s="220" t="s">
        <v>341</v>
      </c>
      <c r="X306" s="221" t="s">
        <v>362</v>
      </c>
      <c r="Y306" s="222" t="s">
        <v>363</v>
      </c>
      <c r="Z306" s="199"/>
      <c r="AA306" s="218"/>
      <c r="AB306" s="223">
        <v>0</v>
      </c>
      <c r="AC306" s="224" t="s">
        <v>40</v>
      </c>
      <c r="AD306" s="225">
        <f t="shared" si="59"/>
        <v>98</v>
      </c>
      <c r="AE306" s="226">
        <f>CEILING(AD306+AD306*'[1]Nastavení cen'!$J$17,1)</f>
        <v>144</v>
      </c>
      <c r="AF306" s="226">
        <f t="shared" si="60"/>
        <v>0</v>
      </c>
      <c r="AG306" s="227">
        <f>CEILING(AX306+(AX306*'[1]Nastavení cen'!$G$17),1)</f>
        <v>160</v>
      </c>
      <c r="AH306" s="227">
        <f>CEILING(AG306*'[1]Nastavení cen'!$K$17,1)+AG306</f>
        <v>208</v>
      </c>
      <c r="AI306" s="227">
        <f>(AB306*AH306)</f>
        <v>0</v>
      </c>
      <c r="AJ306" s="228">
        <f t="shared" si="56"/>
        <v>352</v>
      </c>
      <c r="AK306" s="218"/>
      <c r="AL306" s="229">
        <f t="shared" si="57"/>
        <v>0</v>
      </c>
      <c r="AM306" s="204"/>
      <c r="AN306" s="230">
        <v>0.2</v>
      </c>
      <c r="AO306" s="231">
        <f>AB306*AN306</f>
        <v>0</v>
      </c>
      <c r="AP306" s="232">
        <v>0.05</v>
      </c>
      <c r="AQ306" s="233" t="s">
        <v>41</v>
      </c>
      <c r="AR306" s="234">
        <f>AO306*AP306</f>
        <v>0</v>
      </c>
      <c r="AS306" s="235"/>
      <c r="AT306" s="236"/>
      <c r="AU306" s="237"/>
      <c r="AV306" s="238">
        <v>15</v>
      </c>
      <c r="AW306" s="239">
        <f>'[1]Nastavení cen'!$H$17</f>
        <v>390</v>
      </c>
      <c r="AX306" s="240">
        <v>160</v>
      </c>
    </row>
    <row r="307" spans="1:50" ht="17.25" hidden="1" customHeight="1" x14ac:dyDescent="0.3">
      <c r="A307" s="213"/>
      <c r="B307" s="214"/>
      <c r="C307" s="215"/>
      <c r="D307" s="186"/>
      <c r="E307" s="184"/>
      <c r="F307" s="185"/>
      <c r="G307" s="186"/>
      <c r="H307" s="186"/>
      <c r="I307" s="187"/>
      <c r="J307" s="188"/>
      <c r="K307" s="216"/>
      <c r="L307" s="186"/>
      <c r="M307" s="186"/>
      <c r="N307" s="187"/>
      <c r="O307" s="191"/>
      <c r="P307" s="370" t="s">
        <v>323</v>
      </c>
      <c r="Q307" s="218"/>
      <c r="R307" s="219">
        <f t="shared" si="52"/>
        <v>0</v>
      </c>
      <c r="S307" s="219">
        <f t="shared" si="53"/>
        <v>14</v>
      </c>
      <c r="T307" s="195"/>
      <c r="U307" s="196">
        <v>4</v>
      </c>
      <c r="V307" s="89">
        <f t="shared" si="48"/>
        <v>0</v>
      </c>
      <c r="W307" s="220" t="s">
        <v>341</v>
      </c>
      <c r="X307" s="221" t="s">
        <v>362</v>
      </c>
      <c r="Y307" s="222" t="s">
        <v>43</v>
      </c>
      <c r="Z307" s="199"/>
      <c r="AA307" s="218"/>
      <c r="AB307" s="223">
        <v>0</v>
      </c>
      <c r="AC307" s="224" t="s">
        <v>40</v>
      </c>
      <c r="AD307" s="225">
        <f t="shared" si="59"/>
        <v>98</v>
      </c>
      <c r="AE307" s="226">
        <f>CEILING(AD307+AD307*'[1]Nastavení cen'!$J$17,1)</f>
        <v>144</v>
      </c>
      <c r="AF307" s="226">
        <f t="shared" si="60"/>
        <v>0</v>
      </c>
      <c r="AG307" s="243"/>
      <c r="AH307" s="242"/>
      <c r="AI307" s="244"/>
      <c r="AJ307" s="228">
        <f t="shared" si="56"/>
        <v>144</v>
      </c>
      <c r="AK307" s="218"/>
      <c r="AL307" s="229">
        <f t="shared" si="57"/>
        <v>0</v>
      </c>
      <c r="AM307" s="204"/>
      <c r="AN307" s="230" t="s">
        <v>41</v>
      </c>
      <c r="AO307" s="231" t="s">
        <v>41</v>
      </c>
      <c r="AP307" s="245" t="s">
        <v>41</v>
      </c>
      <c r="AQ307" s="233" t="s">
        <v>41</v>
      </c>
      <c r="AR307" s="234" t="s">
        <v>41</v>
      </c>
      <c r="AS307" s="235"/>
      <c r="AT307" s="236"/>
      <c r="AU307" s="237"/>
      <c r="AV307" s="238">
        <v>15</v>
      </c>
      <c r="AW307" s="239">
        <f>'[1]Nastavení cen'!$H$17</f>
        <v>390</v>
      </c>
      <c r="AX307" s="240"/>
    </row>
    <row r="308" spans="1:50" ht="17.25" hidden="1" customHeight="1" x14ac:dyDescent="0.3">
      <c r="A308" s="213"/>
      <c r="B308" s="214"/>
      <c r="C308" s="215"/>
      <c r="D308" s="186"/>
      <c r="E308" s="184"/>
      <c r="F308" s="185"/>
      <c r="G308" s="186"/>
      <c r="H308" s="186"/>
      <c r="I308" s="187"/>
      <c r="J308" s="188"/>
      <c r="K308" s="216"/>
      <c r="L308" s="186"/>
      <c r="M308" s="186"/>
      <c r="N308" s="187"/>
      <c r="O308" s="191"/>
      <c r="P308" s="370" t="s">
        <v>323</v>
      </c>
      <c r="Q308" s="218"/>
      <c r="R308" s="219">
        <f t="shared" si="52"/>
        <v>0</v>
      </c>
      <c r="S308" s="219">
        <f t="shared" si="53"/>
        <v>14</v>
      </c>
      <c r="T308" s="195"/>
      <c r="U308" s="196">
        <v>5</v>
      </c>
      <c r="V308" s="89">
        <f t="shared" si="48"/>
        <v>0</v>
      </c>
      <c r="W308" s="220" t="s">
        <v>341</v>
      </c>
      <c r="X308" s="221" t="s">
        <v>364</v>
      </c>
      <c r="Y308" s="222" t="s">
        <v>365</v>
      </c>
      <c r="Z308" s="199"/>
      <c r="AA308" s="218"/>
      <c r="AB308" s="223">
        <v>0</v>
      </c>
      <c r="AC308" s="224" t="s">
        <v>40</v>
      </c>
      <c r="AD308" s="225">
        <f t="shared" si="59"/>
        <v>98</v>
      </c>
      <c r="AE308" s="226">
        <f>CEILING(AD308+AD308*'[1]Nastavení cen'!$J$17,1)</f>
        <v>144</v>
      </c>
      <c r="AF308" s="226">
        <f t="shared" si="60"/>
        <v>0</v>
      </c>
      <c r="AG308" s="227">
        <f>CEILING(AX308+(AX308*'[1]Nastavení cen'!$G$17),1)</f>
        <v>200</v>
      </c>
      <c r="AH308" s="227">
        <f>CEILING(AG308*'[1]Nastavení cen'!$K$17,1)+AG308</f>
        <v>260</v>
      </c>
      <c r="AI308" s="227">
        <f>(AB308*AH308)</f>
        <v>0</v>
      </c>
      <c r="AJ308" s="228">
        <f t="shared" si="56"/>
        <v>404</v>
      </c>
      <c r="AK308" s="218"/>
      <c r="AL308" s="229">
        <f t="shared" si="57"/>
        <v>0</v>
      </c>
      <c r="AM308" s="204"/>
      <c r="AN308" s="230">
        <v>0.2</v>
      </c>
      <c r="AO308" s="231">
        <f>AB308*AN308</f>
        <v>0</v>
      </c>
      <c r="AP308" s="232">
        <v>0.05</v>
      </c>
      <c r="AQ308" s="233" t="s">
        <v>41</v>
      </c>
      <c r="AR308" s="234">
        <f>AO308*AP308</f>
        <v>0</v>
      </c>
      <c r="AS308" s="235"/>
      <c r="AT308" s="236"/>
      <c r="AU308" s="237"/>
      <c r="AV308" s="238">
        <v>15</v>
      </c>
      <c r="AW308" s="239">
        <f>'[1]Nastavení cen'!$H$17</f>
        <v>390</v>
      </c>
      <c r="AX308" s="240">
        <v>200</v>
      </c>
    </row>
    <row r="309" spans="1:50" ht="17.25" hidden="1" customHeight="1" x14ac:dyDescent="0.3">
      <c r="A309" s="213"/>
      <c r="B309" s="214"/>
      <c r="C309" s="215"/>
      <c r="D309" s="186"/>
      <c r="E309" s="184"/>
      <c r="F309" s="185"/>
      <c r="G309" s="186"/>
      <c r="H309" s="186"/>
      <c r="I309" s="187"/>
      <c r="J309" s="188"/>
      <c r="K309" s="216"/>
      <c r="L309" s="186"/>
      <c r="M309" s="186"/>
      <c r="N309" s="187"/>
      <c r="O309" s="191"/>
      <c r="P309" s="370" t="s">
        <v>323</v>
      </c>
      <c r="Q309" s="218"/>
      <c r="R309" s="219">
        <f t="shared" si="52"/>
        <v>0</v>
      </c>
      <c r="S309" s="219">
        <f t="shared" si="53"/>
        <v>14</v>
      </c>
      <c r="T309" s="195"/>
      <c r="U309" s="196">
        <v>4</v>
      </c>
      <c r="V309" s="89">
        <f t="shared" si="48"/>
        <v>0</v>
      </c>
      <c r="W309" s="220" t="s">
        <v>341</v>
      </c>
      <c r="X309" s="221" t="s">
        <v>364</v>
      </c>
      <c r="Y309" s="222" t="s">
        <v>43</v>
      </c>
      <c r="Z309" s="199"/>
      <c r="AA309" s="218"/>
      <c r="AB309" s="223">
        <v>0</v>
      </c>
      <c r="AC309" s="224" t="s">
        <v>40</v>
      </c>
      <c r="AD309" s="225">
        <f t="shared" si="59"/>
        <v>98</v>
      </c>
      <c r="AE309" s="226">
        <f>CEILING(AD309+AD309*'[1]Nastavení cen'!$J$17,1)</f>
        <v>144</v>
      </c>
      <c r="AF309" s="226">
        <f t="shared" si="60"/>
        <v>0</v>
      </c>
      <c r="AG309" s="243"/>
      <c r="AH309" s="242"/>
      <c r="AI309" s="244"/>
      <c r="AJ309" s="228">
        <f t="shared" si="56"/>
        <v>144</v>
      </c>
      <c r="AK309" s="218"/>
      <c r="AL309" s="229">
        <f t="shared" si="57"/>
        <v>0</v>
      </c>
      <c r="AM309" s="204"/>
      <c r="AN309" s="230" t="s">
        <v>41</v>
      </c>
      <c r="AO309" s="231" t="s">
        <v>41</v>
      </c>
      <c r="AP309" s="245" t="s">
        <v>41</v>
      </c>
      <c r="AQ309" s="233" t="s">
        <v>41</v>
      </c>
      <c r="AR309" s="234" t="s">
        <v>41</v>
      </c>
      <c r="AS309" s="235"/>
      <c r="AT309" s="236"/>
      <c r="AU309" s="237"/>
      <c r="AV309" s="238">
        <v>15</v>
      </c>
      <c r="AW309" s="239">
        <f>'[1]Nastavení cen'!$H$17</f>
        <v>390</v>
      </c>
      <c r="AX309" s="240"/>
    </row>
    <row r="310" spans="1:50" ht="17.25" hidden="1" customHeight="1" x14ac:dyDescent="0.3">
      <c r="A310" s="213"/>
      <c r="B310" s="214"/>
      <c r="C310" s="215"/>
      <c r="D310" s="186"/>
      <c r="E310" s="184"/>
      <c r="F310" s="185"/>
      <c r="G310" s="186"/>
      <c r="H310" s="186"/>
      <c r="I310" s="187"/>
      <c r="J310" s="188"/>
      <c r="K310" s="216"/>
      <c r="L310" s="186"/>
      <c r="M310" s="186"/>
      <c r="N310" s="187"/>
      <c r="O310" s="191"/>
      <c r="P310" s="370" t="s">
        <v>323</v>
      </c>
      <c r="Q310" s="218"/>
      <c r="R310" s="219">
        <f t="shared" si="52"/>
        <v>0</v>
      </c>
      <c r="S310" s="219">
        <f t="shared" si="53"/>
        <v>14</v>
      </c>
      <c r="T310" s="195"/>
      <c r="U310" s="196">
        <v>5</v>
      </c>
      <c r="V310" s="89">
        <f t="shared" si="48"/>
        <v>0</v>
      </c>
      <c r="W310" s="220" t="s">
        <v>366</v>
      </c>
      <c r="X310" s="221" t="s">
        <v>367</v>
      </c>
      <c r="Y310" s="222" t="s">
        <v>368</v>
      </c>
      <c r="Z310" s="199"/>
      <c r="AA310" s="218"/>
      <c r="AB310" s="223">
        <v>0</v>
      </c>
      <c r="AC310" s="224" t="s">
        <v>146</v>
      </c>
      <c r="AD310" s="225">
        <f t="shared" si="59"/>
        <v>33</v>
      </c>
      <c r="AE310" s="226">
        <f>CEILING(AD310+AD310*'[1]Nastavení cen'!$J$17,1)</f>
        <v>49</v>
      </c>
      <c r="AF310" s="226">
        <f t="shared" si="60"/>
        <v>0</v>
      </c>
      <c r="AG310" s="227">
        <f>CEILING(AX310+(AX310*'[1]Nastavení cen'!$G$17),1)</f>
        <v>80</v>
      </c>
      <c r="AH310" s="227">
        <f>CEILING(AG310*'[1]Nastavení cen'!$K$17,1)+AG310</f>
        <v>104</v>
      </c>
      <c r="AI310" s="227">
        <f>(AB310*AH310)</f>
        <v>0</v>
      </c>
      <c r="AJ310" s="228">
        <f t="shared" si="56"/>
        <v>153</v>
      </c>
      <c r="AK310" s="218"/>
      <c r="AL310" s="229">
        <f t="shared" si="57"/>
        <v>0</v>
      </c>
      <c r="AM310" s="204"/>
      <c r="AN310" s="230">
        <v>1</v>
      </c>
      <c r="AO310" s="231">
        <f>AB310*AN310</f>
        <v>0</v>
      </c>
      <c r="AP310" s="232">
        <v>0.05</v>
      </c>
      <c r="AQ310" s="233" t="s">
        <v>41</v>
      </c>
      <c r="AR310" s="234">
        <f>AO310*AP310</f>
        <v>0</v>
      </c>
      <c r="AS310" s="235"/>
      <c r="AT310" s="236"/>
      <c r="AU310" s="237"/>
      <c r="AV310" s="238">
        <v>5</v>
      </c>
      <c r="AW310" s="239">
        <f>'[1]Nastavení cen'!$H$17</f>
        <v>390</v>
      </c>
      <c r="AX310" s="240">
        <v>80</v>
      </c>
    </row>
    <row r="311" spans="1:50" ht="17.25" hidden="1" customHeight="1" x14ac:dyDescent="0.3">
      <c r="A311" s="213"/>
      <c r="B311" s="214"/>
      <c r="C311" s="215"/>
      <c r="D311" s="186"/>
      <c r="E311" s="184"/>
      <c r="F311" s="185"/>
      <c r="G311" s="186"/>
      <c r="H311" s="186"/>
      <c r="I311" s="187"/>
      <c r="J311" s="188"/>
      <c r="K311" s="216"/>
      <c r="L311" s="186"/>
      <c r="M311" s="186"/>
      <c r="N311" s="187"/>
      <c r="O311" s="191"/>
      <c r="P311" s="370" t="s">
        <v>323</v>
      </c>
      <c r="Q311" s="218"/>
      <c r="R311" s="219">
        <f t="shared" si="52"/>
        <v>0</v>
      </c>
      <c r="S311" s="219">
        <f t="shared" si="53"/>
        <v>14</v>
      </c>
      <c r="T311" s="195"/>
      <c r="U311" s="196">
        <v>4</v>
      </c>
      <c r="V311" s="89">
        <f t="shared" si="48"/>
        <v>0</v>
      </c>
      <c r="W311" s="220" t="s">
        <v>366</v>
      </c>
      <c r="X311" s="221" t="s">
        <v>367</v>
      </c>
      <c r="Y311" s="222" t="s">
        <v>43</v>
      </c>
      <c r="Z311" s="199"/>
      <c r="AA311" s="218"/>
      <c r="AB311" s="223">
        <v>0</v>
      </c>
      <c r="AC311" s="224" t="s">
        <v>146</v>
      </c>
      <c r="AD311" s="225">
        <f t="shared" si="59"/>
        <v>33</v>
      </c>
      <c r="AE311" s="226">
        <f>CEILING(AD311+AD311*'[1]Nastavení cen'!$J$17,1)</f>
        <v>49</v>
      </c>
      <c r="AF311" s="226">
        <f t="shared" si="60"/>
        <v>0</v>
      </c>
      <c r="AG311" s="243"/>
      <c r="AH311" s="242"/>
      <c r="AI311" s="244"/>
      <c r="AJ311" s="228">
        <f t="shared" si="56"/>
        <v>49</v>
      </c>
      <c r="AK311" s="218"/>
      <c r="AL311" s="229">
        <f t="shared" si="57"/>
        <v>0</v>
      </c>
      <c r="AM311" s="204"/>
      <c r="AN311" s="230" t="s">
        <v>41</v>
      </c>
      <c r="AO311" s="231" t="s">
        <v>41</v>
      </c>
      <c r="AP311" s="245" t="s">
        <v>41</v>
      </c>
      <c r="AQ311" s="233" t="s">
        <v>41</v>
      </c>
      <c r="AR311" s="234" t="s">
        <v>41</v>
      </c>
      <c r="AS311" s="235"/>
      <c r="AT311" s="236"/>
      <c r="AU311" s="237"/>
      <c r="AV311" s="238">
        <v>5</v>
      </c>
      <c r="AW311" s="239">
        <f>'[1]Nastavení cen'!$H$17</f>
        <v>390</v>
      </c>
      <c r="AX311" s="240"/>
    </row>
    <row r="312" spans="1:50" ht="17.25" hidden="1" customHeight="1" x14ac:dyDescent="0.3">
      <c r="A312" s="213"/>
      <c r="B312" s="214"/>
      <c r="C312" s="215"/>
      <c r="D312" s="186"/>
      <c r="E312" s="184"/>
      <c r="F312" s="185"/>
      <c r="G312" s="186"/>
      <c r="H312" s="186"/>
      <c r="I312" s="187"/>
      <c r="J312" s="188"/>
      <c r="K312" s="216"/>
      <c r="L312" s="186"/>
      <c r="M312" s="186"/>
      <c r="N312" s="187"/>
      <c r="O312" s="191"/>
      <c r="P312" s="370" t="s">
        <v>323</v>
      </c>
      <c r="Q312" s="218"/>
      <c r="R312" s="219">
        <f t="shared" si="52"/>
        <v>0</v>
      </c>
      <c r="S312" s="219">
        <f t="shared" si="53"/>
        <v>14</v>
      </c>
      <c r="T312" s="195"/>
      <c r="U312" s="196">
        <v>1</v>
      </c>
      <c r="V312" s="89">
        <f t="shared" si="48"/>
        <v>0</v>
      </c>
      <c r="W312" s="220" t="s">
        <v>366</v>
      </c>
      <c r="X312" s="221" t="s">
        <v>369</v>
      </c>
      <c r="Y312" s="222" t="s">
        <v>370</v>
      </c>
      <c r="Z312" s="199"/>
      <c r="AA312" s="218"/>
      <c r="AB312" s="223">
        <v>0</v>
      </c>
      <c r="AC312" s="224" t="s">
        <v>40</v>
      </c>
      <c r="AD312" s="225">
        <f t="shared" si="59"/>
        <v>111</v>
      </c>
      <c r="AE312" s="226">
        <f>CEILING(AD312+AD312*'[1]Nastavení cen'!$J$17,1)</f>
        <v>163</v>
      </c>
      <c r="AF312" s="226">
        <f t="shared" si="60"/>
        <v>0</v>
      </c>
      <c r="AG312" s="243">
        <f>CEILING(AX312+(AX312*'[1]Nastavení cen'!$G$17),1)</f>
        <v>50</v>
      </c>
      <c r="AH312" s="242">
        <f>CEILING(AG312*'[1]Nastavení cen'!$K$17,1)+AG312</f>
        <v>65</v>
      </c>
      <c r="AI312" s="244">
        <f t="shared" ref="AI312:AI316" si="62">(AB312*AH312)</f>
        <v>0</v>
      </c>
      <c r="AJ312" s="228">
        <f t="shared" si="56"/>
        <v>228</v>
      </c>
      <c r="AK312" s="218"/>
      <c r="AL312" s="229">
        <f t="shared" si="57"/>
        <v>0</v>
      </c>
      <c r="AM312" s="204"/>
      <c r="AN312" s="230">
        <v>0.5</v>
      </c>
      <c r="AO312" s="231">
        <f t="shared" ref="AO312:AO314" si="63">AB312*AN312</f>
        <v>0</v>
      </c>
      <c r="AP312" s="232">
        <v>0.05</v>
      </c>
      <c r="AQ312" s="233" t="s">
        <v>41</v>
      </c>
      <c r="AR312" s="234">
        <f t="shared" ref="AR312:AR314" si="64">AO312*AP312</f>
        <v>0</v>
      </c>
      <c r="AS312" s="235"/>
      <c r="AT312" s="236"/>
      <c r="AU312" s="237"/>
      <c r="AV312" s="238">
        <v>17</v>
      </c>
      <c r="AW312" s="239">
        <f>'[1]Nastavení cen'!$H$17</f>
        <v>390</v>
      </c>
      <c r="AX312" s="240">
        <v>50</v>
      </c>
    </row>
    <row r="313" spans="1:50" ht="17.25" hidden="1" customHeight="1" x14ac:dyDescent="0.3">
      <c r="A313" s="213"/>
      <c r="B313" s="214"/>
      <c r="C313" s="215"/>
      <c r="D313" s="186"/>
      <c r="E313" s="184"/>
      <c r="F313" s="185"/>
      <c r="G313" s="186"/>
      <c r="H313" s="186"/>
      <c r="I313" s="187"/>
      <c r="J313" s="188"/>
      <c r="K313" s="216"/>
      <c r="L313" s="186"/>
      <c r="M313" s="186"/>
      <c r="N313" s="187"/>
      <c r="O313" s="191"/>
      <c r="P313" s="370" t="s">
        <v>323</v>
      </c>
      <c r="Q313" s="218"/>
      <c r="R313" s="219">
        <f t="shared" si="52"/>
        <v>0</v>
      </c>
      <c r="S313" s="219">
        <f t="shared" si="53"/>
        <v>14</v>
      </c>
      <c r="T313" s="195"/>
      <c r="U313" s="196">
        <v>1</v>
      </c>
      <c r="V313" s="89">
        <f t="shared" si="48"/>
        <v>0</v>
      </c>
      <c r="W313" s="220" t="s">
        <v>366</v>
      </c>
      <c r="X313" s="221" t="s">
        <v>371</v>
      </c>
      <c r="Y313" s="222" t="s">
        <v>372</v>
      </c>
      <c r="Z313" s="199"/>
      <c r="AA313" s="218"/>
      <c r="AB313" s="223">
        <v>0</v>
      </c>
      <c r="AC313" s="224" t="s">
        <v>40</v>
      </c>
      <c r="AD313" s="225">
        <f t="shared" si="59"/>
        <v>202</v>
      </c>
      <c r="AE313" s="226">
        <f>CEILING(AD313+AD313*'[1]Nastavení cen'!$J$17,1)</f>
        <v>295</v>
      </c>
      <c r="AF313" s="226">
        <f t="shared" si="60"/>
        <v>0</v>
      </c>
      <c r="AG313" s="243">
        <f>CEILING(AX313+(AX313*'[1]Nastavení cen'!$G$17),1)</f>
        <v>110</v>
      </c>
      <c r="AH313" s="242">
        <f>CEILING(AG313*'[1]Nastavení cen'!$K$17,1)+AG313</f>
        <v>143</v>
      </c>
      <c r="AI313" s="244">
        <f t="shared" si="62"/>
        <v>0</v>
      </c>
      <c r="AJ313" s="228">
        <f t="shared" si="56"/>
        <v>438</v>
      </c>
      <c r="AK313" s="218"/>
      <c r="AL313" s="229">
        <f t="shared" si="57"/>
        <v>0</v>
      </c>
      <c r="AM313" s="204"/>
      <c r="AN313" s="230">
        <v>0.5</v>
      </c>
      <c r="AO313" s="231">
        <f t="shared" si="63"/>
        <v>0</v>
      </c>
      <c r="AP313" s="232">
        <v>0.05</v>
      </c>
      <c r="AQ313" s="233" t="s">
        <v>41</v>
      </c>
      <c r="AR313" s="234">
        <f t="shared" si="64"/>
        <v>0</v>
      </c>
      <c r="AS313" s="235"/>
      <c r="AT313" s="236"/>
      <c r="AU313" s="237"/>
      <c r="AV313" s="238">
        <v>31</v>
      </c>
      <c r="AW313" s="239">
        <f>'[1]Nastavení cen'!$H$17</f>
        <v>390</v>
      </c>
      <c r="AX313" s="240">
        <v>110</v>
      </c>
    </row>
    <row r="314" spans="1:50" ht="17.25" hidden="1" customHeight="1" x14ac:dyDescent="0.3">
      <c r="A314" s="213"/>
      <c r="B314" s="214"/>
      <c r="C314" s="215"/>
      <c r="D314" s="186"/>
      <c r="E314" s="184"/>
      <c r="F314" s="185"/>
      <c r="G314" s="186"/>
      <c r="H314" s="186"/>
      <c r="I314" s="187"/>
      <c r="J314" s="188"/>
      <c r="K314" s="216"/>
      <c r="L314" s="186"/>
      <c r="M314" s="186"/>
      <c r="N314" s="187"/>
      <c r="O314" s="191"/>
      <c r="P314" s="370" t="s">
        <v>323</v>
      </c>
      <c r="Q314" s="218"/>
      <c r="R314" s="219">
        <f t="shared" si="52"/>
        <v>0</v>
      </c>
      <c r="S314" s="219">
        <f t="shared" si="53"/>
        <v>14</v>
      </c>
      <c r="T314" s="195"/>
      <c r="U314" s="196">
        <v>5</v>
      </c>
      <c r="V314" s="89">
        <f t="shared" si="48"/>
        <v>0</v>
      </c>
      <c r="W314" s="220" t="s">
        <v>373</v>
      </c>
      <c r="X314" s="221" t="s">
        <v>374</v>
      </c>
      <c r="Y314" s="222" t="s">
        <v>375</v>
      </c>
      <c r="Z314" s="199"/>
      <c r="AA314" s="218"/>
      <c r="AB314" s="223">
        <v>0</v>
      </c>
      <c r="AC314" s="224" t="s">
        <v>146</v>
      </c>
      <c r="AD314" s="225">
        <f t="shared" si="59"/>
        <v>26</v>
      </c>
      <c r="AE314" s="226">
        <f>CEILING(AD314+AD314*'[1]Nastavení cen'!$J$17,1)</f>
        <v>38</v>
      </c>
      <c r="AF314" s="226">
        <f t="shared" si="60"/>
        <v>0</v>
      </c>
      <c r="AG314" s="227">
        <f>CEILING(AX314+(AX314*'[1]Nastavení cen'!$G$17),1)</f>
        <v>30</v>
      </c>
      <c r="AH314" s="227">
        <f>CEILING(AG314*'[1]Nastavení cen'!$K$17,1)+AG314</f>
        <v>39</v>
      </c>
      <c r="AI314" s="227">
        <f t="shared" si="62"/>
        <v>0</v>
      </c>
      <c r="AJ314" s="228">
        <f t="shared" si="56"/>
        <v>77</v>
      </c>
      <c r="AK314" s="218"/>
      <c r="AL314" s="229">
        <f t="shared" si="57"/>
        <v>0</v>
      </c>
      <c r="AM314" s="204"/>
      <c r="AN314" s="230">
        <v>2</v>
      </c>
      <c r="AO314" s="231">
        <f t="shared" si="63"/>
        <v>0</v>
      </c>
      <c r="AP314" s="232">
        <v>0.05</v>
      </c>
      <c r="AQ314" s="233" t="s">
        <v>41</v>
      </c>
      <c r="AR314" s="234">
        <f t="shared" si="64"/>
        <v>0</v>
      </c>
      <c r="AS314" s="235"/>
      <c r="AT314" s="236"/>
      <c r="AU314" s="237"/>
      <c r="AV314" s="238">
        <v>4</v>
      </c>
      <c r="AW314" s="239">
        <f>'[1]Nastavení cen'!$H$17</f>
        <v>390</v>
      </c>
      <c r="AX314" s="240">
        <v>30</v>
      </c>
    </row>
    <row r="315" spans="1:50" ht="17.25" hidden="1" customHeight="1" x14ac:dyDescent="0.3">
      <c r="A315" s="213"/>
      <c r="B315" s="214"/>
      <c r="C315" s="215"/>
      <c r="D315" s="186"/>
      <c r="E315" s="184"/>
      <c r="F315" s="185"/>
      <c r="G315" s="186"/>
      <c r="H315" s="186"/>
      <c r="I315" s="187"/>
      <c r="J315" s="188"/>
      <c r="K315" s="216"/>
      <c r="L315" s="186"/>
      <c r="M315" s="186"/>
      <c r="N315" s="187"/>
      <c r="O315" s="191"/>
      <c r="P315" s="370" t="s">
        <v>323</v>
      </c>
      <c r="Q315" s="218"/>
      <c r="R315" s="219">
        <f t="shared" si="52"/>
        <v>0</v>
      </c>
      <c r="S315" s="219">
        <f t="shared" si="53"/>
        <v>14</v>
      </c>
      <c r="T315" s="195"/>
      <c r="U315" s="196">
        <v>1</v>
      </c>
      <c r="V315" s="89">
        <f t="shared" si="48"/>
        <v>0</v>
      </c>
      <c r="W315" s="220" t="s">
        <v>376</v>
      </c>
      <c r="X315" s="221" t="s">
        <v>377</v>
      </c>
      <c r="Y315" s="222" t="s">
        <v>378</v>
      </c>
      <c r="Z315" s="199"/>
      <c r="AA315" s="218"/>
      <c r="AB315" s="339">
        <v>0</v>
      </c>
      <c r="AC315" s="346" t="s">
        <v>146</v>
      </c>
      <c r="AD315" s="347">
        <f t="shared" si="59"/>
        <v>52</v>
      </c>
      <c r="AE315" s="226">
        <f>CEILING(AD315+AD315*'[1]Nastavení cen'!$J$17,1)</f>
        <v>76</v>
      </c>
      <c r="AF315" s="348">
        <f t="shared" si="60"/>
        <v>0</v>
      </c>
      <c r="AG315" s="243">
        <f>CEILING(AX315+(AX315*'[1]Nastavení cen'!$G$17),1)</f>
        <v>50</v>
      </c>
      <c r="AH315" s="242">
        <f>CEILING(AG315*'[1]Nastavení cen'!$K$17,1)+AG315</f>
        <v>65</v>
      </c>
      <c r="AI315" s="244">
        <f t="shared" si="62"/>
        <v>0</v>
      </c>
      <c r="AJ315" s="349">
        <f t="shared" si="56"/>
        <v>141</v>
      </c>
      <c r="AK315" s="255"/>
      <c r="AL315" s="229">
        <f t="shared" si="57"/>
        <v>0</v>
      </c>
      <c r="AM315" s="204"/>
      <c r="AN315" s="230" t="s">
        <v>41</v>
      </c>
      <c r="AO315" s="231" t="s">
        <v>41</v>
      </c>
      <c r="AP315" s="245" t="s">
        <v>41</v>
      </c>
      <c r="AQ315" s="233" t="s">
        <v>41</v>
      </c>
      <c r="AR315" s="234" t="s">
        <v>41</v>
      </c>
      <c r="AS315" s="235">
        <v>50</v>
      </c>
      <c r="AT315" s="236">
        <f t="shared" ref="AT315:AT316" si="65">AB315*AS315</f>
        <v>0</v>
      </c>
      <c r="AU315" s="237"/>
      <c r="AV315" s="238">
        <v>8</v>
      </c>
      <c r="AW315" s="239">
        <f>'[1]Nastavení cen'!$H$17</f>
        <v>390</v>
      </c>
      <c r="AX315" s="240">
        <v>50</v>
      </c>
    </row>
    <row r="316" spans="1:50" ht="17.25" hidden="1" customHeight="1" x14ac:dyDescent="0.3">
      <c r="A316" s="213"/>
      <c r="B316" s="214"/>
      <c r="C316" s="215"/>
      <c r="D316" s="186"/>
      <c r="E316" s="184"/>
      <c r="F316" s="185"/>
      <c r="G316" s="186"/>
      <c r="H316" s="186"/>
      <c r="I316" s="187"/>
      <c r="J316" s="188"/>
      <c r="K316" s="216"/>
      <c r="L316" s="186"/>
      <c r="M316" s="186"/>
      <c r="N316" s="187"/>
      <c r="O316" s="191"/>
      <c r="P316" s="370" t="s">
        <v>323</v>
      </c>
      <c r="Q316" s="218"/>
      <c r="R316" s="219">
        <f t="shared" si="52"/>
        <v>0</v>
      </c>
      <c r="S316" s="219">
        <f t="shared" si="53"/>
        <v>14</v>
      </c>
      <c r="T316" s="195"/>
      <c r="U316" s="196">
        <v>5</v>
      </c>
      <c r="V316" s="89">
        <f t="shared" si="48"/>
        <v>0</v>
      </c>
      <c r="W316" s="220" t="s">
        <v>376</v>
      </c>
      <c r="X316" s="221" t="s">
        <v>377</v>
      </c>
      <c r="Y316" s="222" t="s">
        <v>379</v>
      </c>
      <c r="Z316" s="199"/>
      <c r="AA316" s="218"/>
      <c r="AB316" s="339">
        <v>0</v>
      </c>
      <c r="AC316" s="346" t="s">
        <v>146</v>
      </c>
      <c r="AD316" s="347">
        <f t="shared" si="59"/>
        <v>52</v>
      </c>
      <c r="AE316" s="226">
        <f>CEILING(AD316+AD316*'[1]Nastavení cen'!$J$17,1)</f>
        <v>76</v>
      </c>
      <c r="AF316" s="348">
        <f t="shared" si="60"/>
        <v>0</v>
      </c>
      <c r="AG316" s="372">
        <f>CEILING(AX316+(AX316*'[1]Nastavení cen'!$G$17),1)</f>
        <v>50</v>
      </c>
      <c r="AH316" s="227">
        <f>CEILING(AG316*'[1]Nastavení cen'!$K$17,1)+AG316</f>
        <v>65</v>
      </c>
      <c r="AI316" s="372">
        <f t="shared" si="62"/>
        <v>0</v>
      </c>
      <c r="AJ316" s="349">
        <f t="shared" si="56"/>
        <v>141</v>
      </c>
      <c r="AK316" s="255"/>
      <c r="AL316" s="229">
        <f t="shared" si="57"/>
        <v>0</v>
      </c>
      <c r="AM316" s="204"/>
      <c r="AN316" s="230" t="s">
        <v>41</v>
      </c>
      <c r="AO316" s="231" t="s">
        <v>41</v>
      </c>
      <c r="AP316" s="245" t="s">
        <v>41</v>
      </c>
      <c r="AQ316" s="233" t="s">
        <v>41</v>
      </c>
      <c r="AR316" s="234" t="s">
        <v>41</v>
      </c>
      <c r="AS316" s="235">
        <v>50</v>
      </c>
      <c r="AT316" s="236">
        <f t="shared" si="65"/>
        <v>0</v>
      </c>
      <c r="AU316" s="237"/>
      <c r="AV316" s="238">
        <v>8</v>
      </c>
      <c r="AW316" s="239">
        <f>'[1]Nastavení cen'!$H$17</f>
        <v>390</v>
      </c>
      <c r="AX316" s="240">
        <v>50</v>
      </c>
    </row>
    <row r="317" spans="1:50" ht="17.25" hidden="1" customHeight="1" x14ac:dyDescent="0.3">
      <c r="A317" s="213"/>
      <c r="B317" s="214"/>
      <c r="C317" s="215"/>
      <c r="D317" s="186"/>
      <c r="E317" s="184"/>
      <c r="F317" s="185"/>
      <c r="G317" s="186"/>
      <c r="H317" s="186"/>
      <c r="I317" s="187"/>
      <c r="J317" s="188"/>
      <c r="K317" s="216"/>
      <c r="L317" s="186"/>
      <c r="M317" s="186"/>
      <c r="N317" s="187"/>
      <c r="O317" s="191"/>
      <c r="P317" s="370" t="s">
        <v>323</v>
      </c>
      <c r="Q317" s="218"/>
      <c r="R317" s="219">
        <f t="shared" si="52"/>
        <v>0</v>
      </c>
      <c r="S317" s="219">
        <f t="shared" si="53"/>
        <v>14</v>
      </c>
      <c r="T317" s="195"/>
      <c r="U317" s="196">
        <v>4</v>
      </c>
      <c r="V317" s="89">
        <f t="shared" si="48"/>
        <v>0</v>
      </c>
      <c r="W317" s="220" t="s">
        <v>376</v>
      </c>
      <c r="X317" s="221" t="s">
        <v>377</v>
      </c>
      <c r="Y317" s="222" t="s">
        <v>43</v>
      </c>
      <c r="Z317" s="199"/>
      <c r="AA317" s="218"/>
      <c r="AB317" s="339">
        <v>0</v>
      </c>
      <c r="AC317" s="346" t="s">
        <v>146</v>
      </c>
      <c r="AD317" s="347">
        <f t="shared" si="59"/>
        <v>52</v>
      </c>
      <c r="AE317" s="226">
        <f>CEILING(AD317+AD317*'[1]Nastavení cen'!$J$17,1)</f>
        <v>76</v>
      </c>
      <c r="AF317" s="348">
        <f t="shared" si="60"/>
        <v>0</v>
      </c>
      <c r="AG317" s="243"/>
      <c r="AH317" s="242"/>
      <c r="AI317" s="244"/>
      <c r="AJ317" s="349">
        <f t="shared" si="56"/>
        <v>76</v>
      </c>
      <c r="AK317" s="255"/>
      <c r="AL317" s="229">
        <f t="shared" si="57"/>
        <v>0</v>
      </c>
      <c r="AM317" s="204"/>
      <c r="AN317" s="230" t="s">
        <v>41</v>
      </c>
      <c r="AO317" s="231" t="s">
        <v>41</v>
      </c>
      <c r="AP317" s="245" t="s">
        <v>41</v>
      </c>
      <c r="AQ317" s="233" t="s">
        <v>41</v>
      </c>
      <c r="AR317" s="234" t="s">
        <v>41</v>
      </c>
      <c r="AS317" s="235"/>
      <c r="AT317" s="236"/>
      <c r="AU317" s="237"/>
      <c r="AV317" s="238">
        <v>8</v>
      </c>
      <c r="AW317" s="239">
        <f>'[1]Nastavení cen'!$H$17</f>
        <v>390</v>
      </c>
      <c r="AX317" s="240"/>
    </row>
    <row r="318" spans="1:50" ht="17.25" hidden="1" customHeight="1" x14ac:dyDescent="0.3">
      <c r="A318" s="213"/>
      <c r="B318" s="214"/>
      <c r="C318" s="215"/>
      <c r="D318" s="186"/>
      <c r="E318" s="184"/>
      <c r="F318" s="185"/>
      <c r="G318" s="186"/>
      <c r="H318" s="186"/>
      <c r="I318" s="187"/>
      <c r="J318" s="188"/>
      <c r="K318" s="216"/>
      <c r="L318" s="186"/>
      <c r="M318" s="186"/>
      <c r="N318" s="187"/>
      <c r="O318" s="191"/>
      <c r="P318" s="370" t="s">
        <v>323</v>
      </c>
      <c r="Q318" s="218"/>
      <c r="R318" s="219">
        <f t="shared" si="52"/>
        <v>0</v>
      </c>
      <c r="S318" s="219">
        <f t="shared" si="53"/>
        <v>14</v>
      </c>
      <c r="T318" s="195"/>
      <c r="U318" s="196">
        <v>4</v>
      </c>
      <c r="V318" s="89">
        <f t="shared" si="48"/>
        <v>0</v>
      </c>
      <c r="W318" s="220" t="s">
        <v>376</v>
      </c>
      <c r="X318" s="221" t="s">
        <v>380</v>
      </c>
      <c r="Y318" s="222" t="s">
        <v>43</v>
      </c>
      <c r="Z318" s="199"/>
      <c r="AA318" s="218"/>
      <c r="AB318" s="339">
        <v>0</v>
      </c>
      <c r="AC318" s="346" t="s">
        <v>146</v>
      </c>
      <c r="AD318" s="347">
        <f t="shared" si="59"/>
        <v>215</v>
      </c>
      <c r="AE318" s="226">
        <f>CEILING(AD318+AD318*'[1]Nastavení cen'!$J$17,1)</f>
        <v>314</v>
      </c>
      <c r="AF318" s="348">
        <f t="shared" si="60"/>
        <v>0</v>
      </c>
      <c r="AG318" s="243"/>
      <c r="AH318" s="242"/>
      <c r="AI318" s="244"/>
      <c r="AJ318" s="349">
        <f t="shared" si="56"/>
        <v>314</v>
      </c>
      <c r="AK318" s="255"/>
      <c r="AL318" s="229">
        <f t="shared" si="57"/>
        <v>0</v>
      </c>
      <c r="AM318" s="204"/>
      <c r="AN318" s="230" t="s">
        <v>41</v>
      </c>
      <c r="AO318" s="231" t="s">
        <v>41</v>
      </c>
      <c r="AP318" s="245" t="s">
        <v>41</v>
      </c>
      <c r="AQ318" s="233" t="s">
        <v>41</v>
      </c>
      <c r="AR318" s="234" t="s">
        <v>41</v>
      </c>
      <c r="AS318" s="235"/>
      <c r="AT318" s="236"/>
      <c r="AU318" s="237"/>
      <c r="AV318" s="238">
        <v>33</v>
      </c>
      <c r="AW318" s="239">
        <f>'[1]Nastavení cen'!$H$17</f>
        <v>390</v>
      </c>
      <c r="AX318" s="240"/>
    </row>
    <row r="319" spans="1:50" ht="17.25" hidden="1" customHeight="1" x14ac:dyDescent="0.3">
      <c r="A319" s="213"/>
      <c r="B319" s="214"/>
      <c r="C319" s="215"/>
      <c r="D319" s="186"/>
      <c r="E319" s="184"/>
      <c r="F319" s="185"/>
      <c r="G319" s="186"/>
      <c r="H319" s="186"/>
      <c r="I319" s="187"/>
      <c r="J319" s="188"/>
      <c r="K319" s="216"/>
      <c r="L319" s="186"/>
      <c r="M319" s="186"/>
      <c r="N319" s="187"/>
      <c r="O319" s="191"/>
      <c r="P319" s="370" t="s">
        <v>323</v>
      </c>
      <c r="Q319" s="218"/>
      <c r="R319" s="219">
        <f t="shared" si="52"/>
        <v>0</v>
      </c>
      <c r="S319" s="219">
        <f t="shared" si="53"/>
        <v>14</v>
      </c>
      <c r="T319" s="195"/>
      <c r="U319" s="196">
        <v>1</v>
      </c>
      <c r="V319" s="89">
        <f t="shared" si="48"/>
        <v>0</v>
      </c>
      <c r="W319" s="220" t="s">
        <v>381</v>
      </c>
      <c r="X319" s="221" t="s">
        <v>382</v>
      </c>
      <c r="Y319" s="222" t="s">
        <v>383</v>
      </c>
      <c r="Z319" s="199"/>
      <c r="AA319" s="218"/>
      <c r="AB319" s="223">
        <v>0</v>
      </c>
      <c r="AC319" s="224" t="s">
        <v>48</v>
      </c>
      <c r="AD319" s="225">
        <f t="shared" si="59"/>
        <v>650</v>
      </c>
      <c r="AE319" s="226">
        <f>CEILING(AD319+AD319*'[1]Nastavení cen'!$J$17,1)</f>
        <v>949</v>
      </c>
      <c r="AF319" s="226">
        <f t="shared" si="60"/>
        <v>0</v>
      </c>
      <c r="AG319" s="241">
        <f>CEILING(AX319+(AX319*'[1]Nastavení cen'!$G$17),1)</f>
        <v>440</v>
      </c>
      <c r="AH319" s="242">
        <f>CEILING(AG319*'[1]Nastavení cen'!$K$17,1)+AG319</f>
        <v>572</v>
      </c>
      <c r="AI319" s="242">
        <f t="shared" ref="AI319:AI320" si="66">(AB319*AH319)</f>
        <v>0</v>
      </c>
      <c r="AJ319" s="228">
        <f t="shared" si="56"/>
        <v>1521</v>
      </c>
      <c r="AK319" s="218"/>
      <c r="AL319" s="229">
        <f t="shared" si="57"/>
        <v>0</v>
      </c>
      <c r="AM319" s="204"/>
      <c r="AN319" s="230" t="s">
        <v>41</v>
      </c>
      <c r="AO319" s="231" t="s">
        <v>41</v>
      </c>
      <c r="AP319" s="245" t="s">
        <v>41</v>
      </c>
      <c r="AQ319" s="233" t="s">
        <v>41</v>
      </c>
      <c r="AR319" s="234" t="s">
        <v>41</v>
      </c>
      <c r="AS319" s="235">
        <v>300</v>
      </c>
      <c r="AT319" s="236">
        <f t="shared" ref="AT319:AT320" si="67">AB319*AS319</f>
        <v>0</v>
      </c>
      <c r="AU319" s="237"/>
      <c r="AV319" s="238" t="s">
        <v>384</v>
      </c>
      <c r="AW319" s="239">
        <f>'[1]Nastavení cen'!$H$17</f>
        <v>390</v>
      </c>
      <c r="AX319" s="240">
        <v>440</v>
      </c>
    </row>
    <row r="320" spans="1:50" ht="17.25" hidden="1" customHeight="1" x14ac:dyDescent="0.3">
      <c r="A320" s="213"/>
      <c r="B320" s="214"/>
      <c r="C320" s="215"/>
      <c r="D320" s="186"/>
      <c r="E320" s="184"/>
      <c r="F320" s="185"/>
      <c r="G320" s="186"/>
      <c r="H320" s="186"/>
      <c r="I320" s="187"/>
      <c r="J320" s="188"/>
      <c r="K320" s="216"/>
      <c r="L320" s="186"/>
      <c r="M320" s="186"/>
      <c r="N320" s="187"/>
      <c r="O320" s="191"/>
      <c r="P320" s="370" t="s">
        <v>323</v>
      </c>
      <c r="Q320" s="218"/>
      <c r="R320" s="219">
        <f t="shared" si="52"/>
        <v>0</v>
      </c>
      <c r="S320" s="219">
        <f t="shared" si="53"/>
        <v>14</v>
      </c>
      <c r="T320" s="195"/>
      <c r="U320" s="196">
        <v>5</v>
      </c>
      <c r="V320" s="89">
        <f t="shared" si="48"/>
        <v>0</v>
      </c>
      <c r="W320" s="220" t="s">
        <v>381</v>
      </c>
      <c r="X320" s="221" t="s">
        <v>382</v>
      </c>
      <c r="Y320" s="222" t="s">
        <v>385</v>
      </c>
      <c r="Z320" s="199"/>
      <c r="AA320" s="218"/>
      <c r="AB320" s="223">
        <v>0</v>
      </c>
      <c r="AC320" s="224" t="s">
        <v>48</v>
      </c>
      <c r="AD320" s="225">
        <f t="shared" si="59"/>
        <v>650</v>
      </c>
      <c r="AE320" s="226">
        <f>CEILING(AD320+AD320*'[1]Nastavení cen'!$J$17,1)</f>
        <v>949</v>
      </c>
      <c r="AF320" s="226">
        <f t="shared" si="60"/>
        <v>0</v>
      </c>
      <c r="AG320" s="227">
        <f>CEILING(AX320+(AX320*'[1]Nastavení cen'!$G$17),1)</f>
        <v>440</v>
      </c>
      <c r="AH320" s="227">
        <f>CEILING(AG320*'[1]Nastavení cen'!$K$17,1)+AG320</f>
        <v>572</v>
      </c>
      <c r="AI320" s="227">
        <f t="shared" si="66"/>
        <v>0</v>
      </c>
      <c r="AJ320" s="228">
        <f t="shared" si="56"/>
        <v>1521</v>
      </c>
      <c r="AK320" s="218"/>
      <c r="AL320" s="229">
        <f t="shared" si="57"/>
        <v>0</v>
      </c>
      <c r="AM320" s="204"/>
      <c r="AN320" s="230" t="s">
        <v>41</v>
      </c>
      <c r="AO320" s="231" t="s">
        <v>41</v>
      </c>
      <c r="AP320" s="245" t="s">
        <v>41</v>
      </c>
      <c r="AQ320" s="233" t="s">
        <v>41</v>
      </c>
      <c r="AR320" s="234" t="s">
        <v>41</v>
      </c>
      <c r="AS320" s="235">
        <v>300</v>
      </c>
      <c r="AT320" s="236">
        <f t="shared" si="67"/>
        <v>0</v>
      </c>
      <c r="AU320" s="237"/>
      <c r="AV320" s="238" t="s">
        <v>384</v>
      </c>
      <c r="AW320" s="239">
        <f>'[1]Nastavení cen'!$H$17</f>
        <v>390</v>
      </c>
      <c r="AX320" s="240">
        <v>440</v>
      </c>
    </row>
    <row r="321" spans="1:50" ht="17.25" hidden="1" customHeight="1" x14ac:dyDescent="0.3">
      <c r="A321" s="213"/>
      <c r="B321" s="214"/>
      <c r="C321" s="215"/>
      <c r="D321" s="186"/>
      <c r="E321" s="184"/>
      <c r="F321" s="185"/>
      <c r="G321" s="186"/>
      <c r="H321" s="186"/>
      <c r="I321" s="187"/>
      <c r="J321" s="188"/>
      <c r="K321" s="216"/>
      <c r="L321" s="186"/>
      <c r="M321" s="186"/>
      <c r="N321" s="187"/>
      <c r="O321" s="191"/>
      <c r="P321" s="370" t="s">
        <v>323</v>
      </c>
      <c r="Q321" s="218"/>
      <c r="R321" s="219">
        <f t="shared" si="52"/>
        <v>0</v>
      </c>
      <c r="S321" s="219">
        <f t="shared" si="53"/>
        <v>14</v>
      </c>
      <c r="T321" s="195"/>
      <c r="U321" s="196">
        <v>4</v>
      </c>
      <c r="V321" s="89">
        <f t="shared" si="48"/>
        <v>0</v>
      </c>
      <c r="W321" s="220" t="s">
        <v>381</v>
      </c>
      <c r="X321" s="221" t="s">
        <v>382</v>
      </c>
      <c r="Y321" s="222" t="s">
        <v>43</v>
      </c>
      <c r="Z321" s="199"/>
      <c r="AA321" s="218"/>
      <c r="AB321" s="223">
        <v>0</v>
      </c>
      <c r="AC321" s="224" t="s">
        <v>48</v>
      </c>
      <c r="AD321" s="225">
        <f t="shared" si="59"/>
        <v>650</v>
      </c>
      <c r="AE321" s="226">
        <f>CEILING(AD321+AD321*'[1]Nastavení cen'!$J$17,1)</f>
        <v>949</v>
      </c>
      <c r="AF321" s="226">
        <f t="shared" si="60"/>
        <v>0</v>
      </c>
      <c r="AG321" s="241"/>
      <c r="AH321" s="242"/>
      <c r="AI321" s="242"/>
      <c r="AJ321" s="228">
        <f t="shared" si="56"/>
        <v>949</v>
      </c>
      <c r="AK321" s="218"/>
      <c r="AL321" s="229">
        <f t="shared" si="57"/>
        <v>0</v>
      </c>
      <c r="AM321" s="204"/>
      <c r="AN321" s="230" t="s">
        <v>41</v>
      </c>
      <c r="AO321" s="231" t="s">
        <v>41</v>
      </c>
      <c r="AP321" s="245" t="s">
        <v>41</v>
      </c>
      <c r="AQ321" s="233" t="s">
        <v>41</v>
      </c>
      <c r="AR321" s="234" t="s">
        <v>41</v>
      </c>
      <c r="AS321" s="235"/>
      <c r="AT321" s="236"/>
      <c r="AU321" s="237"/>
      <c r="AV321" s="238" t="s">
        <v>384</v>
      </c>
      <c r="AW321" s="239">
        <f>'[1]Nastavení cen'!$H$17</f>
        <v>390</v>
      </c>
      <c r="AX321" s="240"/>
    </row>
    <row r="322" spans="1:50" ht="17.25" hidden="1" customHeight="1" x14ac:dyDescent="0.3">
      <c r="A322" s="213"/>
      <c r="B322" s="214"/>
      <c r="C322" s="215"/>
      <c r="D322" s="186"/>
      <c r="E322" s="184"/>
      <c r="F322" s="185"/>
      <c r="G322" s="186"/>
      <c r="H322" s="186"/>
      <c r="I322" s="187"/>
      <c r="J322" s="188"/>
      <c r="K322" s="216"/>
      <c r="L322" s="186"/>
      <c r="M322" s="186"/>
      <c r="N322" s="187"/>
      <c r="O322" s="191"/>
      <c r="P322" s="370" t="s">
        <v>323</v>
      </c>
      <c r="Q322" s="218"/>
      <c r="R322" s="219">
        <f t="shared" si="52"/>
        <v>0</v>
      </c>
      <c r="S322" s="219">
        <f t="shared" si="53"/>
        <v>14</v>
      </c>
      <c r="T322" s="195"/>
      <c r="U322" s="196">
        <v>1</v>
      </c>
      <c r="V322" s="89">
        <f t="shared" si="48"/>
        <v>0</v>
      </c>
      <c r="W322" s="220" t="s">
        <v>381</v>
      </c>
      <c r="X322" s="221" t="s">
        <v>386</v>
      </c>
      <c r="Y322" s="222" t="s">
        <v>387</v>
      </c>
      <c r="Z322" s="199"/>
      <c r="AA322" s="218"/>
      <c r="AB322" s="223">
        <v>0</v>
      </c>
      <c r="AC322" s="224" t="s">
        <v>48</v>
      </c>
      <c r="AD322" s="225">
        <f t="shared" si="59"/>
        <v>670</v>
      </c>
      <c r="AE322" s="226">
        <f>CEILING(AD322+AD322*'[1]Nastavení cen'!$J$17,1)</f>
        <v>979</v>
      </c>
      <c r="AF322" s="226">
        <f t="shared" si="60"/>
        <v>0</v>
      </c>
      <c r="AG322" s="241">
        <f>CEILING(AX322+(AX322*'[1]Nastavení cen'!$G$17),1)</f>
        <v>550</v>
      </c>
      <c r="AH322" s="242">
        <f>CEILING(AG322*'[1]Nastavení cen'!$K$17,1)+AG322</f>
        <v>715</v>
      </c>
      <c r="AI322" s="242">
        <f t="shared" ref="AI322:AI323" si="68">(AB322*AH322)</f>
        <v>0</v>
      </c>
      <c r="AJ322" s="228">
        <f t="shared" si="56"/>
        <v>1694</v>
      </c>
      <c r="AK322" s="218"/>
      <c r="AL322" s="229">
        <f t="shared" si="57"/>
        <v>0</v>
      </c>
      <c r="AM322" s="204"/>
      <c r="AN322" s="230" t="s">
        <v>41</v>
      </c>
      <c r="AO322" s="231" t="s">
        <v>41</v>
      </c>
      <c r="AP322" s="245" t="s">
        <v>41</v>
      </c>
      <c r="AQ322" s="233" t="s">
        <v>41</v>
      </c>
      <c r="AR322" s="234" t="s">
        <v>41</v>
      </c>
      <c r="AS322" s="235">
        <v>400</v>
      </c>
      <c r="AT322" s="236">
        <f t="shared" ref="AT322:AT323" si="69">AB322*AS322</f>
        <v>0</v>
      </c>
      <c r="AU322" s="237"/>
      <c r="AV322" s="238">
        <v>103</v>
      </c>
      <c r="AW322" s="239">
        <f>'[1]Nastavení cen'!$H$17</f>
        <v>390</v>
      </c>
      <c r="AX322" s="240">
        <v>550</v>
      </c>
    </row>
    <row r="323" spans="1:50" ht="17.25" hidden="1" customHeight="1" x14ac:dyDescent="0.3">
      <c r="A323" s="213"/>
      <c r="B323" s="214"/>
      <c r="C323" s="215"/>
      <c r="D323" s="186"/>
      <c r="E323" s="184"/>
      <c r="F323" s="185"/>
      <c r="G323" s="186"/>
      <c r="H323" s="186"/>
      <c r="I323" s="187"/>
      <c r="J323" s="188"/>
      <c r="K323" s="216"/>
      <c r="L323" s="186"/>
      <c r="M323" s="186"/>
      <c r="N323" s="187"/>
      <c r="O323" s="191"/>
      <c r="P323" s="370" t="s">
        <v>323</v>
      </c>
      <c r="Q323" s="218"/>
      <c r="R323" s="219">
        <f t="shared" si="52"/>
        <v>0</v>
      </c>
      <c r="S323" s="219">
        <f t="shared" si="53"/>
        <v>14</v>
      </c>
      <c r="T323" s="195"/>
      <c r="U323" s="196">
        <v>5</v>
      </c>
      <c r="V323" s="89">
        <f t="shared" si="48"/>
        <v>0</v>
      </c>
      <c r="W323" s="220" t="s">
        <v>381</v>
      </c>
      <c r="X323" s="221" t="s">
        <v>386</v>
      </c>
      <c r="Y323" s="222" t="s">
        <v>388</v>
      </c>
      <c r="Z323" s="199"/>
      <c r="AA323" s="218"/>
      <c r="AB323" s="223">
        <v>0</v>
      </c>
      <c r="AC323" s="224" t="s">
        <v>48</v>
      </c>
      <c r="AD323" s="225">
        <f t="shared" si="59"/>
        <v>670</v>
      </c>
      <c r="AE323" s="226">
        <f>CEILING(AD323+AD323*'[1]Nastavení cen'!$J$17,1)</f>
        <v>979</v>
      </c>
      <c r="AF323" s="226">
        <f t="shared" si="60"/>
        <v>0</v>
      </c>
      <c r="AG323" s="227">
        <f>CEILING(AX323+(AX323*'[1]Nastavení cen'!$G$17),1)</f>
        <v>550</v>
      </c>
      <c r="AH323" s="227">
        <f>CEILING(AG323*'[1]Nastavení cen'!$K$17,1)+AG323</f>
        <v>715</v>
      </c>
      <c r="AI323" s="227">
        <f t="shared" si="68"/>
        <v>0</v>
      </c>
      <c r="AJ323" s="228">
        <f t="shared" si="56"/>
        <v>1694</v>
      </c>
      <c r="AK323" s="218"/>
      <c r="AL323" s="229">
        <f t="shared" si="57"/>
        <v>0</v>
      </c>
      <c r="AM323" s="204"/>
      <c r="AN323" s="230" t="s">
        <v>41</v>
      </c>
      <c r="AO323" s="231" t="s">
        <v>41</v>
      </c>
      <c r="AP323" s="245" t="s">
        <v>41</v>
      </c>
      <c r="AQ323" s="233" t="s">
        <v>41</v>
      </c>
      <c r="AR323" s="234" t="s">
        <v>41</v>
      </c>
      <c r="AS323" s="235">
        <v>400</v>
      </c>
      <c r="AT323" s="236">
        <f t="shared" si="69"/>
        <v>0</v>
      </c>
      <c r="AU323" s="237"/>
      <c r="AV323" s="238">
        <v>103</v>
      </c>
      <c r="AW323" s="239">
        <f>'[1]Nastavení cen'!$H$17</f>
        <v>390</v>
      </c>
      <c r="AX323" s="240">
        <v>550</v>
      </c>
    </row>
    <row r="324" spans="1:50" ht="17.25" hidden="1" customHeight="1" x14ac:dyDescent="0.3">
      <c r="A324" s="213"/>
      <c r="B324" s="214"/>
      <c r="C324" s="215"/>
      <c r="D324" s="186"/>
      <c r="E324" s="184"/>
      <c r="F324" s="185"/>
      <c r="G324" s="186"/>
      <c r="H324" s="186"/>
      <c r="I324" s="187"/>
      <c r="J324" s="188"/>
      <c r="K324" s="216"/>
      <c r="L324" s="186"/>
      <c r="M324" s="186"/>
      <c r="N324" s="187"/>
      <c r="O324" s="191"/>
      <c r="P324" s="370" t="s">
        <v>323</v>
      </c>
      <c r="Q324" s="218"/>
      <c r="R324" s="219">
        <f t="shared" si="52"/>
        <v>0</v>
      </c>
      <c r="S324" s="219">
        <f t="shared" si="53"/>
        <v>14</v>
      </c>
      <c r="T324" s="195"/>
      <c r="U324" s="196">
        <v>4</v>
      </c>
      <c r="V324" s="89">
        <f t="shared" si="48"/>
        <v>0</v>
      </c>
      <c r="W324" s="220" t="s">
        <v>381</v>
      </c>
      <c r="X324" s="221" t="s">
        <v>386</v>
      </c>
      <c r="Y324" s="222" t="s">
        <v>43</v>
      </c>
      <c r="Z324" s="199"/>
      <c r="AA324" s="218"/>
      <c r="AB324" s="223">
        <v>0</v>
      </c>
      <c r="AC324" s="224" t="s">
        <v>48</v>
      </c>
      <c r="AD324" s="225">
        <f t="shared" si="59"/>
        <v>670</v>
      </c>
      <c r="AE324" s="226">
        <f>CEILING(AD324+AD324*'[1]Nastavení cen'!$J$17,1)</f>
        <v>979</v>
      </c>
      <c r="AF324" s="226">
        <f t="shared" si="60"/>
        <v>0</v>
      </c>
      <c r="AG324" s="241"/>
      <c r="AH324" s="242"/>
      <c r="AI324" s="242"/>
      <c r="AJ324" s="228">
        <f t="shared" si="56"/>
        <v>979</v>
      </c>
      <c r="AK324" s="218"/>
      <c r="AL324" s="229">
        <f t="shared" si="57"/>
        <v>0</v>
      </c>
      <c r="AM324" s="204"/>
      <c r="AN324" s="230" t="s">
        <v>41</v>
      </c>
      <c r="AO324" s="231" t="s">
        <v>41</v>
      </c>
      <c r="AP324" s="245" t="s">
        <v>41</v>
      </c>
      <c r="AQ324" s="233" t="s">
        <v>41</v>
      </c>
      <c r="AR324" s="234" t="s">
        <v>41</v>
      </c>
      <c r="AS324" s="235"/>
      <c r="AT324" s="236"/>
      <c r="AU324" s="237"/>
      <c r="AV324" s="238">
        <v>103</v>
      </c>
      <c r="AW324" s="239">
        <f>'[1]Nastavení cen'!$H$17</f>
        <v>390</v>
      </c>
      <c r="AX324" s="240"/>
    </row>
    <row r="325" spans="1:50" ht="17.25" hidden="1" customHeight="1" x14ac:dyDescent="0.3">
      <c r="A325" s="213"/>
      <c r="B325" s="214"/>
      <c r="C325" s="215"/>
      <c r="D325" s="186"/>
      <c r="E325" s="184"/>
      <c r="F325" s="185"/>
      <c r="G325" s="186"/>
      <c r="H325" s="186"/>
      <c r="I325" s="187"/>
      <c r="J325" s="188"/>
      <c r="K325" s="216"/>
      <c r="L325" s="186"/>
      <c r="M325" s="186"/>
      <c r="N325" s="187"/>
      <c r="O325" s="191"/>
      <c r="P325" s="370" t="s">
        <v>323</v>
      </c>
      <c r="Q325" s="218"/>
      <c r="R325" s="219">
        <f t="shared" si="52"/>
        <v>0</v>
      </c>
      <c r="S325" s="219">
        <f t="shared" si="53"/>
        <v>14</v>
      </c>
      <c r="T325" s="195"/>
      <c r="U325" s="196">
        <v>1</v>
      </c>
      <c r="V325" s="89">
        <f t="shared" si="48"/>
        <v>0</v>
      </c>
      <c r="W325" s="220" t="s">
        <v>381</v>
      </c>
      <c r="X325" s="221" t="s">
        <v>389</v>
      </c>
      <c r="Y325" s="222" t="s">
        <v>390</v>
      </c>
      <c r="Z325" s="199"/>
      <c r="AA325" s="218"/>
      <c r="AB325" s="223">
        <v>0</v>
      </c>
      <c r="AC325" s="224" t="s">
        <v>48</v>
      </c>
      <c r="AD325" s="225">
        <f t="shared" si="59"/>
        <v>780</v>
      </c>
      <c r="AE325" s="226">
        <f>CEILING(AD325+AD325*'[1]Nastavení cen'!$J$17,1)</f>
        <v>1139</v>
      </c>
      <c r="AF325" s="226">
        <f t="shared" si="60"/>
        <v>0</v>
      </c>
      <c r="AG325" s="241">
        <f>CEILING(AX325+(AX325*'[1]Nastavení cen'!$G$17),1)</f>
        <v>650</v>
      </c>
      <c r="AH325" s="242">
        <f>CEILING(AG325*'[1]Nastavení cen'!$K$17,1)+AG325</f>
        <v>845</v>
      </c>
      <c r="AI325" s="242">
        <f t="shared" ref="AI325:AI326" si="70">(AB325*AH325)</f>
        <v>0</v>
      </c>
      <c r="AJ325" s="228">
        <f t="shared" si="56"/>
        <v>1984</v>
      </c>
      <c r="AK325" s="218"/>
      <c r="AL325" s="229">
        <f t="shared" si="57"/>
        <v>0</v>
      </c>
      <c r="AM325" s="204"/>
      <c r="AN325" s="230" t="s">
        <v>41</v>
      </c>
      <c r="AO325" s="231" t="s">
        <v>41</v>
      </c>
      <c r="AP325" s="245" t="s">
        <v>41</v>
      </c>
      <c r="AQ325" s="233" t="s">
        <v>41</v>
      </c>
      <c r="AR325" s="234" t="s">
        <v>41</v>
      </c>
      <c r="AS325" s="235">
        <v>600</v>
      </c>
      <c r="AT325" s="236">
        <f t="shared" ref="AT325:AT326" si="71">AB325*AS325</f>
        <v>0</v>
      </c>
      <c r="AU325" s="237"/>
      <c r="AV325" s="238">
        <v>120</v>
      </c>
      <c r="AW325" s="239">
        <f>'[1]Nastavení cen'!$H$17</f>
        <v>390</v>
      </c>
      <c r="AX325" s="240">
        <v>650</v>
      </c>
    </row>
    <row r="326" spans="1:50" ht="17.25" hidden="1" customHeight="1" x14ac:dyDescent="0.3">
      <c r="A326" s="213"/>
      <c r="B326" s="214"/>
      <c r="C326" s="215"/>
      <c r="D326" s="186"/>
      <c r="E326" s="184"/>
      <c r="F326" s="185"/>
      <c r="G326" s="186"/>
      <c r="H326" s="186"/>
      <c r="I326" s="187"/>
      <c r="J326" s="188"/>
      <c r="K326" s="216"/>
      <c r="L326" s="186"/>
      <c r="M326" s="186"/>
      <c r="N326" s="187"/>
      <c r="O326" s="191"/>
      <c r="P326" s="370" t="s">
        <v>323</v>
      </c>
      <c r="Q326" s="218"/>
      <c r="R326" s="219">
        <f t="shared" si="52"/>
        <v>0</v>
      </c>
      <c r="S326" s="219">
        <f t="shared" si="53"/>
        <v>14</v>
      </c>
      <c r="T326" s="195"/>
      <c r="U326" s="196">
        <v>5</v>
      </c>
      <c r="V326" s="89">
        <f t="shared" si="48"/>
        <v>0</v>
      </c>
      <c r="W326" s="220" t="s">
        <v>381</v>
      </c>
      <c r="X326" s="221" t="s">
        <v>389</v>
      </c>
      <c r="Y326" s="222" t="s">
        <v>391</v>
      </c>
      <c r="Z326" s="199"/>
      <c r="AA326" s="218"/>
      <c r="AB326" s="223">
        <v>0</v>
      </c>
      <c r="AC326" s="224" t="s">
        <v>48</v>
      </c>
      <c r="AD326" s="225">
        <f t="shared" si="59"/>
        <v>780</v>
      </c>
      <c r="AE326" s="226">
        <f>CEILING(AD326+AD326*'[1]Nastavení cen'!$J$17,1)</f>
        <v>1139</v>
      </c>
      <c r="AF326" s="226">
        <f t="shared" si="60"/>
        <v>0</v>
      </c>
      <c r="AG326" s="227">
        <f>CEILING(AX326+(AX326*'[1]Nastavení cen'!$G$17),1)</f>
        <v>650</v>
      </c>
      <c r="AH326" s="227">
        <f>CEILING(AG326*'[1]Nastavení cen'!$K$17,1)+AG326</f>
        <v>845</v>
      </c>
      <c r="AI326" s="227">
        <f t="shared" si="70"/>
        <v>0</v>
      </c>
      <c r="AJ326" s="228">
        <f t="shared" si="56"/>
        <v>1984</v>
      </c>
      <c r="AK326" s="218"/>
      <c r="AL326" s="229">
        <f t="shared" si="57"/>
        <v>0</v>
      </c>
      <c r="AM326" s="204"/>
      <c r="AN326" s="230" t="s">
        <v>41</v>
      </c>
      <c r="AO326" s="231" t="s">
        <v>41</v>
      </c>
      <c r="AP326" s="245" t="s">
        <v>41</v>
      </c>
      <c r="AQ326" s="233" t="s">
        <v>41</v>
      </c>
      <c r="AR326" s="234" t="s">
        <v>41</v>
      </c>
      <c r="AS326" s="235">
        <v>600</v>
      </c>
      <c r="AT326" s="236">
        <f t="shared" si="71"/>
        <v>0</v>
      </c>
      <c r="AU326" s="237"/>
      <c r="AV326" s="238">
        <v>120</v>
      </c>
      <c r="AW326" s="239">
        <f>'[1]Nastavení cen'!$H$17</f>
        <v>390</v>
      </c>
      <c r="AX326" s="240">
        <v>650</v>
      </c>
    </row>
    <row r="327" spans="1:50" ht="17.25" hidden="1" customHeight="1" x14ac:dyDescent="0.3">
      <c r="A327" s="213"/>
      <c r="B327" s="214"/>
      <c r="C327" s="215"/>
      <c r="D327" s="186"/>
      <c r="E327" s="184"/>
      <c r="F327" s="185"/>
      <c r="G327" s="186"/>
      <c r="H327" s="186"/>
      <c r="I327" s="187"/>
      <c r="J327" s="188"/>
      <c r="K327" s="216"/>
      <c r="L327" s="186"/>
      <c r="M327" s="186"/>
      <c r="N327" s="187"/>
      <c r="O327" s="191"/>
      <c r="P327" s="370" t="s">
        <v>323</v>
      </c>
      <c r="Q327" s="218"/>
      <c r="R327" s="219">
        <f t="shared" si="52"/>
        <v>0</v>
      </c>
      <c r="S327" s="219">
        <f t="shared" si="53"/>
        <v>14</v>
      </c>
      <c r="T327" s="195"/>
      <c r="U327" s="196">
        <v>4</v>
      </c>
      <c r="V327" s="89">
        <f t="shared" si="48"/>
        <v>0</v>
      </c>
      <c r="W327" s="220" t="s">
        <v>381</v>
      </c>
      <c r="X327" s="221" t="s">
        <v>389</v>
      </c>
      <c r="Y327" s="222" t="s">
        <v>43</v>
      </c>
      <c r="Z327" s="199"/>
      <c r="AA327" s="218"/>
      <c r="AB327" s="223">
        <v>0</v>
      </c>
      <c r="AC327" s="224" t="s">
        <v>48</v>
      </c>
      <c r="AD327" s="225">
        <f t="shared" si="59"/>
        <v>780</v>
      </c>
      <c r="AE327" s="226">
        <f>CEILING(AD327+AD327*'[1]Nastavení cen'!$J$17,1)</f>
        <v>1139</v>
      </c>
      <c r="AF327" s="226">
        <f t="shared" si="60"/>
        <v>0</v>
      </c>
      <c r="AG327" s="241"/>
      <c r="AH327" s="242"/>
      <c r="AI327" s="242"/>
      <c r="AJ327" s="228">
        <f t="shared" si="56"/>
        <v>1139</v>
      </c>
      <c r="AK327" s="218"/>
      <c r="AL327" s="229">
        <f t="shared" si="57"/>
        <v>0</v>
      </c>
      <c r="AM327" s="204"/>
      <c r="AN327" s="230" t="s">
        <v>41</v>
      </c>
      <c r="AO327" s="231" t="s">
        <v>41</v>
      </c>
      <c r="AP327" s="245" t="s">
        <v>41</v>
      </c>
      <c r="AQ327" s="233" t="s">
        <v>41</v>
      </c>
      <c r="AR327" s="234" t="s">
        <v>41</v>
      </c>
      <c r="AS327" s="235"/>
      <c r="AT327" s="236"/>
      <c r="AU327" s="237"/>
      <c r="AV327" s="238">
        <v>120</v>
      </c>
      <c r="AW327" s="239">
        <f>'[1]Nastavení cen'!$H$17</f>
        <v>390</v>
      </c>
      <c r="AX327" s="240"/>
    </row>
    <row r="328" spans="1:50" ht="17.25" hidden="1" customHeight="1" x14ac:dyDescent="0.3">
      <c r="A328" s="213"/>
      <c r="B328" s="214"/>
      <c r="C328" s="215"/>
      <c r="D328" s="186"/>
      <c r="E328" s="184"/>
      <c r="F328" s="185"/>
      <c r="G328" s="186"/>
      <c r="H328" s="186"/>
      <c r="I328" s="187"/>
      <c r="J328" s="188"/>
      <c r="K328" s="216"/>
      <c r="L328" s="186"/>
      <c r="M328" s="186"/>
      <c r="N328" s="187"/>
      <c r="O328" s="191"/>
      <c r="P328" s="370" t="s">
        <v>323</v>
      </c>
      <c r="Q328" s="218"/>
      <c r="R328" s="219">
        <f t="shared" si="52"/>
        <v>0</v>
      </c>
      <c r="S328" s="219">
        <f t="shared" si="53"/>
        <v>14</v>
      </c>
      <c r="T328" s="195"/>
      <c r="U328" s="196">
        <v>1</v>
      </c>
      <c r="V328" s="89">
        <f t="shared" si="48"/>
        <v>0</v>
      </c>
      <c r="W328" s="220" t="s">
        <v>381</v>
      </c>
      <c r="X328" s="221" t="s">
        <v>392</v>
      </c>
      <c r="Y328" s="222" t="s">
        <v>393</v>
      </c>
      <c r="Z328" s="199"/>
      <c r="AA328" s="218"/>
      <c r="AB328" s="223">
        <v>0</v>
      </c>
      <c r="AC328" s="224" t="s">
        <v>48</v>
      </c>
      <c r="AD328" s="225">
        <f t="shared" si="59"/>
        <v>891</v>
      </c>
      <c r="AE328" s="226">
        <f>CEILING(AD328+AD328*'[1]Nastavení cen'!$J$17,1)</f>
        <v>1301</v>
      </c>
      <c r="AF328" s="226">
        <f t="shared" si="60"/>
        <v>0</v>
      </c>
      <c r="AG328" s="241">
        <f>CEILING(AX328+(AX328*'[1]Nastavení cen'!$G$17),1)</f>
        <v>700</v>
      </c>
      <c r="AH328" s="242">
        <f>CEILING(AG328*'[1]Nastavení cen'!$K$17,1)+AG328</f>
        <v>910</v>
      </c>
      <c r="AI328" s="242">
        <f t="shared" ref="AI328:AI329" si="72">(AB328*AH328)</f>
        <v>0</v>
      </c>
      <c r="AJ328" s="228">
        <f t="shared" si="56"/>
        <v>2211</v>
      </c>
      <c r="AK328" s="218"/>
      <c r="AL328" s="229">
        <f t="shared" si="57"/>
        <v>0</v>
      </c>
      <c r="AM328" s="204"/>
      <c r="AN328" s="230" t="s">
        <v>41</v>
      </c>
      <c r="AO328" s="231" t="s">
        <v>41</v>
      </c>
      <c r="AP328" s="245" t="s">
        <v>41</v>
      </c>
      <c r="AQ328" s="233" t="s">
        <v>41</v>
      </c>
      <c r="AR328" s="234" t="s">
        <v>41</v>
      </c>
      <c r="AS328" s="235">
        <v>600</v>
      </c>
      <c r="AT328" s="236">
        <f t="shared" ref="AT328:AT329" si="73">AB328*AS328</f>
        <v>0</v>
      </c>
      <c r="AU328" s="237"/>
      <c r="AV328" s="238">
        <v>137</v>
      </c>
      <c r="AW328" s="239">
        <f>'[1]Nastavení cen'!$H$17</f>
        <v>390</v>
      </c>
      <c r="AX328" s="240">
        <v>700</v>
      </c>
    </row>
    <row r="329" spans="1:50" ht="17.25" hidden="1" customHeight="1" x14ac:dyDescent="0.3">
      <c r="A329" s="213"/>
      <c r="B329" s="214"/>
      <c r="C329" s="215"/>
      <c r="D329" s="186"/>
      <c r="E329" s="184"/>
      <c r="F329" s="185"/>
      <c r="G329" s="186"/>
      <c r="H329" s="186"/>
      <c r="I329" s="187"/>
      <c r="J329" s="188"/>
      <c r="K329" s="216"/>
      <c r="L329" s="186"/>
      <c r="M329" s="186"/>
      <c r="N329" s="187"/>
      <c r="O329" s="191"/>
      <c r="P329" s="370" t="s">
        <v>323</v>
      </c>
      <c r="Q329" s="218"/>
      <c r="R329" s="219">
        <f t="shared" si="52"/>
        <v>0</v>
      </c>
      <c r="S329" s="219">
        <f t="shared" si="53"/>
        <v>14</v>
      </c>
      <c r="T329" s="195"/>
      <c r="U329" s="196">
        <v>5</v>
      </c>
      <c r="V329" s="89">
        <f t="shared" si="48"/>
        <v>0</v>
      </c>
      <c r="W329" s="220" t="s">
        <v>381</v>
      </c>
      <c r="X329" s="221" t="s">
        <v>392</v>
      </c>
      <c r="Y329" s="222" t="s">
        <v>394</v>
      </c>
      <c r="Z329" s="199"/>
      <c r="AA329" s="218"/>
      <c r="AB329" s="223">
        <v>0</v>
      </c>
      <c r="AC329" s="224" t="s">
        <v>48</v>
      </c>
      <c r="AD329" s="225">
        <f t="shared" si="59"/>
        <v>891</v>
      </c>
      <c r="AE329" s="226">
        <f>CEILING(AD329+AD329*'[1]Nastavení cen'!$J$17,1)</f>
        <v>1301</v>
      </c>
      <c r="AF329" s="226">
        <f t="shared" si="60"/>
        <v>0</v>
      </c>
      <c r="AG329" s="227">
        <f>CEILING(AX329+(AX329*'[1]Nastavení cen'!$G$17),1)</f>
        <v>700</v>
      </c>
      <c r="AH329" s="227">
        <f>CEILING(AG329*'[1]Nastavení cen'!$K$17,1)+AG329</f>
        <v>910</v>
      </c>
      <c r="AI329" s="227">
        <f t="shared" si="72"/>
        <v>0</v>
      </c>
      <c r="AJ329" s="228">
        <f t="shared" si="56"/>
        <v>2211</v>
      </c>
      <c r="AK329" s="218"/>
      <c r="AL329" s="229">
        <f t="shared" si="57"/>
        <v>0</v>
      </c>
      <c r="AM329" s="204"/>
      <c r="AN329" s="230" t="s">
        <v>41</v>
      </c>
      <c r="AO329" s="231" t="s">
        <v>41</v>
      </c>
      <c r="AP329" s="245" t="s">
        <v>41</v>
      </c>
      <c r="AQ329" s="233" t="s">
        <v>41</v>
      </c>
      <c r="AR329" s="234" t="s">
        <v>41</v>
      </c>
      <c r="AS329" s="235">
        <v>600</v>
      </c>
      <c r="AT329" s="236">
        <f t="shared" si="73"/>
        <v>0</v>
      </c>
      <c r="AU329" s="237"/>
      <c r="AV329" s="238">
        <v>137</v>
      </c>
      <c r="AW329" s="239">
        <f>'[1]Nastavení cen'!$H$17</f>
        <v>390</v>
      </c>
      <c r="AX329" s="240">
        <v>700</v>
      </c>
    </row>
    <row r="330" spans="1:50" ht="17.25" hidden="1" customHeight="1" x14ac:dyDescent="0.3">
      <c r="A330" s="213"/>
      <c r="B330" s="214"/>
      <c r="C330" s="215"/>
      <c r="D330" s="186"/>
      <c r="E330" s="184"/>
      <c r="F330" s="185"/>
      <c r="G330" s="186"/>
      <c r="H330" s="186"/>
      <c r="I330" s="187"/>
      <c r="J330" s="188"/>
      <c r="K330" s="216"/>
      <c r="L330" s="186"/>
      <c r="M330" s="186"/>
      <c r="N330" s="187"/>
      <c r="O330" s="191"/>
      <c r="P330" s="370" t="s">
        <v>323</v>
      </c>
      <c r="Q330" s="218"/>
      <c r="R330" s="219">
        <f t="shared" si="52"/>
        <v>0</v>
      </c>
      <c r="S330" s="219">
        <f t="shared" si="53"/>
        <v>14</v>
      </c>
      <c r="T330" s="195"/>
      <c r="U330" s="196">
        <v>4</v>
      </c>
      <c r="V330" s="89">
        <f t="shared" si="48"/>
        <v>0</v>
      </c>
      <c r="W330" s="220" t="s">
        <v>381</v>
      </c>
      <c r="X330" s="221" t="s">
        <v>392</v>
      </c>
      <c r="Y330" s="222" t="s">
        <v>43</v>
      </c>
      <c r="Z330" s="199"/>
      <c r="AA330" s="218"/>
      <c r="AB330" s="223">
        <v>0</v>
      </c>
      <c r="AC330" s="224" t="s">
        <v>48</v>
      </c>
      <c r="AD330" s="225">
        <f t="shared" si="59"/>
        <v>891</v>
      </c>
      <c r="AE330" s="226">
        <f>CEILING(AD330+AD330*'[1]Nastavení cen'!$J$17,1)</f>
        <v>1301</v>
      </c>
      <c r="AF330" s="226">
        <f t="shared" si="60"/>
        <v>0</v>
      </c>
      <c r="AG330" s="241"/>
      <c r="AH330" s="242"/>
      <c r="AI330" s="242"/>
      <c r="AJ330" s="228">
        <f t="shared" si="56"/>
        <v>1301</v>
      </c>
      <c r="AK330" s="218"/>
      <c r="AL330" s="229">
        <f t="shared" si="57"/>
        <v>0</v>
      </c>
      <c r="AM330" s="204"/>
      <c r="AN330" s="230" t="s">
        <v>41</v>
      </c>
      <c r="AO330" s="231" t="s">
        <v>41</v>
      </c>
      <c r="AP330" s="245" t="s">
        <v>41</v>
      </c>
      <c r="AQ330" s="233" t="s">
        <v>41</v>
      </c>
      <c r="AR330" s="234" t="s">
        <v>41</v>
      </c>
      <c r="AS330" s="235"/>
      <c r="AT330" s="236"/>
      <c r="AU330" s="237"/>
      <c r="AV330" s="238">
        <v>137</v>
      </c>
      <c r="AW330" s="239">
        <f>'[1]Nastavení cen'!$H$17</f>
        <v>390</v>
      </c>
      <c r="AX330" s="240"/>
    </row>
    <row r="331" spans="1:50" ht="17.25" hidden="1" customHeight="1" x14ac:dyDescent="0.3">
      <c r="A331" s="213"/>
      <c r="B331" s="214"/>
      <c r="C331" s="215"/>
      <c r="D331" s="186"/>
      <c r="E331" s="184"/>
      <c r="F331" s="185"/>
      <c r="G331" s="186"/>
      <c r="H331" s="186"/>
      <c r="I331" s="187"/>
      <c r="J331" s="188"/>
      <c r="K331" s="216"/>
      <c r="L331" s="186"/>
      <c r="M331" s="186"/>
      <c r="N331" s="187"/>
      <c r="O331" s="191"/>
      <c r="P331" s="370" t="s">
        <v>323</v>
      </c>
      <c r="Q331" s="218"/>
      <c r="R331" s="219">
        <f t="shared" si="52"/>
        <v>0</v>
      </c>
      <c r="S331" s="219">
        <f t="shared" si="53"/>
        <v>14</v>
      </c>
      <c r="T331" s="195"/>
      <c r="U331" s="196">
        <v>1</v>
      </c>
      <c r="V331" s="89">
        <f t="shared" si="48"/>
        <v>0</v>
      </c>
      <c r="W331" s="220" t="s">
        <v>381</v>
      </c>
      <c r="X331" s="221" t="s">
        <v>395</v>
      </c>
      <c r="Y331" s="222" t="s">
        <v>396</v>
      </c>
      <c r="Z331" s="199"/>
      <c r="AA331" s="218"/>
      <c r="AB331" s="223">
        <v>0</v>
      </c>
      <c r="AC331" s="224" t="s">
        <v>48</v>
      </c>
      <c r="AD331" s="225">
        <f t="shared" si="59"/>
        <v>1001</v>
      </c>
      <c r="AE331" s="226">
        <f>CEILING(AD331+AD331*'[1]Nastavení cen'!$J$17,1)</f>
        <v>1462</v>
      </c>
      <c r="AF331" s="226">
        <f t="shared" si="60"/>
        <v>0</v>
      </c>
      <c r="AG331" s="241">
        <f>CEILING(AX331+(AX331*'[1]Nastavení cen'!$G$17),1)</f>
        <v>900</v>
      </c>
      <c r="AH331" s="242">
        <f>CEILING(AG331*'[1]Nastavení cen'!$K$17,1)+AG331</f>
        <v>1170</v>
      </c>
      <c r="AI331" s="242">
        <f t="shared" ref="AI331:AI332" si="74">(AB331*AH331)</f>
        <v>0</v>
      </c>
      <c r="AJ331" s="228">
        <f t="shared" si="56"/>
        <v>2632</v>
      </c>
      <c r="AK331" s="218"/>
      <c r="AL331" s="229">
        <f t="shared" si="57"/>
        <v>0</v>
      </c>
      <c r="AM331" s="204"/>
      <c r="AN331" s="230" t="s">
        <v>41</v>
      </c>
      <c r="AO331" s="231" t="s">
        <v>41</v>
      </c>
      <c r="AP331" s="245" t="s">
        <v>41</v>
      </c>
      <c r="AQ331" s="233" t="s">
        <v>41</v>
      </c>
      <c r="AR331" s="234" t="s">
        <v>41</v>
      </c>
      <c r="AS331" s="235">
        <v>600</v>
      </c>
      <c r="AT331" s="236">
        <f t="shared" ref="AT331:AT332" si="75">AB331*AS331</f>
        <v>0</v>
      </c>
      <c r="AU331" s="237"/>
      <c r="AV331" s="238">
        <v>154</v>
      </c>
      <c r="AW331" s="239">
        <f>'[1]Nastavení cen'!$H$17</f>
        <v>390</v>
      </c>
      <c r="AX331" s="240">
        <v>900</v>
      </c>
    </row>
    <row r="332" spans="1:50" ht="17.25" hidden="1" customHeight="1" x14ac:dyDescent="0.3">
      <c r="A332" s="213"/>
      <c r="B332" s="214"/>
      <c r="C332" s="215"/>
      <c r="D332" s="186"/>
      <c r="E332" s="184"/>
      <c r="F332" s="185"/>
      <c r="G332" s="186"/>
      <c r="H332" s="186"/>
      <c r="I332" s="187"/>
      <c r="J332" s="188"/>
      <c r="K332" s="216"/>
      <c r="L332" s="186"/>
      <c r="M332" s="186"/>
      <c r="N332" s="187"/>
      <c r="O332" s="191"/>
      <c r="P332" s="370" t="s">
        <v>323</v>
      </c>
      <c r="Q332" s="218"/>
      <c r="R332" s="219">
        <f t="shared" si="52"/>
        <v>0</v>
      </c>
      <c r="S332" s="219">
        <f t="shared" si="53"/>
        <v>14</v>
      </c>
      <c r="T332" s="195"/>
      <c r="U332" s="196">
        <v>5</v>
      </c>
      <c r="V332" s="89">
        <f t="shared" si="48"/>
        <v>0</v>
      </c>
      <c r="W332" s="220" t="s">
        <v>381</v>
      </c>
      <c r="X332" s="221" t="s">
        <v>395</v>
      </c>
      <c r="Y332" s="222" t="s">
        <v>397</v>
      </c>
      <c r="Z332" s="199"/>
      <c r="AA332" s="218"/>
      <c r="AB332" s="223">
        <v>0</v>
      </c>
      <c r="AC332" s="224" t="s">
        <v>48</v>
      </c>
      <c r="AD332" s="225">
        <f t="shared" si="59"/>
        <v>1001</v>
      </c>
      <c r="AE332" s="226">
        <f>CEILING(AD332+AD332*'[1]Nastavení cen'!$J$17,1)</f>
        <v>1462</v>
      </c>
      <c r="AF332" s="226">
        <f t="shared" si="60"/>
        <v>0</v>
      </c>
      <c r="AG332" s="227">
        <f>CEILING(AX332+(AX332*'[1]Nastavení cen'!$G$17),1)</f>
        <v>900</v>
      </c>
      <c r="AH332" s="227">
        <f>CEILING(AG332*'[1]Nastavení cen'!$K$17,1)+AG332</f>
        <v>1170</v>
      </c>
      <c r="AI332" s="227">
        <f t="shared" si="74"/>
        <v>0</v>
      </c>
      <c r="AJ332" s="228">
        <f t="shared" si="56"/>
        <v>2632</v>
      </c>
      <c r="AK332" s="218"/>
      <c r="AL332" s="229">
        <f t="shared" si="57"/>
        <v>0</v>
      </c>
      <c r="AM332" s="204"/>
      <c r="AN332" s="230" t="s">
        <v>41</v>
      </c>
      <c r="AO332" s="231" t="s">
        <v>41</v>
      </c>
      <c r="AP332" s="245" t="s">
        <v>41</v>
      </c>
      <c r="AQ332" s="233" t="s">
        <v>41</v>
      </c>
      <c r="AR332" s="234" t="s">
        <v>41</v>
      </c>
      <c r="AS332" s="235">
        <v>600</v>
      </c>
      <c r="AT332" s="236">
        <f t="shared" si="75"/>
        <v>0</v>
      </c>
      <c r="AU332" s="237"/>
      <c r="AV332" s="238">
        <v>154</v>
      </c>
      <c r="AW332" s="239">
        <f>'[1]Nastavení cen'!$H$17</f>
        <v>390</v>
      </c>
      <c r="AX332" s="240">
        <v>900</v>
      </c>
    </row>
    <row r="333" spans="1:50" ht="17.25" hidden="1" customHeight="1" x14ac:dyDescent="0.3">
      <c r="A333" s="213"/>
      <c r="B333" s="214"/>
      <c r="C333" s="215"/>
      <c r="D333" s="186"/>
      <c r="E333" s="184"/>
      <c r="F333" s="185"/>
      <c r="G333" s="186"/>
      <c r="H333" s="186"/>
      <c r="I333" s="187"/>
      <c r="J333" s="188"/>
      <c r="K333" s="216"/>
      <c r="L333" s="186"/>
      <c r="M333" s="186"/>
      <c r="N333" s="187"/>
      <c r="O333" s="191"/>
      <c r="P333" s="370" t="s">
        <v>323</v>
      </c>
      <c r="Q333" s="218"/>
      <c r="R333" s="219">
        <f t="shared" si="52"/>
        <v>0</v>
      </c>
      <c r="S333" s="219">
        <f t="shared" si="53"/>
        <v>14</v>
      </c>
      <c r="T333" s="195"/>
      <c r="U333" s="196">
        <v>4</v>
      </c>
      <c r="V333" s="89">
        <f t="shared" si="48"/>
        <v>0</v>
      </c>
      <c r="W333" s="220" t="s">
        <v>381</v>
      </c>
      <c r="X333" s="221" t="s">
        <v>395</v>
      </c>
      <c r="Y333" s="222" t="s">
        <v>43</v>
      </c>
      <c r="Z333" s="199"/>
      <c r="AA333" s="218"/>
      <c r="AB333" s="223">
        <v>0</v>
      </c>
      <c r="AC333" s="224" t="s">
        <v>48</v>
      </c>
      <c r="AD333" s="225">
        <f t="shared" si="59"/>
        <v>1001</v>
      </c>
      <c r="AE333" s="226">
        <f>CEILING(AD333+AD333*'[1]Nastavení cen'!$J$17,1)</f>
        <v>1462</v>
      </c>
      <c r="AF333" s="226">
        <f t="shared" si="60"/>
        <v>0</v>
      </c>
      <c r="AG333" s="241"/>
      <c r="AH333" s="242"/>
      <c r="AI333" s="242"/>
      <c r="AJ333" s="228">
        <f t="shared" si="56"/>
        <v>1462</v>
      </c>
      <c r="AK333" s="218"/>
      <c r="AL333" s="229">
        <f t="shared" si="57"/>
        <v>0</v>
      </c>
      <c r="AM333" s="204"/>
      <c r="AN333" s="230" t="s">
        <v>41</v>
      </c>
      <c r="AO333" s="231" t="s">
        <v>41</v>
      </c>
      <c r="AP333" s="245" t="s">
        <v>41</v>
      </c>
      <c r="AQ333" s="233" t="s">
        <v>41</v>
      </c>
      <c r="AR333" s="234" t="s">
        <v>41</v>
      </c>
      <c r="AS333" s="235"/>
      <c r="AT333" s="236"/>
      <c r="AU333" s="237"/>
      <c r="AV333" s="238">
        <v>154</v>
      </c>
      <c r="AW333" s="239">
        <f>'[1]Nastavení cen'!$H$17</f>
        <v>390</v>
      </c>
      <c r="AX333" s="240"/>
    </row>
    <row r="334" spans="1:50" ht="17.25" hidden="1" customHeight="1" x14ac:dyDescent="0.3">
      <c r="A334" s="213"/>
      <c r="B334" s="214"/>
      <c r="C334" s="215"/>
      <c r="D334" s="186"/>
      <c r="E334" s="184"/>
      <c r="F334" s="185"/>
      <c r="G334" s="186"/>
      <c r="H334" s="186"/>
      <c r="I334" s="187"/>
      <c r="J334" s="188"/>
      <c r="K334" s="216"/>
      <c r="L334" s="186"/>
      <c r="M334" s="186"/>
      <c r="N334" s="187"/>
      <c r="O334" s="191"/>
      <c r="P334" s="370" t="s">
        <v>323</v>
      </c>
      <c r="Q334" s="218"/>
      <c r="R334" s="219">
        <f t="shared" si="52"/>
        <v>0</v>
      </c>
      <c r="S334" s="219">
        <f t="shared" si="53"/>
        <v>14</v>
      </c>
      <c r="T334" s="195"/>
      <c r="U334" s="196">
        <v>1</v>
      </c>
      <c r="V334" s="89">
        <f t="shared" si="48"/>
        <v>0</v>
      </c>
      <c r="W334" s="220" t="s">
        <v>381</v>
      </c>
      <c r="X334" s="221" t="s">
        <v>398</v>
      </c>
      <c r="Y334" s="222" t="s">
        <v>399</v>
      </c>
      <c r="Z334" s="199"/>
      <c r="AA334" s="218"/>
      <c r="AB334" s="223">
        <v>0</v>
      </c>
      <c r="AC334" s="224" t="s">
        <v>146</v>
      </c>
      <c r="AD334" s="225">
        <f t="shared" si="59"/>
        <v>26</v>
      </c>
      <c r="AE334" s="226">
        <f>CEILING(AD334+AD334*'[1]Nastavení cen'!$J$17,1)</f>
        <v>38</v>
      </c>
      <c r="AF334" s="226">
        <f t="shared" si="60"/>
        <v>0</v>
      </c>
      <c r="AG334" s="241">
        <f>CEILING(AX334+(AX334*'[1]Nastavení cen'!$G$17),1)</f>
        <v>22</v>
      </c>
      <c r="AH334" s="242">
        <f>CEILING(AG334*'[1]Nastavení cen'!$K$17,1)+AG334</f>
        <v>29</v>
      </c>
      <c r="AI334" s="242">
        <f t="shared" ref="AI334:AI335" si="76">(AB334*AH334)</f>
        <v>0</v>
      </c>
      <c r="AJ334" s="228">
        <f t="shared" si="56"/>
        <v>67</v>
      </c>
      <c r="AK334" s="218"/>
      <c r="AL334" s="229">
        <f t="shared" si="57"/>
        <v>0</v>
      </c>
      <c r="AM334" s="204"/>
      <c r="AN334" s="230">
        <v>1</v>
      </c>
      <c r="AO334" s="231">
        <f t="shared" ref="AO334:AO335" si="77">AB334*AN334</f>
        <v>0</v>
      </c>
      <c r="AP334" s="232">
        <v>0.05</v>
      </c>
      <c r="AQ334" s="233" t="s">
        <v>41</v>
      </c>
      <c r="AR334" s="234">
        <f t="shared" ref="AR334:AR335" si="78">AO334*AP334</f>
        <v>0</v>
      </c>
      <c r="AS334" s="235"/>
      <c r="AT334" s="236"/>
      <c r="AU334" s="237"/>
      <c r="AV334" s="238">
        <v>4</v>
      </c>
      <c r="AW334" s="239">
        <f>'[1]Nastavení cen'!$H$17</f>
        <v>390</v>
      </c>
      <c r="AX334" s="240">
        <v>22</v>
      </c>
    </row>
    <row r="335" spans="1:50" ht="17.25" hidden="1" customHeight="1" x14ac:dyDescent="0.3">
      <c r="A335" s="213"/>
      <c r="B335" s="214"/>
      <c r="C335" s="215"/>
      <c r="D335" s="186"/>
      <c r="E335" s="184"/>
      <c r="F335" s="185"/>
      <c r="G335" s="186"/>
      <c r="H335" s="186"/>
      <c r="I335" s="187"/>
      <c r="J335" s="188"/>
      <c r="K335" s="216"/>
      <c r="L335" s="186"/>
      <c r="M335" s="186"/>
      <c r="N335" s="187"/>
      <c r="O335" s="191"/>
      <c r="P335" s="370" t="s">
        <v>323</v>
      </c>
      <c r="Q335" s="218"/>
      <c r="R335" s="219">
        <f t="shared" si="52"/>
        <v>0</v>
      </c>
      <c r="S335" s="219">
        <f t="shared" si="53"/>
        <v>14</v>
      </c>
      <c r="T335" s="195"/>
      <c r="U335" s="196">
        <v>5</v>
      </c>
      <c r="V335" s="89">
        <f t="shared" si="48"/>
        <v>0</v>
      </c>
      <c r="W335" s="220" t="s">
        <v>381</v>
      </c>
      <c r="X335" s="221" t="s">
        <v>398</v>
      </c>
      <c r="Y335" s="222" t="s">
        <v>400</v>
      </c>
      <c r="Z335" s="199"/>
      <c r="AA335" s="218"/>
      <c r="AB335" s="223">
        <v>0</v>
      </c>
      <c r="AC335" s="224" t="s">
        <v>146</v>
      </c>
      <c r="AD335" s="225">
        <f t="shared" si="59"/>
        <v>26</v>
      </c>
      <c r="AE335" s="226">
        <f>CEILING(AD335+AD335*'[1]Nastavení cen'!$J$17,1)</f>
        <v>38</v>
      </c>
      <c r="AF335" s="226">
        <f t="shared" si="60"/>
        <v>0</v>
      </c>
      <c r="AG335" s="227">
        <f>CEILING(AX335+(AX335*'[1]Nastavení cen'!$G$17),1)</f>
        <v>22</v>
      </c>
      <c r="AH335" s="227">
        <f>CEILING(AG335*'[1]Nastavení cen'!$K$17,1)+AG335</f>
        <v>29</v>
      </c>
      <c r="AI335" s="227">
        <f t="shared" si="76"/>
        <v>0</v>
      </c>
      <c r="AJ335" s="228">
        <f t="shared" si="56"/>
        <v>67</v>
      </c>
      <c r="AK335" s="218"/>
      <c r="AL335" s="229">
        <f t="shared" si="57"/>
        <v>0</v>
      </c>
      <c r="AM335" s="204"/>
      <c r="AN335" s="230">
        <v>1</v>
      </c>
      <c r="AO335" s="231">
        <f t="shared" si="77"/>
        <v>0</v>
      </c>
      <c r="AP335" s="232">
        <v>0.05</v>
      </c>
      <c r="AQ335" s="233" t="s">
        <v>41</v>
      </c>
      <c r="AR335" s="234">
        <f t="shared" si="78"/>
        <v>0</v>
      </c>
      <c r="AS335" s="235"/>
      <c r="AT335" s="236"/>
      <c r="AU335" s="237"/>
      <c r="AV335" s="238">
        <v>4</v>
      </c>
      <c r="AW335" s="239">
        <f>'[1]Nastavení cen'!$H$17</f>
        <v>390</v>
      </c>
      <c r="AX335" s="240">
        <v>22</v>
      </c>
    </row>
    <row r="336" spans="1:50" ht="17.25" hidden="1" customHeight="1" x14ac:dyDescent="0.3">
      <c r="A336" s="213"/>
      <c r="B336" s="214"/>
      <c r="C336" s="215"/>
      <c r="D336" s="186"/>
      <c r="E336" s="184"/>
      <c r="F336" s="185"/>
      <c r="G336" s="186"/>
      <c r="H336" s="186"/>
      <c r="I336" s="187"/>
      <c r="J336" s="188"/>
      <c r="K336" s="216"/>
      <c r="L336" s="186"/>
      <c r="M336" s="186"/>
      <c r="N336" s="187"/>
      <c r="O336" s="191"/>
      <c r="P336" s="370" t="s">
        <v>323</v>
      </c>
      <c r="Q336" s="218"/>
      <c r="R336" s="219">
        <f t="shared" si="52"/>
        <v>0</v>
      </c>
      <c r="S336" s="219">
        <f t="shared" si="53"/>
        <v>14</v>
      </c>
      <c r="T336" s="195"/>
      <c r="U336" s="196">
        <v>4</v>
      </c>
      <c r="V336" s="89">
        <f t="shared" si="48"/>
        <v>0</v>
      </c>
      <c r="W336" s="220" t="s">
        <v>401</v>
      </c>
      <c r="X336" s="221" t="s">
        <v>402</v>
      </c>
      <c r="Y336" s="222" t="s">
        <v>43</v>
      </c>
      <c r="Z336" s="199"/>
      <c r="AA336" s="218"/>
      <c r="AB336" s="223">
        <v>0</v>
      </c>
      <c r="AC336" s="224" t="s">
        <v>48</v>
      </c>
      <c r="AD336" s="225">
        <f t="shared" si="59"/>
        <v>163</v>
      </c>
      <c r="AE336" s="226">
        <f>CEILING(AD336+AD336*'[1]Nastavení cen'!$J$17,1)</f>
        <v>238</v>
      </c>
      <c r="AF336" s="226">
        <f t="shared" si="60"/>
        <v>0</v>
      </c>
      <c r="AG336" s="241"/>
      <c r="AH336" s="242"/>
      <c r="AI336" s="242"/>
      <c r="AJ336" s="228">
        <f t="shared" si="56"/>
        <v>238</v>
      </c>
      <c r="AK336" s="218"/>
      <c r="AL336" s="229">
        <f t="shared" si="57"/>
        <v>0</v>
      </c>
      <c r="AM336" s="204"/>
      <c r="AN336" s="230" t="s">
        <v>41</v>
      </c>
      <c r="AO336" s="231" t="s">
        <v>41</v>
      </c>
      <c r="AP336" s="245" t="s">
        <v>41</v>
      </c>
      <c r="AQ336" s="233" t="s">
        <v>41</v>
      </c>
      <c r="AR336" s="234" t="s">
        <v>41</v>
      </c>
      <c r="AS336" s="235"/>
      <c r="AT336" s="236"/>
      <c r="AU336" s="237"/>
      <c r="AV336" s="238" t="s">
        <v>403</v>
      </c>
      <c r="AW336" s="239">
        <f>'[1]Nastavení cen'!$H$17</f>
        <v>390</v>
      </c>
      <c r="AX336" s="240"/>
    </row>
    <row r="337" spans="1:50" ht="17.25" hidden="1" customHeight="1" x14ac:dyDescent="0.3">
      <c r="A337" s="213"/>
      <c r="B337" s="214"/>
      <c r="C337" s="215"/>
      <c r="D337" s="186"/>
      <c r="E337" s="184"/>
      <c r="F337" s="185"/>
      <c r="G337" s="186"/>
      <c r="H337" s="186"/>
      <c r="I337" s="187"/>
      <c r="J337" s="188"/>
      <c r="K337" s="216"/>
      <c r="L337" s="186"/>
      <c r="M337" s="186"/>
      <c r="N337" s="187"/>
      <c r="O337" s="191"/>
      <c r="P337" s="370" t="s">
        <v>323</v>
      </c>
      <c r="Q337" s="218"/>
      <c r="R337" s="219">
        <f t="shared" si="52"/>
        <v>0</v>
      </c>
      <c r="S337" s="219">
        <f t="shared" si="53"/>
        <v>14</v>
      </c>
      <c r="T337" s="195"/>
      <c r="U337" s="196">
        <v>4</v>
      </c>
      <c r="V337" s="89">
        <f t="shared" si="48"/>
        <v>0</v>
      </c>
      <c r="W337" s="220" t="s">
        <v>401</v>
      </c>
      <c r="X337" s="221" t="s">
        <v>404</v>
      </c>
      <c r="Y337" s="222" t="s">
        <v>43</v>
      </c>
      <c r="Z337" s="199"/>
      <c r="AA337" s="218"/>
      <c r="AB337" s="223">
        <v>0</v>
      </c>
      <c r="AC337" s="224" t="s">
        <v>48</v>
      </c>
      <c r="AD337" s="225">
        <f t="shared" si="59"/>
        <v>98</v>
      </c>
      <c r="AE337" s="226">
        <f>CEILING(AD337+AD337*'[1]Nastavení cen'!$J$17,1)</f>
        <v>144</v>
      </c>
      <c r="AF337" s="226">
        <f t="shared" si="60"/>
        <v>0</v>
      </c>
      <c r="AG337" s="241"/>
      <c r="AH337" s="242"/>
      <c r="AI337" s="242"/>
      <c r="AJ337" s="228">
        <f t="shared" si="56"/>
        <v>144</v>
      </c>
      <c r="AK337" s="218"/>
      <c r="AL337" s="229">
        <f t="shared" si="57"/>
        <v>0</v>
      </c>
      <c r="AM337" s="204"/>
      <c r="AN337" s="230" t="s">
        <v>41</v>
      </c>
      <c r="AO337" s="231" t="s">
        <v>41</v>
      </c>
      <c r="AP337" s="245" t="s">
        <v>41</v>
      </c>
      <c r="AQ337" s="233" t="s">
        <v>41</v>
      </c>
      <c r="AR337" s="234" t="s">
        <v>41</v>
      </c>
      <c r="AS337" s="235"/>
      <c r="AT337" s="236"/>
      <c r="AU337" s="237"/>
      <c r="AV337" s="238" t="s">
        <v>154</v>
      </c>
      <c r="AW337" s="239">
        <f>'[1]Nastavení cen'!$H$17</f>
        <v>390</v>
      </c>
      <c r="AX337" s="240"/>
    </row>
    <row r="338" spans="1:50" ht="17.25" hidden="1" customHeight="1" x14ac:dyDescent="0.3">
      <c r="A338" s="213"/>
      <c r="B338" s="214"/>
      <c r="C338" s="215"/>
      <c r="D338" s="186"/>
      <c r="E338" s="184"/>
      <c r="F338" s="185"/>
      <c r="G338" s="186"/>
      <c r="H338" s="186"/>
      <c r="I338" s="187"/>
      <c r="J338" s="188"/>
      <c r="K338" s="216"/>
      <c r="L338" s="186"/>
      <c r="M338" s="186"/>
      <c r="N338" s="187"/>
      <c r="O338" s="191"/>
      <c r="P338" s="370" t="s">
        <v>323</v>
      </c>
      <c r="Q338" s="218"/>
      <c r="R338" s="219">
        <f t="shared" si="52"/>
        <v>0</v>
      </c>
      <c r="S338" s="219">
        <f t="shared" si="53"/>
        <v>14</v>
      </c>
      <c r="T338" s="195"/>
      <c r="U338" s="196">
        <v>5</v>
      </c>
      <c r="V338" s="89">
        <f t="shared" si="48"/>
        <v>0</v>
      </c>
      <c r="W338" s="220" t="s">
        <v>401</v>
      </c>
      <c r="X338" s="221" t="s">
        <v>71</v>
      </c>
      <c r="Y338" s="222" t="s">
        <v>405</v>
      </c>
      <c r="Z338" s="199"/>
      <c r="AA338" s="218"/>
      <c r="AB338" s="223">
        <v>0</v>
      </c>
      <c r="AC338" s="224" t="s">
        <v>48</v>
      </c>
      <c r="AD338" s="225"/>
      <c r="AE338" s="226"/>
      <c r="AF338" s="226"/>
      <c r="AG338" s="227">
        <f>CEILING(AX338+(AX338*'[1]Nastavení cen'!$G$17),1)</f>
        <v>350</v>
      </c>
      <c r="AH338" s="227">
        <f>CEILING(AG338*'[1]Nastavení cen'!$K$17,1)+AG338</f>
        <v>455</v>
      </c>
      <c r="AI338" s="227">
        <f>(AB338*AH338)</f>
        <v>0</v>
      </c>
      <c r="AJ338" s="228">
        <f t="shared" si="56"/>
        <v>455</v>
      </c>
      <c r="AK338" s="218"/>
      <c r="AL338" s="229">
        <f t="shared" si="57"/>
        <v>0</v>
      </c>
      <c r="AM338" s="204"/>
      <c r="AN338" s="230">
        <v>50</v>
      </c>
      <c r="AO338" s="231">
        <f>AB338*AN338</f>
        <v>0</v>
      </c>
      <c r="AP338" s="232">
        <v>0.01</v>
      </c>
      <c r="AQ338" s="233" t="s">
        <v>41</v>
      </c>
      <c r="AR338" s="234">
        <f>AO338*AP338</f>
        <v>0</v>
      </c>
      <c r="AS338" s="235"/>
      <c r="AT338" s="236"/>
      <c r="AU338" s="237"/>
      <c r="AV338" s="238"/>
      <c r="AW338" s="239"/>
      <c r="AX338" s="240">
        <v>350</v>
      </c>
    </row>
    <row r="339" spans="1:50" ht="17.25" hidden="1" customHeight="1" x14ac:dyDescent="0.3">
      <c r="A339" s="213"/>
      <c r="B339" s="214"/>
      <c r="C339" s="215"/>
      <c r="D339" s="186"/>
      <c r="E339" s="184"/>
      <c r="F339" s="185"/>
      <c r="G339" s="186"/>
      <c r="H339" s="186"/>
      <c r="I339" s="187"/>
      <c r="J339" s="188"/>
      <c r="K339" s="216"/>
      <c r="L339" s="186"/>
      <c r="M339" s="186"/>
      <c r="N339" s="187"/>
      <c r="O339" s="191"/>
      <c r="P339" s="370" t="s">
        <v>323</v>
      </c>
      <c r="Q339" s="218"/>
      <c r="R339" s="219">
        <f t="shared" si="52"/>
        <v>0</v>
      </c>
      <c r="S339" s="219">
        <f t="shared" si="53"/>
        <v>14</v>
      </c>
      <c r="T339" s="195"/>
      <c r="U339" s="196">
        <v>4</v>
      </c>
      <c r="V339" s="89">
        <f t="shared" si="48"/>
        <v>0</v>
      </c>
      <c r="W339" s="220" t="s">
        <v>401</v>
      </c>
      <c r="X339" s="221" t="s">
        <v>406</v>
      </c>
      <c r="Y339" s="222" t="s">
        <v>43</v>
      </c>
      <c r="Z339" s="199"/>
      <c r="AA339" s="218"/>
      <c r="AB339" s="223">
        <v>0</v>
      </c>
      <c r="AC339" s="224" t="s">
        <v>48</v>
      </c>
      <c r="AD339" s="225">
        <f t="shared" ref="AD339:AD340" si="79">ROUND(AV339*(AW339/60),0)</f>
        <v>163</v>
      </c>
      <c r="AE339" s="226">
        <f>CEILING(AD339+AD339*'[1]Nastavení cen'!$J$17,1)</f>
        <v>238</v>
      </c>
      <c r="AF339" s="226">
        <f t="shared" ref="AF339:AF340" si="80">(AB339*AE339)</f>
        <v>0</v>
      </c>
      <c r="AG339" s="241"/>
      <c r="AH339" s="242"/>
      <c r="AI339" s="242"/>
      <c r="AJ339" s="228">
        <f t="shared" si="56"/>
        <v>238</v>
      </c>
      <c r="AK339" s="218"/>
      <c r="AL339" s="229">
        <f t="shared" si="57"/>
        <v>0</v>
      </c>
      <c r="AM339" s="204"/>
      <c r="AN339" s="230" t="s">
        <v>41</v>
      </c>
      <c r="AO339" s="231" t="s">
        <v>41</v>
      </c>
      <c r="AP339" s="245" t="s">
        <v>41</v>
      </c>
      <c r="AQ339" s="233" t="s">
        <v>41</v>
      </c>
      <c r="AR339" s="234" t="s">
        <v>41</v>
      </c>
      <c r="AS339" s="235"/>
      <c r="AT339" s="236"/>
      <c r="AU339" s="237"/>
      <c r="AV339" s="238" t="s">
        <v>403</v>
      </c>
      <c r="AW339" s="239">
        <f>'[1]Nastavení cen'!$H$17</f>
        <v>390</v>
      </c>
      <c r="AX339" s="240"/>
    </row>
    <row r="340" spans="1:50" ht="17.25" hidden="1" customHeight="1" x14ac:dyDescent="0.3">
      <c r="A340" s="213"/>
      <c r="B340" s="214"/>
      <c r="C340" s="215"/>
      <c r="D340" s="186"/>
      <c r="E340" s="184"/>
      <c r="F340" s="185"/>
      <c r="G340" s="186"/>
      <c r="H340" s="186"/>
      <c r="I340" s="187"/>
      <c r="J340" s="188"/>
      <c r="K340" s="216"/>
      <c r="L340" s="186"/>
      <c r="M340" s="186"/>
      <c r="N340" s="187"/>
      <c r="O340" s="191"/>
      <c r="P340" s="370" t="s">
        <v>323</v>
      </c>
      <c r="Q340" s="218"/>
      <c r="R340" s="219">
        <f t="shared" si="52"/>
        <v>0</v>
      </c>
      <c r="S340" s="219">
        <f t="shared" si="53"/>
        <v>14</v>
      </c>
      <c r="T340" s="195"/>
      <c r="U340" s="196">
        <v>4</v>
      </c>
      <c r="V340" s="89">
        <f t="shared" si="48"/>
        <v>0</v>
      </c>
      <c r="W340" s="220" t="s">
        <v>401</v>
      </c>
      <c r="X340" s="221" t="s">
        <v>407</v>
      </c>
      <c r="Y340" s="222" t="s">
        <v>43</v>
      </c>
      <c r="Z340" s="199"/>
      <c r="AA340" s="218"/>
      <c r="AB340" s="223">
        <v>0</v>
      </c>
      <c r="AC340" s="224" t="s">
        <v>48</v>
      </c>
      <c r="AD340" s="225">
        <f t="shared" si="79"/>
        <v>98</v>
      </c>
      <c r="AE340" s="226">
        <f>CEILING(AD340+AD340*'[1]Nastavení cen'!$J$17,1)</f>
        <v>144</v>
      </c>
      <c r="AF340" s="226">
        <f t="shared" si="80"/>
        <v>0</v>
      </c>
      <c r="AG340" s="241"/>
      <c r="AH340" s="242"/>
      <c r="AI340" s="242"/>
      <c r="AJ340" s="228">
        <f t="shared" si="56"/>
        <v>144</v>
      </c>
      <c r="AK340" s="218"/>
      <c r="AL340" s="229">
        <f t="shared" si="57"/>
        <v>0</v>
      </c>
      <c r="AM340" s="204"/>
      <c r="AN340" s="230" t="s">
        <v>41</v>
      </c>
      <c r="AO340" s="231" t="s">
        <v>41</v>
      </c>
      <c r="AP340" s="245" t="s">
        <v>41</v>
      </c>
      <c r="AQ340" s="233" t="s">
        <v>41</v>
      </c>
      <c r="AR340" s="234" t="s">
        <v>41</v>
      </c>
      <c r="AS340" s="235"/>
      <c r="AT340" s="236"/>
      <c r="AU340" s="237"/>
      <c r="AV340" s="238" t="s">
        <v>154</v>
      </c>
      <c r="AW340" s="239">
        <f>'[1]Nastavení cen'!$H$17</f>
        <v>390</v>
      </c>
      <c r="AX340" s="240"/>
    </row>
    <row r="341" spans="1:50" ht="17.25" hidden="1" customHeight="1" x14ac:dyDescent="0.3">
      <c r="A341" s="213"/>
      <c r="B341" s="214"/>
      <c r="C341" s="215"/>
      <c r="D341" s="186"/>
      <c r="E341" s="184"/>
      <c r="F341" s="185"/>
      <c r="G341" s="186"/>
      <c r="H341" s="186"/>
      <c r="I341" s="187"/>
      <c r="J341" s="188"/>
      <c r="K341" s="216"/>
      <c r="L341" s="186"/>
      <c r="M341" s="186"/>
      <c r="N341" s="187"/>
      <c r="O341" s="191"/>
      <c r="P341" s="370" t="s">
        <v>323</v>
      </c>
      <c r="Q341" s="218"/>
      <c r="R341" s="219">
        <f t="shared" si="52"/>
        <v>0</v>
      </c>
      <c r="S341" s="219">
        <f t="shared" si="53"/>
        <v>14</v>
      </c>
      <c r="T341" s="195"/>
      <c r="U341" s="196">
        <v>5</v>
      </c>
      <c r="V341" s="89">
        <f t="shared" si="48"/>
        <v>0</v>
      </c>
      <c r="W341" s="220" t="s">
        <v>401</v>
      </c>
      <c r="X341" s="221" t="s">
        <v>71</v>
      </c>
      <c r="Y341" s="222" t="s">
        <v>408</v>
      </c>
      <c r="Z341" s="199"/>
      <c r="AA341" s="218"/>
      <c r="AB341" s="223">
        <v>0</v>
      </c>
      <c r="AC341" s="224" t="s">
        <v>48</v>
      </c>
      <c r="AD341" s="225"/>
      <c r="AE341" s="226"/>
      <c r="AF341" s="226"/>
      <c r="AG341" s="227">
        <f>CEILING(AX341+(AX341*'[1]Nastavení cen'!$G$17),1)</f>
        <v>350</v>
      </c>
      <c r="AH341" s="227">
        <f>CEILING(AG341*'[1]Nastavení cen'!$K$17,1)+AG341</f>
        <v>455</v>
      </c>
      <c r="AI341" s="227">
        <f>(AB341*AH341)</f>
        <v>0</v>
      </c>
      <c r="AJ341" s="228">
        <f t="shared" si="56"/>
        <v>455</v>
      </c>
      <c r="AK341" s="218"/>
      <c r="AL341" s="229">
        <f t="shared" si="57"/>
        <v>0</v>
      </c>
      <c r="AM341" s="204"/>
      <c r="AN341" s="230">
        <v>50</v>
      </c>
      <c r="AO341" s="231">
        <f>AB341*AN341</f>
        <v>0</v>
      </c>
      <c r="AP341" s="232">
        <v>0.01</v>
      </c>
      <c r="AQ341" s="233" t="s">
        <v>41</v>
      </c>
      <c r="AR341" s="234">
        <f>AO341*AP341</f>
        <v>0</v>
      </c>
      <c r="AS341" s="235"/>
      <c r="AT341" s="236"/>
      <c r="AU341" s="237"/>
      <c r="AV341" s="238"/>
      <c r="AW341" s="239"/>
      <c r="AX341" s="240">
        <v>350</v>
      </c>
    </row>
    <row r="342" spans="1:50" ht="17.25" hidden="1" customHeight="1" x14ac:dyDescent="0.3">
      <c r="A342" s="213"/>
      <c r="B342" s="214"/>
      <c r="C342" s="215"/>
      <c r="D342" s="186"/>
      <c r="E342" s="184"/>
      <c r="F342" s="185"/>
      <c r="G342" s="186"/>
      <c r="H342" s="186"/>
      <c r="I342" s="187"/>
      <c r="J342" s="188"/>
      <c r="K342" s="216"/>
      <c r="L342" s="186"/>
      <c r="M342" s="186"/>
      <c r="N342" s="187"/>
      <c r="O342" s="191"/>
      <c r="P342" s="370" t="s">
        <v>323</v>
      </c>
      <c r="Q342" s="218"/>
      <c r="R342" s="219">
        <f t="shared" si="52"/>
        <v>0</v>
      </c>
      <c r="S342" s="219">
        <f t="shared" si="53"/>
        <v>14</v>
      </c>
      <c r="T342" s="195"/>
      <c r="U342" s="196">
        <v>4</v>
      </c>
      <c r="V342" s="89">
        <f t="shared" si="48"/>
        <v>0</v>
      </c>
      <c r="W342" s="220" t="s">
        <v>401</v>
      </c>
      <c r="X342" s="221" t="s">
        <v>409</v>
      </c>
      <c r="Y342" s="222" t="s">
        <v>43</v>
      </c>
      <c r="Z342" s="199"/>
      <c r="AA342" s="218"/>
      <c r="AB342" s="223">
        <v>0</v>
      </c>
      <c r="AC342" s="224" t="s">
        <v>48</v>
      </c>
      <c r="AD342" s="225">
        <f t="shared" ref="AD342:AD343" si="81">ROUND(AV342*(AW342/60),0)</f>
        <v>163</v>
      </c>
      <c r="AE342" s="226">
        <f>CEILING(AD342+AD342*'[1]Nastavení cen'!$J$17,1)</f>
        <v>238</v>
      </c>
      <c r="AF342" s="226">
        <f t="shared" ref="AF342:AF343" si="82">(AB342*AE342)</f>
        <v>0</v>
      </c>
      <c r="AG342" s="241"/>
      <c r="AH342" s="242"/>
      <c r="AI342" s="242"/>
      <c r="AJ342" s="228">
        <f t="shared" si="56"/>
        <v>238</v>
      </c>
      <c r="AK342" s="218"/>
      <c r="AL342" s="229">
        <f t="shared" si="57"/>
        <v>0</v>
      </c>
      <c r="AM342" s="204"/>
      <c r="AN342" s="230" t="s">
        <v>41</v>
      </c>
      <c r="AO342" s="231" t="s">
        <v>41</v>
      </c>
      <c r="AP342" s="245" t="s">
        <v>41</v>
      </c>
      <c r="AQ342" s="233" t="s">
        <v>41</v>
      </c>
      <c r="AR342" s="234" t="s">
        <v>41</v>
      </c>
      <c r="AS342" s="235"/>
      <c r="AT342" s="236"/>
      <c r="AU342" s="237"/>
      <c r="AV342" s="238" t="s">
        <v>403</v>
      </c>
      <c r="AW342" s="239">
        <f>'[1]Nastavení cen'!$H$17</f>
        <v>390</v>
      </c>
      <c r="AX342" s="240"/>
    </row>
    <row r="343" spans="1:50" ht="17.25" hidden="1" customHeight="1" x14ac:dyDescent="0.3">
      <c r="A343" s="213"/>
      <c r="B343" s="214"/>
      <c r="C343" s="215"/>
      <c r="D343" s="186"/>
      <c r="E343" s="184"/>
      <c r="F343" s="185"/>
      <c r="G343" s="186"/>
      <c r="H343" s="186"/>
      <c r="I343" s="187"/>
      <c r="J343" s="188"/>
      <c r="K343" s="216"/>
      <c r="L343" s="186"/>
      <c r="M343" s="186"/>
      <c r="N343" s="187"/>
      <c r="O343" s="191"/>
      <c r="P343" s="370" t="s">
        <v>323</v>
      </c>
      <c r="Q343" s="218"/>
      <c r="R343" s="219">
        <f t="shared" si="52"/>
        <v>0</v>
      </c>
      <c r="S343" s="219">
        <f t="shared" si="53"/>
        <v>14</v>
      </c>
      <c r="T343" s="195"/>
      <c r="U343" s="196">
        <v>4</v>
      </c>
      <c r="V343" s="89">
        <f t="shared" si="48"/>
        <v>0</v>
      </c>
      <c r="W343" s="220" t="s">
        <v>401</v>
      </c>
      <c r="X343" s="221" t="s">
        <v>410</v>
      </c>
      <c r="Y343" s="222" t="s">
        <v>43</v>
      </c>
      <c r="Z343" s="199"/>
      <c r="AA343" s="218"/>
      <c r="AB343" s="223">
        <v>0</v>
      </c>
      <c r="AC343" s="224" t="s">
        <v>48</v>
      </c>
      <c r="AD343" s="225">
        <f t="shared" si="81"/>
        <v>98</v>
      </c>
      <c r="AE343" s="226">
        <f>CEILING(AD343+AD343*'[1]Nastavení cen'!$J$17,1)</f>
        <v>144</v>
      </c>
      <c r="AF343" s="226">
        <f t="shared" si="82"/>
        <v>0</v>
      </c>
      <c r="AG343" s="241"/>
      <c r="AH343" s="242"/>
      <c r="AI343" s="242"/>
      <c r="AJ343" s="228">
        <f t="shared" si="56"/>
        <v>144</v>
      </c>
      <c r="AK343" s="218"/>
      <c r="AL343" s="229">
        <f t="shared" si="57"/>
        <v>0</v>
      </c>
      <c r="AM343" s="204"/>
      <c r="AN343" s="230" t="s">
        <v>41</v>
      </c>
      <c r="AO343" s="231" t="s">
        <v>41</v>
      </c>
      <c r="AP343" s="245" t="s">
        <v>41</v>
      </c>
      <c r="AQ343" s="233" t="s">
        <v>41</v>
      </c>
      <c r="AR343" s="234" t="s">
        <v>41</v>
      </c>
      <c r="AS343" s="235"/>
      <c r="AT343" s="236"/>
      <c r="AU343" s="237"/>
      <c r="AV343" s="238" t="s">
        <v>154</v>
      </c>
      <c r="AW343" s="239">
        <f>'[1]Nastavení cen'!$H$17</f>
        <v>390</v>
      </c>
      <c r="AX343" s="240"/>
    </row>
    <row r="344" spans="1:50" ht="17.25" hidden="1" customHeight="1" x14ac:dyDescent="0.3">
      <c r="A344" s="213"/>
      <c r="B344" s="214"/>
      <c r="C344" s="215"/>
      <c r="D344" s="186"/>
      <c r="E344" s="184"/>
      <c r="F344" s="185"/>
      <c r="G344" s="186"/>
      <c r="H344" s="186"/>
      <c r="I344" s="187"/>
      <c r="J344" s="188"/>
      <c r="K344" s="216"/>
      <c r="L344" s="186"/>
      <c r="M344" s="186"/>
      <c r="N344" s="187"/>
      <c r="O344" s="191"/>
      <c r="P344" s="370" t="s">
        <v>323</v>
      </c>
      <c r="Q344" s="218"/>
      <c r="R344" s="219">
        <f t="shared" si="52"/>
        <v>0</v>
      </c>
      <c r="S344" s="219">
        <f t="shared" si="53"/>
        <v>14</v>
      </c>
      <c r="T344" s="195"/>
      <c r="U344" s="196">
        <v>5</v>
      </c>
      <c r="V344" s="89">
        <f t="shared" si="48"/>
        <v>0</v>
      </c>
      <c r="W344" s="220" t="s">
        <v>401</v>
      </c>
      <c r="X344" s="221" t="s">
        <v>71</v>
      </c>
      <c r="Y344" s="222" t="s">
        <v>411</v>
      </c>
      <c r="Z344" s="199"/>
      <c r="AA344" s="218"/>
      <c r="AB344" s="223">
        <v>0</v>
      </c>
      <c r="AC344" s="224" t="s">
        <v>48</v>
      </c>
      <c r="AD344" s="225"/>
      <c r="AE344" s="226"/>
      <c r="AF344" s="226"/>
      <c r="AG344" s="227">
        <f>CEILING(AX344+(AX344*'[1]Nastavení cen'!$G$17),1)</f>
        <v>350</v>
      </c>
      <c r="AH344" s="227">
        <f>CEILING(AG344*'[1]Nastavení cen'!$K$17,1)+AG344</f>
        <v>455</v>
      </c>
      <c r="AI344" s="227">
        <f>(AB344*AH344)</f>
        <v>0</v>
      </c>
      <c r="AJ344" s="228">
        <f t="shared" si="56"/>
        <v>455</v>
      </c>
      <c r="AK344" s="218"/>
      <c r="AL344" s="229">
        <f t="shared" si="57"/>
        <v>0</v>
      </c>
      <c r="AM344" s="204"/>
      <c r="AN344" s="230">
        <v>50</v>
      </c>
      <c r="AO344" s="231">
        <f>AB344*AN344</f>
        <v>0</v>
      </c>
      <c r="AP344" s="232">
        <v>0.01</v>
      </c>
      <c r="AQ344" s="233" t="s">
        <v>41</v>
      </c>
      <c r="AR344" s="234">
        <f>AO344*AP344</f>
        <v>0</v>
      </c>
      <c r="AS344" s="235"/>
      <c r="AT344" s="236"/>
      <c r="AU344" s="237"/>
      <c r="AV344" s="238"/>
      <c r="AW344" s="239"/>
      <c r="AX344" s="240">
        <v>350</v>
      </c>
    </row>
    <row r="345" spans="1:50" ht="17.25" hidden="1" customHeight="1" x14ac:dyDescent="0.3">
      <c r="A345" s="213"/>
      <c r="B345" s="214"/>
      <c r="C345" s="215"/>
      <c r="D345" s="186"/>
      <c r="E345" s="184"/>
      <c r="F345" s="185"/>
      <c r="G345" s="186"/>
      <c r="H345" s="186"/>
      <c r="I345" s="187"/>
      <c r="J345" s="188"/>
      <c r="K345" s="216"/>
      <c r="L345" s="186"/>
      <c r="M345" s="186"/>
      <c r="N345" s="187"/>
      <c r="O345" s="191"/>
      <c r="P345" s="370" t="s">
        <v>323</v>
      </c>
      <c r="Q345" s="218"/>
      <c r="R345" s="219">
        <f t="shared" si="52"/>
        <v>0</v>
      </c>
      <c r="S345" s="219">
        <f t="shared" si="53"/>
        <v>14</v>
      </c>
      <c r="T345" s="195"/>
      <c r="U345" s="196">
        <v>4</v>
      </c>
      <c r="V345" s="89">
        <f t="shared" si="48"/>
        <v>0</v>
      </c>
      <c r="W345" s="220" t="s">
        <v>401</v>
      </c>
      <c r="X345" s="221" t="s">
        <v>412</v>
      </c>
      <c r="Y345" s="222" t="s">
        <v>43</v>
      </c>
      <c r="Z345" s="199"/>
      <c r="AA345" s="218"/>
      <c r="AB345" s="223">
        <v>0</v>
      </c>
      <c r="AC345" s="224" t="s">
        <v>48</v>
      </c>
      <c r="AD345" s="225">
        <f t="shared" ref="AD345:AD346" si="83">ROUND(AV345*(AW345/60),0)</f>
        <v>195</v>
      </c>
      <c r="AE345" s="226">
        <f>CEILING(AD345+AD345*'[1]Nastavení cen'!$J$17,1)</f>
        <v>285</v>
      </c>
      <c r="AF345" s="226">
        <f t="shared" ref="AF345:AF346" si="84">(AB345*AE345)</f>
        <v>0</v>
      </c>
      <c r="AG345" s="241"/>
      <c r="AH345" s="242"/>
      <c r="AI345" s="242"/>
      <c r="AJ345" s="228">
        <f t="shared" si="56"/>
        <v>285</v>
      </c>
      <c r="AK345" s="218"/>
      <c r="AL345" s="229">
        <f t="shared" si="57"/>
        <v>0</v>
      </c>
      <c r="AM345" s="204"/>
      <c r="AN345" s="230" t="s">
        <v>41</v>
      </c>
      <c r="AO345" s="231" t="s">
        <v>41</v>
      </c>
      <c r="AP345" s="245" t="s">
        <v>41</v>
      </c>
      <c r="AQ345" s="233" t="s">
        <v>41</v>
      </c>
      <c r="AR345" s="234" t="s">
        <v>41</v>
      </c>
      <c r="AS345" s="235"/>
      <c r="AT345" s="236"/>
      <c r="AU345" s="237"/>
      <c r="AV345" s="238" t="s">
        <v>413</v>
      </c>
      <c r="AW345" s="239">
        <f>'[1]Nastavení cen'!$H$17</f>
        <v>390</v>
      </c>
      <c r="AX345" s="240"/>
    </row>
    <row r="346" spans="1:50" ht="17.25" hidden="1" customHeight="1" x14ac:dyDescent="0.3">
      <c r="A346" s="213"/>
      <c r="B346" s="214"/>
      <c r="C346" s="215"/>
      <c r="D346" s="186"/>
      <c r="E346" s="184"/>
      <c r="F346" s="185"/>
      <c r="G346" s="186"/>
      <c r="H346" s="186"/>
      <c r="I346" s="187"/>
      <c r="J346" s="188"/>
      <c r="K346" s="216"/>
      <c r="L346" s="186"/>
      <c r="M346" s="186"/>
      <c r="N346" s="187"/>
      <c r="O346" s="191"/>
      <c r="P346" s="370" t="s">
        <v>323</v>
      </c>
      <c r="Q346" s="218"/>
      <c r="R346" s="219">
        <f t="shared" si="52"/>
        <v>0</v>
      </c>
      <c r="S346" s="219">
        <f t="shared" si="53"/>
        <v>14</v>
      </c>
      <c r="T346" s="195"/>
      <c r="U346" s="196">
        <v>4</v>
      </c>
      <c r="V346" s="89">
        <f t="shared" si="48"/>
        <v>0</v>
      </c>
      <c r="W346" s="220" t="s">
        <v>401</v>
      </c>
      <c r="X346" s="221" t="s">
        <v>414</v>
      </c>
      <c r="Y346" s="222" t="s">
        <v>43</v>
      </c>
      <c r="Z346" s="199"/>
      <c r="AA346" s="218"/>
      <c r="AB346" s="223">
        <v>0</v>
      </c>
      <c r="AC346" s="224" t="s">
        <v>48</v>
      </c>
      <c r="AD346" s="225">
        <f t="shared" si="83"/>
        <v>130</v>
      </c>
      <c r="AE346" s="226">
        <f>CEILING(AD346+AD346*'[1]Nastavení cen'!$J$17,1)</f>
        <v>190</v>
      </c>
      <c r="AF346" s="226">
        <f t="shared" si="84"/>
        <v>0</v>
      </c>
      <c r="AG346" s="241"/>
      <c r="AH346" s="242"/>
      <c r="AI346" s="242"/>
      <c r="AJ346" s="228">
        <f t="shared" si="56"/>
        <v>190</v>
      </c>
      <c r="AK346" s="218"/>
      <c r="AL346" s="229">
        <f t="shared" si="57"/>
        <v>0</v>
      </c>
      <c r="AM346" s="204"/>
      <c r="AN346" s="230" t="s">
        <v>41</v>
      </c>
      <c r="AO346" s="231" t="s">
        <v>41</v>
      </c>
      <c r="AP346" s="245" t="s">
        <v>41</v>
      </c>
      <c r="AQ346" s="233" t="s">
        <v>41</v>
      </c>
      <c r="AR346" s="234" t="s">
        <v>41</v>
      </c>
      <c r="AS346" s="235"/>
      <c r="AT346" s="236"/>
      <c r="AU346" s="237"/>
      <c r="AV346" s="238" t="s">
        <v>415</v>
      </c>
      <c r="AW346" s="239">
        <f>'[1]Nastavení cen'!$H$17</f>
        <v>390</v>
      </c>
      <c r="AX346" s="240"/>
    </row>
    <row r="347" spans="1:50" ht="17.25" hidden="1" customHeight="1" x14ac:dyDescent="0.3">
      <c r="A347" s="213"/>
      <c r="B347" s="214"/>
      <c r="C347" s="215"/>
      <c r="D347" s="186"/>
      <c r="E347" s="184"/>
      <c r="F347" s="185"/>
      <c r="G347" s="186"/>
      <c r="H347" s="186"/>
      <c r="I347" s="187"/>
      <c r="J347" s="188"/>
      <c r="K347" s="216"/>
      <c r="L347" s="186"/>
      <c r="M347" s="186"/>
      <c r="N347" s="187"/>
      <c r="O347" s="191"/>
      <c r="P347" s="370" t="s">
        <v>323</v>
      </c>
      <c r="Q347" s="218"/>
      <c r="R347" s="219">
        <f t="shared" si="52"/>
        <v>0</v>
      </c>
      <c r="S347" s="219">
        <f t="shared" si="53"/>
        <v>14</v>
      </c>
      <c r="T347" s="195"/>
      <c r="U347" s="196">
        <v>5</v>
      </c>
      <c r="V347" s="89">
        <f t="shared" si="48"/>
        <v>0</v>
      </c>
      <c r="W347" s="220" t="s">
        <v>401</v>
      </c>
      <c r="X347" s="221" t="s">
        <v>71</v>
      </c>
      <c r="Y347" s="222" t="s">
        <v>416</v>
      </c>
      <c r="Z347" s="199"/>
      <c r="AA347" s="218"/>
      <c r="AB347" s="223">
        <v>0</v>
      </c>
      <c r="AC347" s="224" t="s">
        <v>48</v>
      </c>
      <c r="AD347" s="225"/>
      <c r="AE347" s="226"/>
      <c r="AF347" s="226"/>
      <c r="AG347" s="227">
        <f>CEILING(AX347+(AX347*'[1]Nastavení cen'!$G$17),1)</f>
        <v>350</v>
      </c>
      <c r="AH347" s="227">
        <f>CEILING(AG347*'[1]Nastavení cen'!$K$17,1)+AG347</f>
        <v>455</v>
      </c>
      <c r="AI347" s="227">
        <f>(AB347*AH347)</f>
        <v>0</v>
      </c>
      <c r="AJ347" s="228">
        <f t="shared" si="56"/>
        <v>455</v>
      </c>
      <c r="AK347" s="218"/>
      <c r="AL347" s="229">
        <f t="shared" si="57"/>
        <v>0</v>
      </c>
      <c r="AM347" s="204"/>
      <c r="AN347" s="230">
        <v>50</v>
      </c>
      <c r="AO347" s="231">
        <f>AB347*AN347</f>
        <v>0</v>
      </c>
      <c r="AP347" s="232">
        <v>0.01</v>
      </c>
      <c r="AQ347" s="233" t="s">
        <v>41</v>
      </c>
      <c r="AR347" s="234">
        <f>AO347*AP347</f>
        <v>0</v>
      </c>
      <c r="AS347" s="235"/>
      <c r="AT347" s="236"/>
      <c r="AU347" s="237"/>
      <c r="AV347" s="238"/>
      <c r="AW347" s="239"/>
      <c r="AX347" s="240">
        <v>350</v>
      </c>
    </row>
    <row r="348" spans="1:50" ht="17.25" hidden="1" customHeight="1" x14ac:dyDescent="0.3">
      <c r="A348" s="213"/>
      <c r="B348" s="214"/>
      <c r="C348" s="215"/>
      <c r="D348" s="186"/>
      <c r="E348" s="184"/>
      <c r="F348" s="185"/>
      <c r="G348" s="186"/>
      <c r="H348" s="186"/>
      <c r="I348" s="187"/>
      <c r="J348" s="188"/>
      <c r="K348" s="216"/>
      <c r="L348" s="186"/>
      <c r="M348" s="186"/>
      <c r="N348" s="187"/>
      <c r="O348" s="191"/>
      <c r="P348" s="370" t="s">
        <v>323</v>
      </c>
      <c r="Q348" s="218"/>
      <c r="R348" s="219">
        <f t="shared" si="52"/>
        <v>0</v>
      </c>
      <c r="S348" s="219">
        <f t="shared" si="53"/>
        <v>14</v>
      </c>
      <c r="T348" s="195"/>
      <c r="U348" s="196">
        <v>4</v>
      </c>
      <c r="V348" s="89">
        <f t="shared" si="48"/>
        <v>0</v>
      </c>
      <c r="W348" s="220" t="s">
        <v>401</v>
      </c>
      <c r="X348" s="221" t="s">
        <v>417</v>
      </c>
      <c r="Y348" s="222" t="s">
        <v>43</v>
      </c>
      <c r="Z348" s="199"/>
      <c r="AA348" s="218"/>
      <c r="AB348" s="223">
        <v>0</v>
      </c>
      <c r="AC348" s="224" t="s">
        <v>48</v>
      </c>
      <c r="AD348" s="225">
        <f t="shared" ref="AD348:AD349" si="85">ROUND(AV348*(AW348/60),0)</f>
        <v>195</v>
      </c>
      <c r="AE348" s="226">
        <f>CEILING(AD348+AD348*'[1]Nastavení cen'!$J$17,1)</f>
        <v>285</v>
      </c>
      <c r="AF348" s="226">
        <f t="shared" ref="AF348:AF349" si="86">(AB348*AE348)</f>
        <v>0</v>
      </c>
      <c r="AG348" s="241"/>
      <c r="AH348" s="242"/>
      <c r="AI348" s="242"/>
      <c r="AJ348" s="228">
        <f t="shared" si="56"/>
        <v>285</v>
      </c>
      <c r="AK348" s="218"/>
      <c r="AL348" s="229">
        <f t="shared" si="57"/>
        <v>0</v>
      </c>
      <c r="AM348" s="204"/>
      <c r="AN348" s="230" t="s">
        <v>41</v>
      </c>
      <c r="AO348" s="231" t="s">
        <v>41</v>
      </c>
      <c r="AP348" s="245" t="s">
        <v>41</v>
      </c>
      <c r="AQ348" s="233" t="s">
        <v>41</v>
      </c>
      <c r="AR348" s="234" t="s">
        <v>41</v>
      </c>
      <c r="AS348" s="235"/>
      <c r="AT348" s="236"/>
      <c r="AU348" s="237"/>
      <c r="AV348" s="238" t="s">
        <v>413</v>
      </c>
      <c r="AW348" s="239">
        <f>'[1]Nastavení cen'!$H$17</f>
        <v>390</v>
      </c>
      <c r="AX348" s="240"/>
    </row>
    <row r="349" spans="1:50" ht="17.25" hidden="1" customHeight="1" x14ac:dyDescent="0.3">
      <c r="A349" s="213"/>
      <c r="B349" s="214"/>
      <c r="C349" s="215"/>
      <c r="D349" s="186"/>
      <c r="E349" s="184"/>
      <c r="F349" s="185"/>
      <c r="G349" s="186"/>
      <c r="H349" s="186"/>
      <c r="I349" s="187"/>
      <c r="J349" s="188"/>
      <c r="K349" s="216"/>
      <c r="L349" s="186"/>
      <c r="M349" s="186"/>
      <c r="N349" s="187"/>
      <c r="O349" s="191"/>
      <c r="P349" s="370" t="s">
        <v>323</v>
      </c>
      <c r="Q349" s="218"/>
      <c r="R349" s="219">
        <f t="shared" si="52"/>
        <v>0</v>
      </c>
      <c r="S349" s="219">
        <f t="shared" si="53"/>
        <v>14</v>
      </c>
      <c r="T349" s="195"/>
      <c r="U349" s="196">
        <v>4</v>
      </c>
      <c r="V349" s="89">
        <f t="shared" si="48"/>
        <v>0</v>
      </c>
      <c r="W349" s="220" t="s">
        <v>401</v>
      </c>
      <c r="X349" s="221" t="s">
        <v>418</v>
      </c>
      <c r="Y349" s="222" t="s">
        <v>43</v>
      </c>
      <c r="Z349" s="199"/>
      <c r="AA349" s="218"/>
      <c r="AB349" s="223">
        <v>0</v>
      </c>
      <c r="AC349" s="224" t="s">
        <v>48</v>
      </c>
      <c r="AD349" s="225">
        <f t="shared" si="85"/>
        <v>130</v>
      </c>
      <c r="AE349" s="226">
        <f>CEILING(AD349+AD349*'[1]Nastavení cen'!$J$17,1)</f>
        <v>190</v>
      </c>
      <c r="AF349" s="226">
        <f t="shared" si="86"/>
        <v>0</v>
      </c>
      <c r="AG349" s="241"/>
      <c r="AH349" s="242"/>
      <c r="AI349" s="242"/>
      <c r="AJ349" s="228">
        <f t="shared" si="56"/>
        <v>190</v>
      </c>
      <c r="AK349" s="218"/>
      <c r="AL349" s="229">
        <f t="shared" si="57"/>
        <v>0</v>
      </c>
      <c r="AM349" s="204"/>
      <c r="AN349" s="230" t="s">
        <v>41</v>
      </c>
      <c r="AO349" s="231" t="s">
        <v>41</v>
      </c>
      <c r="AP349" s="245" t="s">
        <v>41</v>
      </c>
      <c r="AQ349" s="233" t="s">
        <v>41</v>
      </c>
      <c r="AR349" s="234" t="s">
        <v>41</v>
      </c>
      <c r="AS349" s="235"/>
      <c r="AT349" s="236"/>
      <c r="AU349" s="237"/>
      <c r="AV349" s="238" t="s">
        <v>415</v>
      </c>
      <c r="AW349" s="239">
        <f>'[1]Nastavení cen'!$H$17</f>
        <v>390</v>
      </c>
      <c r="AX349" s="240"/>
    </row>
    <row r="350" spans="1:50" ht="17.25" hidden="1" customHeight="1" x14ac:dyDescent="0.3">
      <c r="A350" s="213"/>
      <c r="B350" s="214"/>
      <c r="C350" s="215"/>
      <c r="D350" s="186"/>
      <c r="E350" s="184"/>
      <c r="F350" s="185"/>
      <c r="G350" s="186"/>
      <c r="H350" s="186"/>
      <c r="I350" s="187"/>
      <c r="J350" s="188"/>
      <c r="K350" s="216"/>
      <c r="L350" s="186"/>
      <c r="M350" s="186"/>
      <c r="N350" s="187"/>
      <c r="O350" s="191"/>
      <c r="P350" s="370" t="s">
        <v>323</v>
      </c>
      <c r="Q350" s="218"/>
      <c r="R350" s="219">
        <f t="shared" si="52"/>
        <v>0</v>
      </c>
      <c r="S350" s="219">
        <f t="shared" si="53"/>
        <v>14</v>
      </c>
      <c r="T350" s="195"/>
      <c r="U350" s="196">
        <v>5</v>
      </c>
      <c r="V350" s="89">
        <f t="shared" si="48"/>
        <v>0</v>
      </c>
      <c r="W350" s="220" t="s">
        <v>401</v>
      </c>
      <c r="X350" s="221" t="s">
        <v>71</v>
      </c>
      <c r="Y350" s="222" t="s">
        <v>419</v>
      </c>
      <c r="Z350" s="199"/>
      <c r="AA350" s="218"/>
      <c r="AB350" s="223">
        <v>0</v>
      </c>
      <c r="AC350" s="224" t="s">
        <v>48</v>
      </c>
      <c r="AD350" s="225"/>
      <c r="AE350" s="226"/>
      <c r="AF350" s="226"/>
      <c r="AG350" s="227">
        <f>CEILING(AX350+(AX350*'[1]Nastavení cen'!$G$17),1)</f>
        <v>350</v>
      </c>
      <c r="AH350" s="227">
        <f>CEILING(AG350*'[1]Nastavení cen'!$K$17,1)+AG350</f>
        <v>455</v>
      </c>
      <c r="AI350" s="227">
        <f>(AB350*AH350)</f>
        <v>0</v>
      </c>
      <c r="AJ350" s="228">
        <f t="shared" si="56"/>
        <v>455</v>
      </c>
      <c r="AK350" s="218"/>
      <c r="AL350" s="229">
        <f t="shared" si="57"/>
        <v>0</v>
      </c>
      <c r="AM350" s="204"/>
      <c r="AN350" s="230">
        <v>50</v>
      </c>
      <c r="AO350" s="231">
        <f>AB350*AN350</f>
        <v>0</v>
      </c>
      <c r="AP350" s="232">
        <v>0.01</v>
      </c>
      <c r="AQ350" s="233" t="s">
        <v>41</v>
      </c>
      <c r="AR350" s="234">
        <f>AO350*AP350</f>
        <v>0</v>
      </c>
      <c r="AS350" s="235"/>
      <c r="AT350" s="236"/>
      <c r="AU350" s="237"/>
      <c r="AV350" s="238"/>
      <c r="AW350" s="239"/>
      <c r="AX350" s="240">
        <v>350</v>
      </c>
    </row>
    <row r="351" spans="1:50" ht="17.25" hidden="1" customHeight="1" x14ac:dyDescent="0.3">
      <c r="A351" s="213"/>
      <c r="B351" s="214"/>
      <c r="C351" s="215"/>
      <c r="D351" s="186"/>
      <c r="E351" s="184"/>
      <c r="F351" s="185"/>
      <c r="G351" s="186"/>
      <c r="H351" s="186"/>
      <c r="I351" s="187"/>
      <c r="J351" s="188"/>
      <c r="K351" s="216"/>
      <c r="L351" s="186"/>
      <c r="M351" s="186"/>
      <c r="N351" s="187"/>
      <c r="O351" s="191"/>
      <c r="P351" s="370" t="s">
        <v>323</v>
      </c>
      <c r="Q351" s="218"/>
      <c r="R351" s="219">
        <f t="shared" si="52"/>
        <v>0</v>
      </c>
      <c r="S351" s="219">
        <f t="shared" si="53"/>
        <v>14</v>
      </c>
      <c r="T351" s="195"/>
      <c r="U351" s="196">
        <v>4</v>
      </c>
      <c r="V351" s="89">
        <f t="shared" si="48"/>
        <v>0</v>
      </c>
      <c r="W351" s="220" t="s">
        <v>401</v>
      </c>
      <c r="X351" s="221" t="s">
        <v>420</v>
      </c>
      <c r="Y351" s="222" t="s">
        <v>43</v>
      </c>
      <c r="Z351" s="199"/>
      <c r="AA351" s="218"/>
      <c r="AB351" s="223">
        <v>0</v>
      </c>
      <c r="AC351" s="224" t="s">
        <v>48</v>
      </c>
      <c r="AD351" s="225">
        <f t="shared" ref="AD351:AD352" si="87">ROUND(AV351*(AW351/60),0)</f>
        <v>195</v>
      </c>
      <c r="AE351" s="226">
        <f>CEILING(AD351+AD351*'[1]Nastavení cen'!$J$17,1)</f>
        <v>285</v>
      </c>
      <c r="AF351" s="226">
        <f t="shared" ref="AF351:AF352" si="88">(AB351*AE351)</f>
        <v>0</v>
      </c>
      <c r="AG351" s="241"/>
      <c r="AH351" s="242"/>
      <c r="AI351" s="242"/>
      <c r="AJ351" s="228">
        <f t="shared" si="56"/>
        <v>285</v>
      </c>
      <c r="AK351" s="218"/>
      <c r="AL351" s="229">
        <f t="shared" si="57"/>
        <v>0</v>
      </c>
      <c r="AM351" s="204"/>
      <c r="AN351" s="230" t="s">
        <v>41</v>
      </c>
      <c r="AO351" s="231" t="s">
        <v>41</v>
      </c>
      <c r="AP351" s="245" t="s">
        <v>41</v>
      </c>
      <c r="AQ351" s="233" t="s">
        <v>41</v>
      </c>
      <c r="AR351" s="234" t="s">
        <v>41</v>
      </c>
      <c r="AS351" s="235"/>
      <c r="AT351" s="236"/>
      <c r="AU351" s="237"/>
      <c r="AV351" s="238" t="s">
        <v>413</v>
      </c>
      <c r="AW351" s="239">
        <f>'[1]Nastavení cen'!$H$17</f>
        <v>390</v>
      </c>
      <c r="AX351" s="240"/>
    </row>
    <row r="352" spans="1:50" ht="17.25" hidden="1" customHeight="1" x14ac:dyDescent="0.3">
      <c r="A352" s="213"/>
      <c r="B352" s="214"/>
      <c r="C352" s="215"/>
      <c r="D352" s="186"/>
      <c r="E352" s="184"/>
      <c r="F352" s="185"/>
      <c r="G352" s="186"/>
      <c r="H352" s="186"/>
      <c r="I352" s="187"/>
      <c r="J352" s="188"/>
      <c r="K352" s="216"/>
      <c r="L352" s="186"/>
      <c r="M352" s="186"/>
      <c r="N352" s="187"/>
      <c r="O352" s="191"/>
      <c r="P352" s="370" t="s">
        <v>323</v>
      </c>
      <c r="Q352" s="218"/>
      <c r="R352" s="219">
        <f t="shared" si="52"/>
        <v>0</v>
      </c>
      <c r="S352" s="219">
        <f t="shared" si="53"/>
        <v>14</v>
      </c>
      <c r="T352" s="195"/>
      <c r="U352" s="196">
        <v>4</v>
      </c>
      <c r="V352" s="89">
        <f t="shared" si="48"/>
        <v>0</v>
      </c>
      <c r="W352" s="220" t="s">
        <v>401</v>
      </c>
      <c r="X352" s="221" t="s">
        <v>421</v>
      </c>
      <c r="Y352" s="222" t="s">
        <v>43</v>
      </c>
      <c r="Z352" s="199"/>
      <c r="AA352" s="218"/>
      <c r="AB352" s="223">
        <v>0</v>
      </c>
      <c r="AC352" s="224" t="s">
        <v>48</v>
      </c>
      <c r="AD352" s="225">
        <f t="shared" si="87"/>
        <v>130</v>
      </c>
      <c r="AE352" s="226">
        <f>CEILING(AD352+AD352*'[1]Nastavení cen'!$J$17,1)</f>
        <v>190</v>
      </c>
      <c r="AF352" s="226">
        <f t="shared" si="88"/>
        <v>0</v>
      </c>
      <c r="AG352" s="241"/>
      <c r="AH352" s="242"/>
      <c r="AI352" s="242"/>
      <c r="AJ352" s="228">
        <f t="shared" si="56"/>
        <v>190</v>
      </c>
      <c r="AK352" s="218"/>
      <c r="AL352" s="229">
        <f t="shared" si="57"/>
        <v>0</v>
      </c>
      <c r="AM352" s="204"/>
      <c r="AN352" s="230" t="s">
        <v>41</v>
      </c>
      <c r="AO352" s="231" t="s">
        <v>41</v>
      </c>
      <c r="AP352" s="245" t="s">
        <v>41</v>
      </c>
      <c r="AQ352" s="233" t="s">
        <v>41</v>
      </c>
      <c r="AR352" s="234" t="s">
        <v>41</v>
      </c>
      <c r="AS352" s="235"/>
      <c r="AT352" s="236"/>
      <c r="AU352" s="237"/>
      <c r="AV352" s="238" t="s">
        <v>415</v>
      </c>
      <c r="AW352" s="239">
        <f>'[1]Nastavení cen'!$H$17</f>
        <v>390</v>
      </c>
      <c r="AX352" s="240"/>
    </row>
    <row r="353" spans="1:50" ht="17.25" hidden="1" customHeight="1" x14ac:dyDescent="0.3">
      <c r="A353" s="213"/>
      <c r="B353" s="214"/>
      <c r="C353" s="215"/>
      <c r="D353" s="186"/>
      <c r="E353" s="184"/>
      <c r="F353" s="185"/>
      <c r="G353" s="186"/>
      <c r="H353" s="186"/>
      <c r="I353" s="187"/>
      <c r="J353" s="188"/>
      <c r="K353" s="216"/>
      <c r="L353" s="186"/>
      <c r="M353" s="186"/>
      <c r="N353" s="187"/>
      <c r="O353" s="191"/>
      <c r="P353" s="370" t="s">
        <v>323</v>
      </c>
      <c r="Q353" s="218"/>
      <c r="R353" s="219">
        <f t="shared" si="52"/>
        <v>0</v>
      </c>
      <c r="S353" s="219">
        <f t="shared" si="53"/>
        <v>14</v>
      </c>
      <c r="T353" s="195"/>
      <c r="U353" s="196">
        <v>5</v>
      </c>
      <c r="V353" s="89">
        <f t="shared" si="48"/>
        <v>0</v>
      </c>
      <c r="W353" s="220" t="s">
        <v>401</v>
      </c>
      <c r="X353" s="221" t="s">
        <v>71</v>
      </c>
      <c r="Y353" s="222" t="s">
        <v>422</v>
      </c>
      <c r="Z353" s="199"/>
      <c r="AA353" s="218"/>
      <c r="AB353" s="223">
        <v>0</v>
      </c>
      <c r="AC353" s="224" t="s">
        <v>48</v>
      </c>
      <c r="AD353" s="225"/>
      <c r="AE353" s="226"/>
      <c r="AF353" s="226"/>
      <c r="AG353" s="227">
        <f>CEILING(AX353+(AX353*'[1]Nastavení cen'!$G$17),1)</f>
        <v>350</v>
      </c>
      <c r="AH353" s="227">
        <f>CEILING(AG353*'[1]Nastavení cen'!$K$17,1)+AG353</f>
        <v>455</v>
      </c>
      <c r="AI353" s="227">
        <f>(AB353*AH353)</f>
        <v>0</v>
      </c>
      <c r="AJ353" s="228">
        <f t="shared" si="56"/>
        <v>455</v>
      </c>
      <c r="AK353" s="218"/>
      <c r="AL353" s="229">
        <f t="shared" si="57"/>
        <v>0</v>
      </c>
      <c r="AM353" s="204"/>
      <c r="AN353" s="230">
        <v>50</v>
      </c>
      <c r="AO353" s="231">
        <f>AB353*AN353</f>
        <v>0</v>
      </c>
      <c r="AP353" s="232">
        <v>0.01</v>
      </c>
      <c r="AQ353" s="233" t="s">
        <v>41</v>
      </c>
      <c r="AR353" s="234">
        <f>AO353*AP353</f>
        <v>0</v>
      </c>
      <c r="AS353" s="235"/>
      <c r="AT353" s="236"/>
      <c r="AU353" s="237"/>
      <c r="AV353" s="238"/>
      <c r="AW353" s="239"/>
      <c r="AX353" s="240">
        <v>350</v>
      </c>
    </row>
    <row r="354" spans="1:50" ht="17.25" hidden="1" customHeight="1" x14ac:dyDescent="0.3">
      <c r="A354" s="213"/>
      <c r="B354" s="214"/>
      <c r="C354" s="215"/>
      <c r="D354" s="186"/>
      <c r="E354" s="184"/>
      <c r="F354" s="185"/>
      <c r="G354" s="186"/>
      <c r="H354" s="186"/>
      <c r="I354" s="187"/>
      <c r="J354" s="188"/>
      <c r="K354" s="216"/>
      <c r="L354" s="186"/>
      <c r="M354" s="186"/>
      <c r="N354" s="187"/>
      <c r="O354" s="191"/>
      <c r="P354" s="370" t="s">
        <v>323</v>
      </c>
      <c r="Q354" s="218"/>
      <c r="R354" s="219">
        <f t="shared" si="52"/>
        <v>0</v>
      </c>
      <c r="S354" s="219">
        <f t="shared" si="53"/>
        <v>14</v>
      </c>
      <c r="T354" s="195"/>
      <c r="U354" s="196">
        <v>4</v>
      </c>
      <c r="V354" s="89">
        <f t="shared" si="48"/>
        <v>0</v>
      </c>
      <c r="W354" s="220" t="s">
        <v>401</v>
      </c>
      <c r="X354" s="221" t="s">
        <v>423</v>
      </c>
      <c r="Y354" s="222" t="s">
        <v>43</v>
      </c>
      <c r="Z354" s="199"/>
      <c r="AA354" s="218"/>
      <c r="AB354" s="223">
        <v>0</v>
      </c>
      <c r="AC354" s="224" t="s">
        <v>48</v>
      </c>
      <c r="AD354" s="225">
        <f t="shared" ref="AD354:AD355" si="89">ROUND(AV354*(AW354/60),0)</f>
        <v>163</v>
      </c>
      <c r="AE354" s="226">
        <f>CEILING(AD354+AD354*'[1]Nastavení cen'!$J$17,1)</f>
        <v>238</v>
      </c>
      <c r="AF354" s="226">
        <f t="shared" ref="AF354:AF355" si="90">(AB354*AE354)</f>
        <v>0</v>
      </c>
      <c r="AG354" s="241"/>
      <c r="AH354" s="242"/>
      <c r="AI354" s="242"/>
      <c r="AJ354" s="228">
        <f t="shared" si="56"/>
        <v>238</v>
      </c>
      <c r="AK354" s="218"/>
      <c r="AL354" s="229">
        <f t="shared" si="57"/>
        <v>0</v>
      </c>
      <c r="AM354" s="204"/>
      <c r="AN354" s="230" t="s">
        <v>41</v>
      </c>
      <c r="AO354" s="231" t="s">
        <v>41</v>
      </c>
      <c r="AP354" s="245" t="s">
        <v>41</v>
      </c>
      <c r="AQ354" s="233" t="s">
        <v>41</v>
      </c>
      <c r="AR354" s="234" t="s">
        <v>41</v>
      </c>
      <c r="AS354" s="235"/>
      <c r="AT354" s="236"/>
      <c r="AU354" s="237"/>
      <c r="AV354" s="238" t="s">
        <v>403</v>
      </c>
      <c r="AW354" s="239">
        <f>'[1]Nastavení cen'!$H$17</f>
        <v>390</v>
      </c>
      <c r="AX354" s="240"/>
    </row>
    <row r="355" spans="1:50" ht="17.25" hidden="1" customHeight="1" x14ac:dyDescent="0.3">
      <c r="A355" s="213"/>
      <c r="B355" s="214"/>
      <c r="C355" s="215"/>
      <c r="D355" s="186"/>
      <c r="E355" s="184"/>
      <c r="F355" s="185"/>
      <c r="G355" s="186"/>
      <c r="H355" s="186"/>
      <c r="I355" s="187"/>
      <c r="J355" s="188"/>
      <c r="K355" s="216"/>
      <c r="L355" s="186"/>
      <c r="M355" s="186"/>
      <c r="N355" s="187"/>
      <c r="O355" s="191"/>
      <c r="P355" s="370" t="s">
        <v>323</v>
      </c>
      <c r="Q355" s="218"/>
      <c r="R355" s="219">
        <f t="shared" si="52"/>
        <v>0</v>
      </c>
      <c r="S355" s="219">
        <f t="shared" si="53"/>
        <v>14</v>
      </c>
      <c r="T355" s="195"/>
      <c r="U355" s="196">
        <v>4</v>
      </c>
      <c r="V355" s="89">
        <f t="shared" si="48"/>
        <v>0</v>
      </c>
      <c r="W355" s="220" t="s">
        <v>401</v>
      </c>
      <c r="X355" s="221" t="s">
        <v>424</v>
      </c>
      <c r="Y355" s="222" t="s">
        <v>43</v>
      </c>
      <c r="Z355" s="199"/>
      <c r="AA355" s="218"/>
      <c r="AB355" s="223">
        <v>0</v>
      </c>
      <c r="AC355" s="224" t="s">
        <v>48</v>
      </c>
      <c r="AD355" s="225">
        <f t="shared" si="89"/>
        <v>98</v>
      </c>
      <c r="AE355" s="226">
        <f>CEILING(AD355+AD355*'[1]Nastavení cen'!$J$17,1)</f>
        <v>144</v>
      </c>
      <c r="AF355" s="226">
        <f t="shared" si="90"/>
        <v>0</v>
      </c>
      <c r="AG355" s="241"/>
      <c r="AH355" s="242"/>
      <c r="AI355" s="242"/>
      <c r="AJ355" s="228">
        <f t="shared" si="56"/>
        <v>144</v>
      </c>
      <c r="AK355" s="218"/>
      <c r="AL355" s="229">
        <f t="shared" si="57"/>
        <v>0</v>
      </c>
      <c r="AM355" s="204"/>
      <c r="AN355" s="230" t="s">
        <v>41</v>
      </c>
      <c r="AO355" s="231" t="s">
        <v>41</v>
      </c>
      <c r="AP355" s="245" t="s">
        <v>41</v>
      </c>
      <c r="AQ355" s="233" t="s">
        <v>41</v>
      </c>
      <c r="AR355" s="234" t="s">
        <v>41</v>
      </c>
      <c r="AS355" s="235"/>
      <c r="AT355" s="236"/>
      <c r="AU355" s="237"/>
      <c r="AV355" s="238" t="s">
        <v>154</v>
      </c>
      <c r="AW355" s="239">
        <f>'[1]Nastavení cen'!$H$17</f>
        <v>390</v>
      </c>
      <c r="AX355" s="240"/>
    </row>
    <row r="356" spans="1:50" ht="17.25" hidden="1" customHeight="1" x14ac:dyDescent="0.3">
      <c r="A356" s="213"/>
      <c r="B356" s="214"/>
      <c r="C356" s="215"/>
      <c r="D356" s="186"/>
      <c r="E356" s="184"/>
      <c r="F356" s="185"/>
      <c r="G356" s="186"/>
      <c r="H356" s="186"/>
      <c r="I356" s="187"/>
      <c r="J356" s="188"/>
      <c r="K356" s="216"/>
      <c r="L356" s="186"/>
      <c r="M356" s="186"/>
      <c r="N356" s="187"/>
      <c r="O356" s="191"/>
      <c r="P356" s="370" t="s">
        <v>323</v>
      </c>
      <c r="Q356" s="218"/>
      <c r="R356" s="219">
        <f t="shared" si="52"/>
        <v>0</v>
      </c>
      <c r="S356" s="219">
        <f t="shared" si="53"/>
        <v>14</v>
      </c>
      <c r="T356" s="195"/>
      <c r="U356" s="196">
        <v>5</v>
      </c>
      <c r="V356" s="89">
        <f t="shared" si="48"/>
        <v>0</v>
      </c>
      <c r="W356" s="220" t="s">
        <v>401</v>
      </c>
      <c r="X356" s="221" t="s">
        <v>71</v>
      </c>
      <c r="Y356" s="222" t="s">
        <v>425</v>
      </c>
      <c r="Z356" s="199"/>
      <c r="AA356" s="218"/>
      <c r="AB356" s="223">
        <v>0</v>
      </c>
      <c r="AC356" s="224" t="s">
        <v>48</v>
      </c>
      <c r="AD356" s="225"/>
      <c r="AE356" s="226"/>
      <c r="AF356" s="226"/>
      <c r="AG356" s="227">
        <f>CEILING(AX356+(AX356*'[1]Nastavení cen'!$G$17),1)</f>
        <v>350</v>
      </c>
      <c r="AH356" s="227">
        <f>CEILING(AG356*'[1]Nastavení cen'!$K$17,1)+AG356</f>
        <v>455</v>
      </c>
      <c r="AI356" s="227">
        <f t="shared" ref="AI356:AI360" si="91">(AB356*AH356)</f>
        <v>0</v>
      </c>
      <c r="AJ356" s="228">
        <f t="shared" si="56"/>
        <v>455</v>
      </c>
      <c r="AK356" s="218"/>
      <c r="AL356" s="229">
        <f t="shared" si="57"/>
        <v>0</v>
      </c>
      <c r="AM356" s="204"/>
      <c r="AN356" s="230">
        <v>50</v>
      </c>
      <c r="AO356" s="231">
        <f>AB356*AN356</f>
        <v>0</v>
      </c>
      <c r="AP356" s="232">
        <v>0.01</v>
      </c>
      <c r="AQ356" s="233" t="s">
        <v>41</v>
      </c>
      <c r="AR356" s="234">
        <f>AO356*AP356</f>
        <v>0</v>
      </c>
      <c r="AS356" s="235"/>
      <c r="AT356" s="236"/>
      <c r="AU356" s="237"/>
      <c r="AV356" s="238"/>
      <c r="AW356" s="239"/>
      <c r="AX356" s="240">
        <v>350</v>
      </c>
    </row>
    <row r="357" spans="1:50" ht="17.25" hidden="1" customHeight="1" x14ac:dyDescent="0.3">
      <c r="A357" s="213"/>
      <c r="B357" s="214"/>
      <c r="C357" s="215"/>
      <c r="D357" s="186"/>
      <c r="E357" s="184"/>
      <c r="F357" s="185"/>
      <c r="G357" s="186"/>
      <c r="H357" s="186"/>
      <c r="I357" s="187"/>
      <c r="J357" s="188"/>
      <c r="K357" s="216"/>
      <c r="L357" s="186"/>
      <c r="M357" s="186"/>
      <c r="N357" s="187"/>
      <c r="O357" s="191"/>
      <c r="P357" s="370" t="s">
        <v>323</v>
      </c>
      <c r="Q357" s="218"/>
      <c r="R357" s="219">
        <f t="shared" si="52"/>
        <v>0</v>
      </c>
      <c r="S357" s="219">
        <f t="shared" si="53"/>
        <v>14</v>
      </c>
      <c r="T357" s="195"/>
      <c r="U357" s="196">
        <v>1</v>
      </c>
      <c r="V357" s="89">
        <f t="shared" si="48"/>
        <v>0</v>
      </c>
      <c r="W357" s="220" t="s">
        <v>426</v>
      </c>
      <c r="X357" s="221" t="s">
        <v>427</v>
      </c>
      <c r="Y357" s="222" t="s">
        <v>428</v>
      </c>
      <c r="Z357" s="199"/>
      <c r="AA357" s="218"/>
      <c r="AB357" s="223">
        <v>0</v>
      </c>
      <c r="AC357" s="224" t="s">
        <v>207</v>
      </c>
      <c r="AD357" s="225">
        <f t="shared" ref="AD357:AD384" si="92">ROUND(AV357*(AW357/60),0)</f>
        <v>1170</v>
      </c>
      <c r="AE357" s="226">
        <f>CEILING(AD357+AD357*'[1]Nastavení cen'!$J$17,1)</f>
        <v>1709</v>
      </c>
      <c r="AF357" s="226">
        <f t="shared" ref="AF357:AF384" si="93">(AB357*AE357)</f>
        <v>0</v>
      </c>
      <c r="AG357" s="241">
        <f>CEILING(AX357+(AX357*'[1]Nastavení cen'!$G$17),1)</f>
        <v>950</v>
      </c>
      <c r="AH357" s="242">
        <f>CEILING(AG357*'[1]Nastavení cen'!$K$17,1)+AG357</f>
        <v>1235</v>
      </c>
      <c r="AI357" s="242">
        <f t="shared" si="91"/>
        <v>0</v>
      </c>
      <c r="AJ357" s="228">
        <f t="shared" si="56"/>
        <v>2944</v>
      </c>
      <c r="AK357" s="218"/>
      <c r="AL357" s="229">
        <f t="shared" si="57"/>
        <v>0</v>
      </c>
      <c r="AM357" s="204"/>
      <c r="AN357" s="230" t="s">
        <v>41</v>
      </c>
      <c r="AO357" s="231" t="s">
        <v>41</v>
      </c>
      <c r="AP357" s="245" t="s">
        <v>41</v>
      </c>
      <c r="AQ357" s="233" t="s">
        <v>41</v>
      </c>
      <c r="AR357" s="234" t="s">
        <v>41</v>
      </c>
      <c r="AS357" s="235">
        <v>2000</v>
      </c>
      <c r="AT357" s="236">
        <f t="shared" ref="AT357:AT360" si="94">AB357*AS357</f>
        <v>0</v>
      </c>
      <c r="AU357" s="237"/>
      <c r="AV357" s="238" t="s">
        <v>429</v>
      </c>
      <c r="AW357" s="239">
        <f>'[1]Nastavení cen'!$H$17</f>
        <v>390</v>
      </c>
      <c r="AX357" s="240">
        <v>950</v>
      </c>
    </row>
    <row r="358" spans="1:50" ht="17.25" hidden="1" customHeight="1" x14ac:dyDescent="0.3">
      <c r="A358" s="213"/>
      <c r="B358" s="214"/>
      <c r="C358" s="215"/>
      <c r="D358" s="186"/>
      <c r="E358" s="184"/>
      <c r="F358" s="185"/>
      <c r="G358" s="186"/>
      <c r="H358" s="186"/>
      <c r="I358" s="187"/>
      <c r="J358" s="188"/>
      <c r="K358" s="216"/>
      <c r="L358" s="186"/>
      <c r="M358" s="186"/>
      <c r="N358" s="187"/>
      <c r="O358" s="191"/>
      <c r="P358" s="370" t="s">
        <v>323</v>
      </c>
      <c r="Q358" s="218"/>
      <c r="R358" s="219">
        <f t="shared" si="52"/>
        <v>0</v>
      </c>
      <c r="S358" s="219">
        <f t="shared" si="53"/>
        <v>14</v>
      </c>
      <c r="T358" s="195"/>
      <c r="U358" s="196">
        <v>5</v>
      </c>
      <c r="V358" s="89">
        <f t="shared" si="48"/>
        <v>0</v>
      </c>
      <c r="W358" s="220" t="s">
        <v>426</v>
      </c>
      <c r="X358" s="221" t="s">
        <v>427</v>
      </c>
      <c r="Y358" s="222" t="s">
        <v>430</v>
      </c>
      <c r="Z358" s="199"/>
      <c r="AA358" s="218"/>
      <c r="AB358" s="223">
        <v>0</v>
      </c>
      <c r="AC358" s="224" t="s">
        <v>207</v>
      </c>
      <c r="AD358" s="225">
        <f t="shared" si="92"/>
        <v>1170</v>
      </c>
      <c r="AE358" s="226">
        <f>CEILING(AD358+AD358*'[1]Nastavení cen'!$J$17,1)</f>
        <v>1709</v>
      </c>
      <c r="AF358" s="226">
        <f t="shared" si="93"/>
        <v>0</v>
      </c>
      <c r="AG358" s="227">
        <f>CEILING(AX358+(AX358*'[1]Nastavení cen'!$G$17),1)</f>
        <v>950</v>
      </c>
      <c r="AH358" s="227">
        <f>CEILING(AG358*'[1]Nastavení cen'!$K$17,1)+AG358</f>
        <v>1235</v>
      </c>
      <c r="AI358" s="227">
        <f t="shared" si="91"/>
        <v>0</v>
      </c>
      <c r="AJ358" s="228">
        <f t="shared" si="56"/>
        <v>2944</v>
      </c>
      <c r="AK358" s="218"/>
      <c r="AL358" s="229">
        <f t="shared" si="57"/>
        <v>0</v>
      </c>
      <c r="AM358" s="204"/>
      <c r="AN358" s="230" t="s">
        <v>41</v>
      </c>
      <c r="AO358" s="231" t="s">
        <v>41</v>
      </c>
      <c r="AP358" s="245" t="s">
        <v>41</v>
      </c>
      <c r="AQ358" s="233" t="s">
        <v>41</v>
      </c>
      <c r="AR358" s="234" t="s">
        <v>41</v>
      </c>
      <c r="AS358" s="235">
        <v>2000</v>
      </c>
      <c r="AT358" s="236">
        <f t="shared" si="94"/>
        <v>0</v>
      </c>
      <c r="AU358" s="237"/>
      <c r="AV358" s="238" t="s">
        <v>429</v>
      </c>
      <c r="AW358" s="239">
        <f>'[1]Nastavení cen'!$H$17</f>
        <v>390</v>
      </c>
      <c r="AX358" s="240">
        <v>950</v>
      </c>
    </row>
    <row r="359" spans="1:50" ht="17.25" hidden="1" customHeight="1" x14ac:dyDescent="0.3">
      <c r="A359" s="213"/>
      <c r="B359" s="214"/>
      <c r="C359" s="215"/>
      <c r="D359" s="186"/>
      <c r="E359" s="184"/>
      <c r="F359" s="185"/>
      <c r="G359" s="186"/>
      <c r="H359" s="186"/>
      <c r="I359" s="187"/>
      <c r="J359" s="188"/>
      <c r="K359" s="216"/>
      <c r="L359" s="186"/>
      <c r="M359" s="186"/>
      <c r="N359" s="187"/>
      <c r="O359" s="191"/>
      <c r="P359" s="370" t="s">
        <v>323</v>
      </c>
      <c r="Q359" s="218"/>
      <c r="R359" s="219">
        <f t="shared" si="52"/>
        <v>0</v>
      </c>
      <c r="S359" s="219">
        <f t="shared" si="53"/>
        <v>14</v>
      </c>
      <c r="T359" s="195"/>
      <c r="U359" s="196">
        <v>1</v>
      </c>
      <c r="V359" s="89">
        <f t="shared" si="48"/>
        <v>0</v>
      </c>
      <c r="W359" s="220" t="s">
        <v>426</v>
      </c>
      <c r="X359" s="221" t="s">
        <v>427</v>
      </c>
      <c r="Y359" s="222" t="s">
        <v>431</v>
      </c>
      <c r="Z359" s="199"/>
      <c r="AA359" s="218"/>
      <c r="AB359" s="223">
        <v>0</v>
      </c>
      <c r="AC359" s="224" t="s">
        <v>207</v>
      </c>
      <c r="AD359" s="225">
        <f t="shared" si="92"/>
        <v>1170</v>
      </c>
      <c r="AE359" s="226">
        <f>CEILING(AD359+AD359*'[1]Nastavení cen'!$J$17,1)</f>
        <v>1709</v>
      </c>
      <c r="AF359" s="226">
        <f t="shared" si="93"/>
        <v>0</v>
      </c>
      <c r="AG359" s="241">
        <f>CEILING(AX359+(AX359*'[1]Nastavení cen'!$G$17),1)</f>
        <v>1050</v>
      </c>
      <c r="AH359" s="242">
        <f>CEILING(AG359*'[1]Nastavení cen'!$K$17,1)+AG359</f>
        <v>1365</v>
      </c>
      <c r="AI359" s="242">
        <f t="shared" si="91"/>
        <v>0</v>
      </c>
      <c r="AJ359" s="228">
        <f t="shared" si="56"/>
        <v>3074</v>
      </c>
      <c r="AK359" s="218"/>
      <c r="AL359" s="229">
        <f t="shared" si="57"/>
        <v>0</v>
      </c>
      <c r="AM359" s="204"/>
      <c r="AN359" s="230" t="s">
        <v>41</v>
      </c>
      <c r="AO359" s="231" t="s">
        <v>41</v>
      </c>
      <c r="AP359" s="245" t="s">
        <v>41</v>
      </c>
      <c r="AQ359" s="233" t="s">
        <v>41</v>
      </c>
      <c r="AR359" s="234" t="s">
        <v>41</v>
      </c>
      <c r="AS359" s="235">
        <v>2000</v>
      </c>
      <c r="AT359" s="236">
        <f t="shared" si="94"/>
        <v>0</v>
      </c>
      <c r="AU359" s="237"/>
      <c r="AV359" s="238" t="s">
        <v>429</v>
      </c>
      <c r="AW359" s="239">
        <f>'[1]Nastavení cen'!$H$17</f>
        <v>390</v>
      </c>
      <c r="AX359" s="240">
        <v>1050</v>
      </c>
    </row>
    <row r="360" spans="1:50" ht="17.25" hidden="1" customHeight="1" x14ac:dyDescent="0.3">
      <c r="A360" s="213"/>
      <c r="B360" s="214"/>
      <c r="C360" s="215"/>
      <c r="D360" s="186"/>
      <c r="E360" s="184"/>
      <c r="F360" s="185"/>
      <c r="G360" s="186"/>
      <c r="H360" s="186"/>
      <c r="I360" s="187"/>
      <c r="J360" s="188"/>
      <c r="K360" s="216"/>
      <c r="L360" s="186"/>
      <c r="M360" s="186"/>
      <c r="N360" s="187"/>
      <c r="O360" s="191"/>
      <c r="P360" s="370" t="s">
        <v>323</v>
      </c>
      <c r="Q360" s="218"/>
      <c r="R360" s="219">
        <f t="shared" si="52"/>
        <v>0</v>
      </c>
      <c r="S360" s="219">
        <f t="shared" si="53"/>
        <v>14</v>
      </c>
      <c r="T360" s="195"/>
      <c r="U360" s="196">
        <v>5</v>
      </c>
      <c r="V360" s="89">
        <f t="shared" si="48"/>
        <v>0</v>
      </c>
      <c r="W360" s="220" t="s">
        <v>426</v>
      </c>
      <c r="X360" s="221" t="s">
        <v>427</v>
      </c>
      <c r="Y360" s="222" t="s">
        <v>432</v>
      </c>
      <c r="Z360" s="199"/>
      <c r="AA360" s="218"/>
      <c r="AB360" s="223">
        <v>0</v>
      </c>
      <c r="AC360" s="224" t="s">
        <v>207</v>
      </c>
      <c r="AD360" s="225">
        <f t="shared" si="92"/>
        <v>1170</v>
      </c>
      <c r="AE360" s="226">
        <f>CEILING(AD360+AD360*'[1]Nastavení cen'!$J$17,1)</f>
        <v>1709</v>
      </c>
      <c r="AF360" s="226">
        <f t="shared" si="93"/>
        <v>0</v>
      </c>
      <c r="AG360" s="227">
        <f>CEILING(AX360+(AX360*'[1]Nastavení cen'!$G$17),1)</f>
        <v>1050</v>
      </c>
      <c r="AH360" s="227">
        <f>CEILING(AG360*'[1]Nastavení cen'!$K$17,1)+AG360</f>
        <v>1365</v>
      </c>
      <c r="AI360" s="227">
        <f t="shared" si="91"/>
        <v>0</v>
      </c>
      <c r="AJ360" s="228">
        <f t="shared" si="56"/>
        <v>3074</v>
      </c>
      <c r="AK360" s="218"/>
      <c r="AL360" s="229">
        <f t="shared" si="57"/>
        <v>0</v>
      </c>
      <c r="AM360" s="204"/>
      <c r="AN360" s="230" t="s">
        <v>41</v>
      </c>
      <c r="AO360" s="231" t="s">
        <v>41</v>
      </c>
      <c r="AP360" s="245" t="s">
        <v>41</v>
      </c>
      <c r="AQ360" s="233" t="s">
        <v>41</v>
      </c>
      <c r="AR360" s="234" t="s">
        <v>41</v>
      </c>
      <c r="AS360" s="235">
        <v>2000</v>
      </c>
      <c r="AT360" s="236">
        <f t="shared" si="94"/>
        <v>0</v>
      </c>
      <c r="AU360" s="237"/>
      <c r="AV360" s="238" t="s">
        <v>429</v>
      </c>
      <c r="AW360" s="239">
        <f>'[1]Nastavení cen'!$H$17</f>
        <v>390</v>
      </c>
      <c r="AX360" s="240">
        <v>1050</v>
      </c>
    </row>
    <row r="361" spans="1:50" ht="17.25" hidden="1" customHeight="1" x14ac:dyDescent="0.3">
      <c r="A361" s="213"/>
      <c r="B361" s="214"/>
      <c r="C361" s="215"/>
      <c r="D361" s="186"/>
      <c r="E361" s="184"/>
      <c r="F361" s="185"/>
      <c r="G361" s="186"/>
      <c r="H361" s="186"/>
      <c r="I361" s="187"/>
      <c r="J361" s="188"/>
      <c r="K361" s="216"/>
      <c r="L361" s="186"/>
      <c r="M361" s="186"/>
      <c r="N361" s="187"/>
      <c r="O361" s="191"/>
      <c r="P361" s="370" t="s">
        <v>323</v>
      </c>
      <c r="Q361" s="218"/>
      <c r="R361" s="219">
        <f t="shared" si="52"/>
        <v>0</v>
      </c>
      <c r="S361" s="219">
        <f t="shared" si="53"/>
        <v>14</v>
      </c>
      <c r="T361" s="195"/>
      <c r="U361" s="196">
        <v>4</v>
      </c>
      <c r="V361" s="89">
        <f t="shared" si="48"/>
        <v>0</v>
      </c>
      <c r="W361" s="220" t="s">
        <v>426</v>
      </c>
      <c r="X361" s="221" t="s">
        <v>427</v>
      </c>
      <c r="Y361" s="222" t="s">
        <v>43</v>
      </c>
      <c r="Z361" s="199"/>
      <c r="AA361" s="218"/>
      <c r="AB361" s="223">
        <v>0</v>
      </c>
      <c r="AC361" s="224" t="s">
        <v>207</v>
      </c>
      <c r="AD361" s="225">
        <f t="shared" si="92"/>
        <v>1170</v>
      </c>
      <c r="AE361" s="226">
        <f>CEILING(AD361+AD361*'[1]Nastavení cen'!$J$17,1)</f>
        <v>1709</v>
      </c>
      <c r="AF361" s="226">
        <f t="shared" si="93"/>
        <v>0</v>
      </c>
      <c r="AG361" s="241"/>
      <c r="AH361" s="242"/>
      <c r="AI361" s="242"/>
      <c r="AJ361" s="228">
        <f t="shared" si="56"/>
        <v>1709</v>
      </c>
      <c r="AK361" s="218"/>
      <c r="AL361" s="229">
        <f t="shared" si="57"/>
        <v>0</v>
      </c>
      <c r="AM361" s="204"/>
      <c r="AN361" s="230" t="s">
        <v>41</v>
      </c>
      <c r="AO361" s="231" t="s">
        <v>41</v>
      </c>
      <c r="AP361" s="245" t="s">
        <v>41</v>
      </c>
      <c r="AQ361" s="233" t="s">
        <v>41</v>
      </c>
      <c r="AR361" s="234" t="s">
        <v>41</v>
      </c>
      <c r="AS361" s="235"/>
      <c r="AT361" s="236"/>
      <c r="AU361" s="237"/>
      <c r="AV361" s="238" t="s">
        <v>429</v>
      </c>
      <c r="AW361" s="239">
        <f>'[1]Nastavení cen'!$H$17</f>
        <v>390</v>
      </c>
      <c r="AX361" s="240"/>
    </row>
    <row r="362" spans="1:50" ht="17.25" hidden="1" customHeight="1" x14ac:dyDescent="0.3">
      <c r="A362" s="213"/>
      <c r="B362" s="214"/>
      <c r="C362" s="215"/>
      <c r="D362" s="186"/>
      <c r="E362" s="184"/>
      <c r="F362" s="185"/>
      <c r="G362" s="186"/>
      <c r="H362" s="186"/>
      <c r="I362" s="187"/>
      <c r="J362" s="188"/>
      <c r="K362" s="216"/>
      <c r="L362" s="186"/>
      <c r="M362" s="186"/>
      <c r="N362" s="187"/>
      <c r="O362" s="191"/>
      <c r="P362" s="370" t="s">
        <v>323</v>
      </c>
      <c r="Q362" s="218"/>
      <c r="R362" s="219">
        <f t="shared" si="52"/>
        <v>0</v>
      </c>
      <c r="S362" s="219">
        <f t="shared" si="53"/>
        <v>14</v>
      </c>
      <c r="T362" s="195"/>
      <c r="U362" s="196">
        <v>1</v>
      </c>
      <c r="V362" s="89">
        <f t="shared" si="48"/>
        <v>0</v>
      </c>
      <c r="W362" s="220" t="s">
        <v>426</v>
      </c>
      <c r="X362" s="221" t="s">
        <v>433</v>
      </c>
      <c r="Y362" s="222" t="s">
        <v>434</v>
      </c>
      <c r="Z362" s="199"/>
      <c r="AA362" s="218"/>
      <c r="AB362" s="223">
        <v>0</v>
      </c>
      <c r="AC362" s="224" t="s">
        <v>207</v>
      </c>
      <c r="AD362" s="225">
        <f t="shared" si="92"/>
        <v>1170</v>
      </c>
      <c r="AE362" s="226">
        <f>CEILING(AD362+AD362*'[1]Nastavení cen'!$J$17,1)</f>
        <v>1709</v>
      </c>
      <c r="AF362" s="226">
        <f t="shared" si="93"/>
        <v>0</v>
      </c>
      <c r="AG362" s="241">
        <f>CEILING(AX362+(AX362*'[1]Nastavení cen'!$G$17),1)</f>
        <v>500</v>
      </c>
      <c r="AH362" s="242">
        <f>CEILING(AG362*'[1]Nastavení cen'!$K$17,1)+AG362</f>
        <v>650</v>
      </c>
      <c r="AI362" s="242">
        <f t="shared" ref="AI362:AI363" si="95">(AB362*AH362)</f>
        <v>0</v>
      </c>
      <c r="AJ362" s="228">
        <f t="shared" si="56"/>
        <v>2359</v>
      </c>
      <c r="AK362" s="218"/>
      <c r="AL362" s="229">
        <f t="shared" si="57"/>
        <v>0</v>
      </c>
      <c r="AM362" s="204"/>
      <c r="AN362" s="230" t="s">
        <v>41</v>
      </c>
      <c r="AO362" s="231" t="s">
        <v>41</v>
      </c>
      <c r="AP362" s="245" t="s">
        <v>41</v>
      </c>
      <c r="AQ362" s="233" t="s">
        <v>41</v>
      </c>
      <c r="AR362" s="234" t="s">
        <v>41</v>
      </c>
      <c r="AS362" s="235">
        <v>2000</v>
      </c>
      <c r="AT362" s="236">
        <f t="shared" ref="AT362:AT363" si="96">AB362*AS362</f>
        <v>0</v>
      </c>
      <c r="AU362" s="237"/>
      <c r="AV362" s="238" t="s">
        <v>429</v>
      </c>
      <c r="AW362" s="239">
        <f>'[1]Nastavení cen'!$H$17</f>
        <v>390</v>
      </c>
      <c r="AX362" s="240">
        <v>500</v>
      </c>
    </row>
    <row r="363" spans="1:50" ht="17.25" hidden="1" customHeight="1" x14ac:dyDescent="0.3">
      <c r="A363" s="213"/>
      <c r="B363" s="214"/>
      <c r="C363" s="215"/>
      <c r="D363" s="186"/>
      <c r="E363" s="184"/>
      <c r="F363" s="185"/>
      <c r="G363" s="186"/>
      <c r="H363" s="186"/>
      <c r="I363" s="187"/>
      <c r="J363" s="188"/>
      <c r="K363" s="216"/>
      <c r="L363" s="186"/>
      <c r="M363" s="186"/>
      <c r="N363" s="187"/>
      <c r="O363" s="191"/>
      <c r="P363" s="370" t="s">
        <v>323</v>
      </c>
      <c r="Q363" s="218"/>
      <c r="R363" s="219">
        <f t="shared" si="52"/>
        <v>0</v>
      </c>
      <c r="S363" s="219">
        <f t="shared" si="53"/>
        <v>14</v>
      </c>
      <c r="T363" s="195"/>
      <c r="U363" s="196">
        <v>5</v>
      </c>
      <c r="V363" s="89">
        <f t="shared" si="48"/>
        <v>0</v>
      </c>
      <c r="W363" s="220" t="s">
        <v>426</v>
      </c>
      <c r="X363" s="221" t="s">
        <v>433</v>
      </c>
      <c r="Y363" s="222" t="s">
        <v>435</v>
      </c>
      <c r="Z363" s="199"/>
      <c r="AA363" s="218"/>
      <c r="AB363" s="223">
        <v>0</v>
      </c>
      <c r="AC363" s="224" t="s">
        <v>207</v>
      </c>
      <c r="AD363" s="225">
        <f t="shared" si="92"/>
        <v>1170</v>
      </c>
      <c r="AE363" s="226">
        <f>CEILING(AD363+AD363*'[1]Nastavení cen'!$J$17,1)</f>
        <v>1709</v>
      </c>
      <c r="AF363" s="226">
        <f t="shared" si="93"/>
        <v>0</v>
      </c>
      <c r="AG363" s="227">
        <f>CEILING(AX363+(AX363*'[1]Nastavení cen'!$G$17),1)</f>
        <v>500</v>
      </c>
      <c r="AH363" s="227">
        <f>CEILING(AG363*'[1]Nastavení cen'!$K$17,1)+AG363</f>
        <v>650</v>
      </c>
      <c r="AI363" s="227">
        <f t="shared" si="95"/>
        <v>0</v>
      </c>
      <c r="AJ363" s="228">
        <f t="shared" si="56"/>
        <v>2359</v>
      </c>
      <c r="AK363" s="218"/>
      <c r="AL363" s="229">
        <f t="shared" si="57"/>
        <v>0</v>
      </c>
      <c r="AM363" s="204"/>
      <c r="AN363" s="230" t="s">
        <v>41</v>
      </c>
      <c r="AO363" s="231" t="s">
        <v>41</v>
      </c>
      <c r="AP363" s="245" t="s">
        <v>41</v>
      </c>
      <c r="AQ363" s="233" t="s">
        <v>41</v>
      </c>
      <c r="AR363" s="234" t="s">
        <v>41</v>
      </c>
      <c r="AS363" s="235">
        <v>2000</v>
      </c>
      <c r="AT363" s="236">
        <f t="shared" si="96"/>
        <v>0</v>
      </c>
      <c r="AU363" s="237"/>
      <c r="AV363" s="238" t="s">
        <v>429</v>
      </c>
      <c r="AW363" s="239">
        <f>'[1]Nastavení cen'!$H$17</f>
        <v>390</v>
      </c>
      <c r="AX363" s="240">
        <v>500</v>
      </c>
    </row>
    <row r="364" spans="1:50" ht="17.25" hidden="1" customHeight="1" x14ac:dyDescent="0.3">
      <c r="A364" s="213"/>
      <c r="B364" s="214"/>
      <c r="C364" s="215"/>
      <c r="D364" s="186"/>
      <c r="E364" s="184"/>
      <c r="F364" s="185"/>
      <c r="G364" s="186"/>
      <c r="H364" s="186"/>
      <c r="I364" s="187"/>
      <c r="J364" s="188"/>
      <c r="K364" s="216"/>
      <c r="L364" s="186"/>
      <c r="M364" s="186"/>
      <c r="N364" s="187"/>
      <c r="O364" s="191"/>
      <c r="P364" s="370" t="s">
        <v>323</v>
      </c>
      <c r="Q364" s="218"/>
      <c r="R364" s="219">
        <f t="shared" si="52"/>
        <v>0</v>
      </c>
      <c r="S364" s="219">
        <f t="shared" si="53"/>
        <v>14</v>
      </c>
      <c r="T364" s="195"/>
      <c r="U364" s="196">
        <v>4</v>
      </c>
      <c r="V364" s="89">
        <f t="shared" si="48"/>
        <v>0</v>
      </c>
      <c r="W364" s="220" t="s">
        <v>426</v>
      </c>
      <c r="X364" s="221" t="s">
        <v>436</v>
      </c>
      <c r="Y364" s="222" t="s">
        <v>43</v>
      </c>
      <c r="Z364" s="199"/>
      <c r="AA364" s="218"/>
      <c r="AB364" s="223">
        <v>0</v>
      </c>
      <c r="AC364" s="224" t="s">
        <v>66</v>
      </c>
      <c r="AD364" s="225">
        <f t="shared" si="92"/>
        <v>270</v>
      </c>
      <c r="AE364" s="226">
        <f>CEILING(AD364+AD364*'[1]Nastavení cen'!$J$17,1)</f>
        <v>395</v>
      </c>
      <c r="AF364" s="226">
        <f t="shared" si="93"/>
        <v>0</v>
      </c>
      <c r="AG364" s="241"/>
      <c r="AH364" s="242"/>
      <c r="AI364" s="242"/>
      <c r="AJ364" s="228">
        <f t="shared" si="56"/>
        <v>395</v>
      </c>
      <c r="AK364" s="218"/>
      <c r="AL364" s="229">
        <f t="shared" si="57"/>
        <v>0</v>
      </c>
      <c r="AM364" s="204"/>
      <c r="AN364" s="230" t="s">
        <v>41</v>
      </c>
      <c r="AO364" s="231" t="s">
        <v>41</v>
      </c>
      <c r="AP364" s="245" t="s">
        <v>41</v>
      </c>
      <c r="AQ364" s="233" t="s">
        <v>41</v>
      </c>
      <c r="AR364" s="234" t="s">
        <v>41</v>
      </c>
      <c r="AS364" s="235"/>
      <c r="AT364" s="236"/>
      <c r="AU364" s="237"/>
      <c r="AV364" s="238" t="s">
        <v>91</v>
      </c>
      <c r="AW364" s="239">
        <f>'[1]Nastavení cen'!$I$17</f>
        <v>270</v>
      </c>
      <c r="AX364" s="240"/>
    </row>
    <row r="365" spans="1:50" ht="17.25" hidden="1" customHeight="1" x14ac:dyDescent="0.3">
      <c r="A365" s="213"/>
      <c r="B365" s="214"/>
      <c r="C365" s="215"/>
      <c r="D365" s="186"/>
      <c r="E365" s="184"/>
      <c r="F365" s="185"/>
      <c r="G365" s="186"/>
      <c r="H365" s="186"/>
      <c r="I365" s="187"/>
      <c r="J365" s="188"/>
      <c r="K365" s="216"/>
      <c r="L365" s="186"/>
      <c r="M365" s="186"/>
      <c r="N365" s="187"/>
      <c r="O365" s="191"/>
      <c r="P365" s="370" t="s">
        <v>323</v>
      </c>
      <c r="Q365" s="218"/>
      <c r="R365" s="219">
        <f t="shared" si="52"/>
        <v>0</v>
      </c>
      <c r="S365" s="219">
        <f t="shared" si="53"/>
        <v>14</v>
      </c>
      <c r="T365" s="195"/>
      <c r="U365" s="196">
        <v>4</v>
      </c>
      <c r="V365" s="89">
        <f t="shared" si="48"/>
        <v>0</v>
      </c>
      <c r="W365" s="220" t="s">
        <v>426</v>
      </c>
      <c r="X365" s="221" t="s">
        <v>437</v>
      </c>
      <c r="Y365" s="222" t="s">
        <v>43</v>
      </c>
      <c r="Z365" s="199"/>
      <c r="AA365" s="218"/>
      <c r="AB365" s="223">
        <v>0</v>
      </c>
      <c r="AC365" s="224" t="s">
        <v>66</v>
      </c>
      <c r="AD365" s="225">
        <f t="shared" si="92"/>
        <v>270</v>
      </c>
      <c r="AE365" s="226">
        <f>CEILING(AD365+AD365*'[1]Nastavení cen'!$J$17,1)</f>
        <v>395</v>
      </c>
      <c r="AF365" s="226">
        <f t="shared" si="93"/>
        <v>0</v>
      </c>
      <c r="AG365" s="241"/>
      <c r="AH365" s="242"/>
      <c r="AI365" s="242"/>
      <c r="AJ365" s="228">
        <f t="shared" si="56"/>
        <v>395</v>
      </c>
      <c r="AK365" s="218"/>
      <c r="AL365" s="229">
        <f t="shared" si="57"/>
        <v>0</v>
      </c>
      <c r="AM365" s="204"/>
      <c r="AN365" s="230" t="s">
        <v>41</v>
      </c>
      <c r="AO365" s="231" t="s">
        <v>41</v>
      </c>
      <c r="AP365" s="245" t="s">
        <v>41</v>
      </c>
      <c r="AQ365" s="233" t="s">
        <v>41</v>
      </c>
      <c r="AR365" s="234" t="s">
        <v>41</v>
      </c>
      <c r="AS365" s="235"/>
      <c r="AT365" s="236"/>
      <c r="AU365" s="237"/>
      <c r="AV365" s="238" t="s">
        <v>91</v>
      </c>
      <c r="AW365" s="239">
        <f>'[1]Nastavení cen'!$I$17</f>
        <v>270</v>
      </c>
      <c r="AX365" s="240"/>
    </row>
    <row r="366" spans="1:50" ht="17.25" hidden="1" customHeight="1" x14ac:dyDescent="0.3">
      <c r="A366" s="213"/>
      <c r="B366" s="214"/>
      <c r="C366" s="215"/>
      <c r="D366" s="186"/>
      <c r="E366" s="184"/>
      <c r="F366" s="185"/>
      <c r="G366" s="186"/>
      <c r="H366" s="186"/>
      <c r="I366" s="187"/>
      <c r="J366" s="188"/>
      <c r="K366" s="216"/>
      <c r="L366" s="186"/>
      <c r="M366" s="186"/>
      <c r="N366" s="187"/>
      <c r="O366" s="191"/>
      <c r="P366" s="370" t="s">
        <v>323</v>
      </c>
      <c r="Q366" s="218"/>
      <c r="R366" s="219">
        <f t="shared" si="52"/>
        <v>0</v>
      </c>
      <c r="S366" s="219">
        <f t="shared" si="53"/>
        <v>14</v>
      </c>
      <c r="T366" s="195"/>
      <c r="U366" s="196">
        <v>1</v>
      </c>
      <c r="V366" s="89">
        <f t="shared" si="48"/>
        <v>0</v>
      </c>
      <c r="W366" s="220" t="s">
        <v>426</v>
      </c>
      <c r="X366" s="221" t="s">
        <v>438</v>
      </c>
      <c r="Y366" s="222" t="s">
        <v>428</v>
      </c>
      <c r="Z366" s="199"/>
      <c r="AA366" s="218"/>
      <c r="AB366" s="223">
        <v>0</v>
      </c>
      <c r="AC366" s="224" t="s">
        <v>48</v>
      </c>
      <c r="AD366" s="225">
        <f t="shared" si="92"/>
        <v>215</v>
      </c>
      <c r="AE366" s="226">
        <f>CEILING(AD366+AD366*'[1]Nastavení cen'!$J$17,1)</f>
        <v>314</v>
      </c>
      <c r="AF366" s="226">
        <f t="shared" si="93"/>
        <v>0</v>
      </c>
      <c r="AG366" s="241">
        <f>CEILING(AX366+(AX366*'[1]Nastavení cen'!$G$17),1)</f>
        <v>95</v>
      </c>
      <c r="AH366" s="242">
        <f>CEILING(AG366*'[1]Nastavení cen'!$K$17,1)+AG366</f>
        <v>124</v>
      </c>
      <c r="AI366" s="242">
        <f t="shared" ref="AI366:AI369" si="97">(AB366*AH366)</f>
        <v>0</v>
      </c>
      <c r="AJ366" s="228">
        <f t="shared" si="56"/>
        <v>438</v>
      </c>
      <c r="AK366" s="218"/>
      <c r="AL366" s="229">
        <f t="shared" si="57"/>
        <v>0</v>
      </c>
      <c r="AM366" s="204"/>
      <c r="AN366" s="230" t="s">
        <v>41</v>
      </c>
      <c r="AO366" s="231" t="s">
        <v>41</v>
      </c>
      <c r="AP366" s="245" t="s">
        <v>41</v>
      </c>
      <c r="AQ366" s="233" t="s">
        <v>41</v>
      </c>
      <c r="AR366" s="234" t="s">
        <v>41</v>
      </c>
      <c r="AS366" s="235">
        <v>200</v>
      </c>
      <c r="AT366" s="236">
        <f t="shared" ref="AT366:AT369" si="98">AB366*AS366</f>
        <v>0</v>
      </c>
      <c r="AU366" s="237"/>
      <c r="AV366" s="238">
        <v>33</v>
      </c>
      <c r="AW366" s="239">
        <f>'[1]Nastavení cen'!$H$17</f>
        <v>390</v>
      </c>
      <c r="AX366" s="240">
        <v>95</v>
      </c>
    </row>
    <row r="367" spans="1:50" ht="17.25" hidden="1" customHeight="1" x14ac:dyDescent="0.3">
      <c r="A367" s="213"/>
      <c r="B367" s="214"/>
      <c r="C367" s="215"/>
      <c r="D367" s="186"/>
      <c r="E367" s="184"/>
      <c r="F367" s="185"/>
      <c r="G367" s="186"/>
      <c r="H367" s="186"/>
      <c r="I367" s="187"/>
      <c r="J367" s="188"/>
      <c r="K367" s="216"/>
      <c r="L367" s="186"/>
      <c r="M367" s="186"/>
      <c r="N367" s="187"/>
      <c r="O367" s="191"/>
      <c r="P367" s="370" t="s">
        <v>323</v>
      </c>
      <c r="Q367" s="218"/>
      <c r="R367" s="219">
        <f t="shared" si="52"/>
        <v>0</v>
      </c>
      <c r="S367" s="219">
        <f t="shared" si="53"/>
        <v>14</v>
      </c>
      <c r="T367" s="195"/>
      <c r="U367" s="196">
        <v>5</v>
      </c>
      <c r="V367" s="89">
        <f t="shared" si="48"/>
        <v>0</v>
      </c>
      <c r="W367" s="220" t="s">
        <v>426</v>
      </c>
      <c r="X367" s="221" t="s">
        <v>438</v>
      </c>
      <c r="Y367" s="222" t="s">
        <v>430</v>
      </c>
      <c r="Z367" s="199"/>
      <c r="AA367" s="218"/>
      <c r="AB367" s="223">
        <v>0</v>
      </c>
      <c r="AC367" s="224" t="s">
        <v>48</v>
      </c>
      <c r="AD367" s="225">
        <f t="shared" si="92"/>
        <v>215</v>
      </c>
      <c r="AE367" s="226">
        <f>CEILING(AD367+AD367*'[1]Nastavení cen'!$J$17,1)</f>
        <v>314</v>
      </c>
      <c r="AF367" s="226">
        <f t="shared" si="93"/>
        <v>0</v>
      </c>
      <c r="AG367" s="227">
        <f>CEILING(AX367+(AX367*'[1]Nastavení cen'!$G$17),1)</f>
        <v>95</v>
      </c>
      <c r="AH367" s="227">
        <f>CEILING(AG367*'[1]Nastavení cen'!$K$17,1)+AG367</f>
        <v>124</v>
      </c>
      <c r="AI367" s="227">
        <f t="shared" si="97"/>
        <v>0</v>
      </c>
      <c r="AJ367" s="228">
        <f t="shared" si="56"/>
        <v>438</v>
      </c>
      <c r="AK367" s="218"/>
      <c r="AL367" s="229">
        <f t="shared" si="57"/>
        <v>0</v>
      </c>
      <c r="AM367" s="204"/>
      <c r="AN367" s="230" t="s">
        <v>41</v>
      </c>
      <c r="AO367" s="231" t="s">
        <v>41</v>
      </c>
      <c r="AP367" s="245" t="s">
        <v>41</v>
      </c>
      <c r="AQ367" s="233" t="s">
        <v>41</v>
      </c>
      <c r="AR367" s="234" t="s">
        <v>41</v>
      </c>
      <c r="AS367" s="235">
        <v>200</v>
      </c>
      <c r="AT367" s="236">
        <f t="shared" si="98"/>
        <v>0</v>
      </c>
      <c r="AU367" s="237"/>
      <c r="AV367" s="238">
        <v>33</v>
      </c>
      <c r="AW367" s="239">
        <f>'[1]Nastavení cen'!$H$17</f>
        <v>390</v>
      </c>
      <c r="AX367" s="240">
        <v>95</v>
      </c>
    </row>
    <row r="368" spans="1:50" ht="17.25" hidden="1" customHeight="1" x14ac:dyDescent="0.3">
      <c r="A368" s="213"/>
      <c r="B368" s="214"/>
      <c r="C368" s="215"/>
      <c r="D368" s="186"/>
      <c r="E368" s="184"/>
      <c r="F368" s="185"/>
      <c r="G368" s="186"/>
      <c r="H368" s="186"/>
      <c r="I368" s="187"/>
      <c r="J368" s="188"/>
      <c r="K368" s="216"/>
      <c r="L368" s="186"/>
      <c r="M368" s="186"/>
      <c r="N368" s="187"/>
      <c r="O368" s="191"/>
      <c r="P368" s="370" t="s">
        <v>323</v>
      </c>
      <c r="Q368" s="218"/>
      <c r="R368" s="219">
        <f t="shared" si="52"/>
        <v>0</v>
      </c>
      <c r="S368" s="219">
        <f t="shared" si="53"/>
        <v>14</v>
      </c>
      <c r="T368" s="195"/>
      <c r="U368" s="196">
        <v>1</v>
      </c>
      <c r="V368" s="89">
        <f t="shared" si="48"/>
        <v>0</v>
      </c>
      <c r="W368" s="220" t="s">
        <v>426</v>
      </c>
      <c r="X368" s="221" t="s">
        <v>438</v>
      </c>
      <c r="Y368" s="222" t="s">
        <v>431</v>
      </c>
      <c r="Z368" s="199"/>
      <c r="AA368" s="218"/>
      <c r="AB368" s="223">
        <v>0</v>
      </c>
      <c r="AC368" s="224" t="s">
        <v>48</v>
      </c>
      <c r="AD368" s="225">
        <f t="shared" si="92"/>
        <v>215</v>
      </c>
      <c r="AE368" s="226">
        <f>CEILING(AD368+AD368*'[1]Nastavení cen'!$J$17,1)</f>
        <v>314</v>
      </c>
      <c r="AF368" s="226">
        <f t="shared" si="93"/>
        <v>0</v>
      </c>
      <c r="AG368" s="241">
        <f>CEILING(AX368+(AX368*'[1]Nastavení cen'!$G$17),1)</f>
        <v>105</v>
      </c>
      <c r="AH368" s="242">
        <f>CEILING(AG368*'[1]Nastavení cen'!$K$17,1)+AG368</f>
        <v>137</v>
      </c>
      <c r="AI368" s="242">
        <f t="shared" si="97"/>
        <v>0</v>
      </c>
      <c r="AJ368" s="228">
        <f t="shared" si="56"/>
        <v>451</v>
      </c>
      <c r="AK368" s="218"/>
      <c r="AL368" s="229">
        <f t="shared" si="57"/>
        <v>0</v>
      </c>
      <c r="AM368" s="204"/>
      <c r="AN368" s="230" t="s">
        <v>41</v>
      </c>
      <c r="AO368" s="231" t="s">
        <v>41</v>
      </c>
      <c r="AP368" s="245" t="s">
        <v>41</v>
      </c>
      <c r="AQ368" s="233" t="s">
        <v>41</v>
      </c>
      <c r="AR368" s="234" t="s">
        <v>41</v>
      </c>
      <c r="AS368" s="235">
        <v>200</v>
      </c>
      <c r="AT368" s="236">
        <f t="shared" si="98"/>
        <v>0</v>
      </c>
      <c r="AU368" s="237"/>
      <c r="AV368" s="238">
        <v>33</v>
      </c>
      <c r="AW368" s="239">
        <f>'[1]Nastavení cen'!$H$17</f>
        <v>390</v>
      </c>
      <c r="AX368" s="240">
        <v>105</v>
      </c>
    </row>
    <row r="369" spans="1:50" ht="17.25" hidden="1" customHeight="1" x14ac:dyDescent="0.3">
      <c r="A369" s="213"/>
      <c r="B369" s="214"/>
      <c r="C369" s="215"/>
      <c r="D369" s="186"/>
      <c r="E369" s="184"/>
      <c r="F369" s="185"/>
      <c r="G369" s="186"/>
      <c r="H369" s="186"/>
      <c r="I369" s="187"/>
      <c r="J369" s="188"/>
      <c r="K369" s="216"/>
      <c r="L369" s="186"/>
      <c r="M369" s="186"/>
      <c r="N369" s="187"/>
      <c r="O369" s="191"/>
      <c r="P369" s="370" t="s">
        <v>323</v>
      </c>
      <c r="Q369" s="218"/>
      <c r="R369" s="219">
        <f t="shared" si="52"/>
        <v>0</v>
      </c>
      <c r="S369" s="219">
        <f t="shared" si="53"/>
        <v>14</v>
      </c>
      <c r="T369" s="195"/>
      <c r="U369" s="196">
        <v>5</v>
      </c>
      <c r="V369" s="89">
        <f t="shared" si="48"/>
        <v>0</v>
      </c>
      <c r="W369" s="220" t="s">
        <v>426</v>
      </c>
      <c r="X369" s="221" t="s">
        <v>438</v>
      </c>
      <c r="Y369" s="222" t="s">
        <v>432</v>
      </c>
      <c r="Z369" s="199"/>
      <c r="AA369" s="218"/>
      <c r="AB369" s="223">
        <v>0</v>
      </c>
      <c r="AC369" s="224" t="s">
        <v>48</v>
      </c>
      <c r="AD369" s="225">
        <f t="shared" si="92"/>
        <v>215</v>
      </c>
      <c r="AE369" s="226">
        <f>CEILING(AD369+AD369*'[1]Nastavení cen'!$J$17,1)</f>
        <v>314</v>
      </c>
      <c r="AF369" s="226">
        <f t="shared" si="93"/>
        <v>0</v>
      </c>
      <c r="AG369" s="227">
        <f>CEILING(AX369+(AX369*'[1]Nastavení cen'!$G$17),1)</f>
        <v>105</v>
      </c>
      <c r="AH369" s="227">
        <f>CEILING(AG369*'[1]Nastavení cen'!$K$17,1)+AG369</f>
        <v>137</v>
      </c>
      <c r="AI369" s="227">
        <f t="shared" si="97"/>
        <v>0</v>
      </c>
      <c r="AJ369" s="228">
        <f t="shared" si="56"/>
        <v>451</v>
      </c>
      <c r="AK369" s="218"/>
      <c r="AL369" s="229">
        <f t="shared" si="57"/>
        <v>0</v>
      </c>
      <c r="AM369" s="204"/>
      <c r="AN369" s="230" t="s">
        <v>41</v>
      </c>
      <c r="AO369" s="231" t="s">
        <v>41</v>
      </c>
      <c r="AP369" s="245" t="s">
        <v>41</v>
      </c>
      <c r="AQ369" s="233" t="s">
        <v>41</v>
      </c>
      <c r="AR369" s="234" t="s">
        <v>41</v>
      </c>
      <c r="AS369" s="235">
        <v>200</v>
      </c>
      <c r="AT369" s="236">
        <f t="shared" si="98"/>
        <v>0</v>
      </c>
      <c r="AU369" s="237"/>
      <c r="AV369" s="238">
        <v>33</v>
      </c>
      <c r="AW369" s="239">
        <f>'[1]Nastavení cen'!$H$17</f>
        <v>390</v>
      </c>
      <c r="AX369" s="240">
        <v>105</v>
      </c>
    </row>
    <row r="370" spans="1:50" ht="17.25" hidden="1" customHeight="1" x14ac:dyDescent="0.3">
      <c r="A370" s="213"/>
      <c r="B370" s="214"/>
      <c r="C370" s="215"/>
      <c r="D370" s="186"/>
      <c r="E370" s="184"/>
      <c r="F370" s="185"/>
      <c r="G370" s="186"/>
      <c r="H370" s="186"/>
      <c r="I370" s="187"/>
      <c r="J370" s="188"/>
      <c r="K370" s="216"/>
      <c r="L370" s="186"/>
      <c r="M370" s="186"/>
      <c r="N370" s="187"/>
      <c r="O370" s="191"/>
      <c r="P370" s="370" t="s">
        <v>323</v>
      </c>
      <c r="Q370" s="218"/>
      <c r="R370" s="219">
        <f t="shared" si="52"/>
        <v>0</v>
      </c>
      <c r="S370" s="219">
        <f t="shared" si="53"/>
        <v>14</v>
      </c>
      <c r="T370" s="195"/>
      <c r="U370" s="196">
        <v>4</v>
      </c>
      <c r="V370" s="89">
        <f t="shared" si="48"/>
        <v>0</v>
      </c>
      <c r="W370" s="220" t="s">
        <v>426</v>
      </c>
      <c r="X370" s="221" t="s">
        <v>438</v>
      </c>
      <c r="Y370" s="222" t="s">
        <v>43</v>
      </c>
      <c r="Z370" s="199"/>
      <c r="AA370" s="218"/>
      <c r="AB370" s="223">
        <v>0</v>
      </c>
      <c r="AC370" s="224" t="s">
        <v>48</v>
      </c>
      <c r="AD370" s="225">
        <f t="shared" si="92"/>
        <v>215</v>
      </c>
      <c r="AE370" s="226">
        <f>CEILING(AD370+AD370*'[1]Nastavení cen'!$J$17,1)</f>
        <v>314</v>
      </c>
      <c r="AF370" s="226">
        <f t="shared" si="93"/>
        <v>0</v>
      </c>
      <c r="AG370" s="241"/>
      <c r="AH370" s="242"/>
      <c r="AI370" s="242"/>
      <c r="AJ370" s="228">
        <f t="shared" si="56"/>
        <v>314</v>
      </c>
      <c r="AK370" s="218"/>
      <c r="AL370" s="229">
        <f t="shared" si="57"/>
        <v>0</v>
      </c>
      <c r="AM370" s="204"/>
      <c r="AN370" s="230" t="s">
        <v>41</v>
      </c>
      <c r="AO370" s="231" t="s">
        <v>41</v>
      </c>
      <c r="AP370" s="245" t="s">
        <v>41</v>
      </c>
      <c r="AQ370" s="233" t="s">
        <v>41</v>
      </c>
      <c r="AR370" s="234" t="s">
        <v>41</v>
      </c>
      <c r="AS370" s="235"/>
      <c r="AT370" s="236"/>
      <c r="AU370" s="237"/>
      <c r="AV370" s="238">
        <v>33</v>
      </c>
      <c r="AW370" s="239">
        <f>'[1]Nastavení cen'!$H$17</f>
        <v>390</v>
      </c>
      <c r="AX370" s="240"/>
    </row>
    <row r="371" spans="1:50" ht="17.25" hidden="1" customHeight="1" x14ac:dyDescent="0.3">
      <c r="A371" s="213"/>
      <c r="B371" s="214"/>
      <c r="C371" s="215"/>
      <c r="D371" s="186"/>
      <c r="E371" s="184"/>
      <c r="F371" s="185"/>
      <c r="G371" s="186"/>
      <c r="H371" s="186"/>
      <c r="I371" s="187"/>
      <c r="J371" s="188"/>
      <c r="K371" s="216"/>
      <c r="L371" s="186"/>
      <c r="M371" s="186"/>
      <c r="N371" s="187"/>
      <c r="O371" s="191"/>
      <c r="P371" s="370" t="s">
        <v>323</v>
      </c>
      <c r="Q371" s="218"/>
      <c r="R371" s="219">
        <f t="shared" si="52"/>
        <v>0</v>
      </c>
      <c r="S371" s="219">
        <f t="shared" si="53"/>
        <v>14</v>
      </c>
      <c r="T371" s="195"/>
      <c r="U371" s="196">
        <v>5</v>
      </c>
      <c r="V371" s="89">
        <f t="shared" si="48"/>
        <v>0</v>
      </c>
      <c r="W371" s="220" t="s">
        <v>439</v>
      </c>
      <c r="X371" s="221" t="s">
        <v>440</v>
      </c>
      <c r="Y371" s="222" t="s">
        <v>441</v>
      </c>
      <c r="Z371" s="199"/>
      <c r="AA371" s="199"/>
      <c r="AB371" s="223">
        <v>0</v>
      </c>
      <c r="AC371" s="224" t="s">
        <v>48</v>
      </c>
      <c r="AD371" s="225">
        <f t="shared" si="92"/>
        <v>98</v>
      </c>
      <c r="AE371" s="226">
        <f>CEILING(AD371+AD371*'[1]Nastavení cen'!$J$17,1)</f>
        <v>144</v>
      </c>
      <c r="AF371" s="226">
        <f t="shared" si="93"/>
        <v>0</v>
      </c>
      <c r="AG371" s="227">
        <f>CEILING(AX371+(AX371*'[1]Nastavení cen'!$G$17),1)</f>
        <v>230</v>
      </c>
      <c r="AH371" s="227">
        <f>CEILING(AG371*'[1]Nastavení cen'!$K$17,1)+AG371</f>
        <v>299</v>
      </c>
      <c r="AI371" s="227">
        <f>(AB371*AH371)</f>
        <v>0</v>
      </c>
      <c r="AJ371" s="228">
        <f t="shared" si="56"/>
        <v>443</v>
      </c>
      <c r="AK371" s="218"/>
      <c r="AL371" s="229">
        <f t="shared" si="57"/>
        <v>0</v>
      </c>
      <c r="AM371" s="204"/>
      <c r="AN371" s="230">
        <v>8.5</v>
      </c>
      <c r="AO371" s="231">
        <f>AB371*AN371</f>
        <v>0</v>
      </c>
      <c r="AP371" s="232">
        <v>0.05</v>
      </c>
      <c r="AQ371" s="233" t="s">
        <v>41</v>
      </c>
      <c r="AR371" s="234">
        <f>AO371*AP371</f>
        <v>0</v>
      </c>
      <c r="AS371" s="235"/>
      <c r="AT371" s="236"/>
      <c r="AU371" s="237"/>
      <c r="AV371" s="238">
        <v>15</v>
      </c>
      <c r="AW371" s="239">
        <f>'[1]Nastavení cen'!$H$17</f>
        <v>390</v>
      </c>
      <c r="AX371" s="240">
        <v>230</v>
      </c>
    </row>
    <row r="372" spans="1:50" ht="17.25" hidden="1" customHeight="1" x14ac:dyDescent="0.3">
      <c r="A372" s="213"/>
      <c r="B372" s="214"/>
      <c r="C372" s="215"/>
      <c r="D372" s="186"/>
      <c r="E372" s="184"/>
      <c r="F372" s="185"/>
      <c r="G372" s="186"/>
      <c r="H372" s="186"/>
      <c r="I372" s="187"/>
      <c r="J372" s="188"/>
      <c r="K372" s="216"/>
      <c r="L372" s="186"/>
      <c r="M372" s="186"/>
      <c r="N372" s="187"/>
      <c r="O372" s="191"/>
      <c r="P372" s="370" t="s">
        <v>323</v>
      </c>
      <c r="Q372" s="218"/>
      <c r="R372" s="219">
        <f t="shared" si="52"/>
        <v>0</v>
      </c>
      <c r="S372" s="219">
        <f t="shared" si="53"/>
        <v>14</v>
      </c>
      <c r="T372" s="195"/>
      <c r="U372" s="196">
        <v>4</v>
      </c>
      <c r="V372" s="89">
        <f t="shared" si="48"/>
        <v>0</v>
      </c>
      <c r="W372" s="220" t="s">
        <v>439</v>
      </c>
      <c r="X372" s="221" t="s">
        <v>440</v>
      </c>
      <c r="Y372" s="222" t="s">
        <v>43</v>
      </c>
      <c r="Z372" s="199"/>
      <c r="AA372" s="218"/>
      <c r="AB372" s="223">
        <v>0</v>
      </c>
      <c r="AC372" s="224" t="s">
        <v>48</v>
      </c>
      <c r="AD372" s="225">
        <f t="shared" si="92"/>
        <v>98</v>
      </c>
      <c r="AE372" s="226">
        <f>CEILING(AD372+AD372*'[1]Nastavení cen'!$J$17,1)</f>
        <v>144</v>
      </c>
      <c r="AF372" s="226">
        <f t="shared" si="93"/>
        <v>0</v>
      </c>
      <c r="AG372" s="241"/>
      <c r="AH372" s="242"/>
      <c r="AI372" s="242"/>
      <c r="AJ372" s="228">
        <f t="shared" si="56"/>
        <v>144</v>
      </c>
      <c r="AK372" s="218"/>
      <c r="AL372" s="229">
        <f t="shared" si="57"/>
        <v>0</v>
      </c>
      <c r="AM372" s="204"/>
      <c r="AN372" s="230" t="s">
        <v>41</v>
      </c>
      <c r="AO372" s="231" t="s">
        <v>41</v>
      </c>
      <c r="AP372" s="245" t="s">
        <v>41</v>
      </c>
      <c r="AQ372" s="233" t="s">
        <v>41</v>
      </c>
      <c r="AR372" s="234" t="s">
        <v>41</v>
      </c>
      <c r="AS372" s="235"/>
      <c r="AT372" s="236"/>
      <c r="AU372" s="237"/>
      <c r="AV372" s="238">
        <v>15</v>
      </c>
      <c r="AW372" s="239">
        <f>'[1]Nastavení cen'!$H$17</f>
        <v>390</v>
      </c>
      <c r="AX372" s="240"/>
    </row>
    <row r="373" spans="1:50" ht="17.25" hidden="1" customHeight="1" x14ac:dyDescent="0.3">
      <c r="A373" s="213"/>
      <c r="B373" s="214"/>
      <c r="C373" s="215"/>
      <c r="D373" s="186"/>
      <c r="E373" s="184"/>
      <c r="F373" s="185"/>
      <c r="G373" s="186"/>
      <c r="H373" s="186"/>
      <c r="I373" s="187"/>
      <c r="J373" s="188"/>
      <c r="K373" s="216"/>
      <c r="L373" s="186"/>
      <c r="M373" s="186"/>
      <c r="N373" s="187"/>
      <c r="O373" s="191"/>
      <c r="P373" s="370" t="s">
        <v>323</v>
      </c>
      <c r="Q373" s="218"/>
      <c r="R373" s="219">
        <f t="shared" si="52"/>
        <v>0</v>
      </c>
      <c r="S373" s="219">
        <f t="shared" si="53"/>
        <v>14</v>
      </c>
      <c r="T373" s="195"/>
      <c r="U373" s="196">
        <v>5</v>
      </c>
      <c r="V373" s="89">
        <f t="shared" si="48"/>
        <v>0</v>
      </c>
      <c r="W373" s="220" t="s">
        <v>439</v>
      </c>
      <c r="X373" s="221" t="s">
        <v>442</v>
      </c>
      <c r="Y373" s="222" t="s">
        <v>443</v>
      </c>
      <c r="Z373" s="199"/>
      <c r="AA373" s="199"/>
      <c r="AB373" s="223">
        <v>0</v>
      </c>
      <c r="AC373" s="224" t="s">
        <v>48</v>
      </c>
      <c r="AD373" s="225">
        <f t="shared" si="92"/>
        <v>111</v>
      </c>
      <c r="AE373" s="226">
        <f>CEILING(AD373+AD373*'[1]Nastavení cen'!$J$17,1)</f>
        <v>163</v>
      </c>
      <c r="AF373" s="226">
        <f t="shared" si="93"/>
        <v>0</v>
      </c>
      <c r="AG373" s="227">
        <f>CEILING(AX373+(AX373*'[1]Nastavení cen'!$G$17),1)</f>
        <v>380</v>
      </c>
      <c r="AH373" s="227">
        <f>CEILING(AG373*'[1]Nastavení cen'!$K$17,1)+AG373</f>
        <v>494</v>
      </c>
      <c r="AI373" s="227">
        <f>(AB373*AH373)</f>
        <v>0</v>
      </c>
      <c r="AJ373" s="228">
        <f t="shared" si="56"/>
        <v>657</v>
      </c>
      <c r="AK373" s="218"/>
      <c r="AL373" s="229">
        <f t="shared" si="57"/>
        <v>0</v>
      </c>
      <c r="AM373" s="204"/>
      <c r="AN373" s="230">
        <v>8.5</v>
      </c>
      <c r="AO373" s="231">
        <f>AB373*AN373</f>
        <v>0</v>
      </c>
      <c r="AP373" s="232">
        <v>0.05</v>
      </c>
      <c r="AQ373" s="233" t="s">
        <v>41</v>
      </c>
      <c r="AR373" s="234">
        <f>AO373*AP373</f>
        <v>0</v>
      </c>
      <c r="AS373" s="235"/>
      <c r="AT373" s="236"/>
      <c r="AU373" s="237"/>
      <c r="AV373" s="238">
        <v>17</v>
      </c>
      <c r="AW373" s="239">
        <f>'[1]Nastavení cen'!$H$17</f>
        <v>390</v>
      </c>
      <c r="AX373" s="240">
        <v>380</v>
      </c>
    </row>
    <row r="374" spans="1:50" ht="17.25" hidden="1" customHeight="1" x14ac:dyDescent="0.3">
      <c r="A374" s="213"/>
      <c r="B374" s="214"/>
      <c r="C374" s="215"/>
      <c r="D374" s="186"/>
      <c r="E374" s="184"/>
      <c r="F374" s="185"/>
      <c r="G374" s="186"/>
      <c r="H374" s="186"/>
      <c r="I374" s="187"/>
      <c r="J374" s="188"/>
      <c r="K374" s="216"/>
      <c r="L374" s="186"/>
      <c r="M374" s="186"/>
      <c r="N374" s="187"/>
      <c r="O374" s="191"/>
      <c r="P374" s="370" t="s">
        <v>323</v>
      </c>
      <c r="Q374" s="218"/>
      <c r="R374" s="219">
        <f t="shared" si="52"/>
        <v>0</v>
      </c>
      <c r="S374" s="219">
        <f t="shared" si="53"/>
        <v>14</v>
      </c>
      <c r="T374" s="195"/>
      <c r="U374" s="196">
        <v>4</v>
      </c>
      <c r="V374" s="89">
        <f t="shared" si="48"/>
        <v>0</v>
      </c>
      <c r="W374" s="220" t="s">
        <v>439</v>
      </c>
      <c r="X374" s="221" t="s">
        <v>442</v>
      </c>
      <c r="Y374" s="222" t="s">
        <v>43</v>
      </c>
      <c r="Z374" s="199"/>
      <c r="AA374" s="218"/>
      <c r="AB374" s="223">
        <v>0</v>
      </c>
      <c r="AC374" s="224" t="s">
        <v>48</v>
      </c>
      <c r="AD374" s="225">
        <f t="shared" si="92"/>
        <v>111</v>
      </c>
      <c r="AE374" s="226">
        <f>CEILING(AD374+AD374*'[1]Nastavení cen'!$J$17,1)</f>
        <v>163</v>
      </c>
      <c r="AF374" s="226">
        <f t="shared" si="93"/>
        <v>0</v>
      </c>
      <c r="AG374" s="241"/>
      <c r="AH374" s="242"/>
      <c r="AI374" s="242"/>
      <c r="AJ374" s="228">
        <f t="shared" si="56"/>
        <v>163</v>
      </c>
      <c r="AK374" s="218"/>
      <c r="AL374" s="229">
        <f t="shared" si="57"/>
        <v>0</v>
      </c>
      <c r="AM374" s="204"/>
      <c r="AN374" s="230" t="s">
        <v>41</v>
      </c>
      <c r="AO374" s="231" t="s">
        <v>41</v>
      </c>
      <c r="AP374" s="245" t="s">
        <v>41</v>
      </c>
      <c r="AQ374" s="233" t="s">
        <v>41</v>
      </c>
      <c r="AR374" s="234" t="s">
        <v>41</v>
      </c>
      <c r="AS374" s="235"/>
      <c r="AT374" s="236"/>
      <c r="AU374" s="237"/>
      <c r="AV374" s="238">
        <v>17</v>
      </c>
      <c r="AW374" s="239">
        <f>'[1]Nastavení cen'!$H$17</f>
        <v>390</v>
      </c>
      <c r="AX374" s="240"/>
    </row>
    <row r="375" spans="1:50" ht="17.25" hidden="1" customHeight="1" x14ac:dyDescent="0.3">
      <c r="A375" s="213"/>
      <c r="B375" s="214"/>
      <c r="C375" s="215"/>
      <c r="D375" s="186"/>
      <c r="E375" s="184"/>
      <c r="F375" s="185"/>
      <c r="G375" s="186"/>
      <c r="H375" s="186"/>
      <c r="I375" s="187"/>
      <c r="J375" s="188"/>
      <c r="K375" s="216"/>
      <c r="L375" s="186"/>
      <c r="M375" s="186"/>
      <c r="N375" s="187"/>
      <c r="O375" s="191"/>
      <c r="P375" s="370" t="s">
        <v>323</v>
      </c>
      <c r="Q375" s="218"/>
      <c r="R375" s="219">
        <f t="shared" si="52"/>
        <v>0</v>
      </c>
      <c r="S375" s="219">
        <f t="shared" si="53"/>
        <v>14</v>
      </c>
      <c r="T375" s="195"/>
      <c r="U375" s="196">
        <v>5</v>
      </c>
      <c r="V375" s="89">
        <f t="shared" si="48"/>
        <v>0</v>
      </c>
      <c r="W375" s="220" t="s">
        <v>439</v>
      </c>
      <c r="X375" s="221" t="s">
        <v>444</v>
      </c>
      <c r="Y375" s="222" t="s">
        <v>445</v>
      </c>
      <c r="Z375" s="199"/>
      <c r="AA375" s="199"/>
      <c r="AB375" s="223">
        <v>0</v>
      </c>
      <c r="AC375" s="224" t="s">
        <v>48</v>
      </c>
      <c r="AD375" s="225">
        <f t="shared" si="92"/>
        <v>124</v>
      </c>
      <c r="AE375" s="226">
        <f>CEILING(AD375+AD375*'[1]Nastavení cen'!$J$17,1)</f>
        <v>182</v>
      </c>
      <c r="AF375" s="226">
        <f t="shared" si="93"/>
        <v>0</v>
      </c>
      <c r="AG375" s="227">
        <f>CEILING(AX375+(AX375*'[1]Nastavení cen'!$G$17),1)</f>
        <v>350</v>
      </c>
      <c r="AH375" s="227">
        <f>CEILING(AG375*'[1]Nastavení cen'!$K$17,1)+AG375</f>
        <v>455</v>
      </c>
      <c r="AI375" s="227">
        <f>(AB375*AH375)</f>
        <v>0</v>
      </c>
      <c r="AJ375" s="228">
        <f t="shared" si="56"/>
        <v>637</v>
      </c>
      <c r="AK375" s="218"/>
      <c r="AL375" s="229">
        <f t="shared" si="57"/>
        <v>0</v>
      </c>
      <c r="AM375" s="204"/>
      <c r="AN375" s="230">
        <v>8.5</v>
      </c>
      <c r="AO375" s="231">
        <f>AB375*AN375</f>
        <v>0</v>
      </c>
      <c r="AP375" s="232">
        <v>0.05</v>
      </c>
      <c r="AQ375" s="233" t="s">
        <v>41</v>
      </c>
      <c r="AR375" s="234">
        <f>AO375*AP375</f>
        <v>0</v>
      </c>
      <c r="AS375" s="235"/>
      <c r="AT375" s="236"/>
      <c r="AU375" s="237"/>
      <c r="AV375" s="238">
        <v>19</v>
      </c>
      <c r="AW375" s="239">
        <f>'[1]Nastavení cen'!$H$17</f>
        <v>390</v>
      </c>
      <c r="AX375" s="240">
        <v>350</v>
      </c>
    </row>
    <row r="376" spans="1:50" ht="17.25" hidden="1" customHeight="1" x14ac:dyDescent="0.3">
      <c r="A376" s="213"/>
      <c r="B376" s="214"/>
      <c r="C376" s="215"/>
      <c r="D376" s="186"/>
      <c r="E376" s="184"/>
      <c r="F376" s="185"/>
      <c r="G376" s="186"/>
      <c r="H376" s="186"/>
      <c r="I376" s="187"/>
      <c r="J376" s="188"/>
      <c r="K376" s="216"/>
      <c r="L376" s="186"/>
      <c r="M376" s="186"/>
      <c r="N376" s="187"/>
      <c r="O376" s="191"/>
      <c r="P376" s="370" t="s">
        <v>323</v>
      </c>
      <c r="Q376" s="218"/>
      <c r="R376" s="219">
        <f t="shared" si="52"/>
        <v>0</v>
      </c>
      <c r="S376" s="219">
        <f t="shared" si="53"/>
        <v>14</v>
      </c>
      <c r="T376" s="195"/>
      <c r="U376" s="196">
        <v>4</v>
      </c>
      <c r="V376" s="89">
        <f t="shared" si="48"/>
        <v>0</v>
      </c>
      <c r="W376" s="220" t="s">
        <v>439</v>
      </c>
      <c r="X376" s="221" t="s">
        <v>444</v>
      </c>
      <c r="Y376" s="222" t="s">
        <v>43</v>
      </c>
      <c r="Z376" s="199"/>
      <c r="AA376" s="218"/>
      <c r="AB376" s="223">
        <v>0</v>
      </c>
      <c r="AC376" s="224" t="s">
        <v>48</v>
      </c>
      <c r="AD376" s="225">
        <f t="shared" si="92"/>
        <v>124</v>
      </c>
      <c r="AE376" s="226">
        <f>CEILING(AD376+AD376*'[1]Nastavení cen'!$J$17,1)</f>
        <v>182</v>
      </c>
      <c r="AF376" s="226">
        <f t="shared" si="93"/>
        <v>0</v>
      </c>
      <c r="AG376" s="241"/>
      <c r="AH376" s="242"/>
      <c r="AI376" s="242"/>
      <c r="AJ376" s="228">
        <f t="shared" si="56"/>
        <v>182</v>
      </c>
      <c r="AK376" s="218"/>
      <c r="AL376" s="229">
        <f t="shared" si="57"/>
        <v>0</v>
      </c>
      <c r="AM376" s="204"/>
      <c r="AN376" s="230" t="s">
        <v>41</v>
      </c>
      <c r="AO376" s="231" t="s">
        <v>41</v>
      </c>
      <c r="AP376" s="245" t="s">
        <v>41</v>
      </c>
      <c r="AQ376" s="233" t="s">
        <v>41</v>
      </c>
      <c r="AR376" s="234" t="s">
        <v>41</v>
      </c>
      <c r="AS376" s="235"/>
      <c r="AT376" s="236"/>
      <c r="AU376" s="237"/>
      <c r="AV376" s="238">
        <v>19</v>
      </c>
      <c r="AW376" s="239">
        <f>'[1]Nastavení cen'!$H$17</f>
        <v>390</v>
      </c>
      <c r="AX376" s="240"/>
    </row>
    <row r="377" spans="1:50" ht="17.25" hidden="1" customHeight="1" x14ac:dyDescent="0.3">
      <c r="A377" s="213"/>
      <c r="B377" s="214"/>
      <c r="C377" s="215"/>
      <c r="D377" s="186"/>
      <c r="E377" s="184"/>
      <c r="F377" s="185"/>
      <c r="G377" s="186"/>
      <c r="H377" s="186"/>
      <c r="I377" s="187"/>
      <c r="J377" s="188"/>
      <c r="K377" s="216"/>
      <c r="L377" s="186"/>
      <c r="M377" s="186"/>
      <c r="N377" s="187"/>
      <c r="O377" s="191"/>
      <c r="P377" s="370" t="s">
        <v>323</v>
      </c>
      <c r="Q377" s="218"/>
      <c r="R377" s="219">
        <f t="shared" si="52"/>
        <v>0</v>
      </c>
      <c r="S377" s="219">
        <f t="shared" si="53"/>
        <v>14</v>
      </c>
      <c r="T377" s="195"/>
      <c r="U377" s="196">
        <v>5</v>
      </c>
      <c r="V377" s="89">
        <f t="shared" si="48"/>
        <v>0</v>
      </c>
      <c r="W377" s="220" t="s">
        <v>439</v>
      </c>
      <c r="X377" s="221" t="s">
        <v>446</v>
      </c>
      <c r="Y377" s="222" t="s">
        <v>447</v>
      </c>
      <c r="Z377" s="199"/>
      <c r="AA377" s="199"/>
      <c r="AB377" s="223">
        <v>0</v>
      </c>
      <c r="AC377" s="224" t="s">
        <v>48</v>
      </c>
      <c r="AD377" s="225">
        <f t="shared" si="92"/>
        <v>137</v>
      </c>
      <c r="AE377" s="226">
        <f>CEILING(AD377+AD377*'[1]Nastavení cen'!$J$17,1)</f>
        <v>201</v>
      </c>
      <c r="AF377" s="226">
        <f t="shared" si="93"/>
        <v>0</v>
      </c>
      <c r="AG377" s="227">
        <f>CEILING(AX377+(AX377*'[1]Nastavení cen'!$G$17),1)</f>
        <v>550</v>
      </c>
      <c r="AH377" s="227">
        <f>CEILING(AG377*'[1]Nastavení cen'!$K$17,1)+AG377</f>
        <v>715</v>
      </c>
      <c r="AI377" s="227">
        <f>(AB377*AH377)</f>
        <v>0</v>
      </c>
      <c r="AJ377" s="228">
        <f t="shared" si="56"/>
        <v>916</v>
      </c>
      <c r="AK377" s="218"/>
      <c r="AL377" s="229">
        <f t="shared" si="57"/>
        <v>0</v>
      </c>
      <c r="AM377" s="204"/>
      <c r="AN377" s="230">
        <v>8.5</v>
      </c>
      <c r="AO377" s="231">
        <f>AB377*AN377</f>
        <v>0</v>
      </c>
      <c r="AP377" s="232">
        <v>0.05</v>
      </c>
      <c r="AQ377" s="233" t="s">
        <v>41</v>
      </c>
      <c r="AR377" s="234">
        <f>AO377*AP377</f>
        <v>0</v>
      </c>
      <c r="AS377" s="235"/>
      <c r="AT377" s="236"/>
      <c r="AU377" s="237"/>
      <c r="AV377" s="238">
        <v>21</v>
      </c>
      <c r="AW377" s="239">
        <f>'[1]Nastavení cen'!$H$17</f>
        <v>390</v>
      </c>
      <c r="AX377" s="240">
        <v>550</v>
      </c>
    </row>
    <row r="378" spans="1:50" ht="17.25" hidden="1" customHeight="1" x14ac:dyDescent="0.3">
      <c r="A378" s="213"/>
      <c r="B378" s="214"/>
      <c r="C378" s="215"/>
      <c r="D378" s="186"/>
      <c r="E378" s="184"/>
      <c r="F378" s="185"/>
      <c r="G378" s="186"/>
      <c r="H378" s="186"/>
      <c r="I378" s="187"/>
      <c r="J378" s="188"/>
      <c r="K378" s="216"/>
      <c r="L378" s="186"/>
      <c r="M378" s="186"/>
      <c r="N378" s="187"/>
      <c r="O378" s="191"/>
      <c r="P378" s="370" t="s">
        <v>323</v>
      </c>
      <c r="Q378" s="218"/>
      <c r="R378" s="219">
        <f t="shared" si="52"/>
        <v>0</v>
      </c>
      <c r="S378" s="219">
        <f t="shared" si="53"/>
        <v>14</v>
      </c>
      <c r="T378" s="195"/>
      <c r="U378" s="196">
        <v>4</v>
      </c>
      <c r="V378" s="89">
        <f t="shared" si="48"/>
        <v>0</v>
      </c>
      <c r="W378" s="220" t="s">
        <v>439</v>
      </c>
      <c r="X378" s="221" t="s">
        <v>446</v>
      </c>
      <c r="Y378" s="222" t="s">
        <v>43</v>
      </c>
      <c r="Z378" s="199"/>
      <c r="AA378" s="218"/>
      <c r="AB378" s="223">
        <v>0</v>
      </c>
      <c r="AC378" s="224" t="s">
        <v>48</v>
      </c>
      <c r="AD378" s="225">
        <f t="shared" si="92"/>
        <v>137</v>
      </c>
      <c r="AE378" s="226">
        <f>CEILING(AD378+AD378*'[1]Nastavení cen'!$J$17,1)</f>
        <v>201</v>
      </c>
      <c r="AF378" s="226">
        <f t="shared" si="93"/>
        <v>0</v>
      </c>
      <c r="AG378" s="241"/>
      <c r="AH378" s="242"/>
      <c r="AI378" s="242"/>
      <c r="AJ378" s="228">
        <f t="shared" si="56"/>
        <v>201</v>
      </c>
      <c r="AK378" s="218"/>
      <c r="AL378" s="229">
        <f t="shared" si="57"/>
        <v>0</v>
      </c>
      <c r="AM378" s="204"/>
      <c r="AN378" s="230" t="s">
        <v>41</v>
      </c>
      <c r="AO378" s="231" t="s">
        <v>41</v>
      </c>
      <c r="AP378" s="245" t="s">
        <v>41</v>
      </c>
      <c r="AQ378" s="233" t="s">
        <v>41</v>
      </c>
      <c r="AR378" s="234" t="s">
        <v>41</v>
      </c>
      <c r="AS378" s="235"/>
      <c r="AT378" s="236"/>
      <c r="AU378" s="237"/>
      <c r="AV378" s="238">
        <v>21</v>
      </c>
      <c r="AW378" s="239">
        <f>'[1]Nastavení cen'!$H$17</f>
        <v>390</v>
      </c>
      <c r="AX378" s="240"/>
    </row>
    <row r="379" spans="1:50" ht="17.25" hidden="1" customHeight="1" x14ac:dyDescent="0.3">
      <c r="A379" s="213"/>
      <c r="B379" s="214"/>
      <c r="C379" s="215"/>
      <c r="D379" s="186"/>
      <c r="E379" s="184"/>
      <c r="F379" s="185"/>
      <c r="G379" s="186"/>
      <c r="H379" s="186"/>
      <c r="I379" s="187"/>
      <c r="J379" s="188"/>
      <c r="K379" s="216"/>
      <c r="L379" s="186"/>
      <c r="M379" s="186"/>
      <c r="N379" s="187"/>
      <c r="O379" s="191"/>
      <c r="P379" s="370" t="s">
        <v>323</v>
      </c>
      <c r="Q379" s="218"/>
      <c r="R379" s="219">
        <f t="shared" si="52"/>
        <v>0</v>
      </c>
      <c r="S379" s="219">
        <f t="shared" si="53"/>
        <v>14</v>
      </c>
      <c r="T379" s="195"/>
      <c r="U379" s="196">
        <v>4</v>
      </c>
      <c r="V379" s="89">
        <f t="shared" si="48"/>
        <v>0</v>
      </c>
      <c r="W379" s="220" t="s">
        <v>448</v>
      </c>
      <c r="X379" s="221" t="s">
        <v>449</v>
      </c>
      <c r="Y379" s="222" t="s">
        <v>43</v>
      </c>
      <c r="Z379" s="199"/>
      <c r="AA379" s="218"/>
      <c r="AB379" s="223">
        <v>0</v>
      </c>
      <c r="AC379" s="224" t="s">
        <v>146</v>
      </c>
      <c r="AD379" s="225">
        <f t="shared" si="92"/>
        <v>65</v>
      </c>
      <c r="AE379" s="226">
        <f>CEILING(AD379+AD379*'[1]Nastavení cen'!$J$17,1)</f>
        <v>95</v>
      </c>
      <c r="AF379" s="226">
        <f t="shared" si="93"/>
        <v>0</v>
      </c>
      <c r="AG379" s="227"/>
      <c r="AH379" s="227"/>
      <c r="AI379" s="227"/>
      <c r="AJ379" s="228">
        <f t="shared" si="56"/>
        <v>95</v>
      </c>
      <c r="AK379" s="218"/>
      <c r="AL379" s="229">
        <f t="shared" si="57"/>
        <v>0</v>
      </c>
      <c r="AM379" s="204"/>
      <c r="AN379" s="230" t="s">
        <v>41</v>
      </c>
      <c r="AO379" s="231" t="s">
        <v>41</v>
      </c>
      <c r="AP379" s="245" t="s">
        <v>41</v>
      </c>
      <c r="AQ379" s="233" t="s">
        <v>41</v>
      </c>
      <c r="AR379" s="234" t="s">
        <v>41</v>
      </c>
      <c r="AS379" s="235"/>
      <c r="AT379" s="236"/>
      <c r="AU379" s="237"/>
      <c r="AV379" s="238">
        <v>10</v>
      </c>
      <c r="AW379" s="239">
        <f>'[1]Nastavení cen'!$H$17</f>
        <v>390</v>
      </c>
      <c r="AX379" s="240"/>
    </row>
    <row r="380" spans="1:50" ht="17.25" hidden="1" customHeight="1" x14ac:dyDescent="0.3">
      <c r="A380" s="213"/>
      <c r="B380" s="214"/>
      <c r="C380" s="215"/>
      <c r="D380" s="186"/>
      <c r="E380" s="184"/>
      <c r="F380" s="185"/>
      <c r="G380" s="186"/>
      <c r="H380" s="186"/>
      <c r="I380" s="187"/>
      <c r="J380" s="188"/>
      <c r="K380" s="216"/>
      <c r="L380" s="186"/>
      <c r="M380" s="186"/>
      <c r="N380" s="187"/>
      <c r="O380" s="191"/>
      <c r="P380" s="370" t="s">
        <v>323</v>
      </c>
      <c r="Q380" s="218"/>
      <c r="R380" s="219">
        <f t="shared" si="52"/>
        <v>0</v>
      </c>
      <c r="S380" s="219">
        <f t="shared" si="53"/>
        <v>14</v>
      </c>
      <c r="T380" s="195"/>
      <c r="U380" s="196">
        <v>4</v>
      </c>
      <c r="V380" s="89">
        <f t="shared" si="48"/>
        <v>0</v>
      </c>
      <c r="W380" s="220" t="s">
        <v>448</v>
      </c>
      <c r="X380" s="221" t="s">
        <v>450</v>
      </c>
      <c r="Y380" s="222" t="s">
        <v>43</v>
      </c>
      <c r="Z380" s="199"/>
      <c r="AA380" s="218"/>
      <c r="AB380" s="223">
        <v>0</v>
      </c>
      <c r="AC380" s="224" t="s">
        <v>146</v>
      </c>
      <c r="AD380" s="225">
        <f t="shared" si="92"/>
        <v>65</v>
      </c>
      <c r="AE380" s="226">
        <f>CEILING(AD380+AD380*'[1]Nastavení cen'!$J$17,1)</f>
        <v>95</v>
      </c>
      <c r="AF380" s="226">
        <f t="shared" si="93"/>
        <v>0</v>
      </c>
      <c r="AG380" s="227"/>
      <c r="AH380" s="227"/>
      <c r="AI380" s="227"/>
      <c r="AJ380" s="228">
        <f t="shared" si="56"/>
        <v>95</v>
      </c>
      <c r="AK380" s="218"/>
      <c r="AL380" s="229">
        <f t="shared" si="57"/>
        <v>0</v>
      </c>
      <c r="AM380" s="204"/>
      <c r="AN380" s="230" t="s">
        <v>41</v>
      </c>
      <c r="AO380" s="231" t="s">
        <v>41</v>
      </c>
      <c r="AP380" s="245" t="s">
        <v>41</v>
      </c>
      <c r="AQ380" s="233" t="s">
        <v>41</v>
      </c>
      <c r="AR380" s="234" t="s">
        <v>41</v>
      </c>
      <c r="AS380" s="235"/>
      <c r="AT380" s="236"/>
      <c r="AU380" s="237"/>
      <c r="AV380" s="238">
        <v>10</v>
      </c>
      <c r="AW380" s="239">
        <f>'[1]Nastavení cen'!$H$17</f>
        <v>390</v>
      </c>
      <c r="AX380" s="240"/>
    </row>
    <row r="381" spans="1:50" ht="17.25" hidden="1" customHeight="1" x14ac:dyDescent="0.3">
      <c r="A381" s="213"/>
      <c r="B381" s="214"/>
      <c r="C381" s="215"/>
      <c r="D381" s="186"/>
      <c r="E381" s="184"/>
      <c r="F381" s="185"/>
      <c r="G381" s="186"/>
      <c r="H381" s="186"/>
      <c r="I381" s="187"/>
      <c r="J381" s="188"/>
      <c r="K381" s="216"/>
      <c r="L381" s="186"/>
      <c r="M381" s="186"/>
      <c r="N381" s="187"/>
      <c r="O381" s="191"/>
      <c r="P381" s="370" t="s">
        <v>323</v>
      </c>
      <c r="Q381" s="218"/>
      <c r="R381" s="219">
        <f t="shared" si="52"/>
        <v>0</v>
      </c>
      <c r="S381" s="219">
        <f t="shared" si="53"/>
        <v>14</v>
      </c>
      <c r="T381" s="195"/>
      <c r="U381" s="196">
        <v>4</v>
      </c>
      <c r="V381" s="89">
        <f t="shared" si="48"/>
        <v>0</v>
      </c>
      <c r="W381" s="220" t="s">
        <v>448</v>
      </c>
      <c r="X381" s="221" t="s">
        <v>451</v>
      </c>
      <c r="Y381" s="222" t="s">
        <v>43</v>
      </c>
      <c r="Z381" s="199"/>
      <c r="AA381" s="218"/>
      <c r="AB381" s="223">
        <v>0</v>
      </c>
      <c r="AC381" s="224" t="s">
        <v>146</v>
      </c>
      <c r="AD381" s="225">
        <f t="shared" si="92"/>
        <v>65</v>
      </c>
      <c r="AE381" s="226">
        <f>CEILING(AD381+AD381*'[1]Nastavení cen'!$J$17,1)</f>
        <v>95</v>
      </c>
      <c r="AF381" s="226">
        <f t="shared" si="93"/>
        <v>0</v>
      </c>
      <c r="AG381" s="227"/>
      <c r="AH381" s="227"/>
      <c r="AI381" s="227"/>
      <c r="AJ381" s="228">
        <f t="shared" si="56"/>
        <v>95</v>
      </c>
      <c r="AK381" s="218"/>
      <c r="AL381" s="229">
        <f t="shared" si="57"/>
        <v>0</v>
      </c>
      <c r="AM381" s="204"/>
      <c r="AN381" s="230" t="s">
        <v>41</v>
      </c>
      <c r="AO381" s="231" t="s">
        <v>41</v>
      </c>
      <c r="AP381" s="245" t="s">
        <v>41</v>
      </c>
      <c r="AQ381" s="233" t="s">
        <v>41</v>
      </c>
      <c r="AR381" s="234" t="s">
        <v>41</v>
      </c>
      <c r="AS381" s="235"/>
      <c r="AT381" s="236"/>
      <c r="AU381" s="237"/>
      <c r="AV381" s="238">
        <v>10</v>
      </c>
      <c r="AW381" s="239">
        <f>'[1]Nastavení cen'!$H$17</f>
        <v>390</v>
      </c>
      <c r="AX381" s="240"/>
    </row>
    <row r="382" spans="1:50" ht="17.25" hidden="1" customHeight="1" x14ac:dyDescent="0.3">
      <c r="A382" s="213"/>
      <c r="B382" s="214"/>
      <c r="C382" s="215"/>
      <c r="D382" s="186"/>
      <c r="E382" s="184"/>
      <c r="F382" s="185"/>
      <c r="G382" s="186"/>
      <c r="H382" s="186"/>
      <c r="I382" s="187"/>
      <c r="J382" s="188"/>
      <c r="K382" s="216"/>
      <c r="L382" s="186"/>
      <c r="M382" s="186"/>
      <c r="N382" s="187"/>
      <c r="O382" s="191"/>
      <c r="P382" s="370" t="s">
        <v>323</v>
      </c>
      <c r="Q382" s="218"/>
      <c r="R382" s="219">
        <f t="shared" si="52"/>
        <v>0</v>
      </c>
      <c r="S382" s="219">
        <f t="shared" si="53"/>
        <v>14</v>
      </c>
      <c r="T382" s="195"/>
      <c r="U382" s="196">
        <v>4</v>
      </c>
      <c r="V382" s="89">
        <f t="shared" si="48"/>
        <v>0</v>
      </c>
      <c r="W382" s="220" t="s">
        <v>448</v>
      </c>
      <c r="X382" s="221" t="s">
        <v>452</v>
      </c>
      <c r="Y382" s="222" t="s">
        <v>43</v>
      </c>
      <c r="Z382" s="199"/>
      <c r="AA382" s="218"/>
      <c r="AB382" s="223">
        <v>0</v>
      </c>
      <c r="AC382" s="224" t="s">
        <v>146</v>
      </c>
      <c r="AD382" s="225">
        <f t="shared" si="92"/>
        <v>65</v>
      </c>
      <c r="AE382" s="226">
        <f>CEILING(AD382+AD382*'[1]Nastavení cen'!$J$17,1)</f>
        <v>95</v>
      </c>
      <c r="AF382" s="226">
        <f t="shared" si="93"/>
        <v>0</v>
      </c>
      <c r="AG382" s="227"/>
      <c r="AH382" s="227"/>
      <c r="AI382" s="227"/>
      <c r="AJ382" s="228">
        <f t="shared" si="56"/>
        <v>95</v>
      </c>
      <c r="AK382" s="218"/>
      <c r="AL382" s="229">
        <f t="shared" si="57"/>
        <v>0</v>
      </c>
      <c r="AM382" s="204"/>
      <c r="AN382" s="230" t="s">
        <v>41</v>
      </c>
      <c r="AO382" s="231" t="s">
        <v>41</v>
      </c>
      <c r="AP382" s="245" t="s">
        <v>41</v>
      </c>
      <c r="AQ382" s="233" t="s">
        <v>41</v>
      </c>
      <c r="AR382" s="234" t="s">
        <v>41</v>
      </c>
      <c r="AS382" s="235"/>
      <c r="AT382" s="236"/>
      <c r="AU382" s="237"/>
      <c r="AV382" s="238">
        <v>10</v>
      </c>
      <c r="AW382" s="239">
        <f>'[1]Nastavení cen'!$H$17</f>
        <v>390</v>
      </c>
      <c r="AX382" s="240"/>
    </row>
    <row r="383" spans="1:50" ht="17.25" hidden="1" customHeight="1" x14ac:dyDescent="0.3">
      <c r="A383" s="213"/>
      <c r="B383" s="214"/>
      <c r="C383" s="215"/>
      <c r="D383" s="186"/>
      <c r="E383" s="184"/>
      <c r="F383" s="185"/>
      <c r="G383" s="186"/>
      <c r="H383" s="186"/>
      <c r="I383" s="187"/>
      <c r="J383" s="188"/>
      <c r="K383" s="216"/>
      <c r="L383" s="186"/>
      <c r="M383" s="186"/>
      <c r="N383" s="187"/>
      <c r="O383" s="191"/>
      <c r="P383" s="370" t="s">
        <v>323</v>
      </c>
      <c r="Q383" s="218"/>
      <c r="R383" s="219">
        <f t="shared" si="52"/>
        <v>0</v>
      </c>
      <c r="S383" s="219">
        <f t="shared" si="53"/>
        <v>14</v>
      </c>
      <c r="T383" s="195"/>
      <c r="U383" s="196">
        <v>4</v>
      </c>
      <c r="V383" s="89">
        <f t="shared" si="48"/>
        <v>0</v>
      </c>
      <c r="W383" s="220" t="s">
        <v>448</v>
      </c>
      <c r="X383" s="221" t="s">
        <v>453</v>
      </c>
      <c r="Y383" s="222" t="s">
        <v>43</v>
      </c>
      <c r="Z383" s="199"/>
      <c r="AA383" s="218"/>
      <c r="AB383" s="223">
        <v>0</v>
      </c>
      <c r="AC383" s="224" t="s">
        <v>146</v>
      </c>
      <c r="AD383" s="225">
        <f t="shared" si="92"/>
        <v>65</v>
      </c>
      <c r="AE383" s="226">
        <f>CEILING(AD383+AD383*'[1]Nastavení cen'!$J$17,1)</f>
        <v>95</v>
      </c>
      <c r="AF383" s="226">
        <f t="shared" si="93"/>
        <v>0</v>
      </c>
      <c r="AG383" s="227"/>
      <c r="AH383" s="227"/>
      <c r="AI383" s="227"/>
      <c r="AJ383" s="228">
        <f t="shared" si="56"/>
        <v>95</v>
      </c>
      <c r="AK383" s="218"/>
      <c r="AL383" s="229">
        <f t="shared" si="57"/>
        <v>0</v>
      </c>
      <c r="AM383" s="204"/>
      <c r="AN383" s="230" t="s">
        <v>41</v>
      </c>
      <c r="AO383" s="231" t="s">
        <v>41</v>
      </c>
      <c r="AP383" s="245" t="s">
        <v>41</v>
      </c>
      <c r="AQ383" s="233" t="s">
        <v>41</v>
      </c>
      <c r="AR383" s="234" t="s">
        <v>41</v>
      </c>
      <c r="AS383" s="235"/>
      <c r="AT383" s="236"/>
      <c r="AU383" s="237"/>
      <c r="AV383" s="238">
        <v>10</v>
      </c>
      <c r="AW383" s="239">
        <f>'[1]Nastavení cen'!$H$17</f>
        <v>390</v>
      </c>
      <c r="AX383" s="240"/>
    </row>
    <row r="384" spans="1:50" ht="17.25" hidden="1" customHeight="1" x14ac:dyDescent="0.3">
      <c r="A384" s="213"/>
      <c r="B384" s="214"/>
      <c r="C384" s="215"/>
      <c r="D384" s="186"/>
      <c r="E384" s="184"/>
      <c r="F384" s="185"/>
      <c r="G384" s="186"/>
      <c r="H384" s="186"/>
      <c r="I384" s="187"/>
      <c r="J384" s="188"/>
      <c r="K384" s="216"/>
      <c r="L384" s="186"/>
      <c r="M384" s="186"/>
      <c r="N384" s="187"/>
      <c r="O384" s="191"/>
      <c r="P384" s="370" t="s">
        <v>323</v>
      </c>
      <c r="Q384" s="218"/>
      <c r="R384" s="219">
        <f t="shared" si="52"/>
        <v>0</v>
      </c>
      <c r="S384" s="219">
        <f t="shared" si="53"/>
        <v>14</v>
      </c>
      <c r="T384" s="195"/>
      <c r="U384" s="196">
        <v>4</v>
      </c>
      <c r="V384" s="89">
        <f t="shared" si="48"/>
        <v>0</v>
      </c>
      <c r="W384" s="220" t="s">
        <v>448</v>
      </c>
      <c r="X384" s="221" t="s">
        <v>454</v>
      </c>
      <c r="Y384" s="222" t="s">
        <v>43</v>
      </c>
      <c r="Z384" s="199"/>
      <c r="AA384" s="218"/>
      <c r="AB384" s="223">
        <v>0</v>
      </c>
      <c r="AC384" s="224" t="s">
        <v>146</v>
      </c>
      <c r="AD384" s="225">
        <f t="shared" si="92"/>
        <v>65</v>
      </c>
      <c r="AE384" s="226">
        <f>CEILING(AD384+AD384*'[1]Nastavení cen'!$J$17,1)</f>
        <v>95</v>
      </c>
      <c r="AF384" s="226">
        <f t="shared" si="93"/>
        <v>0</v>
      </c>
      <c r="AG384" s="227"/>
      <c r="AH384" s="227"/>
      <c r="AI384" s="227"/>
      <c r="AJ384" s="228">
        <f t="shared" si="56"/>
        <v>95</v>
      </c>
      <c r="AK384" s="218"/>
      <c r="AL384" s="229">
        <f t="shared" si="57"/>
        <v>0</v>
      </c>
      <c r="AM384" s="204"/>
      <c r="AN384" s="230" t="s">
        <v>41</v>
      </c>
      <c r="AO384" s="231" t="s">
        <v>41</v>
      </c>
      <c r="AP384" s="245" t="s">
        <v>41</v>
      </c>
      <c r="AQ384" s="233" t="s">
        <v>41</v>
      </c>
      <c r="AR384" s="234" t="s">
        <v>41</v>
      </c>
      <c r="AS384" s="235"/>
      <c r="AT384" s="236"/>
      <c r="AU384" s="237"/>
      <c r="AV384" s="238">
        <v>10</v>
      </c>
      <c r="AW384" s="239">
        <f>'[1]Nastavení cen'!$H$17</f>
        <v>390</v>
      </c>
      <c r="AX384" s="240"/>
    </row>
    <row r="385" spans="1:50" ht="17.25" hidden="1" customHeight="1" x14ac:dyDescent="0.3">
      <c r="A385" s="213"/>
      <c r="B385" s="214"/>
      <c r="C385" s="215"/>
      <c r="D385" s="186"/>
      <c r="E385" s="184"/>
      <c r="F385" s="185"/>
      <c r="G385" s="186"/>
      <c r="H385" s="186"/>
      <c r="I385" s="187"/>
      <c r="J385" s="188"/>
      <c r="K385" s="216"/>
      <c r="L385" s="186"/>
      <c r="M385" s="186"/>
      <c r="N385" s="187"/>
      <c r="O385" s="191"/>
      <c r="P385" s="370" t="s">
        <v>323</v>
      </c>
      <c r="Q385" s="218"/>
      <c r="R385" s="219">
        <f t="shared" si="52"/>
        <v>0</v>
      </c>
      <c r="S385" s="219">
        <f t="shared" si="53"/>
        <v>14</v>
      </c>
      <c r="T385" s="195"/>
      <c r="U385" s="196">
        <v>5</v>
      </c>
      <c r="V385" s="89">
        <f t="shared" si="48"/>
        <v>0</v>
      </c>
      <c r="W385" s="220" t="s">
        <v>448</v>
      </c>
      <c r="X385" s="221" t="s">
        <v>71</v>
      </c>
      <c r="Y385" s="222" t="s">
        <v>455</v>
      </c>
      <c r="Z385" s="199"/>
      <c r="AA385" s="218"/>
      <c r="AB385" s="223">
        <v>0</v>
      </c>
      <c r="AC385" s="224" t="s">
        <v>146</v>
      </c>
      <c r="AD385" s="227"/>
      <c r="AE385" s="227"/>
      <c r="AF385" s="227"/>
      <c r="AG385" s="227">
        <f>CEILING(AX385+(AX385*'[1]Nastavení cen'!$G$17),1)</f>
        <v>20</v>
      </c>
      <c r="AH385" s="227">
        <f>CEILING(AG385*'[1]Nastavení cen'!$K$17,1)+AG385</f>
        <v>26</v>
      </c>
      <c r="AI385" s="227">
        <f t="shared" ref="AI385:AI387" si="99">(AB385*AH385)</f>
        <v>0</v>
      </c>
      <c r="AJ385" s="228">
        <f t="shared" si="56"/>
        <v>26</v>
      </c>
      <c r="AK385" s="218"/>
      <c r="AL385" s="229">
        <f t="shared" si="57"/>
        <v>0</v>
      </c>
      <c r="AM385" s="204"/>
      <c r="AN385" s="230">
        <v>1</v>
      </c>
      <c r="AO385" s="231">
        <f>AB385*AN385</f>
        <v>0</v>
      </c>
      <c r="AP385" s="232">
        <v>0.05</v>
      </c>
      <c r="AQ385" s="233">
        <f>AB385*AN385*AP385</f>
        <v>0</v>
      </c>
      <c r="AR385" s="234"/>
      <c r="AS385" s="235"/>
      <c r="AT385" s="236"/>
      <c r="AU385" s="237"/>
      <c r="AV385" s="238"/>
      <c r="AW385" s="239"/>
      <c r="AX385" s="240">
        <v>20</v>
      </c>
    </row>
    <row r="386" spans="1:50" ht="17.25" hidden="1" customHeight="1" x14ac:dyDescent="0.3">
      <c r="A386" s="213"/>
      <c r="B386" s="214"/>
      <c r="C386" s="215"/>
      <c r="D386" s="186"/>
      <c r="E386" s="184"/>
      <c r="F386" s="185"/>
      <c r="G386" s="186"/>
      <c r="H386" s="186"/>
      <c r="I386" s="187"/>
      <c r="J386" s="188"/>
      <c r="K386" s="216"/>
      <c r="L386" s="186"/>
      <c r="M386" s="186"/>
      <c r="N386" s="187"/>
      <c r="O386" s="191"/>
      <c r="P386" s="370" t="s">
        <v>323</v>
      </c>
      <c r="Q386" s="218"/>
      <c r="R386" s="219">
        <f t="shared" si="52"/>
        <v>0</v>
      </c>
      <c r="S386" s="219">
        <f t="shared" si="53"/>
        <v>14</v>
      </c>
      <c r="T386" s="195"/>
      <c r="U386" s="196">
        <v>5</v>
      </c>
      <c r="V386" s="89">
        <f t="shared" si="48"/>
        <v>0</v>
      </c>
      <c r="W386" s="220" t="s">
        <v>456</v>
      </c>
      <c r="X386" s="221" t="s">
        <v>457</v>
      </c>
      <c r="Y386" s="222" t="s">
        <v>458</v>
      </c>
      <c r="Z386" s="199"/>
      <c r="AA386" s="218"/>
      <c r="AB386" s="223">
        <v>0</v>
      </c>
      <c r="AC386" s="224" t="s">
        <v>207</v>
      </c>
      <c r="AD386" s="225">
        <f t="shared" ref="AD386:AD400" si="100">ROUND(AV386*(AW386/60),0)</f>
        <v>780</v>
      </c>
      <c r="AE386" s="226">
        <f>CEILING(AD386+AD386*'[1]Nastavení cen'!$J$17,1)</f>
        <v>1139</v>
      </c>
      <c r="AF386" s="226">
        <f t="shared" ref="AF386:AF400" si="101">(AB386*AE386)</f>
        <v>0</v>
      </c>
      <c r="AG386" s="227">
        <f>CEILING(AX386+(AX386*'[1]Nastavení cen'!$G$17),1)</f>
        <v>3000</v>
      </c>
      <c r="AH386" s="227">
        <f>CEILING(AG386*'[1]Nastavení cen'!$K$17,1)+AG386</f>
        <v>3900</v>
      </c>
      <c r="AI386" s="227">
        <f t="shared" si="99"/>
        <v>0</v>
      </c>
      <c r="AJ386" s="228">
        <f t="shared" si="56"/>
        <v>5039</v>
      </c>
      <c r="AK386" s="218"/>
      <c r="AL386" s="229">
        <f t="shared" si="57"/>
        <v>0</v>
      </c>
      <c r="AM386" s="204"/>
      <c r="AN386" s="230" t="s">
        <v>41</v>
      </c>
      <c r="AO386" s="231" t="s">
        <v>41</v>
      </c>
      <c r="AP386" s="245" t="s">
        <v>41</v>
      </c>
      <c r="AQ386" s="233" t="s">
        <v>41</v>
      </c>
      <c r="AR386" s="234" t="s">
        <v>41</v>
      </c>
      <c r="AS386" s="235">
        <v>2000</v>
      </c>
      <c r="AT386" s="236">
        <f t="shared" ref="AT386:AT387" si="102">AB386*AS386</f>
        <v>0</v>
      </c>
      <c r="AU386" s="237"/>
      <c r="AV386" s="238">
        <v>120</v>
      </c>
      <c r="AW386" s="239">
        <f>'[1]Nastavení cen'!$H$17</f>
        <v>390</v>
      </c>
      <c r="AX386" s="240">
        <v>3000</v>
      </c>
    </row>
    <row r="387" spans="1:50" ht="17.25" hidden="1" customHeight="1" x14ac:dyDescent="0.3">
      <c r="A387" s="213"/>
      <c r="B387" s="214"/>
      <c r="C387" s="215"/>
      <c r="D387" s="186"/>
      <c r="E387" s="184"/>
      <c r="F387" s="185"/>
      <c r="G387" s="186"/>
      <c r="H387" s="186"/>
      <c r="I387" s="187"/>
      <c r="J387" s="188"/>
      <c r="K387" s="216"/>
      <c r="L387" s="186"/>
      <c r="M387" s="186"/>
      <c r="N387" s="187"/>
      <c r="O387" s="191"/>
      <c r="P387" s="370" t="s">
        <v>323</v>
      </c>
      <c r="Q387" s="218"/>
      <c r="R387" s="219">
        <f t="shared" si="52"/>
        <v>0</v>
      </c>
      <c r="S387" s="219">
        <f t="shared" si="53"/>
        <v>14</v>
      </c>
      <c r="T387" s="195"/>
      <c r="U387" s="196">
        <v>5</v>
      </c>
      <c r="V387" s="89">
        <f t="shared" si="48"/>
        <v>0</v>
      </c>
      <c r="W387" s="220" t="s">
        <v>456</v>
      </c>
      <c r="X387" s="221" t="s">
        <v>457</v>
      </c>
      <c r="Y387" s="222" t="s">
        <v>459</v>
      </c>
      <c r="Z387" s="199"/>
      <c r="AA387" s="218"/>
      <c r="AB387" s="223">
        <v>0</v>
      </c>
      <c r="AC387" s="224" t="s">
        <v>207</v>
      </c>
      <c r="AD387" s="225">
        <f t="shared" si="100"/>
        <v>780</v>
      </c>
      <c r="AE387" s="226">
        <f>CEILING(AD387+AD387*'[1]Nastavení cen'!$J$17,1)</f>
        <v>1139</v>
      </c>
      <c r="AF387" s="226">
        <f t="shared" si="101"/>
        <v>0</v>
      </c>
      <c r="AG387" s="227">
        <f>CEILING(AX387+(AX387*'[1]Nastavení cen'!$G$17),1)</f>
        <v>3000</v>
      </c>
      <c r="AH387" s="227">
        <f>CEILING(AG387*'[1]Nastavení cen'!$K$17,1)+AG387</f>
        <v>3900</v>
      </c>
      <c r="AI387" s="227">
        <f t="shared" si="99"/>
        <v>0</v>
      </c>
      <c r="AJ387" s="228">
        <f t="shared" si="56"/>
        <v>5039</v>
      </c>
      <c r="AK387" s="218"/>
      <c r="AL387" s="229">
        <f t="shared" si="57"/>
        <v>0</v>
      </c>
      <c r="AM387" s="204"/>
      <c r="AN387" s="230" t="s">
        <v>41</v>
      </c>
      <c r="AO387" s="231" t="s">
        <v>41</v>
      </c>
      <c r="AP387" s="245" t="s">
        <v>41</v>
      </c>
      <c r="AQ387" s="233" t="s">
        <v>41</v>
      </c>
      <c r="AR387" s="234" t="s">
        <v>41</v>
      </c>
      <c r="AS387" s="235">
        <v>2000</v>
      </c>
      <c r="AT387" s="236">
        <f t="shared" si="102"/>
        <v>0</v>
      </c>
      <c r="AU387" s="237"/>
      <c r="AV387" s="238">
        <v>120</v>
      </c>
      <c r="AW387" s="239">
        <f>'[1]Nastavení cen'!$H$17</f>
        <v>390</v>
      </c>
      <c r="AX387" s="240">
        <v>3000</v>
      </c>
    </row>
    <row r="388" spans="1:50" ht="17.25" hidden="1" customHeight="1" x14ac:dyDescent="0.3">
      <c r="A388" s="213"/>
      <c r="B388" s="214"/>
      <c r="C388" s="215"/>
      <c r="D388" s="186"/>
      <c r="E388" s="184"/>
      <c r="F388" s="185"/>
      <c r="G388" s="186"/>
      <c r="H388" s="186"/>
      <c r="I388" s="187"/>
      <c r="J388" s="188"/>
      <c r="K388" s="216"/>
      <c r="L388" s="186"/>
      <c r="M388" s="186"/>
      <c r="N388" s="187"/>
      <c r="O388" s="191"/>
      <c r="P388" s="370" t="s">
        <v>323</v>
      </c>
      <c r="Q388" s="218"/>
      <c r="R388" s="219">
        <f t="shared" si="52"/>
        <v>0</v>
      </c>
      <c r="S388" s="219">
        <f t="shared" si="53"/>
        <v>14</v>
      </c>
      <c r="T388" s="195"/>
      <c r="U388" s="196">
        <v>4</v>
      </c>
      <c r="V388" s="89">
        <f t="shared" si="48"/>
        <v>0</v>
      </c>
      <c r="W388" s="220" t="s">
        <v>456</v>
      </c>
      <c r="X388" s="221" t="s">
        <v>457</v>
      </c>
      <c r="Y388" s="222" t="s">
        <v>43</v>
      </c>
      <c r="Z388" s="199"/>
      <c r="AA388" s="218"/>
      <c r="AB388" s="223">
        <v>0</v>
      </c>
      <c r="AC388" s="224" t="s">
        <v>207</v>
      </c>
      <c r="AD388" s="225">
        <f t="shared" si="100"/>
        <v>780</v>
      </c>
      <c r="AE388" s="226">
        <f>CEILING(AD388+AD388*'[1]Nastavení cen'!$J$17,1)</f>
        <v>1139</v>
      </c>
      <c r="AF388" s="226">
        <f t="shared" si="101"/>
        <v>0</v>
      </c>
      <c r="AG388" s="241"/>
      <c r="AH388" s="242"/>
      <c r="AI388" s="242"/>
      <c r="AJ388" s="228">
        <f t="shared" si="56"/>
        <v>1139</v>
      </c>
      <c r="AK388" s="218"/>
      <c r="AL388" s="229">
        <f t="shared" si="57"/>
        <v>0</v>
      </c>
      <c r="AM388" s="204"/>
      <c r="AN388" s="230" t="s">
        <v>41</v>
      </c>
      <c r="AO388" s="231" t="s">
        <v>41</v>
      </c>
      <c r="AP388" s="245" t="s">
        <v>41</v>
      </c>
      <c r="AQ388" s="233" t="s">
        <v>41</v>
      </c>
      <c r="AR388" s="234" t="s">
        <v>41</v>
      </c>
      <c r="AS388" s="235"/>
      <c r="AT388" s="236"/>
      <c r="AU388" s="237"/>
      <c r="AV388" s="238">
        <v>120</v>
      </c>
      <c r="AW388" s="239">
        <f>'[1]Nastavení cen'!$H$17</f>
        <v>390</v>
      </c>
      <c r="AX388" s="240"/>
    </row>
    <row r="389" spans="1:50" ht="17.25" hidden="1" customHeight="1" x14ac:dyDescent="0.3">
      <c r="A389" s="213"/>
      <c r="B389" s="214"/>
      <c r="C389" s="215"/>
      <c r="D389" s="186"/>
      <c r="E389" s="184"/>
      <c r="F389" s="185"/>
      <c r="G389" s="186"/>
      <c r="H389" s="186"/>
      <c r="I389" s="187"/>
      <c r="J389" s="188"/>
      <c r="K389" s="216"/>
      <c r="L389" s="186"/>
      <c r="M389" s="186"/>
      <c r="N389" s="187"/>
      <c r="O389" s="191"/>
      <c r="P389" s="370" t="s">
        <v>323</v>
      </c>
      <c r="Q389" s="218"/>
      <c r="R389" s="219">
        <f t="shared" si="52"/>
        <v>0</v>
      </c>
      <c r="S389" s="219">
        <f t="shared" si="53"/>
        <v>14</v>
      </c>
      <c r="T389" s="195"/>
      <c r="U389" s="196">
        <v>5</v>
      </c>
      <c r="V389" s="89">
        <f t="shared" si="48"/>
        <v>0</v>
      </c>
      <c r="W389" s="220" t="s">
        <v>456</v>
      </c>
      <c r="X389" s="221" t="s">
        <v>460</v>
      </c>
      <c r="Y389" s="222" t="s">
        <v>458</v>
      </c>
      <c r="Z389" s="199"/>
      <c r="AA389" s="218"/>
      <c r="AB389" s="223">
        <v>0</v>
      </c>
      <c r="AC389" s="224" t="s">
        <v>207</v>
      </c>
      <c r="AD389" s="225">
        <f t="shared" si="100"/>
        <v>1671</v>
      </c>
      <c r="AE389" s="226">
        <f>CEILING(AD389+AD389*'[1]Nastavení cen'!$J$17,1)</f>
        <v>2440</v>
      </c>
      <c r="AF389" s="226">
        <f t="shared" si="101"/>
        <v>0</v>
      </c>
      <c r="AG389" s="227">
        <f>CEILING(AX389+(AX389*'[1]Nastavení cen'!$G$17),1)</f>
        <v>3000</v>
      </c>
      <c r="AH389" s="227">
        <f>CEILING(AG389*'[1]Nastavení cen'!$K$17,1)+AG389</f>
        <v>3900</v>
      </c>
      <c r="AI389" s="227">
        <f>(AB389*AH389)</f>
        <v>0</v>
      </c>
      <c r="AJ389" s="228">
        <f t="shared" si="56"/>
        <v>6340</v>
      </c>
      <c r="AK389" s="218"/>
      <c r="AL389" s="229">
        <f t="shared" si="57"/>
        <v>0</v>
      </c>
      <c r="AM389" s="204"/>
      <c r="AN389" s="230" t="s">
        <v>41</v>
      </c>
      <c r="AO389" s="231" t="s">
        <v>41</v>
      </c>
      <c r="AP389" s="245" t="s">
        <v>41</v>
      </c>
      <c r="AQ389" s="233" t="s">
        <v>41</v>
      </c>
      <c r="AR389" s="234" t="s">
        <v>41</v>
      </c>
      <c r="AS389" s="235">
        <v>2000</v>
      </c>
      <c r="AT389" s="236">
        <f>AB389*AS389</f>
        <v>0</v>
      </c>
      <c r="AU389" s="237"/>
      <c r="AV389" s="238">
        <v>257</v>
      </c>
      <c r="AW389" s="239">
        <f>'[1]Nastavení cen'!$H$17</f>
        <v>390</v>
      </c>
      <c r="AX389" s="240">
        <v>3000</v>
      </c>
    </row>
    <row r="390" spans="1:50" ht="17.25" hidden="1" customHeight="1" x14ac:dyDescent="0.3">
      <c r="A390" s="213"/>
      <c r="B390" s="214"/>
      <c r="C390" s="215"/>
      <c r="D390" s="186"/>
      <c r="E390" s="184"/>
      <c r="F390" s="185"/>
      <c r="G390" s="186"/>
      <c r="H390" s="186"/>
      <c r="I390" s="187"/>
      <c r="J390" s="188"/>
      <c r="K390" s="216"/>
      <c r="L390" s="186"/>
      <c r="M390" s="186"/>
      <c r="N390" s="187"/>
      <c r="O390" s="191"/>
      <c r="P390" s="370" t="s">
        <v>323</v>
      </c>
      <c r="Q390" s="218"/>
      <c r="R390" s="219">
        <f t="shared" si="52"/>
        <v>0</v>
      </c>
      <c r="S390" s="219">
        <f t="shared" si="53"/>
        <v>14</v>
      </c>
      <c r="T390" s="195"/>
      <c r="U390" s="196">
        <v>4</v>
      </c>
      <c r="V390" s="89">
        <f t="shared" si="48"/>
        <v>0</v>
      </c>
      <c r="W390" s="220" t="s">
        <v>456</v>
      </c>
      <c r="X390" s="221" t="s">
        <v>460</v>
      </c>
      <c r="Y390" s="222" t="s">
        <v>43</v>
      </c>
      <c r="Z390" s="199"/>
      <c r="AA390" s="218"/>
      <c r="AB390" s="223">
        <v>0</v>
      </c>
      <c r="AC390" s="224" t="s">
        <v>207</v>
      </c>
      <c r="AD390" s="225">
        <f t="shared" si="100"/>
        <v>1671</v>
      </c>
      <c r="AE390" s="226">
        <f>CEILING(AD390+AD390*'[1]Nastavení cen'!$J$17,1)</f>
        <v>2440</v>
      </c>
      <c r="AF390" s="226">
        <f t="shared" si="101"/>
        <v>0</v>
      </c>
      <c r="AG390" s="241"/>
      <c r="AH390" s="242"/>
      <c r="AI390" s="242"/>
      <c r="AJ390" s="228">
        <f t="shared" si="56"/>
        <v>2440</v>
      </c>
      <c r="AK390" s="218"/>
      <c r="AL390" s="229">
        <f t="shared" si="57"/>
        <v>0</v>
      </c>
      <c r="AM390" s="204"/>
      <c r="AN390" s="230" t="s">
        <v>41</v>
      </c>
      <c r="AO390" s="231" t="s">
        <v>41</v>
      </c>
      <c r="AP390" s="245" t="s">
        <v>41</v>
      </c>
      <c r="AQ390" s="233" t="s">
        <v>41</v>
      </c>
      <c r="AR390" s="234" t="s">
        <v>41</v>
      </c>
      <c r="AS390" s="235"/>
      <c r="AT390" s="236"/>
      <c r="AU390" s="237"/>
      <c r="AV390" s="238">
        <v>257</v>
      </c>
      <c r="AW390" s="239">
        <f>'[1]Nastavení cen'!$H$17</f>
        <v>390</v>
      </c>
      <c r="AX390" s="240"/>
    </row>
    <row r="391" spans="1:50" ht="17.25" hidden="1" customHeight="1" x14ac:dyDescent="0.3">
      <c r="A391" s="213"/>
      <c r="B391" s="214"/>
      <c r="C391" s="215"/>
      <c r="D391" s="186"/>
      <c r="E391" s="184"/>
      <c r="F391" s="185"/>
      <c r="G391" s="186"/>
      <c r="H391" s="186"/>
      <c r="I391" s="187"/>
      <c r="J391" s="188"/>
      <c r="K391" s="216"/>
      <c r="L391" s="186"/>
      <c r="M391" s="186"/>
      <c r="N391" s="187"/>
      <c r="O391" s="191"/>
      <c r="P391" s="370" t="s">
        <v>323</v>
      </c>
      <c r="Q391" s="218"/>
      <c r="R391" s="219">
        <f t="shared" si="52"/>
        <v>0</v>
      </c>
      <c r="S391" s="219">
        <f t="shared" si="53"/>
        <v>14</v>
      </c>
      <c r="T391" s="195"/>
      <c r="U391" s="196">
        <v>4</v>
      </c>
      <c r="V391" s="89">
        <f t="shared" si="48"/>
        <v>0</v>
      </c>
      <c r="W391" s="220" t="s">
        <v>456</v>
      </c>
      <c r="X391" s="221" t="s">
        <v>461</v>
      </c>
      <c r="Y391" s="222" t="s">
        <v>43</v>
      </c>
      <c r="Z391" s="199"/>
      <c r="AA391" s="218"/>
      <c r="AB391" s="223">
        <v>0</v>
      </c>
      <c r="AC391" s="224" t="s">
        <v>48</v>
      </c>
      <c r="AD391" s="225">
        <f t="shared" si="100"/>
        <v>247</v>
      </c>
      <c r="AE391" s="226">
        <f>CEILING(AD391+AD391*'[1]Nastavení cen'!$J$17,1)</f>
        <v>361</v>
      </c>
      <c r="AF391" s="226">
        <f t="shared" si="101"/>
        <v>0</v>
      </c>
      <c r="AG391" s="241"/>
      <c r="AH391" s="242"/>
      <c r="AI391" s="242"/>
      <c r="AJ391" s="228">
        <f t="shared" si="56"/>
        <v>361</v>
      </c>
      <c r="AK391" s="218"/>
      <c r="AL391" s="229">
        <f t="shared" si="57"/>
        <v>0</v>
      </c>
      <c r="AM391" s="204"/>
      <c r="AN391" s="230" t="s">
        <v>41</v>
      </c>
      <c r="AO391" s="231" t="s">
        <v>41</v>
      </c>
      <c r="AP391" s="245" t="s">
        <v>41</v>
      </c>
      <c r="AQ391" s="233" t="s">
        <v>41</v>
      </c>
      <c r="AR391" s="234" t="s">
        <v>41</v>
      </c>
      <c r="AS391" s="235"/>
      <c r="AT391" s="236"/>
      <c r="AU391" s="237"/>
      <c r="AV391" s="238">
        <v>38</v>
      </c>
      <c r="AW391" s="239">
        <f>'[1]Nastavení cen'!$H$17</f>
        <v>390</v>
      </c>
      <c r="AX391" s="240"/>
    </row>
    <row r="392" spans="1:50" ht="17.25" hidden="1" customHeight="1" x14ac:dyDescent="0.3">
      <c r="A392" s="213"/>
      <c r="B392" s="214"/>
      <c r="C392" s="215"/>
      <c r="D392" s="186"/>
      <c r="E392" s="184"/>
      <c r="F392" s="185"/>
      <c r="G392" s="186"/>
      <c r="H392" s="186"/>
      <c r="I392" s="187"/>
      <c r="J392" s="188"/>
      <c r="K392" s="216"/>
      <c r="L392" s="186"/>
      <c r="M392" s="186"/>
      <c r="N392" s="187"/>
      <c r="O392" s="191"/>
      <c r="P392" s="370" t="s">
        <v>323</v>
      </c>
      <c r="Q392" s="218"/>
      <c r="R392" s="219">
        <f t="shared" si="52"/>
        <v>0</v>
      </c>
      <c r="S392" s="219">
        <f t="shared" si="53"/>
        <v>14</v>
      </c>
      <c r="T392" s="195"/>
      <c r="U392" s="196">
        <v>4</v>
      </c>
      <c r="V392" s="89">
        <f t="shared" si="48"/>
        <v>0</v>
      </c>
      <c r="W392" s="220" t="s">
        <v>456</v>
      </c>
      <c r="X392" s="221" t="s">
        <v>462</v>
      </c>
      <c r="Y392" s="222" t="s">
        <v>43</v>
      </c>
      <c r="Z392" s="199"/>
      <c r="AA392" s="218"/>
      <c r="AB392" s="223">
        <v>0</v>
      </c>
      <c r="AC392" s="224" t="s">
        <v>48</v>
      </c>
      <c r="AD392" s="225">
        <f t="shared" si="100"/>
        <v>280</v>
      </c>
      <c r="AE392" s="226">
        <f>CEILING(AD392+AD392*'[1]Nastavení cen'!$J$17,1)</f>
        <v>409</v>
      </c>
      <c r="AF392" s="226">
        <f t="shared" si="101"/>
        <v>0</v>
      </c>
      <c r="AG392" s="241"/>
      <c r="AH392" s="242"/>
      <c r="AI392" s="242"/>
      <c r="AJ392" s="228">
        <f t="shared" si="56"/>
        <v>409</v>
      </c>
      <c r="AK392" s="218"/>
      <c r="AL392" s="229">
        <f t="shared" si="57"/>
        <v>0</v>
      </c>
      <c r="AM392" s="204"/>
      <c r="AN392" s="230" t="s">
        <v>41</v>
      </c>
      <c r="AO392" s="231" t="s">
        <v>41</v>
      </c>
      <c r="AP392" s="245" t="s">
        <v>41</v>
      </c>
      <c r="AQ392" s="233" t="s">
        <v>41</v>
      </c>
      <c r="AR392" s="234" t="s">
        <v>41</v>
      </c>
      <c r="AS392" s="235"/>
      <c r="AT392" s="236"/>
      <c r="AU392" s="237"/>
      <c r="AV392" s="238">
        <v>43</v>
      </c>
      <c r="AW392" s="239">
        <f>'[1]Nastavení cen'!$H$17</f>
        <v>390</v>
      </c>
      <c r="AX392" s="240"/>
    </row>
    <row r="393" spans="1:50" ht="17.25" hidden="1" customHeight="1" x14ac:dyDescent="0.3">
      <c r="A393" s="213"/>
      <c r="B393" s="214"/>
      <c r="C393" s="215"/>
      <c r="D393" s="186"/>
      <c r="E393" s="184"/>
      <c r="F393" s="185"/>
      <c r="G393" s="186"/>
      <c r="H393" s="186"/>
      <c r="I393" s="187"/>
      <c r="J393" s="188"/>
      <c r="K393" s="216"/>
      <c r="L393" s="186"/>
      <c r="M393" s="186"/>
      <c r="N393" s="187"/>
      <c r="O393" s="191"/>
      <c r="P393" s="370" t="s">
        <v>323</v>
      </c>
      <c r="Q393" s="218"/>
      <c r="R393" s="219">
        <f t="shared" si="52"/>
        <v>0</v>
      </c>
      <c r="S393" s="219">
        <f t="shared" si="53"/>
        <v>14</v>
      </c>
      <c r="T393" s="195"/>
      <c r="U393" s="196">
        <v>4</v>
      </c>
      <c r="V393" s="89">
        <f t="shared" si="48"/>
        <v>0</v>
      </c>
      <c r="W393" s="220" t="s">
        <v>456</v>
      </c>
      <c r="X393" s="221" t="s">
        <v>463</v>
      </c>
      <c r="Y393" s="222" t="s">
        <v>43</v>
      </c>
      <c r="Z393" s="199"/>
      <c r="AA393" s="218"/>
      <c r="AB393" s="223">
        <v>0</v>
      </c>
      <c r="AC393" s="224" t="s">
        <v>48</v>
      </c>
      <c r="AD393" s="225">
        <f t="shared" si="100"/>
        <v>332</v>
      </c>
      <c r="AE393" s="226">
        <f>CEILING(AD393+AD393*'[1]Nastavení cen'!$J$17,1)</f>
        <v>485</v>
      </c>
      <c r="AF393" s="226">
        <f t="shared" si="101"/>
        <v>0</v>
      </c>
      <c r="AG393" s="241"/>
      <c r="AH393" s="242"/>
      <c r="AI393" s="242"/>
      <c r="AJ393" s="228">
        <f t="shared" si="56"/>
        <v>485</v>
      </c>
      <c r="AK393" s="218"/>
      <c r="AL393" s="229">
        <f t="shared" si="57"/>
        <v>0</v>
      </c>
      <c r="AM393" s="204"/>
      <c r="AN393" s="230" t="s">
        <v>41</v>
      </c>
      <c r="AO393" s="231" t="s">
        <v>41</v>
      </c>
      <c r="AP393" s="245" t="s">
        <v>41</v>
      </c>
      <c r="AQ393" s="233" t="s">
        <v>41</v>
      </c>
      <c r="AR393" s="234" t="s">
        <v>41</v>
      </c>
      <c r="AS393" s="235"/>
      <c r="AT393" s="236"/>
      <c r="AU393" s="237"/>
      <c r="AV393" s="238">
        <v>51</v>
      </c>
      <c r="AW393" s="239">
        <f>'[1]Nastavení cen'!$H$17</f>
        <v>390</v>
      </c>
      <c r="AX393" s="240"/>
    </row>
    <row r="394" spans="1:50" ht="17.25" hidden="1" customHeight="1" x14ac:dyDescent="0.3">
      <c r="A394" s="213"/>
      <c r="B394" s="214"/>
      <c r="C394" s="215"/>
      <c r="D394" s="186"/>
      <c r="E394" s="184"/>
      <c r="F394" s="185"/>
      <c r="G394" s="186"/>
      <c r="H394" s="186"/>
      <c r="I394" s="187"/>
      <c r="J394" s="188"/>
      <c r="K394" s="216"/>
      <c r="L394" s="186"/>
      <c r="M394" s="186"/>
      <c r="N394" s="187"/>
      <c r="O394" s="191"/>
      <c r="P394" s="370" t="s">
        <v>323</v>
      </c>
      <c r="Q394" s="218"/>
      <c r="R394" s="219">
        <f t="shared" si="52"/>
        <v>0</v>
      </c>
      <c r="S394" s="219">
        <f t="shared" si="53"/>
        <v>14</v>
      </c>
      <c r="T394" s="195"/>
      <c r="U394" s="196">
        <v>4</v>
      </c>
      <c r="V394" s="89">
        <f t="shared" si="48"/>
        <v>0</v>
      </c>
      <c r="W394" s="220" t="s">
        <v>456</v>
      </c>
      <c r="X394" s="221" t="s">
        <v>464</v>
      </c>
      <c r="Y394" s="222" t="s">
        <v>43</v>
      </c>
      <c r="Z394" s="199"/>
      <c r="AA394" s="218"/>
      <c r="AB394" s="223">
        <v>0</v>
      </c>
      <c r="AC394" s="224" t="s">
        <v>207</v>
      </c>
      <c r="AD394" s="225">
        <f t="shared" si="100"/>
        <v>3250</v>
      </c>
      <c r="AE394" s="226">
        <f>CEILING(AD394+AD394*'[1]Nastavení cen'!$J$17,1)</f>
        <v>4745</v>
      </c>
      <c r="AF394" s="226">
        <f t="shared" si="101"/>
        <v>0</v>
      </c>
      <c r="AG394" s="241"/>
      <c r="AH394" s="242"/>
      <c r="AI394" s="242"/>
      <c r="AJ394" s="228">
        <f t="shared" si="56"/>
        <v>4745</v>
      </c>
      <c r="AK394" s="218"/>
      <c r="AL394" s="229">
        <f t="shared" si="57"/>
        <v>0</v>
      </c>
      <c r="AM394" s="204"/>
      <c r="AN394" s="230" t="s">
        <v>41</v>
      </c>
      <c r="AO394" s="231" t="s">
        <v>41</v>
      </c>
      <c r="AP394" s="245" t="s">
        <v>41</v>
      </c>
      <c r="AQ394" s="233" t="s">
        <v>41</v>
      </c>
      <c r="AR394" s="234" t="s">
        <v>41</v>
      </c>
      <c r="AS394" s="235"/>
      <c r="AT394" s="236"/>
      <c r="AU394" s="237"/>
      <c r="AV394" s="238" t="s">
        <v>465</v>
      </c>
      <c r="AW394" s="239">
        <f>'[1]Nastavení cen'!$H$17</f>
        <v>390</v>
      </c>
      <c r="AX394" s="240"/>
    </row>
    <row r="395" spans="1:50" ht="17.25" hidden="1" customHeight="1" x14ac:dyDescent="0.3">
      <c r="A395" s="213"/>
      <c r="B395" s="214"/>
      <c r="C395" s="215"/>
      <c r="D395" s="186"/>
      <c r="E395" s="184"/>
      <c r="F395" s="185"/>
      <c r="G395" s="186"/>
      <c r="H395" s="186"/>
      <c r="I395" s="187"/>
      <c r="J395" s="188"/>
      <c r="K395" s="216"/>
      <c r="L395" s="186"/>
      <c r="M395" s="186"/>
      <c r="N395" s="187"/>
      <c r="O395" s="191"/>
      <c r="P395" s="370" t="s">
        <v>323</v>
      </c>
      <c r="Q395" s="218"/>
      <c r="R395" s="219">
        <f t="shared" si="52"/>
        <v>0</v>
      </c>
      <c r="S395" s="219">
        <f t="shared" si="53"/>
        <v>14</v>
      </c>
      <c r="T395" s="195"/>
      <c r="U395" s="196">
        <v>4</v>
      </c>
      <c r="V395" s="89">
        <f t="shared" si="48"/>
        <v>0</v>
      </c>
      <c r="W395" s="220" t="s">
        <v>456</v>
      </c>
      <c r="X395" s="221" t="s">
        <v>466</v>
      </c>
      <c r="Y395" s="222" t="s">
        <v>43</v>
      </c>
      <c r="Z395" s="199"/>
      <c r="AA395" s="218"/>
      <c r="AB395" s="223">
        <v>0</v>
      </c>
      <c r="AC395" s="224" t="s">
        <v>207</v>
      </c>
      <c r="AD395" s="225">
        <f t="shared" si="100"/>
        <v>3250</v>
      </c>
      <c r="AE395" s="226">
        <f>CEILING(AD395+AD395*'[1]Nastavení cen'!$J$17,1)</f>
        <v>4745</v>
      </c>
      <c r="AF395" s="226">
        <f t="shared" si="101"/>
        <v>0</v>
      </c>
      <c r="AG395" s="241"/>
      <c r="AH395" s="242"/>
      <c r="AI395" s="242"/>
      <c r="AJ395" s="228">
        <f t="shared" si="56"/>
        <v>4745</v>
      </c>
      <c r="AK395" s="218"/>
      <c r="AL395" s="229">
        <f t="shared" si="57"/>
        <v>0</v>
      </c>
      <c r="AM395" s="204"/>
      <c r="AN395" s="230" t="s">
        <v>41</v>
      </c>
      <c r="AO395" s="231" t="s">
        <v>41</v>
      </c>
      <c r="AP395" s="245" t="s">
        <v>41</v>
      </c>
      <c r="AQ395" s="233" t="s">
        <v>41</v>
      </c>
      <c r="AR395" s="234" t="s">
        <v>41</v>
      </c>
      <c r="AS395" s="235"/>
      <c r="AT395" s="236"/>
      <c r="AU395" s="237"/>
      <c r="AV395" s="238" t="s">
        <v>465</v>
      </c>
      <c r="AW395" s="239">
        <f>'[1]Nastavení cen'!$H$17</f>
        <v>390</v>
      </c>
      <c r="AX395" s="240"/>
    </row>
    <row r="396" spans="1:50" ht="17.25" hidden="1" customHeight="1" x14ac:dyDescent="0.3">
      <c r="A396" s="213"/>
      <c r="B396" s="214"/>
      <c r="C396" s="215"/>
      <c r="D396" s="186"/>
      <c r="E396" s="184"/>
      <c r="F396" s="185"/>
      <c r="G396" s="186"/>
      <c r="H396" s="186"/>
      <c r="I396" s="187"/>
      <c r="J396" s="188"/>
      <c r="K396" s="216"/>
      <c r="L396" s="186"/>
      <c r="M396" s="186"/>
      <c r="N396" s="187"/>
      <c r="O396" s="191"/>
      <c r="P396" s="370" t="s">
        <v>323</v>
      </c>
      <c r="Q396" s="218"/>
      <c r="R396" s="219">
        <f t="shared" si="52"/>
        <v>0</v>
      </c>
      <c r="S396" s="219">
        <f t="shared" si="53"/>
        <v>14</v>
      </c>
      <c r="T396" s="195"/>
      <c r="U396" s="196">
        <v>4</v>
      </c>
      <c r="V396" s="89">
        <f t="shared" si="48"/>
        <v>0</v>
      </c>
      <c r="W396" s="220" t="s">
        <v>456</v>
      </c>
      <c r="X396" s="221" t="s">
        <v>467</v>
      </c>
      <c r="Y396" s="222" t="s">
        <v>43</v>
      </c>
      <c r="Z396" s="199"/>
      <c r="AA396" s="218"/>
      <c r="AB396" s="223">
        <v>0</v>
      </c>
      <c r="AC396" s="224" t="s">
        <v>207</v>
      </c>
      <c r="AD396" s="225">
        <f t="shared" si="100"/>
        <v>3250</v>
      </c>
      <c r="AE396" s="226">
        <f>CEILING(AD396+AD396*'[1]Nastavení cen'!$J$17,1)</f>
        <v>4745</v>
      </c>
      <c r="AF396" s="226">
        <f t="shared" si="101"/>
        <v>0</v>
      </c>
      <c r="AG396" s="241"/>
      <c r="AH396" s="242"/>
      <c r="AI396" s="242"/>
      <c r="AJ396" s="228">
        <f t="shared" si="56"/>
        <v>4745</v>
      </c>
      <c r="AK396" s="218"/>
      <c r="AL396" s="229">
        <f t="shared" si="57"/>
        <v>0</v>
      </c>
      <c r="AM396" s="204"/>
      <c r="AN396" s="230" t="s">
        <v>41</v>
      </c>
      <c r="AO396" s="231" t="s">
        <v>41</v>
      </c>
      <c r="AP396" s="245" t="s">
        <v>41</v>
      </c>
      <c r="AQ396" s="233" t="s">
        <v>41</v>
      </c>
      <c r="AR396" s="234" t="s">
        <v>41</v>
      </c>
      <c r="AS396" s="235"/>
      <c r="AT396" s="236"/>
      <c r="AU396" s="237"/>
      <c r="AV396" s="238" t="s">
        <v>465</v>
      </c>
      <c r="AW396" s="239">
        <f>'[1]Nastavení cen'!$H$17</f>
        <v>390</v>
      </c>
      <c r="AX396" s="240"/>
    </row>
    <row r="397" spans="1:50" ht="17.25" hidden="1" customHeight="1" x14ac:dyDescent="0.3">
      <c r="A397" s="213"/>
      <c r="B397" s="214"/>
      <c r="C397" s="215"/>
      <c r="D397" s="186"/>
      <c r="E397" s="184"/>
      <c r="F397" s="185"/>
      <c r="G397" s="186"/>
      <c r="H397" s="186"/>
      <c r="I397" s="187"/>
      <c r="J397" s="188"/>
      <c r="K397" s="216"/>
      <c r="L397" s="186"/>
      <c r="M397" s="186"/>
      <c r="N397" s="187"/>
      <c r="O397" s="191"/>
      <c r="P397" s="370" t="s">
        <v>323</v>
      </c>
      <c r="Q397" s="218"/>
      <c r="R397" s="219">
        <f t="shared" si="52"/>
        <v>0</v>
      </c>
      <c r="S397" s="219">
        <f t="shared" si="53"/>
        <v>14</v>
      </c>
      <c r="T397" s="195"/>
      <c r="U397" s="196">
        <v>4</v>
      </c>
      <c r="V397" s="89">
        <f t="shared" si="48"/>
        <v>0</v>
      </c>
      <c r="W397" s="220" t="s">
        <v>456</v>
      </c>
      <c r="X397" s="221" t="s">
        <v>468</v>
      </c>
      <c r="Y397" s="222" t="s">
        <v>43</v>
      </c>
      <c r="Z397" s="199"/>
      <c r="AA397" s="218"/>
      <c r="AB397" s="223">
        <v>0</v>
      </c>
      <c r="AC397" s="224" t="s">
        <v>207</v>
      </c>
      <c r="AD397" s="225">
        <f t="shared" si="100"/>
        <v>2600</v>
      </c>
      <c r="AE397" s="226">
        <f>CEILING(AD397+AD397*'[1]Nastavení cen'!$J$17,1)</f>
        <v>3796</v>
      </c>
      <c r="AF397" s="226">
        <f t="shared" si="101"/>
        <v>0</v>
      </c>
      <c r="AG397" s="241"/>
      <c r="AH397" s="242"/>
      <c r="AI397" s="242"/>
      <c r="AJ397" s="228">
        <f t="shared" si="56"/>
        <v>3796</v>
      </c>
      <c r="AK397" s="218"/>
      <c r="AL397" s="229">
        <f t="shared" si="57"/>
        <v>0</v>
      </c>
      <c r="AM397" s="204"/>
      <c r="AN397" s="230" t="s">
        <v>41</v>
      </c>
      <c r="AO397" s="231" t="s">
        <v>41</v>
      </c>
      <c r="AP397" s="245" t="s">
        <v>41</v>
      </c>
      <c r="AQ397" s="233" t="s">
        <v>41</v>
      </c>
      <c r="AR397" s="234" t="s">
        <v>41</v>
      </c>
      <c r="AS397" s="235"/>
      <c r="AT397" s="236"/>
      <c r="AU397" s="237"/>
      <c r="AV397" s="238" t="s">
        <v>469</v>
      </c>
      <c r="AW397" s="239">
        <f>'[1]Nastavení cen'!$H$17</f>
        <v>390</v>
      </c>
      <c r="AX397" s="240"/>
    </row>
    <row r="398" spans="1:50" ht="17.25" hidden="1" customHeight="1" x14ac:dyDescent="0.3">
      <c r="A398" s="213"/>
      <c r="B398" s="214"/>
      <c r="C398" s="215"/>
      <c r="D398" s="186"/>
      <c r="E398" s="184"/>
      <c r="F398" s="185"/>
      <c r="G398" s="186"/>
      <c r="H398" s="186"/>
      <c r="I398" s="187"/>
      <c r="J398" s="188"/>
      <c r="K398" s="216"/>
      <c r="L398" s="186"/>
      <c r="M398" s="186"/>
      <c r="N398" s="187"/>
      <c r="O398" s="191"/>
      <c r="P398" s="370" t="s">
        <v>323</v>
      </c>
      <c r="Q398" s="218"/>
      <c r="R398" s="219">
        <f t="shared" si="52"/>
        <v>0</v>
      </c>
      <c r="S398" s="219">
        <f t="shared" si="53"/>
        <v>14</v>
      </c>
      <c r="T398" s="195"/>
      <c r="U398" s="196">
        <v>4</v>
      </c>
      <c r="V398" s="89">
        <f t="shared" si="48"/>
        <v>0</v>
      </c>
      <c r="W398" s="220" t="s">
        <v>456</v>
      </c>
      <c r="X398" s="221" t="s">
        <v>470</v>
      </c>
      <c r="Y398" s="222" t="s">
        <v>43</v>
      </c>
      <c r="Z398" s="199"/>
      <c r="AA398" s="218"/>
      <c r="AB398" s="223">
        <v>0</v>
      </c>
      <c r="AC398" s="224" t="s">
        <v>207</v>
      </c>
      <c r="AD398" s="225">
        <f t="shared" si="100"/>
        <v>2600</v>
      </c>
      <c r="AE398" s="226">
        <f>CEILING(AD398+AD398*'[1]Nastavení cen'!$J$17,1)</f>
        <v>3796</v>
      </c>
      <c r="AF398" s="226">
        <f t="shared" si="101"/>
        <v>0</v>
      </c>
      <c r="AG398" s="241"/>
      <c r="AH398" s="242"/>
      <c r="AI398" s="242"/>
      <c r="AJ398" s="228">
        <f t="shared" si="56"/>
        <v>3796</v>
      </c>
      <c r="AK398" s="218"/>
      <c r="AL398" s="229">
        <f t="shared" si="57"/>
        <v>0</v>
      </c>
      <c r="AM398" s="204"/>
      <c r="AN398" s="230" t="s">
        <v>41</v>
      </c>
      <c r="AO398" s="231" t="s">
        <v>41</v>
      </c>
      <c r="AP398" s="245" t="s">
        <v>41</v>
      </c>
      <c r="AQ398" s="233" t="s">
        <v>41</v>
      </c>
      <c r="AR398" s="234" t="s">
        <v>41</v>
      </c>
      <c r="AS398" s="235"/>
      <c r="AT398" s="236"/>
      <c r="AU398" s="237"/>
      <c r="AV398" s="238" t="s">
        <v>469</v>
      </c>
      <c r="AW398" s="239">
        <f>'[1]Nastavení cen'!$H$17</f>
        <v>390</v>
      </c>
      <c r="AX398" s="240"/>
    </row>
    <row r="399" spans="1:50" ht="17.25" hidden="1" customHeight="1" x14ac:dyDescent="0.3">
      <c r="A399" s="213"/>
      <c r="B399" s="214"/>
      <c r="C399" s="215"/>
      <c r="D399" s="186"/>
      <c r="E399" s="184"/>
      <c r="F399" s="185"/>
      <c r="G399" s="186"/>
      <c r="H399" s="186"/>
      <c r="I399" s="187"/>
      <c r="J399" s="188"/>
      <c r="K399" s="216"/>
      <c r="L399" s="186"/>
      <c r="M399" s="186"/>
      <c r="N399" s="187"/>
      <c r="O399" s="191"/>
      <c r="P399" s="370" t="s">
        <v>323</v>
      </c>
      <c r="Q399" s="218"/>
      <c r="R399" s="219">
        <f t="shared" si="52"/>
        <v>0</v>
      </c>
      <c r="S399" s="219">
        <f t="shared" si="53"/>
        <v>14</v>
      </c>
      <c r="T399" s="195"/>
      <c r="U399" s="196">
        <v>5</v>
      </c>
      <c r="V399" s="89">
        <f t="shared" si="48"/>
        <v>0</v>
      </c>
      <c r="W399" s="220" t="s">
        <v>456</v>
      </c>
      <c r="X399" s="221" t="s">
        <v>464</v>
      </c>
      <c r="Y399" s="222" t="s">
        <v>471</v>
      </c>
      <c r="Z399" s="199"/>
      <c r="AA399" s="218"/>
      <c r="AB399" s="223">
        <v>0</v>
      </c>
      <c r="AC399" s="224" t="s">
        <v>207</v>
      </c>
      <c r="AD399" s="225">
        <f t="shared" si="100"/>
        <v>3250</v>
      </c>
      <c r="AE399" s="226">
        <f>CEILING(AD399+AD399*'[1]Nastavení cen'!$J$17,1)</f>
        <v>4745</v>
      </c>
      <c r="AF399" s="226">
        <f t="shared" si="101"/>
        <v>0</v>
      </c>
      <c r="AG399" s="227">
        <f>CEILING(AX399+(AX399*'[1]Nastavení cen'!$G$17),1)</f>
        <v>3000</v>
      </c>
      <c r="AH399" s="227">
        <f>CEILING(AG399*'[1]Nastavení cen'!$K$17,1)+AG399</f>
        <v>3900</v>
      </c>
      <c r="AI399" s="227">
        <f t="shared" ref="AI399:AI407" si="103">(AB399*AH399)</f>
        <v>0</v>
      </c>
      <c r="AJ399" s="228">
        <f t="shared" si="56"/>
        <v>8645</v>
      </c>
      <c r="AK399" s="218"/>
      <c r="AL399" s="229">
        <f t="shared" si="57"/>
        <v>0</v>
      </c>
      <c r="AM399" s="204"/>
      <c r="AN399" s="230" t="s">
        <v>41</v>
      </c>
      <c r="AO399" s="231" t="s">
        <v>41</v>
      </c>
      <c r="AP399" s="245" t="s">
        <v>41</v>
      </c>
      <c r="AQ399" s="233" t="s">
        <v>41</v>
      </c>
      <c r="AR399" s="234" t="s">
        <v>41</v>
      </c>
      <c r="AS399" s="235">
        <v>2000</v>
      </c>
      <c r="AT399" s="236">
        <f t="shared" ref="AT399:AT405" si="104">AB399*AS399</f>
        <v>0</v>
      </c>
      <c r="AU399" s="237"/>
      <c r="AV399" s="238" t="s">
        <v>465</v>
      </c>
      <c r="AW399" s="239">
        <f>'[1]Nastavení cen'!$H$17</f>
        <v>390</v>
      </c>
      <c r="AX399" s="240">
        <v>3000</v>
      </c>
    </row>
    <row r="400" spans="1:50" ht="17.25" hidden="1" customHeight="1" x14ac:dyDescent="0.3">
      <c r="A400" s="213"/>
      <c r="B400" s="214"/>
      <c r="C400" s="215"/>
      <c r="D400" s="186"/>
      <c r="E400" s="184"/>
      <c r="F400" s="185"/>
      <c r="G400" s="186"/>
      <c r="H400" s="186"/>
      <c r="I400" s="187"/>
      <c r="J400" s="188"/>
      <c r="K400" s="216"/>
      <c r="L400" s="186"/>
      <c r="M400" s="186"/>
      <c r="N400" s="187"/>
      <c r="O400" s="191"/>
      <c r="P400" s="370" t="s">
        <v>323</v>
      </c>
      <c r="Q400" s="218"/>
      <c r="R400" s="219">
        <f t="shared" si="52"/>
        <v>0</v>
      </c>
      <c r="S400" s="219">
        <f t="shared" si="53"/>
        <v>14</v>
      </c>
      <c r="T400" s="195"/>
      <c r="U400" s="196">
        <v>5</v>
      </c>
      <c r="V400" s="89">
        <f t="shared" si="48"/>
        <v>0</v>
      </c>
      <c r="W400" s="220" t="s">
        <v>456</v>
      </c>
      <c r="X400" s="221" t="s">
        <v>468</v>
      </c>
      <c r="Y400" s="222" t="s">
        <v>471</v>
      </c>
      <c r="Z400" s="199"/>
      <c r="AA400" s="218"/>
      <c r="AB400" s="223">
        <v>0</v>
      </c>
      <c r="AC400" s="224" t="s">
        <v>207</v>
      </c>
      <c r="AD400" s="225">
        <f t="shared" si="100"/>
        <v>2600</v>
      </c>
      <c r="AE400" s="226">
        <f>CEILING(AD400+AD400*'[1]Nastavení cen'!$J$17,1)</f>
        <v>3796</v>
      </c>
      <c r="AF400" s="226">
        <f t="shared" si="101"/>
        <v>0</v>
      </c>
      <c r="AG400" s="227">
        <f>CEILING(AX400+(AX400*'[1]Nastavení cen'!$G$17),1)</f>
        <v>3000</v>
      </c>
      <c r="AH400" s="227">
        <f>CEILING(AG400*'[1]Nastavení cen'!$K$17,1)+AG400</f>
        <v>3900</v>
      </c>
      <c r="AI400" s="227">
        <f t="shared" si="103"/>
        <v>0</v>
      </c>
      <c r="AJ400" s="228">
        <f t="shared" si="56"/>
        <v>7696</v>
      </c>
      <c r="AK400" s="218"/>
      <c r="AL400" s="229">
        <f t="shared" si="57"/>
        <v>0</v>
      </c>
      <c r="AM400" s="204"/>
      <c r="AN400" s="230" t="s">
        <v>41</v>
      </c>
      <c r="AO400" s="231" t="s">
        <v>41</v>
      </c>
      <c r="AP400" s="245" t="s">
        <v>41</v>
      </c>
      <c r="AQ400" s="233" t="s">
        <v>41</v>
      </c>
      <c r="AR400" s="234" t="s">
        <v>41</v>
      </c>
      <c r="AS400" s="235">
        <v>2000</v>
      </c>
      <c r="AT400" s="236">
        <f t="shared" si="104"/>
        <v>0</v>
      </c>
      <c r="AU400" s="237"/>
      <c r="AV400" s="238" t="s">
        <v>469</v>
      </c>
      <c r="AW400" s="239">
        <f>'[1]Nastavení cen'!$H$17</f>
        <v>390</v>
      </c>
      <c r="AX400" s="240">
        <v>3000</v>
      </c>
    </row>
    <row r="401" spans="1:50" ht="17.25" hidden="1" customHeight="1" x14ac:dyDescent="0.3">
      <c r="A401" s="213"/>
      <c r="B401" s="214"/>
      <c r="C401" s="215"/>
      <c r="D401" s="186"/>
      <c r="E401" s="184"/>
      <c r="F401" s="185"/>
      <c r="G401" s="186"/>
      <c r="H401" s="186"/>
      <c r="I401" s="187"/>
      <c r="J401" s="188"/>
      <c r="K401" s="216"/>
      <c r="L401" s="186"/>
      <c r="M401" s="186"/>
      <c r="N401" s="187"/>
      <c r="O401" s="191"/>
      <c r="P401" s="370" t="s">
        <v>323</v>
      </c>
      <c r="Q401" s="218"/>
      <c r="R401" s="219">
        <f t="shared" si="52"/>
        <v>0</v>
      </c>
      <c r="S401" s="219">
        <f t="shared" si="53"/>
        <v>14</v>
      </c>
      <c r="T401" s="195"/>
      <c r="U401" s="196">
        <v>5</v>
      </c>
      <c r="V401" s="89">
        <f t="shared" si="48"/>
        <v>0</v>
      </c>
      <c r="W401" s="220" t="s">
        <v>456</v>
      </c>
      <c r="X401" s="221" t="s">
        <v>71</v>
      </c>
      <c r="Y401" s="222" t="s">
        <v>458</v>
      </c>
      <c r="Z401" s="199"/>
      <c r="AA401" s="218"/>
      <c r="AB401" s="223">
        <v>0</v>
      </c>
      <c r="AC401" s="224" t="s">
        <v>207</v>
      </c>
      <c r="AD401" s="225"/>
      <c r="AE401" s="226"/>
      <c r="AF401" s="226"/>
      <c r="AG401" s="227">
        <f>CEILING(AX401+(AX401*'[1]Nastavení cen'!$G$17),1)</f>
        <v>2800</v>
      </c>
      <c r="AH401" s="227">
        <f>CEILING(AG401*'[1]Nastavení cen'!$K$17,1)+AG401</f>
        <v>3640</v>
      </c>
      <c r="AI401" s="227">
        <f t="shared" si="103"/>
        <v>0</v>
      </c>
      <c r="AJ401" s="228">
        <f t="shared" si="56"/>
        <v>3640</v>
      </c>
      <c r="AK401" s="218"/>
      <c r="AL401" s="229">
        <f t="shared" si="57"/>
        <v>0</v>
      </c>
      <c r="AM401" s="204"/>
      <c r="AN401" s="230" t="s">
        <v>41</v>
      </c>
      <c r="AO401" s="231" t="s">
        <v>41</v>
      </c>
      <c r="AP401" s="245" t="s">
        <v>41</v>
      </c>
      <c r="AQ401" s="233" t="s">
        <v>41</v>
      </c>
      <c r="AR401" s="234" t="s">
        <v>41</v>
      </c>
      <c r="AS401" s="235">
        <v>2000</v>
      </c>
      <c r="AT401" s="236">
        <f t="shared" si="104"/>
        <v>0</v>
      </c>
      <c r="AU401" s="237"/>
      <c r="AV401" s="238"/>
      <c r="AW401" s="239"/>
      <c r="AX401" s="240">
        <v>2800</v>
      </c>
    </row>
    <row r="402" spans="1:50" ht="17.25" hidden="1" customHeight="1" x14ac:dyDescent="0.3">
      <c r="A402" s="213"/>
      <c r="B402" s="214"/>
      <c r="C402" s="215"/>
      <c r="D402" s="186"/>
      <c r="E402" s="184"/>
      <c r="F402" s="185"/>
      <c r="G402" s="186"/>
      <c r="H402" s="186"/>
      <c r="I402" s="187"/>
      <c r="J402" s="188"/>
      <c r="K402" s="216"/>
      <c r="L402" s="186"/>
      <c r="M402" s="186"/>
      <c r="N402" s="187"/>
      <c r="O402" s="191"/>
      <c r="P402" s="370" t="s">
        <v>323</v>
      </c>
      <c r="Q402" s="218"/>
      <c r="R402" s="219">
        <f t="shared" si="52"/>
        <v>0</v>
      </c>
      <c r="S402" s="219">
        <f t="shared" si="53"/>
        <v>14</v>
      </c>
      <c r="T402" s="195"/>
      <c r="U402" s="196">
        <v>5</v>
      </c>
      <c r="V402" s="89">
        <f t="shared" si="48"/>
        <v>0</v>
      </c>
      <c r="W402" s="220" t="s">
        <v>456</v>
      </c>
      <c r="X402" s="221" t="s">
        <v>71</v>
      </c>
      <c r="Y402" s="222" t="s">
        <v>472</v>
      </c>
      <c r="Z402" s="199"/>
      <c r="AA402" s="218"/>
      <c r="AB402" s="223">
        <v>0</v>
      </c>
      <c r="AC402" s="224" t="s">
        <v>207</v>
      </c>
      <c r="AD402" s="225"/>
      <c r="AE402" s="226"/>
      <c r="AF402" s="226"/>
      <c r="AG402" s="227">
        <f>CEILING(AX402+(AX402*'[1]Nastavení cen'!$G$17),1)</f>
        <v>2500</v>
      </c>
      <c r="AH402" s="227">
        <f>CEILING(AG402*'[1]Nastavení cen'!$K$17,1)+AG402</f>
        <v>3250</v>
      </c>
      <c r="AI402" s="227">
        <f t="shared" si="103"/>
        <v>0</v>
      </c>
      <c r="AJ402" s="228">
        <f t="shared" si="56"/>
        <v>3250</v>
      </c>
      <c r="AK402" s="218"/>
      <c r="AL402" s="229">
        <f t="shared" si="57"/>
        <v>0</v>
      </c>
      <c r="AM402" s="204"/>
      <c r="AN402" s="230" t="s">
        <v>41</v>
      </c>
      <c r="AO402" s="231" t="s">
        <v>41</v>
      </c>
      <c r="AP402" s="245" t="s">
        <v>41</v>
      </c>
      <c r="AQ402" s="233" t="s">
        <v>41</v>
      </c>
      <c r="AR402" s="234" t="s">
        <v>41</v>
      </c>
      <c r="AS402" s="235">
        <v>2000</v>
      </c>
      <c r="AT402" s="236">
        <f t="shared" si="104"/>
        <v>0</v>
      </c>
      <c r="AU402" s="237"/>
      <c r="AV402" s="238"/>
      <c r="AW402" s="239"/>
      <c r="AX402" s="240">
        <v>2500</v>
      </c>
    </row>
    <row r="403" spans="1:50" ht="17.25" hidden="1" customHeight="1" x14ac:dyDescent="0.3">
      <c r="A403" s="213"/>
      <c r="B403" s="214"/>
      <c r="C403" s="215"/>
      <c r="D403" s="186"/>
      <c r="E403" s="184"/>
      <c r="F403" s="185"/>
      <c r="G403" s="186"/>
      <c r="H403" s="186"/>
      <c r="I403" s="187"/>
      <c r="J403" s="188"/>
      <c r="K403" s="216"/>
      <c r="L403" s="186"/>
      <c r="M403" s="186"/>
      <c r="N403" s="187"/>
      <c r="O403" s="191"/>
      <c r="P403" s="370" t="s">
        <v>323</v>
      </c>
      <c r="Q403" s="218"/>
      <c r="R403" s="219">
        <f t="shared" si="52"/>
        <v>0</v>
      </c>
      <c r="S403" s="219">
        <f t="shared" si="53"/>
        <v>14</v>
      </c>
      <c r="T403" s="195"/>
      <c r="U403" s="196">
        <v>5</v>
      </c>
      <c r="V403" s="89">
        <f t="shared" si="48"/>
        <v>0</v>
      </c>
      <c r="W403" s="220" t="s">
        <v>456</v>
      </c>
      <c r="X403" s="221" t="s">
        <v>71</v>
      </c>
      <c r="Y403" s="222" t="s">
        <v>459</v>
      </c>
      <c r="Z403" s="199"/>
      <c r="AA403" s="218"/>
      <c r="AB403" s="223">
        <v>0</v>
      </c>
      <c r="AC403" s="224" t="s">
        <v>207</v>
      </c>
      <c r="AD403" s="225"/>
      <c r="AE403" s="226"/>
      <c r="AF403" s="226"/>
      <c r="AG403" s="227">
        <f>CEILING(AX403+(AX403*'[1]Nastavení cen'!$G$17),1)</f>
        <v>2700</v>
      </c>
      <c r="AH403" s="227">
        <f>CEILING(AG403*'[1]Nastavení cen'!$K$17,1)+AG403</f>
        <v>3510</v>
      </c>
      <c r="AI403" s="227">
        <f t="shared" si="103"/>
        <v>0</v>
      </c>
      <c r="AJ403" s="228">
        <f t="shared" si="56"/>
        <v>3510</v>
      </c>
      <c r="AK403" s="218"/>
      <c r="AL403" s="229">
        <f t="shared" si="57"/>
        <v>0</v>
      </c>
      <c r="AM403" s="204"/>
      <c r="AN403" s="230" t="s">
        <v>41</v>
      </c>
      <c r="AO403" s="231" t="s">
        <v>41</v>
      </c>
      <c r="AP403" s="245" t="s">
        <v>41</v>
      </c>
      <c r="AQ403" s="233" t="s">
        <v>41</v>
      </c>
      <c r="AR403" s="234" t="s">
        <v>41</v>
      </c>
      <c r="AS403" s="235">
        <v>2000</v>
      </c>
      <c r="AT403" s="236">
        <f t="shared" si="104"/>
        <v>0</v>
      </c>
      <c r="AU403" s="237"/>
      <c r="AV403" s="238"/>
      <c r="AW403" s="239"/>
      <c r="AX403" s="240">
        <v>2700</v>
      </c>
    </row>
    <row r="404" spans="1:50" ht="17.25" hidden="1" customHeight="1" x14ac:dyDescent="0.3">
      <c r="A404" s="213"/>
      <c r="B404" s="214"/>
      <c r="C404" s="215"/>
      <c r="D404" s="186"/>
      <c r="E404" s="184"/>
      <c r="F404" s="185"/>
      <c r="G404" s="186"/>
      <c r="H404" s="186"/>
      <c r="I404" s="187"/>
      <c r="J404" s="188"/>
      <c r="K404" s="216"/>
      <c r="L404" s="186"/>
      <c r="M404" s="186"/>
      <c r="N404" s="187"/>
      <c r="O404" s="191"/>
      <c r="P404" s="370" t="s">
        <v>323</v>
      </c>
      <c r="Q404" s="218"/>
      <c r="R404" s="219">
        <f t="shared" si="52"/>
        <v>0</v>
      </c>
      <c r="S404" s="219">
        <f t="shared" si="53"/>
        <v>14</v>
      </c>
      <c r="T404" s="195"/>
      <c r="U404" s="196">
        <v>5</v>
      </c>
      <c r="V404" s="89">
        <f t="shared" si="48"/>
        <v>0</v>
      </c>
      <c r="W404" s="220" t="s">
        <v>456</v>
      </c>
      <c r="X404" s="221" t="s">
        <v>71</v>
      </c>
      <c r="Y404" s="222" t="s">
        <v>471</v>
      </c>
      <c r="Z404" s="199"/>
      <c r="AA404" s="218"/>
      <c r="AB404" s="223">
        <v>0</v>
      </c>
      <c r="AC404" s="224" t="s">
        <v>207</v>
      </c>
      <c r="AD404" s="225"/>
      <c r="AE404" s="226"/>
      <c r="AF404" s="226"/>
      <c r="AG404" s="227">
        <f>CEILING(AX404+(AX404*'[1]Nastavení cen'!$G$17),1)</f>
        <v>3000</v>
      </c>
      <c r="AH404" s="227">
        <f>CEILING(AG404*'[1]Nastavení cen'!$K$17,1)+AG404</f>
        <v>3900</v>
      </c>
      <c r="AI404" s="227">
        <f t="shared" si="103"/>
        <v>0</v>
      </c>
      <c r="AJ404" s="228">
        <f t="shared" si="56"/>
        <v>3900</v>
      </c>
      <c r="AK404" s="218"/>
      <c r="AL404" s="229">
        <f t="shared" si="57"/>
        <v>0</v>
      </c>
      <c r="AM404" s="204"/>
      <c r="AN404" s="230" t="s">
        <v>41</v>
      </c>
      <c r="AO404" s="231" t="s">
        <v>41</v>
      </c>
      <c r="AP404" s="245" t="s">
        <v>41</v>
      </c>
      <c r="AQ404" s="233" t="s">
        <v>41</v>
      </c>
      <c r="AR404" s="234" t="s">
        <v>41</v>
      </c>
      <c r="AS404" s="235">
        <v>2000</v>
      </c>
      <c r="AT404" s="236">
        <f t="shared" si="104"/>
        <v>0</v>
      </c>
      <c r="AU404" s="237"/>
      <c r="AV404" s="238"/>
      <c r="AW404" s="239"/>
      <c r="AX404" s="240">
        <v>3000</v>
      </c>
    </row>
    <row r="405" spans="1:50" ht="17.25" hidden="1" customHeight="1" x14ac:dyDescent="0.3">
      <c r="A405" s="213"/>
      <c r="B405" s="214"/>
      <c r="C405" s="215"/>
      <c r="D405" s="186"/>
      <c r="E405" s="184"/>
      <c r="F405" s="185"/>
      <c r="G405" s="186"/>
      <c r="H405" s="186"/>
      <c r="I405" s="187"/>
      <c r="J405" s="188"/>
      <c r="K405" s="216"/>
      <c r="L405" s="186"/>
      <c r="M405" s="186"/>
      <c r="N405" s="187"/>
      <c r="O405" s="191"/>
      <c r="P405" s="370" t="s">
        <v>323</v>
      </c>
      <c r="Q405" s="218"/>
      <c r="R405" s="219">
        <f t="shared" si="52"/>
        <v>0</v>
      </c>
      <c r="S405" s="219">
        <f t="shared" si="53"/>
        <v>14</v>
      </c>
      <c r="T405" s="195"/>
      <c r="U405" s="196">
        <v>5</v>
      </c>
      <c r="V405" s="89">
        <f t="shared" si="48"/>
        <v>0</v>
      </c>
      <c r="W405" s="220" t="s">
        <v>456</v>
      </c>
      <c r="X405" s="221" t="s">
        <v>71</v>
      </c>
      <c r="Y405" s="222" t="s">
        <v>473</v>
      </c>
      <c r="Z405" s="199"/>
      <c r="AA405" s="218"/>
      <c r="AB405" s="223">
        <v>0</v>
      </c>
      <c r="AC405" s="224" t="s">
        <v>207</v>
      </c>
      <c r="AD405" s="225"/>
      <c r="AE405" s="226"/>
      <c r="AF405" s="226"/>
      <c r="AG405" s="227">
        <f>CEILING(AX405+(AX405*'[1]Nastavení cen'!$G$17),1)</f>
        <v>2700</v>
      </c>
      <c r="AH405" s="227">
        <f>CEILING(AG405*'[1]Nastavení cen'!$K$17,1)+AG405</f>
        <v>3510</v>
      </c>
      <c r="AI405" s="227">
        <f t="shared" si="103"/>
        <v>0</v>
      </c>
      <c r="AJ405" s="228">
        <f t="shared" si="56"/>
        <v>3510</v>
      </c>
      <c r="AK405" s="218"/>
      <c r="AL405" s="229">
        <f t="shared" si="57"/>
        <v>0</v>
      </c>
      <c r="AM405" s="204"/>
      <c r="AN405" s="230" t="s">
        <v>41</v>
      </c>
      <c r="AO405" s="231" t="s">
        <v>41</v>
      </c>
      <c r="AP405" s="245" t="s">
        <v>41</v>
      </c>
      <c r="AQ405" s="233" t="s">
        <v>41</v>
      </c>
      <c r="AR405" s="234" t="s">
        <v>41</v>
      </c>
      <c r="AS405" s="235">
        <v>2000</v>
      </c>
      <c r="AT405" s="236">
        <f t="shared" si="104"/>
        <v>0</v>
      </c>
      <c r="AU405" s="237"/>
      <c r="AV405" s="238"/>
      <c r="AW405" s="239"/>
      <c r="AX405" s="240">
        <v>2700</v>
      </c>
    </row>
    <row r="406" spans="1:50" ht="17.25" hidden="1" customHeight="1" x14ac:dyDescent="0.3">
      <c r="A406" s="213"/>
      <c r="B406" s="214"/>
      <c r="C406" s="215"/>
      <c r="D406" s="186"/>
      <c r="E406" s="184"/>
      <c r="F406" s="185"/>
      <c r="G406" s="186"/>
      <c r="H406" s="186"/>
      <c r="I406" s="187"/>
      <c r="J406" s="188"/>
      <c r="K406" s="216"/>
      <c r="L406" s="186"/>
      <c r="M406" s="186"/>
      <c r="N406" s="187"/>
      <c r="O406" s="191"/>
      <c r="P406" s="370" t="s">
        <v>323</v>
      </c>
      <c r="Q406" s="218"/>
      <c r="R406" s="219">
        <f t="shared" si="52"/>
        <v>0</v>
      </c>
      <c r="S406" s="219">
        <f t="shared" si="53"/>
        <v>14</v>
      </c>
      <c r="T406" s="195"/>
      <c r="U406" s="196">
        <v>1</v>
      </c>
      <c r="V406" s="89">
        <f t="shared" si="48"/>
        <v>0</v>
      </c>
      <c r="W406" s="220" t="s">
        <v>474</v>
      </c>
      <c r="X406" s="221" t="s">
        <v>475</v>
      </c>
      <c r="Y406" s="222" t="s">
        <v>476</v>
      </c>
      <c r="Z406" s="199"/>
      <c r="AA406" s="218"/>
      <c r="AB406" s="223">
        <v>0</v>
      </c>
      <c r="AC406" s="224" t="s">
        <v>48</v>
      </c>
      <c r="AD406" s="225">
        <f t="shared" ref="AD406:AD458" si="105">ROUND(AV406*(AW406/60),0)</f>
        <v>52</v>
      </c>
      <c r="AE406" s="226">
        <f>CEILING(AD406+AD406*'[1]Nastavení cen'!$J$17,1)</f>
        <v>76</v>
      </c>
      <c r="AF406" s="226">
        <f t="shared" ref="AF406:AF458" si="106">(AB406*AE406)</f>
        <v>0</v>
      </c>
      <c r="AG406" s="241">
        <f>CEILING(AX406+(AX406*'[1]Nastavení cen'!$G$17),1)</f>
        <v>50</v>
      </c>
      <c r="AH406" s="242">
        <f>CEILING(AG406*'[1]Nastavení cen'!$K$17,1)+AG406</f>
        <v>65</v>
      </c>
      <c r="AI406" s="242">
        <f t="shared" si="103"/>
        <v>0</v>
      </c>
      <c r="AJ406" s="228">
        <f t="shared" si="56"/>
        <v>141</v>
      </c>
      <c r="AK406" s="218"/>
      <c r="AL406" s="229">
        <f t="shared" si="57"/>
        <v>0</v>
      </c>
      <c r="AM406" s="204"/>
      <c r="AN406" s="230">
        <v>2</v>
      </c>
      <c r="AO406" s="231">
        <f t="shared" ref="AO406:AO407" si="107">AB406*AN406</f>
        <v>0</v>
      </c>
      <c r="AP406" s="232">
        <v>0.05</v>
      </c>
      <c r="AQ406" s="233">
        <f t="shared" ref="AQ406:AQ407" si="108">AB406*AN406*AP406</f>
        <v>0</v>
      </c>
      <c r="AR406" s="234"/>
      <c r="AS406" s="235"/>
      <c r="AT406" s="236"/>
      <c r="AU406" s="237"/>
      <c r="AV406" s="238">
        <v>8</v>
      </c>
      <c r="AW406" s="239">
        <f>'[1]Nastavení cen'!$H$17</f>
        <v>390</v>
      </c>
      <c r="AX406" s="240">
        <v>50</v>
      </c>
    </row>
    <row r="407" spans="1:50" ht="17.25" hidden="1" customHeight="1" x14ac:dyDescent="0.3">
      <c r="A407" s="213"/>
      <c r="B407" s="214"/>
      <c r="C407" s="215"/>
      <c r="D407" s="186"/>
      <c r="E407" s="184"/>
      <c r="F407" s="185"/>
      <c r="G407" s="186"/>
      <c r="H407" s="186"/>
      <c r="I407" s="187"/>
      <c r="J407" s="188"/>
      <c r="K407" s="216"/>
      <c r="L407" s="186"/>
      <c r="M407" s="186"/>
      <c r="N407" s="187"/>
      <c r="O407" s="191"/>
      <c r="P407" s="370" t="s">
        <v>323</v>
      </c>
      <c r="Q407" s="218"/>
      <c r="R407" s="219">
        <f t="shared" si="52"/>
        <v>0</v>
      </c>
      <c r="S407" s="219">
        <f t="shared" si="53"/>
        <v>14</v>
      </c>
      <c r="T407" s="195"/>
      <c r="U407" s="196">
        <v>5</v>
      </c>
      <c r="V407" s="89">
        <f t="shared" si="48"/>
        <v>0</v>
      </c>
      <c r="W407" s="220" t="s">
        <v>474</v>
      </c>
      <c r="X407" s="221" t="s">
        <v>475</v>
      </c>
      <c r="Y407" s="222" t="s">
        <v>477</v>
      </c>
      <c r="Z407" s="199"/>
      <c r="AA407" s="218"/>
      <c r="AB407" s="223">
        <v>0</v>
      </c>
      <c r="AC407" s="224" t="s">
        <v>48</v>
      </c>
      <c r="AD407" s="225">
        <f t="shared" si="105"/>
        <v>52</v>
      </c>
      <c r="AE407" s="226">
        <f>CEILING(AD407+AD407*'[1]Nastavení cen'!$J$17,1)</f>
        <v>76</v>
      </c>
      <c r="AF407" s="226">
        <f t="shared" si="106"/>
        <v>0</v>
      </c>
      <c r="AG407" s="227">
        <f>CEILING(AX407+(AX407*'[1]Nastavení cen'!$G$17),1)</f>
        <v>50</v>
      </c>
      <c r="AH407" s="227">
        <f>CEILING(AG407*'[1]Nastavení cen'!$K$17,1)+AG407</f>
        <v>65</v>
      </c>
      <c r="AI407" s="227">
        <f t="shared" si="103"/>
        <v>0</v>
      </c>
      <c r="AJ407" s="228">
        <f t="shared" si="56"/>
        <v>141</v>
      </c>
      <c r="AK407" s="218"/>
      <c r="AL407" s="229">
        <f t="shared" si="57"/>
        <v>0</v>
      </c>
      <c r="AM407" s="204"/>
      <c r="AN407" s="230">
        <v>2</v>
      </c>
      <c r="AO407" s="231">
        <f t="shared" si="107"/>
        <v>0</v>
      </c>
      <c r="AP407" s="232">
        <v>0.05</v>
      </c>
      <c r="AQ407" s="233">
        <f t="shared" si="108"/>
        <v>0</v>
      </c>
      <c r="AR407" s="234"/>
      <c r="AS407" s="235"/>
      <c r="AT407" s="236"/>
      <c r="AU407" s="237"/>
      <c r="AV407" s="238">
        <v>8</v>
      </c>
      <c r="AW407" s="239">
        <f>'[1]Nastavení cen'!$H$17</f>
        <v>390</v>
      </c>
      <c r="AX407" s="240">
        <v>50</v>
      </c>
    </row>
    <row r="408" spans="1:50" ht="17.25" hidden="1" customHeight="1" x14ac:dyDescent="0.3">
      <c r="A408" s="213"/>
      <c r="B408" s="214"/>
      <c r="C408" s="215"/>
      <c r="D408" s="186"/>
      <c r="E408" s="184"/>
      <c r="F408" s="185"/>
      <c r="G408" s="186"/>
      <c r="H408" s="186"/>
      <c r="I408" s="187"/>
      <c r="J408" s="188"/>
      <c r="K408" s="216"/>
      <c r="L408" s="186"/>
      <c r="M408" s="186"/>
      <c r="N408" s="187"/>
      <c r="O408" s="191"/>
      <c r="P408" s="370" t="s">
        <v>323</v>
      </c>
      <c r="Q408" s="218"/>
      <c r="R408" s="219">
        <f t="shared" si="52"/>
        <v>0</v>
      </c>
      <c r="S408" s="219">
        <f t="shared" si="53"/>
        <v>14</v>
      </c>
      <c r="T408" s="195"/>
      <c r="U408" s="196">
        <v>4</v>
      </c>
      <c r="V408" s="89">
        <f t="shared" si="48"/>
        <v>0</v>
      </c>
      <c r="W408" s="220" t="s">
        <v>474</v>
      </c>
      <c r="X408" s="221" t="s">
        <v>475</v>
      </c>
      <c r="Y408" s="222" t="s">
        <v>43</v>
      </c>
      <c r="Z408" s="199"/>
      <c r="AA408" s="218"/>
      <c r="AB408" s="223">
        <v>0</v>
      </c>
      <c r="AC408" s="224" t="s">
        <v>48</v>
      </c>
      <c r="AD408" s="225">
        <f t="shared" si="105"/>
        <v>52</v>
      </c>
      <c r="AE408" s="226">
        <f>CEILING(AD408+AD408*'[1]Nastavení cen'!$J$17,1)</f>
        <v>76</v>
      </c>
      <c r="AF408" s="226">
        <f t="shared" si="106"/>
        <v>0</v>
      </c>
      <c r="AG408" s="241"/>
      <c r="AH408" s="242"/>
      <c r="AI408" s="242"/>
      <c r="AJ408" s="228">
        <f t="shared" si="56"/>
        <v>76</v>
      </c>
      <c r="AK408" s="218"/>
      <c r="AL408" s="229">
        <f t="shared" si="57"/>
        <v>0</v>
      </c>
      <c r="AM408" s="204"/>
      <c r="AN408" s="230" t="s">
        <v>41</v>
      </c>
      <c r="AO408" s="231" t="s">
        <v>41</v>
      </c>
      <c r="AP408" s="245" t="s">
        <v>41</v>
      </c>
      <c r="AQ408" s="233" t="s">
        <v>41</v>
      </c>
      <c r="AR408" s="234" t="s">
        <v>41</v>
      </c>
      <c r="AS408" s="235"/>
      <c r="AT408" s="236"/>
      <c r="AU408" s="237"/>
      <c r="AV408" s="238">
        <v>8</v>
      </c>
      <c r="AW408" s="239">
        <f>'[1]Nastavení cen'!$H$17</f>
        <v>390</v>
      </c>
      <c r="AX408" s="240"/>
    </row>
    <row r="409" spans="1:50" ht="17.25" hidden="1" customHeight="1" x14ac:dyDescent="0.3">
      <c r="A409" s="213"/>
      <c r="B409" s="214"/>
      <c r="C409" s="215"/>
      <c r="D409" s="186"/>
      <c r="E409" s="184"/>
      <c r="F409" s="185"/>
      <c r="G409" s="186"/>
      <c r="H409" s="186"/>
      <c r="I409" s="187"/>
      <c r="J409" s="188"/>
      <c r="K409" s="216"/>
      <c r="L409" s="186"/>
      <c r="M409" s="186"/>
      <c r="N409" s="187"/>
      <c r="O409" s="191"/>
      <c r="P409" s="370" t="s">
        <v>323</v>
      </c>
      <c r="Q409" s="218"/>
      <c r="R409" s="219">
        <f t="shared" si="52"/>
        <v>0</v>
      </c>
      <c r="S409" s="219">
        <f t="shared" si="53"/>
        <v>14</v>
      </c>
      <c r="T409" s="195"/>
      <c r="U409" s="196">
        <v>1</v>
      </c>
      <c r="V409" s="89">
        <f t="shared" si="48"/>
        <v>0</v>
      </c>
      <c r="W409" s="220" t="s">
        <v>474</v>
      </c>
      <c r="X409" s="221" t="s">
        <v>478</v>
      </c>
      <c r="Y409" s="222" t="s">
        <v>479</v>
      </c>
      <c r="Z409" s="199"/>
      <c r="AA409" s="218"/>
      <c r="AB409" s="223">
        <v>0</v>
      </c>
      <c r="AC409" s="224" t="s">
        <v>48</v>
      </c>
      <c r="AD409" s="225">
        <f t="shared" si="105"/>
        <v>156</v>
      </c>
      <c r="AE409" s="226">
        <f>CEILING(AD409+AD409*'[1]Nastavení cen'!$J$17,1)</f>
        <v>228</v>
      </c>
      <c r="AF409" s="226">
        <f t="shared" si="106"/>
        <v>0</v>
      </c>
      <c r="AG409" s="241">
        <f>CEILING(AX409+(AX409*'[1]Nastavení cen'!$G$17),1)</f>
        <v>130</v>
      </c>
      <c r="AH409" s="242">
        <f>CEILING(AG409*'[1]Nastavení cen'!$K$17,1)+AG409</f>
        <v>169</v>
      </c>
      <c r="AI409" s="242">
        <f t="shared" ref="AI409:AI413" si="109">(AB409*AH409)</f>
        <v>0</v>
      </c>
      <c r="AJ409" s="228">
        <f t="shared" si="56"/>
        <v>397</v>
      </c>
      <c r="AK409" s="218"/>
      <c r="AL409" s="229">
        <f t="shared" si="57"/>
        <v>0</v>
      </c>
      <c r="AM409" s="204"/>
      <c r="AN409" s="230">
        <v>5</v>
      </c>
      <c r="AO409" s="231">
        <f t="shared" ref="AO409:AO413" si="110">AB409*AN409</f>
        <v>0</v>
      </c>
      <c r="AP409" s="232">
        <v>0.05</v>
      </c>
      <c r="AQ409" s="233">
        <f t="shared" ref="AQ409:AQ413" si="111">AB409*AN409*AP409</f>
        <v>0</v>
      </c>
      <c r="AR409" s="234"/>
      <c r="AS409" s="235"/>
      <c r="AT409" s="236"/>
      <c r="AU409" s="237"/>
      <c r="AV409" s="238">
        <v>24</v>
      </c>
      <c r="AW409" s="239">
        <f>'[1]Nastavení cen'!$H$17</f>
        <v>390</v>
      </c>
      <c r="AX409" s="240">
        <v>130</v>
      </c>
    </row>
    <row r="410" spans="1:50" ht="17.25" hidden="1" customHeight="1" x14ac:dyDescent="0.3">
      <c r="A410" s="213"/>
      <c r="B410" s="214"/>
      <c r="C410" s="215"/>
      <c r="D410" s="186"/>
      <c r="E410" s="184"/>
      <c r="F410" s="185"/>
      <c r="G410" s="186"/>
      <c r="H410" s="186"/>
      <c r="I410" s="187"/>
      <c r="J410" s="188"/>
      <c r="K410" s="216"/>
      <c r="L410" s="186"/>
      <c r="M410" s="186"/>
      <c r="N410" s="187"/>
      <c r="O410" s="191"/>
      <c r="P410" s="370" t="s">
        <v>323</v>
      </c>
      <c r="Q410" s="218"/>
      <c r="R410" s="219">
        <f t="shared" si="52"/>
        <v>0</v>
      </c>
      <c r="S410" s="219">
        <f t="shared" si="53"/>
        <v>14</v>
      </c>
      <c r="T410" s="195"/>
      <c r="U410" s="196">
        <v>5</v>
      </c>
      <c r="V410" s="89">
        <f t="shared" si="48"/>
        <v>0</v>
      </c>
      <c r="W410" s="220" t="s">
        <v>474</v>
      </c>
      <c r="X410" s="221" t="s">
        <v>478</v>
      </c>
      <c r="Y410" s="222" t="s">
        <v>480</v>
      </c>
      <c r="Z410" s="199"/>
      <c r="AA410" s="218"/>
      <c r="AB410" s="223">
        <v>0</v>
      </c>
      <c r="AC410" s="224" t="s">
        <v>48</v>
      </c>
      <c r="AD410" s="225">
        <f t="shared" si="105"/>
        <v>156</v>
      </c>
      <c r="AE410" s="226">
        <f>CEILING(AD410+AD410*'[1]Nastavení cen'!$J$17,1)</f>
        <v>228</v>
      </c>
      <c r="AF410" s="226">
        <f t="shared" si="106"/>
        <v>0</v>
      </c>
      <c r="AG410" s="227">
        <f>CEILING(AX410+(AX410*'[1]Nastavení cen'!$G$17),1)</f>
        <v>130</v>
      </c>
      <c r="AH410" s="227">
        <f>CEILING(AG410*'[1]Nastavení cen'!$K$17,1)+AG410</f>
        <v>169</v>
      </c>
      <c r="AI410" s="227">
        <f t="shared" si="109"/>
        <v>0</v>
      </c>
      <c r="AJ410" s="228">
        <f t="shared" si="56"/>
        <v>397</v>
      </c>
      <c r="AK410" s="218"/>
      <c r="AL410" s="229">
        <f t="shared" si="57"/>
        <v>0</v>
      </c>
      <c r="AM410" s="204"/>
      <c r="AN410" s="230">
        <v>5</v>
      </c>
      <c r="AO410" s="231">
        <f t="shared" si="110"/>
        <v>0</v>
      </c>
      <c r="AP410" s="232">
        <v>0.05</v>
      </c>
      <c r="AQ410" s="233">
        <f t="shared" si="111"/>
        <v>0</v>
      </c>
      <c r="AR410" s="234"/>
      <c r="AS410" s="235"/>
      <c r="AT410" s="236"/>
      <c r="AU410" s="237"/>
      <c r="AV410" s="238">
        <v>24</v>
      </c>
      <c r="AW410" s="239">
        <f>'[1]Nastavení cen'!$H$17</f>
        <v>390</v>
      </c>
      <c r="AX410" s="240">
        <v>130</v>
      </c>
    </row>
    <row r="411" spans="1:50" ht="17.25" hidden="1" customHeight="1" x14ac:dyDescent="0.3">
      <c r="A411" s="213"/>
      <c r="B411" s="214"/>
      <c r="C411" s="215"/>
      <c r="D411" s="186"/>
      <c r="E411" s="184"/>
      <c r="F411" s="185"/>
      <c r="G411" s="186"/>
      <c r="H411" s="186"/>
      <c r="I411" s="187"/>
      <c r="J411" s="188"/>
      <c r="K411" s="216"/>
      <c r="L411" s="186"/>
      <c r="M411" s="186"/>
      <c r="N411" s="187"/>
      <c r="O411" s="191"/>
      <c r="P411" s="370" t="s">
        <v>323</v>
      </c>
      <c r="Q411" s="218"/>
      <c r="R411" s="219">
        <f t="shared" si="52"/>
        <v>0</v>
      </c>
      <c r="S411" s="219">
        <f t="shared" si="53"/>
        <v>14</v>
      </c>
      <c r="T411" s="195"/>
      <c r="U411" s="196">
        <v>5</v>
      </c>
      <c r="V411" s="89">
        <f t="shared" si="48"/>
        <v>0</v>
      </c>
      <c r="W411" s="220" t="s">
        <v>474</v>
      </c>
      <c r="X411" s="221" t="s">
        <v>481</v>
      </c>
      <c r="Y411" s="222" t="s">
        <v>482</v>
      </c>
      <c r="Z411" s="199"/>
      <c r="AA411" s="218"/>
      <c r="AB411" s="223">
        <v>0</v>
      </c>
      <c r="AC411" s="224" t="s">
        <v>48</v>
      </c>
      <c r="AD411" s="225">
        <f t="shared" si="105"/>
        <v>156</v>
      </c>
      <c r="AE411" s="226">
        <f>CEILING(AD411+AD411*'[1]Nastavení cen'!$J$17,1)</f>
        <v>228</v>
      </c>
      <c r="AF411" s="226">
        <f t="shared" si="106"/>
        <v>0</v>
      </c>
      <c r="AG411" s="227">
        <f>CEILING(AX411+(AX411*'[1]Nastavení cen'!$G$17),1)</f>
        <v>130</v>
      </c>
      <c r="AH411" s="227">
        <f>CEILING(AG411*'[1]Nastavení cen'!$K$17,1)+AG411</f>
        <v>169</v>
      </c>
      <c r="AI411" s="227">
        <f t="shared" si="109"/>
        <v>0</v>
      </c>
      <c r="AJ411" s="228">
        <f t="shared" si="56"/>
        <v>397</v>
      </c>
      <c r="AK411" s="218"/>
      <c r="AL411" s="229">
        <f t="shared" si="57"/>
        <v>0</v>
      </c>
      <c r="AM411" s="204"/>
      <c r="AN411" s="230">
        <v>5</v>
      </c>
      <c r="AO411" s="231">
        <f t="shared" si="110"/>
        <v>0</v>
      </c>
      <c r="AP411" s="232">
        <v>0.05</v>
      </c>
      <c r="AQ411" s="233">
        <f t="shared" si="111"/>
        <v>0</v>
      </c>
      <c r="AR411" s="234"/>
      <c r="AS411" s="235"/>
      <c r="AT411" s="236"/>
      <c r="AU411" s="237"/>
      <c r="AV411" s="238">
        <v>24</v>
      </c>
      <c r="AW411" s="239">
        <f>'[1]Nastavení cen'!$H$17</f>
        <v>390</v>
      </c>
      <c r="AX411" s="240">
        <v>130</v>
      </c>
    </row>
    <row r="412" spans="1:50" ht="17.25" hidden="1" customHeight="1" x14ac:dyDescent="0.3">
      <c r="A412" s="213"/>
      <c r="B412" s="214"/>
      <c r="C412" s="215"/>
      <c r="D412" s="186"/>
      <c r="E412" s="184"/>
      <c r="F412" s="185"/>
      <c r="G412" s="186"/>
      <c r="H412" s="186"/>
      <c r="I412" s="187"/>
      <c r="J412" s="188"/>
      <c r="K412" s="216"/>
      <c r="L412" s="186"/>
      <c r="M412" s="186"/>
      <c r="N412" s="187"/>
      <c r="O412" s="191"/>
      <c r="P412" s="370" t="s">
        <v>323</v>
      </c>
      <c r="Q412" s="218"/>
      <c r="R412" s="219">
        <f t="shared" si="52"/>
        <v>0</v>
      </c>
      <c r="S412" s="219">
        <f t="shared" si="53"/>
        <v>14</v>
      </c>
      <c r="T412" s="195"/>
      <c r="U412" s="196">
        <v>5</v>
      </c>
      <c r="V412" s="89">
        <f t="shared" si="48"/>
        <v>0</v>
      </c>
      <c r="W412" s="220" t="s">
        <v>474</v>
      </c>
      <c r="X412" s="221" t="s">
        <v>483</v>
      </c>
      <c r="Y412" s="222" t="s">
        <v>484</v>
      </c>
      <c r="Z412" s="199"/>
      <c r="AA412" s="218"/>
      <c r="AB412" s="223">
        <v>0</v>
      </c>
      <c r="AC412" s="224" t="s">
        <v>48</v>
      </c>
      <c r="AD412" s="225">
        <f t="shared" si="105"/>
        <v>52</v>
      </c>
      <c r="AE412" s="226">
        <f>CEILING(AD412+AD412*'[1]Nastavení cen'!$J$17,1)</f>
        <v>76</v>
      </c>
      <c r="AF412" s="226">
        <f t="shared" si="106"/>
        <v>0</v>
      </c>
      <c r="AG412" s="241">
        <f>CEILING(AX412+(AX412*'[1]Nastavení cen'!$G$17),1)</f>
        <v>32</v>
      </c>
      <c r="AH412" s="242">
        <f>CEILING(AG412*'[1]Nastavení cen'!$K$17,1)+AG412</f>
        <v>42</v>
      </c>
      <c r="AI412" s="242">
        <f t="shared" si="109"/>
        <v>0</v>
      </c>
      <c r="AJ412" s="228">
        <f t="shared" si="56"/>
        <v>118</v>
      </c>
      <c r="AK412" s="218"/>
      <c r="AL412" s="229">
        <f t="shared" si="57"/>
        <v>0</v>
      </c>
      <c r="AM412" s="204"/>
      <c r="AN412" s="230">
        <v>5</v>
      </c>
      <c r="AO412" s="231">
        <f t="shared" si="110"/>
        <v>0</v>
      </c>
      <c r="AP412" s="232">
        <v>0.05</v>
      </c>
      <c r="AQ412" s="233">
        <f t="shared" si="111"/>
        <v>0</v>
      </c>
      <c r="AR412" s="234"/>
      <c r="AS412" s="235"/>
      <c r="AT412" s="236"/>
      <c r="AU412" s="237"/>
      <c r="AV412" s="238">
        <v>8</v>
      </c>
      <c r="AW412" s="239">
        <f>'[1]Nastavení cen'!$H$17</f>
        <v>390</v>
      </c>
      <c r="AX412" s="240">
        <v>32</v>
      </c>
    </row>
    <row r="413" spans="1:50" ht="17.25" hidden="1" customHeight="1" x14ac:dyDescent="0.3">
      <c r="A413" s="213"/>
      <c r="B413" s="214"/>
      <c r="C413" s="215"/>
      <c r="D413" s="186"/>
      <c r="E413" s="184"/>
      <c r="F413" s="185"/>
      <c r="G413" s="186"/>
      <c r="H413" s="186"/>
      <c r="I413" s="187"/>
      <c r="J413" s="188"/>
      <c r="K413" s="216"/>
      <c r="L413" s="186"/>
      <c r="M413" s="186"/>
      <c r="N413" s="187"/>
      <c r="O413" s="191"/>
      <c r="P413" s="370" t="s">
        <v>323</v>
      </c>
      <c r="Q413" s="218"/>
      <c r="R413" s="219">
        <f t="shared" si="52"/>
        <v>0</v>
      </c>
      <c r="S413" s="219">
        <f t="shared" si="53"/>
        <v>14</v>
      </c>
      <c r="T413" s="195"/>
      <c r="U413" s="196">
        <v>5</v>
      </c>
      <c r="V413" s="89">
        <f t="shared" si="48"/>
        <v>0</v>
      </c>
      <c r="W413" s="220" t="s">
        <v>474</v>
      </c>
      <c r="X413" s="221" t="s">
        <v>483</v>
      </c>
      <c r="Y413" s="222" t="s">
        <v>485</v>
      </c>
      <c r="Z413" s="199"/>
      <c r="AA413" s="218"/>
      <c r="AB413" s="223">
        <v>0</v>
      </c>
      <c r="AC413" s="224" t="s">
        <v>48</v>
      </c>
      <c r="AD413" s="225">
        <f t="shared" si="105"/>
        <v>52</v>
      </c>
      <c r="AE413" s="226">
        <f>CEILING(AD413+AD413*'[1]Nastavení cen'!$J$17,1)</f>
        <v>76</v>
      </c>
      <c r="AF413" s="226">
        <f t="shared" si="106"/>
        <v>0</v>
      </c>
      <c r="AG413" s="227">
        <f>CEILING(AX413+(AX413*'[1]Nastavení cen'!$G$17),1)</f>
        <v>32</v>
      </c>
      <c r="AH413" s="227">
        <f>CEILING(AG413*'[1]Nastavení cen'!$K$17,1)+AG413</f>
        <v>42</v>
      </c>
      <c r="AI413" s="227">
        <f t="shared" si="109"/>
        <v>0</v>
      </c>
      <c r="AJ413" s="228">
        <f t="shared" si="56"/>
        <v>118</v>
      </c>
      <c r="AK413" s="218"/>
      <c r="AL413" s="229">
        <f t="shared" si="57"/>
        <v>0</v>
      </c>
      <c r="AM413" s="204"/>
      <c r="AN413" s="230">
        <v>5</v>
      </c>
      <c r="AO413" s="231">
        <f t="shared" si="110"/>
        <v>0</v>
      </c>
      <c r="AP413" s="232">
        <v>0.05</v>
      </c>
      <c r="AQ413" s="233">
        <f t="shared" si="111"/>
        <v>0</v>
      </c>
      <c r="AR413" s="234"/>
      <c r="AS413" s="235"/>
      <c r="AT413" s="236"/>
      <c r="AU413" s="237"/>
      <c r="AV413" s="238">
        <v>8</v>
      </c>
      <c r="AW413" s="239">
        <f>'[1]Nastavení cen'!$H$17</f>
        <v>390</v>
      </c>
      <c r="AX413" s="240">
        <v>32</v>
      </c>
    </row>
    <row r="414" spans="1:50" ht="17.25" hidden="1" customHeight="1" x14ac:dyDescent="0.3">
      <c r="A414" s="213"/>
      <c r="B414" s="214"/>
      <c r="C414" s="215"/>
      <c r="D414" s="186"/>
      <c r="E414" s="184"/>
      <c r="F414" s="185"/>
      <c r="G414" s="186"/>
      <c r="H414" s="186"/>
      <c r="I414" s="187"/>
      <c r="J414" s="188"/>
      <c r="K414" s="216"/>
      <c r="L414" s="186"/>
      <c r="M414" s="186"/>
      <c r="N414" s="187"/>
      <c r="O414" s="191"/>
      <c r="P414" s="370" t="s">
        <v>323</v>
      </c>
      <c r="Q414" s="218"/>
      <c r="R414" s="219">
        <f t="shared" si="52"/>
        <v>0</v>
      </c>
      <c r="S414" s="219">
        <f t="shared" si="53"/>
        <v>14</v>
      </c>
      <c r="T414" s="195"/>
      <c r="U414" s="196">
        <v>4</v>
      </c>
      <c r="V414" s="89">
        <f t="shared" si="48"/>
        <v>0</v>
      </c>
      <c r="W414" s="220" t="s">
        <v>474</v>
      </c>
      <c r="X414" s="221" t="s">
        <v>483</v>
      </c>
      <c r="Y414" s="222" t="s">
        <v>43</v>
      </c>
      <c r="Z414" s="199"/>
      <c r="AA414" s="218"/>
      <c r="AB414" s="223">
        <v>0</v>
      </c>
      <c r="AC414" s="224" t="s">
        <v>48</v>
      </c>
      <c r="AD414" s="225">
        <f t="shared" si="105"/>
        <v>52</v>
      </c>
      <c r="AE414" s="226">
        <f>CEILING(AD414+AD414*'[1]Nastavení cen'!$J$17,1)</f>
        <v>76</v>
      </c>
      <c r="AF414" s="226">
        <f t="shared" si="106"/>
        <v>0</v>
      </c>
      <c r="AG414" s="227"/>
      <c r="AH414" s="227"/>
      <c r="AI414" s="227"/>
      <c r="AJ414" s="228">
        <f t="shared" si="56"/>
        <v>76</v>
      </c>
      <c r="AK414" s="218"/>
      <c r="AL414" s="229">
        <f t="shared" si="57"/>
        <v>0</v>
      </c>
      <c r="AM414" s="204"/>
      <c r="AN414" s="230" t="s">
        <v>41</v>
      </c>
      <c r="AO414" s="231" t="s">
        <v>41</v>
      </c>
      <c r="AP414" s="245" t="s">
        <v>41</v>
      </c>
      <c r="AQ414" s="233" t="s">
        <v>41</v>
      </c>
      <c r="AR414" s="234" t="s">
        <v>41</v>
      </c>
      <c r="AS414" s="235"/>
      <c r="AT414" s="236"/>
      <c r="AU414" s="237"/>
      <c r="AV414" s="238">
        <v>8</v>
      </c>
      <c r="AW414" s="239">
        <f>'[1]Nastavení cen'!$H$17</f>
        <v>390</v>
      </c>
      <c r="AX414" s="240"/>
    </row>
    <row r="415" spans="1:50" ht="17.25" hidden="1" customHeight="1" x14ac:dyDescent="0.3">
      <c r="A415" s="213"/>
      <c r="B415" s="214"/>
      <c r="C415" s="215"/>
      <c r="D415" s="186"/>
      <c r="E415" s="184"/>
      <c r="F415" s="185"/>
      <c r="G415" s="186"/>
      <c r="H415" s="186"/>
      <c r="I415" s="187"/>
      <c r="J415" s="188"/>
      <c r="K415" s="216"/>
      <c r="L415" s="186"/>
      <c r="M415" s="186"/>
      <c r="N415" s="187"/>
      <c r="O415" s="191"/>
      <c r="P415" s="370" t="s">
        <v>323</v>
      </c>
      <c r="Q415" s="218"/>
      <c r="R415" s="219">
        <f t="shared" si="52"/>
        <v>0</v>
      </c>
      <c r="S415" s="219">
        <f t="shared" si="53"/>
        <v>14</v>
      </c>
      <c r="T415" s="195"/>
      <c r="U415" s="196">
        <v>1</v>
      </c>
      <c r="V415" s="89">
        <f t="shared" si="48"/>
        <v>0</v>
      </c>
      <c r="W415" s="220" t="s">
        <v>486</v>
      </c>
      <c r="X415" s="221" t="s">
        <v>487</v>
      </c>
      <c r="Y415" s="222" t="s">
        <v>488</v>
      </c>
      <c r="Z415" s="199"/>
      <c r="AA415" s="218"/>
      <c r="AB415" s="223">
        <v>0</v>
      </c>
      <c r="AC415" s="224" t="s">
        <v>48</v>
      </c>
      <c r="AD415" s="225">
        <f t="shared" si="105"/>
        <v>631</v>
      </c>
      <c r="AE415" s="226">
        <f>CEILING(AD415+AD415*'[1]Nastavení cen'!$J$17,1)</f>
        <v>922</v>
      </c>
      <c r="AF415" s="226">
        <f t="shared" si="106"/>
        <v>0</v>
      </c>
      <c r="AG415" s="241">
        <f>CEILING(AX415+(AX415*'[1]Nastavení cen'!$G$17),1)</f>
        <v>90</v>
      </c>
      <c r="AH415" s="242">
        <f>CEILING(AG415*'[1]Nastavení cen'!$K$17,1)+AG415</f>
        <v>117</v>
      </c>
      <c r="AI415" s="242">
        <f t="shared" ref="AI415:AI421" si="112">(AB415*AH415)</f>
        <v>0</v>
      </c>
      <c r="AJ415" s="228">
        <f t="shared" si="56"/>
        <v>1039</v>
      </c>
      <c r="AK415" s="218"/>
      <c r="AL415" s="229">
        <f t="shared" si="57"/>
        <v>0</v>
      </c>
      <c r="AM415" s="204"/>
      <c r="AN415" s="230" t="s">
        <v>41</v>
      </c>
      <c r="AO415" s="231" t="s">
        <v>41</v>
      </c>
      <c r="AP415" s="245" t="s">
        <v>41</v>
      </c>
      <c r="AQ415" s="233" t="s">
        <v>41</v>
      </c>
      <c r="AR415" s="234" t="s">
        <v>41</v>
      </c>
      <c r="AS415" s="235">
        <v>50</v>
      </c>
      <c r="AT415" s="236">
        <f t="shared" ref="AT415:AT418" si="113">AB415*AS415</f>
        <v>0</v>
      </c>
      <c r="AU415" s="237"/>
      <c r="AV415" s="238">
        <v>97</v>
      </c>
      <c r="AW415" s="239">
        <f>'[1]Nastavení cen'!$H$17</f>
        <v>390</v>
      </c>
      <c r="AX415" s="240">
        <v>90</v>
      </c>
    </row>
    <row r="416" spans="1:50" ht="17.25" hidden="1" customHeight="1" x14ac:dyDescent="0.3">
      <c r="A416" s="213"/>
      <c r="B416" s="214"/>
      <c r="C416" s="215"/>
      <c r="D416" s="186"/>
      <c r="E416" s="184"/>
      <c r="F416" s="185"/>
      <c r="G416" s="186"/>
      <c r="H416" s="186"/>
      <c r="I416" s="187"/>
      <c r="J416" s="188"/>
      <c r="K416" s="216"/>
      <c r="L416" s="186"/>
      <c r="M416" s="186"/>
      <c r="N416" s="187"/>
      <c r="O416" s="191"/>
      <c r="P416" s="370" t="s">
        <v>323</v>
      </c>
      <c r="Q416" s="218"/>
      <c r="R416" s="219">
        <f t="shared" si="52"/>
        <v>0</v>
      </c>
      <c r="S416" s="219">
        <f t="shared" si="53"/>
        <v>14</v>
      </c>
      <c r="T416" s="195"/>
      <c r="U416" s="196">
        <v>5</v>
      </c>
      <c r="V416" s="89">
        <f t="shared" si="48"/>
        <v>0</v>
      </c>
      <c r="W416" s="220" t="s">
        <v>486</v>
      </c>
      <c r="X416" s="221" t="s">
        <v>487</v>
      </c>
      <c r="Y416" s="222" t="s">
        <v>489</v>
      </c>
      <c r="Z416" s="199"/>
      <c r="AA416" s="218"/>
      <c r="AB416" s="223">
        <v>0</v>
      </c>
      <c r="AC416" s="224" t="s">
        <v>48</v>
      </c>
      <c r="AD416" s="225">
        <f t="shared" si="105"/>
        <v>579</v>
      </c>
      <c r="AE416" s="226">
        <f>CEILING(AD416+AD416*'[1]Nastavení cen'!$J$17,1)</f>
        <v>846</v>
      </c>
      <c r="AF416" s="226">
        <f t="shared" si="106"/>
        <v>0</v>
      </c>
      <c r="AG416" s="227">
        <f>CEILING(AX416+(AX416*'[1]Nastavení cen'!$G$17),1)</f>
        <v>1800</v>
      </c>
      <c r="AH416" s="227">
        <f>CEILING(AG416*'[1]Nastavení cen'!$K$17,1)+AG416</f>
        <v>2340</v>
      </c>
      <c r="AI416" s="227">
        <f t="shared" si="112"/>
        <v>0</v>
      </c>
      <c r="AJ416" s="228">
        <f t="shared" si="56"/>
        <v>3186</v>
      </c>
      <c r="AK416" s="218"/>
      <c r="AL416" s="229">
        <f t="shared" si="57"/>
        <v>0</v>
      </c>
      <c r="AM416" s="204"/>
      <c r="AN416" s="230" t="s">
        <v>41</v>
      </c>
      <c r="AO416" s="231" t="s">
        <v>41</v>
      </c>
      <c r="AP416" s="245" t="s">
        <v>41</v>
      </c>
      <c r="AQ416" s="233" t="s">
        <v>41</v>
      </c>
      <c r="AR416" s="234" t="s">
        <v>41</v>
      </c>
      <c r="AS416" s="235">
        <v>340</v>
      </c>
      <c r="AT416" s="236">
        <f t="shared" si="113"/>
        <v>0</v>
      </c>
      <c r="AU416" s="237"/>
      <c r="AV416" s="238">
        <v>89</v>
      </c>
      <c r="AW416" s="239">
        <f>'[1]Nastavení cen'!$H$17</f>
        <v>390</v>
      </c>
      <c r="AX416" s="240">
        <v>1800</v>
      </c>
    </row>
    <row r="417" spans="1:50" ht="17.25" hidden="1" customHeight="1" x14ac:dyDescent="0.3">
      <c r="A417" s="213"/>
      <c r="B417" s="214"/>
      <c r="C417" s="215"/>
      <c r="D417" s="186"/>
      <c r="E417" s="184"/>
      <c r="F417" s="185"/>
      <c r="G417" s="186"/>
      <c r="H417" s="186"/>
      <c r="I417" s="187"/>
      <c r="J417" s="188"/>
      <c r="K417" s="216"/>
      <c r="L417" s="186"/>
      <c r="M417" s="186"/>
      <c r="N417" s="187"/>
      <c r="O417" s="191"/>
      <c r="P417" s="370" t="s">
        <v>323</v>
      </c>
      <c r="Q417" s="218"/>
      <c r="R417" s="219">
        <f t="shared" si="52"/>
        <v>0</v>
      </c>
      <c r="S417" s="219">
        <f t="shared" si="53"/>
        <v>14</v>
      </c>
      <c r="T417" s="195"/>
      <c r="U417" s="196">
        <v>1</v>
      </c>
      <c r="V417" s="89">
        <f t="shared" si="48"/>
        <v>0</v>
      </c>
      <c r="W417" s="220" t="s">
        <v>486</v>
      </c>
      <c r="X417" s="221" t="s">
        <v>490</v>
      </c>
      <c r="Y417" s="222" t="s">
        <v>488</v>
      </c>
      <c r="Z417" s="199"/>
      <c r="AA417" s="218"/>
      <c r="AB417" s="223">
        <v>0</v>
      </c>
      <c r="AC417" s="224" t="s">
        <v>48</v>
      </c>
      <c r="AD417" s="225">
        <f t="shared" si="105"/>
        <v>696</v>
      </c>
      <c r="AE417" s="226">
        <f>CEILING(AD417+AD417*'[1]Nastavení cen'!$J$17,1)</f>
        <v>1017</v>
      </c>
      <c r="AF417" s="226">
        <f t="shared" si="106"/>
        <v>0</v>
      </c>
      <c r="AG417" s="241">
        <f>CEILING(AX417+(AX417*'[1]Nastavení cen'!$G$17),1)</f>
        <v>110</v>
      </c>
      <c r="AH417" s="242">
        <f>CEILING(AG417*'[1]Nastavení cen'!$K$17,1)+AG417</f>
        <v>143</v>
      </c>
      <c r="AI417" s="242">
        <f t="shared" si="112"/>
        <v>0</v>
      </c>
      <c r="AJ417" s="228">
        <f t="shared" si="56"/>
        <v>1160</v>
      </c>
      <c r="AK417" s="218"/>
      <c r="AL417" s="229">
        <f t="shared" si="57"/>
        <v>0</v>
      </c>
      <c r="AM417" s="204"/>
      <c r="AN417" s="230" t="s">
        <v>41</v>
      </c>
      <c r="AO417" s="231" t="s">
        <v>41</v>
      </c>
      <c r="AP417" s="245" t="s">
        <v>41</v>
      </c>
      <c r="AQ417" s="233" t="s">
        <v>41</v>
      </c>
      <c r="AR417" s="234" t="s">
        <v>41</v>
      </c>
      <c r="AS417" s="235">
        <v>60</v>
      </c>
      <c r="AT417" s="236">
        <f t="shared" si="113"/>
        <v>0</v>
      </c>
      <c r="AU417" s="237"/>
      <c r="AV417" s="238">
        <v>107</v>
      </c>
      <c r="AW417" s="239">
        <f>'[1]Nastavení cen'!$H$17</f>
        <v>390</v>
      </c>
      <c r="AX417" s="240">
        <v>110</v>
      </c>
    </row>
    <row r="418" spans="1:50" ht="17.25" hidden="1" customHeight="1" x14ac:dyDescent="0.3">
      <c r="A418" s="213"/>
      <c r="B418" s="214"/>
      <c r="C418" s="215"/>
      <c r="D418" s="186"/>
      <c r="E418" s="184"/>
      <c r="F418" s="185"/>
      <c r="G418" s="186"/>
      <c r="H418" s="186"/>
      <c r="I418" s="187"/>
      <c r="J418" s="188"/>
      <c r="K418" s="216"/>
      <c r="L418" s="186"/>
      <c r="M418" s="186"/>
      <c r="N418" s="187"/>
      <c r="O418" s="191"/>
      <c r="P418" s="370" t="s">
        <v>323</v>
      </c>
      <c r="Q418" s="218"/>
      <c r="R418" s="219">
        <f t="shared" si="52"/>
        <v>0</v>
      </c>
      <c r="S418" s="219">
        <f t="shared" si="53"/>
        <v>14</v>
      </c>
      <c r="T418" s="195"/>
      <c r="U418" s="196">
        <v>5</v>
      </c>
      <c r="V418" s="89">
        <f t="shared" si="48"/>
        <v>0</v>
      </c>
      <c r="W418" s="220" t="s">
        <v>486</v>
      </c>
      <c r="X418" s="221" t="s">
        <v>490</v>
      </c>
      <c r="Y418" s="222" t="s">
        <v>491</v>
      </c>
      <c r="Z418" s="199"/>
      <c r="AA418" s="218"/>
      <c r="AB418" s="223">
        <v>0</v>
      </c>
      <c r="AC418" s="224" t="s">
        <v>48</v>
      </c>
      <c r="AD418" s="225">
        <f t="shared" si="105"/>
        <v>670</v>
      </c>
      <c r="AE418" s="226">
        <f>CEILING(AD418+AD418*'[1]Nastavení cen'!$J$17,1)</f>
        <v>979</v>
      </c>
      <c r="AF418" s="226">
        <f t="shared" si="106"/>
        <v>0</v>
      </c>
      <c r="AG418" s="227">
        <f>CEILING(AX418+(AX418*'[1]Nastavení cen'!$G$17),1)</f>
        <v>2200</v>
      </c>
      <c r="AH418" s="227">
        <f>CEILING(AG418*'[1]Nastavení cen'!$K$17,1)+AG418</f>
        <v>2860</v>
      </c>
      <c r="AI418" s="227">
        <f t="shared" si="112"/>
        <v>0</v>
      </c>
      <c r="AJ418" s="228">
        <f t="shared" si="56"/>
        <v>3839</v>
      </c>
      <c r="AK418" s="218"/>
      <c r="AL418" s="229">
        <f t="shared" si="57"/>
        <v>0</v>
      </c>
      <c r="AM418" s="204"/>
      <c r="AN418" s="230" t="s">
        <v>41</v>
      </c>
      <c r="AO418" s="231" t="s">
        <v>41</v>
      </c>
      <c r="AP418" s="245" t="s">
        <v>41</v>
      </c>
      <c r="AQ418" s="233" t="s">
        <v>41</v>
      </c>
      <c r="AR418" s="234" t="s">
        <v>41</v>
      </c>
      <c r="AS418" s="235">
        <v>360</v>
      </c>
      <c r="AT418" s="236">
        <f t="shared" si="113"/>
        <v>0</v>
      </c>
      <c r="AU418" s="237"/>
      <c r="AV418" s="238">
        <v>103</v>
      </c>
      <c r="AW418" s="239">
        <f>'[1]Nastavení cen'!$H$17</f>
        <v>390</v>
      </c>
      <c r="AX418" s="240">
        <v>2200</v>
      </c>
    </row>
    <row r="419" spans="1:50" ht="17.25" hidden="1" customHeight="1" x14ac:dyDescent="0.3">
      <c r="A419" s="213"/>
      <c r="B419" s="214"/>
      <c r="C419" s="215"/>
      <c r="D419" s="186"/>
      <c r="E419" s="184"/>
      <c r="F419" s="185"/>
      <c r="G419" s="186"/>
      <c r="H419" s="186"/>
      <c r="I419" s="187"/>
      <c r="J419" s="188"/>
      <c r="K419" s="216"/>
      <c r="L419" s="186"/>
      <c r="M419" s="186"/>
      <c r="N419" s="187"/>
      <c r="O419" s="191"/>
      <c r="P419" s="370" t="s">
        <v>323</v>
      </c>
      <c r="Q419" s="218"/>
      <c r="R419" s="219">
        <f t="shared" si="52"/>
        <v>0</v>
      </c>
      <c r="S419" s="219">
        <f t="shared" si="53"/>
        <v>14</v>
      </c>
      <c r="T419" s="195"/>
      <c r="U419" s="196">
        <v>5</v>
      </c>
      <c r="V419" s="89">
        <f t="shared" si="48"/>
        <v>0</v>
      </c>
      <c r="W419" s="220" t="s">
        <v>492</v>
      </c>
      <c r="X419" s="221" t="s">
        <v>493</v>
      </c>
      <c r="Y419" s="222" t="s">
        <v>494</v>
      </c>
      <c r="Z419" s="199"/>
      <c r="AA419" s="218"/>
      <c r="AB419" s="223">
        <v>0</v>
      </c>
      <c r="AC419" s="224" t="s">
        <v>40</v>
      </c>
      <c r="AD419" s="225">
        <f t="shared" si="105"/>
        <v>228</v>
      </c>
      <c r="AE419" s="226">
        <f>CEILING(AD419+AD419*'[1]Nastavení cen'!$J$17,1)</f>
        <v>333</v>
      </c>
      <c r="AF419" s="226">
        <f t="shared" si="106"/>
        <v>0</v>
      </c>
      <c r="AG419" s="227">
        <f>CEILING(AX419+(AX419*'[1]Nastavení cen'!$G$17),1)</f>
        <v>500</v>
      </c>
      <c r="AH419" s="227">
        <f>CEILING(AG419*'[1]Nastavení cen'!$K$17,1)+AG419</f>
        <v>650</v>
      </c>
      <c r="AI419" s="227">
        <f t="shared" si="112"/>
        <v>0</v>
      </c>
      <c r="AJ419" s="228">
        <f t="shared" si="56"/>
        <v>983</v>
      </c>
      <c r="AK419" s="218"/>
      <c r="AL419" s="229">
        <f t="shared" si="57"/>
        <v>0</v>
      </c>
      <c r="AM419" s="204"/>
      <c r="AN419" s="230">
        <v>35</v>
      </c>
      <c r="AO419" s="231">
        <f t="shared" ref="AO419:AO421" si="114">AB419*AN419</f>
        <v>0</v>
      </c>
      <c r="AP419" s="232">
        <v>0.05</v>
      </c>
      <c r="AQ419" s="233">
        <f t="shared" ref="AQ419:AQ421" si="115">AB419*AN419*AP419</f>
        <v>0</v>
      </c>
      <c r="AR419" s="234"/>
      <c r="AS419" s="235"/>
      <c r="AT419" s="236"/>
      <c r="AU419" s="237"/>
      <c r="AV419" s="238" t="s">
        <v>495</v>
      </c>
      <c r="AW419" s="239">
        <f>'[1]Nastavení cen'!$H$17</f>
        <v>390</v>
      </c>
      <c r="AX419" s="240">
        <v>500</v>
      </c>
    </row>
    <row r="420" spans="1:50" ht="17.25" hidden="1" customHeight="1" x14ac:dyDescent="0.3">
      <c r="A420" s="213"/>
      <c r="B420" s="214"/>
      <c r="C420" s="215"/>
      <c r="D420" s="186"/>
      <c r="E420" s="184"/>
      <c r="F420" s="185"/>
      <c r="G420" s="186"/>
      <c r="H420" s="186"/>
      <c r="I420" s="187"/>
      <c r="J420" s="188"/>
      <c r="K420" s="216"/>
      <c r="L420" s="186"/>
      <c r="M420" s="186"/>
      <c r="N420" s="187"/>
      <c r="O420" s="191"/>
      <c r="P420" s="370" t="s">
        <v>323</v>
      </c>
      <c r="Q420" s="218"/>
      <c r="R420" s="219">
        <f t="shared" si="52"/>
        <v>0</v>
      </c>
      <c r="S420" s="219">
        <f t="shared" si="53"/>
        <v>14</v>
      </c>
      <c r="T420" s="195"/>
      <c r="U420" s="196">
        <v>5</v>
      </c>
      <c r="V420" s="89">
        <f t="shared" si="48"/>
        <v>0</v>
      </c>
      <c r="W420" s="220" t="s">
        <v>492</v>
      </c>
      <c r="X420" s="221" t="s">
        <v>496</v>
      </c>
      <c r="Y420" s="222" t="s">
        <v>497</v>
      </c>
      <c r="Z420" s="199"/>
      <c r="AA420" s="218"/>
      <c r="AB420" s="223">
        <v>0</v>
      </c>
      <c r="AC420" s="224" t="s">
        <v>40</v>
      </c>
      <c r="AD420" s="225">
        <f t="shared" si="105"/>
        <v>293</v>
      </c>
      <c r="AE420" s="226">
        <f>CEILING(AD420+AD420*'[1]Nastavení cen'!$J$17,1)</f>
        <v>428</v>
      </c>
      <c r="AF420" s="226">
        <f t="shared" si="106"/>
        <v>0</v>
      </c>
      <c r="AG420" s="227">
        <f>CEILING(AX420+(AX420*'[1]Nastavení cen'!$G$17),1)</f>
        <v>800</v>
      </c>
      <c r="AH420" s="227">
        <f>CEILING(AG420*'[1]Nastavení cen'!$K$17,1)+AG420</f>
        <v>1040</v>
      </c>
      <c r="AI420" s="227">
        <f t="shared" si="112"/>
        <v>0</v>
      </c>
      <c r="AJ420" s="228">
        <f t="shared" si="56"/>
        <v>1468</v>
      </c>
      <c r="AK420" s="218"/>
      <c r="AL420" s="229">
        <f t="shared" si="57"/>
        <v>0</v>
      </c>
      <c r="AM420" s="204"/>
      <c r="AN420" s="230">
        <v>88</v>
      </c>
      <c r="AO420" s="231">
        <f t="shared" si="114"/>
        <v>0</v>
      </c>
      <c r="AP420" s="232">
        <v>0.05</v>
      </c>
      <c r="AQ420" s="233">
        <f t="shared" si="115"/>
        <v>0</v>
      </c>
      <c r="AR420" s="234"/>
      <c r="AS420" s="235"/>
      <c r="AT420" s="236"/>
      <c r="AU420" s="237"/>
      <c r="AV420" s="238" t="s">
        <v>101</v>
      </c>
      <c r="AW420" s="239">
        <f>'[1]Nastavení cen'!$H$17</f>
        <v>390</v>
      </c>
      <c r="AX420" s="240">
        <v>800</v>
      </c>
    </row>
    <row r="421" spans="1:50" ht="17.25" hidden="1" customHeight="1" x14ac:dyDescent="0.3">
      <c r="A421" s="213"/>
      <c r="B421" s="214"/>
      <c r="C421" s="215"/>
      <c r="D421" s="186"/>
      <c r="E421" s="184"/>
      <c r="F421" s="185"/>
      <c r="G421" s="186"/>
      <c r="H421" s="186"/>
      <c r="I421" s="187"/>
      <c r="J421" s="188"/>
      <c r="K421" s="216"/>
      <c r="L421" s="186"/>
      <c r="M421" s="186"/>
      <c r="N421" s="187"/>
      <c r="O421" s="191"/>
      <c r="P421" s="370" t="s">
        <v>323</v>
      </c>
      <c r="Q421" s="218"/>
      <c r="R421" s="219">
        <f t="shared" si="52"/>
        <v>0</v>
      </c>
      <c r="S421" s="219">
        <f t="shared" si="53"/>
        <v>14</v>
      </c>
      <c r="T421" s="195"/>
      <c r="U421" s="196">
        <v>5</v>
      </c>
      <c r="V421" s="89">
        <f t="shared" si="48"/>
        <v>0</v>
      </c>
      <c r="W421" s="220" t="s">
        <v>492</v>
      </c>
      <c r="X421" s="221" t="s">
        <v>498</v>
      </c>
      <c r="Y421" s="222" t="s">
        <v>499</v>
      </c>
      <c r="Z421" s="199"/>
      <c r="AA421" s="218"/>
      <c r="AB421" s="223">
        <v>0</v>
      </c>
      <c r="AC421" s="224" t="s">
        <v>40</v>
      </c>
      <c r="AD421" s="225">
        <f t="shared" si="105"/>
        <v>325</v>
      </c>
      <c r="AE421" s="226">
        <f>CEILING(AD421+AD421*'[1]Nastavení cen'!$J$17,1)</f>
        <v>475</v>
      </c>
      <c r="AF421" s="226">
        <f t="shared" si="106"/>
        <v>0</v>
      </c>
      <c r="AG421" s="227">
        <f>CEILING(AX421+(AX421*'[1]Nastavení cen'!$G$17),1)</f>
        <v>1000</v>
      </c>
      <c r="AH421" s="227">
        <f>CEILING(AG421*'[1]Nastavení cen'!$K$17,1)+AG421</f>
        <v>1300</v>
      </c>
      <c r="AI421" s="227">
        <f t="shared" si="112"/>
        <v>0</v>
      </c>
      <c r="AJ421" s="228">
        <f t="shared" si="56"/>
        <v>1775</v>
      </c>
      <c r="AK421" s="218"/>
      <c r="AL421" s="229">
        <f t="shared" si="57"/>
        <v>0</v>
      </c>
      <c r="AM421" s="204"/>
      <c r="AN421" s="230">
        <v>88</v>
      </c>
      <c r="AO421" s="231">
        <f t="shared" si="114"/>
        <v>0</v>
      </c>
      <c r="AP421" s="232">
        <v>0.05</v>
      </c>
      <c r="AQ421" s="233">
        <f t="shared" si="115"/>
        <v>0</v>
      </c>
      <c r="AR421" s="234"/>
      <c r="AS421" s="235"/>
      <c r="AT421" s="236"/>
      <c r="AU421" s="237"/>
      <c r="AV421" s="238" t="s">
        <v>93</v>
      </c>
      <c r="AW421" s="239">
        <f>'[1]Nastavení cen'!$H$17</f>
        <v>390</v>
      </c>
      <c r="AX421" s="240">
        <v>1000</v>
      </c>
    </row>
    <row r="422" spans="1:50" ht="17.25" hidden="1" customHeight="1" x14ac:dyDescent="0.3">
      <c r="A422" s="213"/>
      <c r="B422" s="214"/>
      <c r="C422" s="215"/>
      <c r="D422" s="186"/>
      <c r="E422" s="184"/>
      <c r="F422" s="185"/>
      <c r="G422" s="186"/>
      <c r="H422" s="186"/>
      <c r="I422" s="187"/>
      <c r="J422" s="188"/>
      <c r="K422" s="216"/>
      <c r="L422" s="186"/>
      <c r="M422" s="186"/>
      <c r="N422" s="187"/>
      <c r="O422" s="191"/>
      <c r="P422" s="370" t="s">
        <v>323</v>
      </c>
      <c r="Q422" s="218"/>
      <c r="R422" s="219">
        <f t="shared" si="52"/>
        <v>0</v>
      </c>
      <c r="S422" s="219">
        <f t="shared" si="53"/>
        <v>14</v>
      </c>
      <c r="T422" s="195"/>
      <c r="U422" s="196">
        <v>4</v>
      </c>
      <c r="V422" s="89">
        <f t="shared" si="48"/>
        <v>0</v>
      </c>
      <c r="W422" s="220" t="s">
        <v>500</v>
      </c>
      <c r="X422" s="221" t="s">
        <v>501</v>
      </c>
      <c r="Y422" s="222" t="s">
        <v>43</v>
      </c>
      <c r="Z422" s="199"/>
      <c r="AA422" s="218"/>
      <c r="AB422" s="223">
        <v>0</v>
      </c>
      <c r="AC422" s="224" t="s">
        <v>146</v>
      </c>
      <c r="AD422" s="225">
        <f t="shared" si="105"/>
        <v>137</v>
      </c>
      <c r="AE422" s="226">
        <f>CEILING(AD422+AD422*'[1]Nastavení cen'!$J$17,1)</f>
        <v>201</v>
      </c>
      <c r="AF422" s="226">
        <f t="shared" si="106"/>
        <v>0</v>
      </c>
      <c r="AG422" s="241"/>
      <c r="AH422" s="242"/>
      <c r="AI422" s="242"/>
      <c r="AJ422" s="228">
        <f t="shared" si="56"/>
        <v>201</v>
      </c>
      <c r="AK422" s="218"/>
      <c r="AL422" s="229">
        <f t="shared" si="57"/>
        <v>0</v>
      </c>
      <c r="AM422" s="204"/>
      <c r="AN422" s="230" t="s">
        <v>41</v>
      </c>
      <c r="AO422" s="231" t="s">
        <v>41</v>
      </c>
      <c r="AP422" s="245" t="s">
        <v>41</v>
      </c>
      <c r="AQ422" s="233" t="s">
        <v>41</v>
      </c>
      <c r="AR422" s="234" t="s">
        <v>41</v>
      </c>
      <c r="AS422" s="235"/>
      <c r="AT422" s="236"/>
      <c r="AU422" s="237"/>
      <c r="AV422" s="238">
        <v>21</v>
      </c>
      <c r="AW422" s="239">
        <f>'[1]Nastavení cen'!$H$17</f>
        <v>390</v>
      </c>
      <c r="AX422" s="240"/>
    </row>
    <row r="423" spans="1:50" ht="17.25" hidden="1" customHeight="1" x14ac:dyDescent="0.3">
      <c r="A423" s="213"/>
      <c r="B423" s="214"/>
      <c r="C423" s="215"/>
      <c r="D423" s="186"/>
      <c r="E423" s="184"/>
      <c r="F423" s="185"/>
      <c r="G423" s="186"/>
      <c r="H423" s="186"/>
      <c r="I423" s="187"/>
      <c r="J423" s="188"/>
      <c r="K423" s="216"/>
      <c r="L423" s="186"/>
      <c r="M423" s="186"/>
      <c r="N423" s="187"/>
      <c r="O423" s="191"/>
      <c r="P423" s="370" t="s">
        <v>323</v>
      </c>
      <c r="Q423" s="218"/>
      <c r="R423" s="219">
        <f t="shared" si="52"/>
        <v>0</v>
      </c>
      <c r="S423" s="219">
        <f t="shared" si="53"/>
        <v>14</v>
      </c>
      <c r="T423" s="195"/>
      <c r="U423" s="196">
        <v>5</v>
      </c>
      <c r="V423" s="89">
        <f t="shared" si="48"/>
        <v>0</v>
      </c>
      <c r="W423" s="220" t="s">
        <v>500</v>
      </c>
      <c r="X423" s="221" t="s">
        <v>502</v>
      </c>
      <c r="Y423" s="222" t="s">
        <v>400</v>
      </c>
      <c r="Z423" s="199"/>
      <c r="AA423" s="218"/>
      <c r="AB423" s="223">
        <v>0</v>
      </c>
      <c r="AC423" s="224" t="s">
        <v>146</v>
      </c>
      <c r="AD423" s="225">
        <f t="shared" si="105"/>
        <v>26</v>
      </c>
      <c r="AE423" s="226">
        <f>CEILING(AD423+AD423*'[1]Nastavení cen'!$J$17,1)</f>
        <v>38</v>
      </c>
      <c r="AF423" s="226">
        <f t="shared" si="106"/>
        <v>0</v>
      </c>
      <c r="AG423" s="227">
        <f>CEILING(AX423+(AX423*'[1]Nastavení cen'!$G$17),1)</f>
        <v>22</v>
      </c>
      <c r="AH423" s="227">
        <f>CEILING(AG423*'[1]Nastavení cen'!$K$17,1)+AG423</f>
        <v>29</v>
      </c>
      <c r="AI423" s="227">
        <f>(AB423*AH423)</f>
        <v>0</v>
      </c>
      <c r="AJ423" s="228">
        <f t="shared" si="56"/>
        <v>67</v>
      </c>
      <c r="AK423" s="218"/>
      <c r="AL423" s="229">
        <f t="shared" si="57"/>
        <v>0</v>
      </c>
      <c r="AM423" s="204"/>
      <c r="AN423" s="230">
        <v>88</v>
      </c>
      <c r="AO423" s="231">
        <f>AB423*AN423</f>
        <v>0</v>
      </c>
      <c r="AP423" s="232">
        <v>0.05</v>
      </c>
      <c r="AQ423" s="233">
        <f>AB423*AN423*AP423</f>
        <v>0</v>
      </c>
      <c r="AR423" s="234"/>
      <c r="AS423" s="235"/>
      <c r="AT423" s="236"/>
      <c r="AU423" s="237"/>
      <c r="AV423" s="238">
        <v>4</v>
      </c>
      <c r="AW423" s="239">
        <f>'[1]Nastavení cen'!$H$17</f>
        <v>390</v>
      </c>
      <c r="AX423" s="240">
        <v>22</v>
      </c>
    </row>
    <row r="424" spans="1:50" ht="17.25" hidden="1" customHeight="1" x14ac:dyDescent="0.3">
      <c r="A424" s="213"/>
      <c r="B424" s="214"/>
      <c r="C424" s="215"/>
      <c r="D424" s="186"/>
      <c r="E424" s="184"/>
      <c r="F424" s="185"/>
      <c r="G424" s="186"/>
      <c r="H424" s="186"/>
      <c r="I424" s="187"/>
      <c r="J424" s="188"/>
      <c r="K424" s="216"/>
      <c r="L424" s="186"/>
      <c r="M424" s="186"/>
      <c r="N424" s="187"/>
      <c r="O424" s="191"/>
      <c r="P424" s="370" t="s">
        <v>323</v>
      </c>
      <c r="Q424" s="218"/>
      <c r="R424" s="219">
        <f t="shared" si="52"/>
        <v>0</v>
      </c>
      <c r="S424" s="219">
        <f t="shared" si="53"/>
        <v>14</v>
      </c>
      <c r="T424" s="195"/>
      <c r="U424" s="196">
        <v>4</v>
      </c>
      <c r="V424" s="89">
        <f t="shared" si="48"/>
        <v>0</v>
      </c>
      <c r="W424" s="220" t="s">
        <v>500</v>
      </c>
      <c r="X424" s="221" t="s">
        <v>503</v>
      </c>
      <c r="Y424" s="222" t="s">
        <v>43</v>
      </c>
      <c r="Z424" s="199"/>
      <c r="AA424" s="218"/>
      <c r="AB424" s="223">
        <v>0</v>
      </c>
      <c r="AC424" s="224" t="s">
        <v>146</v>
      </c>
      <c r="AD424" s="225">
        <f t="shared" si="105"/>
        <v>202</v>
      </c>
      <c r="AE424" s="226">
        <f>CEILING(AD424+AD424*'[1]Nastavení cen'!$J$17,1)</f>
        <v>295</v>
      </c>
      <c r="AF424" s="226">
        <f t="shared" si="106"/>
        <v>0</v>
      </c>
      <c r="AG424" s="241"/>
      <c r="AH424" s="242"/>
      <c r="AI424" s="242"/>
      <c r="AJ424" s="228">
        <f t="shared" si="56"/>
        <v>295</v>
      </c>
      <c r="AK424" s="218"/>
      <c r="AL424" s="229">
        <f t="shared" si="57"/>
        <v>0</v>
      </c>
      <c r="AM424" s="204"/>
      <c r="AN424" s="230" t="s">
        <v>41</v>
      </c>
      <c r="AO424" s="231" t="s">
        <v>41</v>
      </c>
      <c r="AP424" s="245" t="s">
        <v>41</v>
      </c>
      <c r="AQ424" s="233" t="s">
        <v>41</v>
      </c>
      <c r="AR424" s="234" t="s">
        <v>41</v>
      </c>
      <c r="AS424" s="235"/>
      <c r="AT424" s="236"/>
      <c r="AU424" s="237"/>
      <c r="AV424" s="238">
        <v>31</v>
      </c>
      <c r="AW424" s="239">
        <f>'[1]Nastavení cen'!$H$17</f>
        <v>390</v>
      </c>
      <c r="AX424" s="240"/>
    </row>
    <row r="425" spans="1:50" ht="17.25" hidden="1" customHeight="1" x14ac:dyDescent="0.3">
      <c r="A425" s="213"/>
      <c r="B425" s="214"/>
      <c r="C425" s="215"/>
      <c r="D425" s="186"/>
      <c r="E425" s="184"/>
      <c r="F425" s="185"/>
      <c r="G425" s="186"/>
      <c r="H425" s="186"/>
      <c r="I425" s="187"/>
      <c r="J425" s="188"/>
      <c r="K425" s="216"/>
      <c r="L425" s="186"/>
      <c r="M425" s="186"/>
      <c r="N425" s="187"/>
      <c r="O425" s="191"/>
      <c r="P425" s="370" t="s">
        <v>323</v>
      </c>
      <c r="Q425" s="218"/>
      <c r="R425" s="219">
        <f t="shared" si="52"/>
        <v>0</v>
      </c>
      <c r="S425" s="219">
        <f t="shared" si="53"/>
        <v>14</v>
      </c>
      <c r="T425" s="195"/>
      <c r="U425" s="196">
        <v>5</v>
      </c>
      <c r="V425" s="89">
        <f t="shared" si="48"/>
        <v>0</v>
      </c>
      <c r="W425" s="220" t="s">
        <v>504</v>
      </c>
      <c r="X425" s="221" t="s">
        <v>505</v>
      </c>
      <c r="Y425" s="222" t="s">
        <v>506</v>
      </c>
      <c r="Z425" s="199"/>
      <c r="AA425" s="218"/>
      <c r="AB425" s="223">
        <v>0</v>
      </c>
      <c r="AC425" s="224" t="s">
        <v>146</v>
      </c>
      <c r="AD425" s="225">
        <f t="shared" si="105"/>
        <v>176</v>
      </c>
      <c r="AE425" s="226">
        <f>CEILING(AD425+AD425*'[1]Nastavení cen'!$J$17,1)</f>
        <v>257</v>
      </c>
      <c r="AF425" s="226">
        <f t="shared" si="106"/>
        <v>0</v>
      </c>
      <c r="AG425" s="227">
        <f>CEILING(AX425+(AX425*'[1]Nastavení cen'!$G$17),1)</f>
        <v>450</v>
      </c>
      <c r="AH425" s="227">
        <f>CEILING(AG425*'[1]Nastavení cen'!$K$17,1)+AG425</f>
        <v>585</v>
      </c>
      <c r="AI425" s="227">
        <f>(AB425*AH425)</f>
        <v>0</v>
      </c>
      <c r="AJ425" s="228">
        <f t="shared" si="56"/>
        <v>842</v>
      </c>
      <c r="AK425" s="218"/>
      <c r="AL425" s="229">
        <f t="shared" si="57"/>
        <v>0</v>
      </c>
      <c r="AM425" s="204"/>
      <c r="AN425" s="230">
        <v>25</v>
      </c>
      <c r="AO425" s="231">
        <f>AB425*AN425</f>
        <v>0</v>
      </c>
      <c r="AP425" s="232">
        <v>0.05</v>
      </c>
      <c r="AQ425" s="233">
        <f>AB425*AN425*AP425</f>
        <v>0</v>
      </c>
      <c r="AR425" s="234"/>
      <c r="AS425" s="235"/>
      <c r="AT425" s="236"/>
      <c r="AU425" s="237"/>
      <c r="AV425" s="238">
        <v>27</v>
      </c>
      <c r="AW425" s="239">
        <f>'[1]Nastavení cen'!$H$17</f>
        <v>390</v>
      </c>
      <c r="AX425" s="240">
        <v>450</v>
      </c>
    </row>
    <row r="426" spans="1:50" ht="17.25" hidden="1" customHeight="1" x14ac:dyDescent="0.3">
      <c r="A426" s="213"/>
      <c r="B426" s="214"/>
      <c r="C426" s="215"/>
      <c r="D426" s="186"/>
      <c r="E426" s="184"/>
      <c r="F426" s="185"/>
      <c r="G426" s="186"/>
      <c r="H426" s="186"/>
      <c r="I426" s="187"/>
      <c r="J426" s="188"/>
      <c r="K426" s="216"/>
      <c r="L426" s="186"/>
      <c r="M426" s="186"/>
      <c r="N426" s="187"/>
      <c r="O426" s="191"/>
      <c r="P426" s="370" t="s">
        <v>323</v>
      </c>
      <c r="Q426" s="218"/>
      <c r="R426" s="219">
        <f t="shared" si="52"/>
        <v>0</v>
      </c>
      <c r="S426" s="219">
        <f t="shared" si="53"/>
        <v>14</v>
      </c>
      <c r="T426" s="195"/>
      <c r="U426" s="196">
        <v>4</v>
      </c>
      <c r="V426" s="89">
        <f t="shared" si="48"/>
        <v>0</v>
      </c>
      <c r="W426" s="220" t="s">
        <v>504</v>
      </c>
      <c r="X426" s="221" t="s">
        <v>507</v>
      </c>
      <c r="Y426" s="222" t="s">
        <v>43</v>
      </c>
      <c r="Z426" s="199"/>
      <c r="AA426" s="218"/>
      <c r="AB426" s="223">
        <v>0</v>
      </c>
      <c r="AC426" s="224" t="s">
        <v>40</v>
      </c>
      <c r="AD426" s="225">
        <f t="shared" si="105"/>
        <v>221</v>
      </c>
      <c r="AE426" s="226">
        <f>CEILING(AD426+AD426*'[1]Nastavení cen'!$J$17,1)</f>
        <v>323</v>
      </c>
      <c r="AF426" s="226">
        <f t="shared" si="106"/>
        <v>0</v>
      </c>
      <c r="AG426" s="241"/>
      <c r="AH426" s="242"/>
      <c r="AI426" s="242"/>
      <c r="AJ426" s="228">
        <f t="shared" si="56"/>
        <v>323</v>
      </c>
      <c r="AK426" s="218"/>
      <c r="AL426" s="229">
        <f t="shared" si="57"/>
        <v>0</v>
      </c>
      <c r="AM426" s="204"/>
      <c r="AN426" s="230" t="s">
        <v>41</v>
      </c>
      <c r="AO426" s="231" t="s">
        <v>41</v>
      </c>
      <c r="AP426" s="245" t="s">
        <v>41</v>
      </c>
      <c r="AQ426" s="233" t="s">
        <v>41</v>
      </c>
      <c r="AR426" s="234" t="s">
        <v>41</v>
      </c>
      <c r="AS426" s="235"/>
      <c r="AT426" s="236"/>
      <c r="AU426" s="237"/>
      <c r="AV426" s="238">
        <v>34</v>
      </c>
      <c r="AW426" s="239">
        <f>'[1]Nastavení cen'!$H$17</f>
        <v>390</v>
      </c>
      <c r="AX426" s="240"/>
    </row>
    <row r="427" spans="1:50" ht="17.25" hidden="1" customHeight="1" x14ac:dyDescent="0.3">
      <c r="A427" s="213"/>
      <c r="B427" s="214"/>
      <c r="C427" s="215"/>
      <c r="D427" s="186"/>
      <c r="E427" s="184"/>
      <c r="F427" s="185"/>
      <c r="G427" s="186"/>
      <c r="H427" s="186"/>
      <c r="I427" s="187"/>
      <c r="J427" s="188"/>
      <c r="K427" s="216"/>
      <c r="L427" s="186"/>
      <c r="M427" s="186"/>
      <c r="N427" s="187"/>
      <c r="O427" s="191"/>
      <c r="P427" s="370" t="s">
        <v>323</v>
      </c>
      <c r="Q427" s="218"/>
      <c r="R427" s="219">
        <f t="shared" si="52"/>
        <v>0</v>
      </c>
      <c r="S427" s="219">
        <f t="shared" si="53"/>
        <v>14</v>
      </c>
      <c r="T427" s="195"/>
      <c r="U427" s="196">
        <v>5</v>
      </c>
      <c r="V427" s="89">
        <f t="shared" si="48"/>
        <v>0</v>
      </c>
      <c r="W427" s="220" t="s">
        <v>504</v>
      </c>
      <c r="X427" s="221" t="s">
        <v>508</v>
      </c>
      <c r="Y427" s="222" t="s">
        <v>509</v>
      </c>
      <c r="Z427" s="199"/>
      <c r="AA427" s="218"/>
      <c r="AB427" s="223">
        <v>0</v>
      </c>
      <c r="AC427" s="224" t="s">
        <v>40</v>
      </c>
      <c r="AD427" s="225">
        <f t="shared" si="105"/>
        <v>46</v>
      </c>
      <c r="AE427" s="226">
        <f>CEILING(AD427+AD427*'[1]Nastavení cen'!$J$17,1)</f>
        <v>68</v>
      </c>
      <c r="AF427" s="226">
        <f t="shared" si="106"/>
        <v>0</v>
      </c>
      <c r="AG427" s="227">
        <f>CEILING(AX427+(AX427*'[1]Nastavení cen'!$G$17),1)</f>
        <v>50</v>
      </c>
      <c r="AH427" s="227">
        <f>CEILING(AG427*'[1]Nastavení cen'!$K$17,1)+AG427</f>
        <v>65</v>
      </c>
      <c r="AI427" s="227">
        <f t="shared" ref="AI427:AI431" si="116">(AB427*AH427)</f>
        <v>0</v>
      </c>
      <c r="AJ427" s="228">
        <f t="shared" si="56"/>
        <v>133</v>
      </c>
      <c r="AK427" s="218"/>
      <c r="AL427" s="229">
        <f t="shared" si="57"/>
        <v>0</v>
      </c>
      <c r="AM427" s="204"/>
      <c r="AN427" s="230">
        <v>7</v>
      </c>
      <c r="AO427" s="231">
        <f t="shared" ref="AO427:AO429" si="117">AB427*AN427</f>
        <v>0</v>
      </c>
      <c r="AP427" s="232">
        <v>0.05</v>
      </c>
      <c r="AQ427" s="233">
        <f t="shared" ref="AQ427:AQ429" si="118">AB427*AN427*AP427</f>
        <v>0</v>
      </c>
      <c r="AR427" s="234"/>
      <c r="AS427" s="235"/>
      <c r="AT427" s="236"/>
      <c r="AU427" s="237"/>
      <c r="AV427" s="238">
        <v>7</v>
      </c>
      <c r="AW427" s="239">
        <f>'[1]Nastavení cen'!$H$17</f>
        <v>390</v>
      </c>
      <c r="AX427" s="240">
        <v>50</v>
      </c>
    </row>
    <row r="428" spans="1:50" ht="17.25" hidden="1" customHeight="1" x14ac:dyDescent="0.3">
      <c r="A428" s="213"/>
      <c r="B428" s="214"/>
      <c r="C428" s="215"/>
      <c r="D428" s="186"/>
      <c r="E428" s="184"/>
      <c r="F428" s="185"/>
      <c r="G428" s="186"/>
      <c r="H428" s="186"/>
      <c r="I428" s="187"/>
      <c r="J428" s="188"/>
      <c r="K428" s="216"/>
      <c r="L428" s="186"/>
      <c r="M428" s="186"/>
      <c r="N428" s="187"/>
      <c r="O428" s="191"/>
      <c r="P428" s="370" t="s">
        <v>323</v>
      </c>
      <c r="Q428" s="218"/>
      <c r="R428" s="219">
        <f t="shared" si="52"/>
        <v>0</v>
      </c>
      <c r="S428" s="219">
        <f t="shared" si="53"/>
        <v>14</v>
      </c>
      <c r="T428" s="195"/>
      <c r="U428" s="196">
        <v>5</v>
      </c>
      <c r="V428" s="89">
        <f t="shared" si="48"/>
        <v>0</v>
      </c>
      <c r="W428" s="220" t="s">
        <v>504</v>
      </c>
      <c r="X428" s="221" t="s">
        <v>510</v>
      </c>
      <c r="Y428" s="222" t="s">
        <v>511</v>
      </c>
      <c r="Z428" s="199"/>
      <c r="AA428" s="218"/>
      <c r="AB428" s="223">
        <v>0</v>
      </c>
      <c r="AC428" s="224" t="s">
        <v>40</v>
      </c>
      <c r="AD428" s="225">
        <f t="shared" si="105"/>
        <v>52</v>
      </c>
      <c r="AE428" s="226">
        <f>CEILING(AD428+AD428*'[1]Nastavení cen'!$J$17,1)</f>
        <v>76</v>
      </c>
      <c r="AF428" s="226">
        <f t="shared" si="106"/>
        <v>0</v>
      </c>
      <c r="AG428" s="227">
        <f>CEILING(AX428+(AX428*'[1]Nastavení cen'!$G$17),1)</f>
        <v>60</v>
      </c>
      <c r="AH428" s="227">
        <f>CEILING(AG428*'[1]Nastavení cen'!$K$17,1)+AG428</f>
        <v>78</v>
      </c>
      <c r="AI428" s="227">
        <f t="shared" si="116"/>
        <v>0</v>
      </c>
      <c r="AJ428" s="228">
        <f t="shared" si="56"/>
        <v>154</v>
      </c>
      <c r="AK428" s="218"/>
      <c r="AL428" s="229">
        <f t="shared" si="57"/>
        <v>0</v>
      </c>
      <c r="AM428" s="204"/>
      <c r="AN428" s="230">
        <v>13</v>
      </c>
      <c r="AO428" s="231">
        <f t="shared" si="117"/>
        <v>0</v>
      </c>
      <c r="AP428" s="232">
        <v>0.05</v>
      </c>
      <c r="AQ428" s="233">
        <f t="shared" si="118"/>
        <v>0</v>
      </c>
      <c r="AR428" s="234"/>
      <c r="AS428" s="235"/>
      <c r="AT428" s="236"/>
      <c r="AU428" s="237"/>
      <c r="AV428" s="238">
        <v>8</v>
      </c>
      <c r="AW428" s="239">
        <f>'[1]Nastavení cen'!$H$17</f>
        <v>390</v>
      </c>
      <c r="AX428" s="240">
        <v>60</v>
      </c>
    </row>
    <row r="429" spans="1:50" ht="17.25" hidden="1" customHeight="1" x14ac:dyDescent="0.3">
      <c r="A429" s="213"/>
      <c r="B429" s="214"/>
      <c r="C429" s="215"/>
      <c r="D429" s="186"/>
      <c r="E429" s="184"/>
      <c r="F429" s="185"/>
      <c r="G429" s="186"/>
      <c r="H429" s="186"/>
      <c r="I429" s="187"/>
      <c r="J429" s="188"/>
      <c r="K429" s="216"/>
      <c r="L429" s="186"/>
      <c r="M429" s="186"/>
      <c r="N429" s="187"/>
      <c r="O429" s="191"/>
      <c r="P429" s="370" t="s">
        <v>323</v>
      </c>
      <c r="Q429" s="218"/>
      <c r="R429" s="219">
        <f t="shared" si="52"/>
        <v>0</v>
      </c>
      <c r="S429" s="219">
        <f t="shared" si="53"/>
        <v>14</v>
      </c>
      <c r="T429" s="195"/>
      <c r="U429" s="196">
        <v>5</v>
      </c>
      <c r="V429" s="89">
        <f t="shared" si="48"/>
        <v>0</v>
      </c>
      <c r="W429" s="220" t="s">
        <v>504</v>
      </c>
      <c r="X429" s="221" t="s">
        <v>512</v>
      </c>
      <c r="Y429" s="222" t="s">
        <v>513</v>
      </c>
      <c r="Z429" s="199"/>
      <c r="AA429" s="218"/>
      <c r="AB429" s="223">
        <v>0</v>
      </c>
      <c r="AC429" s="224" t="s">
        <v>40</v>
      </c>
      <c r="AD429" s="225">
        <f t="shared" si="105"/>
        <v>59</v>
      </c>
      <c r="AE429" s="226">
        <f>CEILING(AD429+AD429*'[1]Nastavení cen'!$J$17,1)</f>
        <v>87</v>
      </c>
      <c r="AF429" s="226">
        <f t="shared" si="106"/>
        <v>0</v>
      </c>
      <c r="AG429" s="227">
        <f>CEILING(AX429+(AX429*'[1]Nastavení cen'!$G$17),1)</f>
        <v>70</v>
      </c>
      <c r="AH429" s="227">
        <f>CEILING(AG429*'[1]Nastavení cen'!$K$17,1)+AG429</f>
        <v>91</v>
      </c>
      <c r="AI429" s="227">
        <f t="shared" si="116"/>
        <v>0</v>
      </c>
      <c r="AJ429" s="228">
        <f t="shared" si="56"/>
        <v>178</v>
      </c>
      <c r="AK429" s="218"/>
      <c r="AL429" s="229">
        <f t="shared" si="57"/>
        <v>0</v>
      </c>
      <c r="AM429" s="204"/>
      <c r="AN429" s="230">
        <v>20</v>
      </c>
      <c r="AO429" s="231">
        <f t="shared" si="117"/>
        <v>0</v>
      </c>
      <c r="AP429" s="232">
        <v>0.05</v>
      </c>
      <c r="AQ429" s="233">
        <f t="shared" si="118"/>
        <v>0</v>
      </c>
      <c r="AR429" s="234"/>
      <c r="AS429" s="235"/>
      <c r="AT429" s="236"/>
      <c r="AU429" s="237"/>
      <c r="AV429" s="238">
        <v>9</v>
      </c>
      <c r="AW429" s="239">
        <f>'[1]Nastavení cen'!$H$17</f>
        <v>390</v>
      </c>
      <c r="AX429" s="240">
        <v>70</v>
      </c>
    </row>
    <row r="430" spans="1:50" ht="17.25" hidden="1" customHeight="1" x14ac:dyDescent="0.3">
      <c r="A430" s="213"/>
      <c r="B430" s="214"/>
      <c r="C430" s="215"/>
      <c r="D430" s="186"/>
      <c r="E430" s="184"/>
      <c r="F430" s="185"/>
      <c r="G430" s="186"/>
      <c r="H430" s="186"/>
      <c r="I430" s="187"/>
      <c r="J430" s="188"/>
      <c r="K430" s="216"/>
      <c r="L430" s="186"/>
      <c r="M430" s="186"/>
      <c r="N430" s="187"/>
      <c r="O430" s="191"/>
      <c r="P430" s="370" t="s">
        <v>323</v>
      </c>
      <c r="Q430" s="218"/>
      <c r="R430" s="219">
        <f t="shared" si="52"/>
        <v>0</v>
      </c>
      <c r="S430" s="219">
        <f t="shared" si="53"/>
        <v>14</v>
      </c>
      <c r="T430" s="195"/>
      <c r="U430" s="196">
        <v>1</v>
      </c>
      <c r="V430" s="89">
        <f t="shared" si="48"/>
        <v>0</v>
      </c>
      <c r="W430" s="220" t="s">
        <v>514</v>
      </c>
      <c r="X430" s="221" t="s">
        <v>515</v>
      </c>
      <c r="Y430" s="222" t="s">
        <v>516</v>
      </c>
      <c r="Z430" s="199"/>
      <c r="AA430" s="218"/>
      <c r="AB430" s="223">
        <v>0</v>
      </c>
      <c r="AC430" s="224" t="s">
        <v>48</v>
      </c>
      <c r="AD430" s="225">
        <f t="shared" si="105"/>
        <v>585</v>
      </c>
      <c r="AE430" s="226">
        <f>CEILING(AD430+AD430*'[1]Nastavení cen'!$J$17,1)</f>
        <v>855</v>
      </c>
      <c r="AF430" s="226">
        <f t="shared" si="106"/>
        <v>0</v>
      </c>
      <c r="AG430" s="241">
        <f>CEILING(AX430+(AX430*'[1]Nastavení cen'!$G$17),1)</f>
        <v>130</v>
      </c>
      <c r="AH430" s="242">
        <f>CEILING(AG430*'[1]Nastavení cen'!$K$17,1)+AG430</f>
        <v>169</v>
      </c>
      <c r="AI430" s="242">
        <f t="shared" si="116"/>
        <v>0</v>
      </c>
      <c r="AJ430" s="228">
        <f t="shared" si="56"/>
        <v>1024</v>
      </c>
      <c r="AK430" s="218"/>
      <c r="AL430" s="229">
        <f t="shared" si="57"/>
        <v>0</v>
      </c>
      <c r="AM430" s="204"/>
      <c r="AN430" s="230" t="s">
        <v>41</v>
      </c>
      <c r="AO430" s="231" t="s">
        <v>41</v>
      </c>
      <c r="AP430" s="245" t="s">
        <v>41</v>
      </c>
      <c r="AQ430" s="233" t="s">
        <v>41</v>
      </c>
      <c r="AR430" s="234" t="s">
        <v>41</v>
      </c>
      <c r="AS430" s="235">
        <v>40</v>
      </c>
      <c r="AT430" s="236">
        <f t="shared" ref="AT430:AT431" si="119">AB430*AS430</f>
        <v>0</v>
      </c>
      <c r="AU430" s="237"/>
      <c r="AV430" s="238" t="s">
        <v>517</v>
      </c>
      <c r="AW430" s="239">
        <f>'[1]Nastavení cen'!$H$17</f>
        <v>390</v>
      </c>
      <c r="AX430" s="240">
        <v>130</v>
      </c>
    </row>
    <row r="431" spans="1:50" ht="17.25" hidden="1" customHeight="1" x14ac:dyDescent="0.3">
      <c r="A431" s="213"/>
      <c r="B431" s="214"/>
      <c r="C431" s="215"/>
      <c r="D431" s="186"/>
      <c r="E431" s="184"/>
      <c r="F431" s="185"/>
      <c r="G431" s="186"/>
      <c r="H431" s="186"/>
      <c r="I431" s="187"/>
      <c r="J431" s="188"/>
      <c r="K431" s="216"/>
      <c r="L431" s="186"/>
      <c r="M431" s="186"/>
      <c r="N431" s="187"/>
      <c r="O431" s="191"/>
      <c r="P431" s="370" t="s">
        <v>323</v>
      </c>
      <c r="Q431" s="218"/>
      <c r="R431" s="219">
        <f t="shared" si="52"/>
        <v>0</v>
      </c>
      <c r="S431" s="219">
        <f t="shared" si="53"/>
        <v>14</v>
      </c>
      <c r="T431" s="195"/>
      <c r="U431" s="196">
        <v>5</v>
      </c>
      <c r="V431" s="89">
        <f t="shared" si="48"/>
        <v>0</v>
      </c>
      <c r="W431" s="220" t="s">
        <v>514</v>
      </c>
      <c r="X431" s="221" t="s">
        <v>515</v>
      </c>
      <c r="Y431" s="222" t="s">
        <v>518</v>
      </c>
      <c r="Z431" s="199"/>
      <c r="AA431" s="218"/>
      <c r="AB431" s="223">
        <v>0</v>
      </c>
      <c r="AC431" s="224" t="s">
        <v>48</v>
      </c>
      <c r="AD431" s="225">
        <f t="shared" si="105"/>
        <v>585</v>
      </c>
      <c r="AE431" s="226">
        <f>CEILING(AD431+AD431*'[1]Nastavení cen'!$J$17,1)</f>
        <v>855</v>
      </c>
      <c r="AF431" s="226">
        <f t="shared" si="106"/>
        <v>0</v>
      </c>
      <c r="AG431" s="227">
        <f>CEILING(AX431+(AX431*'[1]Nastavení cen'!$G$17),1)</f>
        <v>2000</v>
      </c>
      <c r="AH431" s="227">
        <f>CEILING(AG431*'[1]Nastavení cen'!$K$17,1)+AG431</f>
        <v>2600</v>
      </c>
      <c r="AI431" s="227">
        <f t="shared" si="116"/>
        <v>0</v>
      </c>
      <c r="AJ431" s="228">
        <f t="shared" si="56"/>
        <v>3455</v>
      </c>
      <c r="AK431" s="218"/>
      <c r="AL431" s="229">
        <f t="shared" si="57"/>
        <v>0</v>
      </c>
      <c r="AM431" s="204"/>
      <c r="AN431" s="230" t="s">
        <v>41</v>
      </c>
      <c r="AO431" s="231" t="s">
        <v>41</v>
      </c>
      <c r="AP431" s="245" t="s">
        <v>41</v>
      </c>
      <c r="AQ431" s="233" t="s">
        <v>41</v>
      </c>
      <c r="AR431" s="234" t="s">
        <v>41</v>
      </c>
      <c r="AS431" s="235">
        <v>220</v>
      </c>
      <c r="AT431" s="236">
        <f t="shared" si="119"/>
        <v>0</v>
      </c>
      <c r="AU431" s="237"/>
      <c r="AV431" s="238" t="s">
        <v>517</v>
      </c>
      <c r="AW431" s="239">
        <f>'[1]Nastavení cen'!$H$17</f>
        <v>390</v>
      </c>
      <c r="AX431" s="240">
        <v>2000</v>
      </c>
    </row>
    <row r="432" spans="1:50" ht="17.25" hidden="1" customHeight="1" x14ac:dyDescent="0.3">
      <c r="A432" s="213"/>
      <c r="B432" s="214"/>
      <c r="C432" s="215"/>
      <c r="D432" s="186"/>
      <c r="E432" s="184"/>
      <c r="F432" s="185"/>
      <c r="G432" s="186"/>
      <c r="H432" s="186"/>
      <c r="I432" s="187"/>
      <c r="J432" s="188"/>
      <c r="K432" s="216"/>
      <c r="L432" s="186"/>
      <c r="M432" s="186"/>
      <c r="N432" s="187"/>
      <c r="O432" s="191"/>
      <c r="P432" s="370" t="s">
        <v>323</v>
      </c>
      <c r="Q432" s="218"/>
      <c r="R432" s="219">
        <f t="shared" si="52"/>
        <v>0</v>
      </c>
      <c r="S432" s="219">
        <f t="shared" si="53"/>
        <v>14</v>
      </c>
      <c r="T432" s="195"/>
      <c r="U432" s="196">
        <v>4</v>
      </c>
      <c r="V432" s="89">
        <f t="shared" si="48"/>
        <v>0</v>
      </c>
      <c r="W432" s="220" t="s">
        <v>514</v>
      </c>
      <c r="X432" s="221" t="s">
        <v>515</v>
      </c>
      <c r="Y432" s="222" t="s">
        <v>43</v>
      </c>
      <c r="Z432" s="199"/>
      <c r="AA432" s="218"/>
      <c r="AB432" s="223">
        <v>0</v>
      </c>
      <c r="AC432" s="224" t="s">
        <v>48</v>
      </c>
      <c r="AD432" s="225">
        <f t="shared" si="105"/>
        <v>585</v>
      </c>
      <c r="AE432" s="226">
        <f>CEILING(AD432+AD432*'[1]Nastavení cen'!$J$17,1)</f>
        <v>855</v>
      </c>
      <c r="AF432" s="226">
        <f t="shared" si="106"/>
        <v>0</v>
      </c>
      <c r="AG432" s="227"/>
      <c r="AH432" s="227"/>
      <c r="AI432" s="227"/>
      <c r="AJ432" s="228">
        <f t="shared" si="56"/>
        <v>855</v>
      </c>
      <c r="AK432" s="218"/>
      <c r="AL432" s="229">
        <f t="shared" si="57"/>
        <v>0</v>
      </c>
      <c r="AM432" s="204"/>
      <c r="AN432" s="230" t="s">
        <v>41</v>
      </c>
      <c r="AO432" s="231" t="s">
        <v>41</v>
      </c>
      <c r="AP432" s="245" t="s">
        <v>41</v>
      </c>
      <c r="AQ432" s="233" t="s">
        <v>41</v>
      </c>
      <c r="AR432" s="234" t="s">
        <v>41</v>
      </c>
      <c r="AS432" s="235"/>
      <c r="AT432" s="236"/>
      <c r="AU432" s="237"/>
      <c r="AV432" s="238" t="s">
        <v>517</v>
      </c>
      <c r="AW432" s="239">
        <f>'[1]Nastavení cen'!$H$17</f>
        <v>390</v>
      </c>
      <c r="AX432" s="240"/>
    </row>
    <row r="433" spans="1:50" ht="17.25" hidden="1" customHeight="1" x14ac:dyDescent="0.3">
      <c r="A433" s="213"/>
      <c r="B433" s="214"/>
      <c r="C433" s="215"/>
      <c r="D433" s="186"/>
      <c r="E433" s="184"/>
      <c r="F433" s="185"/>
      <c r="G433" s="186"/>
      <c r="H433" s="186"/>
      <c r="I433" s="187"/>
      <c r="J433" s="188"/>
      <c r="K433" s="216"/>
      <c r="L433" s="186"/>
      <c r="M433" s="186"/>
      <c r="N433" s="187"/>
      <c r="O433" s="191"/>
      <c r="P433" s="370" t="s">
        <v>323</v>
      </c>
      <c r="Q433" s="218"/>
      <c r="R433" s="219">
        <f t="shared" si="52"/>
        <v>0</v>
      </c>
      <c r="S433" s="219">
        <f t="shared" si="53"/>
        <v>14</v>
      </c>
      <c r="T433" s="195"/>
      <c r="U433" s="196">
        <v>1</v>
      </c>
      <c r="V433" s="89">
        <f t="shared" si="48"/>
        <v>0</v>
      </c>
      <c r="W433" s="220" t="s">
        <v>514</v>
      </c>
      <c r="X433" s="221" t="s">
        <v>519</v>
      </c>
      <c r="Y433" s="222" t="s">
        <v>516</v>
      </c>
      <c r="Z433" s="199"/>
      <c r="AA433" s="218"/>
      <c r="AB433" s="223">
        <v>0</v>
      </c>
      <c r="AC433" s="224" t="s">
        <v>48</v>
      </c>
      <c r="AD433" s="225">
        <f t="shared" si="105"/>
        <v>618</v>
      </c>
      <c r="AE433" s="226">
        <f>CEILING(AD433+AD433*'[1]Nastavení cen'!$J$17,1)</f>
        <v>903</v>
      </c>
      <c r="AF433" s="226">
        <f t="shared" si="106"/>
        <v>0</v>
      </c>
      <c r="AG433" s="241">
        <f>CEILING(AX433+(AX433*'[1]Nastavení cen'!$G$17),1)</f>
        <v>150</v>
      </c>
      <c r="AH433" s="242">
        <f>CEILING(AG433*'[1]Nastavení cen'!$K$17,1)+AG433</f>
        <v>195</v>
      </c>
      <c r="AI433" s="242">
        <f t="shared" ref="AI433:AI434" si="120">(AB433*AH433)</f>
        <v>0</v>
      </c>
      <c r="AJ433" s="228">
        <f t="shared" si="56"/>
        <v>1098</v>
      </c>
      <c r="AK433" s="218"/>
      <c r="AL433" s="229">
        <f t="shared" si="57"/>
        <v>0</v>
      </c>
      <c r="AM433" s="204"/>
      <c r="AN433" s="230" t="s">
        <v>41</v>
      </c>
      <c r="AO433" s="231" t="s">
        <v>41</v>
      </c>
      <c r="AP433" s="245" t="s">
        <v>41</v>
      </c>
      <c r="AQ433" s="233" t="s">
        <v>41</v>
      </c>
      <c r="AR433" s="234" t="s">
        <v>41</v>
      </c>
      <c r="AS433" s="235">
        <v>50</v>
      </c>
      <c r="AT433" s="236">
        <f t="shared" ref="AT433:AT434" si="121">AB433*AS433</f>
        <v>0</v>
      </c>
      <c r="AU433" s="237"/>
      <c r="AV433" s="238" t="s">
        <v>520</v>
      </c>
      <c r="AW433" s="239">
        <f>'[1]Nastavení cen'!$H$17</f>
        <v>390</v>
      </c>
      <c r="AX433" s="240">
        <v>150</v>
      </c>
    </row>
    <row r="434" spans="1:50" ht="17.25" hidden="1" customHeight="1" x14ac:dyDescent="0.3">
      <c r="A434" s="213"/>
      <c r="B434" s="214"/>
      <c r="C434" s="215"/>
      <c r="D434" s="186"/>
      <c r="E434" s="184"/>
      <c r="F434" s="185"/>
      <c r="G434" s="186"/>
      <c r="H434" s="186"/>
      <c r="I434" s="187"/>
      <c r="J434" s="188"/>
      <c r="K434" s="216"/>
      <c r="L434" s="186"/>
      <c r="M434" s="186"/>
      <c r="N434" s="187"/>
      <c r="O434" s="191"/>
      <c r="P434" s="370" t="s">
        <v>323</v>
      </c>
      <c r="Q434" s="218"/>
      <c r="R434" s="219">
        <f t="shared" si="52"/>
        <v>0</v>
      </c>
      <c r="S434" s="219">
        <f t="shared" si="53"/>
        <v>14</v>
      </c>
      <c r="T434" s="195"/>
      <c r="U434" s="196">
        <v>5</v>
      </c>
      <c r="V434" s="89">
        <f t="shared" si="48"/>
        <v>0</v>
      </c>
      <c r="W434" s="220" t="s">
        <v>514</v>
      </c>
      <c r="X434" s="221" t="s">
        <v>519</v>
      </c>
      <c r="Y434" s="222" t="s">
        <v>521</v>
      </c>
      <c r="Z434" s="199"/>
      <c r="AA434" s="218"/>
      <c r="AB434" s="223">
        <v>0</v>
      </c>
      <c r="AC434" s="224" t="s">
        <v>48</v>
      </c>
      <c r="AD434" s="225">
        <f t="shared" si="105"/>
        <v>618</v>
      </c>
      <c r="AE434" s="226">
        <f>CEILING(AD434+AD434*'[1]Nastavení cen'!$J$17,1)</f>
        <v>903</v>
      </c>
      <c r="AF434" s="226">
        <f t="shared" si="106"/>
        <v>0</v>
      </c>
      <c r="AG434" s="227">
        <f>CEILING(AX434+(AX434*'[1]Nastavení cen'!$G$17),1)</f>
        <v>2200</v>
      </c>
      <c r="AH434" s="227">
        <f>CEILING(AG434*'[1]Nastavení cen'!$K$17,1)+AG434</f>
        <v>2860</v>
      </c>
      <c r="AI434" s="227">
        <f t="shared" si="120"/>
        <v>0</v>
      </c>
      <c r="AJ434" s="228">
        <f t="shared" si="56"/>
        <v>3763</v>
      </c>
      <c r="AK434" s="218"/>
      <c r="AL434" s="229">
        <f t="shared" si="57"/>
        <v>0</v>
      </c>
      <c r="AM434" s="204"/>
      <c r="AN434" s="230" t="s">
        <v>41</v>
      </c>
      <c r="AO434" s="231" t="s">
        <v>41</v>
      </c>
      <c r="AP434" s="245" t="s">
        <v>41</v>
      </c>
      <c r="AQ434" s="233" t="s">
        <v>41</v>
      </c>
      <c r="AR434" s="234" t="s">
        <v>41</v>
      </c>
      <c r="AS434" s="235">
        <v>250</v>
      </c>
      <c r="AT434" s="236">
        <f t="shared" si="121"/>
        <v>0</v>
      </c>
      <c r="AU434" s="237"/>
      <c r="AV434" s="238" t="s">
        <v>520</v>
      </c>
      <c r="AW434" s="239">
        <f>'[1]Nastavení cen'!$H$17</f>
        <v>390</v>
      </c>
      <c r="AX434" s="240">
        <v>2200</v>
      </c>
    </row>
    <row r="435" spans="1:50" ht="17.25" hidden="1" customHeight="1" x14ac:dyDescent="0.3">
      <c r="A435" s="213"/>
      <c r="B435" s="214"/>
      <c r="C435" s="215"/>
      <c r="D435" s="186"/>
      <c r="E435" s="184"/>
      <c r="F435" s="185"/>
      <c r="G435" s="186"/>
      <c r="H435" s="186"/>
      <c r="I435" s="187"/>
      <c r="J435" s="188"/>
      <c r="K435" s="216"/>
      <c r="L435" s="186"/>
      <c r="M435" s="186"/>
      <c r="N435" s="187"/>
      <c r="O435" s="191"/>
      <c r="P435" s="370" t="s">
        <v>323</v>
      </c>
      <c r="Q435" s="218"/>
      <c r="R435" s="219">
        <f t="shared" si="52"/>
        <v>0</v>
      </c>
      <c r="S435" s="219">
        <f t="shared" si="53"/>
        <v>14</v>
      </c>
      <c r="T435" s="195"/>
      <c r="U435" s="196">
        <v>4</v>
      </c>
      <c r="V435" s="89">
        <f t="shared" si="48"/>
        <v>0</v>
      </c>
      <c r="W435" s="220" t="s">
        <v>514</v>
      </c>
      <c r="X435" s="221" t="s">
        <v>519</v>
      </c>
      <c r="Y435" s="222" t="s">
        <v>43</v>
      </c>
      <c r="Z435" s="199"/>
      <c r="AA435" s="218"/>
      <c r="AB435" s="223">
        <v>0</v>
      </c>
      <c r="AC435" s="224" t="s">
        <v>48</v>
      </c>
      <c r="AD435" s="225">
        <f t="shared" si="105"/>
        <v>618</v>
      </c>
      <c r="AE435" s="226">
        <f>CEILING(AD435+AD435*'[1]Nastavení cen'!$J$17,1)</f>
        <v>903</v>
      </c>
      <c r="AF435" s="226">
        <f t="shared" si="106"/>
        <v>0</v>
      </c>
      <c r="AG435" s="227"/>
      <c r="AH435" s="227"/>
      <c r="AI435" s="227"/>
      <c r="AJ435" s="228">
        <f t="shared" si="56"/>
        <v>903</v>
      </c>
      <c r="AK435" s="218"/>
      <c r="AL435" s="229">
        <f t="shared" si="57"/>
        <v>0</v>
      </c>
      <c r="AM435" s="204"/>
      <c r="AN435" s="230" t="s">
        <v>41</v>
      </c>
      <c r="AO435" s="231" t="s">
        <v>41</v>
      </c>
      <c r="AP435" s="245" t="s">
        <v>41</v>
      </c>
      <c r="AQ435" s="233" t="s">
        <v>41</v>
      </c>
      <c r="AR435" s="234" t="s">
        <v>41</v>
      </c>
      <c r="AS435" s="235"/>
      <c r="AT435" s="236"/>
      <c r="AU435" s="237"/>
      <c r="AV435" s="238" t="s">
        <v>520</v>
      </c>
      <c r="AW435" s="239">
        <f>'[1]Nastavení cen'!$H$17</f>
        <v>390</v>
      </c>
      <c r="AX435" s="240"/>
    </row>
    <row r="436" spans="1:50" ht="17.25" hidden="1" customHeight="1" x14ac:dyDescent="0.3">
      <c r="A436" s="213"/>
      <c r="B436" s="214"/>
      <c r="C436" s="215"/>
      <c r="D436" s="186"/>
      <c r="E436" s="184"/>
      <c r="F436" s="185"/>
      <c r="G436" s="186"/>
      <c r="H436" s="186"/>
      <c r="I436" s="187"/>
      <c r="J436" s="188"/>
      <c r="K436" s="216"/>
      <c r="L436" s="186"/>
      <c r="M436" s="186"/>
      <c r="N436" s="187"/>
      <c r="O436" s="191"/>
      <c r="P436" s="370" t="s">
        <v>323</v>
      </c>
      <c r="Q436" s="218"/>
      <c r="R436" s="219">
        <f t="shared" si="52"/>
        <v>0</v>
      </c>
      <c r="S436" s="219">
        <f t="shared" si="53"/>
        <v>14</v>
      </c>
      <c r="T436" s="195"/>
      <c r="U436" s="196">
        <v>5</v>
      </c>
      <c r="V436" s="89">
        <f t="shared" si="48"/>
        <v>0</v>
      </c>
      <c r="W436" s="220" t="s">
        <v>522</v>
      </c>
      <c r="X436" s="221" t="s">
        <v>523</v>
      </c>
      <c r="Y436" s="222" t="s">
        <v>524</v>
      </c>
      <c r="Z436" s="199"/>
      <c r="AA436" s="218"/>
      <c r="AB436" s="223">
        <v>0</v>
      </c>
      <c r="AC436" s="224" t="s">
        <v>40</v>
      </c>
      <c r="AD436" s="225">
        <f t="shared" si="105"/>
        <v>780</v>
      </c>
      <c r="AE436" s="226">
        <f>CEILING(AD436+AD436*'[1]Nastavení cen'!$J$17,1)</f>
        <v>1139</v>
      </c>
      <c r="AF436" s="226">
        <f t="shared" si="106"/>
        <v>0</v>
      </c>
      <c r="AG436" s="227">
        <f>CEILING(AX436+(AX436*'[1]Nastavení cen'!$G$17),1)</f>
        <v>300</v>
      </c>
      <c r="AH436" s="227">
        <f>CEILING(AG436*'[1]Nastavení cen'!$K$17,1)+AG436</f>
        <v>390</v>
      </c>
      <c r="AI436" s="227">
        <f t="shared" ref="AI436:AI437" si="122">(AB436*AH436)</f>
        <v>0</v>
      </c>
      <c r="AJ436" s="228">
        <f t="shared" si="56"/>
        <v>1529</v>
      </c>
      <c r="AK436" s="218"/>
      <c r="AL436" s="229">
        <f t="shared" si="57"/>
        <v>0</v>
      </c>
      <c r="AM436" s="204"/>
      <c r="AN436" s="230">
        <v>20</v>
      </c>
      <c r="AO436" s="231">
        <f t="shared" ref="AO436:AO437" si="123">AB436*AN436</f>
        <v>0</v>
      </c>
      <c r="AP436" s="232">
        <v>0.05</v>
      </c>
      <c r="AQ436" s="233">
        <f t="shared" ref="AQ436:AQ437" si="124">AB436*AN436*AP436</f>
        <v>0</v>
      </c>
      <c r="AR436" s="234"/>
      <c r="AS436" s="235"/>
      <c r="AT436" s="236"/>
      <c r="AU436" s="237"/>
      <c r="AV436" s="238">
        <v>120</v>
      </c>
      <c r="AW436" s="239">
        <f>'[1]Nastavení cen'!$H$17</f>
        <v>390</v>
      </c>
      <c r="AX436" s="240">
        <v>300</v>
      </c>
    </row>
    <row r="437" spans="1:50" ht="17.25" hidden="1" customHeight="1" x14ac:dyDescent="0.3">
      <c r="A437" s="213"/>
      <c r="B437" s="214"/>
      <c r="C437" s="215"/>
      <c r="D437" s="186"/>
      <c r="E437" s="184"/>
      <c r="F437" s="185"/>
      <c r="G437" s="186"/>
      <c r="H437" s="186"/>
      <c r="I437" s="187"/>
      <c r="J437" s="188"/>
      <c r="K437" s="216"/>
      <c r="L437" s="186"/>
      <c r="M437" s="186"/>
      <c r="N437" s="187"/>
      <c r="O437" s="191"/>
      <c r="P437" s="370" t="s">
        <v>323</v>
      </c>
      <c r="Q437" s="218"/>
      <c r="R437" s="219">
        <f t="shared" si="52"/>
        <v>0</v>
      </c>
      <c r="S437" s="219">
        <f t="shared" si="53"/>
        <v>14</v>
      </c>
      <c r="T437" s="195"/>
      <c r="U437" s="196">
        <v>5</v>
      </c>
      <c r="V437" s="89">
        <f t="shared" si="48"/>
        <v>0</v>
      </c>
      <c r="W437" s="220" t="s">
        <v>522</v>
      </c>
      <c r="X437" s="221" t="s">
        <v>525</v>
      </c>
      <c r="Y437" s="222" t="s">
        <v>524</v>
      </c>
      <c r="Z437" s="199"/>
      <c r="AA437" s="218"/>
      <c r="AB437" s="223">
        <v>0</v>
      </c>
      <c r="AC437" s="224" t="s">
        <v>40</v>
      </c>
      <c r="AD437" s="227">
        <f t="shared" si="105"/>
        <v>780</v>
      </c>
      <c r="AE437" s="227">
        <f>CEILING(AD437+AD437*'[1]Nastavení cen'!$J$17,1)</f>
        <v>1139</v>
      </c>
      <c r="AF437" s="227">
        <f t="shared" si="106"/>
        <v>0</v>
      </c>
      <c r="AG437" s="227">
        <f>CEILING(AX437+(AX437*'[1]Nastavení cen'!$G$17),1)</f>
        <v>300</v>
      </c>
      <c r="AH437" s="227">
        <f>CEILING(AG437*'[1]Nastavení cen'!$K$17,1)+AG437</f>
        <v>390</v>
      </c>
      <c r="AI437" s="227">
        <f t="shared" si="122"/>
        <v>0</v>
      </c>
      <c r="AJ437" s="228">
        <f t="shared" si="56"/>
        <v>1529</v>
      </c>
      <c r="AK437" s="218"/>
      <c r="AL437" s="229">
        <f t="shared" si="57"/>
        <v>0</v>
      </c>
      <c r="AM437" s="204"/>
      <c r="AN437" s="230">
        <v>20</v>
      </c>
      <c r="AO437" s="231">
        <f t="shared" si="123"/>
        <v>0</v>
      </c>
      <c r="AP437" s="232">
        <v>0.05</v>
      </c>
      <c r="AQ437" s="233">
        <f t="shared" si="124"/>
        <v>0</v>
      </c>
      <c r="AR437" s="234"/>
      <c r="AS437" s="235"/>
      <c r="AT437" s="236"/>
      <c r="AU437" s="237"/>
      <c r="AV437" s="238">
        <v>120</v>
      </c>
      <c r="AW437" s="239">
        <f>'[1]Nastavení cen'!$H$17</f>
        <v>390</v>
      </c>
      <c r="AX437" s="240">
        <v>300</v>
      </c>
    </row>
    <row r="438" spans="1:50" ht="17.25" hidden="1" customHeight="1" x14ac:dyDescent="0.3">
      <c r="A438" s="213"/>
      <c r="B438" s="214"/>
      <c r="C438" s="215"/>
      <c r="D438" s="186"/>
      <c r="E438" s="184"/>
      <c r="F438" s="185"/>
      <c r="G438" s="186"/>
      <c r="H438" s="186"/>
      <c r="I438" s="187"/>
      <c r="J438" s="188"/>
      <c r="K438" s="216"/>
      <c r="L438" s="186"/>
      <c r="M438" s="186"/>
      <c r="N438" s="187"/>
      <c r="O438" s="191"/>
      <c r="P438" s="370" t="s">
        <v>323</v>
      </c>
      <c r="Q438" s="218"/>
      <c r="R438" s="219">
        <f t="shared" si="52"/>
        <v>0</v>
      </c>
      <c r="S438" s="219">
        <f t="shared" si="53"/>
        <v>14</v>
      </c>
      <c r="T438" s="195"/>
      <c r="U438" s="196">
        <v>4</v>
      </c>
      <c r="V438" s="89">
        <f t="shared" si="48"/>
        <v>0</v>
      </c>
      <c r="W438" s="220" t="s">
        <v>522</v>
      </c>
      <c r="X438" s="221" t="s">
        <v>523</v>
      </c>
      <c r="Y438" s="222" t="s">
        <v>43</v>
      </c>
      <c r="Z438" s="199"/>
      <c r="AA438" s="218"/>
      <c r="AB438" s="223">
        <v>0</v>
      </c>
      <c r="AC438" s="224" t="s">
        <v>40</v>
      </c>
      <c r="AD438" s="225">
        <f t="shared" si="105"/>
        <v>780</v>
      </c>
      <c r="AE438" s="226">
        <f>CEILING(AD438+AD438*'[1]Nastavení cen'!$J$17,1)</f>
        <v>1139</v>
      </c>
      <c r="AF438" s="226">
        <f t="shared" si="106"/>
        <v>0</v>
      </c>
      <c r="AG438" s="227"/>
      <c r="AH438" s="227"/>
      <c r="AI438" s="227"/>
      <c r="AJ438" s="228">
        <f t="shared" si="56"/>
        <v>1139</v>
      </c>
      <c r="AK438" s="218"/>
      <c r="AL438" s="229">
        <f t="shared" si="57"/>
        <v>0</v>
      </c>
      <c r="AM438" s="204"/>
      <c r="AN438" s="230" t="s">
        <v>41</v>
      </c>
      <c r="AO438" s="231" t="s">
        <v>41</v>
      </c>
      <c r="AP438" s="245" t="s">
        <v>41</v>
      </c>
      <c r="AQ438" s="233" t="s">
        <v>41</v>
      </c>
      <c r="AR438" s="234" t="s">
        <v>41</v>
      </c>
      <c r="AS438" s="235"/>
      <c r="AT438" s="236"/>
      <c r="AU438" s="237"/>
      <c r="AV438" s="238">
        <v>120</v>
      </c>
      <c r="AW438" s="239">
        <f>'[1]Nastavení cen'!$H$17</f>
        <v>390</v>
      </c>
      <c r="AX438" s="240"/>
    </row>
    <row r="439" spans="1:50" ht="17.25" hidden="1" customHeight="1" x14ac:dyDescent="0.3">
      <c r="A439" s="213"/>
      <c r="B439" s="214"/>
      <c r="C439" s="215"/>
      <c r="D439" s="186"/>
      <c r="E439" s="184"/>
      <c r="F439" s="185"/>
      <c r="G439" s="186"/>
      <c r="H439" s="186"/>
      <c r="I439" s="187"/>
      <c r="J439" s="188"/>
      <c r="K439" s="216"/>
      <c r="L439" s="186"/>
      <c r="M439" s="186"/>
      <c r="N439" s="187"/>
      <c r="O439" s="191"/>
      <c r="P439" s="370" t="s">
        <v>323</v>
      </c>
      <c r="Q439" s="218"/>
      <c r="R439" s="219">
        <f t="shared" si="52"/>
        <v>0</v>
      </c>
      <c r="S439" s="219">
        <f t="shared" si="53"/>
        <v>14</v>
      </c>
      <c r="T439" s="195"/>
      <c r="U439" s="196">
        <v>5</v>
      </c>
      <c r="V439" s="89">
        <f t="shared" si="48"/>
        <v>0</v>
      </c>
      <c r="W439" s="220" t="s">
        <v>522</v>
      </c>
      <c r="X439" s="221" t="s">
        <v>526</v>
      </c>
      <c r="Y439" s="222" t="s">
        <v>527</v>
      </c>
      <c r="Z439" s="199"/>
      <c r="AA439" s="218"/>
      <c r="AB439" s="223">
        <v>0</v>
      </c>
      <c r="AC439" s="224" t="s">
        <v>40</v>
      </c>
      <c r="AD439" s="225">
        <f t="shared" si="105"/>
        <v>975</v>
      </c>
      <c r="AE439" s="226">
        <f>CEILING(AD439+AD439*'[1]Nastavení cen'!$J$17,1)</f>
        <v>1424</v>
      </c>
      <c r="AF439" s="226">
        <f t="shared" si="106"/>
        <v>0</v>
      </c>
      <c r="AG439" s="227">
        <f>CEILING(AX439+(AX439*'[1]Nastavení cen'!$G$17),1)</f>
        <v>300</v>
      </c>
      <c r="AH439" s="227">
        <f>CEILING(AG439*'[1]Nastavení cen'!$K$17,1)+AG439</f>
        <v>390</v>
      </c>
      <c r="AI439" s="227">
        <f t="shared" ref="AI439:AI440" si="125">(AB439*AH439)</f>
        <v>0</v>
      </c>
      <c r="AJ439" s="228">
        <f t="shared" si="56"/>
        <v>1814</v>
      </c>
      <c r="AK439" s="218"/>
      <c r="AL439" s="229">
        <f t="shared" si="57"/>
        <v>0</v>
      </c>
      <c r="AM439" s="204"/>
      <c r="AN439" s="230">
        <v>40</v>
      </c>
      <c r="AO439" s="231">
        <f t="shared" ref="AO439:AO440" si="126">AB439*AN439</f>
        <v>0</v>
      </c>
      <c r="AP439" s="232">
        <v>0.05</v>
      </c>
      <c r="AQ439" s="233">
        <f t="shared" ref="AQ439:AQ440" si="127">AB439*AN439*AP439</f>
        <v>0</v>
      </c>
      <c r="AR439" s="234"/>
      <c r="AS439" s="235"/>
      <c r="AT439" s="236"/>
      <c r="AU439" s="237"/>
      <c r="AV439" s="238">
        <v>150</v>
      </c>
      <c r="AW439" s="239">
        <f>'[1]Nastavení cen'!$H$17</f>
        <v>390</v>
      </c>
      <c r="AX439" s="240">
        <v>300</v>
      </c>
    </row>
    <row r="440" spans="1:50" ht="17.25" hidden="1" customHeight="1" x14ac:dyDescent="0.3">
      <c r="A440" s="213"/>
      <c r="B440" s="214"/>
      <c r="C440" s="215"/>
      <c r="D440" s="186"/>
      <c r="E440" s="184"/>
      <c r="F440" s="185"/>
      <c r="G440" s="186"/>
      <c r="H440" s="186"/>
      <c r="I440" s="187"/>
      <c r="J440" s="188"/>
      <c r="K440" s="216"/>
      <c r="L440" s="186"/>
      <c r="M440" s="186"/>
      <c r="N440" s="187"/>
      <c r="O440" s="191"/>
      <c r="P440" s="370" t="s">
        <v>323</v>
      </c>
      <c r="Q440" s="218"/>
      <c r="R440" s="219">
        <f t="shared" si="52"/>
        <v>0</v>
      </c>
      <c r="S440" s="219">
        <f t="shared" si="53"/>
        <v>14</v>
      </c>
      <c r="T440" s="195"/>
      <c r="U440" s="196">
        <v>5</v>
      </c>
      <c r="V440" s="89">
        <f t="shared" si="48"/>
        <v>0</v>
      </c>
      <c r="W440" s="220" t="s">
        <v>522</v>
      </c>
      <c r="X440" s="221" t="s">
        <v>528</v>
      </c>
      <c r="Y440" s="222" t="s">
        <v>527</v>
      </c>
      <c r="Z440" s="199"/>
      <c r="AA440" s="218"/>
      <c r="AB440" s="223">
        <v>0</v>
      </c>
      <c r="AC440" s="224" t="s">
        <v>40</v>
      </c>
      <c r="AD440" s="227">
        <f t="shared" si="105"/>
        <v>975</v>
      </c>
      <c r="AE440" s="227">
        <f>CEILING(AD440+AD440*'[1]Nastavení cen'!$J$17,1)</f>
        <v>1424</v>
      </c>
      <c r="AF440" s="227">
        <f t="shared" si="106"/>
        <v>0</v>
      </c>
      <c r="AG440" s="227">
        <f>CEILING(AX440+(AX440*'[1]Nastavení cen'!$G$17),1)</f>
        <v>300</v>
      </c>
      <c r="AH440" s="227">
        <f>CEILING(AG440*'[1]Nastavení cen'!$K$17,1)+AG440</f>
        <v>390</v>
      </c>
      <c r="AI440" s="227">
        <f t="shared" si="125"/>
        <v>0</v>
      </c>
      <c r="AJ440" s="228">
        <f t="shared" si="56"/>
        <v>1814</v>
      </c>
      <c r="AK440" s="218"/>
      <c r="AL440" s="229">
        <f t="shared" si="57"/>
        <v>0</v>
      </c>
      <c r="AM440" s="204"/>
      <c r="AN440" s="230">
        <v>40</v>
      </c>
      <c r="AO440" s="231">
        <f t="shared" si="126"/>
        <v>0</v>
      </c>
      <c r="AP440" s="232">
        <v>0.05</v>
      </c>
      <c r="AQ440" s="233">
        <f t="shared" si="127"/>
        <v>0</v>
      </c>
      <c r="AR440" s="234"/>
      <c r="AS440" s="235"/>
      <c r="AT440" s="236"/>
      <c r="AU440" s="237"/>
      <c r="AV440" s="238">
        <v>150</v>
      </c>
      <c r="AW440" s="239">
        <f>'[1]Nastavení cen'!$H$17</f>
        <v>390</v>
      </c>
      <c r="AX440" s="240">
        <v>300</v>
      </c>
    </row>
    <row r="441" spans="1:50" ht="17.25" hidden="1" customHeight="1" x14ac:dyDescent="0.3">
      <c r="A441" s="213"/>
      <c r="B441" s="214"/>
      <c r="C441" s="215"/>
      <c r="D441" s="186"/>
      <c r="E441" s="184"/>
      <c r="F441" s="185"/>
      <c r="G441" s="186"/>
      <c r="H441" s="186"/>
      <c r="I441" s="187"/>
      <c r="J441" s="188"/>
      <c r="K441" s="216"/>
      <c r="L441" s="186"/>
      <c r="M441" s="186"/>
      <c r="N441" s="187"/>
      <c r="O441" s="191"/>
      <c r="P441" s="370" t="s">
        <v>323</v>
      </c>
      <c r="Q441" s="218"/>
      <c r="R441" s="219">
        <f t="shared" si="52"/>
        <v>0</v>
      </c>
      <c r="S441" s="219">
        <f t="shared" si="53"/>
        <v>14</v>
      </c>
      <c r="T441" s="195"/>
      <c r="U441" s="196">
        <v>4</v>
      </c>
      <c r="V441" s="89">
        <f t="shared" si="48"/>
        <v>0</v>
      </c>
      <c r="W441" s="220" t="s">
        <v>522</v>
      </c>
      <c r="X441" s="221" t="s">
        <v>526</v>
      </c>
      <c r="Y441" s="222" t="s">
        <v>43</v>
      </c>
      <c r="Z441" s="199"/>
      <c r="AA441" s="218"/>
      <c r="AB441" s="223">
        <v>0</v>
      </c>
      <c r="AC441" s="224" t="s">
        <v>40</v>
      </c>
      <c r="AD441" s="225">
        <f t="shared" si="105"/>
        <v>975</v>
      </c>
      <c r="AE441" s="226">
        <f>CEILING(AD441+AD441*'[1]Nastavení cen'!$J$17,1)</f>
        <v>1424</v>
      </c>
      <c r="AF441" s="226">
        <f t="shared" si="106"/>
        <v>0</v>
      </c>
      <c r="AG441" s="227"/>
      <c r="AH441" s="227"/>
      <c r="AI441" s="227"/>
      <c r="AJ441" s="228">
        <f t="shared" si="56"/>
        <v>1424</v>
      </c>
      <c r="AK441" s="218"/>
      <c r="AL441" s="229">
        <f t="shared" si="57"/>
        <v>0</v>
      </c>
      <c r="AM441" s="204"/>
      <c r="AN441" s="230" t="s">
        <v>41</v>
      </c>
      <c r="AO441" s="231" t="s">
        <v>41</v>
      </c>
      <c r="AP441" s="245" t="s">
        <v>41</v>
      </c>
      <c r="AQ441" s="233" t="s">
        <v>41</v>
      </c>
      <c r="AR441" s="234" t="s">
        <v>41</v>
      </c>
      <c r="AS441" s="235"/>
      <c r="AT441" s="236"/>
      <c r="AU441" s="237"/>
      <c r="AV441" s="238">
        <v>150</v>
      </c>
      <c r="AW441" s="239">
        <f>'[1]Nastavení cen'!$H$17</f>
        <v>390</v>
      </c>
      <c r="AX441" s="240"/>
    </row>
    <row r="442" spans="1:50" ht="17.25" hidden="1" customHeight="1" x14ac:dyDescent="0.3">
      <c r="A442" s="213"/>
      <c r="B442" s="214"/>
      <c r="C442" s="215"/>
      <c r="D442" s="186"/>
      <c r="E442" s="184"/>
      <c r="F442" s="185"/>
      <c r="G442" s="186"/>
      <c r="H442" s="186"/>
      <c r="I442" s="187"/>
      <c r="J442" s="188"/>
      <c r="K442" s="216"/>
      <c r="L442" s="186"/>
      <c r="M442" s="186"/>
      <c r="N442" s="187"/>
      <c r="O442" s="191"/>
      <c r="P442" s="370" t="s">
        <v>323</v>
      </c>
      <c r="Q442" s="218"/>
      <c r="R442" s="219">
        <f t="shared" si="52"/>
        <v>0</v>
      </c>
      <c r="S442" s="219">
        <f t="shared" si="53"/>
        <v>14</v>
      </c>
      <c r="T442" s="195"/>
      <c r="U442" s="196">
        <v>5</v>
      </c>
      <c r="V442" s="89">
        <f t="shared" si="48"/>
        <v>0</v>
      </c>
      <c r="W442" s="220" t="s">
        <v>522</v>
      </c>
      <c r="X442" s="221" t="s">
        <v>529</v>
      </c>
      <c r="Y442" s="222" t="s">
        <v>527</v>
      </c>
      <c r="Z442" s="199"/>
      <c r="AA442" s="218"/>
      <c r="AB442" s="223">
        <v>0</v>
      </c>
      <c r="AC442" s="224" t="s">
        <v>40</v>
      </c>
      <c r="AD442" s="225">
        <f t="shared" si="105"/>
        <v>1170</v>
      </c>
      <c r="AE442" s="226">
        <f>CEILING(AD442+AD442*'[1]Nastavení cen'!$J$17,1)</f>
        <v>1709</v>
      </c>
      <c r="AF442" s="226">
        <f t="shared" si="106"/>
        <v>0</v>
      </c>
      <c r="AG442" s="227">
        <f>CEILING(AX442+(AX442*'[1]Nastavení cen'!$G$17),1)</f>
        <v>400</v>
      </c>
      <c r="AH442" s="227">
        <f>CEILING(AG442*'[1]Nastavení cen'!$K$17,1)+AG442</f>
        <v>520</v>
      </c>
      <c r="AI442" s="227">
        <f t="shared" ref="AI442:AI443" si="128">(AB442*AH442)</f>
        <v>0</v>
      </c>
      <c r="AJ442" s="228">
        <f t="shared" si="56"/>
        <v>2229</v>
      </c>
      <c r="AK442" s="218"/>
      <c r="AL442" s="229">
        <f t="shared" si="57"/>
        <v>0</v>
      </c>
      <c r="AM442" s="204"/>
      <c r="AN442" s="230">
        <v>40</v>
      </c>
      <c r="AO442" s="231">
        <f t="shared" ref="AO442:AO443" si="129">AB442*AN442</f>
        <v>0</v>
      </c>
      <c r="AP442" s="232">
        <v>0.05</v>
      </c>
      <c r="AQ442" s="233">
        <f t="shared" ref="AQ442:AQ443" si="130">AB442*AN442*AP442</f>
        <v>0</v>
      </c>
      <c r="AR442" s="234"/>
      <c r="AS442" s="235"/>
      <c r="AT442" s="236"/>
      <c r="AU442" s="237"/>
      <c r="AV442" s="238">
        <v>180</v>
      </c>
      <c r="AW442" s="239">
        <f>'[1]Nastavení cen'!$H$17</f>
        <v>390</v>
      </c>
      <c r="AX442" s="240">
        <v>400</v>
      </c>
    </row>
    <row r="443" spans="1:50" ht="17.25" hidden="1" customHeight="1" x14ac:dyDescent="0.3">
      <c r="A443" s="213"/>
      <c r="B443" s="214"/>
      <c r="C443" s="215"/>
      <c r="D443" s="186"/>
      <c r="E443" s="184"/>
      <c r="F443" s="185"/>
      <c r="G443" s="186"/>
      <c r="H443" s="186"/>
      <c r="I443" s="187"/>
      <c r="J443" s="188"/>
      <c r="K443" s="216"/>
      <c r="L443" s="186"/>
      <c r="M443" s="186"/>
      <c r="N443" s="187"/>
      <c r="O443" s="191"/>
      <c r="P443" s="370" t="s">
        <v>323</v>
      </c>
      <c r="Q443" s="218"/>
      <c r="R443" s="219">
        <f t="shared" si="52"/>
        <v>0</v>
      </c>
      <c r="S443" s="219">
        <f t="shared" si="53"/>
        <v>14</v>
      </c>
      <c r="T443" s="195"/>
      <c r="U443" s="196">
        <v>5</v>
      </c>
      <c r="V443" s="89">
        <f t="shared" si="48"/>
        <v>0</v>
      </c>
      <c r="W443" s="220" t="s">
        <v>522</v>
      </c>
      <c r="X443" s="221" t="s">
        <v>530</v>
      </c>
      <c r="Y443" s="222" t="s">
        <v>527</v>
      </c>
      <c r="Z443" s="199"/>
      <c r="AA443" s="218"/>
      <c r="AB443" s="223">
        <v>0</v>
      </c>
      <c r="AC443" s="224" t="s">
        <v>40</v>
      </c>
      <c r="AD443" s="227">
        <f t="shared" si="105"/>
        <v>1170</v>
      </c>
      <c r="AE443" s="227">
        <f>CEILING(AD443+AD443*'[1]Nastavení cen'!$J$17,1)</f>
        <v>1709</v>
      </c>
      <c r="AF443" s="227">
        <f t="shared" si="106"/>
        <v>0</v>
      </c>
      <c r="AG443" s="227">
        <f>CEILING(AX443+(AX443*'[1]Nastavení cen'!$G$17),1)</f>
        <v>400</v>
      </c>
      <c r="AH443" s="227">
        <f>CEILING(AG443*'[1]Nastavení cen'!$K$17,1)+AG443</f>
        <v>520</v>
      </c>
      <c r="AI443" s="227">
        <f t="shared" si="128"/>
        <v>0</v>
      </c>
      <c r="AJ443" s="228">
        <f t="shared" si="56"/>
        <v>2229</v>
      </c>
      <c r="AK443" s="218"/>
      <c r="AL443" s="229">
        <f t="shared" si="57"/>
        <v>0</v>
      </c>
      <c r="AM443" s="204"/>
      <c r="AN443" s="230">
        <v>40</v>
      </c>
      <c r="AO443" s="231">
        <f t="shared" si="129"/>
        <v>0</v>
      </c>
      <c r="AP443" s="232">
        <v>0.05</v>
      </c>
      <c r="AQ443" s="233">
        <f t="shared" si="130"/>
        <v>0</v>
      </c>
      <c r="AR443" s="234"/>
      <c r="AS443" s="235"/>
      <c r="AT443" s="236"/>
      <c r="AU443" s="237"/>
      <c r="AV443" s="238">
        <v>180</v>
      </c>
      <c r="AW443" s="239">
        <f>'[1]Nastavení cen'!$H$17</f>
        <v>390</v>
      </c>
      <c r="AX443" s="240">
        <v>400</v>
      </c>
    </row>
    <row r="444" spans="1:50" ht="17.25" hidden="1" customHeight="1" x14ac:dyDescent="0.3">
      <c r="A444" s="213"/>
      <c r="B444" s="214"/>
      <c r="C444" s="215"/>
      <c r="D444" s="186"/>
      <c r="E444" s="184"/>
      <c r="F444" s="185"/>
      <c r="G444" s="186"/>
      <c r="H444" s="186"/>
      <c r="I444" s="187"/>
      <c r="J444" s="188"/>
      <c r="K444" s="216"/>
      <c r="L444" s="186"/>
      <c r="M444" s="186"/>
      <c r="N444" s="187"/>
      <c r="O444" s="191"/>
      <c r="P444" s="370" t="s">
        <v>323</v>
      </c>
      <c r="Q444" s="218"/>
      <c r="R444" s="219">
        <f t="shared" si="52"/>
        <v>0</v>
      </c>
      <c r="S444" s="219">
        <f t="shared" si="53"/>
        <v>14</v>
      </c>
      <c r="T444" s="195"/>
      <c r="U444" s="196">
        <v>4</v>
      </c>
      <c r="V444" s="89">
        <f t="shared" si="48"/>
        <v>0</v>
      </c>
      <c r="W444" s="220" t="s">
        <v>522</v>
      </c>
      <c r="X444" s="221" t="s">
        <v>529</v>
      </c>
      <c r="Y444" s="222" t="s">
        <v>43</v>
      </c>
      <c r="Z444" s="199"/>
      <c r="AA444" s="218"/>
      <c r="AB444" s="223">
        <v>0</v>
      </c>
      <c r="AC444" s="224" t="s">
        <v>40</v>
      </c>
      <c r="AD444" s="225">
        <f t="shared" si="105"/>
        <v>1170</v>
      </c>
      <c r="AE444" s="226">
        <f>CEILING(AD444+AD444*'[1]Nastavení cen'!$J$17,1)</f>
        <v>1709</v>
      </c>
      <c r="AF444" s="226">
        <f t="shared" si="106"/>
        <v>0</v>
      </c>
      <c r="AG444" s="227"/>
      <c r="AH444" s="227"/>
      <c r="AI444" s="227"/>
      <c r="AJ444" s="228">
        <f t="shared" si="56"/>
        <v>1709</v>
      </c>
      <c r="AK444" s="218"/>
      <c r="AL444" s="229">
        <f t="shared" si="57"/>
        <v>0</v>
      </c>
      <c r="AM444" s="204"/>
      <c r="AN444" s="230" t="s">
        <v>41</v>
      </c>
      <c r="AO444" s="231" t="s">
        <v>41</v>
      </c>
      <c r="AP444" s="245" t="s">
        <v>41</v>
      </c>
      <c r="AQ444" s="233" t="s">
        <v>41</v>
      </c>
      <c r="AR444" s="234" t="s">
        <v>41</v>
      </c>
      <c r="AS444" s="235"/>
      <c r="AT444" s="236"/>
      <c r="AU444" s="237"/>
      <c r="AV444" s="238">
        <v>180</v>
      </c>
      <c r="AW444" s="239">
        <f>'[1]Nastavení cen'!$H$17</f>
        <v>390</v>
      </c>
      <c r="AX444" s="240"/>
    </row>
    <row r="445" spans="1:50" ht="17.25" hidden="1" customHeight="1" x14ac:dyDescent="0.3">
      <c r="A445" s="213"/>
      <c r="B445" s="214"/>
      <c r="C445" s="215"/>
      <c r="D445" s="186"/>
      <c r="E445" s="184"/>
      <c r="F445" s="185"/>
      <c r="G445" s="186"/>
      <c r="H445" s="186"/>
      <c r="I445" s="187"/>
      <c r="J445" s="188"/>
      <c r="K445" s="216"/>
      <c r="L445" s="186"/>
      <c r="M445" s="186"/>
      <c r="N445" s="187"/>
      <c r="O445" s="191"/>
      <c r="P445" s="370" t="s">
        <v>323</v>
      </c>
      <c r="Q445" s="218"/>
      <c r="R445" s="219">
        <f t="shared" si="52"/>
        <v>0</v>
      </c>
      <c r="S445" s="219">
        <f t="shared" si="53"/>
        <v>14</v>
      </c>
      <c r="T445" s="195"/>
      <c r="U445" s="196">
        <v>5</v>
      </c>
      <c r="V445" s="89">
        <f t="shared" si="48"/>
        <v>0</v>
      </c>
      <c r="W445" s="220" t="s">
        <v>522</v>
      </c>
      <c r="X445" s="221" t="s">
        <v>531</v>
      </c>
      <c r="Y445" s="222" t="s">
        <v>400</v>
      </c>
      <c r="Z445" s="199"/>
      <c r="AA445" s="218"/>
      <c r="AB445" s="223">
        <v>0</v>
      </c>
      <c r="AC445" s="224" t="s">
        <v>146</v>
      </c>
      <c r="AD445" s="225">
        <f t="shared" si="105"/>
        <v>65</v>
      </c>
      <c r="AE445" s="226">
        <f>CEILING(AD445+AD445*'[1]Nastavení cen'!$J$17,1)</f>
        <v>95</v>
      </c>
      <c r="AF445" s="226">
        <f t="shared" si="106"/>
        <v>0</v>
      </c>
      <c r="AG445" s="227">
        <f>CEILING(AX445+(AX445*'[1]Nastavení cen'!$G$17),1)</f>
        <v>22</v>
      </c>
      <c r="AH445" s="227">
        <f>CEILING(AG445*'[1]Nastavení cen'!$K$17,1)+AG445</f>
        <v>29</v>
      </c>
      <c r="AI445" s="227">
        <f t="shared" ref="AI445:AI446" si="131">(AB445*AH445)</f>
        <v>0</v>
      </c>
      <c r="AJ445" s="228">
        <f t="shared" si="56"/>
        <v>124</v>
      </c>
      <c r="AK445" s="218"/>
      <c r="AL445" s="229">
        <f t="shared" si="57"/>
        <v>0</v>
      </c>
      <c r="AM445" s="204"/>
      <c r="AN445" s="230">
        <v>60</v>
      </c>
      <c r="AO445" s="231">
        <f t="shared" ref="AO445:AO446" si="132">AB445*AN445</f>
        <v>0</v>
      </c>
      <c r="AP445" s="232">
        <v>0.05</v>
      </c>
      <c r="AQ445" s="233">
        <f t="shared" ref="AQ445:AQ446" si="133">AB445*AN445*AP445</f>
        <v>0</v>
      </c>
      <c r="AR445" s="234"/>
      <c r="AS445" s="235"/>
      <c r="AT445" s="236"/>
      <c r="AU445" s="237"/>
      <c r="AV445" s="238">
        <v>10</v>
      </c>
      <c r="AW445" s="239">
        <f>'[1]Nastavení cen'!$H$17</f>
        <v>390</v>
      </c>
      <c r="AX445" s="240">
        <v>22</v>
      </c>
    </row>
    <row r="446" spans="1:50" ht="17.25" hidden="1" customHeight="1" x14ac:dyDescent="0.3">
      <c r="A446" s="213"/>
      <c r="B446" s="214"/>
      <c r="C446" s="215"/>
      <c r="D446" s="186"/>
      <c r="E446" s="184"/>
      <c r="F446" s="185"/>
      <c r="G446" s="186"/>
      <c r="H446" s="186"/>
      <c r="I446" s="187"/>
      <c r="J446" s="188"/>
      <c r="K446" s="216"/>
      <c r="L446" s="186"/>
      <c r="M446" s="186"/>
      <c r="N446" s="187"/>
      <c r="O446" s="191"/>
      <c r="P446" s="370" t="s">
        <v>323</v>
      </c>
      <c r="Q446" s="218"/>
      <c r="R446" s="219">
        <f t="shared" si="52"/>
        <v>0</v>
      </c>
      <c r="S446" s="219">
        <f t="shared" si="53"/>
        <v>14</v>
      </c>
      <c r="T446" s="195"/>
      <c r="U446" s="196">
        <v>5</v>
      </c>
      <c r="V446" s="89">
        <f t="shared" si="48"/>
        <v>0</v>
      </c>
      <c r="W446" s="220" t="s">
        <v>522</v>
      </c>
      <c r="X446" s="221" t="s">
        <v>532</v>
      </c>
      <c r="Y446" s="222" t="s">
        <v>533</v>
      </c>
      <c r="Z446" s="199"/>
      <c r="AA446" s="218"/>
      <c r="AB446" s="223">
        <v>0</v>
      </c>
      <c r="AC446" s="224" t="s">
        <v>146</v>
      </c>
      <c r="AD446" s="227">
        <f t="shared" si="105"/>
        <v>65</v>
      </c>
      <c r="AE446" s="227">
        <f>CEILING(AD446+AD446*'[1]Nastavení cen'!$J$17,1)</f>
        <v>95</v>
      </c>
      <c r="AF446" s="227">
        <f t="shared" si="106"/>
        <v>0</v>
      </c>
      <c r="AG446" s="227">
        <f>CEILING(AX446+(AX446*'[1]Nastavení cen'!$G$17),1)</f>
        <v>20</v>
      </c>
      <c r="AH446" s="227">
        <f>CEILING(AG446*'[1]Nastavení cen'!$K$17,1)+AG446</f>
        <v>26</v>
      </c>
      <c r="AI446" s="227">
        <f t="shared" si="131"/>
        <v>0</v>
      </c>
      <c r="AJ446" s="228">
        <f t="shared" si="56"/>
        <v>121</v>
      </c>
      <c r="AK446" s="218"/>
      <c r="AL446" s="229">
        <f t="shared" si="57"/>
        <v>0</v>
      </c>
      <c r="AM446" s="204"/>
      <c r="AN446" s="230">
        <v>1</v>
      </c>
      <c r="AO446" s="231">
        <f t="shared" si="132"/>
        <v>0</v>
      </c>
      <c r="AP446" s="232">
        <v>0.05</v>
      </c>
      <c r="AQ446" s="233">
        <f t="shared" si="133"/>
        <v>0</v>
      </c>
      <c r="AR446" s="234"/>
      <c r="AS446" s="235"/>
      <c r="AT446" s="236"/>
      <c r="AU446" s="237"/>
      <c r="AV446" s="238">
        <v>10</v>
      </c>
      <c r="AW446" s="239">
        <f>'[1]Nastavení cen'!$H$17</f>
        <v>390</v>
      </c>
      <c r="AX446" s="240">
        <v>20</v>
      </c>
    </row>
    <row r="447" spans="1:50" ht="17.25" hidden="1" customHeight="1" x14ac:dyDescent="0.3">
      <c r="A447" s="213"/>
      <c r="B447" s="214"/>
      <c r="C447" s="215"/>
      <c r="D447" s="186"/>
      <c r="E447" s="184"/>
      <c r="F447" s="185"/>
      <c r="G447" s="186"/>
      <c r="H447" s="186"/>
      <c r="I447" s="187"/>
      <c r="J447" s="188"/>
      <c r="K447" s="216"/>
      <c r="L447" s="186"/>
      <c r="M447" s="186"/>
      <c r="N447" s="187"/>
      <c r="O447" s="191"/>
      <c r="P447" s="370" t="s">
        <v>323</v>
      </c>
      <c r="Q447" s="218"/>
      <c r="R447" s="219">
        <f t="shared" si="52"/>
        <v>0</v>
      </c>
      <c r="S447" s="219">
        <f t="shared" si="53"/>
        <v>14</v>
      </c>
      <c r="T447" s="195"/>
      <c r="U447" s="196">
        <v>4</v>
      </c>
      <c r="V447" s="89">
        <f t="shared" si="48"/>
        <v>0</v>
      </c>
      <c r="W447" s="220" t="s">
        <v>522</v>
      </c>
      <c r="X447" s="221" t="s">
        <v>531</v>
      </c>
      <c r="Y447" s="222" t="s">
        <v>43</v>
      </c>
      <c r="Z447" s="199"/>
      <c r="AA447" s="218"/>
      <c r="AB447" s="223">
        <v>0</v>
      </c>
      <c r="AC447" s="224" t="s">
        <v>146</v>
      </c>
      <c r="AD447" s="225">
        <f t="shared" si="105"/>
        <v>65</v>
      </c>
      <c r="AE447" s="226">
        <f>CEILING(AD447+AD447*'[1]Nastavení cen'!$J$17,1)</f>
        <v>95</v>
      </c>
      <c r="AF447" s="226">
        <f t="shared" si="106"/>
        <v>0</v>
      </c>
      <c r="AG447" s="227"/>
      <c r="AH447" s="227"/>
      <c r="AI447" s="227"/>
      <c r="AJ447" s="228">
        <f t="shared" si="56"/>
        <v>95</v>
      </c>
      <c r="AK447" s="218"/>
      <c r="AL447" s="229">
        <f t="shared" si="57"/>
        <v>0</v>
      </c>
      <c r="AM447" s="204"/>
      <c r="AN447" s="230" t="s">
        <v>41</v>
      </c>
      <c r="AO447" s="231" t="s">
        <v>41</v>
      </c>
      <c r="AP447" s="245" t="s">
        <v>41</v>
      </c>
      <c r="AQ447" s="233" t="s">
        <v>41</v>
      </c>
      <c r="AR447" s="234" t="s">
        <v>41</v>
      </c>
      <c r="AS447" s="235"/>
      <c r="AT447" s="236"/>
      <c r="AU447" s="237"/>
      <c r="AV447" s="238">
        <v>10</v>
      </c>
      <c r="AW447" s="239">
        <f>'[1]Nastavení cen'!$H$17</f>
        <v>390</v>
      </c>
      <c r="AX447" s="240"/>
    </row>
    <row r="448" spans="1:50" ht="17.25" hidden="1" customHeight="1" x14ac:dyDescent="0.3">
      <c r="A448" s="213"/>
      <c r="B448" s="214"/>
      <c r="C448" s="215"/>
      <c r="D448" s="186"/>
      <c r="E448" s="184"/>
      <c r="F448" s="185"/>
      <c r="G448" s="186"/>
      <c r="H448" s="186"/>
      <c r="I448" s="187"/>
      <c r="J448" s="188"/>
      <c r="K448" s="216"/>
      <c r="L448" s="186"/>
      <c r="M448" s="186"/>
      <c r="N448" s="187"/>
      <c r="O448" s="191"/>
      <c r="P448" s="370" t="s">
        <v>323</v>
      </c>
      <c r="Q448" s="218"/>
      <c r="R448" s="219">
        <f t="shared" si="52"/>
        <v>0</v>
      </c>
      <c r="S448" s="219">
        <f t="shared" si="53"/>
        <v>14</v>
      </c>
      <c r="T448" s="195"/>
      <c r="U448" s="196">
        <v>5</v>
      </c>
      <c r="V448" s="89">
        <f t="shared" si="48"/>
        <v>0</v>
      </c>
      <c r="W448" s="220" t="s">
        <v>522</v>
      </c>
      <c r="X448" s="221" t="s">
        <v>534</v>
      </c>
      <c r="Y448" s="222" t="s">
        <v>535</v>
      </c>
      <c r="Z448" s="199"/>
      <c r="AA448" s="218"/>
      <c r="AB448" s="223">
        <v>0</v>
      </c>
      <c r="AC448" s="224" t="s">
        <v>40</v>
      </c>
      <c r="AD448" s="225">
        <f t="shared" si="105"/>
        <v>390</v>
      </c>
      <c r="AE448" s="226">
        <f>CEILING(AD448+AD448*'[1]Nastavení cen'!$J$17,1)</f>
        <v>570</v>
      </c>
      <c r="AF448" s="226">
        <f t="shared" si="106"/>
        <v>0</v>
      </c>
      <c r="AG448" s="227">
        <f>CEILING(AX448+(AX448*'[1]Nastavení cen'!$G$17),1)</f>
        <v>250</v>
      </c>
      <c r="AH448" s="227">
        <f>CEILING(AG448*'[1]Nastavení cen'!$K$17,1)+AG448</f>
        <v>325</v>
      </c>
      <c r="AI448" s="227">
        <f t="shared" ref="AI448:AI449" si="134">(AB448*AH448)</f>
        <v>0</v>
      </c>
      <c r="AJ448" s="228">
        <f t="shared" si="56"/>
        <v>895</v>
      </c>
      <c r="AK448" s="218"/>
      <c r="AL448" s="229">
        <f t="shared" si="57"/>
        <v>0</v>
      </c>
      <c r="AM448" s="204"/>
      <c r="AN448" s="230">
        <v>150</v>
      </c>
      <c r="AO448" s="231">
        <f t="shared" ref="AO448:AO449" si="135">AB448*AN448</f>
        <v>0</v>
      </c>
      <c r="AP448" s="232">
        <v>0.05</v>
      </c>
      <c r="AQ448" s="233">
        <f t="shared" ref="AQ448:AQ449" si="136">AB448*AN448*AP448</f>
        <v>0</v>
      </c>
      <c r="AR448" s="234"/>
      <c r="AS448" s="235"/>
      <c r="AT448" s="236"/>
      <c r="AU448" s="237"/>
      <c r="AV448" s="238">
        <v>60</v>
      </c>
      <c r="AW448" s="239">
        <f>'[1]Nastavení cen'!$H$17</f>
        <v>390</v>
      </c>
      <c r="AX448" s="240">
        <v>250</v>
      </c>
    </row>
    <row r="449" spans="1:50" ht="17.25" hidden="1" customHeight="1" x14ac:dyDescent="0.3">
      <c r="A449" s="213"/>
      <c r="B449" s="214"/>
      <c r="C449" s="215"/>
      <c r="D449" s="186"/>
      <c r="E449" s="184"/>
      <c r="F449" s="185"/>
      <c r="G449" s="186"/>
      <c r="H449" s="186"/>
      <c r="I449" s="187"/>
      <c r="J449" s="188"/>
      <c r="K449" s="216"/>
      <c r="L449" s="186"/>
      <c r="M449" s="186"/>
      <c r="N449" s="187"/>
      <c r="O449" s="191"/>
      <c r="P449" s="370" t="s">
        <v>323</v>
      </c>
      <c r="Q449" s="218"/>
      <c r="R449" s="219">
        <f t="shared" si="52"/>
        <v>0</v>
      </c>
      <c r="S449" s="219">
        <f t="shared" si="53"/>
        <v>14</v>
      </c>
      <c r="T449" s="195"/>
      <c r="U449" s="196">
        <v>5</v>
      </c>
      <c r="V449" s="89">
        <f t="shared" si="48"/>
        <v>0</v>
      </c>
      <c r="W449" s="220" t="s">
        <v>522</v>
      </c>
      <c r="X449" s="221" t="s">
        <v>536</v>
      </c>
      <c r="Y449" s="222" t="s">
        <v>535</v>
      </c>
      <c r="Z449" s="199"/>
      <c r="AA449" s="218"/>
      <c r="AB449" s="223">
        <v>0</v>
      </c>
      <c r="AC449" s="224" t="s">
        <v>40</v>
      </c>
      <c r="AD449" s="227">
        <f t="shared" si="105"/>
        <v>390</v>
      </c>
      <c r="AE449" s="227">
        <f>CEILING(AD449+AD449*'[1]Nastavení cen'!$J$17,1)</f>
        <v>570</v>
      </c>
      <c r="AF449" s="227">
        <f t="shared" si="106"/>
        <v>0</v>
      </c>
      <c r="AG449" s="227">
        <f>CEILING(AX449+(AX449*'[1]Nastavení cen'!$G$17),1)</f>
        <v>250</v>
      </c>
      <c r="AH449" s="227">
        <f>CEILING(AG449*'[1]Nastavení cen'!$K$17,1)+AG449</f>
        <v>325</v>
      </c>
      <c r="AI449" s="227">
        <f t="shared" si="134"/>
        <v>0</v>
      </c>
      <c r="AJ449" s="228">
        <f t="shared" si="56"/>
        <v>895</v>
      </c>
      <c r="AK449" s="218"/>
      <c r="AL449" s="229">
        <f t="shared" si="57"/>
        <v>0</v>
      </c>
      <c r="AM449" s="204"/>
      <c r="AN449" s="230">
        <v>150</v>
      </c>
      <c r="AO449" s="231">
        <f t="shared" si="135"/>
        <v>0</v>
      </c>
      <c r="AP449" s="232">
        <v>0.05</v>
      </c>
      <c r="AQ449" s="233">
        <f t="shared" si="136"/>
        <v>0</v>
      </c>
      <c r="AR449" s="234"/>
      <c r="AS449" s="235"/>
      <c r="AT449" s="236"/>
      <c r="AU449" s="237"/>
      <c r="AV449" s="238">
        <v>60</v>
      </c>
      <c r="AW449" s="239">
        <f>'[1]Nastavení cen'!$H$17</f>
        <v>390</v>
      </c>
      <c r="AX449" s="240">
        <v>250</v>
      </c>
    </row>
    <row r="450" spans="1:50" ht="17.25" hidden="1" customHeight="1" x14ac:dyDescent="0.3">
      <c r="A450" s="213"/>
      <c r="B450" s="214"/>
      <c r="C450" s="215"/>
      <c r="D450" s="186"/>
      <c r="E450" s="184"/>
      <c r="F450" s="185"/>
      <c r="G450" s="186"/>
      <c r="H450" s="186"/>
      <c r="I450" s="187"/>
      <c r="J450" s="188"/>
      <c r="K450" s="216"/>
      <c r="L450" s="186"/>
      <c r="M450" s="186"/>
      <c r="N450" s="187"/>
      <c r="O450" s="191"/>
      <c r="P450" s="370" t="s">
        <v>323</v>
      </c>
      <c r="Q450" s="218"/>
      <c r="R450" s="219">
        <f t="shared" si="52"/>
        <v>0</v>
      </c>
      <c r="S450" s="219">
        <f t="shared" si="53"/>
        <v>14</v>
      </c>
      <c r="T450" s="195"/>
      <c r="U450" s="196">
        <v>4</v>
      </c>
      <c r="V450" s="89">
        <f t="shared" si="48"/>
        <v>0</v>
      </c>
      <c r="W450" s="220" t="s">
        <v>522</v>
      </c>
      <c r="X450" s="221" t="s">
        <v>534</v>
      </c>
      <c r="Y450" s="222" t="s">
        <v>43</v>
      </c>
      <c r="Z450" s="199"/>
      <c r="AA450" s="218"/>
      <c r="AB450" s="223">
        <v>0</v>
      </c>
      <c r="AC450" s="224" t="s">
        <v>40</v>
      </c>
      <c r="AD450" s="225">
        <f t="shared" si="105"/>
        <v>390</v>
      </c>
      <c r="AE450" s="226">
        <f>CEILING(AD450+AD450*'[1]Nastavení cen'!$J$17,1)</f>
        <v>570</v>
      </c>
      <c r="AF450" s="226">
        <f t="shared" si="106"/>
        <v>0</v>
      </c>
      <c r="AG450" s="227"/>
      <c r="AH450" s="227"/>
      <c r="AI450" s="227"/>
      <c r="AJ450" s="228">
        <f t="shared" si="56"/>
        <v>570</v>
      </c>
      <c r="AK450" s="218"/>
      <c r="AL450" s="229">
        <f t="shared" si="57"/>
        <v>0</v>
      </c>
      <c r="AM450" s="204"/>
      <c r="AN450" s="230" t="s">
        <v>41</v>
      </c>
      <c r="AO450" s="231" t="s">
        <v>41</v>
      </c>
      <c r="AP450" s="245" t="s">
        <v>41</v>
      </c>
      <c r="AQ450" s="233" t="s">
        <v>41</v>
      </c>
      <c r="AR450" s="234" t="s">
        <v>41</v>
      </c>
      <c r="AS450" s="235"/>
      <c r="AT450" s="236"/>
      <c r="AU450" s="237"/>
      <c r="AV450" s="238">
        <v>60</v>
      </c>
      <c r="AW450" s="239">
        <f>'[1]Nastavení cen'!$H$17</f>
        <v>390</v>
      </c>
      <c r="AX450" s="240"/>
    </row>
    <row r="451" spans="1:50" ht="17.25" hidden="1" customHeight="1" x14ac:dyDescent="0.3">
      <c r="A451" s="213"/>
      <c r="B451" s="214"/>
      <c r="C451" s="215"/>
      <c r="D451" s="186"/>
      <c r="E451" s="184"/>
      <c r="F451" s="185"/>
      <c r="G451" s="186"/>
      <c r="H451" s="186"/>
      <c r="I451" s="187"/>
      <c r="J451" s="188"/>
      <c r="K451" s="216"/>
      <c r="L451" s="186"/>
      <c r="M451" s="186"/>
      <c r="N451" s="187"/>
      <c r="O451" s="191"/>
      <c r="P451" s="370" t="s">
        <v>323</v>
      </c>
      <c r="Q451" s="218"/>
      <c r="R451" s="219">
        <f t="shared" si="52"/>
        <v>0</v>
      </c>
      <c r="S451" s="219">
        <f t="shared" si="53"/>
        <v>14</v>
      </c>
      <c r="T451" s="195"/>
      <c r="U451" s="196">
        <v>5</v>
      </c>
      <c r="V451" s="89">
        <f t="shared" si="48"/>
        <v>0</v>
      </c>
      <c r="W451" s="220" t="s">
        <v>522</v>
      </c>
      <c r="X451" s="221" t="s">
        <v>537</v>
      </c>
      <c r="Y451" s="222" t="s">
        <v>535</v>
      </c>
      <c r="Z451" s="199"/>
      <c r="AA451" s="218"/>
      <c r="AB451" s="223">
        <v>0</v>
      </c>
      <c r="AC451" s="224" t="s">
        <v>40</v>
      </c>
      <c r="AD451" s="225">
        <f t="shared" si="105"/>
        <v>520</v>
      </c>
      <c r="AE451" s="226">
        <f>CEILING(AD451+AD451*'[1]Nastavení cen'!$J$17,1)</f>
        <v>760</v>
      </c>
      <c r="AF451" s="226">
        <f t="shared" si="106"/>
        <v>0</v>
      </c>
      <c r="AG451" s="227">
        <f>CEILING(AX451+(AX451*'[1]Nastavení cen'!$G$17),1)</f>
        <v>400</v>
      </c>
      <c r="AH451" s="227">
        <f>CEILING(AG451*'[1]Nastavení cen'!$K$17,1)+AG451</f>
        <v>520</v>
      </c>
      <c r="AI451" s="227">
        <f t="shared" ref="AI451:AI452" si="137">(AB451*AH451)</f>
        <v>0</v>
      </c>
      <c r="AJ451" s="228">
        <f t="shared" si="56"/>
        <v>1280</v>
      </c>
      <c r="AK451" s="218"/>
      <c r="AL451" s="229">
        <f t="shared" si="57"/>
        <v>0</v>
      </c>
      <c r="AM451" s="204"/>
      <c r="AN451" s="230">
        <v>200</v>
      </c>
      <c r="AO451" s="231">
        <f t="shared" ref="AO451:AO452" si="138">AB451*AN451</f>
        <v>0</v>
      </c>
      <c r="AP451" s="232">
        <v>0.05</v>
      </c>
      <c r="AQ451" s="233">
        <f t="shared" ref="AQ451:AQ452" si="139">AB451*AN451*AP451</f>
        <v>0</v>
      </c>
      <c r="AR451" s="234"/>
      <c r="AS451" s="235"/>
      <c r="AT451" s="236"/>
      <c r="AU451" s="237"/>
      <c r="AV451" s="238">
        <v>80</v>
      </c>
      <c r="AW451" s="239">
        <f>'[1]Nastavení cen'!$H$17</f>
        <v>390</v>
      </c>
      <c r="AX451" s="240">
        <v>400</v>
      </c>
    </row>
    <row r="452" spans="1:50" ht="17.25" hidden="1" customHeight="1" x14ac:dyDescent="0.3">
      <c r="A452" s="213"/>
      <c r="B452" s="214"/>
      <c r="C452" s="215"/>
      <c r="D452" s="186"/>
      <c r="E452" s="184"/>
      <c r="F452" s="185"/>
      <c r="G452" s="186"/>
      <c r="H452" s="186"/>
      <c r="I452" s="187"/>
      <c r="J452" s="188"/>
      <c r="K452" s="216"/>
      <c r="L452" s="186"/>
      <c r="M452" s="186"/>
      <c r="N452" s="187"/>
      <c r="O452" s="191"/>
      <c r="P452" s="370" t="s">
        <v>323</v>
      </c>
      <c r="Q452" s="218"/>
      <c r="R452" s="219">
        <f t="shared" si="52"/>
        <v>0</v>
      </c>
      <c r="S452" s="219">
        <f t="shared" si="53"/>
        <v>14</v>
      </c>
      <c r="T452" s="195"/>
      <c r="U452" s="196">
        <v>5</v>
      </c>
      <c r="V452" s="89">
        <f t="shared" si="48"/>
        <v>0</v>
      </c>
      <c r="W452" s="220" t="s">
        <v>522</v>
      </c>
      <c r="X452" s="221" t="s">
        <v>538</v>
      </c>
      <c r="Y452" s="222" t="s">
        <v>535</v>
      </c>
      <c r="Z452" s="199"/>
      <c r="AA452" s="218"/>
      <c r="AB452" s="223">
        <v>0</v>
      </c>
      <c r="AC452" s="224" t="s">
        <v>40</v>
      </c>
      <c r="AD452" s="227">
        <f t="shared" si="105"/>
        <v>520</v>
      </c>
      <c r="AE452" s="227">
        <f>CEILING(AD452+AD452*'[1]Nastavení cen'!$J$17,1)</f>
        <v>760</v>
      </c>
      <c r="AF452" s="227">
        <f t="shared" si="106"/>
        <v>0</v>
      </c>
      <c r="AG452" s="227">
        <f>CEILING(AX452+(AX452*'[1]Nastavení cen'!$G$17),1)</f>
        <v>400</v>
      </c>
      <c r="AH452" s="227">
        <f>CEILING(AG452*'[1]Nastavení cen'!$K$17,1)+AG452</f>
        <v>520</v>
      </c>
      <c r="AI452" s="227">
        <f t="shared" si="137"/>
        <v>0</v>
      </c>
      <c r="AJ452" s="228">
        <f t="shared" si="56"/>
        <v>1280</v>
      </c>
      <c r="AK452" s="218"/>
      <c r="AL452" s="229">
        <f t="shared" si="57"/>
        <v>0</v>
      </c>
      <c r="AM452" s="204"/>
      <c r="AN452" s="230">
        <v>200</v>
      </c>
      <c r="AO452" s="231">
        <f t="shared" si="138"/>
        <v>0</v>
      </c>
      <c r="AP452" s="232">
        <v>0.05</v>
      </c>
      <c r="AQ452" s="233">
        <f t="shared" si="139"/>
        <v>0</v>
      </c>
      <c r="AR452" s="234"/>
      <c r="AS452" s="235"/>
      <c r="AT452" s="236"/>
      <c r="AU452" s="237"/>
      <c r="AV452" s="238">
        <v>80</v>
      </c>
      <c r="AW452" s="239">
        <f>'[1]Nastavení cen'!$H$17</f>
        <v>390</v>
      </c>
      <c r="AX452" s="240">
        <v>400</v>
      </c>
    </row>
    <row r="453" spans="1:50" ht="17.25" hidden="1" customHeight="1" x14ac:dyDescent="0.3">
      <c r="A453" s="213"/>
      <c r="B453" s="214"/>
      <c r="C453" s="215"/>
      <c r="D453" s="186"/>
      <c r="E453" s="184"/>
      <c r="F453" s="185"/>
      <c r="G453" s="186"/>
      <c r="H453" s="186"/>
      <c r="I453" s="187"/>
      <c r="J453" s="188"/>
      <c r="K453" s="216"/>
      <c r="L453" s="186"/>
      <c r="M453" s="186"/>
      <c r="N453" s="187"/>
      <c r="O453" s="191"/>
      <c r="P453" s="370" t="s">
        <v>323</v>
      </c>
      <c r="Q453" s="218"/>
      <c r="R453" s="219">
        <f t="shared" si="52"/>
        <v>0</v>
      </c>
      <c r="S453" s="219">
        <f t="shared" si="53"/>
        <v>14</v>
      </c>
      <c r="T453" s="195"/>
      <c r="U453" s="196">
        <v>4</v>
      </c>
      <c r="V453" s="89">
        <f t="shared" si="48"/>
        <v>0</v>
      </c>
      <c r="W453" s="220" t="s">
        <v>522</v>
      </c>
      <c r="X453" s="221" t="s">
        <v>537</v>
      </c>
      <c r="Y453" s="222" t="s">
        <v>43</v>
      </c>
      <c r="Z453" s="199"/>
      <c r="AA453" s="218"/>
      <c r="AB453" s="223">
        <v>0</v>
      </c>
      <c r="AC453" s="224" t="s">
        <v>40</v>
      </c>
      <c r="AD453" s="225">
        <f t="shared" si="105"/>
        <v>520</v>
      </c>
      <c r="AE453" s="226">
        <f>CEILING(AD453+AD453*'[1]Nastavení cen'!$J$17,1)</f>
        <v>760</v>
      </c>
      <c r="AF453" s="226">
        <f t="shared" si="106"/>
        <v>0</v>
      </c>
      <c r="AG453" s="227"/>
      <c r="AH453" s="227"/>
      <c r="AI453" s="227"/>
      <c r="AJ453" s="228">
        <f t="shared" si="56"/>
        <v>760</v>
      </c>
      <c r="AK453" s="218"/>
      <c r="AL453" s="229">
        <f t="shared" si="57"/>
        <v>0</v>
      </c>
      <c r="AM453" s="204"/>
      <c r="AN453" s="230" t="s">
        <v>41</v>
      </c>
      <c r="AO453" s="231" t="s">
        <v>41</v>
      </c>
      <c r="AP453" s="245" t="s">
        <v>41</v>
      </c>
      <c r="AQ453" s="233" t="s">
        <v>41</v>
      </c>
      <c r="AR453" s="234" t="s">
        <v>41</v>
      </c>
      <c r="AS453" s="235"/>
      <c r="AT453" s="236"/>
      <c r="AU453" s="237"/>
      <c r="AV453" s="238">
        <v>80</v>
      </c>
      <c r="AW453" s="239">
        <f>'[1]Nastavení cen'!$H$17</f>
        <v>390</v>
      </c>
      <c r="AX453" s="240"/>
    </row>
    <row r="454" spans="1:50" ht="17.25" hidden="1" customHeight="1" x14ac:dyDescent="0.3">
      <c r="A454" s="213"/>
      <c r="B454" s="214"/>
      <c r="C454" s="215"/>
      <c r="D454" s="186"/>
      <c r="E454" s="184"/>
      <c r="F454" s="185"/>
      <c r="G454" s="186"/>
      <c r="H454" s="186"/>
      <c r="I454" s="187"/>
      <c r="J454" s="188"/>
      <c r="K454" s="216"/>
      <c r="L454" s="186"/>
      <c r="M454" s="186"/>
      <c r="N454" s="187"/>
      <c r="O454" s="191"/>
      <c r="P454" s="370" t="s">
        <v>323</v>
      </c>
      <c r="Q454" s="218"/>
      <c r="R454" s="219">
        <f t="shared" si="52"/>
        <v>0</v>
      </c>
      <c r="S454" s="219">
        <f t="shared" si="53"/>
        <v>14</v>
      </c>
      <c r="T454" s="195"/>
      <c r="U454" s="196">
        <v>4</v>
      </c>
      <c r="V454" s="89">
        <f t="shared" si="48"/>
        <v>0</v>
      </c>
      <c r="W454" s="220" t="s">
        <v>64</v>
      </c>
      <c r="X454" s="221" t="s">
        <v>539</v>
      </c>
      <c r="Y454" s="222" t="s">
        <v>43</v>
      </c>
      <c r="Z454" s="199"/>
      <c r="AA454" s="218"/>
      <c r="AB454" s="223">
        <v>0</v>
      </c>
      <c r="AC454" s="224" t="s">
        <v>66</v>
      </c>
      <c r="AD454" s="225">
        <f t="shared" si="105"/>
        <v>270</v>
      </c>
      <c r="AE454" s="226">
        <f>CEILING(AD454+AD454*'[1]Nastavení cen'!$J$17,1)</f>
        <v>395</v>
      </c>
      <c r="AF454" s="226">
        <f t="shared" si="106"/>
        <v>0</v>
      </c>
      <c r="AG454" s="241"/>
      <c r="AH454" s="242"/>
      <c r="AI454" s="242"/>
      <c r="AJ454" s="228">
        <f t="shared" si="56"/>
        <v>395</v>
      </c>
      <c r="AK454" s="218"/>
      <c r="AL454" s="229">
        <f t="shared" si="57"/>
        <v>0</v>
      </c>
      <c r="AM454" s="204"/>
      <c r="AN454" s="230" t="s">
        <v>41</v>
      </c>
      <c r="AO454" s="231" t="s">
        <v>41</v>
      </c>
      <c r="AP454" s="245" t="s">
        <v>41</v>
      </c>
      <c r="AQ454" s="233" t="s">
        <v>41</v>
      </c>
      <c r="AR454" s="234" t="s">
        <v>41</v>
      </c>
      <c r="AS454" s="235"/>
      <c r="AT454" s="236"/>
      <c r="AU454" s="237"/>
      <c r="AV454" s="238">
        <v>60</v>
      </c>
      <c r="AW454" s="239">
        <f>'[1]Nastavení cen'!$I$17</f>
        <v>270</v>
      </c>
      <c r="AX454" s="240"/>
    </row>
    <row r="455" spans="1:50" ht="17.25" hidden="1" customHeight="1" x14ac:dyDescent="0.3">
      <c r="A455" s="213"/>
      <c r="B455" s="214"/>
      <c r="C455" s="215"/>
      <c r="D455" s="186"/>
      <c r="E455" s="184"/>
      <c r="F455" s="185"/>
      <c r="G455" s="186"/>
      <c r="H455" s="186"/>
      <c r="I455" s="187"/>
      <c r="J455" s="188"/>
      <c r="K455" s="216"/>
      <c r="L455" s="186"/>
      <c r="M455" s="186"/>
      <c r="N455" s="187"/>
      <c r="O455" s="191"/>
      <c r="P455" s="370" t="s">
        <v>323</v>
      </c>
      <c r="Q455" s="218"/>
      <c r="R455" s="219">
        <f t="shared" si="52"/>
        <v>0</v>
      </c>
      <c r="S455" s="219">
        <f t="shared" si="53"/>
        <v>14</v>
      </c>
      <c r="T455" s="195"/>
      <c r="U455" s="196">
        <v>4</v>
      </c>
      <c r="V455" s="89">
        <f t="shared" si="48"/>
        <v>0</v>
      </c>
      <c r="W455" s="220" t="s">
        <v>64</v>
      </c>
      <c r="X455" s="221" t="s">
        <v>540</v>
      </c>
      <c r="Y455" s="222" t="s">
        <v>43</v>
      </c>
      <c r="Z455" s="199"/>
      <c r="AA455" s="218"/>
      <c r="AB455" s="223">
        <v>0</v>
      </c>
      <c r="AC455" s="224" t="s">
        <v>66</v>
      </c>
      <c r="AD455" s="225">
        <f t="shared" si="105"/>
        <v>390</v>
      </c>
      <c r="AE455" s="226">
        <f>CEILING(AD455+AD455*'[1]Nastavení cen'!$J$17,1)</f>
        <v>570</v>
      </c>
      <c r="AF455" s="226">
        <f t="shared" si="106"/>
        <v>0</v>
      </c>
      <c r="AG455" s="241"/>
      <c r="AH455" s="242"/>
      <c r="AI455" s="242"/>
      <c r="AJ455" s="228">
        <f t="shared" si="56"/>
        <v>570</v>
      </c>
      <c r="AK455" s="218"/>
      <c r="AL455" s="229">
        <f t="shared" si="57"/>
        <v>0</v>
      </c>
      <c r="AM455" s="204"/>
      <c r="AN455" s="230" t="s">
        <v>41</v>
      </c>
      <c r="AO455" s="231" t="s">
        <v>41</v>
      </c>
      <c r="AP455" s="245" t="s">
        <v>41</v>
      </c>
      <c r="AQ455" s="233" t="s">
        <v>41</v>
      </c>
      <c r="AR455" s="234" t="s">
        <v>41</v>
      </c>
      <c r="AS455" s="235"/>
      <c r="AT455" s="236"/>
      <c r="AU455" s="237"/>
      <c r="AV455" s="238">
        <v>60</v>
      </c>
      <c r="AW455" s="239">
        <f>'[1]Nastavení cen'!$H$17</f>
        <v>390</v>
      </c>
      <c r="AX455" s="240"/>
    </row>
    <row r="456" spans="1:50" ht="17.25" hidden="1" customHeight="1" x14ac:dyDescent="0.3">
      <c r="A456" s="213"/>
      <c r="B456" s="214"/>
      <c r="C456" s="215"/>
      <c r="D456" s="186"/>
      <c r="E456" s="184"/>
      <c r="F456" s="185"/>
      <c r="G456" s="186"/>
      <c r="H456" s="186"/>
      <c r="I456" s="187"/>
      <c r="J456" s="188"/>
      <c r="K456" s="216"/>
      <c r="L456" s="186"/>
      <c r="M456" s="186"/>
      <c r="N456" s="187"/>
      <c r="O456" s="191"/>
      <c r="P456" s="370" t="s">
        <v>323</v>
      </c>
      <c r="Q456" s="218"/>
      <c r="R456" s="219">
        <f t="shared" si="52"/>
        <v>0</v>
      </c>
      <c r="S456" s="219">
        <f t="shared" si="53"/>
        <v>14</v>
      </c>
      <c r="T456" s="195"/>
      <c r="U456" s="196">
        <v>4</v>
      </c>
      <c r="V456" s="89">
        <f t="shared" si="48"/>
        <v>0</v>
      </c>
      <c r="W456" s="220" t="s">
        <v>64</v>
      </c>
      <c r="X456" s="221" t="s">
        <v>541</v>
      </c>
      <c r="Y456" s="222" t="s">
        <v>43</v>
      </c>
      <c r="Z456" s="199"/>
      <c r="AA456" s="218"/>
      <c r="AB456" s="223">
        <v>0</v>
      </c>
      <c r="AC456" s="224" t="s">
        <v>66</v>
      </c>
      <c r="AD456" s="225">
        <f t="shared" si="105"/>
        <v>390</v>
      </c>
      <c r="AE456" s="226">
        <f>CEILING(AD456+AD456*'[1]Nastavení cen'!$J$17,1)</f>
        <v>570</v>
      </c>
      <c r="AF456" s="226">
        <f t="shared" si="106"/>
        <v>0</v>
      </c>
      <c r="AG456" s="241"/>
      <c r="AH456" s="242"/>
      <c r="AI456" s="242"/>
      <c r="AJ456" s="228">
        <f t="shared" si="56"/>
        <v>570</v>
      </c>
      <c r="AK456" s="218"/>
      <c r="AL456" s="229">
        <f t="shared" si="57"/>
        <v>0</v>
      </c>
      <c r="AM456" s="204"/>
      <c r="AN456" s="230" t="s">
        <v>41</v>
      </c>
      <c r="AO456" s="231" t="s">
        <v>41</v>
      </c>
      <c r="AP456" s="245" t="s">
        <v>41</v>
      </c>
      <c r="AQ456" s="233" t="s">
        <v>41</v>
      </c>
      <c r="AR456" s="234" t="s">
        <v>41</v>
      </c>
      <c r="AS456" s="235"/>
      <c r="AT456" s="236"/>
      <c r="AU456" s="237"/>
      <c r="AV456" s="238">
        <v>60</v>
      </c>
      <c r="AW456" s="239">
        <f>'[1]Nastavení cen'!$H$17</f>
        <v>390</v>
      </c>
      <c r="AX456" s="240"/>
    </row>
    <row r="457" spans="1:50" ht="17.25" hidden="1" customHeight="1" x14ac:dyDescent="0.3">
      <c r="A457" s="213"/>
      <c r="B457" s="214"/>
      <c r="C457" s="215"/>
      <c r="D457" s="186"/>
      <c r="E457" s="184"/>
      <c r="F457" s="185"/>
      <c r="G457" s="186"/>
      <c r="H457" s="186"/>
      <c r="I457" s="187"/>
      <c r="J457" s="188"/>
      <c r="K457" s="216"/>
      <c r="L457" s="186"/>
      <c r="M457" s="186"/>
      <c r="N457" s="187"/>
      <c r="O457" s="191"/>
      <c r="P457" s="370" t="s">
        <v>323</v>
      </c>
      <c r="Q457" s="218"/>
      <c r="R457" s="219">
        <f t="shared" si="52"/>
        <v>0</v>
      </c>
      <c r="S457" s="219">
        <f t="shared" si="53"/>
        <v>14</v>
      </c>
      <c r="T457" s="195"/>
      <c r="U457" s="196">
        <v>4</v>
      </c>
      <c r="V457" s="89">
        <f t="shared" si="48"/>
        <v>0</v>
      </c>
      <c r="W457" s="220" t="s">
        <v>64</v>
      </c>
      <c r="X457" s="221" t="s">
        <v>542</v>
      </c>
      <c r="Y457" s="222" t="s">
        <v>43</v>
      </c>
      <c r="Z457" s="199"/>
      <c r="AA457" s="218"/>
      <c r="AB457" s="223">
        <v>0</v>
      </c>
      <c r="AC457" s="224" t="s">
        <v>66</v>
      </c>
      <c r="AD457" s="225">
        <f t="shared" si="105"/>
        <v>270</v>
      </c>
      <c r="AE457" s="226">
        <f>CEILING(AD457+AD457*'[1]Nastavení cen'!$J$17,1)</f>
        <v>395</v>
      </c>
      <c r="AF457" s="226">
        <f t="shared" si="106"/>
        <v>0</v>
      </c>
      <c r="AG457" s="241"/>
      <c r="AH457" s="242"/>
      <c r="AI457" s="242"/>
      <c r="AJ457" s="228">
        <f t="shared" si="56"/>
        <v>395</v>
      </c>
      <c r="AK457" s="218"/>
      <c r="AL457" s="229">
        <f t="shared" si="57"/>
        <v>0</v>
      </c>
      <c r="AM457" s="204"/>
      <c r="AN457" s="230" t="s">
        <v>41</v>
      </c>
      <c r="AO457" s="231" t="s">
        <v>41</v>
      </c>
      <c r="AP457" s="245" t="s">
        <v>41</v>
      </c>
      <c r="AQ457" s="233" t="s">
        <v>41</v>
      </c>
      <c r="AR457" s="234" t="s">
        <v>41</v>
      </c>
      <c r="AS457" s="235"/>
      <c r="AT457" s="236"/>
      <c r="AU457" s="237"/>
      <c r="AV457" s="238">
        <v>60</v>
      </c>
      <c r="AW457" s="239">
        <f>'[1]Nastavení cen'!$I$17</f>
        <v>270</v>
      </c>
      <c r="AX457" s="240"/>
    </row>
    <row r="458" spans="1:50" ht="17.25" hidden="1" customHeight="1" x14ac:dyDescent="0.3">
      <c r="A458" s="213"/>
      <c r="B458" s="214"/>
      <c r="C458" s="215"/>
      <c r="D458" s="186"/>
      <c r="E458" s="184"/>
      <c r="F458" s="185"/>
      <c r="G458" s="186"/>
      <c r="H458" s="186"/>
      <c r="I458" s="187"/>
      <c r="J458" s="188"/>
      <c r="K458" s="216"/>
      <c r="L458" s="186"/>
      <c r="M458" s="186"/>
      <c r="N458" s="187"/>
      <c r="O458" s="191"/>
      <c r="P458" s="370" t="s">
        <v>323</v>
      </c>
      <c r="Q458" s="218"/>
      <c r="R458" s="219">
        <f t="shared" si="52"/>
        <v>0</v>
      </c>
      <c r="S458" s="219">
        <f t="shared" si="53"/>
        <v>14</v>
      </c>
      <c r="T458" s="195"/>
      <c r="U458" s="196">
        <v>4</v>
      </c>
      <c r="V458" s="89">
        <f t="shared" si="48"/>
        <v>0</v>
      </c>
      <c r="W458" s="220" t="s">
        <v>64</v>
      </c>
      <c r="X458" s="221" t="s">
        <v>543</v>
      </c>
      <c r="Y458" s="222" t="s">
        <v>43</v>
      </c>
      <c r="Z458" s="199"/>
      <c r="AA458" s="218"/>
      <c r="AB458" s="223">
        <v>0</v>
      </c>
      <c r="AC458" s="224" t="s">
        <v>66</v>
      </c>
      <c r="AD458" s="225">
        <f t="shared" si="105"/>
        <v>270</v>
      </c>
      <c r="AE458" s="226">
        <f>CEILING(AD458+AD458*'[1]Nastavení cen'!$J$17,1)</f>
        <v>395</v>
      </c>
      <c r="AF458" s="226">
        <f t="shared" si="106"/>
        <v>0</v>
      </c>
      <c r="AG458" s="241"/>
      <c r="AH458" s="242"/>
      <c r="AI458" s="242"/>
      <c r="AJ458" s="228">
        <f t="shared" si="56"/>
        <v>395</v>
      </c>
      <c r="AK458" s="218"/>
      <c r="AL458" s="229">
        <f t="shared" si="57"/>
        <v>0</v>
      </c>
      <c r="AM458" s="204"/>
      <c r="AN458" s="230" t="s">
        <v>41</v>
      </c>
      <c r="AO458" s="231" t="s">
        <v>41</v>
      </c>
      <c r="AP458" s="245" t="s">
        <v>41</v>
      </c>
      <c r="AQ458" s="233" t="s">
        <v>41</v>
      </c>
      <c r="AR458" s="234" t="s">
        <v>41</v>
      </c>
      <c r="AS458" s="235"/>
      <c r="AT458" s="236"/>
      <c r="AU458" s="237"/>
      <c r="AV458" s="238">
        <v>60</v>
      </c>
      <c r="AW458" s="239">
        <f>'[1]Nastavení cen'!$I$17</f>
        <v>270</v>
      </c>
      <c r="AX458" s="240"/>
    </row>
    <row r="459" spans="1:50" ht="17.25" hidden="1" customHeight="1" x14ac:dyDescent="0.3">
      <c r="A459" s="213"/>
      <c r="B459" s="214"/>
      <c r="C459" s="215"/>
      <c r="D459" s="186"/>
      <c r="E459" s="184"/>
      <c r="F459" s="185"/>
      <c r="G459" s="186"/>
      <c r="H459" s="186"/>
      <c r="I459" s="187"/>
      <c r="J459" s="188"/>
      <c r="K459" s="216"/>
      <c r="L459" s="186"/>
      <c r="M459" s="186"/>
      <c r="N459" s="187"/>
      <c r="O459" s="191"/>
      <c r="P459" s="370" t="s">
        <v>323</v>
      </c>
      <c r="Q459" s="218"/>
      <c r="R459" s="219">
        <f t="shared" si="52"/>
        <v>0</v>
      </c>
      <c r="S459" s="219">
        <f t="shared" si="53"/>
        <v>14</v>
      </c>
      <c r="T459" s="195"/>
      <c r="U459" s="196">
        <v>5</v>
      </c>
      <c r="V459" s="89">
        <f t="shared" si="48"/>
        <v>0</v>
      </c>
      <c r="W459" s="220" t="s">
        <v>70</v>
      </c>
      <c r="X459" s="221" t="s">
        <v>71</v>
      </c>
      <c r="Y459" s="222" t="s">
        <v>544</v>
      </c>
      <c r="Z459" s="199"/>
      <c r="AA459" s="218"/>
      <c r="AB459" s="223">
        <v>0</v>
      </c>
      <c r="AC459" s="224" t="s">
        <v>46</v>
      </c>
      <c r="AD459" s="225"/>
      <c r="AE459" s="226"/>
      <c r="AF459" s="226"/>
      <c r="AG459" s="227">
        <f>CEILING(AX459+(AX459*'[1]Nastavení cen'!$G$17),1)</f>
        <v>500</v>
      </c>
      <c r="AH459" s="227">
        <f>CEILING(AG459*'[1]Nastavení cen'!$K$17,1)+AG459</f>
        <v>650</v>
      </c>
      <c r="AI459" s="227">
        <f t="shared" ref="AI459:AI463" si="140">(AB459*AH459)</f>
        <v>0</v>
      </c>
      <c r="AJ459" s="228">
        <f t="shared" si="56"/>
        <v>650</v>
      </c>
      <c r="AK459" s="218"/>
      <c r="AL459" s="229">
        <f t="shared" si="57"/>
        <v>0</v>
      </c>
      <c r="AM459" s="204"/>
      <c r="AN459" s="230">
        <v>5</v>
      </c>
      <c r="AO459" s="231">
        <f t="shared" ref="AO459:AO463" si="141">AB459*AN459</f>
        <v>0</v>
      </c>
      <c r="AP459" s="232">
        <v>0.05</v>
      </c>
      <c r="AQ459" s="233" t="s">
        <v>41</v>
      </c>
      <c r="AR459" s="234">
        <f t="shared" ref="AR459:AR463" si="142">AO459*AP459</f>
        <v>0</v>
      </c>
      <c r="AS459" s="235"/>
      <c r="AT459" s="236"/>
      <c r="AU459" s="237"/>
      <c r="AV459" s="238"/>
      <c r="AW459" s="239"/>
      <c r="AX459" s="240">
        <v>500</v>
      </c>
    </row>
    <row r="460" spans="1:50" ht="17.25" hidden="1" customHeight="1" x14ac:dyDescent="0.3">
      <c r="A460" s="213"/>
      <c r="B460" s="214"/>
      <c r="C460" s="215"/>
      <c r="D460" s="186"/>
      <c r="E460" s="184"/>
      <c r="F460" s="185"/>
      <c r="G460" s="186"/>
      <c r="H460" s="186"/>
      <c r="I460" s="187"/>
      <c r="J460" s="188"/>
      <c r="K460" s="216"/>
      <c r="L460" s="186"/>
      <c r="M460" s="186"/>
      <c r="N460" s="187"/>
      <c r="O460" s="191"/>
      <c r="P460" s="370" t="s">
        <v>323</v>
      </c>
      <c r="Q460" s="218"/>
      <c r="R460" s="219">
        <f t="shared" si="52"/>
        <v>0</v>
      </c>
      <c r="S460" s="219">
        <f t="shared" si="53"/>
        <v>14</v>
      </c>
      <c r="T460" s="195"/>
      <c r="U460" s="196">
        <v>5</v>
      </c>
      <c r="V460" s="89">
        <f t="shared" si="48"/>
        <v>0</v>
      </c>
      <c r="W460" s="220" t="s">
        <v>70</v>
      </c>
      <c r="X460" s="221" t="s">
        <v>71</v>
      </c>
      <c r="Y460" s="222" t="s">
        <v>545</v>
      </c>
      <c r="Z460" s="199"/>
      <c r="AA460" s="218"/>
      <c r="AB460" s="223">
        <v>0</v>
      </c>
      <c r="AC460" s="224" t="s">
        <v>46</v>
      </c>
      <c r="AD460" s="225"/>
      <c r="AE460" s="226"/>
      <c r="AF460" s="226"/>
      <c r="AG460" s="227">
        <f>CEILING(AX460+(AX460*'[1]Nastavení cen'!$G$17),1)</f>
        <v>1000</v>
      </c>
      <c r="AH460" s="227">
        <f>CEILING(AG460*'[1]Nastavení cen'!$K$17,1)+AG460</f>
        <v>1300</v>
      </c>
      <c r="AI460" s="227">
        <f t="shared" si="140"/>
        <v>0</v>
      </c>
      <c r="AJ460" s="228">
        <f t="shared" si="56"/>
        <v>1300</v>
      </c>
      <c r="AK460" s="218"/>
      <c r="AL460" s="229">
        <f t="shared" si="57"/>
        <v>0</v>
      </c>
      <c r="AM460" s="204"/>
      <c r="AN460" s="230">
        <v>10</v>
      </c>
      <c r="AO460" s="231">
        <f t="shared" si="141"/>
        <v>0</v>
      </c>
      <c r="AP460" s="232">
        <v>0.05</v>
      </c>
      <c r="AQ460" s="233" t="s">
        <v>41</v>
      </c>
      <c r="AR460" s="234">
        <f t="shared" si="142"/>
        <v>0</v>
      </c>
      <c r="AS460" s="235"/>
      <c r="AT460" s="236"/>
      <c r="AU460" s="237"/>
      <c r="AV460" s="238"/>
      <c r="AW460" s="239"/>
      <c r="AX460" s="240">
        <v>1000</v>
      </c>
    </row>
    <row r="461" spans="1:50" ht="17.25" hidden="1" customHeight="1" x14ac:dyDescent="0.3">
      <c r="A461" s="213"/>
      <c r="B461" s="214"/>
      <c r="C461" s="215"/>
      <c r="D461" s="186"/>
      <c r="E461" s="184"/>
      <c r="F461" s="185"/>
      <c r="G461" s="186"/>
      <c r="H461" s="186"/>
      <c r="I461" s="187"/>
      <c r="J461" s="188"/>
      <c r="K461" s="216"/>
      <c r="L461" s="186"/>
      <c r="M461" s="186"/>
      <c r="N461" s="187"/>
      <c r="O461" s="191"/>
      <c r="P461" s="370" t="s">
        <v>323</v>
      </c>
      <c r="Q461" s="218"/>
      <c r="R461" s="219">
        <f t="shared" si="52"/>
        <v>0</v>
      </c>
      <c r="S461" s="219">
        <f t="shared" si="53"/>
        <v>14</v>
      </c>
      <c r="T461" s="195"/>
      <c r="U461" s="196">
        <v>5</v>
      </c>
      <c r="V461" s="89">
        <f t="shared" si="48"/>
        <v>0</v>
      </c>
      <c r="W461" s="220" t="s">
        <v>70</v>
      </c>
      <c r="X461" s="221" t="s">
        <v>71</v>
      </c>
      <c r="Y461" s="222" t="s">
        <v>546</v>
      </c>
      <c r="Z461" s="199"/>
      <c r="AA461" s="218"/>
      <c r="AB461" s="223">
        <v>0</v>
      </c>
      <c r="AC461" s="224" t="s">
        <v>46</v>
      </c>
      <c r="AD461" s="225"/>
      <c r="AE461" s="226"/>
      <c r="AF461" s="226"/>
      <c r="AG461" s="227">
        <f>CEILING(AX461+(AX461*'[1]Nastavení cen'!$G$17),1)</f>
        <v>2000</v>
      </c>
      <c r="AH461" s="227">
        <f>CEILING(AG461*'[1]Nastavení cen'!$K$17,1)+AG461</f>
        <v>2600</v>
      </c>
      <c r="AI461" s="227">
        <f t="shared" si="140"/>
        <v>0</v>
      </c>
      <c r="AJ461" s="228">
        <f t="shared" si="56"/>
        <v>2600</v>
      </c>
      <c r="AK461" s="218"/>
      <c r="AL461" s="229">
        <f t="shared" si="57"/>
        <v>0</v>
      </c>
      <c r="AM461" s="204"/>
      <c r="AN461" s="230">
        <v>20</v>
      </c>
      <c r="AO461" s="231">
        <f t="shared" si="141"/>
        <v>0</v>
      </c>
      <c r="AP461" s="232">
        <v>0.05</v>
      </c>
      <c r="AQ461" s="233" t="s">
        <v>41</v>
      </c>
      <c r="AR461" s="234">
        <f t="shared" si="142"/>
        <v>0</v>
      </c>
      <c r="AS461" s="235"/>
      <c r="AT461" s="236"/>
      <c r="AU461" s="237"/>
      <c r="AV461" s="238"/>
      <c r="AW461" s="239"/>
      <c r="AX461" s="240">
        <v>2000</v>
      </c>
    </row>
    <row r="462" spans="1:50" ht="17.25" hidden="1" customHeight="1" x14ac:dyDescent="0.3">
      <c r="A462" s="213"/>
      <c r="B462" s="214"/>
      <c r="C462" s="215"/>
      <c r="D462" s="186"/>
      <c r="E462" s="184"/>
      <c r="F462" s="185"/>
      <c r="G462" s="186"/>
      <c r="H462" s="186"/>
      <c r="I462" s="187"/>
      <c r="J462" s="188"/>
      <c r="K462" s="216"/>
      <c r="L462" s="186"/>
      <c r="M462" s="186"/>
      <c r="N462" s="187"/>
      <c r="O462" s="191"/>
      <c r="P462" s="370" t="s">
        <v>323</v>
      </c>
      <c r="Q462" s="218"/>
      <c r="R462" s="219">
        <f t="shared" si="52"/>
        <v>0</v>
      </c>
      <c r="S462" s="219">
        <f t="shared" si="53"/>
        <v>14</v>
      </c>
      <c r="T462" s="195"/>
      <c r="U462" s="196">
        <v>5</v>
      </c>
      <c r="V462" s="89">
        <f t="shared" si="48"/>
        <v>0</v>
      </c>
      <c r="W462" s="220" t="s">
        <v>70</v>
      </c>
      <c r="X462" s="221" t="s">
        <v>71</v>
      </c>
      <c r="Y462" s="222" t="s">
        <v>547</v>
      </c>
      <c r="Z462" s="199"/>
      <c r="AA462" s="218"/>
      <c r="AB462" s="223">
        <v>0</v>
      </c>
      <c r="AC462" s="224" t="s">
        <v>46</v>
      </c>
      <c r="AD462" s="225"/>
      <c r="AE462" s="226"/>
      <c r="AF462" s="226"/>
      <c r="AG462" s="227">
        <f>CEILING(AX462+(AX462*'[1]Nastavení cen'!$G$17),1)</f>
        <v>5000</v>
      </c>
      <c r="AH462" s="227">
        <f>CEILING(AG462*'[1]Nastavení cen'!$K$17,1)+AG462</f>
        <v>6500</v>
      </c>
      <c r="AI462" s="227">
        <f t="shared" si="140"/>
        <v>0</v>
      </c>
      <c r="AJ462" s="228">
        <f t="shared" si="56"/>
        <v>6500</v>
      </c>
      <c r="AK462" s="218"/>
      <c r="AL462" s="229">
        <f t="shared" si="57"/>
        <v>0</v>
      </c>
      <c r="AM462" s="204"/>
      <c r="AN462" s="230">
        <v>50</v>
      </c>
      <c r="AO462" s="231">
        <f t="shared" si="141"/>
        <v>0</v>
      </c>
      <c r="AP462" s="232">
        <v>0.05</v>
      </c>
      <c r="AQ462" s="233" t="s">
        <v>41</v>
      </c>
      <c r="AR462" s="234">
        <f t="shared" si="142"/>
        <v>0</v>
      </c>
      <c r="AS462" s="235"/>
      <c r="AT462" s="236"/>
      <c r="AU462" s="237"/>
      <c r="AV462" s="238"/>
      <c r="AW462" s="239"/>
      <c r="AX462" s="240">
        <v>5000</v>
      </c>
    </row>
    <row r="463" spans="1:50" ht="17.25" hidden="1" customHeight="1" x14ac:dyDescent="0.3">
      <c r="A463" s="213"/>
      <c r="B463" s="214"/>
      <c r="C463" s="215"/>
      <c r="D463" s="186"/>
      <c r="E463" s="184"/>
      <c r="F463" s="185"/>
      <c r="G463" s="186"/>
      <c r="H463" s="186"/>
      <c r="I463" s="187"/>
      <c r="J463" s="188"/>
      <c r="K463" s="216"/>
      <c r="L463" s="186"/>
      <c r="M463" s="186"/>
      <c r="N463" s="187"/>
      <c r="O463" s="191"/>
      <c r="P463" s="370" t="s">
        <v>323</v>
      </c>
      <c r="Q463" s="218"/>
      <c r="R463" s="219">
        <f t="shared" si="52"/>
        <v>0</v>
      </c>
      <c r="S463" s="219">
        <f t="shared" si="53"/>
        <v>14</v>
      </c>
      <c r="T463" s="195"/>
      <c r="U463" s="196">
        <v>5</v>
      </c>
      <c r="V463" s="89">
        <f t="shared" si="48"/>
        <v>0</v>
      </c>
      <c r="W463" s="220" t="s">
        <v>70</v>
      </c>
      <c r="X463" s="221" t="s">
        <v>71</v>
      </c>
      <c r="Y463" s="222" t="s">
        <v>548</v>
      </c>
      <c r="Z463" s="199"/>
      <c r="AA463" s="218"/>
      <c r="AB463" s="223">
        <v>0</v>
      </c>
      <c r="AC463" s="224" t="s">
        <v>46</v>
      </c>
      <c r="AD463" s="225"/>
      <c r="AE463" s="226"/>
      <c r="AF463" s="226"/>
      <c r="AG463" s="227">
        <f>CEILING(AX463+(AX463*'[1]Nastavení cen'!$G$17),1)</f>
        <v>10000</v>
      </c>
      <c r="AH463" s="227">
        <f>CEILING(AG463*'[1]Nastavení cen'!$K$17,1)+AG463</f>
        <v>13000</v>
      </c>
      <c r="AI463" s="227">
        <f t="shared" si="140"/>
        <v>0</v>
      </c>
      <c r="AJ463" s="228">
        <f t="shared" si="56"/>
        <v>13000</v>
      </c>
      <c r="AK463" s="218"/>
      <c r="AL463" s="229">
        <f t="shared" si="57"/>
        <v>0</v>
      </c>
      <c r="AM463" s="204"/>
      <c r="AN463" s="230">
        <v>100</v>
      </c>
      <c r="AO463" s="231">
        <f t="shared" si="141"/>
        <v>0</v>
      </c>
      <c r="AP463" s="232">
        <v>0.05</v>
      </c>
      <c r="AQ463" s="233" t="s">
        <v>41</v>
      </c>
      <c r="AR463" s="234">
        <f t="shared" si="142"/>
        <v>0</v>
      </c>
      <c r="AS463" s="235"/>
      <c r="AT463" s="236"/>
      <c r="AU463" s="237"/>
      <c r="AV463" s="238"/>
      <c r="AW463" s="239"/>
      <c r="AX463" s="240">
        <v>10000</v>
      </c>
    </row>
    <row r="464" spans="1:50" ht="17.25" hidden="1" customHeight="1" x14ac:dyDescent="0.3">
      <c r="A464" s="373"/>
      <c r="B464" s="340"/>
      <c r="C464" s="247"/>
      <c r="D464" s="248"/>
      <c r="E464" s="249"/>
      <c r="F464" s="250"/>
      <c r="G464" s="248"/>
      <c r="H464" s="248"/>
      <c r="I464" s="251"/>
      <c r="J464" s="252"/>
      <c r="K464" s="253"/>
      <c r="L464" s="248"/>
      <c r="M464" s="248"/>
      <c r="N464" s="251"/>
      <c r="O464" s="191"/>
      <c r="P464" s="374" t="s">
        <v>323</v>
      </c>
      <c r="Q464" s="255"/>
      <c r="R464" s="256"/>
      <c r="S464" s="256"/>
      <c r="T464" s="195"/>
      <c r="U464" s="196">
        <v>99</v>
      </c>
      <c r="V464" s="89">
        <f t="shared" si="48"/>
        <v>0</v>
      </c>
      <c r="W464" s="220"/>
      <c r="X464" s="221"/>
      <c r="Y464" s="344"/>
      <c r="Z464" s="345"/>
      <c r="AA464" s="255"/>
      <c r="AB464" s="339">
        <v>0</v>
      </c>
      <c r="AC464" s="346"/>
      <c r="AD464" s="347"/>
      <c r="AE464" s="226"/>
      <c r="AF464" s="348"/>
      <c r="AG464" s="243"/>
      <c r="AH464" s="242"/>
      <c r="AI464" s="244"/>
      <c r="AJ464" s="349"/>
      <c r="AK464" s="255"/>
      <c r="AL464" s="350"/>
      <c r="AM464" s="204"/>
      <c r="AN464" s="230" t="s">
        <v>41</v>
      </c>
      <c r="AO464" s="231" t="s">
        <v>41</v>
      </c>
      <c r="AP464" s="245" t="s">
        <v>41</v>
      </c>
      <c r="AQ464" s="233" t="s">
        <v>41</v>
      </c>
      <c r="AR464" s="234" t="s">
        <v>41</v>
      </c>
      <c r="AS464" s="235"/>
      <c r="AT464" s="236"/>
      <c r="AU464" s="237"/>
      <c r="AV464" s="238"/>
      <c r="AW464" s="239"/>
      <c r="AX464" s="240"/>
    </row>
    <row r="465" spans="1:50" ht="17.25" hidden="1" customHeight="1" x14ac:dyDescent="0.3">
      <c r="A465" s="262"/>
      <c r="B465" s="263"/>
      <c r="C465" s="264" t="s">
        <v>0</v>
      </c>
      <c r="D465" s="24"/>
      <c r="E465" s="25" t="s">
        <v>1</v>
      </c>
      <c r="F465" s="26"/>
      <c r="G465" s="26"/>
      <c r="H465" s="26"/>
      <c r="I465" s="27"/>
      <c r="J465" s="263"/>
      <c r="K465" s="29" t="s">
        <v>2</v>
      </c>
      <c r="L465" s="26"/>
      <c r="M465" s="26"/>
      <c r="N465" s="27"/>
      <c r="O465" s="266"/>
      <c r="P465" s="267" t="str">
        <f>P262</f>
        <v>zak</v>
      </c>
      <c r="Q465" s="268"/>
      <c r="R465" s="269"/>
      <c r="S465" s="270"/>
      <c r="T465" s="271" t="s">
        <v>10</v>
      </c>
      <c r="U465" s="270" t="s">
        <v>11</v>
      </c>
      <c r="V465" s="89">
        <f t="shared" si="48"/>
        <v>0</v>
      </c>
      <c r="W465" s="272"/>
      <c r="X465" s="273" t="s">
        <v>549</v>
      </c>
      <c r="Y465" s="26"/>
      <c r="Z465" s="26"/>
      <c r="AA465" s="274"/>
      <c r="AB465" s="271" t="s">
        <v>10</v>
      </c>
      <c r="AC465" s="275"/>
      <c r="AD465" s="276"/>
      <c r="AE465" s="276"/>
      <c r="AF465" s="276">
        <f>SUM(AF261:AF464)</f>
        <v>0</v>
      </c>
      <c r="AG465" s="276"/>
      <c r="AH465" s="276"/>
      <c r="AI465" s="276">
        <f>SUM(AI261:AI464)</f>
        <v>0</v>
      </c>
      <c r="AJ465" s="277"/>
      <c r="AK465" s="274"/>
      <c r="AL465" s="278">
        <f>AF465+AI465</f>
        <v>0</v>
      </c>
      <c r="AM465" s="279"/>
      <c r="AN465" s="280"/>
      <c r="AO465" s="281">
        <f>SUM(AO261:AO464)</f>
        <v>0</v>
      </c>
      <c r="AP465" s="276"/>
      <c r="AQ465" s="281">
        <f t="shared" ref="AQ465:AR465" si="143">SUM(AQ261:AQ464)</f>
        <v>0</v>
      </c>
      <c r="AR465" s="282">
        <f t="shared" si="143"/>
        <v>0</v>
      </c>
      <c r="AS465" s="283"/>
      <c r="AT465" s="284">
        <f>SUM(AT261:AT464)</f>
        <v>0</v>
      </c>
      <c r="AU465" s="285"/>
      <c r="AV465" s="106"/>
      <c r="AW465" s="107"/>
      <c r="AX465" s="107"/>
    </row>
    <row r="466" spans="1:50" ht="17.25" hidden="1" customHeight="1" x14ac:dyDescent="0.3">
      <c r="A466" s="262"/>
      <c r="B466" s="263"/>
      <c r="C466" s="264" t="s">
        <v>0</v>
      </c>
      <c r="D466" s="24"/>
      <c r="E466" s="25" t="s">
        <v>1</v>
      </c>
      <c r="F466" s="26"/>
      <c r="G466" s="26"/>
      <c r="H466" s="26"/>
      <c r="I466" s="27"/>
      <c r="J466" s="263"/>
      <c r="K466" s="29" t="s">
        <v>2</v>
      </c>
      <c r="L466" s="26"/>
      <c r="M466" s="26"/>
      <c r="N466" s="27"/>
      <c r="O466" s="266"/>
      <c r="P466" s="267" t="str">
        <f>P465</f>
        <v>zak</v>
      </c>
      <c r="Q466" s="268"/>
      <c r="R466" s="269"/>
      <c r="S466" s="270"/>
      <c r="T466" s="271" t="s">
        <v>10</v>
      </c>
      <c r="U466" s="270" t="s">
        <v>32</v>
      </c>
      <c r="V466" s="89">
        <f t="shared" si="48"/>
        <v>0</v>
      </c>
      <c r="W466" s="272"/>
      <c r="X466" s="273" t="str">
        <f>X465</f>
        <v>Zakládací práce celkem</v>
      </c>
      <c r="Y466" s="26"/>
      <c r="Z466" s="26"/>
      <c r="AA466" s="274"/>
      <c r="AB466" s="271" t="s">
        <v>10</v>
      </c>
      <c r="AC466" s="275"/>
      <c r="AD466" s="276"/>
      <c r="AE466" s="276"/>
      <c r="AF466" s="276">
        <f>AF465</f>
        <v>0</v>
      </c>
      <c r="AG466" s="276"/>
      <c r="AH466" s="276"/>
      <c r="AI466" s="276">
        <f>AI465</f>
        <v>0</v>
      </c>
      <c r="AJ466" s="277"/>
      <c r="AK466" s="274"/>
      <c r="AL466" s="278">
        <f>AL465</f>
        <v>0</v>
      </c>
      <c r="AM466" s="279"/>
      <c r="AN466" s="280"/>
      <c r="AO466" s="281">
        <f>AO465</f>
        <v>0</v>
      </c>
      <c r="AP466" s="276"/>
      <c r="AQ466" s="281">
        <f t="shared" ref="AQ466:AR466" si="144">AQ465</f>
        <v>0</v>
      </c>
      <c r="AR466" s="281">
        <f t="shared" si="144"/>
        <v>0</v>
      </c>
      <c r="AS466" s="283"/>
      <c r="AT466" s="284">
        <f>AT465</f>
        <v>0</v>
      </c>
      <c r="AU466" s="285"/>
      <c r="AV466" s="106"/>
      <c r="AW466" s="107"/>
      <c r="AX466" s="107"/>
    </row>
    <row r="467" spans="1:50" ht="17.25" hidden="1" customHeight="1" x14ac:dyDescent="0.3">
      <c r="A467" s="262"/>
      <c r="B467" s="263"/>
      <c r="C467" s="286" t="s">
        <v>0</v>
      </c>
      <c r="D467" s="24"/>
      <c r="E467" s="287" t="s">
        <v>1</v>
      </c>
      <c r="F467" s="26"/>
      <c r="G467" s="26"/>
      <c r="H467" s="26"/>
      <c r="I467" s="27"/>
      <c r="J467" s="265"/>
      <c r="K467" s="287" t="s">
        <v>2</v>
      </c>
      <c r="L467" s="26"/>
      <c r="M467" s="26"/>
      <c r="N467" s="27"/>
      <c r="O467" s="266"/>
      <c r="P467" s="288" t="str">
        <f>P465</f>
        <v>zak</v>
      </c>
      <c r="Q467" s="289"/>
      <c r="R467" s="290"/>
      <c r="S467" s="290"/>
      <c r="T467" s="291" t="s">
        <v>10</v>
      </c>
      <c r="U467" s="292" t="s">
        <v>34</v>
      </c>
      <c r="V467" s="89">
        <f t="shared" si="48"/>
        <v>0</v>
      </c>
      <c r="W467" s="293"/>
      <c r="X467" s="294" t="str">
        <f>X465</f>
        <v>Zakládací práce celkem</v>
      </c>
      <c r="Y467" s="26"/>
      <c r="Z467" s="26"/>
      <c r="AA467" s="289"/>
      <c r="AB467" s="291" t="s">
        <v>10</v>
      </c>
      <c r="AC467" s="295"/>
      <c r="AD467" s="296"/>
      <c r="AE467" s="296"/>
      <c r="AF467" s="296">
        <f>AF465</f>
        <v>0</v>
      </c>
      <c r="AG467" s="296"/>
      <c r="AH467" s="296"/>
      <c r="AI467" s="296">
        <f>AI465</f>
        <v>0</v>
      </c>
      <c r="AJ467" s="297"/>
      <c r="AK467" s="289"/>
      <c r="AL467" s="298">
        <f>AL465</f>
        <v>0</v>
      </c>
      <c r="AM467" s="299"/>
      <c r="AN467" s="300"/>
      <c r="AO467" s="301">
        <f>AO465</f>
        <v>0</v>
      </c>
      <c r="AP467" s="296"/>
      <c r="AQ467" s="301">
        <f t="shared" ref="AQ467:AR467" si="145">AQ465</f>
        <v>0</v>
      </c>
      <c r="AR467" s="301">
        <f t="shared" si="145"/>
        <v>0</v>
      </c>
      <c r="AS467" s="302"/>
      <c r="AT467" s="303">
        <f>AT465</f>
        <v>0</v>
      </c>
      <c r="AU467" s="304"/>
      <c r="AV467" s="106"/>
      <c r="AW467" s="107"/>
      <c r="AX467" s="107"/>
    </row>
    <row r="468" spans="1:50" ht="17.25" hidden="1" customHeight="1" x14ac:dyDescent="0.3">
      <c r="A468" s="262"/>
      <c r="B468" s="263"/>
      <c r="C468" s="286" t="s">
        <v>0</v>
      </c>
      <c r="D468" s="24"/>
      <c r="E468" s="305" t="s">
        <v>1</v>
      </c>
      <c r="F468" s="26"/>
      <c r="G468" s="26"/>
      <c r="H468" s="26"/>
      <c r="I468" s="27"/>
      <c r="J468" s="265"/>
      <c r="K468" s="305" t="s">
        <v>2</v>
      </c>
      <c r="L468" s="26"/>
      <c r="M468" s="26"/>
      <c r="N468" s="27"/>
      <c r="O468" s="266"/>
      <c r="P468" s="306" t="str">
        <f>P465</f>
        <v>zak</v>
      </c>
      <c r="Q468" s="24"/>
      <c r="R468" s="307"/>
      <c r="S468" s="307"/>
      <c r="T468" s="308" t="s">
        <v>10</v>
      </c>
      <c r="U468" s="309" t="s">
        <v>35</v>
      </c>
      <c r="V468" s="89">
        <f t="shared" si="48"/>
        <v>0</v>
      </c>
      <c r="W468" s="310"/>
      <c r="X468" s="311" t="str">
        <f>X465</f>
        <v>Zakládací práce celkem</v>
      </c>
      <c r="Y468" s="26"/>
      <c r="Z468" s="26"/>
      <c r="AA468" s="24"/>
      <c r="AB468" s="308" t="s">
        <v>10</v>
      </c>
      <c r="AC468" s="312"/>
      <c r="AD468" s="313"/>
      <c r="AE468" s="313"/>
      <c r="AF468" s="313">
        <f>AF465</f>
        <v>0</v>
      </c>
      <c r="AG468" s="313"/>
      <c r="AH468" s="313"/>
      <c r="AI468" s="313">
        <f>AI465</f>
        <v>0</v>
      </c>
      <c r="AJ468" s="314"/>
      <c r="AK468" s="24"/>
      <c r="AL468" s="315">
        <f>AL465</f>
        <v>0</v>
      </c>
      <c r="AM468" s="299"/>
      <c r="AN468" s="316"/>
      <c r="AO468" s="317">
        <f>AO465</f>
        <v>0</v>
      </c>
      <c r="AP468" s="313"/>
      <c r="AQ468" s="317">
        <f t="shared" ref="AQ468:AR468" si="146">AQ465</f>
        <v>0</v>
      </c>
      <c r="AR468" s="317">
        <f t="shared" si="146"/>
        <v>0</v>
      </c>
      <c r="AS468" s="318"/>
      <c r="AT468" s="319">
        <f>AT465</f>
        <v>0</v>
      </c>
      <c r="AU468" s="304"/>
      <c r="AV468" s="106"/>
      <c r="AW468" s="107"/>
      <c r="AX468" s="107"/>
    </row>
    <row r="469" spans="1:50" ht="26.25" hidden="1" customHeight="1" x14ac:dyDescent="0.3">
      <c r="A469" s="77"/>
      <c r="B469" s="78"/>
      <c r="C469" s="79" t="s">
        <v>6</v>
      </c>
      <c r="D469" s="79" t="s">
        <v>7</v>
      </c>
      <c r="E469" s="80" t="s">
        <v>8</v>
      </c>
      <c r="F469" s="80" t="s">
        <v>8</v>
      </c>
      <c r="G469" s="80" t="s">
        <v>8</v>
      </c>
      <c r="H469" s="80" t="s">
        <v>8</v>
      </c>
      <c r="I469" s="80" t="s">
        <v>8</v>
      </c>
      <c r="J469" s="81"/>
      <c r="K469" s="82"/>
      <c r="L469" s="82"/>
      <c r="M469" s="82"/>
      <c r="N469" s="82"/>
      <c r="O469" s="135"/>
      <c r="P469" s="320" t="str">
        <f>P470</f>
        <v>tes</v>
      </c>
      <c r="Q469" s="321"/>
      <c r="R469" s="138"/>
      <c r="S469" s="139"/>
      <c r="T469" s="87" t="s">
        <v>10</v>
      </c>
      <c r="U469" s="88" t="s">
        <v>11</v>
      </c>
      <c r="V469" s="89">
        <f t="shared" ref="V469:V589" si="147">$AL$586</f>
        <v>0</v>
      </c>
      <c r="W469" s="90"/>
      <c r="X469" s="91" t="s">
        <v>550</v>
      </c>
      <c r="Y469" s="92"/>
      <c r="Z469" s="92"/>
      <c r="AA469" s="92"/>
      <c r="AB469" s="93" t="s">
        <v>10</v>
      </c>
      <c r="AC469" s="94"/>
      <c r="AD469" s="95"/>
      <c r="AE469" s="97"/>
      <c r="AF469" s="97"/>
      <c r="AG469" s="97"/>
      <c r="AH469" s="97"/>
      <c r="AI469" s="97"/>
      <c r="AJ469" s="98"/>
      <c r="AK469" s="98"/>
      <c r="AL469" s="140"/>
      <c r="AM469" s="108"/>
      <c r="AN469" s="141"/>
      <c r="AO469" s="141"/>
      <c r="AP469" s="103"/>
      <c r="AQ469" s="104"/>
      <c r="AR469" s="96"/>
      <c r="AS469" s="96"/>
      <c r="AT469" s="361"/>
      <c r="AU469" s="105"/>
      <c r="AV469" s="106"/>
      <c r="AW469" s="107"/>
      <c r="AX469" s="107"/>
    </row>
    <row r="470" spans="1:50" ht="26.4" hidden="1" x14ac:dyDescent="0.3">
      <c r="A470" s="108"/>
      <c r="B470" s="109"/>
      <c r="C470" s="110"/>
      <c r="D470" s="110"/>
      <c r="E470" s="111" t="s">
        <v>13</v>
      </c>
      <c r="F470" s="111" t="s">
        <v>13</v>
      </c>
      <c r="G470" s="111" t="s">
        <v>13</v>
      </c>
      <c r="H470" s="111" t="s">
        <v>13</v>
      </c>
      <c r="I470" s="111" t="s">
        <v>13</v>
      </c>
      <c r="J470" s="112"/>
      <c r="K470" s="110"/>
      <c r="L470" s="110"/>
      <c r="M470" s="110"/>
      <c r="N470" s="110"/>
      <c r="O470" s="113"/>
      <c r="P470" s="114" t="str">
        <f>P477</f>
        <v>tes</v>
      </c>
      <c r="Q470" s="362">
        <f>[1]Harmonogram!I25</f>
        <v>0</v>
      </c>
      <c r="R470" s="117" t="s">
        <v>14</v>
      </c>
      <c r="S470" s="117" t="s">
        <v>15</v>
      </c>
      <c r="T470" s="115" t="s">
        <v>16</v>
      </c>
      <c r="U470" s="118" t="s">
        <v>11</v>
      </c>
      <c r="V470" s="89">
        <f t="shared" si="147"/>
        <v>0</v>
      </c>
      <c r="W470" s="118" t="s">
        <v>17</v>
      </c>
      <c r="X470" s="119" t="s">
        <v>18</v>
      </c>
      <c r="Y470" s="120" t="s">
        <v>19</v>
      </c>
      <c r="Z470" s="26"/>
      <c r="AA470" s="27"/>
      <c r="AB470" s="121" t="s">
        <v>20</v>
      </c>
      <c r="AC470" s="27"/>
      <c r="AD470" s="122" t="s">
        <v>21</v>
      </c>
      <c r="AE470" s="123" t="s">
        <v>22</v>
      </c>
      <c r="AF470" s="27"/>
      <c r="AG470" s="124" t="s">
        <v>23</v>
      </c>
      <c r="AH470" s="125" t="s">
        <v>24</v>
      </c>
      <c r="AI470" s="27"/>
      <c r="AJ470" s="126" t="s">
        <v>25</v>
      </c>
      <c r="AK470" s="26"/>
      <c r="AL470" s="27"/>
      <c r="AM470" s="127"/>
      <c r="AN470" s="128" t="s">
        <v>26</v>
      </c>
      <c r="AO470" s="27"/>
      <c r="AP470" s="129" t="s">
        <v>27</v>
      </c>
      <c r="AQ470" s="26"/>
      <c r="AR470" s="27"/>
      <c r="AS470" s="130" t="s">
        <v>28</v>
      </c>
      <c r="AT470" s="27"/>
      <c r="AU470" s="131"/>
      <c r="AV470" s="132" t="s">
        <v>29</v>
      </c>
      <c r="AW470" s="133" t="s">
        <v>30</v>
      </c>
      <c r="AX470" s="134" t="s">
        <v>31</v>
      </c>
    </row>
    <row r="471" spans="1:50" ht="26.25" hidden="1" customHeight="1" x14ac:dyDescent="0.3">
      <c r="A471" s="77"/>
      <c r="B471" s="78"/>
      <c r="C471" s="79" t="s">
        <v>6</v>
      </c>
      <c r="D471" s="79" t="s">
        <v>7</v>
      </c>
      <c r="E471" s="80" t="s">
        <v>8</v>
      </c>
      <c r="F471" s="80" t="s">
        <v>8</v>
      </c>
      <c r="G471" s="80" t="s">
        <v>8</v>
      </c>
      <c r="H471" s="80" t="s">
        <v>8</v>
      </c>
      <c r="I471" s="80" t="s">
        <v>8</v>
      </c>
      <c r="J471" s="81"/>
      <c r="K471" s="82"/>
      <c r="L471" s="82"/>
      <c r="M471" s="82"/>
      <c r="N471" s="82"/>
      <c r="O471" s="323"/>
      <c r="P471" s="363" t="str">
        <f t="shared" ref="P471:P472" si="148">P469</f>
        <v>tes</v>
      </c>
      <c r="Q471" s="321"/>
      <c r="R471" s="138"/>
      <c r="S471" s="139"/>
      <c r="T471" s="87" t="s">
        <v>10</v>
      </c>
      <c r="U471" s="88" t="s">
        <v>32</v>
      </c>
      <c r="V471" s="89">
        <f t="shared" si="147"/>
        <v>0</v>
      </c>
      <c r="W471" s="90"/>
      <c r="X471" s="91" t="str">
        <f>X469</f>
        <v>Tesařské práce</v>
      </c>
      <c r="Y471" s="92"/>
      <c r="Z471" s="92"/>
      <c r="AA471" s="92"/>
      <c r="AB471" s="93" t="s">
        <v>10</v>
      </c>
      <c r="AC471" s="94"/>
      <c r="AD471" s="95"/>
      <c r="AE471" s="97"/>
      <c r="AF471" s="97"/>
      <c r="AG471" s="97"/>
      <c r="AH471" s="97"/>
      <c r="AI471" s="97"/>
      <c r="AJ471" s="98"/>
      <c r="AK471" s="98"/>
      <c r="AL471" s="140"/>
      <c r="AM471" s="108"/>
      <c r="AN471" s="141"/>
      <c r="AO471" s="141"/>
      <c r="AP471" s="103"/>
      <c r="AQ471" s="104"/>
      <c r="AR471" s="142"/>
      <c r="AS471" s="143"/>
      <c r="AT471" s="143"/>
      <c r="AU471" s="144"/>
      <c r="AV471" s="106"/>
      <c r="AW471" s="107"/>
      <c r="AX471" s="107"/>
    </row>
    <row r="472" spans="1:50" ht="26.4" hidden="1" x14ac:dyDescent="0.3">
      <c r="A472" s="108"/>
      <c r="B472" s="109"/>
      <c r="C472" s="110"/>
      <c r="D472" s="110"/>
      <c r="E472" s="111" t="s">
        <v>13</v>
      </c>
      <c r="F472" s="111" t="s">
        <v>13</v>
      </c>
      <c r="G472" s="111" t="s">
        <v>13</v>
      </c>
      <c r="H472" s="111" t="s">
        <v>13</v>
      </c>
      <c r="I472" s="111" t="s">
        <v>13</v>
      </c>
      <c r="J472" s="112"/>
      <c r="K472" s="110"/>
      <c r="L472" s="110"/>
      <c r="M472" s="110"/>
      <c r="N472" s="110"/>
      <c r="O472" s="113"/>
      <c r="P472" s="114" t="str">
        <f t="shared" si="148"/>
        <v>tes</v>
      </c>
      <c r="Q472" s="362">
        <f>Q470</f>
        <v>0</v>
      </c>
      <c r="R472" s="117" t="s">
        <v>14</v>
      </c>
      <c r="S472" s="117" t="s">
        <v>15</v>
      </c>
      <c r="T472" s="115" t="s">
        <v>16</v>
      </c>
      <c r="U472" s="118" t="s">
        <v>32</v>
      </c>
      <c r="V472" s="89">
        <f t="shared" si="147"/>
        <v>0</v>
      </c>
      <c r="W472" s="118" t="s">
        <v>17</v>
      </c>
      <c r="X472" s="115" t="s">
        <v>18</v>
      </c>
      <c r="Y472" s="23" t="s">
        <v>19</v>
      </c>
      <c r="Z472" s="26"/>
      <c r="AA472" s="27"/>
      <c r="AB472" s="121" t="s">
        <v>20</v>
      </c>
      <c r="AC472" s="27"/>
      <c r="AD472" s="122" t="s">
        <v>21</v>
      </c>
      <c r="AE472" s="126" t="s">
        <v>33</v>
      </c>
      <c r="AF472" s="27"/>
      <c r="AG472" s="124" t="s">
        <v>23</v>
      </c>
      <c r="AH472" s="126" t="s">
        <v>24</v>
      </c>
      <c r="AI472" s="27"/>
      <c r="AJ472" s="126" t="s">
        <v>25</v>
      </c>
      <c r="AK472" s="26"/>
      <c r="AL472" s="27"/>
      <c r="AM472" s="127"/>
      <c r="AN472" s="128" t="s">
        <v>26</v>
      </c>
      <c r="AO472" s="27"/>
      <c r="AP472" s="129" t="s">
        <v>27</v>
      </c>
      <c r="AQ472" s="26"/>
      <c r="AR472" s="27"/>
      <c r="AS472" s="130" t="s">
        <v>28</v>
      </c>
      <c r="AT472" s="27"/>
      <c r="AU472" s="131"/>
      <c r="AV472" s="132" t="s">
        <v>29</v>
      </c>
      <c r="AW472" s="133" t="s">
        <v>30</v>
      </c>
      <c r="AX472" s="134" t="s">
        <v>31</v>
      </c>
    </row>
    <row r="473" spans="1:50" ht="26.25" hidden="1" customHeight="1" x14ac:dyDescent="0.3">
      <c r="A473" s="77"/>
      <c r="B473" s="78"/>
      <c r="C473" s="79" t="s">
        <v>6</v>
      </c>
      <c r="D473" s="79" t="s">
        <v>7</v>
      </c>
      <c r="E473" s="80" t="s">
        <v>8</v>
      </c>
      <c r="F473" s="80" t="s">
        <v>8</v>
      </c>
      <c r="G473" s="80" t="s">
        <v>8</v>
      </c>
      <c r="H473" s="80" t="s">
        <v>8</v>
      </c>
      <c r="I473" s="80" t="s">
        <v>8</v>
      </c>
      <c r="J473" s="81"/>
      <c r="K473" s="82"/>
      <c r="L473" s="82"/>
      <c r="M473" s="82"/>
      <c r="N473" s="82"/>
      <c r="O473" s="135"/>
      <c r="P473" s="329" t="str">
        <f t="shared" ref="P473:P474" si="149">P469</f>
        <v>tes</v>
      </c>
      <c r="Q473" s="325"/>
      <c r="R473" s="138"/>
      <c r="S473" s="139"/>
      <c r="T473" s="87" t="s">
        <v>10</v>
      </c>
      <c r="U473" s="88" t="s">
        <v>34</v>
      </c>
      <c r="V473" s="89">
        <f t="shared" si="147"/>
        <v>0</v>
      </c>
      <c r="W473" s="90"/>
      <c r="X473" s="91" t="str">
        <f>X469</f>
        <v>Tesařské práce</v>
      </c>
      <c r="Y473" s="92"/>
      <c r="Z473" s="92"/>
      <c r="AA473" s="92"/>
      <c r="AB473" s="93" t="s">
        <v>10</v>
      </c>
      <c r="AC473" s="94"/>
      <c r="AD473" s="95"/>
      <c r="AE473" s="97"/>
      <c r="AF473" s="97"/>
      <c r="AG473" s="97"/>
      <c r="AH473" s="97"/>
      <c r="AI473" s="97"/>
      <c r="AJ473" s="98"/>
      <c r="AK473" s="98"/>
      <c r="AL473" s="140"/>
      <c r="AM473" s="108"/>
      <c r="AN473" s="141"/>
      <c r="AO473" s="141"/>
      <c r="AP473" s="103"/>
      <c r="AQ473" s="104"/>
      <c r="AR473" s="142"/>
      <c r="AS473" s="143"/>
      <c r="AT473" s="143"/>
      <c r="AU473" s="144"/>
      <c r="AV473" s="106"/>
      <c r="AW473" s="107"/>
      <c r="AX473" s="107"/>
    </row>
    <row r="474" spans="1:50" ht="26.4" hidden="1" x14ac:dyDescent="0.3">
      <c r="A474" s="108"/>
      <c r="B474" s="109"/>
      <c r="C474" s="110"/>
      <c r="D474" s="110"/>
      <c r="E474" s="111" t="s">
        <v>13</v>
      </c>
      <c r="F474" s="111" t="s">
        <v>13</v>
      </c>
      <c r="G474" s="111" t="s">
        <v>13</v>
      </c>
      <c r="H474" s="111" t="s">
        <v>13</v>
      </c>
      <c r="I474" s="111" t="s">
        <v>13</v>
      </c>
      <c r="J474" s="112"/>
      <c r="K474" s="110"/>
      <c r="L474" s="110"/>
      <c r="M474" s="110"/>
      <c r="N474" s="110"/>
      <c r="O474" s="113"/>
      <c r="P474" s="330" t="str">
        <f t="shared" si="149"/>
        <v>tes</v>
      </c>
      <c r="Q474" s="362">
        <f>Q470</f>
        <v>0</v>
      </c>
      <c r="R474" s="148" t="s">
        <v>14</v>
      </c>
      <c r="S474" s="148" t="s">
        <v>15</v>
      </c>
      <c r="T474" s="149" t="s">
        <v>16</v>
      </c>
      <c r="U474" s="118" t="s">
        <v>34</v>
      </c>
      <c r="V474" s="89">
        <f t="shared" si="147"/>
        <v>0</v>
      </c>
      <c r="W474" s="118" t="s">
        <v>17</v>
      </c>
      <c r="X474" s="150" t="s">
        <v>18</v>
      </c>
      <c r="Y474" s="151" t="s">
        <v>19</v>
      </c>
      <c r="Z474" s="26"/>
      <c r="AA474" s="27"/>
      <c r="AB474" s="152" t="s">
        <v>20</v>
      </c>
      <c r="AC474" s="27"/>
      <c r="AD474" s="153" t="s">
        <v>21</v>
      </c>
      <c r="AE474" s="154" t="s">
        <v>33</v>
      </c>
      <c r="AF474" s="27"/>
      <c r="AG474" s="155" t="s">
        <v>23</v>
      </c>
      <c r="AH474" s="156" t="s">
        <v>24</v>
      </c>
      <c r="AI474" s="27"/>
      <c r="AJ474" s="157" t="s">
        <v>25</v>
      </c>
      <c r="AK474" s="26"/>
      <c r="AL474" s="27"/>
      <c r="AM474" s="158"/>
      <c r="AN474" s="159" t="s">
        <v>26</v>
      </c>
      <c r="AO474" s="27"/>
      <c r="AP474" s="160" t="s">
        <v>27</v>
      </c>
      <c r="AQ474" s="26"/>
      <c r="AR474" s="27"/>
      <c r="AS474" s="161" t="s">
        <v>28</v>
      </c>
      <c r="AT474" s="27"/>
      <c r="AU474" s="131"/>
      <c r="AV474" s="132" t="s">
        <v>29</v>
      </c>
      <c r="AW474" s="133" t="s">
        <v>30</v>
      </c>
      <c r="AX474" s="134" t="s">
        <v>31</v>
      </c>
    </row>
    <row r="475" spans="1:50" ht="26.25" hidden="1" customHeight="1" x14ac:dyDescent="0.3">
      <c r="A475" s="77"/>
      <c r="B475" s="78"/>
      <c r="C475" s="79" t="s">
        <v>6</v>
      </c>
      <c r="D475" s="79" t="s">
        <v>7</v>
      </c>
      <c r="E475" s="80" t="s">
        <v>8</v>
      </c>
      <c r="F475" s="80" t="s">
        <v>8</v>
      </c>
      <c r="G475" s="80" t="s">
        <v>8</v>
      </c>
      <c r="H475" s="80" t="s">
        <v>8</v>
      </c>
      <c r="I475" s="80" t="s">
        <v>8</v>
      </c>
      <c r="J475" s="81"/>
      <c r="K475" s="82"/>
      <c r="L475" s="82"/>
      <c r="M475" s="82"/>
      <c r="N475" s="82"/>
      <c r="O475" s="135"/>
      <c r="P475" s="329" t="str">
        <f t="shared" ref="P475:P476" si="150">P469</f>
        <v>tes</v>
      </c>
      <c r="Q475" s="325"/>
      <c r="R475" s="138"/>
      <c r="S475" s="139"/>
      <c r="T475" s="87" t="s">
        <v>10</v>
      </c>
      <c r="U475" s="88" t="s">
        <v>35</v>
      </c>
      <c r="V475" s="89">
        <f t="shared" si="147"/>
        <v>0</v>
      </c>
      <c r="W475" s="90"/>
      <c r="X475" s="91" t="str">
        <f>X469</f>
        <v>Tesařské práce</v>
      </c>
      <c r="Y475" s="92"/>
      <c r="Z475" s="92"/>
      <c r="AA475" s="92"/>
      <c r="AB475" s="93" t="s">
        <v>10</v>
      </c>
      <c r="AC475" s="94"/>
      <c r="AD475" s="95"/>
      <c r="AE475" s="97"/>
      <c r="AF475" s="97"/>
      <c r="AG475" s="97"/>
      <c r="AH475" s="97"/>
      <c r="AI475" s="97"/>
      <c r="AJ475" s="98"/>
      <c r="AK475" s="98"/>
      <c r="AL475" s="140"/>
      <c r="AM475" s="108"/>
      <c r="AN475" s="141"/>
      <c r="AO475" s="141"/>
      <c r="AP475" s="103"/>
      <c r="AQ475" s="104"/>
      <c r="AR475" s="142"/>
      <c r="AS475" s="143"/>
      <c r="AT475" s="143"/>
      <c r="AU475" s="144"/>
      <c r="AV475" s="106"/>
      <c r="AW475" s="107"/>
      <c r="AX475" s="107"/>
    </row>
    <row r="476" spans="1:50" ht="39.6" hidden="1" x14ac:dyDescent="0.3">
      <c r="A476" s="108"/>
      <c r="B476" s="109"/>
      <c r="C476" s="110"/>
      <c r="D476" s="110"/>
      <c r="E476" s="111" t="s">
        <v>13</v>
      </c>
      <c r="F476" s="111" t="s">
        <v>13</v>
      </c>
      <c r="G476" s="111" t="s">
        <v>13</v>
      </c>
      <c r="H476" s="111" t="s">
        <v>13</v>
      </c>
      <c r="I476" s="111" t="s">
        <v>13</v>
      </c>
      <c r="J476" s="112"/>
      <c r="K476" s="110"/>
      <c r="L476" s="110"/>
      <c r="M476" s="110"/>
      <c r="N476" s="110"/>
      <c r="O476" s="113"/>
      <c r="P476" s="331" t="str">
        <f t="shared" si="150"/>
        <v>tes</v>
      </c>
      <c r="Q476" s="364">
        <f>Q470</f>
        <v>0</v>
      </c>
      <c r="R476" s="165" t="s">
        <v>14</v>
      </c>
      <c r="S476" s="165" t="s">
        <v>15</v>
      </c>
      <c r="T476" s="166" t="s">
        <v>16</v>
      </c>
      <c r="U476" s="118" t="s">
        <v>35</v>
      </c>
      <c r="V476" s="89">
        <f t="shared" si="147"/>
        <v>0</v>
      </c>
      <c r="W476" s="118" t="s">
        <v>17</v>
      </c>
      <c r="X476" s="167" t="s">
        <v>18</v>
      </c>
      <c r="Y476" s="168" t="s">
        <v>19</v>
      </c>
      <c r="Z476" s="26"/>
      <c r="AA476" s="27"/>
      <c r="AB476" s="169" t="s">
        <v>20</v>
      </c>
      <c r="AC476" s="27"/>
      <c r="AD476" s="170" t="s">
        <v>21</v>
      </c>
      <c r="AE476" s="171" t="s">
        <v>33</v>
      </c>
      <c r="AF476" s="27"/>
      <c r="AG476" s="172" t="s">
        <v>23</v>
      </c>
      <c r="AH476" s="173" t="s">
        <v>24</v>
      </c>
      <c r="AI476" s="27"/>
      <c r="AJ476" s="174" t="s">
        <v>25</v>
      </c>
      <c r="AK476" s="26"/>
      <c r="AL476" s="27"/>
      <c r="AM476" s="175"/>
      <c r="AN476" s="176" t="s">
        <v>26</v>
      </c>
      <c r="AO476" s="27"/>
      <c r="AP476" s="177" t="s">
        <v>27</v>
      </c>
      <c r="AQ476" s="26"/>
      <c r="AR476" s="27"/>
      <c r="AS476" s="178" t="s">
        <v>28</v>
      </c>
      <c r="AT476" s="27"/>
      <c r="AU476" s="179"/>
      <c r="AV476" s="132" t="s">
        <v>29</v>
      </c>
      <c r="AW476" s="133" t="s">
        <v>30</v>
      </c>
      <c r="AX476" s="134" t="s">
        <v>31</v>
      </c>
    </row>
    <row r="477" spans="1:50" ht="17.25" hidden="1" customHeight="1" x14ac:dyDescent="0.3">
      <c r="A477" s="180"/>
      <c r="B477" s="181"/>
      <c r="C477" s="215"/>
      <c r="D477" s="186"/>
      <c r="E477" s="184"/>
      <c r="F477" s="185"/>
      <c r="G477" s="186"/>
      <c r="H477" s="186"/>
      <c r="I477" s="187"/>
      <c r="J477" s="188"/>
      <c r="K477" s="216"/>
      <c r="L477" s="186"/>
      <c r="M477" s="186"/>
      <c r="N477" s="187"/>
      <c r="O477" s="191"/>
      <c r="P477" s="375" t="s">
        <v>551</v>
      </c>
      <c r="Q477" s="218"/>
      <c r="R477" s="366">
        <f>[1]Harmonogram!N25</f>
        <v>0</v>
      </c>
      <c r="S477" s="366">
        <f>[1]Harmonogram!O25</f>
        <v>7</v>
      </c>
      <c r="T477" s="195" t="s">
        <v>36</v>
      </c>
      <c r="U477" s="196">
        <v>0</v>
      </c>
      <c r="V477" s="89">
        <f t="shared" si="147"/>
        <v>0</v>
      </c>
      <c r="W477" s="197"/>
      <c r="X477" s="367" t="str">
        <f>[1]Harmonogram!K25</f>
        <v xml:space="preserve">tesaři - </v>
      </c>
      <c r="Y477" s="368"/>
      <c r="Z477" s="368"/>
      <c r="AA477" s="369"/>
      <c r="AB477" s="201"/>
      <c r="AC477" s="201"/>
      <c r="AD477" s="202"/>
      <c r="AE477" s="202"/>
      <c r="AF477" s="202"/>
      <c r="AG477" s="202"/>
      <c r="AH477" s="202"/>
      <c r="AI477" s="202"/>
      <c r="AJ477" s="201"/>
      <c r="AK477" s="201"/>
      <c r="AL477" s="333"/>
      <c r="AM477" s="204"/>
      <c r="AN477" s="205"/>
      <c r="AO477" s="206"/>
      <c r="AP477" s="207"/>
      <c r="AQ477" s="208"/>
      <c r="AR477" s="334"/>
      <c r="AS477" s="335"/>
      <c r="AT477" s="336"/>
      <c r="AU477" s="211"/>
      <c r="AV477" s="212"/>
      <c r="AW477" s="212"/>
      <c r="AX477" s="212"/>
    </row>
    <row r="478" spans="1:50" ht="17.25" hidden="1" customHeight="1" x14ac:dyDescent="0.3">
      <c r="A478" s="213"/>
      <c r="B478" s="214"/>
      <c r="C478" s="215"/>
      <c r="D478" s="186"/>
      <c r="E478" s="184"/>
      <c r="F478" s="185"/>
      <c r="G478" s="186"/>
      <c r="H478" s="186"/>
      <c r="I478" s="187"/>
      <c r="J478" s="188"/>
      <c r="K478" s="216"/>
      <c r="L478" s="186"/>
      <c r="M478" s="186"/>
      <c r="N478" s="187"/>
      <c r="O478" s="191"/>
      <c r="P478" s="375" t="s">
        <v>551</v>
      </c>
      <c r="Q478" s="218"/>
      <c r="R478" s="219">
        <f t="shared" ref="R478:R584" si="151">$R$477</f>
        <v>0</v>
      </c>
      <c r="S478" s="219">
        <f t="shared" ref="S478:S584" si="152">$S$477</f>
        <v>7</v>
      </c>
      <c r="T478" s="195"/>
      <c r="U478" s="196">
        <v>4</v>
      </c>
      <c r="V478" s="89">
        <f t="shared" si="147"/>
        <v>0</v>
      </c>
      <c r="W478" s="220" t="s">
        <v>552</v>
      </c>
      <c r="X478" s="221" t="s">
        <v>553</v>
      </c>
      <c r="Y478" s="222" t="s">
        <v>43</v>
      </c>
      <c r="Z478" s="199"/>
      <c r="AA478" s="218"/>
      <c r="AB478" s="223">
        <v>0</v>
      </c>
      <c r="AC478" s="224" t="s">
        <v>146</v>
      </c>
      <c r="AD478" s="225">
        <f t="shared" ref="AD478:AD485" si="153">ROUND(AV478*(AW478/60),0)</f>
        <v>247</v>
      </c>
      <c r="AE478" s="226">
        <f>CEILING(AD478+AD478*'[1]Nastavení cen'!$J$17,1)</f>
        <v>361</v>
      </c>
      <c r="AF478" s="226">
        <f t="shared" ref="AF478:AF485" si="154">(AB478*AE478)</f>
        <v>0</v>
      </c>
      <c r="AG478" s="241"/>
      <c r="AH478" s="242"/>
      <c r="AI478" s="242"/>
      <c r="AJ478" s="228">
        <f t="shared" ref="AJ478:AJ584" si="155">AE478+AH478</f>
        <v>361</v>
      </c>
      <c r="AK478" s="218"/>
      <c r="AL478" s="229">
        <f t="shared" ref="AL478:AL584" si="156">AF478+AI478</f>
        <v>0</v>
      </c>
      <c r="AM478" s="204"/>
      <c r="AN478" s="230" t="s">
        <v>41</v>
      </c>
      <c r="AO478" s="231" t="s">
        <v>41</v>
      </c>
      <c r="AP478" s="245" t="s">
        <v>41</v>
      </c>
      <c r="AQ478" s="233" t="s">
        <v>41</v>
      </c>
      <c r="AR478" s="234" t="s">
        <v>41</v>
      </c>
      <c r="AS478" s="235"/>
      <c r="AT478" s="236"/>
      <c r="AU478" s="237"/>
      <c r="AV478" s="238">
        <v>38</v>
      </c>
      <c r="AW478" s="239">
        <f>'[1]Nastavení cen'!$H$17</f>
        <v>390</v>
      </c>
      <c r="AX478" s="240"/>
    </row>
    <row r="479" spans="1:50" ht="17.25" hidden="1" customHeight="1" x14ac:dyDescent="0.3">
      <c r="A479" s="213"/>
      <c r="B479" s="214"/>
      <c r="C479" s="215"/>
      <c r="D479" s="186"/>
      <c r="E479" s="184"/>
      <c r="F479" s="185"/>
      <c r="G479" s="186"/>
      <c r="H479" s="186"/>
      <c r="I479" s="187"/>
      <c r="J479" s="188"/>
      <c r="K479" s="216"/>
      <c r="L479" s="186"/>
      <c r="M479" s="186"/>
      <c r="N479" s="187"/>
      <c r="O479" s="191"/>
      <c r="P479" s="375" t="s">
        <v>551</v>
      </c>
      <c r="Q479" s="218"/>
      <c r="R479" s="219">
        <f t="shared" si="151"/>
        <v>0</v>
      </c>
      <c r="S479" s="219">
        <f t="shared" si="152"/>
        <v>7</v>
      </c>
      <c r="T479" s="195"/>
      <c r="U479" s="196">
        <v>4</v>
      </c>
      <c r="V479" s="89">
        <f t="shared" si="147"/>
        <v>0</v>
      </c>
      <c r="W479" s="220" t="s">
        <v>552</v>
      </c>
      <c r="X479" s="221" t="s">
        <v>554</v>
      </c>
      <c r="Y479" s="222" t="s">
        <v>43</v>
      </c>
      <c r="Z479" s="199"/>
      <c r="AA479" s="218"/>
      <c r="AB479" s="223">
        <v>0</v>
      </c>
      <c r="AC479" s="224" t="s">
        <v>146</v>
      </c>
      <c r="AD479" s="225">
        <f t="shared" si="153"/>
        <v>247</v>
      </c>
      <c r="AE479" s="226">
        <f>CEILING(AD479+AD479*'[1]Nastavení cen'!$J$17,1)</f>
        <v>361</v>
      </c>
      <c r="AF479" s="226">
        <f t="shared" si="154"/>
        <v>0</v>
      </c>
      <c r="AG479" s="241"/>
      <c r="AH479" s="242"/>
      <c r="AI479" s="242"/>
      <c r="AJ479" s="228">
        <f t="shared" si="155"/>
        <v>361</v>
      </c>
      <c r="AK479" s="218"/>
      <c r="AL479" s="229">
        <f t="shared" si="156"/>
        <v>0</v>
      </c>
      <c r="AM479" s="204"/>
      <c r="AN479" s="230" t="s">
        <v>41</v>
      </c>
      <c r="AO479" s="231" t="s">
        <v>41</v>
      </c>
      <c r="AP479" s="245" t="s">
        <v>41</v>
      </c>
      <c r="AQ479" s="233" t="s">
        <v>41</v>
      </c>
      <c r="AR479" s="234" t="s">
        <v>41</v>
      </c>
      <c r="AS479" s="235"/>
      <c r="AT479" s="236"/>
      <c r="AU479" s="237"/>
      <c r="AV479" s="238">
        <v>38</v>
      </c>
      <c r="AW479" s="239">
        <f>'[1]Nastavení cen'!$H$17</f>
        <v>390</v>
      </c>
      <c r="AX479" s="240"/>
    </row>
    <row r="480" spans="1:50" ht="17.25" hidden="1" customHeight="1" x14ac:dyDescent="0.3">
      <c r="A480" s="213"/>
      <c r="B480" s="214"/>
      <c r="C480" s="215"/>
      <c r="D480" s="186"/>
      <c r="E480" s="184"/>
      <c r="F480" s="185"/>
      <c r="G480" s="186"/>
      <c r="H480" s="186"/>
      <c r="I480" s="187"/>
      <c r="J480" s="188"/>
      <c r="K480" s="216"/>
      <c r="L480" s="186"/>
      <c r="M480" s="186"/>
      <c r="N480" s="187"/>
      <c r="O480" s="191"/>
      <c r="P480" s="375" t="s">
        <v>551</v>
      </c>
      <c r="Q480" s="218"/>
      <c r="R480" s="219">
        <f t="shared" si="151"/>
        <v>0</v>
      </c>
      <c r="S480" s="219">
        <f t="shared" si="152"/>
        <v>7</v>
      </c>
      <c r="T480" s="195"/>
      <c r="U480" s="196">
        <v>4</v>
      </c>
      <c r="V480" s="89">
        <f t="shared" si="147"/>
        <v>0</v>
      </c>
      <c r="W480" s="220" t="s">
        <v>552</v>
      </c>
      <c r="X480" s="221" t="s">
        <v>555</v>
      </c>
      <c r="Y480" s="222" t="s">
        <v>43</v>
      </c>
      <c r="Z480" s="199"/>
      <c r="AA480" s="218"/>
      <c r="AB480" s="223">
        <v>0</v>
      </c>
      <c r="AC480" s="224" t="s">
        <v>146</v>
      </c>
      <c r="AD480" s="225">
        <f t="shared" si="153"/>
        <v>247</v>
      </c>
      <c r="AE480" s="226">
        <f>CEILING(AD480+AD480*'[1]Nastavení cen'!$J$17,1)</f>
        <v>361</v>
      </c>
      <c r="AF480" s="226">
        <f t="shared" si="154"/>
        <v>0</v>
      </c>
      <c r="AG480" s="241"/>
      <c r="AH480" s="242"/>
      <c r="AI480" s="242"/>
      <c r="AJ480" s="228">
        <f t="shared" si="155"/>
        <v>361</v>
      </c>
      <c r="AK480" s="218"/>
      <c r="AL480" s="229">
        <f t="shared" si="156"/>
        <v>0</v>
      </c>
      <c r="AM480" s="204"/>
      <c r="AN480" s="230" t="s">
        <v>41</v>
      </c>
      <c r="AO480" s="231" t="s">
        <v>41</v>
      </c>
      <c r="AP480" s="245" t="s">
        <v>41</v>
      </c>
      <c r="AQ480" s="233" t="s">
        <v>41</v>
      </c>
      <c r="AR480" s="234" t="s">
        <v>41</v>
      </c>
      <c r="AS480" s="235"/>
      <c r="AT480" s="236"/>
      <c r="AU480" s="237"/>
      <c r="AV480" s="238">
        <v>38</v>
      </c>
      <c r="AW480" s="239">
        <f>'[1]Nastavení cen'!$H$17</f>
        <v>390</v>
      </c>
      <c r="AX480" s="240"/>
    </row>
    <row r="481" spans="1:50" ht="17.25" hidden="1" customHeight="1" x14ac:dyDescent="0.3">
      <c r="A481" s="213"/>
      <c r="B481" s="214"/>
      <c r="C481" s="215"/>
      <c r="D481" s="186"/>
      <c r="E481" s="184"/>
      <c r="F481" s="185"/>
      <c r="G481" s="186"/>
      <c r="H481" s="186"/>
      <c r="I481" s="187"/>
      <c r="J481" s="188"/>
      <c r="K481" s="216"/>
      <c r="L481" s="186"/>
      <c r="M481" s="186"/>
      <c r="N481" s="187"/>
      <c r="O481" s="191"/>
      <c r="P481" s="375" t="s">
        <v>551</v>
      </c>
      <c r="Q481" s="218"/>
      <c r="R481" s="219">
        <f t="shared" si="151"/>
        <v>0</v>
      </c>
      <c r="S481" s="219">
        <f t="shared" si="152"/>
        <v>7</v>
      </c>
      <c r="T481" s="195"/>
      <c r="U481" s="196">
        <v>4</v>
      </c>
      <c r="V481" s="89">
        <f t="shared" si="147"/>
        <v>0</v>
      </c>
      <c r="W481" s="220" t="s">
        <v>552</v>
      </c>
      <c r="X481" s="221" t="s">
        <v>556</v>
      </c>
      <c r="Y481" s="222" t="s">
        <v>43</v>
      </c>
      <c r="Z481" s="199"/>
      <c r="AA481" s="218"/>
      <c r="AB481" s="223">
        <v>0</v>
      </c>
      <c r="AC481" s="224" t="s">
        <v>146</v>
      </c>
      <c r="AD481" s="225">
        <f t="shared" si="153"/>
        <v>247</v>
      </c>
      <c r="AE481" s="226">
        <f>CEILING(AD481+AD481*'[1]Nastavení cen'!$J$17,1)</f>
        <v>361</v>
      </c>
      <c r="AF481" s="226">
        <f t="shared" si="154"/>
        <v>0</v>
      </c>
      <c r="AG481" s="241"/>
      <c r="AH481" s="242"/>
      <c r="AI481" s="242"/>
      <c r="AJ481" s="228">
        <f t="shared" si="155"/>
        <v>361</v>
      </c>
      <c r="AK481" s="218"/>
      <c r="AL481" s="229">
        <f t="shared" si="156"/>
        <v>0</v>
      </c>
      <c r="AM481" s="204"/>
      <c r="AN481" s="230" t="s">
        <v>41</v>
      </c>
      <c r="AO481" s="231" t="s">
        <v>41</v>
      </c>
      <c r="AP481" s="245" t="s">
        <v>41</v>
      </c>
      <c r="AQ481" s="233" t="s">
        <v>41</v>
      </c>
      <c r="AR481" s="234" t="s">
        <v>41</v>
      </c>
      <c r="AS481" s="235"/>
      <c r="AT481" s="236"/>
      <c r="AU481" s="237"/>
      <c r="AV481" s="238">
        <v>38</v>
      </c>
      <c r="AW481" s="239">
        <f>'[1]Nastavení cen'!$H$17</f>
        <v>390</v>
      </c>
      <c r="AX481" s="240"/>
    </row>
    <row r="482" spans="1:50" ht="17.25" hidden="1" customHeight="1" x14ac:dyDescent="0.3">
      <c r="A482" s="213"/>
      <c r="B482" s="214"/>
      <c r="C482" s="215"/>
      <c r="D482" s="186"/>
      <c r="E482" s="184"/>
      <c r="F482" s="185"/>
      <c r="G482" s="186"/>
      <c r="H482" s="186"/>
      <c r="I482" s="187"/>
      <c r="J482" s="188"/>
      <c r="K482" s="216"/>
      <c r="L482" s="186"/>
      <c r="M482" s="186"/>
      <c r="N482" s="187"/>
      <c r="O482" s="191"/>
      <c r="P482" s="375" t="s">
        <v>551</v>
      </c>
      <c r="Q482" s="218"/>
      <c r="R482" s="219">
        <f t="shared" si="151"/>
        <v>0</v>
      </c>
      <c r="S482" s="219">
        <f t="shared" si="152"/>
        <v>7</v>
      </c>
      <c r="T482" s="195"/>
      <c r="U482" s="196">
        <v>4</v>
      </c>
      <c r="V482" s="89">
        <f t="shared" si="147"/>
        <v>0</v>
      </c>
      <c r="W482" s="220" t="s">
        <v>552</v>
      </c>
      <c r="X482" s="221" t="s">
        <v>557</v>
      </c>
      <c r="Y482" s="222" t="s">
        <v>43</v>
      </c>
      <c r="Z482" s="199"/>
      <c r="AA482" s="218"/>
      <c r="AB482" s="223">
        <v>0</v>
      </c>
      <c r="AC482" s="224" t="s">
        <v>146</v>
      </c>
      <c r="AD482" s="225">
        <f t="shared" si="153"/>
        <v>254</v>
      </c>
      <c r="AE482" s="226">
        <f>CEILING(AD482+AD482*'[1]Nastavení cen'!$J$17,1)</f>
        <v>371</v>
      </c>
      <c r="AF482" s="226">
        <f t="shared" si="154"/>
        <v>0</v>
      </c>
      <c r="AG482" s="241"/>
      <c r="AH482" s="242"/>
      <c r="AI482" s="242"/>
      <c r="AJ482" s="228">
        <f t="shared" si="155"/>
        <v>371</v>
      </c>
      <c r="AK482" s="218"/>
      <c r="AL482" s="229">
        <f t="shared" si="156"/>
        <v>0</v>
      </c>
      <c r="AM482" s="204"/>
      <c r="AN482" s="230" t="s">
        <v>41</v>
      </c>
      <c r="AO482" s="231" t="s">
        <v>41</v>
      </c>
      <c r="AP482" s="245" t="s">
        <v>41</v>
      </c>
      <c r="AQ482" s="233" t="s">
        <v>41</v>
      </c>
      <c r="AR482" s="234" t="s">
        <v>41</v>
      </c>
      <c r="AS482" s="235"/>
      <c r="AT482" s="236"/>
      <c r="AU482" s="237"/>
      <c r="AV482" s="238">
        <v>39</v>
      </c>
      <c r="AW482" s="239">
        <f>'[1]Nastavení cen'!$H$17</f>
        <v>390</v>
      </c>
      <c r="AX482" s="240"/>
    </row>
    <row r="483" spans="1:50" ht="17.25" hidden="1" customHeight="1" x14ac:dyDescent="0.3">
      <c r="A483" s="213"/>
      <c r="B483" s="214"/>
      <c r="C483" s="215"/>
      <c r="D483" s="186"/>
      <c r="E483" s="184"/>
      <c r="F483" s="185"/>
      <c r="G483" s="186"/>
      <c r="H483" s="186"/>
      <c r="I483" s="187"/>
      <c r="J483" s="188"/>
      <c r="K483" s="216"/>
      <c r="L483" s="186"/>
      <c r="M483" s="186"/>
      <c r="N483" s="187"/>
      <c r="O483" s="191"/>
      <c r="P483" s="375" t="s">
        <v>551</v>
      </c>
      <c r="Q483" s="218"/>
      <c r="R483" s="219">
        <f t="shared" si="151"/>
        <v>0</v>
      </c>
      <c r="S483" s="219">
        <f t="shared" si="152"/>
        <v>7</v>
      </c>
      <c r="T483" s="195"/>
      <c r="U483" s="196">
        <v>4</v>
      </c>
      <c r="V483" s="89">
        <f t="shared" si="147"/>
        <v>0</v>
      </c>
      <c r="W483" s="220" t="s">
        <v>552</v>
      </c>
      <c r="X483" s="221" t="s">
        <v>558</v>
      </c>
      <c r="Y483" s="222" t="s">
        <v>43</v>
      </c>
      <c r="Z483" s="199"/>
      <c r="AA483" s="218"/>
      <c r="AB483" s="223">
        <v>0</v>
      </c>
      <c r="AC483" s="224" t="s">
        <v>146</v>
      </c>
      <c r="AD483" s="225">
        <f t="shared" si="153"/>
        <v>254</v>
      </c>
      <c r="AE483" s="226">
        <f>CEILING(AD483+AD483*'[1]Nastavení cen'!$J$17,1)</f>
        <v>371</v>
      </c>
      <c r="AF483" s="226">
        <f t="shared" si="154"/>
        <v>0</v>
      </c>
      <c r="AG483" s="241"/>
      <c r="AH483" s="242"/>
      <c r="AI483" s="242"/>
      <c r="AJ483" s="228">
        <f t="shared" si="155"/>
        <v>371</v>
      </c>
      <c r="AK483" s="218"/>
      <c r="AL483" s="229">
        <f t="shared" si="156"/>
        <v>0</v>
      </c>
      <c r="AM483" s="204"/>
      <c r="AN483" s="230" t="s">
        <v>41</v>
      </c>
      <c r="AO483" s="231" t="s">
        <v>41</v>
      </c>
      <c r="AP483" s="245" t="s">
        <v>41</v>
      </c>
      <c r="AQ483" s="233" t="s">
        <v>41</v>
      </c>
      <c r="AR483" s="234" t="s">
        <v>41</v>
      </c>
      <c r="AS483" s="235"/>
      <c r="AT483" s="236"/>
      <c r="AU483" s="237"/>
      <c r="AV483" s="238">
        <v>39</v>
      </c>
      <c r="AW483" s="239">
        <f>'[1]Nastavení cen'!$H$17</f>
        <v>390</v>
      </c>
      <c r="AX483" s="240"/>
    </row>
    <row r="484" spans="1:50" ht="17.25" hidden="1" customHeight="1" x14ac:dyDescent="0.3">
      <c r="A484" s="213"/>
      <c r="B484" s="214"/>
      <c r="C484" s="215"/>
      <c r="D484" s="186"/>
      <c r="E484" s="184"/>
      <c r="F484" s="185"/>
      <c r="G484" s="186"/>
      <c r="H484" s="186"/>
      <c r="I484" s="187"/>
      <c r="J484" s="188"/>
      <c r="K484" s="216"/>
      <c r="L484" s="186"/>
      <c r="M484" s="186"/>
      <c r="N484" s="187"/>
      <c r="O484" s="191"/>
      <c r="P484" s="375" t="s">
        <v>551</v>
      </c>
      <c r="Q484" s="218"/>
      <c r="R484" s="219">
        <f t="shared" si="151"/>
        <v>0</v>
      </c>
      <c r="S484" s="219">
        <f t="shared" si="152"/>
        <v>7</v>
      </c>
      <c r="T484" s="195"/>
      <c r="U484" s="196">
        <v>4</v>
      </c>
      <c r="V484" s="89">
        <f t="shared" si="147"/>
        <v>0</v>
      </c>
      <c r="W484" s="220" t="s">
        <v>552</v>
      </c>
      <c r="X484" s="221" t="s">
        <v>559</v>
      </c>
      <c r="Y484" s="222" t="s">
        <v>43</v>
      </c>
      <c r="Z484" s="199"/>
      <c r="AA484" s="218"/>
      <c r="AB484" s="223">
        <v>0</v>
      </c>
      <c r="AC484" s="224" t="s">
        <v>146</v>
      </c>
      <c r="AD484" s="225">
        <f t="shared" si="153"/>
        <v>280</v>
      </c>
      <c r="AE484" s="226">
        <f>CEILING(AD484+AD484*'[1]Nastavení cen'!$J$17,1)</f>
        <v>409</v>
      </c>
      <c r="AF484" s="226">
        <f t="shared" si="154"/>
        <v>0</v>
      </c>
      <c r="AG484" s="241"/>
      <c r="AH484" s="242"/>
      <c r="AI484" s="242"/>
      <c r="AJ484" s="228">
        <f t="shared" si="155"/>
        <v>409</v>
      </c>
      <c r="AK484" s="218"/>
      <c r="AL484" s="229">
        <f t="shared" si="156"/>
        <v>0</v>
      </c>
      <c r="AM484" s="204"/>
      <c r="AN484" s="230" t="s">
        <v>41</v>
      </c>
      <c r="AO484" s="231" t="s">
        <v>41</v>
      </c>
      <c r="AP484" s="245" t="s">
        <v>41</v>
      </c>
      <c r="AQ484" s="233" t="s">
        <v>41</v>
      </c>
      <c r="AR484" s="234" t="s">
        <v>41</v>
      </c>
      <c r="AS484" s="235"/>
      <c r="AT484" s="236"/>
      <c r="AU484" s="237"/>
      <c r="AV484" s="238">
        <v>43</v>
      </c>
      <c r="AW484" s="239">
        <f>'[1]Nastavení cen'!$H$17</f>
        <v>390</v>
      </c>
      <c r="AX484" s="240"/>
    </row>
    <row r="485" spans="1:50" ht="17.25" hidden="1" customHeight="1" x14ac:dyDescent="0.3">
      <c r="A485" s="213"/>
      <c r="B485" s="214"/>
      <c r="C485" s="215"/>
      <c r="D485" s="186"/>
      <c r="E485" s="184"/>
      <c r="F485" s="185"/>
      <c r="G485" s="186"/>
      <c r="H485" s="186"/>
      <c r="I485" s="187"/>
      <c r="J485" s="188"/>
      <c r="K485" s="216"/>
      <c r="L485" s="186"/>
      <c r="M485" s="186"/>
      <c r="N485" s="187"/>
      <c r="O485" s="191"/>
      <c r="P485" s="375" t="s">
        <v>551</v>
      </c>
      <c r="Q485" s="218"/>
      <c r="R485" s="219">
        <f t="shared" si="151"/>
        <v>0</v>
      </c>
      <c r="S485" s="219">
        <f t="shared" si="152"/>
        <v>7</v>
      </c>
      <c r="T485" s="195"/>
      <c r="U485" s="196">
        <v>4</v>
      </c>
      <c r="V485" s="89">
        <f t="shared" si="147"/>
        <v>0</v>
      </c>
      <c r="W485" s="220" t="s">
        <v>552</v>
      </c>
      <c r="X485" s="221" t="s">
        <v>560</v>
      </c>
      <c r="Y485" s="222" t="s">
        <v>43</v>
      </c>
      <c r="Z485" s="199"/>
      <c r="AA485" s="218"/>
      <c r="AB485" s="223">
        <v>0</v>
      </c>
      <c r="AC485" s="224" t="s">
        <v>146</v>
      </c>
      <c r="AD485" s="225">
        <f t="shared" si="153"/>
        <v>260</v>
      </c>
      <c r="AE485" s="226">
        <f>CEILING(AD485+AD485*'[1]Nastavení cen'!$J$17,1)</f>
        <v>380</v>
      </c>
      <c r="AF485" s="226">
        <f t="shared" si="154"/>
        <v>0</v>
      </c>
      <c r="AG485" s="241"/>
      <c r="AH485" s="242"/>
      <c r="AI485" s="242"/>
      <c r="AJ485" s="228">
        <f t="shared" si="155"/>
        <v>380</v>
      </c>
      <c r="AK485" s="218"/>
      <c r="AL485" s="229">
        <f t="shared" si="156"/>
        <v>0</v>
      </c>
      <c r="AM485" s="204"/>
      <c r="AN485" s="230" t="s">
        <v>41</v>
      </c>
      <c r="AO485" s="231" t="s">
        <v>41</v>
      </c>
      <c r="AP485" s="245" t="s">
        <v>41</v>
      </c>
      <c r="AQ485" s="233" t="s">
        <v>41</v>
      </c>
      <c r="AR485" s="234" t="s">
        <v>41</v>
      </c>
      <c r="AS485" s="235"/>
      <c r="AT485" s="236"/>
      <c r="AU485" s="237"/>
      <c r="AV485" s="238" t="s">
        <v>103</v>
      </c>
      <c r="AW485" s="239">
        <f>'[1]Nastavení cen'!$H$17</f>
        <v>390</v>
      </c>
      <c r="AX485" s="240"/>
    </row>
    <row r="486" spans="1:50" ht="17.25" hidden="1" customHeight="1" x14ac:dyDescent="0.3">
      <c r="A486" s="213"/>
      <c r="B486" s="214"/>
      <c r="C486" s="215"/>
      <c r="D486" s="186"/>
      <c r="E486" s="184"/>
      <c r="F486" s="185"/>
      <c r="G486" s="186"/>
      <c r="H486" s="186"/>
      <c r="I486" s="187"/>
      <c r="J486" s="188"/>
      <c r="K486" s="216"/>
      <c r="L486" s="186"/>
      <c r="M486" s="186"/>
      <c r="N486" s="187"/>
      <c r="O486" s="191"/>
      <c r="P486" s="375" t="s">
        <v>551</v>
      </c>
      <c r="Q486" s="218"/>
      <c r="R486" s="219">
        <f t="shared" si="151"/>
        <v>0</v>
      </c>
      <c r="S486" s="219">
        <f t="shared" si="152"/>
        <v>7</v>
      </c>
      <c r="T486" s="195"/>
      <c r="U486" s="196">
        <v>5</v>
      </c>
      <c r="V486" s="89">
        <f t="shared" si="147"/>
        <v>0</v>
      </c>
      <c r="W486" s="220" t="s">
        <v>552</v>
      </c>
      <c r="X486" s="221" t="s">
        <v>71</v>
      </c>
      <c r="Y486" s="222" t="s">
        <v>561</v>
      </c>
      <c r="Z486" s="199"/>
      <c r="AA486" s="218"/>
      <c r="AB486" s="223">
        <v>0</v>
      </c>
      <c r="AC486" s="224" t="s">
        <v>207</v>
      </c>
      <c r="AD486" s="225"/>
      <c r="AE486" s="226"/>
      <c r="AF486" s="226"/>
      <c r="AG486" s="227">
        <f>CEILING(AX486+(AX486*'[1]Nastavení cen'!$G$17),1)</f>
        <v>12000</v>
      </c>
      <c r="AH486" s="227">
        <f>CEILING(AG486*'[1]Nastavení cen'!$K$17,1)+AG486</f>
        <v>15600</v>
      </c>
      <c r="AI486" s="227">
        <f t="shared" ref="AI486:AI489" si="157">(AB486*AH486)</f>
        <v>0</v>
      </c>
      <c r="AJ486" s="228">
        <f t="shared" si="155"/>
        <v>15600</v>
      </c>
      <c r="AK486" s="218"/>
      <c r="AL486" s="229">
        <f t="shared" si="156"/>
        <v>0</v>
      </c>
      <c r="AM486" s="204"/>
      <c r="AN486" s="230">
        <v>500</v>
      </c>
      <c r="AO486" s="231">
        <f t="shared" ref="AO486:AO489" si="158">AB486*AN486</f>
        <v>0</v>
      </c>
      <c r="AP486" s="232">
        <v>0.05</v>
      </c>
      <c r="AQ486" s="233" t="s">
        <v>41</v>
      </c>
      <c r="AR486" s="234">
        <f t="shared" ref="AR486:AR489" si="159">AO486*AP486</f>
        <v>0</v>
      </c>
      <c r="AS486" s="235"/>
      <c r="AT486" s="236"/>
      <c r="AU486" s="237"/>
      <c r="AV486" s="238"/>
      <c r="AW486" s="239"/>
      <c r="AX486" s="240">
        <v>12000</v>
      </c>
    </row>
    <row r="487" spans="1:50" ht="17.25" hidden="1" customHeight="1" x14ac:dyDescent="0.3">
      <c r="A487" s="213"/>
      <c r="B487" s="214"/>
      <c r="C487" s="215"/>
      <c r="D487" s="186"/>
      <c r="E487" s="184"/>
      <c r="F487" s="185"/>
      <c r="G487" s="186"/>
      <c r="H487" s="186"/>
      <c r="I487" s="187"/>
      <c r="J487" s="188"/>
      <c r="K487" s="216"/>
      <c r="L487" s="186"/>
      <c r="M487" s="186"/>
      <c r="N487" s="187"/>
      <c r="O487" s="191"/>
      <c r="P487" s="375" t="s">
        <v>551</v>
      </c>
      <c r="Q487" s="218"/>
      <c r="R487" s="219">
        <f t="shared" si="151"/>
        <v>0</v>
      </c>
      <c r="S487" s="219">
        <f t="shared" si="152"/>
        <v>7</v>
      </c>
      <c r="T487" s="195"/>
      <c r="U487" s="196">
        <v>5</v>
      </c>
      <c r="V487" s="89">
        <f t="shared" si="147"/>
        <v>0</v>
      </c>
      <c r="W487" s="220" t="s">
        <v>552</v>
      </c>
      <c r="X487" s="221" t="s">
        <v>71</v>
      </c>
      <c r="Y487" s="222" t="s">
        <v>562</v>
      </c>
      <c r="Z487" s="199"/>
      <c r="AA487" s="218"/>
      <c r="AB487" s="223">
        <v>0</v>
      </c>
      <c r="AC487" s="224" t="s">
        <v>207</v>
      </c>
      <c r="AD487" s="225"/>
      <c r="AE487" s="226"/>
      <c r="AF487" s="226"/>
      <c r="AG487" s="227">
        <f>CEILING(AX487+(AX487*'[1]Nastavení cen'!$G$17),1)</f>
        <v>12000</v>
      </c>
      <c r="AH487" s="227">
        <f>CEILING(AG487*'[1]Nastavení cen'!$K$17,1)+AG487</f>
        <v>15600</v>
      </c>
      <c r="AI487" s="227">
        <f t="shared" si="157"/>
        <v>0</v>
      </c>
      <c r="AJ487" s="228">
        <f t="shared" si="155"/>
        <v>15600</v>
      </c>
      <c r="AK487" s="218"/>
      <c r="AL487" s="229">
        <f t="shared" si="156"/>
        <v>0</v>
      </c>
      <c r="AM487" s="204"/>
      <c r="AN487" s="230">
        <v>500</v>
      </c>
      <c r="AO487" s="231">
        <f t="shared" si="158"/>
        <v>0</v>
      </c>
      <c r="AP487" s="232">
        <v>0.05</v>
      </c>
      <c r="AQ487" s="233" t="s">
        <v>41</v>
      </c>
      <c r="AR487" s="234">
        <f t="shared" si="159"/>
        <v>0</v>
      </c>
      <c r="AS487" s="235"/>
      <c r="AT487" s="236"/>
      <c r="AU487" s="237"/>
      <c r="AV487" s="238"/>
      <c r="AW487" s="239"/>
      <c r="AX487" s="240">
        <v>12000</v>
      </c>
    </row>
    <row r="488" spans="1:50" ht="17.25" hidden="1" customHeight="1" x14ac:dyDescent="0.3">
      <c r="A488" s="213"/>
      <c r="B488" s="214"/>
      <c r="C488" s="215"/>
      <c r="D488" s="186"/>
      <c r="E488" s="184"/>
      <c r="F488" s="185"/>
      <c r="G488" s="186"/>
      <c r="H488" s="186"/>
      <c r="I488" s="187"/>
      <c r="J488" s="188"/>
      <c r="K488" s="216"/>
      <c r="L488" s="186"/>
      <c r="M488" s="186"/>
      <c r="N488" s="187"/>
      <c r="O488" s="191"/>
      <c r="P488" s="375" t="s">
        <v>551</v>
      </c>
      <c r="Q488" s="218"/>
      <c r="R488" s="219">
        <f t="shared" si="151"/>
        <v>0</v>
      </c>
      <c r="S488" s="219">
        <f t="shared" si="152"/>
        <v>7</v>
      </c>
      <c r="T488" s="195"/>
      <c r="U488" s="196">
        <v>5</v>
      </c>
      <c r="V488" s="89">
        <f t="shared" si="147"/>
        <v>0</v>
      </c>
      <c r="W488" s="220" t="s">
        <v>552</v>
      </c>
      <c r="X488" s="221" t="s">
        <v>71</v>
      </c>
      <c r="Y488" s="222" t="s">
        <v>563</v>
      </c>
      <c r="Z488" s="199"/>
      <c r="AA488" s="218"/>
      <c r="AB488" s="223">
        <v>0</v>
      </c>
      <c r="AC488" s="224" t="s">
        <v>46</v>
      </c>
      <c r="AD488" s="225"/>
      <c r="AE488" s="226"/>
      <c r="AF488" s="226"/>
      <c r="AG488" s="227">
        <f>CEILING(AX488+(AX488*'[1]Nastavení cen'!$G$17),1)</f>
        <v>3000</v>
      </c>
      <c r="AH488" s="227">
        <f>CEILING(AG488*'[1]Nastavení cen'!$K$17,1)+AG488</f>
        <v>3900</v>
      </c>
      <c r="AI488" s="227">
        <f t="shared" si="157"/>
        <v>0</v>
      </c>
      <c r="AJ488" s="228">
        <f t="shared" si="155"/>
        <v>3900</v>
      </c>
      <c r="AK488" s="218"/>
      <c r="AL488" s="229">
        <f t="shared" si="156"/>
        <v>0</v>
      </c>
      <c r="AM488" s="204"/>
      <c r="AN488" s="230">
        <v>20</v>
      </c>
      <c r="AO488" s="231">
        <f t="shared" si="158"/>
        <v>0</v>
      </c>
      <c r="AP488" s="232">
        <v>0.05</v>
      </c>
      <c r="AQ488" s="233" t="s">
        <v>41</v>
      </c>
      <c r="AR488" s="234">
        <f t="shared" si="159"/>
        <v>0</v>
      </c>
      <c r="AS488" s="235"/>
      <c r="AT488" s="236"/>
      <c r="AU488" s="237"/>
      <c r="AV488" s="238"/>
      <c r="AW488" s="239"/>
      <c r="AX488" s="240">
        <v>3000</v>
      </c>
    </row>
    <row r="489" spans="1:50" ht="17.25" hidden="1" customHeight="1" x14ac:dyDescent="0.3">
      <c r="A489" s="213"/>
      <c r="B489" s="214"/>
      <c r="C489" s="215"/>
      <c r="D489" s="186"/>
      <c r="E489" s="184"/>
      <c r="F489" s="185"/>
      <c r="G489" s="186"/>
      <c r="H489" s="186"/>
      <c r="I489" s="187"/>
      <c r="J489" s="188"/>
      <c r="K489" s="216"/>
      <c r="L489" s="186"/>
      <c r="M489" s="186"/>
      <c r="N489" s="187"/>
      <c r="O489" s="191"/>
      <c r="P489" s="375" t="s">
        <v>551</v>
      </c>
      <c r="Q489" s="218"/>
      <c r="R489" s="219">
        <f t="shared" si="151"/>
        <v>0</v>
      </c>
      <c r="S489" s="219">
        <f t="shared" si="152"/>
        <v>7</v>
      </c>
      <c r="T489" s="195"/>
      <c r="U489" s="196">
        <v>5</v>
      </c>
      <c r="V489" s="89">
        <f t="shared" si="147"/>
        <v>0</v>
      </c>
      <c r="W489" s="220" t="s">
        <v>564</v>
      </c>
      <c r="X489" s="221" t="s">
        <v>565</v>
      </c>
      <c r="Y489" s="222" t="s">
        <v>566</v>
      </c>
      <c r="Z489" s="199"/>
      <c r="AA489" s="218"/>
      <c r="AB489" s="223">
        <v>0</v>
      </c>
      <c r="AC489" s="224" t="s">
        <v>40</v>
      </c>
      <c r="AD489" s="225">
        <f t="shared" ref="AD489:AD574" si="160">ROUND(AV489*(AW489/60),0)</f>
        <v>670</v>
      </c>
      <c r="AE489" s="226">
        <f>CEILING(AD489+AD489*'[1]Nastavení cen'!$J$17,1)</f>
        <v>979</v>
      </c>
      <c r="AF489" s="226">
        <f t="shared" ref="AF489:AF574" si="161">(AB489*AE489)</f>
        <v>0</v>
      </c>
      <c r="AG489" s="227">
        <f>CEILING(AX489+(AX489*'[1]Nastavení cen'!$G$17),1)</f>
        <v>1000</v>
      </c>
      <c r="AH489" s="227">
        <f>CEILING(AG489*'[1]Nastavení cen'!$K$17,1)+AG489</f>
        <v>1300</v>
      </c>
      <c r="AI489" s="227">
        <f t="shared" si="157"/>
        <v>0</v>
      </c>
      <c r="AJ489" s="228">
        <f t="shared" si="155"/>
        <v>2279</v>
      </c>
      <c r="AK489" s="218"/>
      <c r="AL489" s="229">
        <f t="shared" si="156"/>
        <v>0</v>
      </c>
      <c r="AM489" s="204"/>
      <c r="AN489" s="230">
        <v>6</v>
      </c>
      <c r="AO489" s="231">
        <f t="shared" si="158"/>
        <v>0</v>
      </c>
      <c r="AP489" s="232">
        <v>0.05</v>
      </c>
      <c r="AQ489" s="233" t="s">
        <v>41</v>
      </c>
      <c r="AR489" s="234">
        <f t="shared" si="159"/>
        <v>0</v>
      </c>
      <c r="AS489" s="235"/>
      <c r="AT489" s="236"/>
      <c r="AU489" s="237"/>
      <c r="AV489" s="238">
        <v>103</v>
      </c>
      <c r="AW489" s="239">
        <f>'[1]Nastavení cen'!$H$17</f>
        <v>390</v>
      </c>
      <c r="AX489" s="240">
        <v>1000</v>
      </c>
    </row>
    <row r="490" spans="1:50" ht="17.25" hidden="1" customHeight="1" x14ac:dyDescent="0.3">
      <c r="A490" s="213"/>
      <c r="B490" s="214"/>
      <c r="C490" s="215"/>
      <c r="D490" s="186"/>
      <c r="E490" s="184"/>
      <c r="F490" s="185"/>
      <c r="G490" s="186"/>
      <c r="H490" s="186"/>
      <c r="I490" s="187"/>
      <c r="J490" s="188"/>
      <c r="K490" s="216"/>
      <c r="L490" s="186"/>
      <c r="M490" s="186"/>
      <c r="N490" s="187"/>
      <c r="O490" s="191"/>
      <c r="P490" s="375" t="s">
        <v>551</v>
      </c>
      <c r="Q490" s="218"/>
      <c r="R490" s="219">
        <f t="shared" si="151"/>
        <v>0</v>
      </c>
      <c r="S490" s="219">
        <f t="shared" si="152"/>
        <v>7</v>
      </c>
      <c r="T490" s="195"/>
      <c r="U490" s="196">
        <v>4</v>
      </c>
      <c r="V490" s="89">
        <f t="shared" si="147"/>
        <v>0</v>
      </c>
      <c r="W490" s="220" t="s">
        <v>564</v>
      </c>
      <c r="X490" s="221" t="s">
        <v>565</v>
      </c>
      <c r="Y490" s="222" t="s">
        <v>43</v>
      </c>
      <c r="Z490" s="199"/>
      <c r="AA490" s="218"/>
      <c r="AB490" s="223">
        <v>0</v>
      </c>
      <c r="AC490" s="224" t="s">
        <v>40</v>
      </c>
      <c r="AD490" s="225">
        <f t="shared" si="160"/>
        <v>670</v>
      </c>
      <c r="AE490" s="226">
        <f>CEILING(AD490+AD490*'[1]Nastavení cen'!$J$17,1)</f>
        <v>979</v>
      </c>
      <c r="AF490" s="226">
        <f t="shared" si="161"/>
        <v>0</v>
      </c>
      <c r="AG490" s="227"/>
      <c r="AH490" s="227"/>
      <c r="AI490" s="227"/>
      <c r="AJ490" s="228">
        <f t="shared" si="155"/>
        <v>979</v>
      </c>
      <c r="AK490" s="218"/>
      <c r="AL490" s="229">
        <f t="shared" si="156"/>
        <v>0</v>
      </c>
      <c r="AM490" s="204"/>
      <c r="AN490" s="230" t="s">
        <v>41</v>
      </c>
      <c r="AO490" s="231" t="s">
        <v>41</v>
      </c>
      <c r="AP490" s="245" t="s">
        <v>41</v>
      </c>
      <c r="AQ490" s="233" t="s">
        <v>41</v>
      </c>
      <c r="AR490" s="234" t="s">
        <v>41</v>
      </c>
      <c r="AS490" s="235"/>
      <c r="AT490" s="236"/>
      <c r="AU490" s="237"/>
      <c r="AV490" s="238">
        <v>103</v>
      </c>
      <c r="AW490" s="239">
        <f>'[1]Nastavení cen'!$H$17</f>
        <v>390</v>
      </c>
      <c r="AX490" s="240"/>
    </row>
    <row r="491" spans="1:50" ht="17.25" hidden="1" customHeight="1" x14ac:dyDescent="0.3">
      <c r="A491" s="213"/>
      <c r="B491" s="214"/>
      <c r="C491" s="215"/>
      <c r="D491" s="186"/>
      <c r="E491" s="184"/>
      <c r="F491" s="185"/>
      <c r="G491" s="186"/>
      <c r="H491" s="186"/>
      <c r="I491" s="187"/>
      <c r="J491" s="188"/>
      <c r="K491" s="216"/>
      <c r="L491" s="186"/>
      <c r="M491" s="186"/>
      <c r="N491" s="187"/>
      <c r="O491" s="191"/>
      <c r="P491" s="375" t="s">
        <v>551</v>
      </c>
      <c r="Q491" s="218"/>
      <c r="R491" s="219">
        <f t="shared" si="151"/>
        <v>0</v>
      </c>
      <c r="S491" s="219">
        <f t="shared" si="152"/>
        <v>7</v>
      </c>
      <c r="T491" s="195"/>
      <c r="U491" s="196">
        <v>5</v>
      </c>
      <c r="V491" s="89">
        <f t="shared" si="147"/>
        <v>0</v>
      </c>
      <c r="W491" s="220" t="s">
        <v>564</v>
      </c>
      <c r="X491" s="221" t="s">
        <v>567</v>
      </c>
      <c r="Y491" s="222" t="s">
        <v>568</v>
      </c>
      <c r="Z491" s="199"/>
      <c r="AA491" s="218"/>
      <c r="AB491" s="223">
        <v>0</v>
      </c>
      <c r="AC491" s="224" t="s">
        <v>40</v>
      </c>
      <c r="AD491" s="225">
        <f t="shared" si="160"/>
        <v>559</v>
      </c>
      <c r="AE491" s="226">
        <f>CEILING(AD491+AD491*'[1]Nastavení cen'!$J$17,1)</f>
        <v>817</v>
      </c>
      <c r="AF491" s="226">
        <f t="shared" si="161"/>
        <v>0</v>
      </c>
      <c r="AG491" s="227">
        <f>CEILING(AX491+(AX491*'[1]Nastavení cen'!$G$17),1)</f>
        <v>800</v>
      </c>
      <c r="AH491" s="227">
        <f>CEILING(AG491*'[1]Nastavení cen'!$K$17,1)+AG491</f>
        <v>1040</v>
      </c>
      <c r="AI491" s="227">
        <f>(AB491*AH491)</f>
        <v>0</v>
      </c>
      <c r="AJ491" s="228">
        <f t="shared" si="155"/>
        <v>1857</v>
      </c>
      <c r="AK491" s="218"/>
      <c r="AL491" s="229">
        <f t="shared" si="156"/>
        <v>0</v>
      </c>
      <c r="AM491" s="204"/>
      <c r="AN491" s="230">
        <v>5</v>
      </c>
      <c r="AO491" s="231">
        <f>AB491*AN491</f>
        <v>0</v>
      </c>
      <c r="AP491" s="232">
        <v>0.05</v>
      </c>
      <c r="AQ491" s="233" t="s">
        <v>41</v>
      </c>
      <c r="AR491" s="234">
        <f>AO491*AP491</f>
        <v>0</v>
      </c>
      <c r="AS491" s="235"/>
      <c r="AT491" s="236"/>
      <c r="AU491" s="237"/>
      <c r="AV491" s="238">
        <v>86</v>
      </c>
      <c r="AW491" s="239">
        <f>'[1]Nastavení cen'!$H$17</f>
        <v>390</v>
      </c>
      <c r="AX491" s="240">
        <v>800</v>
      </c>
    </row>
    <row r="492" spans="1:50" ht="17.25" hidden="1" customHeight="1" x14ac:dyDescent="0.3">
      <c r="A492" s="213"/>
      <c r="B492" s="214"/>
      <c r="C492" s="215"/>
      <c r="D492" s="186"/>
      <c r="E492" s="184"/>
      <c r="F492" s="185"/>
      <c r="G492" s="186"/>
      <c r="H492" s="186"/>
      <c r="I492" s="187"/>
      <c r="J492" s="188"/>
      <c r="K492" s="216"/>
      <c r="L492" s="186"/>
      <c r="M492" s="186"/>
      <c r="N492" s="187"/>
      <c r="O492" s="191"/>
      <c r="P492" s="375" t="s">
        <v>551</v>
      </c>
      <c r="Q492" s="218"/>
      <c r="R492" s="219">
        <f t="shared" si="151"/>
        <v>0</v>
      </c>
      <c r="S492" s="219">
        <f t="shared" si="152"/>
        <v>7</v>
      </c>
      <c r="T492" s="195"/>
      <c r="U492" s="196">
        <v>4</v>
      </c>
      <c r="V492" s="89">
        <f t="shared" si="147"/>
        <v>0</v>
      </c>
      <c r="W492" s="220" t="s">
        <v>564</v>
      </c>
      <c r="X492" s="221" t="s">
        <v>567</v>
      </c>
      <c r="Y492" s="222" t="s">
        <v>43</v>
      </c>
      <c r="Z492" s="199"/>
      <c r="AA492" s="218"/>
      <c r="AB492" s="223">
        <v>0</v>
      </c>
      <c r="AC492" s="224" t="s">
        <v>40</v>
      </c>
      <c r="AD492" s="225">
        <f t="shared" si="160"/>
        <v>559</v>
      </c>
      <c r="AE492" s="226">
        <f>CEILING(AD492+AD492*'[1]Nastavení cen'!$J$17,1)</f>
        <v>817</v>
      </c>
      <c r="AF492" s="226">
        <f t="shared" si="161"/>
        <v>0</v>
      </c>
      <c r="AG492" s="227"/>
      <c r="AH492" s="227"/>
      <c r="AI492" s="227"/>
      <c r="AJ492" s="228">
        <f t="shared" si="155"/>
        <v>817</v>
      </c>
      <c r="AK492" s="218"/>
      <c r="AL492" s="229">
        <f t="shared" si="156"/>
        <v>0</v>
      </c>
      <c r="AM492" s="204"/>
      <c r="AN492" s="230" t="s">
        <v>41</v>
      </c>
      <c r="AO492" s="231" t="s">
        <v>41</v>
      </c>
      <c r="AP492" s="245" t="s">
        <v>41</v>
      </c>
      <c r="AQ492" s="233" t="s">
        <v>41</v>
      </c>
      <c r="AR492" s="234" t="s">
        <v>41</v>
      </c>
      <c r="AS492" s="235"/>
      <c r="AT492" s="236"/>
      <c r="AU492" s="237"/>
      <c r="AV492" s="238">
        <v>86</v>
      </c>
      <c r="AW492" s="239">
        <f>'[1]Nastavení cen'!$H$17</f>
        <v>390</v>
      </c>
      <c r="AX492" s="240"/>
    </row>
    <row r="493" spans="1:50" ht="17.25" hidden="1" customHeight="1" x14ac:dyDescent="0.3">
      <c r="A493" s="213"/>
      <c r="B493" s="214"/>
      <c r="C493" s="215"/>
      <c r="D493" s="186"/>
      <c r="E493" s="184"/>
      <c r="F493" s="185"/>
      <c r="G493" s="186"/>
      <c r="H493" s="186"/>
      <c r="I493" s="187"/>
      <c r="J493" s="188"/>
      <c r="K493" s="216"/>
      <c r="L493" s="186"/>
      <c r="M493" s="186"/>
      <c r="N493" s="187"/>
      <c r="O493" s="191"/>
      <c r="P493" s="375" t="s">
        <v>551</v>
      </c>
      <c r="Q493" s="218"/>
      <c r="R493" s="219">
        <f t="shared" si="151"/>
        <v>0</v>
      </c>
      <c r="S493" s="219">
        <f t="shared" si="152"/>
        <v>7</v>
      </c>
      <c r="T493" s="195"/>
      <c r="U493" s="196">
        <v>5</v>
      </c>
      <c r="V493" s="89">
        <f t="shared" si="147"/>
        <v>0</v>
      </c>
      <c r="W493" s="220" t="s">
        <v>564</v>
      </c>
      <c r="X493" s="221" t="s">
        <v>569</v>
      </c>
      <c r="Y493" s="222" t="s">
        <v>570</v>
      </c>
      <c r="Z493" s="199"/>
      <c r="AA493" s="218"/>
      <c r="AB493" s="223">
        <v>0</v>
      </c>
      <c r="AC493" s="224" t="s">
        <v>40</v>
      </c>
      <c r="AD493" s="225">
        <f t="shared" si="160"/>
        <v>1112</v>
      </c>
      <c r="AE493" s="226">
        <f>CEILING(AD493+AD493*'[1]Nastavení cen'!$J$17,1)</f>
        <v>1624</v>
      </c>
      <c r="AF493" s="226">
        <f t="shared" si="161"/>
        <v>0</v>
      </c>
      <c r="AG493" s="227">
        <f>CEILING(AX493+(AX493*'[1]Nastavení cen'!$G$17),1)</f>
        <v>2000</v>
      </c>
      <c r="AH493" s="227">
        <f>CEILING(AG493*'[1]Nastavení cen'!$K$17,1)+AG493</f>
        <v>2600</v>
      </c>
      <c r="AI493" s="227">
        <f>(AB493*AH493)</f>
        <v>0</v>
      </c>
      <c r="AJ493" s="228">
        <f t="shared" si="155"/>
        <v>4224</v>
      </c>
      <c r="AK493" s="218"/>
      <c r="AL493" s="229">
        <f t="shared" si="156"/>
        <v>0</v>
      </c>
      <c r="AM493" s="204"/>
      <c r="AN493" s="230">
        <v>20</v>
      </c>
      <c r="AO493" s="231">
        <f>AB493*AN493</f>
        <v>0</v>
      </c>
      <c r="AP493" s="232">
        <v>0.05</v>
      </c>
      <c r="AQ493" s="233" t="s">
        <v>41</v>
      </c>
      <c r="AR493" s="234">
        <f>AO493*AP493</f>
        <v>0</v>
      </c>
      <c r="AS493" s="235"/>
      <c r="AT493" s="236"/>
      <c r="AU493" s="237"/>
      <c r="AV493" s="238">
        <v>171</v>
      </c>
      <c r="AW493" s="239">
        <f>'[1]Nastavení cen'!$H$17</f>
        <v>390</v>
      </c>
      <c r="AX493" s="240">
        <v>2000</v>
      </c>
    </row>
    <row r="494" spans="1:50" ht="17.25" hidden="1" customHeight="1" x14ac:dyDescent="0.3">
      <c r="A494" s="213"/>
      <c r="B494" s="214"/>
      <c r="C494" s="215"/>
      <c r="D494" s="186"/>
      <c r="E494" s="184"/>
      <c r="F494" s="185"/>
      <c r="G494" s="186"/>
      <c r="H494" s="186"/>
      <c r="I494" s="187"/>
      <c r="J494" s="188"/>
      <c r="K494" s="216"/>
      <c r="L494" s="186"/>
      <c r="M494" s="186"/>
      <c r="N494" s="187"/>
      <c r="O494" s="191"/>
      <c r="P494" s="375" t="s">
        <v>551</v>
      </c>
      <c r="Q494" s="218"/>
      <c r="R494" s="219">
        <f t="shared" si="151"/>
        <v>0</v>
      </c>
      <c r="S494" s="219">
        <f t="shared" si="152"/>
        <v>7</v>
      </c>
      <c r="T494" s="195"/>
      <c r="U494" s="196">
        <v>4</v>
      </c>
      <c r="V494" s="89">
        <f t="shared" si="147"/>
        <v>0</v>
      </c>
      <c r="W494" s="220" t="s">
        <v>564</v>
      </c>
      <c r="X494" s="221" t="s">
        <v>569</v>
      </c>
      <c r="Y494" s="222" t="s">
        <v>43</v>
      </c>
      <c r="Z494" s="199"/>
      <c r="AA494" s="218"/>
      <c r="AB494" s="223">
        <v>0</v>
      </c>
      <c r="AC494" s="224" t="s">
        <v>40</v>
      </c>
      <c r="AD494" s="225">
        <f t="shared" si="160"/>
        <v>1112</v>
      </c>
      <c r="AE494" s="226">
        <f>CEILING(AD494+AD494*'[1]Nastavení cen'!$J$17,1)</f>
        <v>1624</v>
      </c>
      <c r="AF494" s="226">
        <f t="shared" si="161"/>
        <v>0</v>
      </c>
      <c r="AG494" s="227"/>
      <c r="AH494" s="227"/>
      <c r="AI494" s="227"/>
      <c r="AJ494" s="228">
        <f t="shared" si="155"/>
        <v>1624</v>
      </c>
      <c r="AK494" s="218"/>
      <c r="AL494" s="229">
        <f t="shared" si="156"/>
        <v>0</v>
      </c>
      <c r="AM494" s="204"/>
      <c r="AN494" s="230" t="s">
        <v>41</v>
      </c>
      <c r="AO494" s="231" t="s">
        <v>41</v>
      </c>
      <c r="AP494" s="245" t="s">
        <v>41</v>
      </c>
      <c r="AQ494" s="233" t="s">
        <v>41</v>
      </c>
      <c r="AR494" s="234" t="s">
        <v>41</v>
      </c>
      <c r="AS494" s="235"/>
      <c r="AT494" s="236"/>
      <c r="AU494" s="237"/>
      <c r="AV494" s="238">
        <v>171</v>
      </c>
      <c r="AW494" s="239">
        <f>'[1]Nastavení cen'!$H$17</f>
        <v>390</v>
      </c>
      <c r="AX494" s="240"/>
    </row>
    <row r="495" spans="1:50" ht="17.25" hidden="1" customHeight="1" x14ac:dyDescent="0.3">
      <c r="A495" s="213"/>
      <c r="B495" s="214"/>
      <c r="C495" s="215"/>
      <c r="D495" s="186"/>
      <c r="E495" s="184"/>
      <c r="F495" s="185"/>
      <c r="G495" s="186"/>
      <c r="H495" s="186"/>
      <c r="I495" s="187"/>
      <c r="J495" s="188"/>
      <c r="K495" s="216"/>
      <c r="L495" s="186"/>
      <c r="M495" s="186"/>
      <c r="N495" s="187"/>
      <c r="O495" s="191"/>
      <c r="P495" s="375" t="s">
        <v>551</v>
      </c>
      <c r="Q495" s="218"/>
      <c r="R495" s="219">
        <f t="shared" si="151"/>
        <v>0</v>
      </c>
      <c r="S495" s="219">
        <f t="shared" si="152"/>
        <v>7</v>
      </c>
      <c r="T495" s="195"/>
      <c r="U495" s="196">
        <v>5</v>
      </c>
      <c r="V495" s="89">
        <f t="shared" si="147"/>
        <v>0</v>
      </c>
      <c r="W495" s="220" t="s">
        <v>564</v>
      </c>
      <c r="X495" s="221" t="s">
        <v>571</v>
      </c>
      <c r="Y495" s="222" t="s">
        <v>572</v>
      </c>
      <c r="Z495" s="199"/>
      <c r="AA495" s="218"/>
      <c r="AB495" s="223">
        <v>0</v>
      </c>
      <c r="AC495" s="224" t="s">
        <v>146</v>
      </c>
      <c r="AD495" s="225">
        <f t="shared" si="160"/>
        <v>221</v>
      </c>
      <c r="AE495" s="226">
        <f>CEILING(AD495+AD495*'[1]Nastavení cen'!$J$17,1)</f>
        <v>323</v>
      </c>
      <c r="AF495" s="226">
        <f t="shared" si="161"/>
        <v>0</v>
      </c>
      <c r="AG495" s="227">
        <f>CEILING(AX495+(AX495*'[1]Nastavení cen'!$G$17),1)</f>
        <v>500</v>
      </c>
      <c r="AH495" s="227">
        <f>CEILING(AG495*'[1]Nastavení cen'!$K$17,1)+AG495</f>
        <v>650</v>
      </c>
      <c r="AI495" s="227">
        <f>(AB495*AH495)</f>
        <v>0</v>
      </c>
      <c r="AJ495" s="228">
        <f t="shared" si="155"/>
        <v>973</v>
      </c>
      <c r="AK495" s="218"/>
      <c r="AL495" s="229">
        <f t="shared" si="156"/>
        <v>0</v>
      </c>
      <c r="AM495" s="204"/>
      <c r="AN495" s="230">
        <v>5</v>
      </c>
      <c r="AO495" s="231">
        <f>AB495*AN495</f>
        <v>0</v>
      </c>
      <c r="AP495" s="232">
        <v>0.05</v>
      </c>
      <c r="AQ495" s="233" t="s">
        <v>41</v>
      </c>
      <c r="AR495" s="234">
        <f>AO495*AP495</f>
        <v>0</v>
      </c>
      <c r="AS495" s="235"/>
      <c r="AT495" s="236"/>
      <c r="AU495" s="237"/>
      <c r="AV495" s="238">
        <v>34</v>
      </c>
      <c r="AW495" s="239">
        <f>'[1]Nastavení cen'!$H$17</f>
        <v>390</v>
      </c>
      <c r="AX495" s="240">
        <v>500</v>
      </c>
    </row>
    <row r="496" spans="1:50" ht="17.25" hidden="1" customHeight="1" x14ac:dyDescent="0.3">
      <c r="A496" s="213"/>
      <c r="B496" s="214"/>
      <c r="C496" s="215"/>
      <c r="D496" s="186"/>
      <c r="E496" s="184"/>
      <c r="F496" s="185"/>
      <c r="G496" s="186"/>
      <c r="H496" s="186"/>
      <c r="I496" s="187"/>
      <c r="J496" s="188"/>
      <c r="K496" s="216"/>
      <c r="L496" s="186"/>
      <c r="M496" s="186"/>
      <c r="N496" s="187"/>
      <c r="O496" s="191"/>
      <c r="P496" s="375" t="s">
        <v>551</v>
      </c>
      <c r="Q496" s="218"/>
      <c r="R496" s="219">
        <f t="shared" si="151"/>
        <v>0</v>
      </c>
      <c r="S496" s="219">
        <f t="shared" si="152"/>
        <v>7</v>
      </c>
      <c r="T496" s="195"/>
      <c r="U496" s="196">
        <v>4</v>
      </c>
      <c r="V496" s="89">
        <f t="shared" si="147"/>
        <v>0</v>
      </c>
      <c r="W496" s="220" t="s">
        <v>564</v>
      </c>
      <c r="X496" s="221" t="s">
        <v>571</v>
      </c>
      <c r="Y496" s="222" t="s">
        <v>43</v>
      </c>
      <c r="Z496" s="199"/>
      <c r="AA496" s="218"/>
      <c r="AB496" s="223">
        <v>0</v>
      </c>
      <c r="AC496" s="224" t="s">
        <v>146</v>
      </c>
      <c r="AD496" s="225">
        <f t="shared" si="160"/>
        <v>221</v>
      </c>
      <c r="AE496" s="226">
        <f>CEILING(AD496+AD496*'[1]Nastavení cen'!$J$17,1)</f>
        <v>323</v>
      </c>
      <c r="AF496" s="226">
        <f t="shared" si="161"/>
        <v>0</v>
      </c>
      <c r="AG496" s="227"/>
      <c r="AH496" s="227"/>
      <c r="AI496" s="227"/>
      <c r="AJ496" s="228">
        <f t="shared" si="155"/>
        <v>323</v>
      </c>
      <c r="AK496" s="218"/>
      <c r="AL496" s="229">
        <f t="shared" si="156"/>
        <v>0</v>
      </c>
      <c r="AM496" s="204"/>
      <c r="AN496" s="230" t="s">
        <v>41</v>
      </c>
      <c r="AO496" s="231" t="s">
        <v>41</v>
      </c>
      <c r="AP496" s="245" t="s">
        <v>41</v>
      </c>
      <c r="AQ496" s="233" t="s">
        <v>41</v>
      </c>
      <c r="AR496" s="234" t="s">
        <v>41</v>
      </c>
      <c r="AS496" s="235"/>
      <c r="AT496" s="236"/>
      <c r="AU496" s="237"/>
      <c r="AV496" s="238">
        <v>34</v>
      </c>
      <c r="AW496" s="239">
        <f>'[1]Nastavení cen'!$H$17</f>
        <v>390</v>
      </c>
      <c r="AX496" s="240"/>
    </row>
    <row r="497" spans="1:50" ht="17.25" hidden="1" customHeight="1" x14ac:dyDescent="0.3">
      <c r="A497" s="213"/>
      <c r="B497" s="214"/>
      <c r="C497" s="215"/>
      <c r="D497" s="186"/>
      <c r="E497" s="184"/>
      <c r="F497" s="185"/>
      <c r="G497" s="186"/>
      <c r="H497" s="186"/>
      <c r="I497" s="187"/>
      <c r="J497" s="188"/>
      <c r="K497" s="216"/>
      <c r="L497" s="186"/>
      <c r="M497" s="186"/>
      <c r="N497" s="187"/>
      <c r="O497" s="191"/>
      <c r="P497" s="375" t="s">
        <v>551</v>
      </c>
      <c r="Q497" s="218"/>
      <c r="R497" s="219">
        <f t="shared" si="151"/>
        <v>0</v>
      </c>
      <c r="S497" s="219">
        <f t="shared" si="152"/>
        <v>7</v>
      </c>
      <c r="T497" s="195"/>
      <c r="U497" s="196">
        <v>1</v>
      </c>
      <c r="V497" s="89">
        <f t="shared" si="147"/>
        <v>0</v>
      </c>
      <c r="W497" s="220" t="s">
        <v>564</v>
      </c>
      <c r="X497" s="221" t="s">
        <v>573</v>
      </c>
      <c r="Y497" s="222" t="s">
        <v>574</v>
      </c>
      <c r="Z497" s="199"/>
      <c r="AA497" s="218"/>
      <c r="AB497" s="223">
        <v>0</v>
      </c>
      <c r="AC497" s="224" t="s">
        <v>48</v>
      </c>
      <c r="AD497" s="225">
        <f t="shared" si="160"/>
        <v>267</v>
      </c>
      <c r="AE497" s="226">
        <f>CEILING(AD497+AD497*'[1]Nastavení cen'!$J$17,1)</f>
        <v>390</v>
      </c>
      <c r="AF497" s="226">
        <f t="shared" si="161"/>
        <v>0</v>
      </c>
      <c r="AG497" s="241">
        <f>CEILING(AX497+(AX497*'[1]Nastavení cen'!$G$17),1)</f>
        <v>1611</v>
      </c>
      <c r="AH497" s="242">
        <f>CEILING(AG497*'[1]Nastavení cen'!$K$17,1)+AG497</f>
        <v>2095</v>
      </c>
      <c r="AI497" s="242">
        <f>(AB497*AH497)</f>
        <v>0</v>
      </c>
      <c r="AJ497" s="228">
        <f t="shared" si="155"/>
        <v>2485</v>
      </c>
      <c r="AK497" s="218"/>
      <c r="AL497" s="229">
        <f t="shared" si="156"/>
        <v>0</v>
      </c>
      <c r="AM497" s="204"/>
      <c r="AN497" s="230">
        <v>20</v>
      </c>
      <c r="AO497" s="231">
        <f>AB497*AN497</f>
        <v>0</v>
      </c>
      <c r="AP497" s="232">
        <v>0.05</v>
      </c>
      <c r="AQ497" s="233" t="s">
        <v>41</v>
      </c>
      <c r="AR497" s="234">
        <f>AO497*AP497</f>
        <v>0</v>
      </c>
      <c r="AS497" s="235"/>
      <c r="AT497" s="236"/>
      <c r="AU497" s="237"/>
      <c r="AV497" s="238">
        <v>41</v>
      </c>
      <c r="AW497" s="239">
        <f>'[1]Nastavení cen'!$H$17</f>
        <v>390</v>
      </c>
      <c r="AX497" s="240">
        <v>1611</v>
      </c>
    </row>
    <row r="498" spans="1:50" ht="17.25" hidden="1" customHeight="1" x14ac:dyDescent="0.3">
      <c r="A498" s="213"/>
      <c r="B498" s="214"/>
      <c r="C498" s="215"/>
      <c r="D498" s="186"/>
      <c r="E498" s="184"/>
      <c r="F498" s="185"/>
      <c r="G498" s="186"/>
      <c r="H498" s="186"/>
      <c r="I498" s="187"/>
      <c r="J498" s="188"/>
      <c r="K498" s="216"/>
      <c r="L498" s="186"/>
      <c r="M498" s="186"/>
      <c r="N498" s="187"/>
      <c r="O498" s="191"/>
      <c r="P498" s="375" t="s">
        <v>551</v>
      </c>
      <c r="Q498" s="218"/>
      <c r="R498" s="219">
        <f t="shared" si="151"/>
        <v>0</v>
      </c>
      <c r="S498" s="219">
        <f t="shared" si="152"/>
        <v>7</v>
      </c>
      <c r="T498" s="195"/>
      <c r="U498" s="196">
        <v>4</v>
      </c>
      <c r="V498" s="89">
        <f t="shared" si="147"/>
        <v>0</v>
      </c>
      <c r="W498" s="220" t="s">
        <v>564</v>
      </c>
      <c r="X498" s="221" t="s">
        <v>573</v>
      </c>
      <c r="Y498" s="222" t="s">
        <v>43</v>
      </c>
      <c r="Z498" s="199"/>
      <c r="AA498" s="218"/>
      <c r="AB498" s="223">
        <v>0</v>
      </c>
      <c r="AC498" s="224" t="s">
        <v>48</v>
      </c>
      <c r="AD498" s="225">
        <f t="shared" si="160"/>
        <v>267</v>
      </c>
      <c r="AE498" s="226">
        <f>CEILING(AD498+AD498*'[1]Nastavení cen'!$J$17,1)</f>
        <v>390</v>
      </c>
      <c r="AF498" s="226">
        <f t="shared" si="161"/>
        <v>0</v>
      </c>
      <c r="AG498" s="227"/>
      <c r="AH498" s="227"/>
      <c r="AI498" s="227"/>
      <c r="AJ498" s="228">
        <f t="shared" si="155"/>
        <v>390</v>
      </c>
      <c r="AK498" s="218"/>
      <c r="AL498" s="229">
        <f t="shared" si="156"/>
        <v>0</v>
      </c>
      <c r="AM498" s="204"/>
      <c r="AN498" s="230" t="s">
        <v>41</v>
      </c>
      <c r="AO498" s="231" t="s">
        <v>41</v>
      </c>
      <c r="AP498" s="245" t="s">
        <v>41</v>
      </c>
      <c r="AQ498" s="233" t="s">
        <v>41</v>
      </c>
      <c r="AR498" s="234" t="s">
        <v>41</v>
      </c>
      <c r="AS498" s="235"/>
      <c r="AT498" s="236"/>
      <c r="AU498" s="237"/>
      <c r="AV498" s="238">
        <v>41</v>
      </c>
      <c r="AW498" s="239">
        <f>'[1]Nastavení cen'!$H$17</f>
        <v>390</v>
      </c>
      <c r="AX498" s="240"/>
    </row>
    <row r="499" spans="1:50" ht="17.25" hidden="1" customHeight="1" x14ac:dyDescent="0.3">
      <c r="A499" s="213"/>
      <c r="B499" s="214"/>
      <c r="C499" s="215"/>
      <c r="D499" s="186"/>
      <c r="E499" s="184"/>
      <c r="F499" s="185"/>
      <c r="G499" s="186"/>
      <c r="H499" s="186"/>
      <c r="I499" s="187"/>
      <c r="J499" s="188"/>
      <c r="K499" s="216"/>
      <c r="L499" s="186"/>
      <c r="M499" s="186"/>
      <c r="N499" s="187"/>
      <c r="O499" s="191"/>
      <c r="P499" s="375" t="s">
        <v>551</v>
      </c>
      <c r="Q499" s="218"/>
      <c r="R499" s="219">
        <f t="shared" si="151"/>
        <v>0</v>
      </c>
      <c r="S499" s="219">
        <f t="shared" si="152"/>
        <v>7</v>
      </c>
      <c r="T499" s="195"/>
      <c r="U499" s="196">
        <v>5</v>
      </c>
      <c r="V499" s="89">
        <f t="shared" si="147"/>
        <v>0</v>
      </c>
      <c r="W499" s="220" t="s">
        <v>564</v>
      </c>
      <c r="X499" s="221" t="s">
        <v>575</v>
      </c>
      <c r="Y499" s="222" t="s">
        <v>572</v>
      </c>
      <c r="Z499" s="199"/>
      <c r="AA499" s="218"/>
      <c r="AB499" s="223">
        <v>0</v>
      </c>
      <c r="AC499" s="224" t="s">
        <v>146</v>
      </c>
      <c r="AD499" s="225">
        <f t="shared" si="160"/>
        <v>234</v>
      </c>
      <c r="AE499" s="226">
        <f>CEILING(AD499+AD499*'[1]Nastavení cen'!$J$17,1)</f>
        <v>342</v>
      </c>
      <c r="AF499" s="226">
        <f t="shared" si="161"/>
        <v>0</v>
      </c>
      <c r="AG499" s="227">
        <f>CEILING(AX499+(AX499*'[1]Nastavení cen'!$G$17),1)</f>
        <v>300</v>
      </c>
      <c r="AH499" s="227">
        <f>CEILING(AG499*'[1]Nastavení cen'!$K$17,1)+AG499</f>
        <v>390</v>
      </c>
      <c r="AI499" s="227">
        <f>(AB499*AH499)</f>
        <v>0</v>
      </c>
      <c r="AJ499" s="228">
        <f t="shared" si="155"/>
        <v>732</v>
      </c>
      <c r="AK499" s="218"/>
      <c r="AL499" s="229">
        <f t="shared" si="156"/>
        <v>0</v>
      </c>
      <c r="AM499" s="204"/>
      <c r="AN499" s="230">
        <v>5</v>
      </c>
      <c r="AO499" s="231">
        <f>AB499*AN499</f>
        <v>0</v>
      </c>
      <c r="AP499" s="232">
        <v>0.05</v>
      </c>
      <c r="AQ499" s="233" t="s">
        <v>41</v>
      </c>
      <c r="AR499" s="234">
        <f>AO499*AP499</f>
        <v>0</v>
      </c>
      <c r="AS499" s="235"/>
      <c r="AT499" s="236"/>
      <c r="AU499" s="237"/>
      <c r="AV499" s="238">
        <v>36</v>
      </c>
      <c r="AW499" s="239">
        <f>'[1]Nastavení cen'!$H$17</f>
        <v>390</v>
      </c>
      <c r="AX499" s="240">
        <v>300</v>
      </c>
    </row>
    <row r="500" spans="1:50" ht="17.25" hidden="1" customHeight="1" x14ac:dyDescent="0.3">
      <c r="A500" s="213"/>
      <c r="B500" s="214"/>
      <c r="C500" s="215"/>
      <c r="D500" s="186"/>
      <c r="E500" s="184"/>
      <c r="F500" s="185"/>
      <c r="G500" s="186"/>
      <c r="H500" s="186"/>
      <c r="I500" s="187"/>
      <c r="J500" s="188"/>
      <c r="K500" s="216"/>
      <c r="L500" s="186"/>
      <c r="M500" s="186"/>
      <c r="N500" s="187"/>
      <c r="O500" s="191"/>
      <c r="P500" s="375" t="s">
        <v>551</v>
      </c>
      <c r="Q500" s="218"/>
      <c r="R500" s="219">
        <f t="shared" si="151"/>
        <v>0</v>
      </c>
      <c r="S500" s="219">
        <f t="shared" si="152"/>
        <v>7</v>
      </c>
      <c r="T500" s="195"/>
      <c r="U500" s="196">
        <v>4</v>
      </c>
      <c r="V500" s="89">
        <f t="shared" si="147"/>
        <v>0</v>
      </c>
      <c r="W500" s="220" t="s">
        <v>564</v>
      </c>
      <c r="X500" s="221" t="s">
        <v>575</v>
      </c>
      <c r="Y500" s="222" t="s">
        <v>43</v>
      </c>
      <c r="Z500" s="199"/>
      <c r="AA500" s="218"/>
      <c r="AB500" s="223">
        <v>0</v>
      </c>
      <c r="AC500" s="224" t="s">
        <v>146</v>
      </c>
      <c r="AD500" s="225">
        <f t="shared" si="160"/>
        <v>234</v>
      </c>
      <c r="AE500" s="226">
        <f>CEILING(AD500+AD500*'[1]Nastavení cen'!$J$17,1)</f>
        <v>342</v>
      </c>
      <c r="AF500" s="226">
        <f t="shared" si="161"/>
        <v>0</v>
      </c>
      <c r="AG500" s="227"/>
      <c r="AH500" s="227"/>
      <c r="AI500" s="227"/>
      <c r="AJ500" s="228">
        <f t="shared" si="155"/>
        <v>342</v>
      </c>
      <c r="AK500" s="218"/>
      <c r="AL500" s="229">
        <f t="shared" si="156"/>
        <v>0</v>
      </c>
      <c r="AM500" s="204"/>
      <c r="AN500" s="230" t="s">
        <v>41</v>
      </c>
      <c r="AO500" s="231" t="s">
        <v>41</v>
      </c>
      <c r="AP500" s="245" t="s">
        <v>41</v>
      </c>
      <c r="AQ500" s="233" t="s">
        <v>41</v>
      </c>
      <c r="AR500" s="234" t="s">
        <v>41</v>
      </c>
      <c r="AS500" s="235"/>
      <c r="AT500" s="236"/>
      <c r="AU500" s="237"/>
      <c r="AV500" s="238">
        <v>36</v>
      </c>
      <c r="AW500" s="239">
        <f>'[1]Nastavení cen'!$H$17</f>
        <v>390</v>
      </c>
      <c r="AX500" s="240"/>
    </row>
    <row r="501" spans="1:50" ht="17.25" hidden="1" customHeight="1" x14ac:dyDescent="0.3">
      <c r="A501" s="213"/>
      <c r="B501" s="214"/>
      <c r="C501" s="215"/>
      <c r="D501" s="186"/>
      <c r="E501" s="184"/>
      <c r="F501" s="185"/>
      <c r="G501" s="186"/>
      <c r="H501" s="186"/>
      <c r="I501" s="187"/>
      <c r="J501" s="188"/>
      <c r="K501" s="216"/>
      <c r="L501" s="186"/>
      <c r="M501" s="186"/>
      <c r="N501" s="187"/>
      <c r="O501" s="191"/>
      <c r="P501" s="375" t="s">
        <v>551</v>
      </c>
      <c r="Q501" s="218"/>
      <c r="R501" s="219">
        <f t="shared" si="151"/>
        <v>0</v>
      </c>
      <c r="S501" s="219">
        <f t="shared" si="152"/>
        <v>7</v>
      </c>
      <c r="T501" s="195"/>
      <c r="U501" s="196">
        <v>1</v>
      </c>
      <c r="V501" s="89">
        <f t="shared" si="147"/>
        <v>0</v>
      </c>
      <c r="W501" s="220" t="s">
        <v>564</v>
      </c>
      <c r="X501" s="221" t="s">
        <v>576</v>
      </c>
      <c r="Y501" s="222" t="s">
        <v>577</v>
      </c>
      <c r="Z501" s="199"/>
      <c r="AA501" s="218"/>
      <c r="AB501" s="223">
        <v>0</v>
      </c>
      <c r="AC501" s="224" t="s">
        <v>48</v>
      </c>
      <c r="AD501" s="225">
        <f t="shared" si="160"/>
        <v>293</v>
      </c>
      <c r="AE501" s="226">
        <f>CEILING(AD501+AD501*'[1]Nastavení cen'!$J$17,1)</f>
        <v>428</v>
      </c>
      <c r="AF501" s="226">
        <f t="shared" si="161"/>
        <v>0</v>
      </c>
      <c r="AG501" s="241">
        <f>CEILING(AX501+(AX501*'[1]Nastavení cen'!$G$17),1)</f>
        <v>1828</v>
      </c>
      <c r="AH501" s="242">
        <f>CEILING(AG501*'[1]Nastavení cen'!$K$17,1)+AG501</f>
        <v>2377</v>
      </c>
      <c r="AI501" s="242">
        <f>(AB501*AH501)</f>
        <v>0</v>
      </c>
      <c r="AJ501" s="228">
        <f t="shared" si="155"/>
        <v>2805</v>
      </c>
      <c r="AK501" s="218"/>
      <c r="AL501" s="229">
        <f t="shared" si="156"/>
        <v>0</v>
      </c>
      <c r="AM501" s="204"/>
      <c r="AN501" s="230">
        <v>23</v>
      </c>
      <c r="AO501" s="231">
        <f>AB501*AN501</f>
        <v>0</v>
      </c>
      <c r="AP501" s="232">
        <v>0.05</v>
      </c>
      <c r="AQ501" s="233" t="s">
        <v>41</v>
      </c>
      <c r="AR501" s="234">
        <f>AO501*AP501</f>
        <v>0</v>
      </c>
      <c r="AS501" s="235"/>
      <c r="AT501" s="236"/>
      <c r="AU501" s="237"/>
      <c r="AV501" s="238">
        <v>45</v>
      </c>
      <c r="AW501" s="239">
        <f>'[1]Nastavení cen'!$H$17</f>
        <v>390</v>
      </c>
      <c r="AX501" s="240">
        <v>1828</v>
      </c>
    </row>
    <row r="502" spans="1:50" ht="17.25" hidden="1" customHeight="1" x14ac:dyDescent="0.3">
      <c r="A502" s="213"/>
      <c r="B502" s="214"/>
      <c r="C502" s="215"/>
      <c r="D502" s="186"/>
      <c r="E502" s="184"/>
      <c r="F502" s="185"/>
      <c r="G502" s="186"/>
      <c r="H502" s="186"/>
      <c r="I502" s="187"/>
      <c r="J502" s="188"/>
      <c r="K502" s="216"/>
      <c r="L502" s="186"/>
      <c r="M502" s="186"/>
      <c r="N502" s="187"/>
      <c r="O502" s="191"/>
      <c r="P502" s="375" t="s">
        <v>551</v>
      </c>
      <c r="Q502" s="218"/>
      <c r="R502" s="219">
        <f t="shared" si="151"/>
        <v>0</v>
      </c>
      <c r="S502" s="219">
        <f t="shared" si="152"/>
        <v>7</v>
      </c>
      <c r="T502" s="195"/>
      <c r="U502" s="196">
        <v>4</v>
      </c>
      <c r="V502" s="89">
        <f t="shared" si="147"/>
        <v>0</v>
      </c>
      <c r="W502" s="220" t="s">
        <v>564</v>
      </c>
      <c r="X502" s="221" t="s">
        <v>576</v>
      </c>
      <c r="Y502" s="222" t="s">
        <v>43</v>
      </c>
      <c r="Z502" s="199"/>
      <c r="AA502" s="218"/>
      <c r="AB502" s="223">
        <v>0</v>
      </c>
      <c r="AC502" s="224" t="s">
        <v>48</v>
      </c>
      <c r="AD502" s="225">
        <f t="shared" si="160"/>
        <v>293</v>
      </c>
      <c r="AE502" s="226">
        <f>CEILING(AD502+AD502*'[1]Nastavení cen'!$J$17,1)</f>
        <v>428</v>
      </c>
      <c r="AF502" s="226">
        <f t="shared" si="161"/>
        <v>0</v>
      </c>
      <c r="AG502" s="227"/>
      <c r="AH502" s="227"/>
      <c r="AI502" s="227"/>
      <c r="AJ502" s="228">
        <f t="shared" si="155"/>
        <v>428</v>
      </c>
      <c r="AK502" s="218"/>
      <c r="AL502" s="229">
        <f t="shared" si="156"/>
        <v>0</v>
      </c>
      <c r="AM502" s="204"/>
      <c r="AN502" s="230" t="s">
        <v>41</v>
      </c>
      <c r="AO502" s="231" t="s">
        <v>41</v>
      </c>
      <c r="AP502" s="245" t="s">
        <v>41</v>
      </c>
      <c r="AQ502" s="233" t="s">
        <v>41</v>
      </c>
      <c r="AR502" s="234" t="s">
        <v>41</v>
      </c>
      <c r="AS502" s="235"/>
      <c r="AT502" s="236"/>
      <c r="AU502" s="237"/>
      <c r="AV502" s="238">
        <v>45</v>
      </c>
      <c r="AW502" s="239">
        <f>'[1]Nastavení cen'!$H$17</f>
        <v>390</v>
      </c>
      <c r="AX502" s="240"/>
    </row>
    <row r="503" spans="1:50" ht="17.25" hidden="1" customHeight="1" x14ac:dyDescent="0.3">
      <c r="A503" s="213"/>
      <c r="B503" s="214"/>
      <c r="C503" s="215"/>
      <c r="D503" s="186"/>
      <c r="E503" s="184"/>
      <c r="F503" s="185"/>
      <c r="G503" s="186"/>
      <c r="H503" s="186"/>
      <c r="I503" s="187"/>
      <c r="J503" s="188"/>
      <c r="K503" s="216"/>
      <c r="L503" s="186"/>
      <c r="M503" s="186"/>
      <c r="N503" s="187"/>
      <c r="O503" s="191"/>
      <c r="P503" s="375" t="s">
        <v>551</v>
      </c>
      <c r="Q503" s="218"/>
      <c r="R503" s="219">
        <f t="shared" si="151"/>
        <v>0</v>
      </c>
      <c r="S503" s="219">
        <f t="shared" si="152"/>
        <v>7</v>
      </c>
      <c r="T503" s="195"/>
      <c r="U503" s="196">
        <v>5</v>
      </c>
      <c r="V503" s="89">
        <f t="shared" si="147"/>
        <v>0</v>
      </c>
      <c r="W503" s="220" t="s">
        <v>564</v>
      </c>
      <c r="X503" s="221" t="s">
        <v>578</v>
      </c>
      <c r="Y503" s="222" t="s">
        <v>572</v>
      </c>
      <c r="Z503" s="199"/>
      <c r="AA503" s="218"/>
      <c r="AB503" s="223">
        <v>0</v>
      </c>
      <c r="AC503" s="224" t="s">
        <v>146</v>
      </c>
      <c r="AD503" s="225">
        <f t="shared" si="160"/>
        <v>254</v>
      </c>
      <c r="AE503" s="226">
        <f>CEILING(AD503+AD503*'[1]Nastavení cen'!$J$17,1)</f>
        <v>371</v>
      </c>
      <c r="AF503" s="226">
        <f t="shared" si="161"/>
        <v>0</v>
      </c>
      <c r="AG503" s="227">
        <f>CEILING(AX503+(AX503*'[1]Nastavení cen'!$G$17),1)</f>
        <v>400</v>
      </c>
      <c r="AH503" s="227">
        <f>CEILING(AG503*'[1]Nastavení cen'!$K$17,1)+AG503</f>
        <v>520</v>
      </c>
      <c r="AI503" s="227">
        <f>(AB503*AH503)</f>
        <v>0</v>
      </c>
      <c r="AJ503" s="228">
        <f t="shared" si="155"/>
        <v>891</v>
      </c>
      <c r="AK503" s="218"/>
      <c r="AL503" s="229">
        <f t="shared" si="156"/>
        <v>0</v>
      </c>
      <c r="AM503" s="204"/>
      <c r="AN503" s="230">
        <v>5</v>
      </c>
      <c r="AO503" s="231">
        <f>AB503*AN503</f>
        <v>0</v>
      </c>
      <c r="AP503" s="232">
        <v>0.05</v>
      </c>
      <c r="AQ503" s="233" t="s">
        <v>41</v>
      </c>
      <c r="AR503" s="234">
        <f>AO503*AP503</f>
        <v>0</v>
      </c>
      <c r="AS503" s="235"/>
      <c r="AT503" s="236"/>
      <c r="AU503" s="237"/>
      <c r="AV503" s="238">
        <v>39</v>
      </c>
      <c r="AW503" s="239">
        <f>'[1]Nastavení cen'!$H$17</f>
        <v>390</v>
      </c>
      <c r="AX503" s="240">
        <v>400</v>
      </c>
    </row>
    <row r="504" spans="1:50" ht="17.25" hidden="1" customHeight="1" x14ac:dyDescent="0.3">
      <c r="A504" s="213"/>
      <c r="B504" s="214"/>
      <c r="C504" s="215"/>
      <c r="D504" s="186"/>
      <c r="E504" s="184"/>
      <c r="F504" s="185"/>
      <c r="G504" s="186"/>
      <c r="H504" s="186"/>
      <c r="I504" s="187"/>
      <c r="J504" s="188"/>
      <c r="K504" s="216"/>
      <c r="L504" s="186"/>
      <c r="M504" s="186"/>
      <c r="N504" s="187"/>
      <c r="O504" s="191"/>
      <c r="P504" s="375" t="s">
        <v>551</v>
      </c>
      <c r="Q504" s="218"/>
      <c r="R504" s="219">
        <f t="shared" si="151"/>
        <v>0</v>
      </c>
      <c r="S504" s="219">
        <f t="shared" si="152"/>
        <v>7</v>
      </c>
      <c r="T504" s="195"/>
      <c r="U504" s="196">
        <v>4</v>
      </c>
      <c r="V504" s="89">
        <f t="shared" si="147"/>
        <v>0</v>
      </c>
      <c r="W504" s="220" t="s">
        <v>564</v>
      </c>
      <c r="X504" s="221" t="s">
        <v>578</v>
      </c>
      <c r="Y504" s="222" t="s">
        <v>43</v>
      </c>
      <c r="Z504" s="199"/>
      <c r="AA504" s="218"/>
      <c r="AB504" s="223">
        <v>0</v>
      </c>
      <c r="AC504" s="224" t="s">
        <v>146</v>
      </c>
      <c r="AD504" s="225">
        <f t="shared" si="160"/>
        <v>254</v>
      </c>
      <c r="AE504" s="226">
        <f>CEILING(AD504+AD504*'[1]Nastavení cen'!$J$17,1)</f>
        <v>371</v>
      </c>
      <c r="AF504" s="226">
        <f t="shared" si="161"/>
        <v>0</v>
      </c>
      <c r="AG504" s="227"/>
      <c r="AH504" s="227"/>
      <c r="AI504" s="227"/>
      <c r="AJ504" s="228">
        <f t="shared" si="155"/>
        <v>371</v>
      </c>
      <c r="AK504" s="218"/>
      <c r="AL504" s="229">
        <f t="shared" si="156"/>
        <v>0</v>
      </c>
      <c r="AM504" s="204"/>
      <c r="AN504" s="230" t="s">
        <v>41</v>
      </c>
      <c r="AO504" s="231" t="s">
        <v>41</v>
      </c>
      <c r="AP504" s="245" t="s">
        <v>41</v>
      </c>
      <c r="AQ504" s="233" t="s">
        <v>41</v>
      </c>
      <c r="AR504" s="234" t="s">
        <v>41</v>
      </c>
      <c r="AS504" s="235"/>
      <c r="AT504" s="236"/>
      <c r="AU504" s="237"/>
      <c r="AV504" s="238">
        <v>39</v>
      </c>
      <c r="AW504" s="239">
        <f>'[1]Nastavení cen'!$H$17</f>
        <v>390</v>
      </c>
      <c r="AX504" s="240"/>
    </row>
    <row r="505" spans="1:50" ht="17.25" hidden="1" customHeight="1" x14ac:dyDescent="0.3">
      <c r="A505" s="213"/>
      <c r="B505" s="214"/>
      <c r="C505" s="215"/>
      <c r="D505" s="186"/>
      <c r="E505" s="184"/>
      <c r="F505" s="185"/>
      <c r="G505" s="186"/>
      <c r="H505" s="186"/>
      <c r="I505" s="187"/>
      <c r="J505" s="188"/>
      <c r="K505" s="216"/>
      <c r="L505" s="186"/>
      <c r="M505" s="186"/>
      <c r="N505" s="187"/>
      <c r="O505" s="191"/>
      <c r="P505" s="375" t="s">
        <v>551</v>
      </c>
      <c r="Q505" s="218"/>
      <c r="R505" s="219">
        <f t="shared" si="151"/>
        <v>0</v>
      </c>
      <c r="S505" s="219">
        <f t="shared" si="152"/>
        <v>7</v>
      </c>
      <c r="T505" s="195"/>
      <c r="U505" s="196">
        <v>1</v>
      </c>
      <c r="V505" s="89">
        <f t="shared" si="147"/>
        <v>0</v>
      </c>
      <c r="W505" s="220" t="s">
        <v>564</v>
      </c>
      <c r="X505" s="221" t="s">
        <v>579</v>
      </c>
      <c r="Y505" s="222" t="s">
        <v>580</v>
      </c>
      <c r="Z505" s="199"/>
      <c r="AA505" s="218"/>
      <c r="AB505" s="223">
        <v>0</v>
      </c>
      <c r="AC505" s="224" t="s">
        <v>48</v>
      </c>
      <c r="AD505" s="225">
        <f t="shared" si="160"/>
        <v>312</v>
      </c>
      <c r="AE505" s="226">
        <f>CEILING(AD505+AD505*'[1]Nastavení cen'!$J$17,1)</f>
        <v>456</v>
      </c>
      <c r="AF505" s="226">
        <f t="shared" si="161"/>
        <v>0</v>
      </c>
      <c r="AG505" s="241">
        <f>CEILING(AX505+(AX505*'[1]Nastavení cen'!$G$17),1)</f>
        <v>2046</v>
      </c>
      <c r="AH505" s="242">
        <f>CEILING(AG505*'[1]Nastavení cen'!$K$17,1)+AG505</f>
        <v>2660</v>
      </c>
      <c r="AI505" s="242">
        <f>(AB505*AH505)</f>
        <v>0</v>
      </c>
      <c r="AJ505" s="228">
        <f t="shared" si="155"/>
        <v>3116</v>
      </c>
      <c r="AK505" s="218"/>
      <c r="AL505" s="229">
        <f t="shared" si="156"/>
        <v>0</v>
      </c>
      <c r="AM505" s="204"/>
      <c r="AN505" s="230">
        <v>25</v>
      </c>
      <c r="AO505" s="231">
        <f>AB505*AN505</f>
        <v>0</v>
      </c>
      <c r="AP505" s="232">
        <v>0.05</v>
      </c>
      <c r="AQ505" s="233" t="s">
        <v>41</v>
      </c>
      <c r="AR505" s="234">
        <f>AO505*AP505</f>
        <v>0</v>
      </c>
      <c r="AS505" s="235"/>
      <c r="AT505" s="236"/>
      <c r="AU505" s="237"/>
      <c r="AV505" s="238">
        <v>48</v>
      </c>
      <c r="AW505" s="239">
        <f>'[1]Nastavení cen'!$H$17</f>
        <v>390</v>
      </c>
      <c r="AX505" s="240">
        <v>2046</v>
      </c>
    </row>
    <row r="506" spans="1:50" ht="17.25" hidden="1" customHeight="1" x14ac:dyDescent="0.3">
      <c r="A506" s="213"/>
      <c r="B506" s="214"/>
      <c r="C506" s="215"/>
      <c r="D506" s="186"/>
      <c r="E506" s="184"/>
      <c r="F506" s="185"/>
      <c r="G506" s="186"/>
      <c r="H506" s="186"/>
      <c r="I506" s="187"/>
      <c r="J506" s="188"/>
      <c r="K506" s="216"/>
      <c r="L506" s="186"/>
      <c r="M506" s="186"/>
      <c r="N506" s="187"/>
      <c r="O506" s="191"/>
      <c r="P506" s="375" t="s">
        <v>551</v>
      </c>
      <c r="Q506" s="218"/>
      <c r="R506" s="219">
        <f t="shared" si="151"/>
        <v>0</v>
      </c>
      <c r="S506" s="219">
        <f t="shared" si="152"/>
        <v>7</v>
      </c>
      <c r="T506" s="195"/>
      <c r="U506" s="196">
        <v>4</v>
      </c>
      <c r="V506" s="89">
        <f t="shared" si="147"/>
        <v>0</v>
      </c>
      <c r="W506" s="220" t="s">
        <v>564</v>
      </c>
      <c r="X506" s="221" t="s">
        <v>579</v>
      </c>
      <c r="Y506" s="222" t="s">
        <v>43</v>
      </c>
      <c r="Z506" s="199"/>
      <c r="AA506" s="218"/>
      <c r="AB506" s="223">
        <v>0</v>
      </c>
      <c r="AC506" s="224" t="s">
        <v>48</v>
      </c>
      <c r="AD506" s="225">
        <f t="shared" si="160"/>
        <v>312</v>
      </c>
      <c r="AE506" s="226">
        <f>CEILING(AD506+AD506*'[1]Nastavení cen'!$J$17,1)</f>
        <v>456</v>
      </c>
      <c r="AF506" s="226">
        <f t="shared" si="161"/>
        <v>0</v>
      </c>
      <c r="AG506" s="227"/>
      <c r="AH506" s="227"/>
      <c r="AI506" s="227"/>
      <c r="AJ506" s="228">
        <f t="shared" si="155"/>
        <v>456</v>
      </c>
      <c r="AK506" s="218"/>
      <c r="AL506" s="229">
        <f t="shared" si="156"/>
        <v>0</v>
      </c>
      <c r="AM506" s="204"/>
      <c r="AN506" s="230" t="s">
        <v>41</v>
      </c>
      <c r="AO506" s="231" t="s">
        <v>41</v>
      </c>
      <c r="AP506" s="245" t="s">
        <v>41</v>
      </c>
      <c r="AQ506" s="233" t="s">
        <v>41</v>
      </c>
      <c r="AR506" s="234" t="s">
        <v>41</v>
      </c>
      <c r="AS506" s="235"/>
      <c r="AT506" s="236"/>
      <c r="AU506" s="237"/>
      <c r="AV506" s="238">
        <v>48</v>
      </c>
      <c r="AW506" s="239">
        <f>'[1]Nastavení cen'!$H$17</f>
        <v>390</v>
      </c>
      <c r="AX506" s="240"/>
    </row>
    <row r="507" spans="1:50" ht="17.25" hidden="1" customHeight="1" x14ac:dyDescent="0.3">
      <c r="A507" s="213"/>
      <c r="B507" s="214"/>
      <c r="C507" s="215"/>
      <c r="D507" s="186"/>
      <c r="E507" s="184"/>
      <c r="F507" s="185"/>
      <c r="G507" s="186"/>
      <c r="H507" s="186"/>
      <c r="I507" s="187"/>
      <c r="J507" s="188"/>
      <c r="K507" s="216"/>
      <c r="L507" s="186"/>
      <c r="M507" s="186"/>
      <c r="N507" s="187"/>
      <c r="O507" s="191"/>
      <c r="P507" s="375" t="s">
        <v>551</v>
      </c>
      <c r="Q507" s="218"/>
      <c r="R507" s="219">
        <f t="shared" si="151"/>
        <v>0</v>
      </c>
      <c r="S507" s="219">
        <f t="shared" si="152"/>
        <v>7</v>
      </c>
      <c r="T507" s="195"/>
      <c r="U507" s="196">
        <v>5</v>
      </c>
      <c r="V507" s="89">
        <f t="shared" si="147"/>
        <v>0</v>
      </c>
      <c r="W507" s="220" t="s">
        <v>564</v>
      </c>
      <c r="X507" s="221" t="s">
        <v>581</v>
      </c>
      <c r="Y507" s="222" t="s">
        <v>572</v>
      </c>
      <c r="Z507" s="199"/>
      <c r="AA507" s="218"/>
      <c r="AB507" s="223">
        <v>0</v>
      </c>
      <c r="AC507" s="224" t="s">
        <v>146</v>
      </c>
      <c r="AD507" s="225">
        <f t="shared" si="160"/>
        <v>280</v>
      </c>
      <c r="AE507" s="226">
        <f>CEILING(AD507+AD507*'[1]Nastavení cen'!$J$17,1)</f>
        <v>409</v>
      </c>
      <c r="AF507" s="226">
        <f t="shared" si="161"/>
        <v>0</v>
      </c>
      <c r="AG507" s="227">
        <f>CEILING(AX507+(AX507*'[1]Nastavení cen'!$G$17),1)</f>
        <v>500</v>
      </c>
      <c r="AH507" s="227">
        <f>CEILING(AG507*'[1]Nastavení cen'!$K$17,1)+AG507</f>
        <v>650</v>
      </c>
      <c r="AI507" s="227">
        <f>(AB507*AH507)</f>
        <v>0</v>
      </c>
      <c r="AJ507" s="228">
        <f t="shared" si="155"/>
        <v>1059</v>
      </c>
      <c r="AK507" s="218"/>
      <c r="AL507" s="229">
        <f t="shared" si="156"/>
        <v>0</v>
      </c>
      <c r="AM507" s="204"/>
      <c r="AN507" s="230">
        <v>5</v>
      </c>
      <c r="AO507" s="231">
        <f>AB507*AN507</f>
        <v>0</v>
      </c>
      <c r="AP507" s="232">
        <v>0.05</v>
      </c>
      <c r="AQ507" s="233" t="s">
        <v>41</v>
      </c>
      <c r="AR507" s="234">
        <f>AO507*AP507</f>
        <v>0</v>
      </c>
      <c r="AS507" s="235"/>
      <c r="AT507" s="236"/>
      <c r="AU507" s="237"/>
      <c r="AV507" s="238">
        <v>43</v>
      </c>
      <c r="AW507" s="239">
        <f>'[1]Nastavení cen'!$H$17</f>
        <v>390</v>
      </c>
      <c r="AX507" s="240">
        <v>500</v>
      </c>
    </row>
    <row r="508" spans="1:50" ht="17.25" hidden="1" customHeight="1" x14ac:dyDescent="0.3">
      <c r="A508" s="213"/>
      <c r="B508" s="214"/>
      <c r="C508" s="215"/>
      <c r="D508" s="186"/>
      <c r="E508" s="184"/>
      <c r="F508" s="185"/>
      <c r="G508" s="186"/>
      <c r="H508" s="186"/>
      <c r="I508" s="187"/>
      <c r="J508" s="188"/>
      <c r="K508" s="216"/>
      <c r="L508" s="186"/>
      <c r="M508" s="186"/>
      <c r="N508" s="187"/>
      <c r="O508" s="191"/>
      <c r="P508" s="375" t="s">
        <v>551</v>
      </c>
      <c r="Q508" s="218"/>
      <c r="R508" s="219">
        <f t="shared" si="151"/>
        <v>0</v>
      </c>
      <c r="S508" s="219">
        <f t="shared" si="152"/>
        <v>7</v>
      </c>
      <c r="T508" s="195"/>
      <c r="U508" s="196">
        <v>4</v>
      </c>
      <c r="V508" s="89">
        <f t="shared" si="147"/>
        <v>0</v>
      </c>
      <c r="W508" s="220" t="s">
        <v>564</v>
      </c>
      <c r="X508" s="221" t="s">
        <v>581</v>
      </c>
      <c r="Y508" s="222" t="s">
        <v>43</v>
      </c>
      <c r="Z508" s="199"/>
      <c r="AA508" s="218"/>
      <c r="AB508" s="223">
        <v>0</v>
      </c>
      <c r="AC508" s="224" t="s">
        <v>146</v>
      </c>
      <c r="AD508" s="225">
        <f t="shared" si="160"/>
        <v>280</v>
      </c>
      <c r="AE508" s="226">
        <f>CEILING(AD508+AD508*'[1]Nastavení cen'!$J$17,1)</f>
        <v>409</v>
      </c>
      <c r="AF508" s="226">
        <f t="shared" si="161"/>
        <v>0</v>
      </c>
      <c r="AG508" s="227"/>
      <c r="AH508" s="227"/>
      <c r="AI508" s="227"/>
      <c r="AJ508" s="228">
        <f t="shared" si="155"/>
        <v>409</v>
      </c>
      <c r="AK508" s="218"/>
      <c r="AL508" s="229">
        <f t="shared" si="156"/>
        <v>0</v>
      </c>
      <c r="AM508" s="204"/>
      <c r="AN508" s="230" t="s">
        <v>41</v>
      </c>
      <c r="AO508" s="231" t="s">
        <v>41</v>
      </c>
      <c r="AP508" s="245" t="s">
        <v>41</v>
      </c>
      <c r="AQ508" s="233" t="s">
        <v>41</v>
      </c>
      <c r="AR508" s="234" t="s">
        <v>41</v>
      </c>
      <c r="AS508" s="235"/>
      <c r="AT508" s="236"/>
      <c r="AU508" s="237"/>
      <c r="AV508" s="238">
        <v>43</v>
      </c>
      <c r="AW508" s="239">
        <f>'[1]Nastavení cen'!$H$17</f>
        <v>390</v>
      </c>
      <c r="AX508" s="240"/>
    </row>
    <row r="509" spans="1:50" ht="17.25" hidden="1" customHeight="1" x14ac:dyDescent="0.3">
      <c r="A509" s="213"/>
      <c r="B509" s="214"/>
      <c r="C509" s="215"/>
      <c r="D509" s="186"/>
      <c r="E509" s="184"/>
      <c r="F509" s="185"/>
      <c r="G509" s="186"/>
      <c r="H509" s="186"/>
      <c r="I509" s="187"/>
      <c r="J509" s="188"/>
      <c r="K509" s="216"/>
      <c r="L509" s="186"/>
      <c r="M509" s="186"/>
      <c r="N509" s="187"/>
      <c r="O509" s="191"/>
      <c r="P509" s="375" t="s">
        <v>551</v>
      </c>
      <c r="Q509" s="218"/>
      <c r="R509" s="219">
        <f t="shared" si="151"/>
        <v>0</v>
      </c>
      <c r="S509" s="219">
        <f t="shared" si="152"/>
        <v>7</v>
      </c>
      <c r="T509" s="195"/>
      <c r="U509" s="196">
        <v>1</v>
      </c>
      <c r="V509" s="89">
        <f t="shared" si="147"/>
        <v>0</v>
      </c>
      <c r="W509" s="220" t="s">
        <v>582</v>
      </c>
      <c r="X509" s="221" t="s">
        <v>583</v>
      </c>
      <c r="Y509" s="222" t="s">
        <v>584</v>
      </c>
      <c r="Z509" s="199"/>
      <c r="AA509" s="218"/>
      <c r="AB509" s="223">
        <v>0</v>
      </c>
      <c r="AC509" s="224" t="s">
        <v>48</v>
      </c>
      <c r="AD509" s="225">
        <f t="shared" si="160"/>
        <v>221</v>
      </c>
      <c r="AE509" s="226">
        <f>CEILING(AD509+AD509*'[1]Nastavení cen'!$J$17,1)</f>
        <v>323</v>
      </c>
      <c r="AF509" s="226">
        <f t="shared" si="161"/>
        <v>0</v>
      </c>
      <c r="AG509" s="241">
        <f>CEILING(AX509+(AX509*'[1]Nastavení cen'!$G$17),1)</f>
        <v>1250</v>
      </c>
      <c r="AH509" s="242">
        <f>CEILING(AG509*'[1]Nastavení cen'!$K$17,1)+AG509</f>
        <v>1625</v>
      </c>
      <c r="AI509" s="242">
        <f>(AB509*AH509)</f>
        <v>0</v>
      </c>
      <c r="AJ509" s="228">
        <f t="shared" si="155"/>
        <v>1948</v>
      </c>
      <c r="AK509" s="218"/>
      <c r="AL509" s="229">
        <f t="shared" si="156"/>
        <v>0</v>
      </c>
      <c r="AM509" s="204"/>
      <c r="AN509" s="230">
        <v>20</v>
      </c>
      <c r="AO509" s="231">
        <f>AB509*AN509</f>
        <v>0</v>
      </c>
      <c r="AP509" s="232">
        <v>0.05</v>
      </c>
      <c r="AQ509" s="233" t="s">
        <v>41</v>
      </c>
      <c r="AR509" s="234">
        <f>AO509*AP509</f>
        <v>0</v>
      </c>
      <c r="AS509" s="235"/>
      <c r="AT509" s="236"/>
      <c r="AU509" s="237"/>
      <c r="AV509" s="238">
        <v>34</v>
      </c>
      <c r="AW509" s="239">
        <f>'[1]Nastavení cen'!$H$17</f>
        <v>390</v>
      </c>
      <c r="AX509" s="240">
        <v>1250</v>
      </c>
    </row>
    <row r="510" spans="1:50" ht="17.25" hidden="1" customHeight="1" x14ac:dyDescent="0.3">
      <c r="A510" s="213"/>
      <c r="B510" s="214"/>
      <c r="C510" s="215"/>
      <c r="D510" s="186"/>
      <c r="E510" s="184"/>
      <c r="F510" s="185"/>
      <c r="G510" s="186"/>
      <c r="H510" s="186"/>
      <c r="I510" s="187"/>
      <c r="J510" s="188"/>
      <c r="K510" s="216"/>
      <c r="L510" s="186"/>
      <c r="M510" s="186"/>
      <c r="N510" s="187"/>
      <c r="O510" s="191"/>
      <c r="P510" s="375" t="s">
        <v>551</v>
      </c>
      <c r="Q510" s="218"/>
      <c r="R510" s="219">
        <f t="shared" si="151"/>
        <v>0</v>
      </c>
      <c r="S510" s="219">
        <f t="shared" si="152"/>
        <v>7</v>
      </c>
      <c r="T510" s="195"/>
      <c r="U510" s="196">
        <v>4</v>
      </c>
      <c r="V510" s="89">
        <f t="shared" si="147"/>
        <v>0</v>
      </c>
      <c r="W510" s="220" t="s">
        <v>582</v>
      </c>
      <c r="X510" s="221" t="s">
        <v>583</v>
      </c>
      <c r="Y510" s="222" t="s">
        <v>43</v>
      </c>
      <c r="Z510" s="199"/>
      <c r="AA510" s="218"/>
      <c r="AB510" s="223">
        <v>0</v>
      </c>
      <c r="AC510" s="224" t="s">
        <v>48</v>
      </c>
      <c r="AD510" s="225">
        <f t="shared" si="160"/>
        <v>221</v>
      </c>
      <c r="AE510" s="226">
        <f>CEILING(AD510+AD510*'[1]Nastavení cen'!$J$17,1)</f>
        <v>323</v>
      </c>
      <c r="AF510" s="226">
        <f t="shared" si="161"/>
        <v>0</v>
      </c>
      <c r="AG510" s="227"/>
      <c r="AH510" s="227"/>
      <c r="AI510" s="227"/>
      <c r="AJ510" s="228">
        <f t="shared" si="155"/>
        <v>323</v>
      </c>
      <c r="AK510" s="218"/>
      <c r="AL510" s="229">
        <f t="shared" si="156"/>
        <v>0</v>
      </c>
      <c r="AM510" s="204"/>
      <c r="AN510" s="230" t="s">
        <v>41</v>
      </c>
      <c r="AO510" s="231" t="s">
        <v>41</v>
      </c>
      <c r="AP510" s="245" t="s">
        <v>41</v>
      </c>
      <c r="AQ510" s="233" t="s">
        <v>41</v>
      </c>
      <c r="AR510" s="234" t="s">
        <v>41</v>
      </c>
      <c r="AS510" s="235"/>
      <c r="AT510" s="236"/>
      <c r="AU510" s="237"/>
      <c r="AV510" s="238">
        <v>34</v>
      </c>
      <c r="AW510" s="239">
        <f>'[1]Nastavení cen'!$H$17</f>
        <v>390</v>
      </c>
      <c r="AX510" s="240"/>
    </row>
    <row r="511" spans="1:50" ht="17.25" hidden="1" customHeight="1" x14ac:dyDescent="0.3">
      <c r="A511" s="213"/>
      <c r="B511" s="214"/>
      <c r="C511" s="215"/>
      <c r="D511" s="186"/>
      <c r="E511" s="184"/>
      <c r="F511" s="185"/>
      <c r="G511" s="186"/>
      <c r="H511" s="186"/>
      <c r="I511" s="187"/>
      <c r="J511" s="188"/>
      <c r="K511" s="216"/>
      <c r="L511" s="186"/>
      <c r="M511" s="186"/>
      <c r="N511" s="187"/>
      <c r="O511" s="191"/>
      <c r="P511" s="375" t="s">
        <v>551</v>
      </c>
      <c r="Q511" s="218"/>
      <c r="R511" s="219">
        <f t="shared" si="151"/>
        <v>0</v>
      </c>
      <c r="S511" s="219">
        <f t="shared" si="152"/>
        <v>7</v>
      </c>
      <c r="T511" s="195"/>
      <c r="U511" s="196">
        <v>1</v>
      </c>
      <c r="V511" s="89">
        <f t="shared" si="147"/>
        <v>0</v>
      </c>
      <c r="W511" s="220" t="s">
        <v>582</v>
      </c>
      <c r="X511" s="221" t="s">
        <v>585</v>
      </c>
      <c r="Y511" s="222" t="s">
        <v>586</v>
      </c>
      <c r="Z511" s="199"/>
      <c r="AA511" s="218"/>
      <c r="AB511" s="223">
        <v>0</v>
      </c>
      <c r="AC511" s="224" t="s">
        <v>146</v>
      </c>
      <c r="AD511" s="225">
        <f t="shared" si="160"/>
        <v>189</v>
      </c>
      <c r="AE511" s="226">
        <f>CEILING(AD511+AD511*'[1]Nastavení cen'!$J$17,1)</f>
        <v>276</v>
      </c>
      <c r="AF511" s="226">
        <f t="shared" si="161"/>
        <v>0</v>
      </c>
      <c r="AG511" s="241">
        <f>CEILING(AX511+(AX511*'[1]Nastavení cen'!$G$17),1)</f>
        <v>134</v>
      </c>
      <c r="AH511" s="242">
        <f>CEILING(AG511*'[1]Nastavení cen'!$K$17,1)+AG511</f>
        <v>175</v>
      </c>
      <c r="AI511" s="242">
        <f>(AB511*AH511)</f>
        <v>0</v>
      </c>
      <c r="AJ511" s="228">
        <f t="shared" si="155"/>
        <v>451</v>
      </c>
      <c r="AK511" s="218"/>
      <c r="AL511" s="229">
        <f t="shared" si="156"/>
        <v>0</v>
      </c>
      <c r="AM511" s="204"/>
      <c r="AN511" s="230">
        <v>5</v>
      </c>
      <c r="AO511" s="231">
        <f>AB511*AN511</f>
        <v>0</v>
      </c>
      <c r="AP511" s="232">
        <v>0.05</v>
      </c>
      <c r="AQ511" s="233" t="s">
        <v>41</v>
      </c>
      <c r="AR511" s="234">
        <f>AO511*AP511</f>
        <v>0</v>
      </c>
      <c r="AS511" s="235"/>
      <c r="AT511" s="236"/>
      <c r="AU511" s="237"/>
      <c r="AV511" s="238">
        <v>29</v>
      </c>
      <c r="AW511" s="239">
        <f>'[1]Nastavení cen'!$H$17</f>
        <v>390</v>
      </c>
      <c r="AX511" s="240">
        <v>134</v>
      </c>
    </row>
    <row r="512" spans="1:50" ht="17.25" hidden="1" customHeight="1" x14ac:dyDescent="0.3">
      <c r="A512" s="213"/>
      <c r="B512" s="214"/>
      <c r="C512" s="215"/>
      <c r="D512" s="186"/>
      <c r="E512" s="184"/>
      <c r="F512" s="185"/>
      <c r="G512" s="186"/>
      <c r="H512" s="186"/>
      <c r="I512" s="187"/>
      <c r="J512" s="188"/>
      <c r="K512" s="216"/>
      <c r="L512" s="186"/>
      <c r="M512" s="186"/>
      <c r="N512" s="187"/>
      <c r="O512" s="191"/>
      <c r="P512" s="375" t="s">
        <v>551</v>
      </c>
      <c r="Q512" s="218"/>
      <c r="R512" s="219">
        <f t="shared" si="151"/>
        <v>0</v>
      </c>
      <c r="S512" s="219">
        <f t="shared" si="152"/>
        <v>7</v>
      </c>
      <c r="T512" s="195"/>
      <c r="U512" s="196">
        <v>4</v>
      </c>
      <c r="V512" s="89">
        <f t="shared" si="147"/>
        <v>0</v>
      </c>
      <c r="W512" s="220" t="s">
        <v>582</v>
      </c>
      <c r="X512" s="221" t="s">
        <v>585</v>
      </c>
      <c r="Y512" s="222" t="s">
        <v>43</v>
      </c>
      <c r="Z512" s="199"/>
      <c r="AA512" s="218"/>
      <c r="AB512" s="223">
        <v>0</v>
      </c>
      <c r="AC512" s="224" t="s">
        <v>146</v>
      </c>
      <c r="AD512" s="225">
        <f t="shared" si="160"/>
        <v>189</v>
      </c>
      <c r="AE512" s="226">
        <f>CEILING(AD512+AD512*'[1]Nastavení cen'!$J$17,1)</f>
        <v>276</v>
      </c>
      <c r="AF512" s="226">
        <f t="shared" si="161"/>
        <v>0</v>
      </c>
      <c r="AG512" s="227"/>
      <c r="AH512" s="227"/>
      <c r="AI512" s="227"/>
      <c r="AJ512" s="228">
        <f t="shared" si="155"/>
        <v>276</v>
      </c>
      <c r="AK512" s="218"/>
      <c r="AL512" s="229">
        <f t="shared" si="156"/>
        <v>0</v>
      </c>
      <c r="AM512" s="204"/>
      <c r="AN512" s="230" t="s">
        <v>41</v>
      </c>
      <c r="AO512" s="231" t="s">
        <v>41</v>
      </c>
      <c r="AP512" s="245" t="s">
        <v>41</v>
      </c>
      <c r="AQ512" s="233" t="s">
        <v>41</v>
      </c>
      <c r="AR512" s="234" t="s">
        <v>41</v>
      </c>
      <c r="AS512" s="235"/>
      <c r="AT512" s="236"/>
      <c r="AU512" s="237"/>
      <c r="AV512" s="238">
        <v>29</v>
      </c>
      <c r="AW512" s="239">
        <f>'[1]Nastavení cen'!$H$17</f>
        <v>390</v>
      </c>
      <c r="AX512" s="240"/>
    </row>
    <row r="513" spans="1:50" ht="17.25" hidden="1" customHeight="1" x14ac:dyDescent="0.3">
      <c r="A513" s="213"/>
      <c r="B513" s="214"/>
      <c r="C513" s="215"/>
      <c r="D513" s="186"/>
      <c r="E513" s="184"/>
      <c r="F513" s="185"/>
      <c r="G513" s="186"/>
      <c r="H513" s="186"/>
      <c r="I513" s="187"/>
      <c r="J513" s="188"/>
      <c r="K513" s="216"/>
      <c r="L513" s="186"/>
      <c r="M513" s="186"/>
      <c r="N513" s="187"/>
      <c r="O513" s="191"/>
      <c r="P513" s="375" t="s">
        <v>551</v>
      </c>
      <c r="Q513" s="218"/>
      <c r="R513" s="219">
        <f t="shared" si="151"/>
        <v>0</v>
      </c>
      <c r="S513" s="219">
        <f t="shared" si="152"/>
        <v>7</v>
      </c>
      <c r="T513" s="195"/>
      <c r="U513" s="196">
        <v>5</v>
      </c>
      <c r="V513" s="89">
        <f t="shared" si="147"/>
        <v>0</v>
      </c>
      <c r="W513" s="220" t="s">
        <v>582</v>
      </c>
      <c r="X513" s="221" t="s">
        <v>587</v>
      </c>
      <c r="Y513" s="222" t="s">
        <v>572</v>
      </c>
      <c r="Z513" s="199"/>
      <c r="AA513" s="218"/>
      <c r="AB513" s="223">
        <v>0</v>
      </c>
      <c r="AC513" s="224" t="s">
        <v>146</v>
      </c>
      <c r="AD513" s="225">
        <f t="shared" si="160"/>
        <v>254</v>
      </c>
      <c r="AE513" s="226">
        <f>CEILING(AD513+AD513*'[1]Nastavení cen'!$J$17,1)</f>
        <v>371</v>
      </c>
      <c r="AF513" s="226">
        <f t="shared" si="161"/>
        <v>0</v>
      </c>
      <c r="AG513" s="227">
        <f>CEILING(AX513+(AX513*'[1]Nastavení cen'!$G$17),1)</f>
        <v>200</v>
      </c>
      <c r="AH513" s="227">
        <f>CEILING(AG513*'[1]Nastavení cen'!$K$17,1)+AG513</f>
        <v>260</v>
      </c>
      <c r="AI513" s="227">
        <f>(AB513*AH513)</f>
        <v>0</v>
      </c>
      <c r="AJ513" s="228">
        <f t="shared" si="155"/>
        <v>631</v>
      </c>
      <c r="AK513" s="218"/>
      <c r="AL513" s="229">
        <f t="shared" si="156"/>
        <v>0</v>
      </c>
      <c r="AM513" s="204"/>
      <c r="AN513" s="230">
        <v>5</v>
      </c>
      <c r="AO513" s="231">
        <f>AB513*AN513</f>
        <v>0</v>
      </c>
      <c r="AP513" s="232">
        <v>0.05</v>
      </c>
      <c r="AQ513" s="233" t="s">
        <v>41</v>
      </c>
      <c r="AR513" s="234">
        <f>AO513*AP513</f>
        <v>0</v>
      </c>
      <c r="AS513" s="235"/>
      <c r="AT513" s="236"/>
      <c r="AU513" s="237"/>
      <c r="AV513" s="238">
        <v>39</v>
      </c>
      <c r="AW513" s="239">
        <f>'[1]Nastavení cen'!$H$17</f>
        <v>390</v>
      </c>
      <c r="AX513" s="240">
        <v>200</v>
      </c>
    </row>
    <row r="514" spans="1:50" ht="17.25" hidden="1" customHeight="1" x14ac:dyDescent="0.3">
      <c r="A514" s="213"/>
      <c r="B514" s="214"/>
      <c r="C514" s="215"/>
      <c r="D514" s="186"/>
      <c r="E514" s="184"/>
      <c r="F514" s="185"/>
      <c r="G514" s="186"/>
      <c r="H514" s="186"/>
      <c r="I514" s="187"/>
      <c r="J514" s="188"/>
      <c r="K514" s="216"/>
      <c r="L514" s="186"/>
      <c r="M514" s="186"/>
      <c r="N514" s="187"/>
      <c r="O514" s="191"/>
      <c r="P514" s="375" t="s">
        <v>551</v>
      </c>
      <c r="Q514" s="218"/>
      <c r="R514" s="219">
        <f t="shared" si="151"/>
        <v>0</v>
      </c>
      <c r="S514" s="219">
        <f t="shared" si="152"/>
        <v>7</v>
      </c>
      <c r="T514" s="195"/>
      <c r="U514" s="196">
        <v>4</v>
      </c>
      <c r="V514" s="89">
        <f t="shared" si="147"/>
        <v>0</v>
      </c>
      <c r="W514" s="220" t="s">
        <v>582</v>
      </c>
      <c r="X514" s="221" t="s">
        <v>587</v>
      </c>
      <c r="Y514" s="222" t="s">
        <v>43</v>
      </c>
      <c r="Z514" s="199"/>
      <c r="AA514" s="218"/>
      <c r="AB514" s="223">
        <v>0</v>
      </c>
      <c r="AC514" s="224" t="s">
        <v>146</v>
      </c>
      <c r="AD514" s="225">
        <f t="shared" si="160"/>
        <v>254</v>
      </c>
      <c r="AE514" s="226">
        <f>CEILING(AD514+AD514*'[1]Nastavení cen'!$J$17,1)</f>
        <v>371</v>
      </c>
      <c r="AF514" s="226">
        <f t="shared" si="161"/>
        <v>0</v>
      </c>
      <c r="AG514" s="227"/>
      <c r="AH514" s="227"/>
      <c r="AI514" s="227"/>
      <c r="AJ514" s="228">
        <f t="shared" si="155"/>
        <v>371</v>
      </c>
      <c r="AK514" s="218"/>
      <c r="AL514" s="229">
        <f t="shared" si="156"/>
        <v>0</v>
      </c>
      <c r="AM514" s="204"/>
      <c r="AN514" s="230" t="s">
        <v>41</v>
      </c>
      <c r="AO514" s="231" t="s">
        <v>41</v>
      </c>
      <c r="AP514" s="245" t="s">
        <v>41</v>
      </c>
      <c r="AQ514" s="233" t="s">
        <v>41</v>
      </c>
      <c r="AR514" s="234" t="s">
        <v>41</v>
      </c>
      <c r="AS514" s="235"/>
      <c r="AT514" s="236"/>
      <c r="AU514" s="237"/>
      <c r="AV514" s="238">
        <v>39</v>
      </c>
      <c r="AW514" s="239">
        <f>'[1]Nastavení cen'!$H$17</f>
        <v>390</v>
      </c>
      <c r="AX514" s="240"/>
    </row>
    <row r="515" spans="1:50" ht="17.25" hidden="1" customHeight="1" x14ac:dyDescent="0.3">
      <c r="A515" s="213"/>
      <c r="B515" s="214"/>
      <c r="C515" s="215"/>
      <c r="D515" s="186"/>
      <c r="E515" s="184"/>
      <c r="F515" s="185"/>
      <c r="G515" s="186"/>
      <c r="H515" s="186"/>
      <c r="I515" s="187"/>
      <c r="J515" s="188"/>
      <c r="K515" s="216"/>
      <c r="L515" s="186"/>
      <c r="M515" s="186"/>
      <c r="N515" s="187"/>
      <c r="O515" s="191"/>
      <c r="P515" s="375" t="s">
        <v>551</v>
      </c>
      <c r="Q515" s="218"/>
      <c r="R515" s="219">
        <f t="shared" si="151"/>
        <v>0</v>
      </c>
      <c r="S515" s="219">
        <f t="shared" si="152"/>
        <v>7</v>
      </c>
      <c r="T515" s="195"/>
      <c r="U515" s="196">
        <v>1</v>
      </c>
      <c r="V515" s="89">
        <f t="shared" si="147"/>
        <v>0</v>
      </c>
      <c r="W515" s="220" t="s">
        <v>582</v>
      </c>
      <c r="X515" s="221" t="s">
        <v>588</v>
      </c>
      <c r="Y515" s="222" t="s">
        <v>589</v>
      </c>
      <c r="Z515" s="199"/>
      <c r="AA515" s="218"/>
      <c r="AB515" s="223">
        <v>0</v>
      </c>
      <c r="AC515" s="224" t="s">
        <v>48</v>
      </c>
      <c r="AD515" s="225">
        <f t="shared" si="160"/>
        <v>247</v>
      </c>
      <c r="AE515" s="226">
        <f>CEILING(AD515+AD515*'[1]Nastavení cen'!$J$17,1)</f>
        <v>361</v>
      </c>
      <c r="AF515" s="226">
        <f t="shared" si="161"/>
        <v>0</v>
      </c>
      <c r="AG515" s="241">
        <f>CEILING(AX515+(AX515*'[1]Nastavení cen'!$G$17),1)</f>
        <v>1466</v>
      </c>
      <c r="AH515" s="242">
        <f>CEILING(AG515*'[1]Nastavení cen'!$K$17,1)+AG515</f>
        <v>1906</v>
      </c>
      <c r="AI515" s="242">
        <f>(AB515*AH515)</f>
        <v>0</v>
      </c>
      <c r="AJ515" s="228">
        <f t="shared" si="155"/>
        <v>2267</v>
      </c>
      <c r="AK515" s="218"/>
      <c r="AL515" s="229">
        <f t="shared" si="156"/>
        <v>0</v>
      </c>
      <c r="AM515" s="204"/>
      <c r="AN515" s="230">
        <v>20</v>
      </c>
      <c r="AO515" s="231">
        <f>AB515*AN515</f>
        <v>0</v>
      </c>
      <c r="AP515" s="232">
        <v>0.05</v>
      </c>
      <c r="AQ515" s="233" t="s">
        <v>41</v>
      </c>
      <c r="AR515" s="234">
        <f>AO515*AP515</f>
        <v>0</v>
      </c>
      <c r="AS515" s="235"/>
      <c r="AT515" s="236"/>
      <c r="AU515" s="237"/>
      <c r="AV515" s="238">
        <v>38</v>
      </c>
      <c r="AW515" s="239">
        <f>'[1]Nastavení cen'!$H$17</f>
        <v>390</v>
      </c>
      <c r="AX515" s="240">
        <v>1466</v>
      </c>
    </row>
    <row r="516" spans="1:50" ht="17.25" hidden="1" customHeight="1" x14ac:dyDescent="0.3">
      <c r="A516" s="213"/>
      <c r="B516" s="214"/>
      <c r="C516" s="215"/>
      <c r="D516" s="186"/>
      <c r="E516" s="184"/>
      <c r="F516" s="185"/>
      <c r="G516" s="186"/>
      <c r="H516" s="186"/>
      <c r="I516" s="187"/>
      <c r="J516" s="188"/>
      <c r="K516" s="216"/>
      <c r="L516" s="186"/>
      <c r="M516" s="186"/>
      <c r="N516" s="187"/>
      <c r="O516" s="191"/>
      <c r="P516" s="375" t="s">
        <v>551</v>
      </c>
      <c r="Q516" s="218"/>
      <c r="R516" s="219">
        <f t="shared" si="151"/>
        <v>0</v>
      </c>
      <c r="S516" s="219">
        <f t="shared" si="152"/>
        <v>7</v>
      </c>
      <c r="T516" s="195"/>
      <c r="U516" s="196">
        <v>4</v>
      </c>
      <c r="V516" s="89">
        <f t="shared" si="147"/>
        <v>0</v>
      </c>
      <c r="W516" s="220" t="s">
        <v>582</v>
      </c>
      <c r="X516" s="221" t="s">
        <v>588</v>
      </c>
      <c r="Y516" s="222" t="s">
        <v>43</v>
      </c>
      <c r="Z516" s="199"/>
      <c r="AA516" s="218"/>
      <c r="AB516" s="223">
        <v>0</v>
      </c>
      <c r="AC516" s="224" t="s">
        <v>48</v>
      </c>
      <c r="AD516" s="225">
        <f t="shared" si="160"/>
        <v>247</v>
      </c>
      <c r="AE516" s="226">
        <f>CEILING(AD516+AD516*'[1]Nastavení cen'!$J$17,1)</f>
        <v>361</v>
      </c>
      <c r="AF516" s="226">
        <f t="shared" si="161"/>
        <v>0</v>
      </c>
      <c r="AG516" s="227"/>
      <c r="AH516" s="227"/>
      <c r="AI516" s="227"/>
      <c r="AJ516" s="228">
        <f t="shared" si="155"/>
        <v>361</v>
      </c>
      <c r="AK516" s="218"/>
      <c r="AL516" s="229">
        <f t="shared" si="156"/>
        <v>0</v>
      </c>
      <c r="AM516" s="204"/>
      <c r="AN516" s="230" t="s">
        <v>41</v>
      </c>
      <c r="AO516" s="231" t="s">
        <v>41</v>
      </c>
      <c r="AP516" s="245" t="s">
        <v>41</v>
      </c>
      <c r="AQ516" s="233" t="s">
        <v>41</v>
      </c>
      <c r="AR516" s="234" t="s">
        <v>41</v>
      </c>
      <c r="AS516" s="235"/>
      <c r="AT516" s="236"/>
      <c r="AU516" s="237"/>
      <c r="AV516" s="238">
        <v>38</v>
      </c>
      <c r="AW516" s="239">
        <f>'[1]Nastavení cen'!$H$17</f>
        <v>390</v>
      </c>
      <c r="AX516" s="240"/>
    </row>
    <row r="517" spans="1:50" ht="17.25" hidden="1" customHeight="1" x14ac:dyDescent="0.3">
      <c r="A517" s="213"/>
      <c r="B517" s="214"/>
      <c r="C517" s="215"/>
      <c r="D517" s="186"/>
      <c r="E517" s="184"/>
      <c r="F517" s="185"/>
      <c r="G517" s="186"/>
      <c r="H517" s="186"/>
      <c r="I517" s="187"/>
      <c r="J517" s="188"/>
      <c r="K517" s="216"/>
      <c r="L517" s="186"/>
      <c r="M517" s="186"/>
      <c r="N517" s="187"/>
      <c r="O517" s="191"/>
      <c r="P517" s="375" t="s">
        <v>551</v>
      </c>
      <c r="Q517" s="218"/>
      <c r="R517" s="219">
        <f t="shared" si="151"/>
        <v>0</v>
      </c>
      <c r="S517" s="219">
        <f t="shared" si="152"/>
        <v>7</v>
      </c>
      <c r="T517" s="195"/>
      <c r="U517" s="196">
        <v>1</v>
      </c>
      <c r="V517" s="89">
        <f t="shared" si="147"/>
        <v>0</v>
      </c>
      <c r="W517" s="220" t="s">
        <v>582</v>
      </c>
      <c r="X517" s="221" t="s">
        <v>590</v>
      </c>
      <c r="Y517" s="222" t="s">
        <v>591</v>
      </c>
      <c r="Z517" s="199"/>
      <c r="AA517" s="218"/>
      <c r="AB517" s="223">
        <v>0</v>
      </c>
      <c r="AC517" s="224" t="s">
        <v>146</v>
      </c>
      <c r="AD517" s="225">
        <f t="shared" si="160"/>
        <v>215</v>
      </c>
      <c r="AE517" s="226">
        <f>CEILING(AD517+AD517*'[1]Nastavení cen'!$J$17,1)</f>
        <v>314</v>
      </c>
      <c r="AF517" s="226">
        <f t="shared" si="161"/>
        <v>0</v>
      </c>
      <c r="AG517" s="241">
        <f>CEILING(AX517+(AX517*'[1]Nastavení cen'!$G$17),1)</f>
        <v>157</v>
      </c>
      <c r="AH517" s="242">
        <f>CEILING(AG517*'[1]Nastavení cen'!$K$17,1)+AG517</f>
        <v>205</v>
      </c>
      <c r="AI517" s="242">
        <f>(AB517*AH517)</f>
        <v>0</v>
      </c>
      <c r="AJ517" s="228">
        <f t="shared" si="155"/>
        <v>519</v>
      </c>
      <c r="AK517" s="218"/>
      <c r="AL517" s="229">
        <f t="shared" si="156"/>
        <v>0</v>
      </c>
      <c r="AM517" s="204"/>
      <c r="AN517" s="230">
        <v>5</v>
      </c>
      <c r="AO517" s="231">
        <f>AB517*AN517</f>
        <v>0</v>
      </c>
      <c r="AP517" s="232">
        <v>0.05</v>
      </c>
      <c r="AQ517" s="233" t="s">
        <v>41</v>
      </c>
      <c r="AR517" s="234">
        <f>AO517*AP517</f>
        <v>0</v>
      </c>
      <c r="AS517" s="235"/>
      <c r="AT517" s="236"/>
      <c r="AU517" s="237"/>
      <c r="AV517" s="238">
        <v>33</v>
      </c>
      <c r="AW517" s="239">
        <f>'[1]Nastavení cen'!$H$17</f>
        <v>390</v>
      </c>
      <c r="AX517" s="240">
        <v>157</v>
      </c>
    </row>
    <row r="518" spans="1:50" ht="17.25" hidden="1" customHeight="1" x14ac:dyDescent="0.3">
      <c r="A518" s="213"/>
      <c r="B518" s="214"/>
      <c r="C518" s="215"/>
      <c r="D518" s="186"/>
      <c r="E518" s="184"/>
      <c r="F518" s="185"/>
      <c r="G518" s="186"/>
      <c r="H518" s="186"/>
      <c r="I518" s="187"/>
      <c r="J518" s="188"/>
      <c r="K518" s="216"/>
      <c r="L518" s="186"/>
      <c r="M518" s="186"/>
      <c r="N518" s="187"/>
      <c r="O518" s="191"/>
      <c r="P518" s="375" t="s">
        <v>551</v>
      </c>
      <c r="Q518" s="218"/>
      <c r="R518" s="219">
        <f t="shared" si="151"/>
        <v>0</v>
      </c>
      <c r="S518" s="219">
        <f t="shared" si="152"/>
        <v>7</v>
      </c>
      <c r="T518" s="195"/>
      <c r="U518" s="196">
        <v>4</v>
      </c>
      <c r="V518" s="89">
        <f t="shared" si="147"/>
        <v>0</v>
      </c>
      <c r="W518" s="220" t="s">
        <v>582</v>
      </c>
      <c r="X518" s="221" t="s">
        <v>590</v>
      </c>
      <c r="Y518" s="222" t="s">
        <v>43</v>
      </c>
      <c r="Z518" s="199"/>
      <c r="AA518" s="218"/>
      <c r="AB518" s="223">
        <v>0</v>
      </c>
      <c r="AC518" s="224" t="s">
        <v>146</v>
      </c>
      <c r="AD518" s="225">
        <f t="shared" si="160"/>
        <v>215</v>
      </c>
      <c r="AE518" s="226">
        <f>CEILING(AD518+AD518*'[1]Nastavení cen'!$J$17,1)</f>
        <v>314</v>
      </c>
      <c r="AF518" s="226">
        <f t="shared" si="161"/>
        <v>0</v>
      </c>
      <c r="AG518" s="227"/>
      <c r="AH518" s="227"/>
      <c r="AI518" s="227"/>
      <c r="AJ518" s="228">
        <f t="shared" si="155"/>
        <v>314</v>
      </c>
      <c r="AK518" s="218"/>
      <c r="AL518" s="229">
        <f t="shared" si="156"/>
        <v>0</v>
      </c>
      <c r="AM518" s="204"/>
      <c r="AN518" s="230" t="s">
        <v>41</v>
      </c>
      <c r="AO518" s="231" t="s">
        <v>41</v>
      </c>
      <c r="AP518" s="245" t="s">
        <v>41</v>
      </c>
      <c r="AQ518" s="233" t="s">
        <v>41</v>
      </c>
      <c r="AR518" s="234" t="s">
        <v>41</v>
      </c>
      <c r="AS518" s="235"/>
      <c r="AT518" s="236"/>
      <c r="AU518" s="237"/>
      <c r="AV518" s="238">
        <v>33</v>
      </c>
      <c r="AW518" s="239">
        <f>'[1]Nastavení cen'!$H$17</f>
        <v>390</v>
      </c>
      <c r="AX518" s="240"/>
    </row>
    <row r="519" spans="1:50" ht="17.25" hidden="1" customHeight="1" x14ac:dyDescent="0.3">
      <c r="A519" s="213"/>
      <c r="B519" s="214"/>
      <c r="C519" s="215"/>
      <c r="D519" s="186"/>
      <c r="E519" s="184"/>
      <c r="F519" s="185"/>
      <c r="G519" s="186"/>
      <c r="H519" s="186"/>
      <c r="I519" s="187"/>
      <c r="J519" s="188"/>
      <c r="K519" s="216"/>
      <c r="L519" s="186"/>
      <c r="M519" s="186"/>
      <c r="N519" s="187"/>
      <c r="O519" s="191"/>
      <c r="P519" s="375" t="s">
        <v>551</v>
      </c>
      <c r="Q519" s="218"/>
      <c r="R519" s="219">
        <f t="shared" si="151"/>
        <v>0</v>
      </c>
      <c r="S519" s="219">
        <f t="shared" si="152"/>
        <v>7</v>
      </c>
      <c r="T519" s="195"/>
      <c r="U519" s="196">
        <v>5</v>
      </c>
      <c r="V519" s="89">
        <f t="shared" si="147"/>
        <v>0</v>
      </c>
      <c r="W519" s="220" t="s">
        <v>582</v>
      </c>
      <c r="X519" s="221" t="s">
        <v>592</v>
      </c>
      <c r="Y519" s="222" t="s">
        <v>572</v>
      </c>
      <c r="Z519" s="199"/>
      <c r="AA519" s="218"/>
      <c r="AB519" s="223">
        <v>0</v>
      </c>
      <c r="AC519" s="224" t="s">
        <v>146</v>
      </c>
      <c r="AD519" s="225">
        <f t="shared" si="160"/>
        <v>254</v>
      </c>
      <c r="AE519" s="226">
        <f>CEILING(AD519+AD519*'[1]Nastavení cen'!$J$17,1)</f>
        <v>371</v>
      </c>
      <c r="AF519" s="226">
        <f t="shared" si="161"/>
        <v>0</v>
      </c>
      <c r="AG519" s="227">
        <f>CEILING(AX519+(AX519*'[1]Nastavení cen'!$G$17),1)</f>
        <v>250</v>
      </c>
      <c r="AH519" s="227">
        <f>CEILING(AG519*'[1]Nastavení cen'!$K$17,1)+AG519</f>
        <v>325</v>
      </c>
      <c r="AI519" s="227">
        <f>(AB519*AH519)</f>
        <v>0</v>
      </c>
      <c r="AJ519" s="228">
        <f t="shared" si="155"/>
        <v>696</v>
      </c>
      <c r="AK519" s="218"/>
      <c r="AL519" s="229">
        <f t="shared" si="156"/>
        <v>0</v>
      </c>
      <c r="AM519" s="204"/>
      <c r="AN519" s="230">
        <v>5</v>
      </c>
      <c r="AO519" s="231">
        <f>AB519*AN519</f>
        <v>0</v>
      </c>
      <c r="AP519" s="232">
        <v>0.05</v>
      </c>
      <c r="AQ519" s="233" t="s">
        <v>41</v>
      </c>
      <c r="AR519" s="234">
        <f>AO519*AP519</f>
        <v>0</v>
      </c>
      <c r="AS519" s="235"/>
      <c r="AT519" s="236"/>
      <c r="AU519" s="237"/>
      <c r="AV519" s="238">
        <v>39</v>
      </c>
      <c r="AW519" s="239">
        <f>'[1]Nastavení cen'!$H$17</f>
        <v>390</v>
      </c>
      <c r="AX519" s="240">
        <v>250</v>
      </c>
    </row>
    <row r="520" spans="1:50" ht="17.25" hidden="1" customHeight="1" x14ac:dyDescent="0.3">
      <c r="A520" s="213"/>
      <c r="B520" s="214"/>
      <c r="C520" s="215"/>
      <c r="D520" s="186"/>
      <c r="E520" s="184"/>
      <c r="F520" s="185"/>
      <c r="G520" s="186"/>
      <c r="H520" s="186"/>
      <c r="I520" s="187"/>
      <c r="J520" s="188"/>
      <c r="K520" s="216"/>
      <c r="L520" s="186"/>
      <c r="M520" s="186"/>
      <c r="N520" s="187"/>
      <c r="O520" s="191"/>
      <c r="P520" s="375" t="s">
        <v>551</v>
      </c>
      <c r="Q520" s="218"/>
      <c r="R520" s="219">
        <f t="shared" si="151"/>
        <v>0</v>
      </c>
      <c r="S520" s="219">
        <f t="shared" si="152"/>
        <v>7</v>
      </c>
      <c r="T520" s="195"/>
      <c r="U520" s="196">
        <v>4</v>
      </c>
      <c r="V520" s="89">
        <f t="shared" si="147"/>
        <v>0</v>
      </c>
      <c r="W520" s="220" t="s">
        <v>582</v>
      </c>
      <c r="X520" s="221" t="s">
        <v>592</v>
      </c>
      <c r="Y520" s="222" t="s">
        <v>43</v>
      </c>
      <c r="Z520" s="199"/>
      <c r="AA520" s="218"/>
      <c r="AB520" s="223">
        <v>0</v>
      </c>
      <c r="AC520" s="224" t="s">
        <v>146</v>
      </c>
      <c r="AD520" s="225">
        <f t="shared" si="160"/>
        <v>254</v>
      </c>
      <c r="AE520" s="226">
        <f>CEILING(AD520+AD520*'[1]Nastavení cen'!$J$17,1)</f>
        <v>371</v>
      </c>
      <c r="AF520" s="226">
        <f t="shared" si="161"/>
        <v>0</v>
      </c>
      <c r="AG520" s="227"/>
      <c r="AH520" s="227"/>
      <c r="AI520" s="227"/>
      <c r="AJ520" s="228">
        <f t="shared" si="155"/>
        <v>371</v>
      </c>
      <c r="AK520" s="218"/>
      <c r="AL520" s="229">
        <f t="shared" si="156"/>
        <v>0</v>
      </c>
      <c r="AM520" s="204"/>
      <c r="AN520" s="230" t="s">
        <v>41</v>
      </c>
      <c r="AO520" s="231" t="s">
        <v>41</v>
      </c>
      <c r="AP520" s="245" t="s">
        <v>41</v>
      </c>
      <c r="AQ520" s="233" t="s">
        <v>41</v>
      </c>
      <c r="AR520" s="234" t="s">
        <v>41</v>
      </c>
      <c r="AS520" s="235"/>
      <c r="AT520" s="236"/>
      <c r="AU520" s="237"/>
      <c r="AV520" s="238">
        <v>39</v>
      </c>
      <c r="AW520" s="239">
        <f>'[1]Nastavení cen'!$H$17</f>
        <v>390</v>
      </c>
      <c r="AX520" s="240"/>
    </row>
    <row r="521" spans="1:50" ht="17.25" hidden="1" customHeight="1" x14ac:dyDescent="0.3">
      <c r="A521" s="213"/>
      <c r="B521" s="214"/>
      <c r="C521" s="215"/>
      <c r="D521" s="186"/>
      <c r="E521" s="184"/>
      <c r="F521" s="185"/>
      <c r="G521" s="186"/>
      <c r="H521" s="186"/>
      <c r="I521" s="187"/>
      <c r="J521" s="188"/>
      <c r="K521" s="216"/>
      <c r="L521" s="186"/>
      <c r="M521" s="186"/>
      <c r="N521" s="187"/>
      <c r="O521" s="191"/>
      <c r="P521" s="375" t="s">
        <v>551</v>
      </c>
      <c r="Q521" s="218"/>
      <c r="R521" s="219">
        <f t="shared" si="151"/>
        <v>0</v>
      </c>
      <c r="S521" s="219">
        <f t="shared" si="152"/>
        <v>7</v>
      </c>
      <c r="T521" s="195"/>
      <c r="U521" s="196">
        <v>1</v>
      </c>
      <c r="V521" s="89">
        <f t="shared" si="147"/>
        <v>0</v>
      </c>
      <c r="W521" s="220" t="s">
        <v>582</v>
      </c>
      <c r="X521" s="221" t="s">
        <v>593</v>
      </c>
      <c r="Y521" s="222" t="s">
        <v>574</v>
      </c>
      <c r="Z521" s="199"/>
      <c r="AA521" s="218"/>
      <c r="AB521" s="223">
        <v>0</v>
      </c>
      <c r="AC521" s="224" t="s">
        <v>48</v>
      </c>
      <c r="AD521" s="225">
        <f t="shared" si="160"/>
        <v>267</v>
      </c>
      <c r="AE521" s="226">
        <f>CEILING(AD521+AD521*'[1]Nastavení cen'!$J$17,1)</f>
        <v>390</v>
      </c>
      <c r="AF521" s="226">
        <f t="shared" si="161"/>
        <v>0</v>
      </c>
      <c r="AG521" s="241">
        <f>CEILING(AX521+(AX521*'[1]Nastavení cen'!$G$17),1)</f>
        <v>1611</v>
      </c>
      <c r="AH521" s="242">
        <f>CEILING(AG521*'[1]Nastavení cen'!$K$17,1)+AG521</f>
        <v>2095</v>
      </c>
      <c r="AI521" s="242">
        <f>(AB521*AH521)</f>
        <v>0</v>
      </c>
      <c r="AJ521" s="228">
        <f t="shared" si="155"/>
        <v>2485</v>
      </c>
      <c r="AK521" s="218"/>
      <c r="AL521" s="229">
        <f t="shared" si="156"/>
        <v>0</v>
      </c>
      <c r="AM521" s="204"/>
      <c r="AN521" s="230">
        <v>20</v>
      </c>
      <c r="AO521" s="231">
        <f>AB521*AN521</f>
        <v>0</v>
      </c>
      <c r="AP521" s="232">
        <v>0.05</v>
      </c>
      <c r="AQ521" s="233" t="s">
        <v>41</v>
      </c>
      <c r="AR521" s="234">
        <f>AO521*AP521</f>
        <v>0</v>
      </c>
      <c r="AS521" s="235"/>
      <c r="AT521" s="236"/>
      <c r="AU521" s="237"/>
      <c r="AV521" s="238">
        <v>41</v>
      </c>
      <c r="AW521" s="239">
        <f>'[1]Nastavení cen'!$H$17</f>
        <v>390</v>
      </c>
      <c r="AX521" s="240">
        <v>1611</v>
      </c>
    </row>
    <row r="522" spans="1:50" ht="17.25" hidden="1" customHeight="1" x14ac:dyDescent="0.3">
      <c r="A522" s="213"/>
      <c r="B522" s="214"/>
      <c r="C522" s="215"/>
      <c r="D522" s="186"/>
      <c r="E522" s="184"/>
      <c r="F522" s="185"/>
      <c r="G522" s="186"/>
      <c r="H522" s="186"/>
      <c r="I522" s="187"/>
      <c r="J522" s="188"/>
      <c r="K522" s="216"/>
      <c r="L522" s="186"/>
      <c r="M522" s="186"/>
      <c r="N522" s="187"/>
      <c r="O522" s="191"/>
      <c r="P522" s="375" t="s">
        <v>551</v>
      </c>
      <c r="Q522" s="218"/>
      <c r="R522" s="219">
        <f t="shared" si="151"/>
        <v>0</v>
      </c>
      <c r="S522" s="219">
        <f t="shared" si="152"/>
        <v>7</v>
      </c>
      <c r="T522" s="195"/>
      <c r="U522" s="196">
        <v>4</v>
      </c>
      <c r="V522" s="89">
        <f t="shared" si="147"/>
        <v>0</v>
      </c>
      <c r="W522" s="220" t="s">
        <v>582</v>
      </c>
      <c r="X522" s="221" t="s">
        <v>593</v>
      </c>
      <c r="Y522" s="222" t="s">
        <v>43</v>
      </c>
      <c r="Z522" s="199"/>
      <c r="AA522" s="218"/>
      <c r="AB522" s="223">
        <v>0</v>
      </c>
      <c r="AC522" s="224" t="s">
        <v>48</v>
      </c>
      <c r="AD522" s="225">
        <f t="shared" si="160"/>
        <v>267</v>
      </c>
      <c r="AE522" s="226">
        <f>CEILING(AD522+AD522*'[1]Nastavení cen'!$J$17,1)</f>
        <v>390</v>
      </c>
      <c r="AF522" s="226">
        <f t="shared" si="161"/>
        <v>0</v>
      </c>
      <c r="AG522" s="227"/>
      <c r="AH522" s="227"/>
      <c r="AI522" s="227"/>
      <c r="AJ522" s="228">
        <f t="shared" si="155"/>
        <v>390</v>
      </c>
      <c r="AK522" s="218"/>
      <c r="AL522" s="229">
        <f t="shared" si="156"/>
        <v>0</v>
      </c>
      <c r="AM522" s="204"/>
      <c r="AN522" s="230" t="s">
        <v>41</v>
      </c>
      <c r="AO522" s="231" t="s">
        <v>41</v>
      </c>
      <c r="AP522" s="245" t="s">
        <v>41</v>
      </c>
      <c r="AQ522" s="233" t="s">
        <v>41</v>
      </c>
      <c r="AR522" s="234" t="s">
        <v>41</v>
      </c>
      <c r="AS522" s="235"/>
      <c r="AT522" s="236"/>
      <c r="AU522" s="237"/>
      <c r="AV522" s="238">
        <v>41</v>
      </c>
      <c r="AW522" s="239">
        <f>'[1]Nastavení cen'!$H$17</f>
        <v>390</v>
      </c>
      <c r="AX522" s="240"/>
    </row>
    <row r="523" spans="1:50" ht="17.25" hidden="1" customHeight="1" x14ac:dyDescent="0.3">
      <c r="A523" s="213"/>
      <c r="B523" s="214"/>
      <c r="C523" s="215"/>
      <c r="D523" s="186"/>
      <c r="E523" s="184"/>
      <c r="F523" s="185"/>
      <c r="G523" s="186"/>
      <c r="H523" s="186"/>
      <c r="I523" s="187"/>
      <c r="J523" s="188"/>
      <c r="K523" s="216"/>
      <c r="L523" s="186"/>
      <c r="M523" s="186"/>
      <c r="N523" s="187"/>
      <c r="O523" s="191"/>
      <c r="P523" s="375" t="s">
        <v>551</v>
      </c>
      <c r="Q523" s="218"/>
      <c r="R523" s="219">
        <f t="shared" si="151"/>
        <v>0</v>
      </c>
      <c r="S523" s="219">
        <f t="shared" si="152"/>
        <v>7</v>
      </c>
      <c r="T523" s="195"/>
      <c r="U523" s="196">
        <v>1</v>
      </c>
      <c r="V523" s="89">
        <f t="shared" si="147"/>
        <v>0</v>
      </c>
      <c r="W523" s="220" t="s">
        <v>582</v>
      </c>
      <c r="X523" s="221" t="s">
        <v>594</v>
      </c>
      <c r="Y523" s="222" t="s">
        <v>595</v>
      </c>
      <c r="Z523" s="199"/>
      <c r="AA523" s="218"/>
      <c r="AB523" s="223">
        <v>0</v>
      </c>
      <c r="AC523" s="224" t="s">
        <v>146</v>
      </c>
      <c r="AD523" s="225">
        <f t="shared" si="160"/>
        <v>234</v>
      </c>
      <c r="AE523" s="226">
        <f>CEILING(AD523+AD523*'[1]Nastavení cen'!$J$17,1)</f>
        <v>342</v>
      </c>
      <c r="AF523" s="226">
        <f t="shared" si="161"/>
        <v>0</v>
      </c>
      <c r="AG523" s="241">
        <f>CEILING(AX523+(AX523*'[1]Nastavení cen'!$G$17),1)</f>
        <v>168</v>
      </c>
      <c r="AH523" s="242">
        <f>CEILING(AG523*'[1]Nastavení cen'!$K$17,1)+AG523</f>
        <v>219</v>
      </c>
      <c r="AI523" s="242">
        <f>(AB523*AH523)</f>
        <v>0</v>
      </c>
      <c r="AJ523" s="228">
        <f t="shared" si="155"/>
        <v>561</v>
      </c>
      <c r="AK523" s="218"/>
      <c r="AL523" s="229">
        <f t="shared" si="156"/>
        <v>0</v>
      </c>
      <c r="AM523" s="204"/>
      <c r="AN523" s="230">
        <v>5</v>
      </c>
      <c r="AO523" s="231">
        <f>AB523*AN523</f>
        <v>0</v>
      </c>
      <c r="AP523" s="232">
        <v>0.05</v>
      </c>
      <c r="AQ523" s="233" t="s">
        <v>41</v>
      </c>
      <c r="AR523" s="234">
        <f>AO523*AP523</f>
        <v>0</v>
      </c>
      <c r="AS523" s="235"/>
      <c r="AT523" s="236"/>
      <c r="AU523" s="237"/>
      <c r="AV523" s="238">
        <v>36</v>
      </c>
      <c r="AW523" s="239">
        <f>'[1]Nastavení cen'!$H$17</f>
        <v>390</v>
      </c>
      <c r="AX523" s="240">
        <v>168</v>
      </c>
    </row>
    <row r="524" spans="1:50" ht="17.25" hidden="1" customHeight="1" x14ac:dyDescent="0.3">
      <c r="A524" s="213"/>
      <c r="B524" s="214"/>
      <c r="C524" s="215"/>
      <c r="D524" s="186"/>
      <c r="E524" s="184"/>
      <c r="F524" s="185"/>
      <c r="G524" s="186"/>
      <c r="H524" s="186"/>
      <c r="I524" s="187"/>
      <c r="J524" s="188"/>
      <c r="K524" s="216"/>
      <c r="L524" s="186"/>
      <c r="M524" s="186"/>
      <c r="N524" s="187"/>
      <c r="O524" s="191"/>
      <c r="P524" s="375" t="s">
        <v>551</v>
      </c>
      <c r="Q524" s="218"/>
      <c r="R524" s="219">
        <f t="shared" si="151"/>
        <v>0</v>
      </c>
      <c r="S524" s="219">
        <f t="shared" si="152"/>
        <v>7</v>
      </c>
      <c r="T524" s="195"/>
      <c r="U524" s="196">
        <v>4</v>
      </c>
      <c r="V524" s="89">
        <f t="shared" si="147"/>
        <v>0</v>
      </c>
      <c r="W524" s="220" t="s">
        <v>582</v>
      </c>
      <c r="X524" s="221" t="s">
        <v>594</v>
      </c>
      <c r="Y524" s="222" t="s">
        <v>43</v>
      </c>
      <c r="Z524" s="199"/>
      <c r="AA524" s="218"/>
      <c r="AB524" s="223">
        <v>0</v>
      </c>
      <c r="AC524" s="224" t="s">
        <v>146</v>
      </c>
      <c r="AD524" s="225">
        <f t="shared" si="160"/>
        <v>234</v>
      </c>
      <c r="AE524" s="226">
        <f>CEILING(AD524+AD524*'[1]Nastavení cen'!$J$17,1)</f>
        <v>342</v>
      </c>
      <c r="AF524" s="226">
        <f t="shared" si="161"/>
        <v>0</v>
      </c>
      <c r="AG524" s="227"/>
      <c r="AH524" s="227"/>
      <c r="AI524" s="227"/>
      <c r="AJ524" s="228">
        <f t="shared" si="155"/>
        <v>342</v>
      </c>
      <c r="AK524" s="218"/>
      <c r="AL524" s="229">
        <f t="shared" si="156"/>
        <v>0</v>
      </c>
      <c r="AM524" s="204"/>
      <c r="AN524" s="230" t="s">
        <v>41</v>
      </c>
      <c r="AO524" s="231" t="s">
        <v>41</v>
      </c>
      <c r="AP524" s="245" t="s">
        <v>41</v>
      </c>
      <c r="AQ524" s="233" t="s">
        <v>41</v>
      </c>
      <c r="AR524" s="234" t="s">
        <v>41</v>
      </c>
      <c r="AS524" s="235"/>
      <c r="AT524" s="236"/>
      <c r="AU524" s="237"/>
      <c r="AV524" s="238">
        <v>36</v>
      </c>
      <c r="AW524" s="239">
        <f>'[1]Nastavení cen'!$H$17</f>
        <v>390</v>
      </c>
      <c r="AX524" s="240"/>
    </row>
    <row r="525" spans="1:50" ht="17.25" hidden="1" customHeight="1" x14ac:dyDescent="0.3">
      <c r="A525" s="213"/>
      <c r="B525" s="214"/>
      <c r="C525" s="215"/>
      <c r="D525" s="186"/>
      <c r="E525" s="184"/>
      <c r="F525" s="185"/>
      <c r="G525" s="186"/>
      <c r="H525" s="186"/>
      <c r="I525" s="187"/>
      <c r="J525" s="188"/>
      <c r="K525" s="216"/>
      <c r="L525" s="186"/>
      <c r="M525" s="186"/>
      <c r="N525" s="187"/>
      <c r="O525" s="191"/>
      <c r="P525" s="375" t="s">
        <v>551</v>
      </c>
      <c r="Q525" s="218"/>
      <c r="R525" s="219">
        <f t="shared" si="151"/>
        <v>0</v>
      </c>
      <c r="S525" s="219">
        <f t="shared" si="152"/>
        <v>7</v>
      </c>
      <c r="T525" s="195"/>
      <c r="U525" s="196">
        <v>5</v>
      </c>
      <c r="V525" s="89">
        <f t="shared" si="147"/>
        <v>0</v>
      </c>
      <c r="W525" s="220" t="s">
        <v>582</v>
      </c>
      <c r="X525" s="221" t="s">
        <v>596</v>
      </c>
      <c r="Y525" s="222" t="s">
        <v>572</v>
      </c>
      <c r="Z525" s="199"/>
      <c r="AA525" s="218"/>
      <c r="AB525" s="223">
        <v>0</v>
      </c>
      <c r="AC525" s="224" t="s">
        <v>146</v>
      </c>
      <c r="AD525" s="225">
        <f t="shared" si="160"/>
        <v>254</v>
      </c>
      <c r="AE525" s="226">
        <f>CEILING(AD525+AD525*'[1]Nastavení cen'!$J$17,1)</f>
        <v>371</v>
      </c>
      <c r="AF525" s="226">
        <f t="shared" si="161"/>
        <v>0</v>
      </c>
      <c r="AG525" s="227">
        <f>CEILING(AX525+(AX525*'[1]Nastavení cen'!$G$17),1)</f>
        <v>300</v>
      </c>
      <c r="AH525" s="227">
        <f>CEILING(AG525*'[1]Nastavení cen'!$K$17,1)+AG525</f>
        <v>390</v>
      </c>
      <c r="AI525" s="227">
        <f>(AB525*AH525)</f>
        <v>0</v>
      </c>
      <c r="AJ525" s="228">
        <f t="shared" si="155"/>
        <v>761</v>
      </c>
      <c r="AK525" s="218"/>
      <c r="AL525" s="229">
        <f t="shared" si="156"/>
        <v>0</v>
      </c>
      <c r="AM525" s="204"/>
      <c r="AN525" s="230">
        <v>5</v>
      </c>
      <c r="AO525" s="231">
        <f>AB525*AN525</f>
        <v>0</v>
      </c>
      <c r="AP525" s="232">
        <v>0.05</v>
      </c>
      <c r="AQ525" s="233" t="s">
        <v>41</v>
      </c>
      <c r="AR525" s="234">
        <f>AO525*AP525</f>
        <v>0</v>
      </c>
      <c r="AS525" s="235"/>
      <c r="AT525" s="236"/>
      <c r="AU525" s="237"/>
      <c r="AV525" s="238">
        <v>39</v>
      </c>
      <c r="AW525" s="239">
        <f>'[1]Nastavení cen'!$H$17</f>
        <v>390</v>
      </c>
      <c r="AX525" s="240">
        <v>300</v>
      </c>
    </row>
    <row r="526" spans="1:50" ht="17.25" hidden="1" customHeight="1" x14ac:dyDescent="0.3">
      <c r="A526" s="213"/>
      <c r="B526" s="214"/>
      <c r="C526" s="215"/>
      <c r="D526" s="186"/>
      <c r="E526" s="184"/>
      <c r="F526" s="185"/>
      <c r="G526" s="186"/>
      <c r="H526" s="186"/>
      <c r="I526" s="187"/>
      <c r="J526" s="188"/>
      <c r="K526" s="216"/>
      <c r="L526" s="186"/>
      <c r="M526" s="186"/>
      <c r="N526" s="187"/>
      <c r="O526" s="191"/>
      <c r="P526" s="375" t="s">
        <v>551</v>
      </c>
      <c r="Q526" s="218"/>
      <c r="R526" s="219">
        <f t="shared" si="151"/>
        <v>0</v>
      </c>
      <c r="S526" s="219">
        <f t="shared" si="152"/>
        <v>7</v>
      </c>
      <c r="T526" s="195"/>
      <c r="U526" s="196">
        <v>4</v>
      </c>
      <c r="V526" s="89">
        <f t="shared" si="147"/>
        <v>0</v>
      </c>
      <c r="W526" s="220" t="s">
        <v>582</v>
      </c>
      <c r="X526" s="221" t="s">
        <v>596</v>
      </c>
      <c r="Y526" s="222" t="s">
        <v>43</v>
      </c>
      <c r="Z526" s="199"/>
      <c r="AA526" s="218"/>
      <c r="AB526" s="223">
        <v>0</v>
      </c>
      <c r="AC526" s="224" t="s">
        <v>146</v>
      </c>
      <c r="AD526" s="225">
        <f t="shared" si="160"/>
        <v>254</v>
      </c>
      <c r="AE526" s="226">
        <f>CEILING(AD526+AD526*'[1]Nastavení cen'!$J$17,1)</f>
        <v>371</v>
      </c>
      <c r="AF526" s="226">
        <f t="shared" si="161"/>
        <v>0</v>
      </c>
      <c r="AG526" s="227"/>
      <c r="AH526" s="227"/>
      <c r="AI526" s="227"/>
      <c r="AJ526" s="228">
        <f t="shared" si="155"/>
        <v>371</v>
      </c>
      <c r="AK526" s="218"/>
      <c r="AL526" s="229">
        <f t="shared" si="156"/>
        <v>0</v>
      </c>
      <c r="AM526" s="204"/>
      <c r="AN526" s="230" t="s">
        <v>41</v>
      </c>
      <c r="AO526" s="231" t="s">
        <v>41</v>
      </c>
      <c r="AP526" s="245" t="s">
        <v>41</v>
      </c>
      <c r="AQ526" s="233" t="s">
        <v>41</v>
      </c>
      <c r="AR526" s="234" t="s">
        <v>41</v>
      </c>
      <c r="AS526" s="235"/>
      <c r="AT526" s="236"/>
      <c r="AU526" s="237"/>
      <c r="AV526" s="238">
        <v>39</v>
      </c>
      <c r="AW526" s="239">
        <f>'[1]Nastavení cen'!$H$17</f>
        <v>390</v>
      </c>
      <c r="AX526" s="240"/>
    </row>
    <row r="527" spans="1:50" ht="17.25" hidden="1" customHeight="1" x14ac:dyDescent="0.3">
      <c r="A527" s="213"/>
      <c r="B527" s="214"/>
      <c r="C527" s="215"/>
      <c r="D527" s="186"/>
      <c r="E527" s="184"/>
      <c r="F527" s="185"/>
      <c r="G527" s="186"/>
      <c r="H527" s="186"/>
      <c r="I527" s="187"/>
      <c r="J527" s="188"/>
      <c r="K527" s="216"/>
      <c r="L527" s="186"/>
      <c r="M527" s="186"/>
      <c r="N527" s="187"/>
      <c r="O527" s="191"/>
      <c r="P527" s="375" t="s">
        <v>551</v>
      </c>
      <c r="Q527" s="218"/>
      <c r="R527" s="219">
        <f t="shared" si="151"/>
        <v>0</v>
      </c>
      <c r="S527" s="219">
        <f t="shared" si="152"/>
        <v>7</v>
      </c>
      <c r="T527" s="195"/>
      <c r="U527" s="196">
        <v>1</v>
      </c>
      <c r="V527" s="89">
        <f t="shared" si="147"/>
        <v>0</v>
      </c>
      <c r="W527" s="220" t="s">
        <v>582</v>
      </c>
      <c r="X527" s="221" t="s">
        <v>597</v>
      </c>
      <c r="Y527" s="222" t="s">
        <v>577</v>
      </c>
      <c r="Z527" s="199"/>
      <c r="AA527" s="218"/>
      <c r="AB527" s="223">
        <v>0</v>
      </c>
      <c r="AC527" s="224" t="s">
        <v>48</v>
      </c>
      <c r="AD527" s="225">
        <f t="shared" si="160"/>
        <v>293</v>
      </c>
      <c r="AE527" s="226">
        <f>CEILING(AD527+AD527*'[1]Nastavení cen'!$J$17,1)</f>
        <v>428</v>
      </c>
      <c r="AF527" s="226">
        <f t="shared" si="161"/>
        <v>0</v>
      </c>
      <c r="AG527" s="241">
        <f>CEILING(AX527+(AX527*'[1]Nastavení cen'!$G$17),1)</f>
        <v>1828</v>
      </c>
      <c r="AH527" s="242">
        <f>CEILING(AG527*'[1]Nastavení cen'!$K$17,1)+AG527</f>
        <v>2377</v>
      </c>
      <c r="AI527" s="242">
        <f>(AB527*AH527)</f>
        <v>0</v>
      </c>
      <c r="AJ527" s="228">
        <f t="shared" si="155"/>
        <v>2805</v>
      </c>
      <c r="AK527" s="218"/>
      <c r="AL527" s="229">
        <f t="shared" si="156"/>
        <v>0</v>
      </c>
      <c r="AM527" s="204"/>
      <c r="AN527" s="230">
        <v>23</v>
      </c>
      <c r="AO527" s="231">
        <f>AB527*AN527</f>
        <v>0</v>
      </c>
      <c r="AP527" s="232">
        <v>0.05</v>
      </c>
      <c r="AQ527" s="233" t="s">
        <v>41</v>
      </c>
      <c r="AR527" s="234">
        <f>AO527*AP527</f>
        <v>0</v>
      </c>
      <c r="AS527" s="235"/>
      <c r="AT527" s="236"/>
      <c r="AU527" s="237"/>
      <c r="AV527" s="238">
        <v>45</v>
      </c>
      <c r="AW527" s="239">
        <f>'[1]Nastavení cen'!$H$17</f>
        <v>390</v>
      </c>
      <c r="AX527" s="240">
        <v>1828</v>
      </c>
    </row>
    <row r="528" spans="1:50" ht="17.25" hidden="1" customHeight="1" x14ac:dyDescent="0.3">
      <c r="A528" s="213"/>
      <c r="B528" s="214"/>
      <c r="C528" s="215"/>
      <c r="D528" s="186"/>
      <c r="E528" s="184"/>
      <c r="F528" s="185"/>
      <c r="G528" s="186"/>
      <c r="H528" s="186"/>
      <c r="I528" s="187"/>
      <c r="J528" s="188"/>
      <c r="K528" s="216"/>
      <c r="L528" s="186"/>
      <c r="M528" s="186"/>
      <c r="N528" s="187"/>
      <c r="O528" s="191"/>
      <c r="P528" s="375" t="s">
        <v>551</v>
      </c>
      <c r="Q528" s="218"/>
      <c r="R528" s="219">
        <f t="shared" si="151"/>
        <v>0</v>
      </c>
      <c r="S528" s="219">
        <f t="shared" si="152"/>
        <v>7</v>
      </c>
      <c r="T528" s="195"/>
      <c r="U528" s="196">
        <v>4</v>
      </c>
      <c r="V528" s="89">
        <f t="shared" si="147"/>
        <v>0</v>
      </c>
      <c r="W528" s="220" t="s">
        <v>582</v>
      </c>
      <c r="X528" s="221" t="s">
        <v>597</v>
      </c>
      <c r="Y528" s="222" t="s">
        <v>43</v>
      </c>
      <c r="Z528" s="199"/>
      <c r="AA528" s="218"/>
      <c r="AB528" s="223">
        <v>0</v>
      </c>
      <c r="AC528" s="224" t="s">
        <v>48</v>
      </c>
      <c r="AD528" s="225">
        <f t="shared" si="160"/>
        <v>293</v>
      </c>
      <c r="AE528" s="226">
        <f>CEILING(AD528+AD528*'[1]Nastavení cen'!$J$17,1)</f>
        <v>428</v>
      </c>
      <c r="AF528" s="226">
        <f t="shared" si="161"/>
        <v>0</v>
      </c>
      <c r="AG528" s="227"/>
      <c r="AH528" s="227"/>
      <c r="AI528" s="227"/>
      <c r="AJ528" s="228">
        <f t="shared" si="155"/>
        <v>428</v>
      </c>
      <c r="AK528" s="218"/>
      <c r="AL528" s="229">
        <f t="shared" si="156"/>
        <v>0</v>
      </c>
      <c r="AM528" s="204"/>
      <c r="AN528" s="230" t="s">
        <v>41</v>
      </c>
      <c r="AO528" s="231" t="s">
        <v>41</v>
      </c>
      <c r="AP528" s="245" t="s">
        <v>41</v>
      </c>
      <c r="AQ528" s="233" t="s">
        <v>41</v>
      </c>
      <c r="AR528" s="234" t="s">
        <v>41</v>
      </c>
      <c r="AS528" s="235"/>
      <c r="AT528" s="236"/>
      <c r="AU528" s="237"/>
      <c r="AV528" s="238">
        <v>45</v>
      </c>
      <c r="AW528" s="239">
        <f>'[1]Nastavení cen'!$H$17</f>
        <v>390</v>
      </c>
      <c r="AX528" s="240"/>
    </row>
    <row r="529" spans="1:50" ht="17.25" hidden="1" customHeight="1" x14ac:dyDescent="0.3">
      <c r="A529" s="213"/>
      <c r="B529" s="214"/>
      <c r="C529" s="215"/>
      <c r="D529" s="186"/>
      <c r="E529" s="184"/>
      <c r="F529" s="185"/>
      <c r="G529" s="186"/>
      <c r="H529" s="186"/>
      <c r="I529" s="187"/>
      <c r="J529" s="188"/>
      <c r="K529" s="216"/>
      <c r="L529" s="186"/>
      <c r="M529" s="186"/>
      <c r="N529" s="187"/>
      <c r="O529" s="191"/>
      <c r="P529" s="375" t="s">
        <v>551</v>
      </c>
      <c r="Q529" s="218"/>
      <c r="R529" s="219">
        <f t="shared" si="151"/>
        <v>0</v>
      </c>
      <c r="S529" s="219">
        <f t="shared" si="152"/>
        <v>7</v>
      </c>
      <c r="T529" s="195"/>
      <c r="U529" s="196">
        <v>1</v>
      </c>
      <c r="V529" s="89">
        <f t="shared" si="147"/>
        <v>0</v>
      </c>
      <c r="W529" s="220" t="s">
        <v>582</v>
      </c>
      <c r="X529" s="221" t="s">
        <v>598</v>
      </c>
      <c r="Y529" s="222" t="s">
        <v>599</v>
      </c>
      <c r="Z529" s="199"/>
      <c r="AA529" s="218"/>
      <c r="AB529" s="223">
        <v>0</v>
      </c>
      <c r="AC529" s="224" t="s">
        <v>146</v>
      </c>
      <c r="AD529" s="225">
        <f t="shared" si="160"/>
        <v>254</v>
      </c>
      <c r="AE529" s="226">
        <f>CEILING(AD529+AD529*'[1]Nastavení cen'!$J$17,1)</f>
        <v>371</v>
      </c>
      <c r="AF529" s="226">
        <f t="shared" si="161"/>
        <v>0</v>
      </c>
      <c r="AG529" s="241">
        <f>CEILING(AX529+(AX529*'[1]Nastavení cen'!$G$17),1)</f>
        <v>185</v>
      </c>
      <c r="AH529" s="242">
        <f>CEILING(AG529*'[1]Nastavení cen'!$K$17,1)+AG529</f>
        <v>241</v>
      </c>
      <c r="AI529" s="242">
        <f>(AB529*AH529)</f>
        <v>0</v>
      </c>
      <c r="AJ529" s="228">
        <f t="shared" si="155"/>
        <v>612</v>
      </c>
      <c r="AK529" s="218"/>
      <c r="AL529" s="229">
        <f t="shared" si="156"/>
        <v>0</v>
      </c>
      <c r="AM529" s="204"/>
      <c r="AN529" s="230">
        <v>5</v>
      </c>
      <c r="AO529" s="231">
        <f>AB529*AN529</f>
        <v>0</v>
      </c>
      <c r="AP529" s="232">
        <v>0.05</v>
      </c>
      <c r="AQ529" s="233" t="s">
        <v>41</v>
      </c>
      <c r="AR529" s="234">
        <f>AO529*AP529</f>
        <v>0</v>
      </c>
      <c r="AS529" s="235"/>
      <c r="AT529" s="236"/>
      <c r="AU529" s="237"/>
      <c r="AV529" s="238">
        <v>39</v>
      </c>
      <c r="AW529" s="239">
        <f>'[1]Nastavení cen'!$H$17</f>
        <v>390</v>
      </c>
      <c r="AX529" s="240">
        <v>185</v>
      </c>
    </row>
    <row r="530" spans="1:50" ht="17.25" hidden="1" customHeight="1" x14ac:dyDescent="0.3">
      <c r="A530" s="213"/>
      <c r="B530" s="214"/>
      <c r="C530" s="215"/>
      <c r="D530" s="186"/>
      <c r="E530" s="184"/>
      <c r="F530" s="185"/>
      <c r="G530" s="186"/>
      <c r="H530" s="186"/>
      <c r="I530" s="187"/>
      <c r="J530" s="188"/>
      <c r="K530" s="216"/>
      <c r="L530" s="186"/>
      <c r="M530" s="186"/>
      <c r="N530" s="187"/>
      <c r="O530" s="191"/>
      <c r="P530" s="375" t="s">
        <v>551</v>
      </c>
      <c r="Q530" s="218"/>
      <c r="R530" s="219">
        <f t="shared" si="151"/>
        <v>0</v>
      </c>
      <c r="S530" s="219">
        <f t="shared" si="152"/>
        <v>7</v>
      </c>
      <c r="T530" s="195"/>
      <c r="U530" s="196">
        <v>4</v>
      </c>
      <c r="V530" s="89">
        <f t="shared" si="147"/>
        <v>0</v>
      </c>
      <c r="W530" s="220" t="s">
        <v>582</v>
      </c>
      <c r="X530" s="221" t="s">
        <v>598</v>
      </c>
      <c r="Y530" s="222" t="s">
        <v>43</v>
      </c>
      <c r="Z530" s="199"/>
      <c r="AA530" s="218"/>
      <c r="AB530" s="223">
        <v>0</v>
      </c>
      <c r="AC530" s="224" t="s">
        <v>146</v>
      </c>
      <c r="AD530" s="225">
        <f t="shared" si="160"/>
        <v>254</v>
      </c>
      <c r="AE530" s="226">
        <f>CEILING(AD530+AD530*'[1]Nastavení cen'!$J$17,1)</f>
        <v>371</v>
      </c>
      <c r="AF530" s="226">
        <f t="shared" si="161"/>
        <v>0</v>
      </c>
      <c r="AG530" s="227"/>
      <c r="AH530" s="227"/>
      <c r="AI530" s="227"/>
      <c r="AJ530" s="228">
        <f t="shared" si="155"/>
        <v>371</v>
      </c>
      <c r="AK530" s="218"/>
      <c r="AL530" s="229">
        <f t="shared" si="156"/>
        <v>0</v>
      </c>
      <c r="AM530" s="204"/>
      <c r="AN530" s="230" t="s">
        <v>41</v>
      </c>
      <c r="AO530" s="231" t="s">
        <v>41</v>
      </c>
      <c r="AP530" s="245" t="s">
        <v>41</v>
      </c>
      <c r="AQ530" s="233" t="s">
        <v>41</v>
      </c>
      <c r="AR530" s="234" t="s">
        <v>41</v>
      </c>
      <c r="AS530" s="235"/>
      <c r="AT530" s="236"/>
      <c r="AU530" s="237"/>
      <c r="AV530" s="238">
        <v>39</v>
      </c>
      <c r="AW530" s="239">
        <f>'[1]Nastavení cen'!$H$17</f>
        <v>390</v>
      </c>
      <c r="AX530" s="240"/>
    </row>
    <row r="531" spans="1:50" ht="17.25" hidden="1" customHeight="1" x14ac:dyDescent="0.3">
      <c r="A531" s="213"/>
      <c r="B531" s="214"/>
      <c r="C531" s="215"/>
      <c r="D531" s="186"/>
      <c r="E531" s="184"/>
      <c r="F531" s="185"/>
      <c r="G531" s="186"/>
      <c r="H531" s="186"/>
      <c r="I531" s="187"/>
      <c r="J531" s="188"/>
      <c r="K531" s="216"/>
      <c r="L531" s="186"/>
      <c r="M531" s="186"/>
      <c r="N531" s="187"/>
      <c r="O531" s="191"/>
      <c r="P531" s="375" t="s">
        <v>551</v>
      </c>
      <c r="Q531" s="218"/>
      <c r="R531" s="219">
        <f t="shared" si="151"/>
        <v>0</v>
      </c>
      <c r="S531" s="219">
        <f t="shared" si="152"/>
        <v>7</v>
      </c>
      <c r="T531" s="195"/>
      <c r="U531" s="196">
        <v>5</v>
      </c>
      <c r="V531" s="89">
        <f t="shared" si="147"/>
        <v>0</v>
      </c>
      <c r="W531" s="220" t="s">
        <v>582</v>
      </c>
      <c r="X531" s="221" t="s">
        <v>600</v>
      </c>
      <c r="Y531" s="222" t="s">
        <v>572</v>
      </c>
      <c r="Z531" s="199"/>
      <c r="AA531" s="218"/>
      <c r="AB531" s="223">
        <v>0</v>
      </c>
      <c r="AC531" s="224" t="s">
        <v>146</v>
      </c>
      <c r="AD531" s="225">
        <f t="shared" si="160"/>
        <v>254</v>
      </c>
      <c r="AE531" s="226">
        <f>CEILING(AD531+AD531*'[1]Nastavení cen'!$J$17,1)</f>
        <v>371</v>
      </c>
      <c r="AF531" s="226">
        <f t="shared" si="161"/>
        <v>0</v>
      </c>
      <c r="AG531" s="227">
        <f>CEILING(AX531+(AX531*'[1]Nastavení cen'!$G$17),1)</f>
        <v>400</v>
      </c>
      <c r="AH531" s="227">
        <f>CEILING(AG531*'[1]Nastavení cen'!$K$17,1)+AG531</f>
        <v>520</v>
      </c>
      <c r="AI531" s="227">
        <f>(AB531*AH531)</f>
        <v>0</v>
      </c>
      <c r="AJ531" s="228">
        <f t="shared" si="155"/>
        <v>891</v>
      </c>
      <c r="AK531" s="218"/>
      <c r="AL531" s="229">
        <f t="shared" si="156"/>
        <v>0</v>
      </c>
      <c r="AM531" s="204"/>
      <c r="AN531" s="230">
        <v>5</v>
      </c>
      <c r="AO531" s="231">
        <f>AB531*AN531</f>
        <v>0</v>
      </c>
      <c r="AP531" s="232">
        <v>0.05</v>
      </c>
      <c r="AQ531" s="233" t="s">
        <v>41</v>
      </c>
      <c r="AR531" s="234">
        <f>AO531*AP531</f>
        <v>0</v>
      </c>
      <c r="AS531" s="235"/>
      <c r="AT531" s="236"/>
      <c r="AU531" s="237"/>
      <c r="AV531" s="238">
        <v>39</v>
      </c>
      <c r="AW531" s="239">
        <f>'[1]Nastavení cen'!$H$17</f>
        <v>390</v>
      </c>
      <c r="AX531" s="240">
        <v>400</v>
      </c>
    </row>
    <row r="532" spans="1:50" ht="17.25" hidden="1" customHeight="1" x14ac:dyDescent="0.3">
      <c r="A532" s="213"/>
      <c r="B532" s="214"/>
      <c r="C532" s="215"/>
      <c r="D532" s="186"/>
      <c r="E532" s="184"/>
      <c r="F532" s="185"/>
      <c r="G532" s="186"/>
      <c r="H532" s="186"/>
      <c r="I532" s="187"/>
      <c r="J532" s="188"/>
      <c r="K532" s="216"/>
      <c r="L532" s="186"/>
      <c r="M532" s="186"/>
      <c r="N532" s="187"/>
      <c r="O532" s="191"/>
      <c r="P532" s="375" t="s">
        <v>551</v>
      </c>
      <c r="Q532" s="218"/>
      <c r="R532" s="219">
        <f t="shared" si="151"/>
        <v>0</v>
      </c>
      <c r="S532" s="219">
        <f t="shared" si="152"/>
        <v>7</v>
      </c>
      <c r="T532" s="195"/>
      <c r="U532" s="196">
        <v>4</v>
      </c>
      <c r="V532" s="89">
        <f t="shared" si="147"/>
        <v>0</v>
      </c>
      <c r="W532" s="220" t="s">
        <v>582</v>
      </c>
      <c r="X532" s="221" t="s">
        <v>600</v>
      </c>
      <c r="Y532" s="222" t="s">
        <v>43</v>
      </c>
      <c r="Z532" s="199"/>
      <c r="AA532" s="218"/>
      <c r="AB532" s="223">
        <v>0</v>
      </c>
      <c r="AC532" s="224" t="s">
        <v>146</v>
      </c>
      <c r="AD532" s="225">
        <f t="shared" si="160"/>
        <v>254</v>
      </c>
      <c r="AE532" s="226">
        <f>CEILING(AD532+AD532*'[1]Nastavení cen'!$J$17,1)</f>
        <v>371</v>
      </c>
      <c r="AF532" s="226">
        <f t="shared" si="161"/>
        <v>0</v>
      </c>
      <c r="AG532" s="227"/>
      <c r="AH532" s="227"/>
      <c r="AI532" s="227"/>
      <c r="AJ532" s="228">
        <f t="shared" si="155"/>
        <v>371</v>
      </c>
      <c r="AK532" s="218"/>
      <c r="AL532" s="229">
        <f t="shared" si="156"/>
        <v>0</v>
      </c>
      <c r="AM532" s="204"/>
      <c r="AN532" s="230" t="s">
        <v>41</v>
      </c>
      <c r="AO532" s="231" t="s">
        <v>41</v>
      </c>
      <c r="AP532" s="245" t="s">
        <v>41</v>
      </c>
      <c r="AQ532" s="233" t="s">
        <v>41</v>
      </c>
      <c r="AR532" s="234" t="s">
        <v>41</v>
      </c>
      <c r="AS532" s="235"/>
      <c r="AT532" s="236"/>
      <c r="AU532" s="237"/>
      <c r="AV532" s="238">
        <v>39</v>
      </c>
      <c r="AW532" s="239">
        <f>'[1]Nastavení cen'!$H$17</f>
        <v>390</v>
      </c>
      <c r="AX532" s="240"/>
    </row>
    <row r="533" spans="1:50" ht="17.25" hidden="1" customHeight="1" x14ac:dyDescent="0.3">
      <c r="A533" s="213"/>
      <c r="B533" s="214"/>
      <c r="C533" s="215"/>
      <c r="D533" s="186"/>
      <c r="E533" s="184"/>
      <c r="F533" s="185"/>
      <c r="G533" s="186"/>
      <c r="H533" s="186"/>
      <c r="I533" s="187"/>
      <c r="J533" s="188"/>
      <c r="K533" s="216"/>
      <c r="L533" s="186"/>
      <c r="M533" s="186"/>
      <c r="N533" s="187"/>
      <c r="O533" s="191"/>
      <c r="P533" s="375" t="s">
        <v>551</v>
      </c>
      <c r="Q533" s="218"/>
      <c r="R533" s="219">
        <f t="shared" si="151"/>
        <v>0</v>
      </c>
      <c r="S533" s="219">
        <f t="shared" si="152"/>
        <v>7</v>
      </c>
      <c r="T533" s="195"/>
      <c r="U533" s="196">
        <v>1</v>
      </c>
      <c r="V533" s="89">
        <f t="shared" si="147"/>
        <v>0</v>
      </c>
      <c r="W533" s="220" t="s">
        <v>582</v>
      </c>
      <c r="X533" s="221" t="s">
        <v>601</v>
      </c>
      <c r="Y533" s="222" t="s">
        <v>580</v>
      </c>
      <c r="Z533" s="199"/>
      <c r="AA533" s="218"/>
      <c r="AB533" s="223">
        <v>0</v>
      </c>
      <c r="AC533" s="224" t="s">
        <v>48</v>
      </c>
      <c r="AD533" s="225">
        <f t="shared" si="160"/>
        <v>312</v>
      </c>
      <c r="AE533" s="226">
        <f>CEILING(AD533+AD533*'[1]Nastavení cen'!$J$17,1)</f>
        <v>456</v>
      </c>
      <c r="AF533" s="226">
        <f t="shared" si="161"/>
        <v>0</v>
      </c>
      <c r="AG533" s="241">
        <f>CEILING(AX533+(AX533*'[1]Nastavení cen'!$G$17),1)</f>
        <v>2046</v>
      </c>
      <c r="AH533" s="242">
        <f>CEILING(AG533*'[1]Nastavení cen'!$K$17,1)+AG533</f>
        <v>2660</v>
      </c>
      <c r="AI533" s="242">
        <f>(AB533*AH533)</f>
        <v>0</v>
      </c>
      <c r="AJ533" s="228">
        <f t="shared" si="155"/>
        <v>3116</v>
      </c>
      <c r="AK533" s="218"/>
      <c r="AL533" s="229">
        <f t="shared" si="156"/>
        <v>0</v>
      </c>
      <c r="AM533" s="204"/>
      <c r="AN533" s="230">
        <v>25</v>
      </c>
      <c r="AO533" s="231">
        <f>AB533*AN533</f>
        <v>0</v>
      </c>
      <c r="AP533" s="232">
        <v>0.05</v>
      </c>
      <c r="AQ533" s="233" t="s">
        <v>41</v>
      </c>
      <c r="AR533" s="234">
        <f>AO533*AP533</f>
        <v>0</v>
      </c>
      <c r="AS533" s="235"/>
      <c r="AT533" s="236"/>
      <c r="AU533" s="237"/>
      <c r="AV533" s="238">
        <v>48</v>
      </c>
      <c r="AW533" s="239">
        <f>'[1]Nastavení cen'!$H$17</f>
        <v>390</v>
      </c>
      <c r="AX533" s="240">
        <v>2046</v>
      </c>
    </row>
    <row r="534" spans="1:50" ht="17.25" hidden="1" customHeight="1" x14ac:dyDescent="0.3">
      <c r="A534" s="213"/>
      <c r="B534" s="214"/>
      <c r="C534" s="215"/>
      <c r="D534" s="186"/>
      <c r="E534" s="184"/>
      <c r="F534" s="185"/>
      <c r="G534" s="186"/>
      <c r="H534" s="186"/>
      <c r="I534" s="187"/>
      <c r="J534" s="188"/>
      <c r="K534" s="216"/>
      <c r="L534" s="186"/>
      <c r="M534" s="186"/>
      <c r="N534" s="187"/>
      <c r="O534" s="191"/>
      <c r="P534" s="375" t="s">
        <v>551</v>
      </c>
      <c r="Q534" s="218"/>
      <c r="R534" s="219">
        <f t="shared" si="151"/>
        <v>0</v>
      </c>
      <c r="S534" s="219">
        <f t="shared" si="152"/>
        <v>7</v>
      </c>
      <c r="T534" s="195"/>
      <c r="U534" s="196">
        <v>4</v>
      </c>
      <c r="V534" s="89">
        <f t="shared" si="147"/>
        <v>0</v>
      </c>
      <c r="W534" s="220" t="s">
        <v>582</v>
      </c>
      <c r="X534" s="221" t="s">
        <v>601</v>
      </c>
      <c r="Y534" s="222" t="s">
        <v>43</v>
      </c>
      <c r="Z534" s="199"/>
      <c r="AA534" s="218"/>
      <c r="AB534" s="223">
        <v>0</v>
      </c>
      <c r="AC534" s="224" t="s">
        <v>48</v>
      </c>
      <c r="AD534" s="225">
        <f t="shared" si="160"/>
        <v>312</v>
      </c>
      <c r="AE534" s="226">
        <f>CEILING(AD534+AD534*'[1]Nastavení cen'!$J$17,1)</f>
        <v>456</v>
      </c>
      <c r="AF534" s="226">
        <f t="shared" si="161"/>
        <v>0</v>
      </c>
      <c r="AG534" s="227"/>
      <c r="AH534" s="227"/>
      <c r="AI534" s="227"/>
      <c r="AJ534" s="228">
        <f t="shared" si="155"/>
        <v>456</v>
      </c>
      <c r="AK534" s="218"/>
      <c r="AL534" s="229">
        <f t="shared" si="156"/>
        <v>0</v>
      </c>
      <c r="AM534" s="204"/>
      <c r="AN534" s="230" t="s">
        <v>41</v>
      </c>
      <c r="AO534" s="231" t="s">
        <v>41</v>
      </c>
      <c r="AP534" s="245" t="s">
        <v>41</v>
      </c>
      <c r="AQ534" s="233" t="s">
        <v>41</v>
      </c>
      <c r="AR534" s="234" t="s">
        <v>41</v>
      </c>
      <c r="AS534" s="235"/>
      <c r="AT534" s="236"/>
      <c r="AU534" s="237"/>
      <c r="AV534" s="238">
        <v>48</v>
      </c>
      <c r="AW534" s="239">
        <f>'[1]Nastavení cen'!$H$17</f>
        <v>390</v>
      </c>
      <c r="AX534" s="240"/>
    </row>
    <row r="535" spans="1:50" ht="17.25" hidden="1" customHeight="1" x14ac:dyDescent="0.3">
      <c r="A535" s="213"/>
      <c r="B535" s="214"/>
      <c r="C535" s="215"/>
      <c r="D535" s="186"/>
      <c r="E535" s="184"/>
      <c r="F535" s="185"/>
      <c r="G535" s="186"/>
      <c r="H535" s="186"/>
      <c r="I535" s="187"/>
      <c r="J535" s="188"/>
      <c r="K535" s="216"/>
      <c r="L535" s="186"/>
      <c r="M535" s="186"/>
      <c r="N535" s="187"/>
      <c r="O535" s="191"/>
      <c r="P535" s="375" t="s">
        <v>551</v>
      </c>
      <c r="Q535" s="218"/>
      <c r="R535" s="219">
        <f t="shared" si="151"/>
        <v>0</v>
      </c>
      <c r="S535" s="219">
        <f t="shared" si="152"/>
        <v>7</v>
      </c>
      <c r="T535" s="195"/>
      <c r="U535" s="196">
        <v>1</v>
      </c>
      <c r="V535" s="89">
        <f t="shared" si="147"/>
        <v>0</v>
      </c>
      <c r="W535" s="220" t="s">
        <v>582</v>
      </c>
      <c r="X535" s="221" t="s">
        <v>602</v>
      </c>
      <c r="Y535" s="222" t="s">
        <v>603</v>
      </c>
      <c r="Z535" s="199"/>
      <c r="AA535" s="218"/>
      <c r="AB535" s="223">
        <v>0</v>
      </c>
      <c r="AC535" s="224" t="s">
        <v>146</v>
      </c>
      <c r="AD535" s="225">
        <f t="shared" si="160"/>
        <v>280</v>
      </c>
      <c r="AE535" s="226">
        <f>CEILING(AD535+AD535*'[1]Nastavení cen'!$J$17,1)</f>
        <v>409</v>
      </c>
      <c r="AF535" s="226">
        <f t="shared" si="161"/>
        <v>0</v>
      </c>
      <c r="AG535" s="241">
        <f>CEILING(AX535+(AX535*'[1]Nastavení cen'!$G$17),1)</f>
        <v>197</v>
      </c>
      <c r="AH535" s="242">
        <f>CEILING(AG535*'[1]Nastavení cen'!$K$17,1)+AG535</f>
        <v>257</v>
      </c>
      <c r="AI535" s="242">
        <f>(AB535*AH535)</f>
        <v>0</v>
      </c>
      <c r="AJ535" s="228">
        <f t="shared" si="155"/>
        <v>666</v>
      </c>
      <c r="AK535" s="218"/>
      <c r="AL535" s="229">
        <f t="shared" si="156"/>
        <v>0</v>
      </c>
      <c r="AM535" s="204"/>
      <c r="AN535" s="230">
        <v>5</v>
      </c>
      <c r="AO535" s="231">
        <f>AB535*AN535</f>
        <v>0</v>
      </c>
      <c r="AP535" s="232">
        <v>0.05</v>
      </c>
      <c r="AQ535" s="233" t="s">
        <v>41</v>
      </c>
      <c r="AR535" s="234">
        <f>AO535*AP535</f>
        <v>0</v>
      </c>
      <c r="AS535" s="235"/>
      <c r="AT535" s="236"/>
      <c r="AU535" s="237"/>
      <c r="AV535" s="238">
        <v>43</v>
      </c>
      <c r="AW535" s="239">
        <f>'[1]Nastavení cen'!$H$17</f>
        <v>390</v>
      </c>
      <c r="AX535" s="240">
        <v>197</v>
      </c>
    </row>
    <row r="536" spans="1:50" ht="17.25" hidden="1" customHeight="1" x14ac:dyDescent="0.3">
      <c r="A536" s="213"/>
      <c r="B536" s="214"/>
      <c r="C536" s="215"/>
      <c r="D536" s="186"/>
      <c r="E536" s="184"/>
      <c r="F536" s="185"/>
      <c r="G536" s="186"/>
      <c r="H536" s="186"/>
      <c r="I536" s="187"/>
      <c r="J536" s="188"/>
      <c r="K536" s="216"/>
      <c r="L536" s="186"/>
      <c r="M536" s="186"/>
      <c r="N536" s="187"/>
      <c r="O536" s="191"/>
      <c r="P536" s="375" t="s">
        <v>551</v>
      </c>
      <c r="Q536" s="218"/>
      <c r="R536" s="219">
        <f t="shared" si="151"/>
        <v>0</v>
      </c>
      <c r="S536" s="219">
        <f t="shared" si="152"/>
        <v>7</v>
      </c>
      <c r="T536" s="195"/>
      <c r="U536" s="196">
        <v>4</v>
      </c>
      <c r="V536" s="89">
        <f t="shared" si="147"/>
        <v>0</v>
      </c>
      <c r="W536" s="220" t="s">
        <v>582</v>
      </c>
      <c r="X536" s="221" t="s">
        <v>602</v>
      </c>
      <c r="Y536" s="222" t="s">
        <v>43</v>
      </c>
      <c r="Z536" s="199"/>
      <c r="AA536" s="218"/>
      <c r="AB536" s="223">
        <v>0</v>
      </c>
      <c r="AC536" s="224" t="s">
        <v>146</v>
      </c>
      <c r="AD536" s="225">
        <f t="shared" si="160"/>
        <v>280</v>
      </c>
      <c r="AE536" s="226">
        <f>CEILING(AD536+AD536*'[1]Nastavení cen'!$J$17,1)</f>
        <v>409</v>
      </c>
      <c r="AF536" s="226">
        <f t="shared" si="161"/>
        <v>0</v>
      </c>
      <c r="AG536" s="227"/>
      <c r="AH536" s="227"/>
      <c r="AI536" s="227"/>
      <c r="AJ536" s="228">
        <f t="shared" si="155"/>
        <v>409</v>
      </c>
      <c r="AK536" s="218"/>
      <c r="AL536" s="229">
        <f t="shared" si="156"/>
        <v>0</v>
      </c>
      <c r="AM536" s="204"/>
      <c r="AN536" s="230" t="s">
        <v>41</v>
      </c>
      <c r="AO536" s="231" t="s">
        <v>41</v>
      </c>
      <c r="AP536" s="245" t="s">
        <v>41</v>
      </c>
      <c r="AQ536" s="233" t="s">
        <v>41</v>
      </c>
      <c r="AR536" s="234" t="s">
        <v>41</v>
      </c>
      <c r="AS536" s="235"/>
      <c r="AT536" s="236"/>
      <c r="AU536" s="237"/>
      <c r="AV536" s="238">
        <v>43</v>
      </c>
      <c r="AW536" s="239">
        <f>'[1]Nastavení cen'!$H$17</f>
        <v>390</v>
      </c>
      <c r="AX536" s="240"/>
    </row>
    <row r="537" spans="1:50" ht="17.25" hidden="1" customHeight="1" x14ac:dyDescent="0.3">
      <c r="A537" s="213"/>
      <c r="B537" s="214"/>
      <c r="C537" s="215"/>
      <c r="D537" s="186"/>
      <c r="E537" s="184"/>
      <c r="F537" s="185"/>
      <c r="G537" s="186"/>
      <c r="H537" s="186"/>
      <c r="I537" s="187"/>
      <c r="J537" s="188"/>
      <c r="K537" s="216"/>
      <c r="L537" s="186"/>
      <c r="M537" s="186"/>
      <c r="N537" s="187"/>
      <c r="O537" s="191"/>
      <c r="P537" s="375" t="s">
        <v>551</v>
      </c>
      <c r="Q537" s="218"/>
      <c r="R537" s="219">
        <f t="shared" si="151"/>
        <v>0</v>
      </c>
      <c r="S537" s="219">
        <f t="shared" si="152"/>
        <v>7</v>
      </c>
      <c r="T537" s="195"/>
      <c r="U537" s="196">
        <v>5</v>
      </c>
      <c r="V537" s="89">
        <f t="shared" si="147"/>
        <v>0</v>
      </c>
      <c r="W537" s="220" t="s">
        <v>582</v>
      </c>
      <c r="X537" s="221" t="s">
        <v>604</v>
      </c>
      <c r="Y537" s="222" t="s">
        <v>572</v>
      </c>
      <c r="Z537" s="199"/>
      <c r="AA537" s="218"/>
      <c r="AB537" s="223">
        <v>0</v>
      </c>
      <c r="AC537" s="224" t="s">
        <v>146</v>
      </c>
      <c r="AD537" s="225">
        <f t="shared" si="160"/>
        <v>254</v>
      </c>
      <c r="AE537" s="226">
        <f>CEILING(AD537+AD537*'[1]Nastavení cen'!$J$17,1)</f>
        <v>371</v>
      </c>
      <c r="AF537" s="226">
        <f t="shared" si="161"/>
        <v>0</v>
      </c>
      <c r="AG537" s="227">
        <f>CEILING(AX537+(AX537*'[1]Nastavení cen'!$G$17),1)</f>
        <v>500</v>
      </c>
      <c r="AH537" s="227">
        <f>CEILING(AG537*'[1]Nastavení cen'!$K$17,1)+AG537</f>
        <v>650</v>
      </c>
      <c r="AI537" s="227">
        <f>(AB537*AH537)</f>
        <v>0</v>
      </c>
      <c r="AJ537" s="228">
        <f t="shared" si="155"/>
        <v>1021</v>
      </c>
      <c r="AK537" s="218"/>
      <c r="AL537" s="229">
        <f t="shared" si="156"/>
        <v>0</v>
      </c>
      <c r="AM537" s="204"/>
      <c r="AN537" s="230">
        <v>5</v>
      </c>
      <c r="AO537" s="231">
        <f>AB537*AN537</f>
        <v>0</v>
      </c>
      <c r="AP537" s="232">
        <v>0.05</v>
      </c>
      <c r="AQ537" s="233" t="s">
        <v>41</v>
      </c>
      <c r="AR537" s="234">
        <f>AO537*AP537</f>
        <v>0</v>
      </c>
      <c r="AS537" s="235"/>
      <c r="AT537" s="236"/>
      <c r="AU537" s="237"/>
      <c r="AV537" s="238">
        <v>39</v>
      </c>
      <c r="AW537" s="239">
        <f>'[1]Nastavení cen'!$H$17</f>
        <v>390</v>
      </c>
      <c r="AX537" s="240">
        <v>500</v>
      </c>
    </row>
    <row r="538" spans="1:50" ht="17.25" hidden="1" customHeight="1" x14ac:dyDescent="0.3">
      <c r="A538" s="213"/>
      <c r="B538" s="214"/>
      <c r="C538" s="215"/>
      <c r="D538" s="186"/>
      <c r="E538" s="184"/>
      <c r="F538" s="185"/>
      <c r="G538" s="186"/>
      <c r="H538" s="186"/>
      <c r="I538" s="187"/>
      <c r="J538" s="188"/>
      <c r="K538" s="216"/>
      <c r="L538" s="186"/>
      <c r="M538" s="186"/>
      <c r="N538" s="187"/>
      <c r="O538" s="191"/>
      <c r="P538" s="375" t="s">
        <v>551</v>
      </c>
      <c r="Q538" s="218"/>
      <c r="R538" s="219">
        <f t="shared" si="151"/>
        <v>0</v>
      </c>
      <c r="S538" s="219">
        <f t="shared" si="152"/>
        <v>7</v>
      </c>
      <c r="T538" s="195"/>
      <c r="U538" s="196">
        <v>4</v>
      </c>
      <c r="V538" s="89">
        <f t="shared" si="147"/>
        <v>0</v>
      </c>
      <c r="W538" s="220" t="s">
        <v>582</v>
      </c>
      <c r="X538" s="221" t="s">
        <v>604</v>
      </c>
      <c r="Y538" s="222" t="s">
        <v>43</v>
      </c>
      <c r="Z538" s="199"/>
      <c r="AA538" s="218"/>
      <c r="AB538" s="223">
        <v>0</v>
      </c>
      <c r="AC538" s="224" t="s">
        <v>146</v>
      </c>
      <c r="AD538" s="225">
        <f t="shared" si="160"/>
        <v>254</v>
      </c>
      <c r="AE538" s="226">
        <f>CEILING(AD538+AD538*'[1]Nastavení cen'!$J$17,1)</f>
        <v>371</v>
      </c>
      <c r="AF538" s="226">
        <f t="shared" si="161"/>
        <v>0</v>
      </c>
      <c r="AG538" s="227"/>
      <c r="AH538" s="227"/>
      <c r="AI538" s="227"/>
      <c r="AJ538" s="228">
        <f t="shared" si="155"/>
        <v>371</v>
      </c>
      <c r="AK538" s="218"/>
      <c r="AL538" s="229">
        <f t="shared" si="156"/>
        <v>0</v>
      </c>
      <c r="AM538" s="204"/>
      <c r="AN538" s="230" t="s">
        <v>41</v>
      </c>
      <c r="AO538" s="231" t="s">
        <v>41</v>
      </c>
      <c r="AP538" s="245" t="s">
        <v>41</v>
      </c>
      <c r="AQ538" s="233" t="s">
        <v>41</v>
      </c>
      <c r="AR538" s="234" t="s">
        <v>41</v>
      </c>
      <c r="AS538" s="235"/>
      <c r="AT538" s="236"/>
      <c r="AU538" s="237"/>
      <c r="AV538" s="238">
        <v>39</v>
      </c>
      <c r="AW538" s="239">
        <f>'[1]Nastavení cen'!$H$17</f>
        <v>390</v>
      </c>
      <c r="AX538" s="240"/>
    </row>
    <row r="539" spans="1:50" ht="17.25" hidden="1" customHeight="1" x14ac:dyDescent="0.3">
      <c r="A539" s="213"/>
      <c r="B539" s="214"/>
      <c r="C539" s="215"/>
      <c r="D539" s="186"/>
      <c r="E539" s="184"/>
      <c r="F539" s="185"/>
      <c r="G539" s="186"/>
      <c r="H539" s="186"/>
      <c r="I539" s="187"/>
      <c r="J539" s="188"/>
      <c r="K539" s="216"/>
      <c r="L539" s="186"/>
      <c r="M539" s="186"/>
      <c r="N539" s="187"/>
      <c r="O539" s="191"/>
      <c r="P539" s="375" t="s">
        <v>551</v>
      </c>
      <c r="Q539" s="218"/>
      <c r="R539" s="219">
        <f t="shared" si="151"/>
        <v>0</v>
      </c>
      <c r="S539" s="219">
        <f t="shared" si="152"/>
        <v>7</v>
      </c>
      <c r="T539" s="195"/>
      <c r="U539" s="196">
        <v>1</v>
      </c>
      <c r="V539" s="89">
        <f t="shared" si="147"/>
        <v>0</v>
      </c>
      <c r="W539" s="220" t="s">
        <v>605</v>
      </c>
      <c r="X539" s="221" t="s">
        <v>606</v>
      </c>
      <c r="Y539" s="222" t="s">
        <v>584</v>
      </c>
      <c r="Z539" s="199"/>
      <c r="AA539" s="218"/>
      <c r="AB539" s="223">
        <v>0</v>
      </c>
      <c r="AC539" s="224" t="s">
        <v>48</v>
      </c>
      <c r="AD539" s="225">
        <f t="shared" si="160"/>
        <v>221</v>
      </c>
      <c r="AE539" s="226">
        <f>CEILING(AD539+AD539*'[1]Nastavení cen'!$J$17,1)</f>
        <v>323</v>
      </c>
      <c r="AF539" s="226">
        <f t="shared" si="161"/>
        <v>0</v>
      </c>
      <c r="AG539" s="241">
        <f>CEILING(AX539+(AX539*'[1]Nastavení cen'!$G$17),1)</f>
        <v>1250</v>
      </c>
      <c r="AH539" s="242">
        <f>CEILING(AG539*'[1]Nastavení cen'!$K$17,1)+AG539</f>
        <v>1625</v>
      </c>
      <c r="AI539" s="242">
        <f>(AB539*AH539)</f>
        <v>0</v>
      </c>
      <c r="AJ539" s="228">
        <f t="shared" si="155"/>
        <v>1948</v>
      </c>
      <c r="AK539" s="218"/>
      <c r="AL539" s="229">
        <f t="shared" si="156"/>
        <v>0</v>
      </c>
      <c r="AM539" s="204"/>
      <c r="AN539" s="230">
        <v>20</v>
      </c>
      <c r="AO539" s="231">
        <f>AB539*AN539</f>
        <v>0</v>
      </c>
      <c r="AP539" s="232">
        <v>0.05</v>
      </c>
      <c r="AQ539" s="233" t="s">
        <v>41</v>
      </c>
      <c r="AR539" s="234">
        <f>AO539*AP539</f>
        <v>0</v>
      </c>
      <c r="AS539" s="235"/>
      <c r="AT539" s="236"/>
      <c r="AU539" s="237"/>
      <c r="AV539" s="238">
        <v>34</v>
      </c>
      <c r="AW539" s="239">
        <f>'[1]Nastavení cen'!$H$17</f>
        <v>390</v>
      </c>
      <c r="AX539" s="240">
        <v>1250</v>
      </c>
    </row>
    <row r="540" spans="1:50" ht="17.25" hidden="1" customHeight="1" x14ac:dyDescent="0.3">
      <c r="A540" s="213"/>
      <c r="B540" s="214"/>
      <c r="C540" s="215"/>
      <c r="D540" s="186"/>
      <c r="E540" s="184"/>
      <c r="F540" s="185"/>
      <c r="G540" s="186"/>
      <c r="H540" s="186"/>
      <c r="I540" s="187"/>
      <c r="J540" s="188"/>
      <c r="K540" s="216"/>
      <c r="L540" s="186"/>
      <c r="M540" s="186"/>
      <c r="N540" s="187"/>
      <c r="O540" s="191"/>
      <c r="P540" s="375" t="s">
        <v>551</v>
      </c>
      <c r="Q540" s="218"/>
      <c r="R540" s="219">
        <f t="shared" si="151"/>
        <v>0</v>
      </c>
      <c r="S540" s="219">
        <f t="shared" si="152"/>
        <v>7</v>
      </c>
      <c r="T540" s="195"/>
      <c r="U540" s="196">
        <v>4</v>
      </c>
      <c r="V540" s="89">
        <f t="shared" si="147"/>
        <v>0</v>
      </c>
      <c r="W540" s="220" t="s">
        <v>605</v>
      </c>
      <c r="X540" s="221" t="s">
        <v>606</v>
      </c>
      <c r="Y540" s="222" t="s">
        <v>43</v>
      </c>
      <c r="Z540" s="199"/>
      <c r="AA540" s="218"/>
      <c r="AB540" s="223">
        <v>0</v>
      </c>
      <c r="AC540" s="224" t="s">
        <v>48</v>
      </c>
      <c r="AD540" s="225">
        <f t="shared" si="160"/>
        <v>221</v>
      </c>
      <c r="AE540" s="226">
        <f>CEILING(AD540+AD540*'[1]Nastavení cen'!$J$17,1)</f>
        <v>323</v>
      </c>
      <c r="AF540" s="226">
        <f t="shared" si="161"/>
        <v>0</v>
      </c>
      <c r="AG540" s="227"/>
      <c r="AH540" s="227"/>
      <c r="AI540" s="227"/>
      <c r="AJ540" s="228">
        <f t="shared" si="155"/>
        <v>323</v>
      </c>
      <c r="AK540" s="218"/>
      <c r="AL540" s="229">
        <f t="shared" si="156"/>
        <v>0</v>
      </c>
      <c r="AM540" s="204"/>
      <c r="AN540" s="230" t="s">
        <v>41</v>
      </c>
      <c r="AO540" s="231" t="s">
        <v>41</v>
      </c>
      <c r="AP540" s="245" t="s">
        <v>41</v>
      </c>
      <c r="AQ540" s="233" t="s">
        <v>41</v>
      </c>
      <c r="AR540" s="234" t="s">
        <v>41</v>
      </c>
      <c r="AS540" s="235"/>
      <c r="AT540" s="236"/>
      <c r="AU540" s="237"/>
      <c r="AV540" s="238">
        <v>34</v>
      </c>
      <c r="AW540" s="239">
        <f>'[1]Nastavení cen'!$H$17</f>
        <v>390</v>
      </c>
      <c r="AX540" s="240"/>
    </row>
    <row r="541" spans="1:50" ht="17.25" hidden="1" customHeight="1" x14ac:dyDescent="0.3">
      <c r="A541" s="213"/>
      <c r="B541" s="214"/>
      <c r="C541" s="215"/>
      <c r="D541" s="186"/>
      <c r="E541" s="184"/>
      <c r="F541" s="185"/>
      <c r="G541" s="186"/>
      <c r="H541" s="186"/>
      <c r="I541" s="187"/>
      <c r="J541" s="188"/>
      <c r="K541" s="216"/>
      <c r="L541" s="186"/>
      <c r="M541" s="186"/>
      <c r="N541" s="187"/>
      <c r="O541" s="191"/>
      <c r="P541" s="375" t="s">
        <v>551</v>
      </c>
      <c r="Q541" s="218"/>
      <c r="R541" s="219">
        <f t="shared" si="151"/>
        <v>0</v>
      </c>
      <c r="S541" s="219">
        <f t="shared" si="152"/>
        <v>7</v>
      </c>
      <c r="T541" s="195"/>
      <c r="U541" s="196">
        <v>1</v>
      </c>
      <c r="V541" s="89">
        <f t="shared" si="147"/>
        <v>0</v>
      </c>
      <c r="W541" s="220" t="s">
        <v>605</v>
      </c>
      <c r="X541" s="221" t="s">
        <v>607</v>
      </c>
      <c r="Y541" s="222" t="s">
        <v>586</v>
      </c>
      <c r="Z541" s="199"/>
      <c r="AA541" s="218"/>
      <c r="AB541" s="223">
        <v>0</v>
      </c>
      <c r="AC541" s="224" t="s">
        <v>146</v>
      </c>
      <c r="AD541" s="225">
        <f t="shared" si="160"/>
        <v>189</v>
      </c>
      <c r="AE541" s="226">
        <f>CEILING(AD541+AD541*'[1]Nastavení cen'!$J$17,1)</f>
        <v>276</v>
      </c>
      <c r="AF541" s="226">
        <f t="shared" si="161"/>
        <v>0</v>
      </c>
      <c r="AG541" s="241">
        <f>CEILING(AX541+(AX541*'[1]Nastavení cen'!$G$17),1)</f>
        <v>134</v>
      </c>
      <c r="AH541" s="242">
        <f>CEILING(AG541*'[1]Nastavení cen'!$K$17,1)+AG541</f>
        <v>175</v>
      </c>
      <c r="AI541" s="242">
        <f>(AB541*AH541)</f>
        <v>0</v>
      </c>
      <c r="AJ541" s="228">
        <f t="shared" si="155"/>
        <v>451</v>
      </c>
      <c r="AK541" s="218"/>
      <c r="AL541" s="229">
        <f t="shared" si="156"/>
        <v>0</v>
      </c>
      <c r="AM541" s="204"/>
      <c r="AN541" s="230">
        <v>5</v>
      </c>
      <c r="AO541" s="231">
        <f>AB541*AN541</f>
        <v>0</v>
      </c>
      <c r="AP541" s="232">
        <v>0.05</v>
      </c>
      <c r="AQ541" s="233" t="s">
        <v>41</v>
      </c>
      <c r="AR541" s="234">
        <f>AO541*AP541</f>
        <v>0</v>
      </c>
      <c r="AS541" s="235"/>
      <c r="AT541" s="236"/>
      <c r="AU541" s="237"/>
      <c r="AV541" s="238">
        <v>29</v>
      </c>
      <c r="AW541" s="239">
        <f>'[1]Nastavení cen'!$H$17</f>
        <v>390</v>
      </c>
      <c r="AX541" s="240">
        <v>134</v>
      </c>
    </row>
    <row r="542" spans="1:50" ht="17.25" hidden="1" customHeight="1" x14ac:dyDescent="0.3">
      <c r="A542" s="213"/>
      <c r="B542" s="214"/>
      <c r="C542" s="215"/>
      <c r="D542" s="186"/>
      <c r="E542" s="184"/>
      <c r="F542" s="185"/>
      <c r="G542" s="186"/>
      <c r="H542" s="186"/>
      <c r="I542" s="187"/>
      <c r="J542" s="188"/>
      <c r="K542" s="216"/>
      <c r="L542" s="186"/>
      <c r="M542" s="186"/>
      <c r="N542" s="187"/>
      <c r="O542" s="191"/>
      <c r="P542" s="375" t="s">
        <v>551</v>
      </c>
      <c r="Q542" s="218"/>
      <c r="R542" s="219">
        <f t="shared" si="151"/>
        <v>0</v>
      </c>
      <c r="S542" s="219">
        <f t="shared" si="152"/>
        <v>7</v>
      </c>
      <c r="T542" s="195"/>
      <c r="U542" s="196">
        <v>4</v>
      </c>
      <c r="V542" s="89">
        <f t="shared" si="147"/>
        <v>0</v>
      </c>
      <c r="W542" s="220" t="s">
        <v>605</v>
      </c>
      <c r="X542" s="221" t="s">
        <v>607</v>
      </c>
      <c r="Y542" s="222" t="s">
        <v>43</v>
      </c>
      <c r="Z542" s="199"/>
      <c r="AA542" s="218"/>
      <c r="AB542" s="223">
        <v>0</v>
      </c>
      <c r="AC542" s="224" t="s">
        <v>146</v>
      </c>
      <c r="AD542" s="225">
        <f t="shared" si="160"/>
        <v>189</v>
      </c>
      <c r="AE542" s="226">
        <f>CEILING(AD542+AD542*'[1]Nastavení cen'!$J$17,1)</f>
        <v>276</v>
      </c>
      <c r="AF542" s="226">
        <f t="shared" si="161"/>
        <v>0</v>
      </c>
      <c r="AG542" s="227"/>
      <c r="AH542" s="227"/>
      <c r="AI542" s="227"/>
      <c r="AJ542" s="228">
        <f t="shared" si="155"/>
        <v>276</v>
      </c>
      <c r="AK542" s="218"/>
      <c r="AL542" s="229">
        <f t="shared" si="156"/>
        <v>0</v>
      </c>
      <c r="AM542" s="204"/>
      <c r="AN542" s="230" t="s">
        <v>41</v>
      </c>
      <c r="AO542" s="231" t="s">
        <v>41</v>
      </c>
      <c r="AP542" s="245" t="s">
        <v>41</v>
      </c>
      <c r="AQ542" s="233" t="s">
        <v>41</v>
      </c>
      <c r="AR542" s="234" t="s">
        <v>41</v>
      </c>
      <c r="AS542" s="235"/>
      <c r="AT542" s="236"/>
      <c r="AU542" s="237"/>
      <c r="AV542" s="238">
        <v>29</v>
      </c>
      <c r="AW542" s="239">
        <f>'[1]Nastavení cen'!$H$17</f>
        <v>390</v>
      </c>
      <c r="AX542" s="240"/>
    </row>
    <row r="543" spans="1:50" ht="17.25" hidden="1" customHeight="1" x14ac:dyDescent="0.3">
      <c r="A543" s="213"/>
      <c r="B543" s="214"/>
      <c r="C543" s="215"/>
      <c r="D543" s="186"/>
      <c r="E543" s="184"/>
      <c r="F543" s="185"/>
      <c r="G543" s="186"/>
      <c r="H543" s="186"/>
      <c r="I543" s="187"/>
      <c r="J543" s="188"/>
      <c r="K543" s="216"/>
      <c r="L543" s="186"/>
      <c r="M543" s="186"/>
      <c r="N543" s="187"/>
      <c r="O543" s="191"/>
      <c r="P543" s="375" t="s">
        <v>551</v>
      </c>
      <c r="Q543" s="218"/>
      <c r="R543" s="219">
        <f t="shared" si="151"/>
        <v>0</v>
      </c>
      <c r="S543" s="219">
        <f t="shared" si="152"/>
        <v>7</v>
      </c>
      <c r="T543" s="195"/>
      <c r="U543" s="196">
        <v>1</v>
      </c>
      <c r="V543" s="89">
        <f t="shared" si="147"/>
        <v>0</v>
      </c>
      <c r="W543" s="220" t="s">
        <v>605</v>
      </c>
      <c r="X543" s="221" t="s">
        <v>608</v>
      </c>
      <c r="Y543" s="222" t="s">
        <v>589</v>
      </c>
      <c r="Z543" s="199"/>
      <c r="AA543" s="218"/>
      <c r="AB543" s="223">
        <v>0</v>
      </c>
      <c r="AC543" s="224" t="s">
        <v>48</v>
      </c>
      <c r="AD543" s="225">
        <f t="shared" si="160"/>
        <v>247</v>
      </c>
      <c r="AE543" s="226">
        <f>CEILING(AD543+AD543*'[1]Nastavení cen'!$J$17,1)</f>
        <v>361</v>
      </c>
      <c r="AF543" s="226">
        <f t="shared" si="161"/>
        <v>0</v>
      </c>
      <c r="AG543" s="241">
        <f>CEILING(AX543+(AX543*'[1]Nastavení cen'!$G$17),1)</f>
        <v>1466</v>
      </c>
      <c r="AH543" s="242">
        <f>CEILING(AG543*'[1]Nastavení cen'!$K$17,1)+AG543</f>
        <v>1906</v>
      </c>
      <c r="AI543" s="242">
        <f>(AB543*AH543)</f>
        <v>0</v>
      </c>
      <c r="AJ543" s="228">
        <f t="shared" si="155"/>
        <v>2267</v>
      </c>
      <c r="AK543" s="218"/>
      <c r="AL543" s="229">
        <f t="shared" si="156"/>
        <v>0</v>
      </c>
      <c r="AM543" s="204"/>
      <c r="AN543" s="230">
        <v>20</v>
      </c>
      <c r="AO543" s="231">
        <f>AB543*AN543</f>
        <v>0</v>
      </c>
      <c r="AP543" s="232">
        <v>0.05</v>
      </c>
      <c r="AQ543" s="233" t="s">
        <v>41</v>
      </c>
      <c r="AR543" s="234">
        <f>AO543*AP543</f>
        <v>0</v>
      </c>
      <c r="AS543" s="235"/>
      <c r="AT543" s="236"/>
      <c r="AU543" s="237"/>
      <c r="AV543" s="238">
        <v>38</v>
      </c>
      <c r="AW543" s="239">
        <f>'[1]Nastavení cen'!$H$17</f>
        <v>390</v>
      </c>
      <c r="AX543" s="240">
        <v>1466</v>
      </c>
    </row>
    <row r="544" spans="1:50" ht="17.25" hidden="1" customHeight="1" x14ac:dyDescent="0.3">
      <c r="A544" s="213"/>
      <c r="B544" s="214"/>
      <c r="C544" s="215"/>
      <c r="D544" s="186"/>
      <c r="E544" s="184"/>
      <c r="F544" s="185"/>
      <c r="G544" s="186"/>
      <c r="H544" s="186"/>
      <c r="I544" s="187"/>
      <c r="J544" s="188"/>
      <c r="K544" s="216"/>
      <c r="L544" s="186"/>
      <c r="M544" s="186"/>
      <c r="N544" s="187"/>
      <c r="O544" s="191"/>
      <c r="P544" s="375" t="s">
        <v>551</v>
      </c>
      <c r="Q544" s="218"/>
      <c r="R544" s="219">
        <f t="shared" si="151"/>
        <v>0</v>
      </c>
      <c r="S544" s="219">
        <f t="shared" si="152"/>
        <v>7</v>
      </c>
      <c r="T544" s="195"/>
      <c r="U544" s="196">
        <v>4</v>
      </c>
      <c r="V544" s="89">
        <f t="shared" si="147"/>
        <v>0</v>
      </c>
      <c r="W544" s="220" t="s">
        <v>605</v>
      </c>
      <c r="X544" s="221" t="s">
        <v>608</v>
      </c>
      <c r="Y544" s="222" t="s">
        <v>43</v>
      </c>
      <c r="Z544" s="199"/>
      <c r="AA544" s="218"/>
      <c r="AB544" s="223">
        <v>0</v>
      </c>
      <c r="AC544" s="224" t="s">
        <v>48</v>
      </c>
      <c r="AD544" s="225">
        <f t="shared" si="160"/>
        <v>247</v>
      </c>
      <c r="AE544" s="226">
        <f>CEILING(AD544+AD544*'[1]Nastavení cen'!$J$17,1)</f>
        <v>361</v>
      </c>
      <c r="AF544" s="226">
        <f t="shared" si="161"/>
        <v>0</v>
      </c>
      <c r="AG544" s="227"/>
      <c r="AH544" s="227"/>
      <c r="AI544" s="227"/>
      <c r="AJ544" s="228">
        <f t="shared" si="155"/>
        <v>361</v>
      </c>
      <c r="AK544" s="218"/>
      <c r="AL544" s="229">
        <f t="shared" si="156"/>
        <v>0</v>
      </c>
      <c r="AM544" s="204"/>
      <c r="AN544" s="230" t="s">
        <v>41</v>
      </c>
      <c r="AO544" s="231" t="s">
        <v>41</v>
      </c>
      <c r="AP544" s="245" t="s">
        <v>41</v>
      </c>
      <c r="AQ544" s="233" t="s">
        <v>41</v>
      </c>
      <c r="AR544" s="234" t="s">
        <v>41</v>
      </c>
      <c r="AS544" s="235"/>
      <c r="AT544" s="236"/>
      <c r="AU544" s="237"/>
      <c r="AV544" s="238">
        <v>38</v>
      </c>
      <c r="AW544" s="239">
        <f>'[1]Nastavení cen'!$H$17</f>
        <v>390</v>
      </c>
      <c r="AX544" s="240"/>
    </row>
    <row r="545" spans="1:50" ht="17.25" hidden="1" customHeight="1" x14ac:dyDescent="0.3">
      <c r="A545" s="213"/>
      <c r="B545" s="214"/>
      <c r="C545" s="215"/>
      <c r="D545" s="186"/>
      <c r="E545" s="184"/>
      <c r="F545" s="185"/>
      <c r="G545" s="186"/>
      <c r="H545" s="186"/>
      <c r="I545" s="187"/>
      <c r="J545" s="188"/>
      <c r="K545" s="216"/>
      <c r="L545" s="186"/>
      <c r="M545" s="186"/>
      <c r="N545" s="187"/>
      <c r="O545" s="191"/>
      <c r="P545" s="375" t="s">
        <v>551</v>
      </c>
      <c r="Q545" s="218"/>
      <c r="R545" s="219">
        <f t="shared" si="151"/>
        <v>0</v>
      </c>
      <c r="S545" s="219">
        <f t="shared" si="152"/>
        <v>7</v>
      </c>
      <c r="T545" s="195"/>
      <c r="U545" s="196">
        <v>1</v>
      </c>
      <c r="V545" s="89">
        <f t="shared" si="147"/>
        <v>0</v>
      </c>
      <c r="W545" s="220" t="s">
        <v>605</v>
      </c>
      <c r="X545" s="221" t="s">
        <v>609</v>
      </c>
      <c r="Y545" s="222" t="s">
        <v>591</v>
      </c>
      <c r="Z545" s="199"/>
      <c r="AA545" s="218"/>
      <c r="AB545" s="223">
        <v>0</v>
      </c>
      <c r="AC545" s="224" t="s">
        <v>146</v>
      </c>
      <c r="AD545" s="225">
        <f t="shared" si="160"/>
        <v>215</v>
      </c>
      <c r="AE545" s="226">
        <f>CEILING(AD545+AD545*'[1]Nastavení cen'!$J$17,1)</f>
        <v>314</v>
      </c>
      <c r="AF545" s="226">
        <f t="shared" si="161"/>
        <v>0</v>
      </c>
      <c r="AG545" s="241">
        <f>CEILING(AX545+(AX545*'[1]Nastavení cen'!$G$17),1)</f>
        <v>157</v>
      </c>
      <c r="AH545" s="242">
        <f>CEILING(AG545*'[1]Nastavení cen'!$K$17,1)+AG545</f>
        <v>205</v>
      </c>
      <c r="AI545" s="242">
        <f>(AB545*AH545)</f>
        <v>0</v>
      </c>
      <c r="AJ545" s="228">
        <f t="shared" si="155"/>
        <v>519</v>
      </c>
      <c r="AK545" s="218"/>
      <c r="AL545" s="229">
        <f t="shared" si="156"/>
        <v>0</v>
      </c>
      <c r="AM545" s="204"/>
      <c r="AN545" s="230">
        <v>5</v>
      </c>
      <c r="AO545" s="231">
        <f>AB545*AN545</f>
        <v>0</v>
      </c>
      <c r="AP545" s="232">
        <v>0.05</v>
      </c>
      <c r="AQ545" s="233" t="s">
        <v>41</v>
      </c>
      <c r="AR545" s="234">
        <f>AO545*AP545</f>
        <v>0</v>
      </c>
      <c r="AS545" s="235"/>
      <c r="AT545" s="236"/>
      <c r="AU545" s="237"/>
      <c r="AV545" s="238">
        <v>33</v>
      </c>
      <c r="AW545" s="239">
        <f>'[1]Nastavení cen'!$H$17</f>
        <v>390</v>
      </c>
      <c r="AX545" s="240">
        <v>157</v>
      </c>
    </row>
    <row r="546" spans="1:50" ht="17.25" hidden="1" customHeight="1" x14ac:dyDescent="0.3">
      <c r="A546" s="213"/>
      <c r="B546" s="214"/>
      <c r="C546" s="215"/>
      <c r="D546" s="186"/>
      <c r="E546" s="184"/>
      <c r="F546" s="185"/>
      <c r="G546" s="186"/>
      <c r="H546" s="186"/>
      <c r="I546" s="187"/>
      <c r="J546" s="188"/>
      <c r="K546" s="216"/>
      <c r="L546" s="186"/>
      <c r="M546" s="186"/>
      <c r="N546" s="187"/>
      <c r="O546" s="191"/>
      <c r="P546" s="375" t="s">
        <v>551</v>
      </c>
      <c r="Q546" s="218"/>
      <c r="R546" s="219">
        <f t="shared" si="151"/>
        <v>0</v>
      </c>
      <c r="S546" s="219">
        <f t="shared" si="152"/>
        <v>7</v>
      </c>
      <c r="T546" s="195"/>
      <c r="U546" s="196">
        <v>4</v>
      </c>
      <c r="V546" s="89">
        <f t="shared" si="147"/>
        <v>0</v>
      </c>
      <c r="W546" s="220" t="s">
        <v>605</v>
      </c>
      <c r="X546" s="221" t="s">
        <v>609</v>
      </c>
      <c r="Y546" s="222" t="s">
        <v>43</v>
      </c>
      <c r="Z546" s="199"/>
      <c r="AA546" s="218"/>
      <c r="AB546" s="223">
        <v>0</v>
      </c>
      <c r="AC546" s="224" t="s">
        <v>146</v>
      </c>
      <c r="AD546" s="225">
        <f t="shared" si="160"/>
        <v>215</v>
      </c>
      <c r="AE546" s="226">
        <f>CEILING(AD546+AD546*'[1]Nastavení cen'!$J$17,1)</f>
        <v>314</v>
      </c>
      <c r="AF546" s="226">
        <f t="shared" si="161"/>
        <v>0</v>
      </c>
      <c r="AG546" s="227"/>
      <c r="AH546" s="227"/>
      <c r="AI546" s="227"/>
      <c r="AJ546" s="228">
        <f t="shared" si="155"/>
        <v>314</v>
      </c>
      <c r="AK546" s="218"/>
      <c r="AL546" s="229">
        <f t="shared" si="156"/>
        <v>0</v>
      </c>
      <c r="AM546" s="204"/>
      <c r="AN546" s="230" t="s">
        <v>41</v>
      </c>
      <c r="AO546" s="231" t="s">
        <v>41</v>
      </c>
      <c r="AP546" s="245" t="s">
        <v>41</v>
      </c>
      <c r="AQ546" s="233" t="s">
        <v>41</v>
      </c>
      <c r="AR546" s="234" t="s">
        <v>41</v>
      </c>
      <c r="AS546" s="235"/>
      <c r="AT546" s="236"/>
      <c r="AU546" s="237"/>
      <c r="AV546" s="238">
        <v>33</v>
      </c>
      <c r="AW546" s="239">
        <f>'[1]Nastavení cen'!$H$17</f>
        <v>390</v>
      </c>
      <c r="AX546" s="240"/>
    </row>
    <row r="547" spans="1:50" ht="17.25" hidden="1" customHeight="1" x14ac:dyDescent="0.3">
      <c r="A547" s="213"/>
      <c r="B547" s="214"/>
      <c r="C547" s="215"/>
      <c r="D547" s="186"/>
      <c r="E547" s="184"/>
      <c r="F547" s="185"/>
      <c r="G547" s="186"/>
      <c r="H547" s="186"/>
      <c r="I547" s="187"/>
      <c r="J547" s="188"/>
      <c r="K547" s="216"/>
      <c r="L547" s="186"/>
      <c r="M547" s="186"/>
      <c r="N547" s="187"/>
      <c r="O547" s="191"/>
      <c r="P547" s="375" t="s">
        <v>551</v>
      </c>
      <c r="Q547" s="218"/>
      <c r="R547" s="219">
        <f t="shared" si="151"/>
        <v>0</v>
      </c>
      <c r="S547" s="219">
        <f t="shared" si="152"/>
        <v>7</v>
      </c>
      <c r="T547" s="195"/>
      <c r="U547" s="196">
        <v>1</v>
      </c>
      <c r="V547" s="89">
        <f t="shared" si="147"/>
        <v>0</v>
      </c>
      <c r="W547" s="220" t="s">
        <v>610</v>
      </c>
      <c r="X547" s="221" t="s">
        <v>611</v>
      </c>
      <c r="Y547" s="222" t="s">
        <v>574</v>
      </c>
      <c r="Z547" s="199"/>
      <c r="AA547" s="218"/>
      <c r="AB547" s="223">
        <v>0</v>
      </c>
      <c r="AC547" s="224" t="s">
        <v>48</v>
      </c>
      <c r="AD547" s="225">
        <f t="shared" si="160"/>
        <v>267</v>
      </c>
      <c r="AE547" s="226">
        <f>CEILING(AD547+AD547*'[1]Nastavení cen'!$J$17,1)</f>
        <v>390</v>
      </c>
      <c r="AF547" s="226">
        <f t="shared" si="161"/>
        <v>0</v>
      </c>
      <c r="AG547" s="241">
        <f>CEILING(AX547+(AX547*'[1]Nastavení cen'!$G$17),1)</f>
        <v>1611</v>
      </c>
      <c r="AH547" s="242">
        <f>CEILING(AG547*'[1]Nastavení cen'!$K$17,1)+AG547</f>
        <v>2095</v>
      </c>
      <c r="AI547" s="242">
        <f>(AB547*AH547)</f>
        <v>0</v>
      </c>
      <c r="AJ547" s="228">
        <f t="shared" si="155"/>
        <v>2485</v>
      </c>
      <c r="AK547" s="218"/>
      <c r="AL547" s="229">
        <f t="shared" si="156"/>
        <v>0</v>
      </c>
      <c r="AM547" s="204"/>
      <c r="AN547" s="230">
        <v>20</v>
      </c>
      <c r="AO547" s="231">
        <f>AB547*AN547</f>
        <v>0</v>
      </c>
      <c r="AP547" s="232">
        <v>0.05</v>
      </c>
      <c r="AQ547" s="233" t="s">
        <v>41</v>
      </c>
      <c r="AR547" s="234">
        <f>AO547*AP547</f>
        <v>0</v>
      </c>
      <c r="AS547" s="235"/>
      <c r="AT547" s="236"/>
      <c r="AU547" s="237"/>
      <c r="AV547" s="238">
        <v>41</v>
      </c>
      <c r="AW547" s="239">
        <f>'[1]Nastavení cen'!$H$17</f>
        <v>390</v>
      </c>
      <c r="AX547" s="240">
        <v>1611</v>
      </c>
    </row>
    <row r="548" spans="1:50" ht="17.25" hidden="1" customHeight="1" x14ac:dyDescent="0.3">
      <c r="A548" s="213"/>
      <c r="B548" s="214"/>
      <c r="C548" s="215"/>
      <c r="D548" s="186"/>
      <c r="E548" s="184"/>
      <c r="F548" s="185"/>
      <c r="G548" s="186"/>
      <c r="H548" s="186"/>
      <c r="I548" s="187"/>
      <c r="J548" s="188"/>
      <c r="K548" s="216"/>
      <c r="L548" s="186"/>
      <c r="M548" s="186"/>
      <c r="N548" s="187"/>
      <c r="O548" s="191"/>
      <c r="P548" s="375" t="s">
        <v>551</v>
      </c>
      <c r="Q548" s="218"/>
      <c r="R548" s="219">
        <f t="shared" si="151"/>
        <v>0</v>
      </c>
      <c r="S548" s="219">
        <f t="shared" si="152"/>
        <v>7</v>
      </c>
      <c r="T548" s="195"/>
      <c r="U548" s="196">
        <v>4</v>
      </c>
      <c r="V548" s="89">
        <f t="shared" si="147"/>
        <v>0</v>
      </c>
      <c r="W548" s="220" t="s">
        <v>610</v>
      </c>
      <c r="X548" s="221" t="s">
        <v>611</v>
      </c>
      <c r="Y548" s="222" t="s">
        <v>43</v>
      </c>
      <c r="Z548" s="199"/>
      <c r="AA548" s="218"/>
      <c r="AB548" s="223">
        <v>0</v>
      </c>
      <c r="AC548" s="224" t="s">
        <v>48</v>
      </c>
      <c r="AD548" s="225">
        <f t="shared" si="160"/>
        <v>267</v>
      </c>
      <c r="AE548" s="226">
        <f>CEILING(AD548+AD548*'[1]Nastavení cen'!$J$17,1)</f>
        <v>390</v>
      </c>
      <c r="AF548" s="226">
        <f t="shared" si="161"/>
        <v>0</v>
      </c>
      <c r="AG548" s="227"/>
      <c r="AH548" s="227"/>
      <c r="AI548" s="227"/>
      <c r="AJ548" s="228">
        <f t="shared" si="155"/>
        <v>390</v>
      </c>
      <c r="AK548" s="218"/>
      <c r="AL548" s="229">
        <f t="shared" si="156"/>
        <v>0</v>
      </c>
      <c r="AM548" s="204"/>
      <c r="AN548" s="230" t="s">
        <v>41</v>
      </c>
      <c r="AO548" s="231" t="s">
        <v>41</v>
      </c>
      <c r="AP548" s="245" t="s">
        <v>41</v>
      </c>
      <c r="AQ548" s="233" t="s">
        <v>41</v>
      </c>
      <c r="AR548" s="234" t="s">
        <v>41</v>
      </c>
      <c r="AS548" s="235"/>
      <c r="AT548" s="236"/>
      <c r="AU548" s="237"/>
      <c r="AV548" s="238">
        <v>41</v>
      </c>
      <c r="AW548" s="239">
        <f>'[1]Nastavení cen'!$H$17</f>
        <v>390</v>
      </c>
      <c r="AX548" s="240"/>
    </row>
    <row r="549" spans="1:50" ht="17.25" hidden="1" customHeight="1" x14ac:dyDescent="0.3">
      <c r="A549" s="213"/>
      <c r="B549" s="214"/>
      <c r="C549" s="215"/>
      <c r="D549" s="186"/>
      <c r="E549" s="184"/>
      <c r="F549" s="185"/>
      <c r="G549" s="186"/>
      <c r="H549" s="186"/>
      <c r="I549" s="187"/>
      <c r="J549" s="188"/>
      <c r="K549" s="216"/>
      <c r="L549" s="186"/>
      <c r="M549" s="186"/>
      <c r="N549" s="187"/>
      <c r="O549" s="191"/>
      <c r="P549" s="375" t="s">
        <v>551</v>
      </c>
      <c r="Q549" s="218"/>
      <c r="R549" s="219">
        <f t="shared" si="151"/>
        <v>0</v>
      </c>
      <c r="S549" s="219">
        <f t="shared" si="152"/>
        <v>7</v>
      </c>
      <c r="T549" s="195"/>
      <c r="U549" s="196">
        <v>5</v>
      </c>
      <c r="V549" s="89">
        <f t="shared" si="147"/>
        <v>0</v>
      </c>
      <c r="W549" s="220" t="s">
        <v>610</v>
      </c>
      <c r="X549" s="221" t="s">
        <v>612</v>
      </c>
      <c r="Y549" s="222" t="s">
        <v>572</v>
      </c>
      <c r="Z549" s="199"/>
      <c r="AA549" s="218"/>
      <c r="AB549" s="223">
        <v>0</v>
      </c>
      <c r="AC549" s="224" t="s">
        <v>146</v>
      </c>
      <c r="AD549" s="225">
        <f t="shared" si="160"/>
        <v>234</v>
      </c>
      <c r="AE549" s="226">
        <f>CEILING(AD549+AD549*'[1]Nastavení cen'!$J$17,1)</f>
        <v>342</v>
      </c>
      <c r="AF549" s="226">
        <f t="shared" si="161"/>
        <v>0</v>
      </c>
      <c r="AG549" s="227">
        <f>CEILING(AX549+(AX549*'[1]Nastavení cen'!$G$17),1)</f>
        <v>300</v>
      </c>
      <c r="AH549" s="227">
        <f>CEILING(AG549*'[1]Nastavení cen'!$K$17,1)+AG549</f>
        <v>390</v>
      </c>
      <c r="AI549" s="227">
        <f>(AB549*AH549)</f>
        <v>0</v>
      </c>
      <c r="AJ549" s="228">
        <f t="shared" si="155"/>
        <v>732</v>
      </c>
      <c r="AK549" s="218"/>
      <c r="AL549" s="229">
        <f t="shared" si="156"/>
        <v>0</v>
      </c>
      <c r="AM549" s="204"/>
      <c r="AN549" s="230">
        <v>5</v>
      </c>
      <c r="AO549" s="231">
        <f>AB549*AN549</f>
        <v>0</v>
      </c>
      <c r="AP549" s="232">
        <v>0.05</v>
      </c>
      <c r="AQ549" s="233" t="s">
        <v>41</v>
      </c>
      <c r="AR549" s="234">
        <f>AO549*AP549</f>
        <v>0</v>
      </c>
      <c r="AS549" s="235"/>
      <c r="AT549" s="236"/>
      <c r="AU549" s="237"/>
      <c r="AV549" s="238">
        <v>36</v>
      </c>
      <c r="AW549" s="239">
        <f>'[1]Nastavení cen'!$H$17</f>
        <v>390</v>
      </c>
      <c r="AX549" s="240">
        <v>300</v>
      </c>
    </row>
    <row r="550" spans="1:50" ht="17.25" hidden="1" customHeight="1" x14ac:dyDescent="0.3">
      <c r="A550" s="213"/>
      <c r="B550" s="214"/>
      <c r="C550" s="215"/>
      <c r="D550" s="186"/>
      <c r="E550" s="184"/>
      <c r="F550" s="185"/>
      <c r="G550" s="186"/>
      <c r="H550" s="186"/>
      <c r="I550" s="187"/>
      <c r="J550" s="188"/>
      <c r="K550" s="216"/>
      <c r="L550" s="186"/>
      <c r="M550" s="186"/>
      <c r="N550" s="187"/>
      <c r="O550" s="191"/>
      <c r="P550" s="375" t="s">
        <v>551</v>
      </c>
      <c r="Q550" s="218"/>
      <c r="R550" s="219">
        <f t="shared" si="151"/>
        <v>0</v>
      </c>
      <c r="S550" s="219">
        <f t="shared" si="152"/>
        <v>7</v>
      </c>
      <c r="T550" s="195"/>
      <c r="U550" s="196">
        <v>4</v>
      </c>
      <c r="V550" s="89">
        <f t="shared" si="147"/>
        <v>0</v>
      </c>
      <c r="W550" s="220" t="s">
        <v>610</v>
      </c>
      <c r="X550" s="221" t="s">
        <v>612</v>
      </c>
      <c r="Y550" s="222" t="s">
        <v>43</v>
      </c>
      <c r="Z550" s="199"/>
      <c r="AA550" s="218"/>
      <c r="AB550" s="223">
        <v>0</v>
      </c>
      <c r="AC550" s="224" t="s">
        <v>146</v>
      </c>
      <c r="AD550" s="225">
        <f t="shared" si="160"/>
        <v>234</v>
      </c>
      <c r="AE550" s="226">
        <f>CEILING(AD550+AD550*'[1]Nastavení cen'!$J$17,1)</f>
        <v>342</v>
      </c>
      <c r="AF550" s="226">
        <f t="shared" si="161"/>
        <v>0</v>
      </c>
      <c r="AG550" s="227"/>
      <c r="AH550" s="227"/>
      <c r="AI550" s="227"/>
      <c r="AJ550" s="228">
        <f t="shared" si="155"/>
        <v>342</v>
      </c>
      <c r="AK550" s="218"/>
      <c r="AL550" s="229">
        <f t="shared" si="156"/>
        <v>0</v>
      </c>
      <c r="AM550" s="204"/>
      <c r="AN550" s="230" t="s">
        <v>41</v>
      </c>
      <c r="AO550" s="231" t="s">
        <v>41</v>
      </c>
      <c r="AP550" s="245" t="s">
        <v>41</v>
      </c>
      <c r="AQ550" s="233" t="s">
        <v>41</v>
      </c>
      <c r="AR550" s="234" t="s">
        <v>41</v>
      </c>
      <c r="AS550" s="235"/>
      <c r="AT550" s="236"/>
      <c r="AU550" s="237"/>
      <c r="AV550" s="238">
        <v>36</v>
      </c>
      <c r="AW550" s="239">
        <f>'[1]Nastavení cen'!$H$17</f>
        <v>390</v>
      </c>
      <c r="AX550" s="240"/>
    </row>
    <row r="551" spans="1:50" ht="17.25" hidden="1" customHeight="1" x14ac:dyDescent="0.3">
      <c r="A551" s="213"/>
      <c r="B551" s="214"/>
      <c r="C551" s="215"/>
      <c r="D551" s="186"/>
      <c r="E551" s="184"/>
      <c r="F551" s="185"/>
      <c r="G551" s="186"/>
      <c r="H551" s="186"/>
      <c r="I551" s="187"/>
      <c r="J551" s="188"/>
      <c r="K551" s="216"/>
      <c r="L551" s="186"/>
      <c r="M551" s="186"/>
      <c r="N551" s="187"/>
      <c r="O551" s="191"/>
      <c r="P551" s="375" t="s">
        <v>551</v>
      </c>
      <c r="Q551" s="218"/>
      <c r="R551" s="219">
        <f t="shared" si="151"/>
        <v>0</v>
      </c>
      <c r="S551" s="219">
        <f t="shared" si="152"/>
        <v>7</v>
      </c>
      <c r="T551" s="195"/>
      <c r="U551" s="196">
        <v>1</v>
      </c>
      <c r="V551" s="89">
        <f t="shared" si="147"/>
        <v>0</v>
      </c>
      <c r="W551" s="220" t="s">
        <v>610</v>
      </c>
      <c r="X551" s="221" t="s">
        <v>613</v>
      </c>
      <c r="Y551" s="222" t="s">
        <v>577</v>
      </c>
      <c r="Z551" s="199"/>
      <c r="AA551" s="218"/>
      <c r="AB551" s="223">
        <v>0</v>
      </c>
      <c r="AC551" s="224" t="s">
        <v>48</v>
      </c>
      <c r="AD551" s="225">
        <f t="shared" si="160"/>
        <v>293</v>
      </c>
      <c r="AE551" s="226">
        <f>CEILING(AD551+AD551*'[1]Nastavení cen'!$J$17,1)</f>
        <v>428</v>
      </c>
      <c r="AF551" s="226">
        <f t="shared" si="161"/>
        <v>0</v>
      </c>
      <c r="AG551" s="241">
        <f>CEILING(AX551+(AX551*'[1]Nastavení cen'!$G$17),1)</f>
        <v>1828</v>
      </c>
      <c r="AH551" s="242">
        <f>CEILING(AG551*'[1]Nastavení cen'!$K$17,1)+AG551</f>
        <v>2377</v>
      </c>
      <c r="AI551" s="242">
        <f>(AB551*AH551)</f>
        <v>0</v>
      </c>
      <c r="AJ551" s="228">
        <f t="shared" si="155"/>
        <v>2805</v>
      </c>
      <c r="AK551" s="218"/>
      <c r="AL551" s="229">
        <f t="shared" si="156"/>
        <v>0</v>
      </c>
      <c r="AM551" s="204"/>
      <c r="AN551" s="230">
        <v>23</v>
      </c>
      <c r="AO551" s="231">
        <f>AB551*AN551</f>
        <v>0</v>
      </c>
      <c r="AP551" s="232">
        <v>0.05</v>
      </c>
      <c r="AQ551" s="233" t="s">
        <v>41</v>
      </c>
      <c r="AR551" s="234">
        <f>AO551*AP551</f>
        <v>0</v>
      </c>
      <c r="AS551" s="235"/>
      <c r="AT551" s="236"/>
      <c r="AU551" s="237"/>
      <c r="AV551" s="238">
        <v>45</v>
      </c>
      <c r="AW551" s="239">
        <f>'[1]Nastavení cen'!$H$17</f>
        <v>390</v>
      </c>
      <c r="AX551" s="240">
        <v>1828</v>
      </c>
    </row>
    <row r="552" spans="1:50" ht="17.25" hidden="1" customHeight="1" x14ac:dyDescent="0.3">
      <c r="A552" s="213"/>
      <c r="B552" s="214"/>
      <c r="C552" s="215"/>
      <c r="D552" s="186"/>
      <c r="E552" s="184"/>
      <c r="F552" s="185"/>
      <c r="G552" s="186"/>
      <c r="H552" s="186"/>
      <c r="I552" s="187"/>
      <c r="J552" s="188"/>
      <c r="K552" s="216"/>
      <c r="L552" s="186"/>
      <c r="M552" s="186"/>
      <c r="N552" s="187"/>
      <c r="O552" s="191"/>
      <c r="P552" s="375" t="s">
        <v>551</v>
      </c>
      <c r="Q552" s="218"/>
      <c r="R552" s="219">
        <f t="shared" si="151"/>
        <v>0</v>
      </c>
      <c r="S552" s="219">
        <f t="shared" si="152"/>
        <v>7</v>
      </c>
      <c r="T552" s="195"/>
      <c r="U552" s="196">
        <v>4</v>
      </c>
      <c r="V552" s="89">
        <f t="shared" si="147"/>
        <v>0</v>
      </c>
      <c r="W552" s="220" t="s">
        <v>610</v>
      </c>
      <c r="X552" s="221" t="s">
        <v>613</v>
      </c>
      <c r="Y552" s="222" t="s">
        <v>43</v>
      </c>
      <c r="Z552" s="199"/>
      <c r="AA552" s="218"/>
      <c r="AB552" s="223">
        <v>0</v>
      </c>
      <c r="AC552" s="224" t="s">
        <v>48</v>
      </c>
      <c r="AD552" s="225">
        <f t="shared" si="160"/>
        <v>293</v>
      </c>
      <c r="AE552" s="226">
        <f>CEILING(AD552+AD552*'[1]Nastavení cen'!$J$17,1)</f>
        <v>428</v>
      </c>
      <c r="AF552" s="226">
        <f t="shared" si="161"/>
        <v>0</v>
      </c>
      <c r="AG552" s="227"/>
      <c r="AH552" s="227"/>
      <c r="AI552" s="227"/>
      <c r="AJ552" s="228">
        <f t="shared" si="155"/>
        <v>428</v>
      </c>
      <c r="AK552" s="218"/>
      <c r="AL552" s="229">
        <f t="shared" si="156"/>
        <v>0</v>
      </c>
      <c r="AM552" s="204"/>
      <c r="AN552" s="230" t="s">
        <v>41</v>
      </c>
      <c r="AO552" s="231" t="s">
        <v>41</v>
      </c>
      <c r="AP552" s="245" t="s">
        <v>41</v>
      </c>
      <c r="AQ552" s="233" t="s">
        <v>41</v>
      </c>
      <c r="AR552" s="234" t="s">
        <v>41</v>
      </c>
      <c r="AS552" s="235"/>
      <c r="AT552" s="236"/>
      <c r="AU552" s="237"/>
      <c r="AV552" s="238">
        <v>45</v>
      </c>
      <c r="AW552" s="239">
        <f>'[1]Nastavení cen'!$H$17</f>
        <v>390</v>
      </c>
      <c r="AX552" s="240"/>
    </row>
    <row r="553" spans="1:50" ht="17.25" hidden="1" customHeight="1" x14ac:dyDescent="0.3">
      <c r="A553" s="213"/>
      <c r="B553" s="214"/>
      <c r="C553" s="215"/>
      <c r="D553" s="186"/>
      <c r="E553" s="184"/>
      <c r="F553" s="185"/>
      <c r="G553" s="186"/>
      <c r="H553" s="186"/>
      <c r="I553" s="187"/>
      <c r="J553" s="188"/>
      <c r="K553" s="216"/>
      <c r="L553" s="186"/>
      <c r="M553" s="186"/>
      <c r="N553" s="187"/>
      <c r="O553" s="191"/>
      <c r="P553" s="375" t="s">
        <v>551</v>
      </c>
      <c r="Q553" s="218"/>
      <c r="R553" s="219">
        <f t="shared" si="151"/>
        <v>0</v>
      </c>
      <c r="S553" s="219">
        <f t="shared" si="152"/>
        <v>7</v>
      </c>
      <c r="T553" s="195"/>
      <c r="U553" s="196">
        <v>5</v>
      </c>
      <c r="V553" s="89">
        <f t="shared" si="147"/>
        <v>0</v>
      </c>
      <c r="W553" s="220" t="s">
        <v>610</v>
      </c>
      <c r="X553" s="221" t="s">
        <v>614</v>
      </c>
      <c r="Y553" s="222" t="s">
        <v>572</v>
      </c>
      <c r="Z553" s="199"/>
      <c r="AA553" s="218"/>
      <c r="AB553" s="223">
        <v>0</v>
      </c>
      <c r="AC553" s="224" t="s">
        <v>146</v>
      </c>
      <c r="AD553" s="225">
        <f t="shared" si="160"/>
        <v>254</v>
      </c>
      <c r="AE553" s="226">
        <f>CEILING(AD553+AD553*'[1]Nastavení cen'!$J$17,1)</f>
        <v>371</v>
      </c>
      <c r="AF553" s="226">
        <f t="shared" si="161"/>
        <v>0</v>
      </c>
      <c r="AG553" s="227">
        <f>CEILING(AX553+(AX553*'[1]Nastavení cen'!$G$17),1)</f>
        <v>400</v>
      </c>
      <c r="AH553" s="227">
        <f>CEILING(AG553*'[1]Nastavení cen'!$K$17,1)+AG553</f>
        <v>520</v>
      </c>
      <c r="AI553" s="227">
        <f>(AB553*AH553)</f>
        <v>0</v>
      </c>
      <c r="AJ553" s="228">
        <f t="shared" si="155"/>
        <v>891</v>
      </c>
      <c r="AK553" s="218"/>
      <c r="AL553" s="229">
        <f t="shared" si="156"/>
        <v>0</v>
      </c>
      <c r="AM553" s="204"/>
      <c r="AN553" s="230">
        <v>5</v>
      </c>
      <c r="AO553" s="231">
        <f>AB553*AN553</f>
        <v>0</v>
      </c>
      <c r="AP553" s="232">
        <v>0.05</v>
      </c>
      <c r="AQ553" s="233" t="s">
        <v>41</v>
      </c>
      <c r="AR553" s="234">
        <f>AO553*AP553</f>
        <v>0</v>
      </c>
      <c r="AS553" s="235"/>
      <c r="AT553" s="236"/>
      <c r="AU553" s="237"/>
      <c r="AV553" s="238">
        <v>39</v>
      </c>
      <c r="AW553" s="239">
        <f>'[1]Nastavení cen'!$H$17</f>
        <v>390</v>
      </c>
      <c r="AX553" s="240">
        <v>400</v>
      </c>
    </row>
    <row r="554" spans="1:50" ht="17.25" hidden="1" customHeight="1" x14ac:dyDescent="0.3">
      <c r="A554" s="213"/>
      <c r="B554" s="214"/>
      <c r="C554" s="215"/>
      <c r="D554" s="186"/>
      <c r="E554" s="184"/>
      <c r="F554" s="185"/>
      <c r="G554" s="186"/>
      <c r="H554" s="186"/>
      <c r="I554" s="187"/>
      <c r="J554" s="188"/>
      <c r="K554" s="216"/>
      <c r="L554" s="186"/>
      <c r="M554" s="186"/>
      <c r="N554" s="187"/>
      <c r="O554" s="191"/>
      <c r="P554" s="375" t="s">
        <v>551</v>
      </c>
      <c r="Q554" s="218"/>
      <c r="R554" s="219">
        <f t="shared" si="151"/>
        <v>0</v>
      </c>
      <c r="S554" s="219">
        <f t="shared" si="152"/>
        <v>7</v>
      </c>
      <c r="T554" s="195"/>
      <c r="U554" s="196">
        <v>4</v>
      </c>
      <c r="V554" s="89">
        <f t="shared" si="147"/>
        <v>0</v>
      </c>
      <c r="W554" s="220" t="s">
        <v>610</v>
      </c>
      <c r="X554" s="221" t="s">
        <v>614</v>
      </c>
      <c r="Y554" s="222" t="s">
        <v>43</v>
      </c>
      <c r="Z554" s="199"/>
      <c r="AA554" s="218"/>
      <c r="AB554" s="223">
        <v>0</v>
      </c>
      <c r="AC554" s="224" t="s">
        <v>146</v>
      </c>
      <c r="AD554" s="225">
        <f t="shared" si="160"/>
        <v>254</v>
      </c>
      <c r="AE554" s="226">
        <f>CEILING(AD554+AD554*'[1]Nastavení cen'!$J$17,1)</f>
        <v>371</v>
      </c>
      <c r="AF554" s="226">
        <f t="shared" si="161"/>
        <v>0</v>
      </c>
      <c r="AG554" s="227"/>
      <c r="AH554" s="227"/>
      <c r="AI554" s="227"/>
      <c r="AJ554" s="228">
        <f t="shared" si="155"/>
        <v>371</v>
      </c>
      <c r="AK554" s="218"/>
      <c r="AL554" s="229">
        <f t="shared" si="156"/>
        <v>0</v>
      </c>
      <c r="AM554" s="204"/>
      <c r="AN554" s="230" t="s">
        <v>41</v>
      </c>
      <c r="AO554" s="231" t="s">
        <v>41</v>
      </c>
      <c r="AP554" s="245" t="s">
        <v>41</v>
      </c>
      <c r="AQ554" s="233" t="s">
        <v>41</v>
      </c>
      <c r="AR554" s="234" t="s">
        <v>41</v>
      </c>
      <c r="AS554" s="235"/>
      <c r="AT554" s="236"/>
      <c r="AU554" s="237"/>
      <c r="AV554" s="238">
        <v>39</v>
      </c>
      <c r="AW554" s="239">
        <f>'[1]Nastavení cen'!$H$17</f>
        <v>390</v>
      </c>
      <c r="AX554" s="240"/>
    </row>
    <row r="555" spans="1:50" ht="17.25" hidden="1" customHeight="1" x14ac:dyDescent="0.3">
      <c r="A555" s="213"/>
      <c r="B555" s="214"/>
      <c r="C555" s="215"/>
      <c r="D555" s="186"/>
      <c r="E555" s="184"/>
      <c r="F555" s="185"/>
      <c r="G555" s="186"/>
      <c r="H555" s="186"/>
      <c r="I555" s="187"/>
      <c r="J555" s="188"/>
      <c r="K555" s="216"/>
      <c r="L555" s="186"/>
      <c r="M555" s="186"/>
      <c r="N555" s="187"/>
      <c r="O555" s="191"/>
      <c r="P555" s="375" t="s">
        <v>551</v>
      </c>
      <c r="Q555" s="218"/>
      <c r="R555" s="219">
        <f t="shared" si="151"/>
        <v>0</v>
      </c>
      <c r="S555" s="219">
        <f t="shared" si="152"/>
        <v>7</v>
      </c>
      <c r="T555" s="195"/>
      <c r="U555" s="196">
        <v>1</v>
      </c>
      <c r="V555" s="89">
        <f t="shared" si="147"/>
        <v>0</v>
      </c>
      <c r="W555" s="220" t="s">
        <v>610</v>
      </c>
      <c r="X555" s="221" t="s">
        <v>615</v>
      </c>
      <c r="Y555" s="222" t="s">
        <v>580</v>
      </c>
      <c r="Z555" s="199"/>
      <c r="AA555" s="218"/>
      <c r="AB555" s="223">
        <v>0</v>
      </c>
      <c r="AC555" s="224" t="s">
        <v>48</v>
      </c>
      <c r="AD555" s="225">
        <f t="shared" si="160"/>
        <v>312</v>
      </c>
      <c r="AE555" s="226">
        <f>CEILING(AD555+AD555*'[1]Nastavení cen'!$J$17,1)</f>
        <v>456</v>
      </c>
      <c r="AF555" s="226">
        <f t="shared" si="161"/>
        <v>0</v>
      </c>
      <c r="AG555" s="241">
        <f>CEILING(AX555+(AX555*'[1]Nastavení cen'!$G$17),1)</f>
        <v>2046</v>
      </c>
      <c r="AH555" s="242">
        <f>CEILING(AG555*'[1]Nastavení cen'!$K$17,1)+AG555</f>
        <v>2660</v>
      </c>
      <c r="AI555" s="242">
        <f>(AB555*AH555)</f>
        <v>0</v>
      </c>
      <c r="AJ555" s="228">
        <f t="shared" si="155"/>
        <v>3116</v>
      </c>
      <c r="AK555" s="218"/>
      <c r="AL555" s="229">
        <f t="shared" si="156"/>
        <v>0</v>
      </c>
      <c r="AM555" s="204"/>
      <c r="AN555" s="230">
        <v>25</v>
      </c>
      <c r="AO555" s="231">
        <f>AB555*AN555</f>
        <v>0</v>
      </c>
      <c r="AP555" s="232">
        <v>0.05</v>
      </c>
      <c r="AQ555" s="233" t="s">
        <v>41</v>
      </c>
      <c r="AR555" s="234">
        <f>AO555*AP555</f>
        <v>0</v>
      </c>
      <c r="AS555" s="235"/>
      <c r="AT555" s="236"/>
      <c r="AU555" s="237"/>
      <c r="AV555" s="238">
        <v>48</v>
      </c>
      <c r="AW555" s="239">
        <f>'[1]Nastavení cen'!$H$17</f>
        <v>390</v>
      </c>
      <c r="AX555" s="240">
        <v>2046</v>
      </c>
    </row>
    <row r="556" spans="1:50" ht="17.25" hidden="1" customHeight="1" x14ac:dyDescent="0.3">
      <c r="A556" s="213"/>
      <c r="B556" s="214"/>
      <c r="C556" s="215"/>
      <c r="D556" s="186"/>
      <c r="E556" s="184"/>
      <c r="F556" s="185"/>
      <c r="G556" s="186"/>
      <c r="H556" s="186"/>
      <c r="I556" s="187"/>
      <c r="J556" s="188"/>
      <c r="K556" s="216"/>
      <c r="L556" s="186"/>
      <c r="M556" s="186"/>
      <c r="N556" s="187"/>
      <c r="O556" s="191"/>
      <c r="P556" s="375" t="s">
        <v>551</v>
      </c>
      <c r="Q556" s="218"/>
      <c r="R556" s="219">
        <f t="shared" si="151"/>
        <v>0</v>
      </c>
      <c r="S556" s="219">
        <f t="shared" si="152"/>
        <v>7</v>
      </c>
      <c r="T556" s="195"/>
      <c r="U556" s="196">
        <v>4</v>
      </c>
      <c r="V556" s="89">
        <f t="shared" si="147"/>
        <v>0</v>
      </c>
      <c r="W556" s="220" t="s">
        <v>610</v>
      </c>
      <c r="X556" s="221" t="s">
        <v>615</v>
      </c>
      <c r="Y556" s="222" t="s">
        <v>43</v>
      </c>
      <c r="Z556" s="199"/>
      <c r="AA556" s="218"/>
      <c r="AB556" s="223">
        <v>0</v>
      </c>
      <c r="AC556" s="224" t="s">
        <v>48</v>
      </c>
      <c r="AD556" s="225">
        <f t="shared" si="160"/>
        <v>312</v>
      </c>
      <c r="AE556" s="226">
        <f>CEILING(AD556+AD556*'[1]Nastavení cen'!$J$17,1)</f>
        <v>456</v>
      </c>
      <c r="AF556" s="226">
        <f t="shared" si="161"/>
        <v>0</v>
      </c>
      <c r="AG556" s="227"/>
      <c r="AH556" s="227"/>
      <c r="AI556" s="227"/>
      <c r="AJ556" s="228">
        <f t="shared" si="155"/>
        <v>456</v>
      </c>
      <c r="AK556" s="218"/>
      <c r="AL556" s="229">
        <f t="shared" si="156"/>
        <v>0</v>
      </c>
      <c r="AM556" s="204"/>
      <c r="AN556" s="230" t="s">
        <v>41</v>
      </c>
      <c r="AO556" s="231" t="s">
        <v>41</v>
      </c>
      <c r="AP556" s="245" t="s">
        <v>41</v>
      </c>
      <c r="AQ556" s="233" t="s">
        <v>41</v>
      </c>
      <c r="AR556" s="234" t="s">
        <v>41</v>
      </c>
      <c r="AS556" s="235"/>
      <c r="AT556" s="236"/>
      <c r="AU556" s="237"/>
      <c r="AV556" s="238">
        <v>48</v>
      </c>
      <c r="AW556" s="239">
        <f>'[1]Nastavení cen'!$H$17</f>
        <v>390</v>
      </c>
      <c r="AX556" s="240"/>
    </row>
    <row r="557" spans="1:50" ht="17.25" hidden="1" customHeight="1" x14ac:dyDescent="0.3">
      <c r="A557" s="213"/>
      <c r="B557" s="214"/>
      <c r="C557" s="215"/>
      <c r="D557" s="186"/>
      <c r="E557" s="184"/>
      <c r="F557" s="185"/>
      <c r="G557" s="186"/>
      <c r="H557" s="186"/>
      <c r="I557" s="187"/>
      <c r="J557" s="188"/>
      <c r="K557" s="216"/>
      <c r="L557" s="186"/>
      <c r="M557" s="186"/>
      <c r="N557" s="187"/>
      <c r="O557" s="191"/>
      <c r="P557" s="375" t="s">
        <v>551</v>
      </c>
      <c r="Q557" s="218"/>
      <c r="R557" s="219">
        <f t="shared" si="151"/>
        <v>0</v>
      </c>
      <c r="S557" s="219">
        <f t="shared" si="152"/>
        <v>7</v>
      </c>
      <c r="T557" s="195"/>
      <c r="U557" s="196">
        <v>5</v>
      </c>
      <c r="V557" s="89">
        <f t="shared" si="147"/>
        <v>0</v>
      </c>
      <c r="W557" s="220" t="s">
        <v>610</v>
      </c>
      <c r="X557" s="221" t="s">
        <v>616</v>
      </c>
      <c r="Y557" s="222" t="s">
        <v>572</v>
      </c>
      <c r="Z557" s="199"/>
      <c r="AA557" s="218"/>
      <c r="AB557" s="223">
        <v>0</v>
      </c>
      <c r="AC557" s="224" t="s">
        <v>146</v>
      </c>
      <c r="AD557" s="225">
        <f t="shared" si="160"/>
        <v>280</v>
      </c>
      <c r="AE557" s="226">
        <f>CEILING(AD557+AD557*'[1]Nastavení cen'!$J$17,1)</f>
        <v>409</v>
      </c>
      <c r="AF557" s="226">
        <f t="shared" si="161"/>
        <v>0</v>
      </c>
      <c r="AG557" s="227">
        <f>CEILING(AX557+(AX557*'[1]Nastavení cen'!$G$17),1)</f>
        <v>500</v>
      </c>
      <c r="AH557" s="227">
        <f>CEILING(AG557*'[1]Nastavení cen'!$K$17,1)+AG557</f>
        <v>650</v>
      </c>
      <c r="AI557" s="227">
        <f>(AB557*AH557)</f>
        <v>0</v>
      </c>
      <c r="AJ557" s="228">
        <f t="shared" si="155"/>
        <v>1059</v>
      </c>
      <c r="AK557" s="218"/>
      <c r="AL557" s="229">
        <f t="shared" si="156"/>
        <v>0</v>
      </c>
      <c r="AM557" s="204"/>
      <c r="AN557" s="230">
        <v>5</v>
      </c>
      <c r="AO557" s="231">
        <f>AB557*AN557</f>
        <v>0</v>
      </c>
      <c r="AP557" s="232">
        <v>0.05</v>
      </c>
      <c r="AQ557" s="233" t="s">
        <v>41</v>
      </c>
      <c r="AR557" s="234">
        <f>AO557*AP557</f>
        <v>0</v>
      </c>
      <c r="AS557" s="235"/>
      <c r="AT557" s="236"/>
      <c r="AU557" s="237"/>
      <c r="AV557" s="238">
        <v>43</v>
      </c>
      <c r="AW557" s="239">
        <f>'[1]Nastavení cen'!$H$17</f>
        <v>390</v>
      </c>
      <c r="AX557" s="240">
        <v>500</v>
      </c>
    </row>
    <row r="558" spans="1:50" ht="17.25" hidden="1" customHeight="1" x14ac:dyDescent="0.3">
      <c r="A558" s="213"/>
      <c r="B558" s="214"/>
      <c r="C558" s="215"/>
      <c r="D558" s="186"/>
      <c r="E558" s="184"/>
      <c r="F558" s="185"/>
      <c r="G558" s="186"/>
      <c r="H558" s="186"/>
      <c r="I558" s="187"/>
      <c r="J558" s="188"/>
      <c r="K558" s="216"/>
      <c r="L558" s="186"/>
      <c r="M558" s="186"/>
      <c r="N558" s="187"/>
      <c r="O558" s="191"/>
      <c r="P558" s="375" t="s">
        <v>551</v>
      </c>
      <c r="Q558" s="218"/>
      <c r="R558" s="219">
        <f t="shared" si="151"/>
        <v>0</v>
      </c>
      <c r="S558" s="219">
        <f t="shared" si="152"/>
        <v>7</v>
      </c>
      <c r="T558" s="195"/>
      <c r="U558" s="196">
        <v>4</v>
      </c>
      <c r="V558" s="89">
        <f t="shared" si="147"/>
        <v>0</v>
      </c>
      <c r="W558" s="220" t="s">
        <v>610</v>
      </c>
      <c r="X558" s="221" t="s">
        <v>616</v>
      </c>
      <c r="Y558" s="222" t="s">
        <v>43</v>
      </c>
      <c r="Z558" s="199"/>
      <c r="AA558" s="218"/>
      <c r="AB558" s="223">
        <v>0</v>
      </c>
      <c r="AC558" s="224" t="s">
        <v>146</v>
      </c>
      <c r="AD558" s="225">
        <f t="shared" si="160"/>
        <v>280</v>
      </c>
      <c r="AE558" s="226">
        <f>CEILING(AD558+AD558*'[1]Nastavení cen'!$J$17,1)</f>
        <v>409</v>
      </c>
      <c r="AF558" s="226">
        <f t="shared" si="161"/>
        <v>0</v>
      </c>
      <c r="AG558" s="227"/>
      <c r="AH558" s="227"/>
      <c r="AI558" s="227"/>
      <c r="AJ558" s="228">
        <f t="shared" si="155"/>
        <v>409</v>
      </c>
      <c r="AK558" s="218"/>
      <c r="AL558" s="229">
        <f t="shared" si="156"/>
        <v>0</v>
      </c>
      <c r="AM558" s="204"/>
      <c r="AN558" s="230" t="s">
        <v>41</v>
      </c>
      <c r="AO558" s="231" t="s">
        <v>41</v>
      </c>
      <c r="AP558" s="245" t="s">
        <v>41</v>
      </c>
      <c r="AQ558" s="233" t="s">
        <v>41</v>
      </c>
      <c r="AR558" s="234" t="s">
        <v>41</v>
      </c>
      <c r="AS558" s="235"/>
      <c r="AT558" s="236"/>
      <c r="AU558" s="237"/>
      <c r="AV558" s="238">
        <v>43</v>
      </c>
      <c r="AW558" s="239">
        <f>'[1]Nastavení cen'!$H$17</f>
        <v>390</v>
      </c>
      <c r="AX558" s="240"/>
    </row>
    <row r="559" spans="1:50" ht="17.25" hidden="1" customHeight="1" x14ac:dyDescent="0.3">
      <c r="A559" s="213"/>
      <c r="B559" s="214"/>
      <c r="C559" s="215"/>
      <c r="D559" s="186"/>
      <c r="E559" s="184"/>
      <c r="F559" s="185"/>
      <c r="G559" s="186"/>
      <c r="H559" s="186"/>
      <c r="I559" s="187"/>
      <c r="J559" s="188"/>
      <c r="K559" s="216"/>
      <c r="L559" s="186"/>
      <c r="M559" s="186"/>
      <c r="N559" s="187"/>
      <c r="O559" s="191"/>
      <c r="P559" s="375" t="s">
        <v>551</v>
      </c>
      <c r="Q559" s="218"/>
      <c r="R559" s="219">
        <f t="shared" si="151"/>
        <v>0</v>
      </c>
      <c r="S559" s="219">
        <f t="shared" si="152"/>
        <v>7</v>
      </c>
      <c r="T559" s="195"/>
      <c r="U559" s="196">
        <v>1</v>
      </c>
      <c r="V559" s="89">
        <f t="shared" si="147"/>
        <v>0</v>
      </c>
      <c r="W559" s="220" t="s">
        <v>617</v>
      </c>
      <c r="X559" s="221" t="s">
        <v>618</v>
      </c>
      <c r="Y559" s="222" t="s">
        <v>574</v>
      </c>
      <c r="Z559" s="199"/>
      <c r="AA559" s="218"/>
      <c r="AB559" s="223">
        <v>0</v>
      </c>
      <c r="AC559" s="224" t="s">
        <v>48</v>
      </c>
      <c r="AD559" s="225">
        <f t="shared" si="160"/>
        <v>293</v>
      </c>
      <c r="AE559" s="226">
        <f>CEILING(AD559+AD559*'[1]Nastavení cen'!$J$17,1)</f>
        <v>428</v>
      </c>
      <c r="AF559" s="226">
        <f t="shared" si="161"/>
        <v>0</v>
      </c>
      <c r="AG559" s="241">
        <f>CEILING(AX559+(AX559*'[1]Nastavení cen'!$G$17),1)</f>
        <v>1611</v>
      </c>
      <c r="AH559" s="242">
        <f>CEILING(AG559*'[1]Nastavení cen'!$K$17,1)+AG559</f>
        <v>2095</v>
      </c>
      <c r="AI559" s="242">
        <f>(AB559*AH559)</f>
        <v>0</v>
      </c>
      <c r="AJ559" s="228">
        <f t="shared" si="155"/>
        <v>2523</v>
      </c>
      <c r="AK559" s="218"/>
      <c r="AL559" s="229">
        <f t="shared" si="156"/>
        <v>0</v>
      </c>
      <c r="AM559" s="204"/>
      <c r="AN559" s="230">
        <v>20</v>
      </c>
      <c r="AO559" s="231">
        <f>AB559*AN559</f>
        <v>0</v>
      </c>
      <c r="AP559" s="232">
        <v>0.05</v>
      </c>
      <c r="AQ559" s="233" t="s">
        <v>41</v>
      </c>
      <c r="AR559" s="234">
        <f>AO559*AP559</f>
        <v>0</v>
      </c>
      <c r="AS559" s="235"/>
      <c r="AT559" s="236"/>
      <c r="AU559" s="237"/>
      <c r="AV559" s="238">
        <v>45</v>
      </c>
      <c r="AW559" s="239">
        <f>'[1]Nastavení cen'!$H$17</f>
        <v>390</v>
      </c>
      <c r="AX559" s="240">
        <v>1611</v>
      </c>
    </row>
    <row r="560" spans="1:50" ht="17.25" hidden="1" customHeight="1" x14ac:dyDescent="0.3">
      <c r="A560" s="213"/>
      <c r="B560" s="214"/>
      <c r="C560" s="215"/>
      <c r="D560" s="186"/>
      <c r="E560" s="184"/>
      <c r="F560" s="185"/>
      <c r="G560" s="186"/>
      <c r="H560" s="186"/>
      <c r="I560" s="187"/>
      <c r="J560" s="188"/>
      <c r="K560" s="216"/>
      <c r="L560" s="186"/>
      <c r="M560" s="186"/>
      <c r="N560" s="187"/>
      <c r="O560" s="191"/>
      <c r="P560" s="375" t="s">
        <v>551</v>
      </c>
      <c r="Q560" s="218"/>
      <c r="R560" s="219">
        <f t="shared" si="151"/>
        <v>0</v>
      </c>
      <c r="S560" s="219">
        <f t="shared" si="152"/>
        <v>7</v>
      </c>
      <c r="T560" s="195"/>
      <c r="U560" s="196">
        <v>4</v>
      </c>
      <c r="V560" s="89">
        <f t="shared" si="147"/>
        <v>0</v>
      </c>
      <c r="W560" s="220" t="s">
        <v>617</v>
      </c>
      <c r="X560" s="221" t="s">
        <v>618</v>
      </c>
      <c r="Y560" s="222" t="s">
        <v>43</v>
      </c>
      <c r="Z560" s="199"/>
      <c r="AA560" s="218"/>
      <c r="AB560" s="223">
        <v>0</v>
      </c>
      <c r="AC560" s="224" t="s">
        <v>48</v>
      </c>
      <c r="AD560" s="225">
        <f t="shared" si="160"/>
        <v>293</v>
      </c>
      <c r="AE560" s="226">
        <f>CEILING(AD560+AD560*'[1]Nastavení cen'!$J$17,1)</f>
        <v>428</v>
      </c>
      <c r="AF560" s="226">
        <f t="shared" si="161"/>
        <v>0</v>
      </c>
      <c r="AG560" s="227"/>
      <c r="AH560" s="227"/>
      <c r="AI560" s="227"/>
      <c r="AJ560" s="228">
        <f t="shared" si="155"/>
        <v>428</v>
      </c>
      <c r="AK560" s="218"/>
      <c r="AL560" s="229">
        <f t="shared" si="156"/>
        <v>0</v>
      </c>
      <c r="AM560" s="204"/>
      <c r="AN560" s="230" t="s">
        <v>41</v>
      </c>
      <c r="AO560" s="231" t="s">
        <v>41</v>
      </c>
      <c r="AP560" s="245" t="s">
        <v>41</v>
      </c>
      <c r="AQ560" s="233" t="s">
        <v>41</v>
      </c>
      <c r="AR560" s="234" t="s">
        <v>41</v>
      </c>
      <c r="AS560" s="235"/>
      <c r="AT560" s="236"/>
      <c r="AU560" s="237"/>
      <c r="AV560" s="238">
        <v>45</v>
      </c>
      <c r="AW560" s="239">
        <f>'[1]Nastavení cen'!$H$17</f>
        <v>390</v>
      </c>
      <c r="AX560" s="240"/>
    </row>
    <row r="561" spans="1:50" ht="17.25" hidden="1" customHeight="1" x14ac:dyDescent="0.3">
      <c r="A561" s="213"/>
      <c r="B561" s="214"/>
      <c r="C561" s="215"/>
      <c r="D561" s="186"/>
      <c r="E561" s="184"/>
      <c r="F561" s="185"/>
      <c r="G561" s="186"/>
      <c r="H561" s="186"/>
      <c r="I561" s="187"/>
      <c r="J561" s="188"/>
      <c r="K561" s="216"/>
      <c r="L561" s="186"/>
      <c r="M561" s="186"/>
      <c r="N561" s="187"/>
      <c r="O561" s="191"/>
      <c r="P561" s="375" t="s">
        <v>551</v>
      </c>
      <c r="Q561" s="218"/>
      <c r="R561" s="219">
        <f t="shared" si="151"/>
        <v>0</v>
      </c>
      <c r="S561" s="219">
        <f t="shared" si="152"/>
        <v>7</v>
      </c>
      <c r="T561" s="195"/>
      <c r="U561" s="196">
        <v>5</v>
      </c>
      <c r="V561" s="89">
        <f t="shared" si="147"/>
        <v>0</v>
      </c>
      <c r="W561" s="220" t="s">
        <v>617</v>
      </c>
      <c r="X561" s="221" t="s">
        <v>619</v>
      </c>
      <c r="Y561" s="222" t="s">
        <v>572</v>
      </c>
      <c r="Z561" s="199"/>
      <c r="AA561" s="218"/>
      <c r="AB561" s="223">
        <v>0</v>
      </c>
      <c r="AC561" s="224" t="s">
        <v>146</v>
      </c>
      <c r="AD561" s="225">
        <f t="shared" si="160"/>
        <v>234</v>
      </c>
      <c r="AE561" s="226">
        <f>CEILING(AD561+AD561*'[1]Nastavení cen'!$J$17,1)</f>
        <v>342</v>
      </c>
      <c r="AF561" s="226">
        <f t="shared" si="161"/>
        <v>0</v>
      </c>
      <c r="AG561" s="227">
        <f>CEILING(AX561+(AX561*'[1]Nastavení cen'!$G$17),1)</f>
        <v>300</v>
      </c>
      <c r="AH561" s="227">
        <f>CEILING(AG561*'[1]Nastavení cen'!$K$17,1)+AG561</f>
        <v>390</v>
      </c>
      <c r="AI561" s="227">
        <f>(AB561*AH561)</f>
        <v>0</v>
      </c>
      <c r="AJ561" s="228">
        <f t="shared" si="155"/>
        <v>732</v>
      </c>
      <c r="AK561" s="218"/>
      <c r="AL561" s="229">
        <f t="shared" si="156"/>
        <v>0</v>
      </c>
      <c r="AM561" s="204"/>
      <c r="AN561" s="230">
        <v>5</v>
      </c>
      <c r="AO561" s="231">
        <f>AB561*AN561</f>
        <v>0</v>
      </c>
      <c r="AP561" s="232">
        <v>0.05</v>
      </c>
      <c r="AQ561" s="233" t="s">
        <v>41</v>
      </c>
      <c r="AR561" s="234">
        <f>AO561*AP561</f>
        <v>0</v>
      </c>
      <c r="AS561" s="235"/>
      <c r="AT561" s="236"/>
      <c r="AU561" s="237"/>
      <c r="AV561" s="238">
        <v>36</v>
      </c>
      <c r="AW561" s="239">
        <f>'[1]Nastavení cen'!$H$17</f>
        <v>390</v>
      </c>
      <c r="AX561" s="240">
        <v>300</v>
      </c>
    </row>
    <row r="562" spans="1:50" ht="17.25" hidden="1" customHeight="1" x14ac:dyDescent="0.3">
      <c r="A562" s="213"/>
      <c r="B562" s="214"/>
      <c r="C562" s="215"/>
      <c r="D562" s="186"/>
      <c r="E562" s="184"/>
      <c r="F562" s="185"/>
      <c r="G562" s="186"/>
      <c r="H562" s="186"/>
      <c r="I562" s="187"/>
      <c r="J562" s="188"/>
      <c r="K562" s="216"/>
      <c r="L562" s="186"/>
      <c r="M562" s="186"/>
      <c r="N562" s="187"/>
      <c r="O562" s="191"/>
      <c r="P562" s="375" t="s">
        <v>551</v>
      </c>
      <c r="Q562" s="218"/>
      <c r="R562" s="219">
        <f t="shared" si="151"/>
        <v>0</v>
      </c>
      <c r="S562" s="219">
        <f t="shared" si="152"/>
        <v>7</v>
      </c>
      <c r="T562" s="195"/>
      <c r="U562" s="196">
        <v>4</v>
      </c>
      <c r="V562" s="89">
        <f t="shared" si="147"/>
        <v>0</v>
      </c>
      <c r="W562" s="220" t="s">
        <v>617</v>
      </c>
      <c r="X562" s="221" t="s">
        <v>619</v>
      </c>
      <c r="Y562" s="222" t="s">
        <v>43</v>
      </c>
      <c r="Z562" s="199"/>
      <c r="AA562" s="218"/>
      <c r="AB562" s="223">
        <v>0</v>
      </c>
      <c r="AC562" s="224" t="s">
        <v>146</v>
      </c>
      <c r="AD562" s="225">
        <f t="shared" si="160"/>
        <v>234</v>
      </c>
      <c r="AE562" s="226">
        <f>CEILING(AD562+AD562*'[1]Nastavení cen'!$J$17,1)</f>
        <v>342</v>
      </c>
      <c r="AF562" s="226">
        <f t="shared" si="161"/>
        <v>0</v>
      </c>
      <c r="AG562" s="227"/>
      <c r="AH562" s="227"/>
      <c r="AI562" s="227"/>
      <c r="AJ562" s="228">
        <f t="shared" si="155"/>
        <v>342</v>
      </c>
      <c r="AK562" s="218"/>
      <c r="AL562" s="229">
        <f t="shared" si="156"/>
        <v>0</v>
      </c>
      <c r="AM562" s="204"/>
      <c r="AN562" s="230" t="s">
        <v>41</v>
      </c>
      <c r="AO562" s="231" t="s">
        <v>41</v>
      </c>
      <c r="AP562" s="245" t="s">
        <v>41</v>
      </c>
      <c r="AQ562" s="233" t="s">
        <v>41</v>
      </c>
      <c r="AR562" s="234" t="s">
        <v>41</v>
      </c>
      <c r="AS562" s="235"/>
      <c r="AT562" s="236"/>
      <c r="AU562" s="237"/>
      <c r="AV562" s="238">
        <v>36</v>
      </c>
      <c r="AW562" s="239">
        <f>'[1]Nastavení cen'!$H$17</f>
        <v>390</v>
      </c>
      <c r="AX562" s="240"/>
    </row>
    <row r="563" spans="1:50" ht="17.25" hidden="1" customHeight="1" x14ac:dyDescent="0.3">
      <c r="A563" s="213"/>
      <c r="B563" s="214"/>
      <c r="C563" s="215"/>
      <c r="D563" s="186"/>
      <c r="E563" s="184"/>
      <c r="F563" s="185"/>
      <c r="G563" s="186"/>
      <c r="H563" s="186"/>
      <c r="I563" s="187"/>
      <c r="J563" s="188"/>
      <c r="K563" s="216"/>
      <c r="L563" s="186"/>
      <c r="M563" s="186"/>
      <c r="N563" s="187"/>
      <c r="O563" s="191"/>
      <c r="P563" s="375" t="s">
        <v>551</v>
      </c>
      <c r="Q563" s="218"/>
      <c r="R563" s="219">
        <f t="shared" si="151"/>
        <v>0</v>
      </c>
      <c r="S563" s="219">
        <f t="shared" si="152"/>
        <v>7</v>
      </c>
      <c r="T563" s="195"/>
      <c r="U563" s="196">
        <v>1</v>
      </c>
      <c r="V563" s="89">
        <f t="shared" si="147"/>
        <v>0</v>
      </c>
      <c r="W563" s="220" t="s">
        <v>617</v>
      </c>
      <c r="X563" s="221" t="s">
        <v>620</v>
      </c>
      <c r="Y563" s="222" t="s">
        <v>577</v>
      </c>
      <c r="Z563" s="199"/>
      <c r="AA563" s="218"/>
      <c r="AB563" s="223">
        <v>0</v>
      </c>
      <c r="AC563" s="224" t="s">
        <v>48</v>
      </c>
      <c r="AD563" s="225">
        <f t="shared" si="160"/>
        <v>293</v>
      </c>
      <c r="AE563" s="226">
        <f>CEILING(AD563+AD563*'[1]Nastavení cen'!$J$17,1)</f>
        <v>428</v>
      </c>
      <c r="AF563" s="226">
        <f t="shared" si="161"/>
        <v>0</v>
      </c>
      <c r="AG563" s="241">
        <f>CEILING(AX563+(AX563*'[1]Nastavení cen'!$G$17),1)</f>
        <v>1828</v>
      </c>
      <c r="AH563" s="242">
        <f>CEILING(AG563*'[1]Nastavení cen'!$K$17,1)+AG563</f>
        <v>2377</v>
      </c>
      <c r="AI563" s="242">
        <f>(AB563*AH563)</f>
        <v>0</v>
      </c>
      <c r="AJ563" s="228">
        <f t="shared" si="155"/>
        <v>2805</v>
      </c>
      <c r="AK563" s="218"/>
      <c r="AL563" s="229">
        <f t="shared" si="156"/>
        <v>0</v>
      </c>
      <c r="AM563" s="204"/>
      <c r="AN563" s="230">
        <v>23</v>
      </c>
      <c r="AO563" s="231">
        <f>AB563*AN563</f>
        <v>0</v>
      </c>
      <c r="AP563" s="232">
        <v>0.05</v>
      </c>
      <c r="AQ563" s="233" t="s">
        <v>41</v>
      </c>
      <c r="AR563" s="234">
        <f>AO563*AP563</f>
        <v>0</v>
      </c>
      <c r="AS563" s="235"/>
      <c r="AT563" s="236"/>
      <c r="AU563" s="237"/>
      <c r="AV563" s="238">
        <v>45</v>
      </c>
      <c r="AW563" s="239">
        <f>'[1]Nastavení cen'!$H$17</f>
        <v>390</v>
      </c>
      <c r="AX563" s="240">
        <v>1828</v>
      </c>
    </row>
    <row r="564" spans="1:50" ht="17.25" hidden="1" customHeight="1" x14ac:dyDescent="0.3">
      <c r="A564" s="213"/>
      <c r="B564" s="214"/>
      <c r="C564" s="215"/>
      <c r="D564" s="186"/>
      <c r="E564" s="184"/>
      <c r="F564" s="185"/>
      <c r="G564" s="186"/>
      <c r="H564" s="186"/>
      <c r="I564" s="187"/>
      <c r="J564" s="188"/>
      <c r="K564" s="216"/>
      <c r="L564" s="186"/>
      <c r="M564" s="186"/>
      <c r="N564" s="187"/>
      <c r="O564" s="191"/>
      <c r="P564" s="375" t="s">
        <v>551</v>
      </c>
      <c r="Q564" s="218"/>
      <c r="R564" s="219">
        <f t="shared" si="151"/>
        <v>0</v>
      </c>
      <c r="S564" s="219">
        <f t="shared" si="152"/>
        <v>7</v>
      </c>
      <c r="T564" s="195"/>
      <c r="U564" s="196">
        <v>4</v>
      </c>
      <c r="V564" s="89">
        <f t="shared" si="147"/>
        <v>0</v>
      </c>
      <c r="W564" s="220" t="s">
        <v>617</v>
      </c>
      <c r="X564" s="221" t="s">
        <v>620</v>
      </c>
      <c r="Y564" s="222" t="s">
        <v>43</v>
      </c>
      <c r="Z564" s="199"/>
      <c r="AA564" s="218"/>
      <c r="AB564" s="223">
        <v>0</v>
      </c>
      <c r="AC564" s="224" t="s">
        <v>48</v>
      </c>
      <c r="AD564" s="225">
        <f t="shared" si="160"/>
        <v>293</v>
      </c>
      <c r="AE564" s="226">
        <f>CEILING(AD564+AD564*'[1]Nastavení cen'!$J$17,1)</f>
        <v>428</v>
      </c>
      <c r="AF564" s="226">
        <f t="shared" si="161"/>
        <v>0</v>
      </c>
      <c r="AG564" s="227"/>
      <c r="AH564" s="227"/>
      <c r="AI564" s="227"/>
      <c r="AJ564" s="228">
        <f t="shared" si="155"/>
        <v>428</v>
      </c>
      <c r="AK564" s="218"/>
      <c r="AL564" s="229">
        <f t="shared" si="156"/>
        <v>0</v>
      </c>
      <c r="AM564" s="204"/>
      <c r="AN564" s="230" t="s">
        <v>41</v>
      </c>
      <c r="AO564" s="231" t="s">
        <v>41</v>
      </c>
      <c r="AP564" s="245" t="s">
        <v>41</v>
      </c>
      <c r="AQ564" s="233" t="s">
        <v>41</v>
      </c>
      <c r="AR564" s="234" t="s">
        <v>41</v>
      </c>
      <c r="AS564" s="235"/>
      <c r="AT564" s="236"/>
      <c r="AU564" s="237"/>
      <c r="AV564" s="238">
        <v>45</v>
      </c>
      <c r="AW564" s="239">
        <f>'[1]Nastavení cen'!$H$17</f>
        <v>390</v>
      </c>
      <c r="AX564" s="240"/>
    </row>
    <row r="565" spans="1:50" ht="17.25" hidden="1" customHeight="1" x14ac:dyDescent="0.3">
      <c r="A565" s="213"/>
      <c r="B565" s="214"/>
      <c r="C565" s="215"/>
      <c r="D565" s="186"/>
      <c r="E565" s="184"/>
      <c r="F565" s="185"/>
      <c r="G565" s="186"/>
      <c r="H565" s="186"/>
      <c r="I565" s="187"/>
      <c r="J565" s="188"/>
      <c r="K565" s="216"/>
      <c r="L565" s="186"/>
      <c r="M565" s="186"/>
      <c r="N565" s="187"/>
      <c r="O565" s="191"/>
      <c r="P565" s="375" t="s">
        <v>551</v>
      </c>
      <c r="Q565" s="218"/>
      <c r="R565" s="219">
        <f t="shared" si="151"/>
        <v>0</v>
      </c>
      <c r="S565" s="219">
        <f t="shared" si="152"/>
        <v>7</v>
      </c>
      <c r="T565" s="195"/>
      <c r="U565" s="196">
        <v>5</v>
      </c>
      <c r="V565" s="89">
        <f t="shared" si="147"/>
        <v>0</v>
      </c>
      <c r="W565" s="220" t="s">
        <v>617</v>
      </c>
      <c r="X565" s="221" t="s">
        <v>621</v>
      </c>
      <c r="Y565" s="222" t="s">
        <v>572</v>
      </c>
      <c r="Z565" s="199"/>
      <c r="AA565" s="218"/>
      <c r="AB565" s="223">
        <v>0</v>
      </c>
      <c r="AC565" s="224" t="s">
        <v>146</v>
      </c>
      <c r="AD565" s="225">
        <f t="shared" si="160"/>
        <v>312</v>
      </c>
      <c r="AE565" s="226">
        <f>CEILING(AD565+AD565*'[1]Nastavení cen'!$J$17,1)</f>
        <v>456</v>
      </c>
      <c r="AF565" s="226">
        <f t="shared" si="161"/>
        <v>0</v>
      </c>
      <c r="AG565" s="227">
        <f>CEILING(AX565+(AX565*'[1]Nastavení cen'!$G$17),1)</f>
        <v>400</v>
      </c>
      <c r="AH565" s="227">
        <f>CEILING(AG565*'[1]Nastavení cen'!$K$17,1)+AG565</f>
        <v>520</v>
      </c>
      <c r="AI565" s="227">
        <f>(AB565*AH565)</f>
        <v>0</v>
      </c>
      <c r="AJ565" s="228">
        <f t="shared" si="155"/>
        <v>976</v>
      </c>
      <c r="AK565" s="218"/>
      <c r="AL565" s="229">
        <f t="shared" si="156"/>
        <v>0</v>
      </c>
      <c r="AM565" s="204"/>
      <c r="AN565" s="230">
        <v>5</v>
      </c>
      <c r="AO565" s="231">
        <f>AB565*AN565</f>
        <v>0</v>
      </c>
      <c r="AP565" s="232">
        <v>0.05</v>
      </c>
      <c r="AQ565" s="233" t="s">
        <v>41</v>
      </c>
      <c r="AR565" s="234">
        <f>AO565*AP565</f>
        <v>0</v>
      </c>
      <c r="AS565" s="235"/>
      <c r="AT565" s="236"/>
      <c r="AU565" s="237"/>
      <c r="AV565" s="238">
        <v>48</v>
      </c>
      <c r="AW565" s="239">
        <f>'[1]Nastavení cen'!$H$17</f>
        <v>390</v>
      </c>
      <c r="AX565" s="240">
        <v>400</v>
      </c>
    </row>
    <row r="566" spans="1:50" ht="17.25" hidden="1" customHeight="1" x14ac:dyDescent="0.3">
      <c r="A566" s="213"/>
      <c r="B566" s="214"/>
      <c r="C566" s="215"/>
      <c r="D566" s="186"/>
      <c r="E566" s="184"/>
      <c r="F566" s="185"/>
      <c r="G566" s="186"/>
      <c r="H566" s="186"/>
      <c r="I566" s="187"/>
      <c r="J566" s="188"/>
      <c r="K566" s="216"/>
      <c r="L566" s="186"/>
      <c r="M566" s="186"/>
      <c r="N566" s="187"/>
      <c r="O566" s="191"/>
      <c r="P566" s="375" t="s">
        <v>551</v>
      </c>
      <c r="Q566" s="218"/>
      <c r="R566" s="219">
        <f t="shared" si="151"/>
        <v>0</v>
      </c>
      <c r="S566" s="219">
        <f t="shared" si="152"/>
        <v>7</v>
      </c>
      <c r="T566" s="195"/>
      <c r="U566" s="196">
        <v>4</v>
      </c>
      <c r="V566" s="89">
        <f t="shared" si="147"/>
        <v>0</v>
      </c>
      <c r="W566" s="220" t="s">
        <v>617</v>
      </c>
      <c r="X566" s="221" t="s">
        <v>621</v>
      </c>
      <c r="Y566" s="222" t="s">
        <v>43</v>
      </c>
      <c r="Z566" s="199"/>
      <c r="AA566" s="218"/>
      <c r="AB566" s="223">
        <v>0</v>
      </c>
      <c r="AC566" s="224" t="s">
        <v>146</v>
      </c>
      <c r="AD566" s="225">
        <f t="shared" si="160"/>
        <v>312</v>
      </c>
      <c r="AE566" s="226">
        <f>CEILING(AD566+AD566*'[1]Nastavení cen'!$J$17,1)</f>
        <v>456</v>
      </c>
      <c r="AF566" s="226">
        <f t="shared" si="161"/>
        <v>0</v>
      </c>
      <c r="AG566" s="227"/>
      <c r="AH566" s="227"/>
      <c r="AI566" s="227"/>
      <c r="AJ566" s="228">
        <f t="shared" si="155"/>
        <v>456</v>
      </c>
      <c r="AK566" s="218"/>
      <c r="AL566" s="229">
        <f t="shared" si="156"/>
        <v>0</v>
      </c>
      <c r="AM566" s="204"/>
      <c r="AN566" s="230" t="s">
        <v>41</v>
      </c>
      <c r="AO566" s="231" t="s">
        <v>41</v>
      </c>
      <c r="AP566" s="245" t="s">
        <v>41</v>
      </c>
      <c r="AQ566" s="233" t="s">
        <v>41</v>
      </c>
      <c r="AR566" s="234" t="s">
        <v>41</v>
      </c>
      <c r="AS566" s="235"/>
      <c r="AT566" s="236"/>
      <c r="AU566" s="237"/>
      <c r="AV566" s="238">
        <v>48</v>
      </c>
      <c r="AW566" s="239">
        <f>'[1]Nastavení cen'!$H$17</f>
        <v>390</v>
      </c>
      <c r="AX566" s="240"/>
    </row>
    <row r="567" spans="1:50" ht="17.25" hidden="1" customHeight="1" x14ac:dyDescent="0.3">
      <c r="A567" s="213"/>
      <c r="B567" s="214"/>
      <c r="C567" s="215"/>
      <c r="D567" s="186"/>
      <c r="E567" s="184"/>
      <c r="F567" s="185"/>
      <c r="G567" s="186"/>
      <c r="H567" s="186"/>
      <c r="I567" s="187"/>
      <c r="J567" s="188"/>
      <c r="K567" s="216"/>
      <c r="L567" s="186"/>
      <c r="M567" s="186"/>
      <c r="N567" s="187"/>
      <c r="O567" s="191"/>
      <c r="P567" s="375" t="s">
        <v>551</v>
      </c>
      <c r="Q567" s="218"/>
      <c r="R567" s="219">
        <f t="shared" si="151"/>
        <v>0</v>
      </c>
      <c r="S567" s="219">
        <f t="shared" si="152"/>
        <v>7</v>
      </c>
      <c r="T567" s="195"/>
      <c r="U567" s="196">
        <v>1</v>
      </c>
      <c r="V567" s="89">
        <f t="shared" si="147"/>
        <v>0</v>
      </c>
      <c r="W567" s="220" t="s">
        <v>617</v>
      </c>
      <c r="X567" s="221" t="s">
        <v>622</v>
      </c>
      <c r="Y567" s="222" t="s">
        <v>580</v>
      </c>
      <c r="Z567" s="199"/>
      <c r="AA567" s="218"/>
      <c r="AB567" s="223">
        <v>0</v>
      </c>
      <c r="AC567" s="224" t="s">
        <v>48</v>
      </c>
      <c r="AD567" s="225">
        <f t="shared" si="160"/>
        <v>312</v>
      </c>
      <c r="AE567" s="226">
        <f>CEILING(AD567+AD567*'[1]Nastavení cen'!$J$17,1)</f>
        <v>456</v>
      </c>
      <c r="AF567" s="226">
        <f t="shared" si="161"/>
        <v>0</v>
      </c>
      <c r="AG567" s="241">
        <f>CEILING(AX567+(AX567*'[1]Nastavení cen'!$G$17),1)</f>
        <v>2046</v>
      </c>
      <c r="AH567" s="242">
        <f>CEILING(AG567*'[1]Nastavení cen'!$K$17,1)+AG567</f>
        <v>2660</v>
      </c>
      <c r="AI567" s="242">
        <f>(AB567*AH567)</f>
        <v>0</v>
      </c>
      <c r="AJ567" s="228">
        <f t="shared" si="155"/>
        <v>3116</v>
      </c>
      <c r="AK567" s="218"/>
      <c r="AL567" s="229">
        <f t="shared" si="156"/>
        <v>0</v>
      </c>
      <c r="AM567" s="204"/>
      <c r="AN567" s="230">
        <v>25</v>
      </c>
      <c r="AO567" s="231">
        <f>AB567*AN567</f>
        <v>0</v>
      </c>
      <c r="AP567" s="232">
        <v>0.05</v>
      </c>
      <c r="AQ567" s="233" t="s">
        <v>41</v>
      </c>
      <c r="AR567" s="234">
        <f>AO567*AP567</f>
        <v>0</v>
      </c>
      <c r="AS567" s="235"/>
      <c r="AT567" s="236"/>
      <c r="AU567" s="237"/>
      <c r="AV567" s="238">
        <v>48</v>
      </c>
      <c r="AW567" s="239">
        <f>'[1]Nastavení cen'!$H$17</f>
        <v>390</v>
      </c>
      <c r="AX567" s="240">
        <v>2046</v>
      </c>
    </row>
    <row r="568" spans="1:50" ht="17.25" hidden="1" customHeight="1" x14ac:dyDescent="0.3">
      <c r="A568" s="213"/>
      <c r="B568" s="214"/>
      <c r="C568" s="215"/>
      <c r="D568" s="186"/>
      <c r="E568" s="184"/>
      <c r="F568" s="185"/>
      <c r="G568" s="186"/>
      <c r="H568" s="186"/>
      <c r="I568" s="187"/>
      <c r="J568" s="188"/>
      <c r="K568" s="216"/>
      <c r="L568" s="186"/>
      <c r="M568" s="186"/>
      <c r="N568" s="187"/>
      <c r="O568" s="191"/>
      <c r="P568" s="375" t="s">
        <v>551</v>
      </c>
      <c r="Q568" s="218"/>
      <c r="R568" s="219">
        <f t="shared" si="151"/>
        <v>0</v>
      </c>
      <c r="S568" s="219">
        <f t="shared" si="152"/>
        <v>7</v>
      </c>
      <c r="T568" s="195"/>
      <c r="U568" s="196">
        <v>4</v>
      </c>
      <c r="V568" s="89">
        <f t="shared" si="147"/>
        <v>0</v>
      </c>
      <c r="W568" s="220" t="s">
        <v>617</v>
      </c>
      <c r="X568" s="221" t="s">
        <v>622</v>
      </c>
      <c r="Y568" s="222" t="s">
        <v>43</v>
      </c>
      <c r="Z568" s="199"/>
      <c r="AA568" s="218"/>
      <c r="AB568" s="223">
        <v>0</v>
      </c>
      <c r="AC568" s="224" t="s">
        <v>48</v>
      </c>
      <c r="AD568" s="225">
        <f t="shared" si="160"/>
        <v>312</v>
      </c>
      <c r="AE568" s="226">
        <f>CEILING(AD568+AD568*'[1]Nastavení cen'!$J$17,1)</f>
        <v>456</v>
      </c>
      <c r="AF568" s="226">
        <f t="shared" si="161"/>
        <v>0</v>
      </c>
      <c r="AG568" s="227"/>
      <c r="AH568" s="227"/>
      <c r="AI568" s="227"/>
      <c r="AJ568" s="228">
        <f t="shared" si="155"/>
        <v>456</v>
      </c>
      <c r="AK568" s="218"/>
      <c r="AL568" s="229">
        <f t="shared" si="156"/>
        <v>0</v>
      </c>
      <c r="AM568" s="204"/>
      <c r="AN568" s="230" t="s">
        <v>41</v>
      </c>
      <c r="AO568" s="231" t="s">
        <v>41</v>
      </c>
      <c r="AP568" s="245" t="s">
        <v>41</v>
      </c>
      <c r="AQ568" s="233" t="s">
        <v>41</v>
      </c>
      <c r="AR568" s="234" t="s">
        <v>41</v>
      </c>
      <c r="AS568" s="235"/>
      <c r="AT568" s="236"/>
      <c r="AU568" s="237"/>
      <c r="AV568" s="238">
        <v>48</v>
      </c>
      <c r="AW568" s="239">
        <f>'[1]Nastavení cen'!$H$17</f>
        <v>390</v>
      </c>
      <c r="AX568" s="240"/>
    </row>
    <row r="569" spans="1:50" ht="17.25" hidden="1" customHeight="1" x14ac:dyDescent="0.3">
      <c r="A569" s="213"/>
      <c r="B569" s="214"/>
      <c r="C569" s="215"/>
      <c r="D569" s="186"/>
      <c r="E569" s="184"/>
      <c r="F569" s="185"/>
      <c r="G569" s="186"/>
      <c r="H569" s="186"/>
      <c r="I569" s="187"/>
      <c r="J569" s="188"/>
      <c r="K569" s="216"/>
      <c r="L569" s="186"/>
      <c r="M569" s="186"/>
      <c r="N569" s="187"/>
      <c r="O569" s="191"/>
      <c r="P569" s="375" t="s">
        <v>551</v>
      </c>
      <c r="Q569" s="218"/>
      <c r="R569" s="219">
        <f t="shared" si="151"/>
        <v>0</v>
      </c>
      <c r="S569" s="219">
        <f t="shared" si="152"/>
        <v>7</v>
      </c>
      <c r="T569" s="195"/>
      <c r="U569" s="196">
        <v>5</v>
      </c>
      <c r="V569" s="89">
        <f t="shared" si="147"/>
        <v>0</v>
      </c>
      <c r="W569" s="220" t="s">
        <v>617</v>
      </c>
      <c r="X569" s="221" t="s">
        <v>623</v>
      </c>
      <c r="Y569" s="222" t="s">
        <v>572</v>
      </c>
      <c r="Z569" s="199"/>
      <c r="AA569" s="218"/>
      <c r="AB569" s="223">
        <v>0</v>
      </c>
      <c r="AC569" s="224" t="s">
        <v>146</v>
      </c>
      <c r="AD569" s="225">
        <f t="shared" si="160"/>
        <v>332</v>
      </c>
      <c r="AE569" s="226">
        <f>CEILING(AD569+AD569*'[1]Nastavení cen'!$J$17,1)</f>
        <v>485</v>
      </c>
      <c r="AF569" s="226">
        <f t="shared" si="161"/>
        <v>0</v>
      </c>
      <c r="AG569" s="227">
        <f>CEILING(AX569+(AX569*'[1]Nastavení cen'!$G$17),1)</f>
        <v>500</v>
      </c>
      <c r="AH569" s="227">
        <f>CEILING(AG569*'[1]Nastavení cen'!$K$17,1)+AG569</f>
        <v>650</v>
      </c>
      <c r="AI569" s="227">
        <f>(AB569*AH569)</f>
        <v>0</v>
      </c>
      <c r="AJ569" s="228">
        <f t="shared" si="155"/>
        <v>1135</v>
      </c>
      <c r="AK569" s="218"/>
      <c r="AL569" s="229">
        <f t="shared" si="156"/>
        <v>0</v>
      </c>
      <c r="AM569" s="204"/>
      <c r="AN569" s="230">
        <v>5</v>
      </c>
      <c r="AO569" s="231">
        <f>AB569*AN569</f>
        <v>0</v>
      </c>
      <c r="AP569" s="232">
        <v>0.05</v>
      </c>
      <c r="AQ569" s="233" t="s">
        <v>41</v>
      </c>
      <c r="AR569" s="234">
        <f>AO569*AP569</f>
        <v>0</v>
      </c>
      <c r="AS569" s="235"/>
      <c r="AT569" s="236"/>
      <c r="AU569" s="237"/>
      <c r="AV569" s="238">
        <v>51</v>
      </c>
      <c r="AW569" s="239">
        <f>'[1]Nastavení cen'!$H$17</f>
        <v>390</v>
      </c>
      <c r="AX569" s="240">
        <v>500</v>
      </c>
    </row>
    <row r="570" spans="1:50" ht="17.25" hidden="1" customHeight="1" x14ac:dyDescent="0.3">
      <c r="A570" s="213"/>
      <c r="B570" s="214"/>
      <c r="C570" s="215"/>
      <c r="D570" s="186"/>
      <c r="E570" s="184"/>
      <c r="F570" s="185"/>
      <c r="G570" s="186"/>
      <c r="H570" s="186"/>
      <c r="I570" s="187"/>
      <c r="J570" s="188"/>
      <c r="K570" s="216"/>
      <c r="L570" s="186"/>
      <c r="M570" s="186"/>
      <c r="N570" s="187"/>
      <c r="O570" s="191"/>
      <c r="P570" s="375" t="s">
        <v>551</v>
      </c>
      <c r="Q570" s="218"/>
      <c r="R570" s="219">
        <f t="shared" si="151"/>
        <v>0</v>
      </c>
      <c r="S570" s="219">
        <f t="shared" si="152"/>
        <v>7</v>
      </c>
      <c r="T570" s="195"/>
      <c r="U570" s="196">
        <v>4</v>
      </c>
      <c r="V570" s="89">
        <f t="shared" si="147"/>
        <v>0</v>
      </c>
      <c r="W570" s="220" t="s">
        <v>617</v>
      </c>
      <c r="X570" s="221" t="s">
        <v>623</v>
      </c>
      <c r="Y570" s="222" t="s">
        <v>43</v>
      </c>
      <c r="Z570" s="199"/>
      <c r="AA570" s="218"/>
      <c r="AB570" s="223">
        <v>0</v>
      </c>
      <c r="AC570" s="224" t="s">
        <v>146</v>
      </c>
      <c r="AD570" s="225">
        <f t="shared" si="160"/>
        <v>332</v>
      </c>
      <c r="AE570" s="226">
        <f>CEILING(AD570+AD570*'[1]Nastavení cen'!$J$17,1)</f>
        <v>485</v>
      </c>
      <c r="AF570" s="226">
        <f t="shared" si="161"/>
        <v>0</v>
      </c>
      <c r="AG570" s="227"/>
      <c r="AH570" s="227"/>
      <c r="AI570" s="227"/>
      <c r="AJ570" s="228">
        <f t="shared" si="155"/>
        <v>485</v>
      </c>
      <c r="AK570" s="218"/>
      <c r="AL570" s="229">
        <f t="shared" si="156"/>
        <v>0</v>
      </c>
      <c r="AM570" s="204"/>
      <c r="AN570" s="230" t="s">
        <v>41</v>
      </c>
      <c r="AO570" s="231" t="s">
        <v>41</v>
      </c>
      <c r="AP570" s="245" t="s">
        <v>41</v>
      </c>
      <c r="AQ570" s="233" t="s">
        <v>41</v>
      </c>
      <c r="AR570" s="234" t="s">
        <v>41</v>
      </c>
      <c r="AS570" s="235"/>
      <c r="AT570" s="236"/>
      <c r="AU570" s="237"/>
      <c r="AV570" s="238">
        <v>51</v>
      </c>
      <c r="AW570" s="239">
        <f>'[1]Nastavení cen'!$H$17</f>
        <v>390</v>
      </c>
      <c r="AX570" s="240"/>
    </row>
    <row r="571" spans="1:50" ht="17.25" hidden="1" customHeight="1" x14ac:dyDescent="0.3">
      <c r="A571" s="213"/>
      <c r="B571" s="214"/>
      <c r="C571" s="215"/>
      <c r="D571" s="186"/>
      <c r="E571" s="184"/>
      <c r="F571" s="185"/>
      <c r="G571" s="186"/>
      <c r="H571" s="186"/>
      <c r="I571" s="187"/>
      <c r="J571" s="188"/>
      <c r="K571" s="216"/>
      <c r="L571" s="186"/>
      <c r="M571" s="186"/>
      <c r="N571" s="187"/>
      <c r="O571" s="191"/>
      <c r="P571" s="375" t="s">
        <v>551</v>
      </c>
      <c r="Q571" s="218"/>
      <c r="R571" s="219">
        <f t="shared" si="151"/>
        <v>0</v>
      </c>
      <c r="S571" s="219">
        <f t="shared" si="152"/>
        <v>7</v>
      </c>
      <c r="T571" s="195"/>
      <c r="U571" s="196">
        <v>1</v>
      </c>
      <c r="V571" s="89">
        <f t="shared" si="147"/>
        <v>0</v>
      </c>
      <c r="W571" s="220" t="s">
        <v>624</v>
      </c>
      <c r="X571" s="221" t="s">
        <v>625</v>
      </c>
      <c r="Y571" s="222" t="s">
        <v>574</v>
      </c>
      <c r="Z571" s="199"/>
      <c r="AA571" s="218"/>
      <c r="AB571" s="223">
        <v>0</v>
      </c>
      <c r="AC571" s="224" t="s">
        <v>40</v>
      </c>
      <c r="AD571" s="225">
        <f t="shared" si="160"/>
        <v>332</v>
      </c>
      <c r="AE571" s="226">
        <f>CEILING(AD571+AD571*'[1]Nastavení cen'!$J$17,1)</f>
        <v>485</v>
      </c>
      <c r="AF571" s="226">
        <f t="shared" si="161"/>
        <v>0</v>
      </c>
      <c r="AG571" s="241">
        <f>CEILING(AX571+(AX571*'[1]Nastavení cen'!$G$17),1)</f>
        <v>350</v>
      </c>
      <c r="AH571" s="242">
        <f>CEILING(AG571*'[1]Nastavení cen'!$K$17,1)+AG571</f>
        <v>455</v>
      </c>
      <c r="AI571" s="242">
        <f>(AB571*AH571)</f>
        <v>0</v>
      </c>
      <c r="AJ571" s="228">
        <f t="shared" si="155"/>
        <v>940</v>
      </c>
      <c r="AK571" s="218"/>
      <c r="AL571" s="229">
        <f t="shared" si="156"/>
        <v>0</v>
      </c>
      <c r="AM571" s="204"/>
      <c r="AN571" s="230">
        <v>20</v>
      </c>
      <c r="AO571" s="231">
        <f>AB571*AN571</f>
        <v>0</v>
      </c>
      <c r="AP571" s="232">
        <v>0.05</v>
      </c>
      <c r="AQ571" s="233" t="s">
        <v>41</v>
      </c>
      <c r="AR571" s="234">
        <f>AO571*AP571</f>
        <v>0</v>
      </c>
      <c r="AS571" s="235"/>
      <c r="AT571" s="236"/>
      <c r="AU571" s="237"/>
      <c r="AV571" s="238">
        <v>51</v>
      </c>
      <c r="AW571" s="239">
        <f>'[1]Nastavení cen'!$H$17</f>
        <v>390</v>
      </c>
      <c r="AX571" s="240">
        <v>350</v>
      </c>
    </row>
    <row r="572" spans="1:50" ht="17.25" hidden="1" customHeight="1" x14ac:dyDescent="0.3">
      <c r="A572" s="213"/>
      <c r="B572" s="214"/>
      <c r="C572" s="215"/>
      <c r="D572" s="186"/>
      <c r="E572" s="184"/>
      <c r="F572" s="185"/>
      <c r="G572" s="186"/>
      <c r="H572" s="186"/>
      <c r="I572" s="187"/>
      <c r="J572" s="188"/>
      <c r="K572" s="216"/>
      <c r="L572" s="186"/>
      <c r="M572" s="186"/>
      <c r="N572" s="187"/>
      <c r="O572" s="191"/>
      <c r="P572" s="375" t="s">
        <v>551</v>
      </c>
      <c r="Q572" s="218"/>
      <c r="R572" s="219">
        <f t="shared" si="151"/>
        <v>0</v>
      </c>
      <c r="S572" s="219">
        <f t="shared" si="152"/>
        <v>7</v>
      </c>
      <c r="T572" s="195"/>
      <c r="U572" s="196">
        <v>4</v>
      </c>
      <c r="V572" s="89">
        <f t="shared" si="147"/>
        <v>0</v>
      </c>
      <c r="W572" s="220" t="s">
        <v>624</v>
      </c>
      <c r="X572" s="221" t="s">
        <v>625</v>
      </c>
      <c r="Y572" s="222" t="s">
        <v>43</v>
      </c>
      <c r="Z572" s="199"/>
      <c r="AA572" s="218"/>
      <c r="AB572" s="223">
        <v>0</v>
      </c>
      <c r="AC572" s="224" t="s">
        <v>40</v>
      </c>
      <c r="AD572" s="225">
        <f t="shared" si="160"/>
        <v>332</v>
      </c>
      <c r="AE572" s="226">
        <f>CEILING(AD572+AD572*'[1]Nastavení cen'!$J$17,1)</f>
        <v>485</v>
      </c>
      <c r="AF572" s="226">
        <f t="shared" si="161"/>
        <v>0</v>
      </c>
      <c r="AG572" s="227"/>
      <c r="AH572" s="227"/>
      <c r="AI572" s="227"/>
      <c r="AJ572" s="228">
        <f t="shared" si="155"/>
        <v>485</v>
      </c>
      <c r="AK572" s="218"/>
      <c r="AL572" s="229">
        <f t="shared" si="156"/>
        <v>0</v>
      </c>
      <c r="AM572" s="204"/>
      <c r="AN572" s="230" t="s">
        <v>41</v>
      </c>
      <c r="AO572" s="231" t="s">
        <v>41</v>
      </c>
      <c r="AP572" s="245" t="s">
        <v>41</v>
      </c>
      <c r="AQ572" s="233" t="s">
        <v>41</v>
      </c>
      <c r="AR572" s="234" t="s">
        <v>41</v>
      </c>
      <c r="AS572" s="235"/>
      <c r="AT572" s="236"/>
      <c r="AU572" s="237"/>
      <c r="AV572" s="238">
        <v>51</v>
      </c>
      <c r="AW572" s="239">
        <f>'[1]Nastavení cen'!$H$17</f>
        <v>390</v>
      </c>
      <c r="AX572" s="240"/>
    </row>
    <row r="573" spans="1:50" ht="17.25" hidden="1" customHeight="1" x14ac:dyDescent="0.3">
      <c r="A573" s="213"/>
      <c r="B573" s="214"/>
      <c r="C573" s="215"/>
      <c r="D573" s="186"/>
      <c r="E573" s="184"/>
      <c r="F573" s="185"/>
      <c r="G573" s="186"/>
      <c r="H573" s="186"/>
      <c r="I573" s="187"/>
      <c r="J573" s="188"/>
      <c r="K573" s="216"/>
      <c r="L573" s="186"/>
      <c r="M573" s="186"/>
      <c r="N573" s="187"/>
      <c r="O573" s="191"/>
      <c r="P573" s="375" t="s">
        <v>551</v>
      </c>
      <c r="Q573" s="218"/>
      <c r="R573" s="219">
        <f t="shared" si="151"/>
        <v>0</v>
      </c>
      <c r="S573" s="219">
        <f t="shared" si="152"/>
        <v>7</v>
      </c>
      <c r="T573" s="195"/>
      <c r="U573" s="196">
        <v>5</v>
      </c>
      <c r="V573" s="89">
        <f t="shared" si="147"/>
        <v>0</v>
      </c>
      <c r="W573" s="220" t="s">
        <v>626</v>
      </c>
      <c r="X573" s="221" t="s">
        <v>627</v>
      </c>
      <c r="Y573" s="222" t="s">
        <v>572</v>
      </c>
      <c r="Z573" s="199"/>
      <c r="AA573" s="218"/>
      <c r="AB573" s="223">
        <v>0</v>
      </c>
      <c r="AC573" s="224" t="s">
        <v>146</v>
      </c>
      <c r="AD573" s="225">
        <f t="shared" si="160"/>
        <v>169</v>
      </c>
      <c r="AE573" s="226">
        <f>CEILING(AD573+AD573*'[1]Nastavení cen'!$J$17,1)</f>
        <v>247</v>
      </c>
      <c r="AF573" s="226">
        <f t="shared" si="161"/>
        <v>0</v>
      </c>
      <c r="AG573" s="227">
        <f>CEILING(AX573+(AX573*'[1]Nastavení cen'!$G$17),1)</f>
        <v>200</v>
      </c>
      <c r="AH573" s="227">
        <f>CEILING(AG573*'[1]Nastavení cen'!$K$17,1)+AG573</f>
        <v>260</v>
      </c>
      <c r="AI573" s="227">
        <f>(AB573*AH573)</f>
        <v>0</v>
      </c>
      <c r="AJ573" s="228">
        <f t="shared" si="155"/>
        <v>507</v>
      </c>
      <c r="AK573" s="218"/>
      <c r="AL573" s="229">
        <f t="shared" si="156"/>
        <v>0</v>
      </c>
      <c r="AM573" s="204"/>
      <c r="AN573" s="230">
        <v>5</v>
      </c>
      <c r="AO573" s="231">
        <f>AB573*AN573</f>
        <v>0</v>
      </c>
      <c r="AP573" s="232">
        <v>0.05</v>
      </c>
      <c r="AQ573" s="233" t="s">
        <v>41</v>
      </c>
      <c r="AR573" s="234">
        <f>AO573*AP573</f>
        <v>0</v>
      </c>
      <c r="AS573" s="235"/>
      <c r="AT573" s="236"/>
      <c r="AU573" s="237"/>
      <c r="AV573" s="238">
        <v>26</v>
      </c>
      <c r="AW573" s="239">
        <f>'[1]Nastavení cen'!$H$17</f>
        <v>390</v>
      </c>
      <c r="AX573" s="240">
        <v>200</v>
      </c>
    </row>
    <row r="574" spans="1:50" ht="17.25" hidden="1" customHeight="1" x14ac:dyDescent="0.3">
      <c r="A574" s="213"/>
      <c r="B574" s="214"/>
      <c r="C574" s="215"/>
      <c r="D574" s="186"/>
      <c r="E574" s="184"/>
      <c r="F574" s="185"/>
      <c r="G574" s="186"/>
      <c r="H574" s="186"/>
      <c r="I574" s="187"/>
      <c r="J574" s="188"/>
      <c r="K574" s="216"/>
      <c r="L574" s="186"/>
      <c r="M574" s="186"/>
      <c r="N574" s="187"/>
      <c r="O574" s="191"/>
      <c r="P574" s="375" t="s">
        <v>551</v>
      </c>
      <c r="Q574" s="218"/>
      <c r="R574" s="219">
        <f t="shared" si="151"/>
        <v>0</v>
      </c>
      <c r="S574" s="219">
        <f t="shared" si="152"/>
        <v>7</v>
      </c>
      <c r="T574" s="195"/>
      <c r="U574" s="196">
        <v>4</v>
      </c>
      <c r="V574" s="89">
        <f t="shared" si="147"/>
        <v>0</v>
      </c>
      <c r="W574" s="220" t="s">
        <v>626</v>
      </c>
      <c r="X574" s="221" t="s">
        <v>627</v>
      </c>
      <c r="Y574" s="222" t="s">
        <v>43</v>
      </c>
      <c r="Z574" s="199"/>
      <c r="AA574" s="218"/>
      <c r="AB574" s="223">
        <v>0</v>
      </c>
      <c r="AC574" s="224" t="s">
        <v>146</v>
      </c>
      <c r="AD574" s="225">
        <f t="shared" si="160"/>
        <v>169</v>
      </c>
      <c r="AE574" s="226">
        <f>CEILING(AD574+AD574*'[1]Nastavení cen'!$J$17,1)</f>
        <v>247</v>
      </c>
      <c r="AF574" s="226">
        <f t="shared" si="161"/>
        <v>0</v>
      </c>
      <c r="AG574" s="227"/>
      <c r="AH574" s="227"/>
      <c r="AI574" s="227"/>
      <c r="AJ574" s="228">
        <f t="shared" si="155"/>
        <v>247</v>
      </c>
      <c r="AK574" s="218"/>
      <c r="AL574" s="229">
        <f t="shared" si="156"/>
        <v>0</v>
      </c>
      <c r="AM574" s="204"/>
      <c r="AN574" s="230" t="s">
        <v>41</v>
      </c>
      <c r="AO574" s="231" t="s">
        <v>41</v>
      </c>
      <c r="AP574" s="245" t="s">
        <v>41</v>
      </c>
      <c r="AQ574" s="233" t="s">
        <v>41</v>
      </c>
      <c r="AR574" s="234" t="s">
        <v>41</v>
      </c>
      <c r="AS574" s="235"/>
      <c r="AT574" s="236"/>
      <c r="AU574" s="237"/>
      <c r="AV574" s="238">
        <v>26</v>
      </c>
      <c r="AW574" s="239">
        <f>'[1]Nastavení cen'!$H$17</f>
        <v>390</v>
      </c>
      <c r="AX574" s="240"/>
    </row>
    <row r="575" spans="1:50" ht="17.25" hidden="1" customHeight="1" x14ac:dyDescent="0.3">
      <c r="A575" s="213"/>
      <c r="B575" s="214"/>
      <c r="C575" s="215"/>
      <c r="D575" s="186"/>
      <c r="E575" s="184"/>
      <c r="F575" s="185"/>
      <c r="G575" s="186"/>
      <c r="H575" s="186"/>
      <c r="I575" s="187"/>
      <c r="J575" s="188"/>
      <c r="K575" s="216"/>
      <c r="L575" s="186"/>
      <c r="M575" s="186"/>
      <c r="N575" s="187"/>
      <c r="O575" s="191"/>
      <c r="P575" s="375" t="s">
        <v>551</v>
      </c>
      <c r="Q575" s="218"/>
      <c r="R575" s="219">
        <f t="shared" si="151"/>
        <v>0</v>
      </c>
      <c r="S575" s="219">
        <f t="shared" si="152"/>
        <v>7</v>
      </c>
      <c r="T575" s="195"/>
      <c r="U575" s="196">
        <v>5</v>
      </c>
      <c r="V575" s="89">
        <f t="shared" si="147"/>
        <v>0</v>
      </c>
      <c r="W575" s="220" t="s">
        <v>626</v>
      </c>
      <c r="X575" s="221" t="s">
        <v>71</v>
      </c>
      <c r="Y575" s="222" t="s">
        <v>628</v>
      </c>
      <c r="Z575" s="199"/>
      <c r="AA575" s="218"/>
      <c r="AB575" s="223">
        <v>0</v>
      </c>
      <c r="AC575" s="224" t="s">
        <v>46</v>
      </c>
      <c r="AD575" s="225"/>
      <c r="AE575" s="226"/>
      <c r="AF575" s="226"/>
      <c r="AG575" s="227">
        <f>CEILING(AX575+(AX575*'[1]Nastavení cen'!$G$17),1)</f>
        <v>5000</v>
      </c>
      <c r="AH575" s="227">
        <f>CEILING(AG575*'[1]Nastavení cen'!$K$17,1)+AG575</f>
        <v>6500</v>
      </c>
      <c r="AI575" s="227">
        <f>(AB575*AH575)</f>
        <v>0</v>
      </c>
      <c r="AJ575" s="228">
        <f t="shared" si="155"/>
        <v>6500</v>
      </c>
      <c r="AK575" s="218"/>
      <c r="AL575" s="229">
        <f t="shared" si="156"/>
        <v>0</v>
      </c>
      <c r="AM575" s="204"/>
      <c r="AN575" s="230">
        <v>5</v>
      </c>
      <c r="AO575" s="231">
        <f>AB575*AN575</f>
        <v>0</v>
      </c>
      <c r="AP575" s="232">
        <v>0.05</v>
      </c>
      <c r="AQ575" s="233" t="s">
        <v>41</v>
      </c>
      <c r="AR575" s="234">
        <f>AO575*AP575</f>
        <v>0</v>
      </c>
      <c r="AS575" s="235"/>
      <c r="AT575" s="236"/>
      <c r="AU575" s="237"/>
      <c r="AV575" s="238"/>
      <c r="AW575" s="239"/>
      <c r="AX575" s="240">
        <v>5000</v>
      </c>
    </row>
    <row r="576" spans="1:50" ht="17.25" hidden="1" customHeight="1" x14ac:dyDescent="0.3">
      <c r="A576" s="213"/>
      <c r="B576" s="214"/>
      <c r="C576" s="215"/>
      <c r="D576" s="186"/>
      <c r="E576" s="184"/>
      <c r="F576" s="185"/>
      <c r="G576" s="186"/>
      <c r="H576" s="186"/>
      <c r="I576" s="187"/>
      <c r="J576" s="188"/>
      <c r="K576" s="216"/>
      <c r="L576" s="186"/>
      <c r="M576" s="186"/>
      <c r="N576" s="187"/>
      <c r="O576" s="191"/>
      <c r="P576" s="375" t="s">
        <v>551</v>
      </c>
      <c r="Q576" s="218"/>
      <c r="R576" s="219">
        <f t="shared" si="151"/>
        <v>0</v>
      </c>
      <c r="S576" s="219">
        <f t="shared" si="152"/>
        <v>7</v>
      </c>
      <c r="T576" s="195"/>
      <c r="U576" s="196">
        <v>4</v>
      </c>
      <c r="V576" s="89">
        <f t="shared" si="147"/>
        <v>0</v>
      </c>
      <c r="W576" s="220" t="s">
        <v>64</v>
      </c>
      <c r="X576" s="221" t="s">
        <v>629</v>
      </c>
      <c r="Y576" s="222" t="s">
        <v>43</v>
      </c>
      <c r="Z576" s="199"/>
      <c r="AA576" s="218"/>
      <c r="AB576" s="223">
        <v>0</v>
      </c>
      <c r="AC576" s="224" t="s">
        <v>66</v>
      </c>
      <c r="AD576" s="225">
        <f t="shared" ref="AD576:AD579" si="162">ROUND(AV576*(AW576/60),0)</f>
        <v>390</v>
      </c>
      <c r="AE576" s="226">
        <f>CEILING(AD576+AD576*'[1]Nastavení cen'!$J$17,1)</f>
        <v>570</v>
      </c>
      <c r="AF576" s="226">
        <f t="shared" ref="AF576:AF579" si="163">(AB576*AE576)</f>
        <v>0</v>
      </c>
      <c r="AG576" s="241"/>
      <c r="AH576" s="242"/>
      <c r="AI576" s="242"/>
      <c r="AJ576" s="228">
        <f t="shared" si="155"/>
        <v>570</v>
      </c>
      <c r="AK576" s="218"/>
      <c r="AL576" s="229">
        <f t="shared" si="156"/>
        <v>0</v>
      </c>
      <c r="AM576" s="204"/>
      <c r="AN576" s="230" t="s">
        <v>41</v>
      </c>
      <c r="AO576" s="231" t="s">
        <v>41</v>
      </c>
      <c r="AP576" s="245" t="s">
        <v>41</v>
      </c>
      <c r="AQ576" s="233" t="s">
        <v>41</v>
      </c>
      <c r="AR576" s="234" t="s">
        <v>41</v>
      </c>
      <c r="AS576" s="235"/>
      <c r="AT576" s="236"/>
      <c r="AU576" s="237"/>
      <c r="AV576" s="238">
        <v>60</v>
      </c>
      <c r="AW576" s="239">
        <f>'[1]Nastavení cen'!$H$17</f>
        <v>390</v>
      </c>
      <c r="AX576" s="240"/>
    </row>
    <row r="577" spans="1:50" ht="17.25" hidden="1" customHeight="1" x14ac:dyDescent="0.3">
      <c r="A577" s="213"/>
      <c r="B577" s="214"/>
      <c r="C577" s="215"/>
      <c r="D577" s="186"/>
      <c r="E577" s="184"/>
      <c r="F577" s="185"/>
      <c r="G577" s="186"/>
      <c r="H577" s="186"/>
      <c r="I577" s="187"/>
      <c r="J577" s="188"/>
      <c r="K577" s="216"/>
      <c r="L577" s="186"/>
      <c r="M577" s="186"/>
      <c r="N577" s="187"/>
      <c r="O577" s="191"/>
      <c r="P577" s="375" t="s">
        <v>551</v>
      </c>
      <c r="Q577" s="218"/>
      <c r="R577" s="219">
        <f t="shared" si="151"/>
        <v>0</v>
      </c>
      <c r="S577" s="219">
        <f t="shared" si="152"/>
        <v>7</v>
      </c>
      <c r="T577" s="195"/>
      <c r="U577" s="196">
        <v>4</v>
      </c>
      <c r="V577" s="89">
        <f t="shared" si="147"/>
        <v>0</v>
      </c>
      <c r="W577" s="220" t="s">
        <v>64</v>
      </c>
      <c r="X577" s="221" t="s">
        <v>630</v>
      </c>
      <c r="Y577" s="222" t="s">
        <v>43</v>
      </c>
      <c r="Z577" s="199"/>
      <c r="AA577" s="218"/>
      <c r="AB577" s="223">
        <v>0</v>
      </c>
      <c r="AC577" s="224" t="s">
        <v>66</v>
      </c>
      <c r="AD577" s="225">
        <f t="shared" si="162"/>
        <v>390</v>
      </c>
      <c r="AE577" s="226">
        <f>CEILING(AD577+AD577*'[1]Nastavení cen'!$J$17,1)</f>
        <v>570</v>
      </c>
      <c r="AF577" s="226">
        <f t="shared" si="163"/>
        <v>0</v>
      </c>
      <c r="AG577" s="241"/>
      <c r="AH577" s="242"/>
      <c r="AI577" s="242"/>
      <c r="AJ577" s="228">
        <f t="shared" si="155"/>
        <v>570</v>
      </c>
      <c r="AK577" s="218"/>
      <c r="AL577" s="229">
        <f t="shared" si="156"/>
        <v>0</v>
      </c>
      <c r="AM577" s="204"/>
      <c r="AN577" s="230" t="s">
        <v>41</v>
      </c>
      <c r="AO577" s="231" t="s">
        <v>41</v>
      </c>
      <c r="AP577" s="245" t="s">
        <v>41</v>
      </c>
      <c r="AQ577" s="233" t="s">
        <v>41</v>
      </c>
      <c r="AR577" s="234" t="s">
        <v>41</v>
      </c>
      <c r="AS577" s="235"/>
      <c r="AT577" s="236"/>
      <c r="AU577" s="237"/>
      <c r="AV577" s="238">
        <v>60</v>
      </c>
      <c r="AW577" s="239">
        <f>'[1]Nastavení cen'!$H$17</f>
        <v>390</v>
      </c>
      <c r="AX577" s="240"/>
    </row>
    <row r="578" spans="1:50" ht="17.25" hidden="1" customHeight="1" x14ac:dyDescent="0.3">
      <c r="A578" s="213"/>
      <c r="B578" s="214"/>
      <c r="C578" s="215"/>
      <c r="D578" s="186"/>
      <c r="E578" s="184"/>
      <c r="F578" s="185"/>
      <c r="G578" s="186"/>
      <c r="H578" s="186"/>
      <c r="I578" s="187"/>
      <c r="J578" s="188"/>
      <c r="K578" s="216"/>
      <c r="L578" s="186"/>
      <c r="M578" s="186"/>
      <c r="N578" s="187"/>
      <c r="O578" s="191"/>
      <c r="P578" s="375" t="s">
        <v>551</v>
      </c>
      <c r="Q578" s="218"/>
      <c r="R578" s="219">
        <f t="shared" si="151"/>
        <v>0</v>
      </c>
      <c r="S578" s="219">
        <f t="shared" si="152"/>
        <v>7</v>
      </c>
      <c r="T578" s="195"/>
      <c r="U578" s="196">
        <v>4</v>
      </c>
      <c r="V578" s="89">
        <f t="shared" si="147"/>
        <v>0</v>
      </c>
      <c r="W578" s="220" t="s">
        <v>64</v>
      </c>
      <c r="X578" s="221" t="s">
        <v>631</v>
      </c>
      <c r="Y578" s="222" t="s">
        <v>43</v>
      </c>
      <c r="Z578" s="199"/>
      <c r="AA578" s="218"/>
      <c r="AB578" s="223">
        <v>0</v>
      </c>
      <c r="AC578" s="224" t="s">
        <v>66</v>
      </c>
      <c r="AD578" s="225">
        <f t="shared" si="162"/>
        <v>270</v>
      </c>
      <c r="AE578" s="226">
        <f>CEILING(AD578+AD578*'[1]Nastavení cen'!$J$17,1)</f>
        <v>395</v>
      </c>
      <c r="AF578" s="226">
        <f t="shared" si="163"/>
        <v>0</v>
      </c>
      <c r="AG578" s="241"/>
      <c r="AH578" s="242"/>
      <c r="AI578" s="242"/>
      <c r="AJ578" s="228">
        <f t="shared" si="155"/>
        <v>395</v>
      </c>
      <c r="AK578" s="218"/>
      <c r="AL578" s="229">
        <f t="shared" si="156"/>
        <v>0</v>
      </c>
      <c r="AM578" s="204"/>
      <c r="AN578" s="230" t="s">
        <v>41</v>
      </c>
      <c r="AO578" s="231" t="s">
        <v>41</v>
      </c>
      <c r="AP578" s="245" t="s">
        <v>41</v>
      </c>
      <c r="AQ578" s="233" t="s">
        <v>41</v>
      </c>
      <c r="AR578" s="234" t="s">
        <v>41</v>
      </c>
      <c r="AS578" s="235"/>
      <c r="AT578" s="236"/>
      <c r="AU578" s="237"/>
      <c r="AV578" s="238">
        <v>60</v>
      </c>
      <c r="AW578" s="239">
        <f>'[1]Nastavení cen'!$I$17</f>
        <v>270</v>
      </c>
      <c r="AX578" s="240"/>
    </row>
    <row r="579" spans="1:50" ht="17.25" hidden="1" customHeight="1" x14ac:dyDescent="0.3">
      <c r="A579" s="213"/>
      <c r="B579" s="214"/>
      <c r="C579" s="215"/>
      <c r="D579" s="186"/>
      <c r="E579" s="184"/>
      <c r="F579" s="185"/>
      <c r="G579" s="186"/>
      <c r="H579" s="186"/>
      <c r="I579" s="187"/>
      <c r="J579" s="188"/>
      <c r="K579" s="216"/>
      <c r="L579" s="186"/>
      <c r="M579" s="186"/>
      <c r="N579" s="187"/>
      <c r="O579" s="191"/>
      <c r="P579" s="375" t="s">
        <v>551</v>
      </c>
      <c r="Q579" s="218"/>
      <c r="R579" s="219">
        <f t="shared" si="151"/>
        <v>0</v>
      </c>
      <c r="S579" s="219">
        <f t="shared" si="152"/>
        <v>7</v>
      </c>
      <c r="T579" s="195"/>
      <c r="U579" s="196">
        <v>4</v>
      </c>
      <c r="V579" s="89">
        <f t="shared" si="147"/>
        <v>0</v>
      </c>
      <c r="W579" s="220" t="s">
        <v>64</v>
      </c>
      <c r="X579" s="221" t="s">
        <v>632</v>
      </c>
      <c r="Y579" s="222" t="s">
        <v>43</v>
      </c>
      <c r="Z579" s="199"/>
      <c r="AA579" s="218"/>
      <c r="AB579" s="223">
        <v>0</v>
      </c>
      <c r="AC579" s="224" t="s">
        <v>66</v>
      </c>
      <c r="AD579" s="225">
        <f t="shared" si="162"/>
        <v>270</v>
      </c>
      <c r="AE579" s="226">
        <f>CEILING(AD579+AD579*'[1]Nastavení cen'!$J$17,1)</f>
        <v>395</v>
      </c>
      <c r="AF579" s="226">
        <f t="shared" si="163"/>
        <v>0</v>
      </c>
      <c r="AG579" s="241"/>
      <c r="AH579" s="242"/>
      <c r="AI579" s="242"/>
      <c r="AJ579" s="228">
        <f t="shared" si="155"/>
        <v>395</v>
      </c>
      <c r="AK579" s="218"/>
      <c r="AL579" s="229">
        <f t="shared" si="156"/>
        <v>0</v>
      </c>
      <c r="AM579" s="204"/>
      <c r="AN579" s="230" t="s">
        <v>41</v>
      </c>
      <c r="AO579" s="231" t="s">
        <v>41</v>
      </c>
      <c r="AP579" s="245" t="s">
        <v>41</v>
      </c>
      <c r="AQ579" s="233" t="s">
        <v>41</v>
      </c>
      <c r="AR579" s="234" t="s">
        <v>41</v>
      </c>
      <c r="AS579" s="235"/>
      <c r="AT579" s="236"/>
      <c r="AU579" s="237"/>
      <c r="AV579" s="238">
        <v>60</v>
      </c>
      <c r="AW579" s="239">
        <f>'[1]Nastavení cen'!$I$17</f>
        <v>270</v>
      </c>
      <c r="AX579" s="240"/>
    </row>
    <row r="580" spans="1:50" ht="17.25" hidden="1" customHeight="1" x14ac:dyDescent="0.3">
      <c r="A580" s="213"/>
      <c r="B580" s="214"/>
      <c r="C580" s="215"/>
      <c r="D580" s="186"/>
      <c r="E580" s="184"/>
      <c r="F580" s="185"/>
      <c r="G580" s="186"/>
      <c r="H580" s="186"/>
      <c r="I580" s="187"/>
      <c r="J580" s="188"/>
      <c r="K580" s="216"/>
      <c r="L580" s="186"/>
      <c r="M580" s="186"/>
      <c r="N580" s="187"/>
      <c r="O580" s="191"/>
      <c r="P580" s="375" t="s">
        <v>551</v>
      </c>
      <c r="Q580" s="218"/>
      <c r="R580" s="219">
        <f t="shared" si="151"/>
        <v>0</v>
      </c>
      <c r="S580" s="219">
        <f t="shared" si="152"/>
        <v>7</v>
      </c>
      <c r="T580" s="195"/>
      <c r="U580" s="196">
        <v>5</v>
      </c>
      <c r="V580" s="89">
        <f t="shared" si="147"/>
        <v>0</v>
      </c>
      <c r="W580" s="220" t="s">
        <v>70</v>
      </c>
      <c r="X580" s="221" t="s">
        <v>71</v>
      </c>
      <c r="Y580" s="222" t="s">
        <v>633</v>
      </c>
      <c r="Z580" s="199"/>
      <c r="AA580" s="218"/>
      <c r="AB580" s="223">
        <v>0</v>
      </c>
      <c r="AC580" s="224" t="s">
        <v>46</v>
      </c>
      <c r="AD580" s="225"/>
      <c r="AE580" s="226"/>
      <c r="AF580" s="226"/>
      <c r="AG580" s="227">
        <f>CEILING(AX580+(AX580*'[1]Nastavení cen'!$G$17),1)</f>
        <v>500</v>
      </c>
      <c r="AH580" s="227">
        <f>CEILING(AG580*'[1]Nastavení cen'!$K$17,1)+AG580</f>
        <v>650</v>
      </c>
      <c r="AI580" s="227">
        <f t="shared" ref="AI580:AI584" si="164">(AB580*AH580)</f>
        <v>0</v>
      </c>
      <c r="AJ580" s="228">
        <f t="shared" si="155"/>
        <v>650</v>
      </c>
      <c r="AK580" s="218"/>
      <c r="AL580" s="229">
        <f t="shared" si="156"/>
        <v>0</v>
      </c>
      <c r="AM580" s="204"/>
      <c r="AN580" s="230">
        <v>5</v>
      </c>
      <c r="AO580" s="231">
        <f t="shared" ref="AO580:AO584" si="165">AB580*AN580</f>
        <v>0</v>
      </c>
      <c r="AP580" s="232">
        <v>0.05</v>
      </c>
      <c r="AQ580" s="233" t="s">
        <v>41</v>
      </c>
      <c r="AR580" s="234">
        <f t="shared" ref="AR580:AR584" si="166">AO580*AP580</f>
        <v>0</v>
      </c>
      <c r="AS580" s="235"/>
      <c r="AT580" s="236"/>
      <c r="AU580" s="237"/>
      <c r="AV580" s="238"/>
      <c r="AW580" s="239"/>
      <c r="AX580" s="240">
        <v>500</v>
      </c>
    </row>
    <row r="581" spans="1:50" ht="17.25" hidden="1" customHeight="1" x14ac:dyDescent="0.3">
      <c r="A581" s="213"/>
      <c r="B581" s="214"/>
      <c r="C581" s="215"/>
      <c r="D581" s="186"/>
      <c r="E581" s="184"/>
      <c r="F581" s="185"/>
      <c r="G581" s="186"/>
      <c r="H581" s="186"/>
      <c r="I581" s="187"/>
      <c r="J581" s="188"/>
      <c r="K581" s="216"/>
      <c r="L581" s="186"/>
      <c r="M581" s="186"/>
      <c r="N581" s="187"/>
      <c r="O581" s="191"/>
      <c r="P581" s="375" t="s">
        <v>551</v>
      </c>
      <c r="Q581" s="218"/>
      <c r="R581" s="219">
        <f t="shared" si="151"/>
        <v>0</v>
      </c>
      <c r="S581" s="219">
        <f t="shared" si="152"/>
        <v>7</v>
      </c>
      <c r="T581" s="195"/>
      <c r="U581" s="196">
        <v>5</v>
      </c>
      <c r="V581" s="89">
        <f t="shared" si="147"/>
        <v>0</v>
      </c>
      <c r="W581" s="220" t="s">
        <v>70</v>
      </c>
      <c r="X581" s="221" t="s">
        <v>71</v>
      </c>
      <c r="Y581" s="222" t="s">
        <v>634</v>
      </c>
      <c r="Z581" s="199"/>
      <c r="AA581" s="218"/>
      <c r="AB581" s="223">
        <v>0</v>
      </c>
      <c r="AC581" s="224" t="s">
        <v>46</v>
      </c>
      <c r="AD581" s="225"/>
      <c r="AE581" s="226"/>
      <c r="AF581" s="226"/>
      <c r="AG581" s="227">
        <f>CEILING(AX581+(AX581*'[1]Nastavení cen'!$G$17),1)</f>
        <v>1000</v>
      </c>
      <c r="AH581" s="227">
        <f>CEILING(AG581*'[1]Nastavení cen'!$K$17,1)+AG581</f>
        <v>1300</v>
      </c>
      <c r="AI581" s="227">
        <f t="shared" si="164"/>
        <v>0</v>
      </c>
      <c r="AJ581" s="228">
        <f t="shared" si="155"/>
        <v>1300</v>
      </c>
      <c r="AK581" s="218"/>
      <c r="AL581" s="229">
        <f t="shared" si="156"/>
        <v>0</v>
      </c>
      <c r="AM581" s="204"/>
      <c r="AN581" s="230">
        <v>10</v>
      </c>
      <c r="AO581" s="231">
        <f t="shared" si="165"/>
        <v>0</v>
      </c>
      <c r="AP581" s="232">
        <v>0.05</v>
      </c>
      <c r="AQ581" s="233" t="s">
        <v>41</v>
      </c>
      <c r="AR581" s="234">
        <f t="shared" si="166"/>
        <v>0</v>
      </c>
      <c r="AS581" s="235"/>
      <c r="AT581" s="236"/>
      <c r="AU581" s="237"/>
      <c r="AV581" s="238"/>
      <c r="AW581" s="239"/>
      <c r="AX581" s="240">
        <v>1000</v>
      </c>
    </row>
    <row r="582" spans="1:50" ht="17.25" hidden="1" customHeight="1" x14ac:dyDescent="0.3">
      <c r="A582" s="213"/>
      <c r="B582" s="214"/>
      <c r="C582" s="215"/>
      <c r="D582" s="186"/>
      <c r="E582" s="184"/>
      <c r="F582" s="185"/>
      <c r="G582" s="186"/>
      <c r="H582" s="186"/>
      <c r="I582" s="187"/>
      <c r="J582" s="188"/>
      <c r="K582" s="216"/>
      <c r="L582" s="186"/>
      <c r="M582" s="186"/>
      <c r="N582" s="187"/>
      <c r="O582" s="191"/>
      <c r="P582" s="375" t="s">
        <v>551</v>
      </c>
      <c r="Q582" s="218"/>
      <c r="R582" s="219">
        <f t="shared" si="151"/>
        <v>0</v>
      </c>
      <c r="S582" s="219">
        <f t="shared" si="152"/>
        <v>7</v>
      </c>
      <c r="T582" s="195"/>
      <c r="U582" s="196">
        <v>5</v>
      </c>
      <c r="V582" s="89">
        <f t="shared" si="147"/>
        <v>0</v>
      </c>
      <c r="W582" s="220" t="s">
        <v>70</v>
      </c>
      <c r="X582" s="221" t="s">
        <v>71</v>
      </c>
      <c r="Y582" s="222" t="s">
        <v>635</v>
      </c>
      <c r="Z582" s="199"/>
      <c r="AA582" s="218"/>
      <c r="AB582" s="223">
        <v>0</v>
      </c>
      <c r="AC582" s="224" t="s">
        <v>46</v>
      </c>
      <c r="AD582" s="225"/>
      <c r="AE582" s="226"/>
      <c r="AF582" s="226"/>
      <c r="AG582" s="227">
        <f>CEILING(AX582+(AX582*'[1]Nastavení cen'!$G$17),1)</f>
        <v>2000</v>
      </c>
      <c r="AH582" s="227">
        <f>CEILING(AG582*'[1]Nastavení cen'!$K$17,1)+AG582</f>
        <v>2600</v>
      </c>
      <c r="AI582" s="227">
        <f t="shared" si="164"/>
        <v>0</v>
      </c>
      <c r="AJ582" s="228">
        <f t="shared" si="155"/>
        <v>2600</v>
      </c>
      <c r="AK582" s="218"/>
      <c r="AL582" s="229">
        <f t="shared" si="156"/>
        <v>0</v>
      </c>
      <c r="AM582" s="204"/>
      <c r="AN582" s="230">
        <v>20</v>
      </c>
      <c r="AO582" s="231">
        <f t="shared" si="165"/>
        <v>0</v>
      </c>
      <c r="AP582" s="232">
        <v>0.05</v>
      </c>
      <c r="AQ582" s="233" t="s">
        <v>41</v>
      </c>
      <c r="AR582" s="234">
        <f t="shared" si="166"/>
        <v>0</v>
      </c>
      <c r="AS582" s="235"/>
      <c r="AT582" s="236"/>
      <c r="AU582" s="237"/>
      <c r="AV582" s="238"/>
      <c r="AW582" s="239"/>
      <c r="AX582" s="240">
        <v>2000</v>
      </c>
    </row>
    <row r="583" spans="1:50" ht="17.25" hidden="1" customHeight="1" x14ac:dyDescent="0.3">
      <c r="A583" s="213"/>
      <c r="B583" s="214"/>
      <c r="C583" s="215"/>
      <c r="D583" s="186"/>
      <c r="E583" s="184"/>
      <c r="F583" s="185"/>
      <c r="G583" s="186"/>
      <c r="H583" s="186"/>
      <c r="I583" s="187"/>
      <c r="J583" s="188"/>
      <c r="K583" s="216"/>
      <c r="L583" s="186"/>
      <c r="M583" s="186"/>
      <c r="N583" s="187"/>
      <c r="O583" s="191"/>
      <c r="P583" s="375" t="s">
        <v>551</v>
      </c>
      <c r="Q583" s="218"/>
      <c r="R583" s="219">
        <f t="shared" si="151"/>
        <v>0</v>
      </c>
      <c r="S583" s="219">
        <f t="shared" si="152"/>
        <v>7</v>
      </c>
      <c r="T583" s="195"/>
      <c r="U583" s="196">
        <v>5</v>
      </c>
      <c r="V583" s="89">
        <f t="shared" si="147"/>
        <v>0</v>
      </c>
      <c r="W583" s="220" t="s">
        <v>70</v>
      </c>
      <c r="X583" s="221" t="s">
        <v>71</v>
      </c>
      <c r="Y583" s="222" t="s">
        <v>636</v>
      </c>
      <c r="Z583" s="199"/>
      <c r="AA583" s="218"/>
      <c r="AB583" s="223">
        <v>0</v>
      </c>
      <c r="AC583" s="224" t="s">
        <v>46</v>
      </c>
      <c r="AD583" s="225"/>
      <c r="AE583" s="226"/>
      <c r="AF583" s="226"/>
      <c r="AG583" s="227">
        <f>CEILING(AX583+(AX583*'[1]Nastavení cen'!$G$17),1)</f>
        <v>5000</v>
      </c>
      <c r="AH583" s="227">
        <f>CEILING(AG583*'[1]Nastavení cen'!$K$17,1)+AG583</f>
        <v>6500</v>
      </c>
      <c r="AI583" s="227">
        <f t="shared" si="164"/>
        <v>0</v>
      </c>
      <c r="AJ583" s="228">
        <f t="shared" si="155"/>
        <v>6500</v>
      </c>
      <c r="AK583" s="218"/>
      <c r="AL583" s="229">
        <f t="shared" si="156"/>
        <v>0</v>
      </c>
      <c r="AM583" s="204"/>
      <c r="AN583" s="230">
        <v>50</v>
      </c>
      <c r="AO583" s="231">
        <f t="shared" si="165"/>
        <v>0</v>
      </c>
      <c r="AP583" s="232">
        <v>0.05</v>
      </c>
      <c r="AQ583" s="233" t="s">
        <v>41</v>
      </c>
      <c r="AR583" s="234">
        <f t="shared" si="166"/>
        <v>0</v>
      </c>
      <c r="AS583" s="235"/>
      <c r="AT583" s="236"/>
      <c r="AU583" s="237"/>
      <c r="AV583" s="238"/>
      <c r="AW583" s="239"/>
      <c r="AX583" s="240">
        <v>5000</v>
      </c>
    </row>
    <row r="584" spans="1:50" ht="17.25" hidden="1" customHeight="1" x14ac:dyDescent="0.3">
      <c r="A584" s="213"/>
      <c r="B584" s="214"/>
      <c r="C584" s="215"/>
      <c r="D584" s="186"/>
      <c r="E584" s="184"/>
      <c r="F584" s="185"/>
      <c r="G584" s="186"/>
      <c r="H584" s="186"/>
      <c r="I584" s="187"/>
      <c r="J584" s="188"/>
      <c r="K584" s="216"/>
      <c r="L584" s="186"/>
      <c r="M584" s="186"/>
      <c r="N584" s="187"/>
      <c r="O584" s="191"/>
      <c r="P584" s="375" t="s">
        <v>551</v>
      </c>
      <c r="Q584" s="218"/>
      <c r="R584" s="219">
        <f t="shared" si="151"/>
        <v>0</v>
      </c>
      <c r="S584" s="219">
        <f t="shared" si="152"/>
        <v>7</v>
      </c>
      <c r="T584" s="195"/>
      <c r="U584" s="196">
        <v>5</v>
      </c>
      <c r="V584" s="89">
        <f t="shared" si="147"/>
        <v>0</v>
      </c>
      <c r="W584" s="220" t="s">
        <v>70</v>
      </c>
      <c r="X584" s="221" t="s">
        <v>71</v>
      </c>
      <c r="Y584" s="222" t="s">
        <v>637</v>
      </c>
      <c r="Z584" s="199"/>
      <c r="AA584" s="218"/>
      <c r="AB584" s="223">
        <v>0</v>
      </c>
      <c r="AC584" s="224" t="s">
        <v>46</v>
      </c>
      <c r="AD584" s="225"/>
      <c r="AE584" s="226"/>
      <c r="AF584" s="226"/>
      <c r="AG584" s="227">
        <f>CEILING(AX584+(AX584*'[1]Nastavení cen'!$G$17),1)</f>
        <v>10000</v>
      </c>
      <c r="AH584" s="227">
        <f>CEILING(AG584*'[1]Nastavení cen'!$K$17,1)+AG584</f>
        <v>13000</v>
      </c>
      <c r="AI584" s="227">
        <f t="shared" si="164"/>
        <v>0</v>
      </c>
      <c r="AJ584" s="228">
        <f t="shared" si="155"/>
        <v>13000</v>
      </c>
      <c r="AK584" s="218"/>
      <c r="AL584" s="229">
        <f t="shared" si="156"/>
        <v>0</v>
      </c>
      <c r="AM584" s="204"/>
      <c r="AN584" s="230">
        <v>100</v>
      </c>
      <c r="AO584" s="231">
        <f t="shared" si="165"/>
        <v>0</v>
      </c>
      <c r="AP584" s="232">
        <v>0.05</v>
      </c>
      <c r="AQ584" s="233" t="s">
        <v>41</v>
      </c>
      <c r="AR584" s="234">
        <f t="shared" si="166"/>
        <v>0</v>
      </c>
      <c r="AS584" s="235"/>
      <c r="AT584" s="236"/>
      <c r="AU584" s="237"/>
      <c r="AV584" s="238"/>
      <c r="AW584" s="239"/>
      <c r="AX584" s="240">
        <v>10000</v>
      </c>
    </row>
    <row r="585" spans="1:50" ht="17.25" hidden="1" customHeight="1" x14ac:dyDescent="0.3">
      <c r="A585" s="373"/>
      <c r="B585" s="340"/>
      <c r="C585" s="247"/>
      <c r="D585" s="248"/>
      <c r="E585" s="249"/>
      <c r="F585" s="250"/>
      <c r="G585" s="248"/>
      <c r="H585" s="248"/>
      <c r="I585" s="251"/>
      <c r="J585" s="252"/>
      <c r="K585" s="253"/>
      <c r="L585" s="248"/>
      <c r="M585" s="248"/>
      <c r="N585" s="251"/>
      <c r="O585" s="191"/>
      <c r="P585" s="376" t="s">
        <v>551</v>
      </c>
      <c r="Q585" s="255"/>
      <c r="R585" s="256"/>
      <c r="S585" s="256"/>
      <c r="T585" s="195"/>
      <c r="U585" s="196">
        <v>99</v>
      </c>
      <c r="V585" s="89">
        <f t="shared" si="147"/>
        <v>0</v>
      </c>
      <c r="W585" s="220"/>
      <c r="X585" s="221"/>
      <c r="Y585" s="344"/>
      <c r="Z585" s="345"/>
      <c r="AA585" s="255"/>
      <c r="AB585" s="339">
        <v>0</v>
      </c>
      <c r="AC585" s="346"/>
      <c r="AD585" s="347"/>
      <c r="AE585" s="226"/>
      <c r="AF585" s="348"/>
      <c r="AG585" s="243"/>
      <c r="AH585" s="242"/>
      <c r="AI585" s="244"/>
      <c r="AJ585" s="349"/>
      <c r="AK585" s="255"/>
      <c r="AL585" s="350"/>
      <c r="AM585" s="204"/>
      <c r="AN585" s="230" t="s">
        <v>41</v>
      </c>
      <c r="AO585" s="231" t="s">
        <v>41</v>
      </c>
      <c r="AP585" s="245" t="s">
        <v>41</v>
      </c>
      <c r="AQ585" s="233" t="s">
        <v>41</v>
      </c>
      <c r="AR585" s="234" t="s">
        <v>41</v>
      </c>
      <c r="AS585" s="235"/>
      <c r="AT585" s="236"/>
      <c r="AU585" s="237"/>
      <c r="AV585" s="238"/>
      <c r="AW585" s="239"/>
      <c r="AX585" s="240"/>
    </row>
    <row r="586" spans="1:50" ht="17.25" hidden="1" customHeight="1" x14ac:dyDescent="0.3">
      <c r="A586" s="262"/>
      <c r="B586" s="263"/>
      <c r="C586" s="264" t="s">
        <v>0</v>
      </c>
      <c r="D586" s="24"/>
      <c r="E586" s="25" t="s">
        <v>1</v>
      </c>
      <c r="F586" s="26"/>
      <c r="G586" s="26"/>
      <c r="H586" s="26"/>
      <c r="I586" s="27"/>
      <c r="J586" s="265"/>
      <c r="K586" s="29" t="s">
        <v>2</v>
      </c>
      <c r="L586" s="26"/>
      <c r="M586" s="26"/>
      <c r="N586" s="27"/>
      <c r="O586" s="266"/>
      <c r="P586" s="267" t="str">
        <f>P470</f>
        <v>tes</v>
      </c>
      <c r="Q586" s="268"/>
      <c r="R586" s="269"/>
      <c r="S586" s="270"/>
      <c r="T586" s="271" t="s">
        <v>10</v>
      </c>
      <c r="U586" s="270" t="s">
        <v>11</v>
      </c>
      <c r="V586" s="89">
        <f t="shared" si="147"/>
        <v>0</v>
      </c>
      <c r="W586" s="272"/>
      <c r="X586" s="273" t="s">
        <v>638</v>
      </c>
      <c r="Y586" s="26"/>
      <c r="Z586" s="26"/>
      <c r="AA586" s="274"/>
      <c r="AB586" s="271" t="s">
        <v>10</v>
      </c>
      <c r="AC586" s="275"/>
      <c r="AD586" s="276"/>
      <c r="AE586" s="276"/>
      <c r="AF586" s="276">
        <f>SUM(AF469:AF585)</f>
        <v>0</v>
      </c>
      <c r="AG586" s="276"/>
      <c r="AH586" s="276"/>
      <c r="AI586" s="276">
        <f>SUM(AI469:AI585)</f>
        <v>0</v>
      </c>
      <c r="AJ586" s="277"/>
      <c r="AK586" s="274"/>
      <c r="AL586" s="278">
        <f>AF586+AI586</f>
        <v>0</v>
      </c>
      <c r="AM586" s="279"/>
      <c r="AN586" s="280"/>
      <c r="AO586" s="281">
        <f>SUM(AO469:AO585)</f>
        <v>0</v>
      </c>
      <c r="AP586" s="276"/>
      <c r="AQ586" s="281">
        <f t="shared" ref="AQ586:AR586" si="167">SUM(AQ469:AQ585)</f>
        <v>0</v>
      </c>
      <c r="AR586" s="282">
        <f t="shared" si="167"/>
        <v>0</v>
      </c>
      <c r="AS586" s="283"/>
      <c r="AT586" s="284">
        <f>SUM(AT469:AT585)</f>
        <v>0</v>
      </c>
      <c r="AU586" s="285"/>
      <c r="AV586" s="106"/>
      <c r="AW586" s="107"/>
      <c r="AX586" s="107"/>
    </row>
    <row r="587" spans="1:50" ht="17.25" hidden="1" customHeight="1" x14ac:dyDescent="0.3">
      <c r="A587" s="262"/>
      <c r="B587" s="263"/>
      <c r="C587" s="264" t="s">
        <v>0</v>
      </c>
      <c r="D587" s="24"/>
      <c r="E587" s="25" t="s">
        <v>1</v>
      </c>
      <c r="F587" s="26"/>
      <c r="G587" s="26"/>
      <c r="H587" s="26"/>
      <c r="I587" s="27"/>
      <c r="J587" s="263"/>
      <c r="K587" s="29" t="s">
        <v>2</v>
      </c>
      <c r="L587" s="26"/>
      <c r="M587" s="26"/>
      <c r="N587" s="27"/>
      <c r="O587" s="266"/>
      <c r="P587" s="267" t="str">
        <f>P586</f>
        <v>tes</v>
      </c>
      <c r="Q587" s="268"/>
      <c r="R587" s="269"/>
      <c r="S587" s="270"/>
      <c r="T587" s="271" t="s">
        <v>10</v>
      </c>
      <c r="U587" s="270" t="s">
        <v>32</v>
      </c>
      <c r="V587" s="89">
        <f t="shared" si="147"/>
        <v>0</v>
      </c>
      <c r="W587" s="272"/>
      <c r="X587" s="273" t="str">
        <f>X586</f>
        <v>Tesařské práce celkem</v>
      </c>
      <c r="Y587" s="26"/>
      <c r="Z587" s="26"/>
      <c r="AA587" s="274"/>
      <c r="AB587" s="271" t="s">
        <v>10</v>
      </c>
      <c r="AC587" s="275"/>
      <c r="AD587" s="276"/>
      <c r="AE587" s="276"/>
      <c r="AF587" s="276">
        <f>AF586</f>
        <v>0</v>
      </c>
      <c r="AG587" s="276"/>
      <c r="AH587" s="276"/>
      <c r="AI587" s="276">
        <f>AI586</f>
        <v>0</v>
      </c>
      <c r="AJ587" s="277"/>
      <c r="AK587" s="274"/>
      <c r="AL587" s="278">
        <f>AL586</f>
        <v>0</v>
      </c>
      <c r="AM587" s="279"/>
      <c r="AN587" s="280"/>
      <c r="AO587" s="281">
        <f>AO586</f>
        <v>0</v>
      </c>
      <c r="AP587" s="276"/>
      <c r="AQ587" s="281">
        <f t="shared" ref="AQ587:AR587" si="168">AQ586</f>
        <v>0</v>
      </c>
      <c r="AR587" s="281">
        <f t="shared" si="168"/>
        <v>0</v>
      </c>
      <c r="AS587" s="283"/>
      <c r="AT587" s="284">
        <f>AT586</f>
        <v>0</v>
      </c>
      <c r="AU587" s="285"/>
      <c r="AV587" s="106"/>
      <c r="AW587" s="107"/>
      <c r="AX587" s="107"/>
    </row>
    <row r="588" spans="1:50" ht="17.25" hidden="1" customHeight="1" x14ac:dyDescent="0.3">
      <c r="A588" s="262"/>
      <c r="B588" s="263"/>
      <c r="C588" s="286" t="s">
        <v>0</v>
      </c>
      <c r="D588" s="24"/>
      <c r="E588" s="287" t="s">
        <v>1</v>
      </c>
      <c r="F588" s="26"/>
      <c r="G588" s="26"/>
      <c r="H588" s="26"/>
      <c r="I588" s="27"/>
      <c r="J588" s="265"/>
      <c r="K588" s="287" t="s">
        <v>2</v>
      </c>
      <c r="L588" s="26"/>
      <c r="M588" s="26"/>
      <c r="N588" s="27"/>
      <c r="O588" s="266"/>
      <c r="P588" s="288" t="str">
        <f>P586</f>
        <v>tes</v>
      </c>
      <c r="Q588" s="289"/>
      <c r="R588" s="290"/>
      <c r="S588" s="290"/>
      <c r="T588" s="291" t="s">
        <v>10</v>
      </c>
      <c r="U588" s="292" t="s">
        <v>34</v>
      </c>
      <c r="V588" s="89">
        <f t="shared" si="147"/>
        <v>0</v>
      </c>
      <c r="W588" s="293"/>
      <c r="X588" s="294" t="str">
        <f>X586</f>
        <v>Tesařské práce celkem</v>
      </c>
      <c r="Y588" s="26"/>
      <c r="Z588" s="26"/>
      <c r="AA588" s="289"/>
      <c r="AB588" s="291" t="s">
        <v>10</v>
      </c>
      <c r="AC588" s="295"/>
      <c r="AD588" s="296"/>
      <c r="AE588" s="296"/>
      <c r="AF588" s="296">
        <f>AF586</f>
        <v>0</v>
      </c>
      <c r="AG588" s="296"/>
      <c r="AH588" s="296"/>
      <c r="AI588" s="296">
        <f>AI586</f>
        <v>0</v>
      </c>
      <c r="AJ588" s="297"/>
      <c r="AK588" s="289"/>
      <c r="AL588" s="298">
        <f>AL586</f>
        <v>0</v>
      </c>
      <c r="AM588" s="299"/>
      <c r="AN588" s="300"/>
      <c r="AO588" s="301">
        <f>AO586</f>
        <v>0</v>
      </c>
      <c r="AP588" s="296"/>
      <c r="AQ588" s="301">
        <f t="shared" ref="AQ588:AR588" si="169">AQ586</f>
        <v>0</v>
      </c>
      <c r="AR588" s="301">
        <f t="shared" si="169"/>
        <v>0</v>
      </c>
      <c r="AS588" s="302"/>
      <c r="AT588" s="303">
        <f>AT586</f>
        <v>0</v>
      </c>
      <c r="AU588" s="304"/>
      <c r="AV588" s="106"/>
      <c r="AW588" s="107"/>
      <c r="AX588" s="107"/>
    </row>
    <row r="589" spans="1:50" ht="17.25" hidden="1" customHeight="1" x14ac:dyDescent="0.3">
      <c r="A589" s="262"/>
      <c r="B589" s="263"/>
      <c r="C589" s="286" t="s">
        <v>0</v>
      </c>
      <c r="D589" s="24"/>
      <c r="E589" s="305" t="s">
        <v>1</v>
      </c>
      <c r="F589" s="26"/>
      <c r="G589" s="26"/>
      <c r="H589" s="26"/>
      <c r="I589" s="27"/>
      <c r="J589" s="265"/>
      <c r="K589" s="305" t="s">
        <v>2</v>
      </c>
      <c r="L589" s="26"/>
      <c r="M589" s="26"/>
      <c r="N589" s="27"/>
      <c r="O589" s="266"/>
      <c r="P589" s="306" t="str">
        <f>P586</f>
        <v>tes</v>
      </c>
      <c r="Q589" s="24"/>
      <c r="R589" s="307"/>
      <c r="S589" s="307"/>
      <c r="T589" s="308" t="s">
        <v>10</v>
      </c>
      <c r="U589" s="309" t="s">
        <v>35</v>
      </c>
      <c r="V589" s="89">
        <f t="shared" si="147"/>
        <v>0</v>
      </c>
      <c r="W589" s="310"/>
      <c r="X589" s="311" t="str">
        <f>X586</f>
        <v>Tesařské práce celkem</v>
      </c>
      <c r="Y589" s="26"/>
      <c r="Z589" s="26"/>
      <c r="AA589" s="24"/>
      <c r="AB589" s="308" t="s">
        <v>10</v>
      </c>
      <c r="AC589" s="312"/>
      <c r="AD589" s="313"/>
      <c r="AE589" s="313"/>
      <c r="AF589" s="313">
        <f>AF586</f>
        <v>0</v>
      </c>
      <c r="AG589" s="313"/>
      <c r="AH589" s="313"/>
      <c r="AI589" s="313">
        <f>AI586</f>
        <v>0</v>
      </c>
      <c r="AJ589" s="314"/>
      <c r="AK589" s="24"/>
      <c r="AL589" s="315">
        <f>AL586</f>
        <v>0</v>
      </c>
      <c r="AM589" s="299"/>
      <c r="AN589" s="316"/>
      <c r="AO589" s="317">
        <f>AO586</f>
        <v>0</v>
      </c>
      <c r="AP589" s="313"/>
      <c r="AQ589" s="317">
        <f t="shared" ref="AQ589:AR589" si="170">AQ586</f>
        <v>0</v>
      </c>
      <c r="AR589" s="317">
        <f t="shared" si="170"/>
        <v>0</v>
      </c>
      <c r="AS589" s="318"/>
      <c r="AT589" s="319">
        <f>AT586</f>
        <v>0</v>
      </c>
      <c r="AU589" s="304"/>
      <c r="AV589" s="106"/>
      <c r="AW589" s="107"/>
      <c r="AX589" s="107"/>
    </row>
    <row r="590" spans="1:50" ht="26.25" hidden="1" customHeight="1" x14ac:dyDescent="0.3">
      <c r="A590" s="77"/>
      <c r="B590" s="78"/>
      <c r="C590" s="79" t="s">
        <v>6</v>
      </c>
      <c r="D590" s="79" t="s">
        <v>7</v>
      </c>
      <c r="E590" s="80" t="s">
        <v>8</v>
      </c>
      <c r="F590" s="80" t="s">
        <v>8</v>
      </c>
      <c r="G590" s="80" t="s">
        <v>8</v>
      </c>
      <c r="H590" s="80" t="s">
        <v>8</v>
      </c>
      <c r="I590" s="80" t="s">
        <v>8</v>
      </c>
      <c r="J590" s="81"/>
      <c r="K590" s="82"/>
      <c r="L590" s="82"/>
      <c r="M590" s="82"/>
      <c r="N590" s="82"/>
      <c r="O590" s="135"/>
      <c r="P590" s="320" t="str">
        <f>P591</f>
        <v>pok</v>
      </c>
      <c r="Q590" s="321"/>
      <c r="R590" s="138"/>
      <c r="S590" s="139"/>
      <c r="T590" s="87" t="s">
        <v>10</v>
      </c>
      <c r="U590" s="88" t="s">
        <v>11</v>
      </c>
      <c r="V590" s="89">
        <f t="shared" ref="V590:V632" si="171">$AL$629</f>
        <v>0</v>
      </c>
      <c r="W590" s="90"/>
      <c r="X590" s="91" t="s">
        <v>639</v>
      </c>
      <c r="Y590" s="92"/>
      <c r="Z590" s="92"/>
      <c r="AA590" s="92"/>
      <c r="AB590" s="93" t="s">
        <v>10</v>
      </c>
      <c r="AC590" s="94"/>
      <c r="AD590" s="95"/>
      <c r="AE590" s="97"/>
      <c r="AF590" s="97"/>
      <c r="AG590" s="97"/>
      <c r="AH590" s="97"/>
      <c r="AI590" s="97"/>
      <c r="AJ590" s="98"/>
      <c r="AK590" s="98"/>
      <c r="AL590" s="140"/>
      <c r="AM590" s="108"/>
      <c r="AN590" s="141"/>
      <c r="AO590" s="141"/>
      <c r="AP590" s="103"/>
      <c r="AQ590" s="104"/>
      <c r="AR590" s="96"/>
      <c r="AS590" s="96"/>
      <c r="AT590" s="361"/>
      <c r="AU590" s="105"/>
      <c r="AV590" s="106"/>
      <c r="AW590" s="107"/>
      <c r="AX590" s="107"/>
    </row>
    <row r="591" spans="1:50" ht="26.4" hidden="1" x14ac:dyDescent="0.3">
      <c r="A591" s="108"/>
      <c r="B591" s="109"/>
      <c r="C591" s="110"/>
      <c r="D591" s="110"/>
      <c r="E591" s="111" t="s">
        <v>13</v>
      </c>
      <c r="F591" s="111" t="s">
        <v>13</v>
      </c>
      <c r="G591" s="111" t="s">
        <v>13</v>
      </c>
      <c r="H591" s="111" t="s">
        <v>13</v>
      </c>
      <c r="I591" s="111" t="s">
        <v>13</v>
      </c>
      <c r="J591" s="112"/>
      <c r="K591" s="110"/>
      <c r="L591" s="110"/>
      <c r="M591" s="110"/>
      <c r="N591" s="110"/>
      <c r="O591" s="113"/>
      <c r="P591" s="377" t="str">
        <f>P598</f>
        <v>pok</v>
      </c>
      <c r="Q591" s="378">
        <f>[1]Harmonogram!I26</f>
        <v>0</v>
      </c>
      <c r="R591" s="117" t="s">
        <v>14</v>
      </c>
      <c r="S591" s="117" t="s">
        <v>15</v>
      </c>
      <c r="T591" s="115" t="s">
        <v>16</v>
      </c>
      <c r="U591" s="118" t="s">
        <v>11</v>
      </c>
      <c r="V591" s="89">
        <f t="shared" si="171"/>
        <v>0</v>
      </c>
      <c r="W591" s="118" t="s">
        <v>17</v>
      </c>
      <c r="X591" s="119" t="s">
        <v>18</v>
      </c>
      <c r="Y591" s="120" t="s">
        <v>19</v>
      </c>
      <c r="Z591" s="26"/>
      <c r="AA591" s="27"/>
      <c r="AB591" s="121" t="s">
        <v>20</v>
      </c>
      <c r="AC591" s="27"/>
      <c r="AD591" s="122" t="s">
        <v>21</v>
      </c>
      <c r="AE591" s="123" t="s">
        <v>22</v>
      </c>
      <c r="AF591" s="27"/>
      <c r="AG591" s="124" t="s">
        <v>23</v>
      </c>
      <c r="AH591" s="125" t="s">
        <v>24</v>
      </c>
      <c r="AI591" s="27"/>
      <c r="AJ591" s="126" t="s">
        <v>25</v>
      </c>
      <c r="AK591" s="26"/>
      <c r="AL591" s="27"/>
      <c r="AM591" s="127"/>
      <c r="AN591" s="128" t="s">
        <v>26</v>
      </c>
      <c r="AO591" s="27"/>
      <c r="AP591" s="129" t="s">
        <v>27</v>
      </c>
      <c r="AQ591" s="26"/>
      <c r="AR591" s="27"/>
      <c r="AS591" s="130" t="s">
        <v>28</v>
      </c>
      <c r="AT591" s="27"/>
      <c r="AU591" s="131"/>
      <c r="AV591" s="132" t="s">
        <v>29</v>
      </c>
      <c r="AW591" s="133" t="s">
        <v>30</v>
      </c>
      <c r="AX591" s="134" t="s">
        <v>31</v>
      </c>
    </row>
    <row r="592" spans="1:50" ht="26.25" hidden="1" customHeight="1" x14ac:dyDescent="0.3">
      <c r="A592" s="77"/>
      <c r="B592" s="78"/>
      <c r="C592" s="79" t="s">
        <v>6</v>
      </c>
      <c r="D592" s="79" t="s">
        <v>7</v>
      </c>
      <c r="E592" s="80" t="s">
        <v>8</v>
      </c>
      <c r="F592" s="80" t="s">
        <v>8</v>
      </c>
      <c r="G592" s="80" t="s">
        <v>8</v>
      </c>
      <c r="H592" s="80" t="s">
        <v>8</v>
      </c>
      <c r="I592" s="80" t="s">
        <v>8</v>
      </c>
      <c r="J592" s="81"/>
      <c r="K592" s="82"/>
      <c r="L592" s="82"/>
      <c r="M592" s="82"/>
      <c r="N592" s="82"/>
      <c r="O592" s="323"/>
      <c r="P592" s="363" t="str">
        <f t="shared" ref="P592:P593" si="172">P590</f>
        <v>pok</v>
      </c>
      <c r="Q592" s="321"/>
      <c r="R592" s="138"/>
      <c r="S592" s="139"/>
      <c r="T592" s="87" t="s">
        <v>10</v>
      </c>
      <c r="U592" s="88" t="s">
        <v>32</v>
      </c>
      <c r="V592" s="89">
        <f t="shared" si="171"/>
        <v>0</v>
      </c>
      <c r="W592" s="90"/>
      <c r="X592" s="91" t="str">
        <f>X590</f>
        <v>Pokrývačské práce</v>
      </c>
      <c r="Y592" s="92"/>
      <c r="Z592" s="92"/>
      <c r="AA592" s="92"/>
      <c r="AB592" s="93" t="s">
        <v>10</v>
      </c>
      <c r="AC592" s="94"/>
      <c r="AD592" s="95"/>
      <c r="AE592" s="97"/>
      <c r="AF592" s="97"/>
      <c r="AG592" s="97"/>
      <c r="AH592" s="97"/>
      <c r="AI592" s="97"/>
      <c r="AJ592" s="98"/>
      <c r="AK592" s="98"/>
      <c r="AL592" s="140"/>
      <c r="AM592" s="108"/>
      <c r="AN592" s="141"/>
      <c r="AO592" s="141"/>
      <c r="AP592" s="103"/>
      <c r="AQ592" s="104"/>
      <c r="AR592" s="142"/>
      <c r="AS592" s="143"/>
      <c r="AT592" s="143"/>
      <c r="AU592" s="144"/>
      <c r="AV592" s="106"/>
      <c r="AW592" s="107"/>
      <c r="AX592" s="107"/>
    </row>
    <row r="593" spans="1:50" ht="26.4" hidden="1" x14ac:dyDescent="0.3">
      <c r="A593" s="108"/>
      <c r="B593" s="109"/>
      <c r="C593" s="110"/>
      <c r="D593" s="110"/>
      <c r="E593" s="111" t="s">
        <v>13</v>
      </c>
      <c r="F593" s="111" t="s">
        <v>13</v>
      </c>
      <c r="G593" s="111" t="s">
        <v>13</v>
      </c>
      <c r="H593" s="111" t="s">
        <v>13</v>
      </c>
      <c r="I593" s="111" t="s">
        <v>13</v>
      </c>
      <c r="J593" s="112"/>
      <c r="K593" s="110"/>
      <c r="L593" s="110"/>
      <c r="M593" s="110"/>
      <c r="N593" s="110"/>
      <c r="O593" s="113"/>
      <c r="P593" s="114" t="str">
        <f t="shared" si="172"/>
        <v>pok</v>
      </c>
      <c r="Q593" s="362">
        <f>Q591</f>
        <v>0</v>
      </c>
      <c r="R593" s="117" t="s">
        <v>14</v>
      </c>
      <c r="S593" s="117" t="s">
        <v>15</v>
      </c>
      <c r="T593" s="115" t="s">
        <v>16</v>
      </c>
      <c r="U593" s="118" t="s">
        <v>32</v>
      </c>
      <c r="V593" s="89">
        <f t="shared" si="171"/>
        <v>0</v>
      </c>
      <c r="W593" s="118" t="s">
        <v>17</v>
      </c>
      <c r="X593" s="115" t="s">
        <v>18</v>
      </c>
      <c r="Y593" s="23" t="s">
        <v>19</v>
      </c>
      <c r="Z593" s="26"/>
      <c r="AA593" s="27"/>
      <c r="AB593" s="121" t="s">
        <v>20</v>
      </c>
      <c r="AC593" s="27"/>
      <c r="AD593" s="122" t="s">
        <v>21</v>
      </c>
      <c r="AE593" s="126" t="s">
        <v>33</v>
      </c>
      <c r="AF593" s="27"/>
      <c r="AG593" s="124" t="s">
        <v>23</v>
      </c>
      <c r="AH593" s="126" t="s">
        <v>24</v>
      </c>
      <c r="AI593" s="27"/>
      <c r="AJ593" s="126" t="s">
        <v>25</v>
      </c>
      <c r="AK593" s="26"/>
      <c r="AL593" s="27"/>
      <c r="AM593" s="127"/>
      <c r="AN593" s="128" t="s">
        <v>26</v>
      </c>
      <c r="AO593" s="27"/>
      <c r="AP593" s="129" t="s">
        <v>27</v>
      </c>
      <c r="AQ593" s="26"/>
      <c r="AR593" s="27"/>
      <c r="AS593" s="130" t="s">
        <v>28</v>
      </c>
      <c r="AT593" s="27"/>
      <c r="AU593" s="131"/>
      <c r="AV593" s="132" t="s">
        <v>29</v>
      </c>
      <c r="AW593" s="133" t="s">
        <v>30</v>
      </c>
      <c r="AX593" s="134" t="s">
        <v>31</v>
      </c>
    </row>
    <row r="594" spans="1:50" ht="26.25" hidden="1" customHeight="1" x14ac:dyDescent="0.3">
      <c r="A594" s="77"/>
      <c r="B594" s="78"/>
      <c r="C594" s="79" t="s">
        <v>6</v>
      </c>
      <c r="D594" s="79" t="s">
        <v>7</v>
      </c>
      <c r="E594" s="80" t="s">
        <v>8</v>
      </c>
      <c r="F594" s="80" t="s">
        <v>8</v>
      </c>
      <c r="G594" s="80" t="s">
        <v>8</v>
      </c>
      <c r="H594" s="80" t="s">
        <v>8</v>
      </c>
      <c r="I594" s="80" t="s">
        <v>8</v>
      </c>
      <c r="J594" s="81"/>
      <c r="K594" s="82"/>
      <c r="L594" s="82"/>
      <c r="M594" s="82"/>
      <c r="N594" s="82"/>
      <c r="O594" s="135"/>
      <c r="P594" s="329" t="str">
        <f t="shared" ref="P594:P595" si="173">P590</f>
        <v>pok</v>
      </c>
      <c r="Q594" s="325"/>
      <c r="R594" s="138"/>
      <c r="S594" s="139"/>
      <c r="T594" s="87" t="s">
        <v>10</v>
      </c>
      <c r="U594" s="88" t="s">
        <v>34</v>
      </c>
      <c r="V594" s="89">
        <f t="shared" si="171"/>
        <v>0</v>
      </c>
      <c r="W594" s="90"/>
      <c r="X594" s="91" t="str">
        <f>X590</f>
        <v>Pokrývačské práce</v>
      </c>
      <c r="Y594" s="92"/>
      <c r="Z594" s="92"/>
      <c r="AA594" s="92"/>
      <c r="AB594" s="93" t="s">
        <v>10</v>
      </c>
      <c r="AC594" s="94"/>
      <c r="AD594" s="95"/>
      <c r="AE594" s="97"/>
      <c r="AF594" s="97"/>
      <c r="AG594" s="97"/>
      <c r="AH594" s="97"/>
      <c r="AI594" s="97"/>
      <c r="AJ594" s="98"/>
      <c r="AK594" s="98"/>
      <c r="AL594" s="140"/>
      <c r="AM594" s="108"/>
      <c r="AN594" s="141"/>
      <c r="AO594" s="141"/>
      <c r="AP594" s="103"/>
      <c r="AQ594" s="104"/>
      <c r="AR594" s="142"/>
      <c r="AS594" s="143"/>
      <c r="AT594" s="143"/>
      <c r="AU594" s="144"/>
      <c r="AV594" s="106"/>
      <c r="AW594" s="107"/>
      <c r="AX594" s="107"/>
    </row>
    <row r="595" spans="1:50" ht="26.4" hidden="1" x14ac:dyDescent="0.3">
      <c r="A595" s="108"/>
      <c r="B595" s="109"/>
      <c r="C595" s="110"/>
      <c r="D595" s="110"/>
      <c r="E595" s="111" t="s">
        <v>13</v>
      </c>
      <c r="F595" s="111" t="s">
        <v>13</v>
      </c>
      <c r="G595" s="111" t="s">
        <v>13</v>
      </c>
      <c r="H595" s="111" t="s">
        <v>13</v>
      </c>
      <c r="I595" s="111" t="s">
        <v>13</v>
      </c>
      <c r="J595" s="112"/>
      <c r="K595" s="110"/>
      <c r="L595" s="110"/>
      <c r="M595" s="110"/>
      <c r="N595" s="110"/>
      <c r="O595" s="113"/>
      <c r="P595" s="330" t="str">
        <f t="shared" si="173"/>
        <v>pok</v>
      </c>
      <c r="Q595" s="362">
        <f>Q591</f>
        <v>0</v>
      </c>
      <c r="R595" s="148" t="s">
        <v>14</v>
      </c>
      <c r="S595" s="148" t="s">
        <v>15</v>
      </c>
      <c r="T595" s="149" t="s">
        <v>16</v>
      </c>
      <c r="U595" s="118" t="s">
        <v>34</v>
      </c>
      <c r="V595" s="89">
        <f t="shared" si="171"/>
        <v>0</v>
      </c>
      <c r="W595" s="118" t="s">
        <v>17</v>
      </c>
      <c r="X595" s="150" t="s">
        <v>18</v>
      </c>
      <c r="Y595" s="151" t="s">
        <v>19</v>
      </c>
      <c r="Z595" s="26"/>
      <c r="AA595" s="27"/>
      <c r="AB595" s="152" t="s">
        <v>20</v>
      </c>
      <c r="AC595" s="27"/>
      <c r="AD595" s="153" t="s">
        <v>21</v>
      </c>
      <c r="AE595" s="154" t="s">
        <v>33</v>
      </c>
      <c r="AF595" s="27"/>
      <c r="AG595" s="155" t="s">
        <v>23</v>
      </c>
      <c r="AH595" s="156" t="s">
        <v>24</v>
      </c>
      <c r="AI595" s="27"/>
      <c r="AJ595" s="157" t="s">
        <v>25</v>
      </c>
      <c r="AK595" s="26"/>
      <c r="AL595" s="27"/>
      <c r="AM595" s="158"/>
      <c r="AN595" s="159" t="s">
        <v>26</v>
      </c>
      <c r="AO595" s="27"/>
      <c r="AP595" s="160" t="s">
        <v>27</v>
      </c>
      <c r="AQ595" s="26"/>
      <c r="AR595" s="27"/>
      <c r="AS595" s="161" t="s">
        <v>28</v>
      </c>
      <c r="AT595" s="27"/>
      <c r="AU595" s="131"/>
      <c r="AV595" s="132" t="s">
        <v>29</v>
      </c>
      <c r="AW595" s="133" t="s">
        <v>30</v>
      </c>
      <c r="AX595" s="134" t="s">
        <v>31</v>
      </c>
    </row>
    <row r="596" spans="1:50" ht="26.25" hidden="1" customHeight="1" x14ac:dyDescent="0.3">
      <c r="A596" s="77"/>
      <c r="B596" s="78"/>
      <c r="C596" s="79" t="s">
        <v>6</v>
      </c>
      <c r="D596" s="79" t="s">
        <v>7</v>
      </c>
      <c r="E596" s="80" t="s">
        <v>8</v>
      </c>
      <c r="F596" s="80" t="s">
        <v>8</v>
      </c>
      <c r="G596" s="80" t="s">
        <v>8</v>
      </c>
      <c r="H596" s="80" t="s">
        <v>8</v>
      </c>
      <c r="I596" s="80" t="s">
        <v>8</v>
      </c>
      <c r="J596" s="81"/>
      <c r="K596" s="82"/>
      <c r="L596" s="82"/>
      <c r="M596" s="82"/>
      <c r="N596" s="82"/>
      <c r="O596" s="135"/>
      <c r="P596" s="329" t="str">
        <f t="shared" ref="P596:P597" si="174">P590</f>
        <v>pok</v>
      </c>
      <c r="Q596" s="325"/>
      <c r="R596" s="138"/>
      <c r="S596" s="139"/>
      <c r="T596" s="87" t="s">
        <v>10</v>
      </c>
      <c r="U596" s="88" t="s">
        <v>35</v>
      </c>
      <c r="V596" s="89">
        <f t="shared" si="171"/>
        <v>0</v>
      </c>
      <c r="W596" s="90"/>
      <c r="X596" s="91" t="str">
        <f>X590</f>
        <v>Pokrývačské práce</v>
      </c>
      <c r="Y596" s="92"/>
      <c r="Z596" s="92"/>
      <c r="AA596" s="92"/>
      <c r="AB596" s="93" t="s">
        <v>10</v>
      </c>
      <c r="AC596" s="94"/>
      <c r="AD596" s="95"/>
      <c r="AE596" s="97"/>
      <c r="AF596" s="97"/>
      <c r="AG596" s="97"/>
      <c r="AH596" s="97"/>
      <c r="AI596" s="97"/>
      <c r="AJ596" s="98"/>
      <c r="AK596" s="98"/>
      <c r="AL596" s="140"/>
      <c r="AM596" s="108"/>
      <c r="AN596" s="141"/>
      <c r="AO596" s="141"/>
      <c r="AP596" s="103"/>
      <c r="AQ596" s="104"/>
      <c r="AR596" s="142"/>
      <c r="AS596" s="143"/>
      <c r="AT596" s="143"/>
      <c r="AU596" s="144"/>
      <c r="AV596" s="106"/>
      <c r="AW596" s="107"/>
      <c r="AX596" s="107"/>
    </row>
    <row r="597" spans="1:50" ht="39.6" hidden="1" x14ac:dyDescent="0.3">
      <c r="A597" s="108"/>
      <c r="B597" s="109"/>
      <c r="C597" s="110"/>
      <c r="D597" s="110"/>
      <c r="E597" s="111" t="s">
        <v>13</v>
      </c>
      <c r="F597" s="111" t="s">
        <v>13</v>
      </c>
      <c r="G597" s="111" t="s">
        <v>13</v>
      </c>
      <c r="H597" s="111" t="s">
        <v>13</v>
      </c>
      <c r="I597" s="111" t="s">
        <v>13</v>
      </c>
      <c r="J597" s="112"/>
      <c r="K597" s="110"/>
      <c r="L597" s="110"/>
      <c r="M597" s="110"/>
      <c r="N597" s="110"/>
      <c r="O597" s="113"/>
      <c r="P597" s="331" t="str">
        <f t="shared" si="174"/>
        <v>pok</v>
      </c>
      <c r="Q597" s="364">
        <f>Q591</f>
        <v>0</v>
      </c>
      <c r="R597" s="165" t="s">
        <v>14</v>
      </c>
      <c r="S597" s="165" t="s">
        <v>15</v>
      </c>
      <c r="T597" s="166" t="s">
        <v>16</v>
      </c>
      <c r="U597" s="118" t="s">
        <v>35</v>
      </c>
      <c r="V597" s="89">
        <f t="shared" si="171"/>
        <v>0</v>
      </c>
      <c r="W597" s="118" t="s">
        <v>17</v>
      </c>
      <c r="X597" s="167" t="s">
        <v>18</v>
      </c>
      <c r="Y597" s="168" t="s">
        <v>19</v>
      </c>
      <c r="Z597" s="26"/>
      <c r="AA597" s="27"/>
      <c r="AB597" s="169" t="s">
        <v>20</v>
      </c>
      <c r="AC597" s="27"/>
      <c r="AD597" s="170" t="s">
        <v>21</v>
      </c>
      <c r="AE597" s="171" t="s">
        <v>33</v>
      </c>
      <c r="AF597" s="27"/>
      <c r="AG597" s="172" t="s">
        <v>23</v>
      </c>
      <c r="AH597" s="173" t="s">
        <v>24</v>
      </c>
      <c r="AI597" s="27"/>
      <c r="AJ597" s="174" t="s">
        <v>25</v>
      </c>
      <c r="AK597" s="26"/>
      <c r="AL597" s="27"/>
      <c r="AM597" s="175"/>
      <c r="AN597" s="176" t="s">
        <v>26</v>
      </c>
      <c r="AO597" s="27"/>
      <c r="AP597" s="177" t="s">
        <v>27</v>
      </c>
      <c r="AQ597" s="26"/>
      <c r="AR597" s="27"/>
      <c r="AS597" s="178" t="s">
        <v>28</v>
      </c>
      <c r="AT597" s="27"/>
      <c r="AU597" s="179"/>
      <c r="AV597" s="132" t="s">
        <v>29</v>
      </c>
      <c r="AW597" s="133" t="s">
        <v>30</v>
      </c>
      <c r="AX597" s="134" t="s">
        <v>31</v>
      </c>
    </row>
    <row r="598" spans="1:50" ht="17.25" hidden="1" customHeight="1" x14ac:dyDescent="0.3">
      <c r="A598" s="180"/>
      <c r="B598" s="181"/>
      <c r="C598" s="215"/>
      <c r="D598" s="186"/>
      <c r="E598" s="184"/>
      <c r="F598" s="185"/>
      <c r="G598" s="186"/>
      <c r="H598" s="186"/>
      <c r="I598" s="187"/>
      <c r="J598" s="188"/>
      <c r="K598" s="216"/>
      <c r="L598" s="186"/>
      <c r="M598" s="186"/>
      <c r="N598" s="187"/>
      <c r="O598" s="191"/>
      <c r="P598" s="379" t="s">
        <v>640</v>
      </c>
      <c r="Q598" s="218"/>
      <c r="R598" s="366">
        <f>[1]Harmonogram!N26</f>
        <v>0</v>
      </c>
      <c r="S598" s="366">
        <f>[1]Harmonogram!O26</f>
        <v>7</v>
      </c>
      <c r="T598" s="195" t="s">
        <v>36</v>
      </c>
      <c r="U598" s="196">
        <v>0</v>
      </c>
      <c r="V598" s="89">
        <f t="shared" si="171"/>
        <v>0</v>
      </c>
      <c r="W598" s="197"/>
      <c r="X598" s="367" t="str">
        <f>[1]Harmonogram!K26</f>
        <v xml:space="preserve">pokrývači - </v>
      </c>
      <c r="Y598" s="368"/>
      <c r="Z598" s="368"/>
      <c r="AA598" s="369"/>
      <c r="AB598" s="201"/>
      <c r="AC598" s="201"/>
      <c r="AD598" s="202"/>
      <c r="AE598" s="202"/>
      <c r="AF598" s="202"/>
      <c r="AG598" s="202"/>
      <c r="AH598" s="202"/>
      <c r="AI598" s="202"/>
      <c r="AJ598" s="201"/>
      <c r="AK598" s="201"/>
      <c r="AL598" s="333"/>
      <c r="AM598" s="204"/>
      <c r="AN598" s="205"/>
      <c r="AO598" s="206"/>
      <c r="AP598" s="207"/>
      <c r="AQ598" s="208"/>
      <c r="AR598" s="334"/>
      <c r="AS598" s="335"/>
      <c r="AT598" s="336"/>
      <c r="AU598" s="211"/>
      <c r="AV598" s="212"/>
      <c r="AW598" s="212"/>
      <c r="AX598" s="212"/>
    </row>
    <row r="599" spans="1:50" ht="17.25" hidden="1" customHeight="1" x14ac:dyDescent="0.3">
      <c r="A599" s="213"/>
      <c r="B599" s="214"/>
      <c r="C599" s="215"/>
      <c r="D599" s="186"/>
      <c r="E599" s="184"/>
      <c r="F599" s="185"/>
      <c r="G599" s="186"/>
      <c r="H599" s="186"/>
      <c r="I599" s="187"/>
      <c r="J599" s="188"/>
      <c r="K599" s="216"/>
      <c r="L599" s="186"/>
      <c r="M599" s="186"/>
      <c r="N599" s="187"/>
      <c r="O599" s="191"/>
      <c r="P599" s="379" t="s">
        <v>640</v>
      </c>
      <c r="Q599" s="218"/>
      <c r="R599" s="219">
        <f t="shared" ref="R599:R627" si="175">$R$598</f>
        <v>0</v>
      </c>
      <c r="S599" s="219">
        <f t="shared" ref="S599:S627" si="176">$S$598</f>
        <v>7</v>
      </c>
      <c r="T599" s="195"/>
      <c r="U599" s="196">
        <v>4</v>
      </c>
      <c r="V599" s="89">
        <f t="shared" si="171"/>
        <v>0</v>
      </c>
      <c r="W599" s="220" t="s">
        <v>641</v>
      </c>
      <c r="X599" s="221" t="s">
        <v>642</v>
      </c>
      <c r="Y599" s="222" t="s">
        <v>43</v>
      </c>
      <c r="Z599" s="199"/>
      <c r="AA599" s="218"/>
      <c r="AB599" s="223">
        <v>0</v>
      </c>
      <c r="AC599" s="224" t="s">
        <v>48</v>
      </c>
      <c r="AD599" s="225">
        <f t="shared" ref="AD599:AD600" si="177">ROUND(AV599*(AW599/60),0)</f>
        <v>46</v>
      </c>
      <c r="AE599" s="226">
        <f>CEILING(AD599+AD599*'[1]Nastavení cen'!$J$17,1)</f>
        <v>68</v>
      </c>
      <c r="AF599" s="226">
        <f t="shared" ref="AF599:AF600" si="178">(AB599*AE599)</f>
        <v>0</v>
      </c>
      <c r="AG599" s="241"/>
      <c r="AH599" s="242"/>
      <c r="AI599" s="242"/>
      <c r="AJ599" s="228">
        <f t="shared" ref="AJ599:AJ627" si="179">AE599+AH599</f>
        <v>68</v>
      </c>
      <c r="AK599" s="218"/>
      <c r="AL599" s="229">
        <f t="shared" ref="AL599:AL627" si="180">AF599+AI599</f>
        <v>0</v>
      </c>
      <c r="AM599" s="204"/>
      <c r="AN599" s="230" t="s">
        <v>41</v>
      </c>
      <c r="AO599" s="231" t="s">
        <v>41</v>
      </c>
      <c r="AP599" s="245" t="s">
        <v>41</v>
      </c>
      <c r="AQ599" s="233" t="s">
        <v>41</v>
      </c>
      <c r="AR599" s="234" t="s">
        <v>41</v>
      </c>
      <c r="AS599" s="235"/>
      <c r="AT599" s="236"/>
      <c r="AU599" s="237"/>
      <c r="AV599" s="238" t="s">
        <v>643</v>
      </c>
      <c r="AW599" s="239">
        <f>'[1]Nastavení cen'!$H$17</f>
        <v>390</v>
      </c>
      <c r="AX599" s="240"/>
    </row>
    <row r="600" spans="1:50" ht="17.25" hidden="1" customHeight="1" x14ac:dyDescent="0.3">
      <c r="A600" s="213"/>
      <c r="B600" s="214"/>
      <c r="C600" s="215"/>
      <c r="D600" s="186"/>
      <c r="E600" s="184"/>
      <c r="F600" s="185"/>
      <c r="G600" s="186"/>
      <c r="H600" s="186"/>
      <c r="I600" s="187"/>
      <c r="J600" s="188"/>
      <c r="K600" s="216"/>
      <c r="L600" s="186"/>
      <c r="M600" s="186"/>
      <c r="N600" s="187"/>
      <c r="O600" s="191"/>
      <c r="P600" s="379" t="s">
        <v>640</v>
      </c>
      <c r="Q600" s="218"/>
      <c r="R600" s="219">
        <f t="shared" si="175"/>
        <v>0</v>
      </c>
      <c r="S600" s="219">
        <f t="shared" si="176"/>
        <v>7</v>
      </c>
      <c r="T600" s="195"/>
      <c r="U600" s="196">
        <v>5</v>
      </c>
      <c r="V600" s="89">
        <f t="shared" si="171"/>
        <v>0</v>
      </c>
      <c r="W600" s="220" t="s">
        <v>641</v>
      </c>
      <c r="X600" s="221" t="s">
        <v>642</v>
      </c>
      <c r="Y600" s="222" t="s">
        <v>644</v>
      </c>
      <c r="Z600" s="199"/>
      <c r="AA600" s="218"/>
      <c r="AB600" s="223">
        <v>0</v>
      </c>
      <c r="AC600" s="224" t="s">
        <v>48</v>
      </c>
      <c r="AD600" s="225">
        <f t="shared" si="177"/>
        <v>46</v>
      </c>
      <c r="AE600" s="226">
        <f>CEILING(AD600+AD600*'[1]Nastavení cen'!$J$17,1)</f>
        <v>68</v>
      </c>
      <c r="AF600" s="226">
        <f t="shared" si="178"/>
        <v>0</v>
      </c>
      <c r="AG600" s="227">
        <f>CEILING(AX600+(AX600*'[1]Nastavení cen'!$G$17),1)</f>
        <v>20</v>
      </c>
      <c r="AH600" s="227">
        <f>CEILING(AG600*'[1]Nastavení cen'!$K$17,1)+AG600</f>
        <v>26</v>
      </c>
      <c r="AI600" s="227">
        <f t="shared" ref="AI600:AI601" si="181">(AB600*AH600)</f>
        <v>0</v>
      </c>
      <c r="AJ600" s="228">
        <f t="shared" si="179"/>
        <v>94</v>
      </c>
      <c r="AK600" s="218"/>
      <c r="AL600" s="229">
        <f t="shared" si="180"/>
        <v>0</v>
      </c>
      <c r="AM600" s="204"/>
      <c r="AN600" s="230">
        <v>0.3</v>
      </c>
      <c r="AO600" s="231">
        <f t="shared" ref="AO600:AO601" si="182">AB600*AN600</f>
        <v>0</v>
      </c>
      <c r="AP600" s="232">
        <v>0.05</v>
      </c>
      <c r="AQ600" s="233" t="s">
        <v>41</v>
      </c>
      <c r="AR600" s="234">
        <f t="shared" ref="AR600:AR601" si="183">AO600*AP600</f>
        <v>0</v>
      </c>
      <c r="AS600" s="235"/>
      <c r="AT600" s="236"/>
      <c r="AU600" s="237"/>
      <c r="AV600" s="238" t="s">
        <v>643</v>
      </c>
      <c r="AW600" s="239">
        <f>'[1]Nastavení cen'!$H$17</f>
        <v>390</v>
      </c>
      <c r="AX600" s="240">
        <v>20</v>
      </c>
    </row>
    <row r="601" spans="1:50" ht="17.25" hidden="1" customHeight="1" x14ac:dyDescent="0.3">
      <c r="A601" s="213"/>
      <c r="B601" s="214"/>
      <c r="C601" s="215"/>
      <c r="D601" s="186"/>
      <c r="E601" s="184"/>
      <c r="F601" s="185"/>
      <c r="G601" s="186"/>
      <c r="H601" s="186"/>
      <c r="I601" s="187"/>
      <c r="J601" s="188"/>
      <c r="K601" s="216"/>
      <c r="L601" s="186"/>
      <c r="M601" s="186"/>
      <c r="N601" s="187"/>
      <c r="O601" s="191"/>
      <c r="P601" s="379" t="s">
        <v>640</v>
      </c>
      <c r="Q601" s="218"/>
      <c r="R601" s="219">
        <f t="shared" si="175"/>
        <v>0</v>
      </c>
      <c r="S601" s="219">
        <f t="shared" si="176"/>
        <v>7</v>
      </c>
      <c r="T601" s="195"/>
      <c r="U601" s="196">
        <v>5</v>
      </c>
      <c r="V601" s="89">
        <f t="shared" si="171"/>
        <v>0</v>
      </c>
      <c r="W601" s="220" t="s">
        <v>641</v>
      </c>
      <c r="X601" s="221" t="s">
        <v>71</v>
      </c>
      <c r="Y601" s="222" t="s">
        <v>644</v>
      </c>
      <c r="Z601" s="199"/>
      <c r="AA601" s="218"/>
      <c r="AB601" s="223">
        <v>0</v>
      </c>
      <c r="AC601" s="224" t="s">
        <v>48</v>
      </c>
      <c r="AD601" s="225"/>
      <c r="AE601" s="226"/>
      <c r="AF601" s="226"/>
      <c r="AG601" s="227">
        <f>CEILING(AX601+(AX601*'[1]Nastavení cen'!$G$17),1)</f>
        <v>20</v>
      </c>
      <c r="AH601" s="227">
        <f>CEILING(AG601*'[1]Nastavení cen'!$K$17,1)+AG601</f>
        <v>26</v>
      </c>
      <c r="AI601" s="227">
        <f t="shared" si="181"/>
        <v>0</v>
      </c>
      <c r="AJ601" s="228">
        <f t="shared" si="179"/>
        <v>26</v>
      </c>
      <c r="AK601" s="218"/>
      <c r="AL601" s="229">
        <f t="shared" si="180"/>
        <v>0</v>
      </c>
      <c r="AM601" s="204"/>
      <c r="AN601" s="230">
        <v>0.3</v>
      </c>
      <c r="AO601" s="231">
        <f t="shared" si="182"/>
        <v>0</v>
      </c>
      <c r="AP601" s="232">
        <v>0.05</v>
      </c>
      <c r="AQ601" s="233" t="s">
        <v>41</v>
      </c>
      <c r="AR601" s="234">
        <f t="shared" si="183"/>
        <v>0</v>
      </c>
      <c r="AS601" s="235"/>
      <c r="AT601" s="236"/>
      <c r="AU601" s="237"/>
      <c r="AV601" s="238" t="s">
        <v>643</v>
      </c>
      <c r="AW601" s="239">
        <f>'[1]Nastavení cen'!$H$17</f>
        <v>390</v>
      </c>
      <c r="AX601" s="240">
        <v>20</v>
      </c>
    </row>
    <row r="602" spans="1:50" ht="17.25" hidden="1" customHeight="1" x14ac:dyDescent="0.3">
      <c r="A602" s="213"/>
      <c r="B602" s="214"/>
      <c r="C602" s="215"/>
      <c r="D602" s="186"/>
      <c r="E602" s="184"/>
      <c r="F602" s="185"/>
      <c r="G602" s="186"/>
      <c r="H602" s="186"/>
      <c r="I602" s="187"/>
      <c r="J602" s="188"/>
      <c r="K602" s="216"/>
      <c r="L602" s="186"/>
      <c r="M602" s="186"/>
      <c r="N602" s="187"/>
      <c r="O602" s="191"/>
      <c r="P602" s="379" t="s">
        <v>640</v>
      </c>
      <c r="Q602" s="218"/>
      <c r="R602" s="219">
        <f t="shared" si="175"/>
        <v>0</v>
      </c>
      <c r="S602" s="219">
        <f t="shared" si="176"/>
        <v>7</v>
      </c>
      <c r="T602" s="195"/>
      <c r="U602" s="196">
        <v>4</v>
      </c>
      <c r="V602" s="89">
        <f t="shared" si="171"/>
        <v>0</v>
      </c>
      <c r="W602" s="220" t="s">
        <v>645</v>
      </c>
      <c r="X602" s="221" t="s">
        <v>646</v>
      </c>
      <c r="Y602" s="222" t="s">
        <v>43</v>
      </c>
      <c r="Z602" s="199"/>
      <c r="AA602" s="218"/>
      <c r="AB602" s="223">
        <v>0</v>
      </c>
      <c r="AC602" s="224" t="s">
        <v>146</v>
      </c>
      <c r="AD602" s="225">
        <f t="shared" ref="AD602:AD603" si="184">ROUND(AV602*(AW602/60),0)</f>
        <v>52</v>
      </c>
      <c r="AE602" s="226">
        <f>CEILING(AD602+AD602*'[1]Nastavení cen'!$J$17,1)</f>
        <v>76</v>
      </c>
      <c r="AF602" s="226">
        <f t="shared" ref="AF602:AF603" si="185">(AB602*AE602)</f>
        <v>0</v>
      </c>
      <c r="AG602" s="241"/>
      <c r="AH602" s="242"/>
      <c r="AI602" s="242"/>
      <c r="AJ602" s="228">
        <f t="shared" si="179"/>
        <v>76</v>
      </c>
      <c r="AK602" s="218"/>
      <c r="AL602" s="229">
        <f t="shared" si="180"/>
        <v>0</v>
      </c>
      <c r="AM602" s="204"/>
      <c r="AN602" s="230" t="s">
        <v>41</v>
      </c>
      <c r="AO602" s="231" t="s">
        <v>41</v>
      </c>
      <c r="AP602" s="245" t="s">
        <v>41</v>
      </c>
      <c r="AQ602" s="233" t="s">
        <v>41</v>
      </c>
      <c r="AR602" s="234" t="s">
        <v>41</v>
      </c>
      <c r="AS602" s="235"/>
      <c r="AT602" s="236"/>
      <c r="AU602" s="237"/>
      <c r="AV602" s="238" t="s">
        <v>647</v>
      </c>
      <c r="AW602" s="239">
        <f>'[1]Nastavení cen'!$H$17</f>
        <v>390</v>
      </c>
      <c r="AX602" s="240"/>
    </row>
    <row r="603" spans="1:50" ht="17.25" hidden="1" customHeight="1" x14ac:dyDescent="0.3">
      <c r="A603" s="213"/>
      <c r="B603" s="214"/>
      <c r="C603" s="215"/>
      <c r="D603" s="186"/>
      <c r="E603" s="184"/>
      <c r="F603" s="185"/>
      <c r="G603" s="186"/>
      <c r="H603" s="186"/>
      <c r="I603" s="187"/>
      <c r="J603" s="188"/>
      <c r="K603" s="216"/>
      <c r="L603" s="186"/>
      <c r="M603" s="186"/>
      <c r="N603" s="187"/>
      <c r="O603" s="191"/>
      <c r="P603" s="379" t="s">
        <v>640</v>
      </c>
      <c r="Q603" s="218"/>
      <c r="R603" s="219">
        <f t="shared" si="175"/>
        <v>0</v>
      </c>
      <c r="S603" s="219">
        <f t="shared" si="176"/>
        <v>7</v>
      </c>
      <c r="T603" s="195"/>
      <c r="U603" s="196">
        <v>5</v>
      </c>
      <c r="V603" s="89">
        <f t="shared" si="171"/>
        <v>0</v>
      </c>
      <c r="W603" s="220" t="s">
        <v>645</v>
      </c>
      <c r="X603" s="221" t="s">
        <v>646</v>
      </c>
      <c r="Y603" s="222" t="s">
        <v>648</v>
      </c>
      <c r="Z603" s="199"/>
      <c r="AA603" s="218"/>
      <c r="AB603" s="223">
        <v>0</v>
      </c>
      <c r="AC603" s="224" t="s">
        <v>146</v>
      </c>
      <c r="AD603" s="225">
        <f t="shared" si="184"/>
        <v>52</v>
      </c>
      <c r="AE603" s="226">
        <f>CEILING(AD603+AD603*'[1]Nastavení cen'!$J$17,1)</f>
        <v>76</v>
      </c>
      <c r="AF603" s="226">
        <f t="shared" si="185"/>
        <v>0</v>
      </c>
      <c r="AG603" s="227">
        <f>CEILING(AX603+(AX603*'[1]Nastavení cen'!$G$17),1)</f>
        <v>25</v>
      </c>
      <c r="AH603" s="227">
        <f>CEILING(AG603*'[1]Nastavení cen'!$K$17,1)+AG603</f>
        <v>33</v>
      </c>
      <c r="AI603" s="227">
        <f t="shared" ref="AI603:AI604" si="186">(AB603*AH603)</f>
        <v>0</v>
      </c>
      <c r="AJ603" s="228">
        <f t="shared" si="179"/>
        <v>109</v>
      </c>
      <c r="AK603" s="218"/>
      <c r="AL603" s="229">
        <f t="shared" si="180"/>
        <v>0</v>
      </c>
      <c r="AM603" s="204"/>
      <c r="AN603" s="230">
        <v>3</v>
      </c>
      <c r="AO603" s="231">
        <f t="shared" ref="AO603:AO604" si="187">AB603*AN603</f>
        <v>0</v>
      </c>
      <c r="AP603" s="232">
        <v>0.05</v>
      </c>
      <c r="AQ603" s="233" t="s">
        <v>41</v>
      </c>
      <c r="AR603" s="234">
        <f t="shared" ref="AR603:AR604" si="188">AO603*AP603</f>
        <v>0</v>
      </c>
      <c r="AS603" s="235"/>
      <c r="AT603" s="236"/>
      <c r="AU603" s="237"/>
      <c r="AV603" s="238" t="s">
        <v>647</v>
      </c>
      <c r="AW603" s="239">
        <f>'[1]Nastavení cen'!$H$17</f>
        <v>390</v>
      </c>
      <c r="AX603" s="240">
        <v>25</v>
      </c>
    </row>
    <row r="604" spans="1:50" ht="17.25" hidden="1" customHeight="1" x14ac:dyDescent="0.3">
      <c r="A604" s="213"/>
      <c r="B604" s="214"/>
      <c r="C604" s="215"/>
      <c r="D604" s="186"/>
      <c r="E604" s="184"/>
      <c r="F604" s="185"/>
      <c r="G604" s="186"/>
      <c r="H604" s="186"/>
      <c r="I604" s="187"/>
      <c r="J604" s="188"/>
      <c r="K604" s="216"/>
      <c r="L604" s="186"/>
      <c r="M604" s="186"/>
      <c r="N604" s="187"/>
      <c r="O604" s="191"/>
      <c r="P604" s="379" t="s">
        <v>640</v>
      </c>
      <c r="Q604" s="218"/>
      <c r="R604" s="219">
        <f t="shared" si="175"/>
        <v>0</v>
      </c>
      <c r="S604" s="219">
        <f t="shared" si="176"/>
        <v>7</v>
      </c>
      <c r="T604" s="195"/>
      <c r="U604" s="196">
        <v>5</v>
      </c>
      <c r="V604" s="89">
        <f t="shared" si="171"/>
        <v>0</v>
      </c>
      <c r="W604" s="220" t="s">
        <v>645</v>
      </c>
      <c r="X604" s="221" t="s">
        <v>71</v>
      </c>
      <c r="Y604" s="222" t="s">
        <v>648</v>
      </c>
      <c r="Z604" s="199"/>
      <c r="AA604" s="218"/>
      <c r="AB604" s="223">
        <v>0</v>
      </c>
      <c r="AC604" s="224" t="s">
        <v>146</v>
      </c>
      <c r="AD604" s="225"/>
      <c r="AE604" s="226"/>
      <c r="AF604" s="226"/>
      <c r="AG604" s="227">
        <f>CEILING(AX604+(AX604*'[1]Nastavení cen'!$G$17),1)</f>
        <v>25</v>
      </c>
      <c r="AH604" s="227">
        <f>CEILING(AG604*'[1]Nastavení cen'!$K$17,1)+AG604</f>
        <v>33</v>
      </c>
      <c r="AI604" s="227">
        <f t="shared" si="186"/>
        <v>0</v>
      </c>
      <c r="AJ604" s="228">
        <f t="shared" si="179"/>
        <v>33</v>
      </c>
      <c r="AK604" s="218"/>
      <c r="AL604" s="229">
        <f t="shared" si="180"/>
        <v>0</v>
      </c>
      <c r="AM604" s="204"/>
      <c r="AN604" s="230">
        <v>3</v>
      </c>
      <c r="AO604" s="231">
        <f t="shared" si="187"/>
        <v>0</v>
      </c>
      <c r="AP604" s="232">
        <v>0.05</v>
      </c>
      <c r="AQ604" s="233" t="s">
        <v>41</v>
      </c>
      <c r="AR604" s="234">
        <f t="shared" si="188"/>
        <v>0</v>
      </c>
      <c r="AS604" s="235"/>
      <c r="AT604" s="236"/>
      <c r="AU604" s="237"/>
      <c r="AV604" s="238"/>
      <c r="AW604" s="239"/>
      <c r="AX604" s="240">
        <v>25</v>
      </c>
    </row>
    <row r="605" spans="1:50" ht="17.25" hidden="1" customHeight="1" x14ac:dyDescent="0.3">
      <c r="A605" s="213"/>
      <c r="B605" s="214"/>
      <c r="C605" s="215"/>
      <c r="D605" s="186"/>
      <c r="E605" s="184"/>
      <c r="F605" s="185"/>
      <c r="G605" s="186"/>
      <c r="H605" s="186"/>
      <c r="I605" s="187"/>
      <c r="J605" s="188"/>
      <c r="K605" s="216"/>
      <c r="L605" s="186"/>
      <c r="M605" s="186"/>
      <c r="N605" s="187"/>
      <c r="O605" s="191"/>
      <c r="P605" s="379" t="s">
        <v>640</v>
      </c>
      <c r="Q605" s="218"/>
      <c r="R605" s="219">
        <f t="shared" si="175"/>
        <v>0</v>
      </c>
      <c r="S605" s="219">
        <f t="shared" si="176"/>
        <v>7</v>
      </c>
      <c r="T605" s="195"/>
      <c r="U605" s="196">
        <v>4</v>
      </c>
      <c r="V605" s="89">
        <f t="shared" si="171"/>
        <v>0</v>
      </c>
      <c r="W605" s="220" t="s">
        <v>649</v>
      </c>
      <c r="X605" s="221" t="s">
        <v>650</v>
      </c>
      <c r="Y605" s="222" t="s">
        <v>43</v>
      </c>
      <c r="Z605" s="199"/>
      <c r="AA605" s="218"/>
      <c r="AB605" s="223">
        <v>0</v>
      </c>
      <c r="AC605" s="224" t="s">
        <v>48</v>
      </c>
      <c r="AD605" s="225">
        <f t="shared" ref="AD605:AD610" si="189">ROUND(AV605*(AW605/60),0)</f>
        <v>137</v>
      </c>
      <c r="AE605" s="226">
        <f>CEILING(AD605+AD605*'[1]Nastavení cen'!$J$17,1)</f>
        <v>201</v>
      </c>
      <c r="AF605" s="226">
        <f t="shared" ref="AF605:AF610" si="190">(AB605*AE605)</f>
        <v>0</v>
      </c>
      <c r="AG605" s="241"/>
      <c r="AH605" s="242"/>
      <c r="AI605" s="242"/>
      <c r="AJ605" s="228">
        <f t="shared" si="179"/>
        <v>201</v>
      </c>
      <c r="AK605" s="218"/>
      <c r="AL605" s="229">
        <f t="shared" si="180"/>
        <v>0</v>
      </c>
      <c r="AM605" s="204"/>
      <c r="AN605" s="230" t="s">
        <v>41</v>
      </c>
      <c r="AO605" s="231" t="s">
        <v>41</v>
      </c>
      <c r="AP605" s="245" t="s">
        <v>41</v>
      </c>
      <c r="AQ605" s="233" t="s">
        <v>41</v>
      </c>
      <c r="AR605" s="234" t="s">
        <v>41</v>
      </c>
      <c r="AS605" s="235"/>
      <c r="AT605" s="236"/>
      <c r="AU605" s="237"/>
      <c r="AV605" s="238">
        <v>21</v>
      </c>
      <c r="AW605" s="239">
        <f>'[1]Nastavení cen'!$H$17</f>
        <v>390</v>
      </c>
      <c r="AX605" s="240"/>
    </row>
    <row r="606" spans="1:50" ht="17.25" hidden="1" customHeight="1" x14ac:dyDescent="0.3">
      <c r="A606" s="213"/>
      <c r="B606" s="214"/>
      <c r="C606" s="215"/>
      <c r="D606" s="186"/>
      <c r="E606" s="184"/>
      <c r="F606" s="185"/>
      <c r="G606" s="186"/>
      <c r="H606" s="186"/>
      <c r="I606" s="187"/>
      <c r="J606" s="188"/>
      <c r="K606" s="216"/>
      <c r="L606" s="186"/>
      <c r="M606" s="186"/>
      <c r="N606" s="187"/>
      <c r="O606" s="191"/>
      <c r="P606" s="379" t="s">
        <v>640</v>
      </c>
      <c r="Q606" s="218"/>
      <c r="R606" s="219">
        <f t="shared" si="175"/>
        <v>0</v>
      </c>
      <c r="S606" s="219">
        <f t="shared" si="176"/>
        <v>7</v>
      </c>
      <c r="T606" s="195"/>
      <c r="U606" s="196">
        <v>4</v>
      </c>
      <c r="V606" s="89">
        <f t="shared" si="171"/>
        <v>0</v>
      </c>
      <c r="W606" s="220" t="s">
        <v>649</v>
      </c>
      <c r="X606" s="221" t="s">
        <v>651</v>
      </c>
      <c r="Y606" s="222" t="s">
        <v>43</v>
      </c>
      <c r="Z606" s="199"/>
      <c r="AA606" s="218"/>
      <c r="AB606" s="223">
        <v>0</v>
      </c>
      <c r="AC606" s="224" t="s">
        <v>146</v>
      </c>
      <c r="AD606" s="225">
        <f t="shared" si="189"/>
        <v>215</v>
      </c>
      <c r="AE606" s="226">
        <f>CEILING(AD606+AD606*'[1]Nastavení cen'!$J$17,1)</f>
        <v>314</v>
      </c>
      <c r="AF606" s="226">
        <f t="shared" si="190"/>
        <v>0</v>
      </c>
      <c r="AG606" s="241"/>
      <c r="AH606" s="242"/>
      <c r="AI606" s="242"/>
      <c r="AJ606" s="228">
        <f t="shared" si="179"/>
        <v>314</v>
      </c>
      <c r="AK606" s="218"/>
      <c r="AL606" s="229">
        <f t="shared" si="180"/>
        <v>0</v>
      </c>
      <c r="AM606" s="204"/>
      <c r="AN606" s="230" t="s">
        <v>41</v>
      </c>
      <c r="AO606" s="231" t="s">
        <v>41</v>
      </c>
      <c r="AP606" s="245" t="s">
        <v>41</v>
      </c>
      <c r="AQ606" s="233" t="s">
        <v>41</v>
      </c>
      <c r="AR606" s="234" t="s">
        <v>41</v>
      </c>
      <c r="AS606" s="235"/>
      <c r="AT606" s="236"/>
      <c r="AU606" s="237"/>
      <c r="AV606" s="238">
        <v>33</v>
      </c>
      <c r="AW606" s="239">
        <f>'[1]Nastavení cen'!$H$17</f>
        <v>390</v>
      </c>
      <c r="AX606" s="240"/>
    </row>
    <row r="607" spans="1:50" ht="17.25" hidden="1" customHeight="1" x14ac:dyDescent="0.3">
      <c r="A607" s="213"/>
      <c r="B607" s="214"/>
      <c r="C607" s="215"/>
      <c r="D607" s="186"/>
      <c r="E607" s="184"/>
      <c r="F607" s="185"/>
      <c r="G607" s="186"/>
      <c r="H607" s="186"/>
      <c r="I607" s="187"/>
      <c r="J607" s="188"/>
      <c r="K607" s="216"/>
      <c r="L607" s="186"/>
      <c r="M607" s="186"/>
      <c r="N607" s="187"/>
      <c r="O607" s="191"/>
      <c r="P607" s="379" t="s">
        <v>640</v>
      </c>
      <c r="Q607" s="218"/>
      <c r="R607" s="219">
        <f t="shared" si="175"/>
        <v>0</v>
      </c>
      <c r="S607" s="219">
        <f t="shared" si="176"/>
        <v>7</v>
      </c>
      <c r="T607" s="195"/>
      <c r="U607" s="196">
        <v>4</v>
      </c>
      <c r="V607" s="89">
        <f t="shared" si="171"/>
        <v>0</v>
      </c>
      <c r="W607" s="220" t="s">
        <v>649</v>
      </c>
      <c r="X607" s="221" t="s">
        <v>652</v>
      </c>
      <c r="Y607" s="222" t="s">
        <v>43</v>
      </c>
      <c r="Z607" s="199"/>
      <c r="AA607" s="218"/>
      <c r="AB607" s="223">
        <v>0</v>
      </c>
      <c r="AC607" s="224" t="s">
        <v>146</v>
      </c>
      <c r="AD607" s="225">
        <f t="shared" si="189"/>
        <v>293</v>
      </c>
      <c r="AE607" s="226">
        <f>CEILING(AD607+AD607*'[1]Nastavení cen'!$J$17,1)</f>
        <v>428</v>
      </c>
      <c r="AF607" s="226">
        <f t="shared" si="190"/>
        <v>0</v>
      </c>
      <c r="AG607" s="241"/>
      <c r="AH607" s="242"/>
      <c r="AI607" s="242"/>
      <c r="AJ607" s="228">
        <f t="shared" si="179"/>
        <v>428</v>
      </c>
      <c r="AK607" s="218"/>
      <c r="AL607" s="229">
        <f t="shared" si="180"/>
        <v>0</v>
      </c>
      <c r="AM607" s="204"/>
      <c r="AN607" s="230" t="s">
        <v>41</v>
      </c>
      <c r="AO607" s="231" t="s">
        <v>41</v>
      </c>
      <c r="AP607" s="245" t="s">
        <v>41</v>
      </c>
      <c r="AQ607" s="233" t="s">
        <v>41</v>
      </c>
      <c r="AR607" s="234" t="s">
        <v>41</v>
      </c>
      <c r="AS607" s="235"/>
      <c r="AT607" s="236"/>
      <c r="AU607" s="237"/>
      <c r="AV607" s="238">
        <v>45</v>
      </c>
      <c r="AW607" s="239">
        <f>'[1]Nastavení cen'!$H$17</f>
        <v>390</v>
      </c>
      <c r="AX607" s="240"/>
    </row>
    <row r="608" spans="1:50" ht="17.25" hidden="1" customHeight="1" x14ac:dyDescent="0.3">
      <c r="A608" s="213"/>
      <c r="B608" s="214"/>
      <c r="C608" s="215"/>
      <c r="D608" s="186"/>
      <c r="E608" s="184"/>
      <c r="F608" s="185"/>
      <c r="G608" s="186"/>
      <c r="H608" s="186"/>
      <c r="I608" s="187"/>
      <c r="J608" s="188"/>
      <c r="K608" s="216"/>
      <c r="L608" s="186"/>
      <c r="M608" s="186"/>
      <c r="N608" s="187"/>
      <c r="O608" s="191"/>
      <c r="P608" s="379" t="s">
        <v>640</v>
      </c>
      <c r="Q608" s="218"/>
      <c r="R608" s="219">
        <f t="shared" si="175"/>
        <v>0</v>
      </c>
      <c r="S608" s="219">
        <f t="shared" si="176"/>
        <v>7</v>
      </c>
      <c r="T608" s="195"/>
      <c r="U608" s="196">
        <v>4</v>
      </c>
      <c r="V608" s="89">
        <f t="shared" si="171"/>
        <v>0</v>
      </c>
      <c r="W608" s="220" t="s">
        <v>649</v>
      </c>
      <c r="X608" s="221" t="s">
        <v>653</v>
      </c>
      <c r="Y608" s="222" t="s">
        <v>43</v>
      </c>
      <c r="Z608" s="199"/>
      <c r="AA608" s="218"/>
      <c r="AB608" s="223">
        <v>0</v>
      </c>
      <c r="AC608" s="224" t="s">
        <v>146</v>
      </c>
      <c r="AD608" s="225">
        <f t="shared" si="189"/>
        <v>293</v>
      </c>
      <c r="AE608" s="226">
        <f>CEILING(AD608+AD608*'[1]Nastavení cen'!$J$17,1)</f>
        <v>428</v>
      </c>
      <c r="AF608" s="226">
        <f t="shared" si="190"/>
        <v>0</v>
      </c>
      <c r="AG608" s="241"/>
      <c r="AH608" s="242"/>
      <c r="AI608" s="242"/>
      <c r="AJ608" s="228">
        <f t="shared" si="179"/>
        <v>428</v>
      </c>
      <c r="AK608" s="218"/>
      <c r="AL608" s="229">
        <f t="shared" si="180"/>
        <v>0</v>
      </c>
      <c r="AM608" s="204"/>
      <c r="AN608" s="230" t="s">
        <v>41</v>
      </c>
      <c r="AO608" s="231" t="s">
        <v>41</v>
      </c>
      <c r="AP608" s="245" t="s">
        <v>41</v>
      </c>
      <c r="AQ608" s="233" t="s">
        <v>41</v>
      </c>
      <c r="AR608" s="234" t="s">
        <v>41</v>
      </c>
      <c r="AS608" s="235"/>
      <c r="AT608" s="236"/>
      <c r="AU608" s="237"/>
      <c r="AV608" s="238">
        <v>45</v>
      </c>
      <c r="AW608" s="239">
        <f>'[1]Nastavení cen'!$H$17</f>
        <v>390</v>
      </c>
      <c r="AX608" s="240"/>
    </row>
    <row r="609" spans="1:50" ht="17.25" hidden="1" customHeight="1" x14ac:dyDescent="0.3">
      <c r="A609" s="213"/>
      <c r="B609" s="214"/>
      <c r="C609" s="215"/>
      <c r="D609" s="186"/>
      <c r="E609" s="184"/>
      <c r="F609" s="185"/>
      <c r="G609" s="186"/>
      <c r="H609" s="186"/>
      <c r="I609" s="187"/>
      <c r="J609" s="188"/>
      <c r="K609" s="216"/>
      <c r="L609" s="186"/>
      <c r="M609" s="186"/>
      <c r="N609" s="187"/>
      <c r="O609" s="191"/>
      <c r="P609" s="379" t="s">
        <v>640</v>
      </c>
      <c r="Q609" s="218"/>
      <c r="R609" s="219">
        <f t="shared" si="175"/>
        <v>0</v>
      </c>
      <c r="S609" s="219">
        <f t="shared" si="176"/>
        <v>7</v>
      </c>
      <c r="T609" s="195"/>
      <c r="U609" s="196">
        <v>4</v>
      </c>
      <c r="V609" s="89">
        <f t="shared" si="171"/>
        <v>0</v>
      </c>
      <c r="W609" s="220" t="s">
        <v>649</v>
      </c>
      <c r="X609" s="221" t="s">
        <v>654</v>
      </c>
      <c r="Y609" s="222" t="s">
        <v>43</v>
      </c>
      <c r="Z609" s="199"/>
      <c r="AA609" s="218"/>
      <c r="AB609" s="223">
        <v>0</v>
      </c>
      <c r="AC609" s="224" t="s">
        <v>48</v>
      </c>
      <c r="AD609" s="225">
        <f t="shared" si="189"/>
        <v>169</v>
      </c>
      <c r="AE609" s="226">
        <f>CEILING(AD609+AD609*'[1]Nastavení cen'!$J$17,1)</f>
        <v>247</v>
      </c>
      <c r="AF609" s="226">
        <f t="shared" si="190"/>
        <v>0</v>
      </c>
      <c r="AG609" s="241"/>
      <c r="AH609" s="242"/>
      <c r="AI609" s="242"/>
      <c r="AJ609" s="228">
        <f t="shared" si="179"/>
        <v>247</v>
      </c>
      <c r="AK609" s="218"/>
      <c r="AL609" s="229">
        <f t="shared" si="180"/>
        <v>0</v>
      </c>
      <c r="AM609" s="204"/>
      <c r="AN609" s="230" t="s">
        <v>41</v>
      </c>
      <c r="AO609" s="231" t="s">
        <v>41</v>
      </c>
      <c r="AP609" s="245" t="s">
        <v>41</v>
      </c>
      <c r="AQ609" s="233" t="s">
        <v>41</v>
      </c>
      <c r="AR609" s="234" t="s">
        <v>41</v>
      </c>
      <c r="AS609" s="235"/>
      <c r="AT609" s="236"/>
      <c r="AU609" s="237"/>
      <c r="AV609" s="238">
        <v>26</v>
      </c>
      <c r="AW609" s="239">
        <f>'[1]Nastavení cen'!$H$17</f>
        <v>390</v>
      </c>
      <c r="AX609" s="240"/>
    </row>
    <row r="610" spans="1:50" ht="17.25" hidden="1" customHeight="1" x14ac:dyDescent="0.3">
      <c r="A610" s="213"/>
      <c r="B610" s="214"/>
      <c r="C610" s="215"/>
      <c r="D610" s="186"/>
      <c r="E610" s="184"/>
      <c r="F610" s="185"/>
      <c r="G610" s="186"/>
      <c r="H610" s="186"/>
      <c r="I610" s="187"/>
      <c r="J610" s="188"/>
      <c r="K610" s="216"/>
      <c r="L610" s="186"/>
      <c r="M610" s="186"/>
      <c r="N610" s="187"/>
      <c r="O610" s="191"/>
      <c r="P610" s="379" t="s">
        <v>640</v>
      </c>
      <c r="Q610" s="218"/>
      <c r="R610" s="219">
        <f t="shared" si="175"/>
        <v>0</v>
      </c>
      <c r="S610" s="219">
        <f t="shared" si="176"/>
        <v>7</v>
      </c>
      <c r="T610" s="195"/>
      <c r="U610" s="196">
        <v>4</v>
      </c>
      <c r="V610" s="89">
        <f t="shared" si="171"/>
        <v>0</v>
      </c>
      <c r="W610" s="220" t="s">
        <v>649</v>
      </c>
      <c r="X610" s="221" t="s">
        <v>655</v>
      </c>
      <c r="Y610" s="222" t="s">
        <v>43</v>
      </c>
      <c r="Z610" s="199"/>
      <c r="AA610" s="218"/>
      <c r="AB610" s="223">
        <v>0</v>
      </c>
      <c r="AC610" s="224" t="s">
        <v>146</v>
      </c>
      <c r="AD610" s="225">
        <f t="shared" si="189"/>
        <v>143</v>
      </c>
      <c r="AE610" s="226">
        <f>CEILING(AD610+AD610*'[1]Nastavení cen'!$J$17,1)</f>
        <v>209</v>
      </c>
      <c r="AF610" s="226">
        <f t="shared" si="190"/>
        <v>0</v>
      </c>
      <c r="AG610" s="241"/>
      <c r="AH610" s="242"/>
      <c r="AI610" s="242"/>
      <c r="AJ610" s="228">
        <f t="shared" si="179"/>
        <v>209</v>
      </c>
      <c r="AK610" s="218"/>
      <c r="AL610" s="229">
        <f t="shared" si="180"/>
        <v>0</v>
      </c>
      <c r="AM610" s="204"/>
      <c r="AN610" s="230" t="s">
        <v>41</v>
      </c>
      <c r="AO610" s="231" t="s">
        <v>41</v>
      </c>
      <c r="AP610" s="245" t="s">
        <v>41</v>
      </c>
      <c r="AQ610" s="233" t="s">
        <v>41</v>
      </c>
      <c r="AR610" s="234" t="s">
        <v>41</v>
      </c>
      <c r="AS610" s="235"/>
      <c r="AT610" s="236"/>
      <c r="AU610" s="237"/>
      <c r="AV610" s="238">
        <v>22</v>
      </c>
      <c r="AW610" s="239">
        <f>'[1]Nastavení cen'!$H$17</f>
        <v>390</v>
      </c>
      <c r="AX610" s="240"/>
    </row>
    <row r="611" spans="1:50" ht="17.25" hidden="1" customHeight="1" x14ac:dyDescent="0.3">
      <c r="A611" s="213"/>
      <c r="B611" s="214"/>
      <c r="C611" s="215"/>
      <c r="D611" s="186"/>
      <c r="E611" s="184"/>
      <c r="F611" s="185"/>
      <c r="G611" s="186"/>
      <c r="H611" s="186"/>
      <c r="I611" s="187"/>
      <c r="J611" s="188"/>
      <c r="K611" s="216"/>
      <c r="L611" s="186"/>
      <c r="M611" s="186"/>
      <c r="N611" s="187"/>
      <c r="O611" s="191"/>
      <c r="P611" s="379" t="s">
        <v>640</v>
      </c>
      <c r="Q611" s="218"/>
      <c r="R611" s="219">
        <f t="shared" si="175"/>
        <v>0</v>
      </c>
      <c r="S611" s="219">
        <f t="shared" si="176"/>
        <v>7</v>
      </c>
      <c r="T611" s="195"/>
      <c r="U611" s="196">
        <v>5</v>
      </c>
      <c r="V611" s="89">
        <f t="shared" si="171"/>
        <v>0</v>
      </c>
      <c r="W611" s="220" t="s">
        <v>649</v>
      </c>
      <c r="X611" s="221" t="s">
        <v>71</v>
      </c>
      <c r="Y611" s="222" t="s">
        <v>656</v>
      </c>
      <c r="Z611" s="199"/>
      <c r="AA611" s="218"/>
      <c r="AB611" s="223">
        <v>0</v>
      </c>
      <c r="AC611" s="224" t="s">
        <v>40</v>
      </c>
      <c r="AD611" s="225"/>
      <c r="AE611" s="226"/>
      <c r="AF611" s="226"/>
      <c r="AG611" s="227">
        <f>CEILING(AX611+(AX611*'[1]Nastavení cen'!$G$17),1)</f>
        <v>40</v>
      </c>
      <c r="AH611" s="227">
        <f>CEILING(AG611*'[1]Nastavení cen'!$K$17,1)+AG611</f>
        <v>52</v>
      </c>
      <c r="AI611" s="227">
        <f t="shared" ref="AI611:AI615" si="191">(AB611*AH611)</f>
        <v>0</v>
      </c>
      <c r="AJ611" s="228">
        <f t="shared" si="179"/>
        <v>52</v>
      </c>
      <c r="AK611" s="218"/>
      <c r="AL611" s="229">
        <f t="shared" si="180"/>
        <v>0</v>
      </c>
      <c r="AM611" s="204"/>
      <c r="AN611" s="230">
        <v>4</v>
      </c>
      <c r="AO611" s="231">
        <f t="shared" ref="AO611:AO615" si="192">AB611*AN611</f>
        <v>0</v>
      </c>
      <c r="AP611" s="232">
        <v>0.05</v>
      </c>
      <c r="AQ611" s="233" t="s">
        <v>41</v>
      </c>
      <c r="AR611" s="234">
        <f t="shared" ref="AR611:AR615" si="193">AO611*AP611</f>
        <v>0</v>
      </c>
      <c r="AS611" s="235"/>
      <c r="AT611" s="236"/>
      <c r="AU611" s="237"/>
      <c r="AV611" s="238"/>
      <c r="AW611" s="239"/>
      <c r="AX611" s="240">
        <v>40</v>
      </c>
    </row>
    <row r="612" spans="1:50" ht="17.25" hidden="1" customHeight="1" x14ac:dyDescent="0.3">
      <c r="A612" s="213"/>
      <c r="B612" s="214"/>
      <c r="C612" s="215"/>
      <c r="D612" s="186"/>
      <c r="E612" s="184"/>
      <c r="F612" s="185"/>
      <c r="G612" s="186"/>
      <c r="H612" s="186"/>
      <c r="I612" s="187"/>
      <c r="J612" s="188"/>
      <c r="K612" s="216"/>
      <c r="L612" s="186"/>
      <c r="M612" s="186"/>
      <c r="N612" s="187"/>
      <c r="O612" s="191"/>
      <c r="P612" s="379" t="s">
        <v>640</v>
      </c>
      <c r="Q612" s="218"/>
      <c r="R612" s="219">
        <f t="shared" si="175"/>
        <v>0</v>
      </c>
      <c r="S612" s="219">
        <f t="shared" si="176"/>
        <v>7</v>
      </c>
      <c r="T612" s="195"/>
      <c r="U612" s="196">
        <v>5</v>
      </c>
      <c r="V612" s="89">
        <f t="shared" si="171"/>
        <v>0</v>
      </c>
      <c r="W612" s="220" t="s">
        <v>649</v>
      </c>
      <c r="X612" s="221" t="s">
        <v>71</v>
      </c>
      <c r="Y612" s="222" t="s">
        <v>657</v>
      </c>
      <c r="Z612" s="199"/>
      <c r="AA612" s="218"/>
      <c r="AB612" s="223">
        <v>0</v>
      </c>
      <c r="AC612" s="224" t="s">
        <v>40</v>
      </c>
      <c r="AD612" s="225"/>
      <c r="AE612" s="226"/>
      <c r="AF612" s="226"/>
      <c r="AG612" s="227">
        <f>CEILING(AX612+(AX612*'[1]Nastavení cen'!$G$17),1)</f>
        <v>150</v>
      </c>
      <c r="AH612" s="227">
        <f>CEILING(AG612*'[1]Nastavení cen'!$K$17,1)+AG612</f>
        <v>195</v>
      </c>
      <c r="AI612" s="227">
        <f t="shared" si="191"/>
        <v>0</v>
      </c>
      <c r="AJ612" s="228">
        <f t="shared" si="179"/>
        <v>195</v>
      </c>
      <c r="AK612" s="218"/>
      <c r="AL612" s="229">
        <f t="shared" si="180"/>
        <v>0</v>
      </c>
      <c r="AM612" s="204"/>
      <c r="AN612" s="230">
        <v>3</v>
      </c>
      <c r="AO612" s="231">
        <f t="shared" si="192"/>
        <v>0</v>
      </c>
      <c r="AP612" s="232">
        <v>0.05</v>
      </c>
      <c r="AQ612" s="233" t="s">
        <v>41</v>
      </c>
      <c r="AR612" s="234">
        <f t="shared" si="193"/>
        <v>0</v>
      </c>
      <c r="AS612" s="235"/>
      <c r="AT612" s="236"/>
      <c r="AU612" s="237"/>
      <c r="AV612" s="238"/>
      <c r="AW612" s="239"/>
      <c r="AX612" s="240">
        <v>150</v>
      </c>
    </row>
    <row r="613" spans="1:50" ht="17.25" hidden="1" customHeight="1" x14ac:dyDescent="0.3">
      <c r="A613" s="213"/>
      <c r="B613" s="214"/>
      <c r="C613" s="215"/>
      <c r="D613" s="186"/>
      <c r="E613" s="184"/>
      <c r="F613" s="185"/>
      <c r="G613" s="186"/>
      <c r="H613" s="186"/>
      <c r="I613" s="187"/>
      <c r="J613" s="188"/>
      <c r="K613" s="216"/>
      <c r="L613" s="186"/>
      <c r="M613" s="186"/>
      <c r="N613" s="187"/>
      <c r="O613" s="191"/>
      <c r="P613" s="379" t="s">
        <v>640</v>
      </c>
      <c r="Q613" s="218"/>
      <c r="R613" s="219">
        <f t="shared" si="175"/>
        <v>0</v>
      </c>
      <c r="S613" s="219">
        <f t="shared" si="176"/>
        <v>7</v>
      </c>
      <c r="T613" s="195"/>
      <c r="U613" s="196">
        <v>5</v>
      </c>
      <c r="V613" s="89">
        <f t="shared" si="171"/>
        <v>0</v>
      </c>
      <c r="W613" s="220" t="s">
        <v>658</v>
      </c>
      <c r="X613" s="221" t="s">
        <v>659</v>
      </c>
      <c r="Y613" s="222" t="s">
        <v>660</v>
      </c>
      <c r="Z613" s="199"/>
      <c r="AA613" s="218"/>
      <c r="AB613" s="223">
        <v>0</v>
      </c>
      <c r="AC613" s="224" t="s">
        <v>48</v>
      </c>
      <c r="AD613" s="225">
        <f t="shared" ref="AD613:AD622" si="194">ROUND(AV613*(AW613/60),0)</f>
        <v>221</v>
      </c>
      <c r="AE613" s="226">
        <f>CEILING(AD613+AD613*'[1]Nastavení cen'!$J$17,1)</f>
        <v>323</v>
      </c>
      <c r="AF613" s="226">
        <f t="shared" ref="AF613:AF622" si="195">(AB613*AE613)</f>
        <v>0</v>
      </c>
      <c r="AG613" s="227">
        <f>CEILING(AX613+(AX613*'[1]Nastavení cen'!$G$17),1)</f>
        <v>360</v>
      </c>
      <c r="AH613" s="227">
        <f>CEILING(AG613*'[1]Nastavení cen'!$K$17,1)+AG613</f>
        <v>468</v>
      </c>
      <c r="AI613" s="227">
        <f t="shared" si="191"/>
        <v>0</v>
      </c>
      <c r="AJ613" s="228">
        <f t="shared" si="179"/>
        <v>791</v>
      </c>
      <c r="AK613" s="218"/>
      <c r="AL613" s="229">
        <f t="shared" si="180"/>
        <v>0</v>
      </c>
      <c r="AM613" s="204"/>
      <c r="AN613" s="230">
        <v>3</v>
      </c>
      <c r="AO613" s="231">
        <f t="shared" si="192"/>
        <v>0</v>
      </c>
      <c r="AP613" s="232">
        <v>0.05</v>
      </c>
      <c r="AQ613" s="233" t="s">
        <v>41</v>
      </c>
      <c r="AR613" s="234">
        <f t="shared" si="193"/>
        <v>0</v>
      </c>
      <c r="AS613" s="235"/>
      <c r="AT613" s="236"/>
      <c r="AU613" s="237"/>
      <c r="AV613" s="238">
        <v>34</v>
      </c>
      <c r="AW613" s="239">
        <f>'[1]Nastavení cen'!$H$17</f>
        <v>390</v>
      </c>
      <c r="AX613" s="240">
        <v>360</v>
      </c>
    </row>
    <row r="614" spans="1:50" ht="17.25" hidden="1" customHeight="1" x14ac:dyDescent="0.3">
      <c r="A614" s="213"/>
      <c r="B614" s="214"/>
      <c r="C614" s="215"/>
      <c r="D614" s="186"/>
      <c r="E614" s="184"/>
      <c r="F614" s="185"/>
      <c r="G614" s="186"/>
      <c r="H614" s="186"/>
      <c r="I614" s="187"/>
      <c r="J614" s="188"/>
      <c r="K614" s="216"/>
      <c r="L614" s="186"/>
      <c r="M614" s="186"/>
      <c r="N614" s="187"/>
      <c r="O614" s="191"/>
      <c r="P614" s="379" t="s">
        <v>640</v>
      </c>
      <c r="Q614" s="218"/>
      <c r="R614" s="219">
        <f t="shared" si="175"/>
        <v>0</v>
      </c>
      <c r="S614" s="219">
        <f t="shared" si="176"/>
        <v>7</v>
      </c>
      <c r="T614" s="195"/>
      <c r="U614" s="196">
        <v>5</v>
      </c>
      <c r="V614" s="89">
        <f t="shared" si="171"/>
        <v>0</v>
      </c>
      <c r="W614" s="220" t="s">
        <v>658</v>
      </c>
      <c r="X614" s="221" t="s">
        <v>661</v>
      </c>
      <c r="Y614" s="222" t="s">
        <v>660</v>
      </c>
      <c r="Z614" s="199"/>
      <c r="AA614" s="218"/>
      <c r="AB614" s="223">
        <v>0</v>
      </c>
      <c r="AC614" s="224" t="s">
        <v>48</v>
      </c>
      <c r="AD614" s="225">
        <f t="shared" si="194"/>
        <v>254</v>
      </c>
      <c r="AE614" s="226">
        <f>CEILING(AD614+AD614*'[1]Nastavení cen'!$J$17,1)</f>
        <v>371</v>
      </c>
      <c r="AF614" s="226">
        <f t="shared" si="195"/>
        <v>0</v>
      </c>
      <c r="AG614" s="227">
        <f>CEILING(AX614+(AX614*'[1]Nastavení cen'!$G$17),1)</f>
        <v>360</v>
      </c>
      <c r="AH614" s="227">
        <f>CEILING(AG614*'[1]Nastavení cen'!$K$17,1)+AG614</f>
        <v>468</v>
      </c>
      <c r="AI614" s="227">
        <f t="shared" si="191"/>
        <v>0</v>
      </c>
      <c r="AJ614" s="228">
        <f t="shared" si="179"/>
        <v>839</v>
      </c>
      <c r="AK614" s="218"/>
      <c r="AL614" s="229">
        <f t="shared" si="180"/>
        <v>0</v>
      </c>
      <c r="AM614" s="204"/>
      <c r="AN614" s="230">
        <v>3</v>
      </c>
      <c r="AO614" s="231">
        <f t="shared" si="192"/>
        <v>0</v>
      </c>
      <c r="AP614" s="232">
        <v>0.05</v>
      </c>
      <c r="AQ614" s="233" t="s">
        <v>41</v>
      </c>
      <c r="AR614" s="234">
        <f t="shared" si="193"/>
        <v>0</v>
      </c>
      <c r="AS614" s="235"/>
      <c r="AT614" s="236"/>
      <c r="AU614" s="237"/>
      <c r="AV614" s="238">
        <v>39</v>
      </c>
      <c r="AW614" s="239">
        <f>'[1]Nastavení cen'!$H$17</f>
        <v>390</v>
      </c>
      <c r="AX614" s="240">
        <v>360</v>
      </c>
    </row>
    <row r="615" spans="1:50" ht="17.25" hidden="1" customHeight="1" x14ac:dyDescent="0.3">
      <c r="A615" s="213"/>
      <c r="B615" s="214"/>
      <c r="C615" s="215"/>
      <c r="D615" s="186"/>
      <c r="E615" s="184"/>
      <c r="F615" s="185"/>
      <c r="G615" s="186"/>
      <c r="H615" s="186"/>
      <c r="I615" s="187"/>
      <c r="J615" s="188"/>
      <c r="K615" s="216"/>
      <c r="L615" s="186"/>
      <c r="M615" s="186"/>
      <c r="N615" s="187"/>
      <c r="O615" s="191"/>
      <c r="P615" s="379" t="s">
        <v>640</v>
      </c>
      <c r="Q615" s="218"/>
      <c r="R615" s="219">
        <f t="shared" si="175"/>
        <v>0</v>
      </c>
      <c r="S615" s="219">
        <f t="shared" si="176"/>
        <v>7</v>
      </c>
      <c r="T615" s="195"/>
      <c r="U615" s="196">
        <v>5</v>
      </c>
      <c r="V615" s="89">
        <f t="shared" si="171"/>
        <v>0</v>
      </c>
      <c r="W615" s="220" t="s">
        <v>662</v>
      </c>
      <c r="X615" s="221" t="s">
        <v>663</v>
      </c>
      <c r="Y615" s="222" t="s">
        <v>664</v>
      </c>
      <c r="Z615" s="199"/>
      <c r="AA615" s="218"/>
      <c r="AB615" s="223">
        <v>0</v>
      </c>
      <c r="AC615" s="224" t="s">
        <v>40</v>
      </c>
      <c r="AD615" s="225">
        <f t="shared" si="194"/>
        <v>1170</v>
      </c>
      <c r="AE615" s="226">
        <f>CEILING(AD615+AD615*'[1]Nastavení cen'!$J$17,1)</f>
        <v>1709</v>
      </c>
      <c r="AF615" s="226">
        <f t="shared" si="195"/>
        <v>0</v>
      </c>
      <c r="AG615" s="227">
        <f>CEILING(AX615+(AX615*'[1]Nastavení cen'!$G$17),1)</f>
        <v>5000</v>
      </c>
      <c r="AH615" s="227">
        <f>CEILING(AG615*'[1]Nastavení cen'!$K$17,1)+AG615</f>
        <v>6500</v>
      </c>
      <c r="AI615" s="227">
        <f t="shared" si="191"/>
        <v>0</v>
      </c>
      <c r="AJ615" s="228">
        <f t="shared" si="179"/>
        <v>8209</v>
      </c>
      <c r="AK615" s="218"/>
      <c r="AL615" s="229">
        <f t="shared" si="180"/>
        <v>0</v>
      </c>
      <c r="AM615" s="204"/>
      <c r="AN615" s="230">
        <v>20</v>
      </c>
      <c r="AO615" s="231">
        <f t="shared" si="192"/>
        <v>0</v>
      </c>
      <c r="AP615" s="232">
        <v>0.05</v>
      </c>
      <c r="AQ615" s="233" t="s">
        <v>41</v>
      </c>
      <c r="AR615" s="234">
        <f t="shared" si="193"/>
        <v>0</v>
      </c>
      <c r="AS615" s="235"/>
      <c r="AT615" s="236"/>
      <c r="AU615" s="237"/>
      <c r="AV615" s="238">
        <v>180</v>
      </c>
      <c r="AW615" s="239">
        <f>'[1]Nastavení cen'!$H$17</f>
        <v>390</v>
      </c>
      <c r="AX615" s="240">
        <v>5000</v>
      </c>
    </row>
    <row r="616" spans="1:50" ht="17.25" hidden="1" customHeight="1" x14ac:dyDescent="0.3">
      <c r="A616" s="213"/>
      <c r="B616" s="214"/>
      <c r="C616" s="215"/>
      <c r="D616" s="186"/>
      <c r="E616" s="184"/>
      <c r="F616" s="185"/>
      <c r="G616" s="186"/>
      <c r="H616" s="186"/>
      <c r="I616" s="187"/>
      <c r="J616" s="188"/>
      <c r="K616" s="216"/>
      <c r="L616" s="186"/>
      <c r="M616" s="186"/>
      <c r="N616" s="187"/>
      <c r="O616" s="191"/>
      <c r="P616" s="379" t="s">
        <v>640</v>
      </c>
      <c r="Q616" s="218"/>
      <c r="R616" s="219">
        <f t="shared" si="175"/>
        <v>0</v>
      </c>
      <c r="S616" s="219">
        <f t="shared" si="176"/>
        <v>7</v>
      </c>
      <c r="T616" s="195"/>
      <c r="U616" s="196">
        <v>4</v>
      </c>
      <c r="V616" s="89">
        <f t="shared" si="171"/>
        <v>0</v>
      </c>
      <c r="W616" s="220" t="s">
        <v>662</v>
      </c>
      <c r="X616" s="221" t="s">
        <v>663</v>
      </c>
      <c r="Y616" s="222" t="s">
        <v>43</v>
      </c>
      <c r="Z616" s="199"/>
      <c r="AA616" s="218"/>
      <c r="AB616" s="223">
        <v>0</v>
      </c>
      <c r="AC616" s="224" t="s">
        <v>40</v>
      </c>
      <c r="AD616" s="225">
        <f t="shared" si="194"/>
        <v>1170</v>
      </c>
      <c r="AE616" s="226">
        <f>CEILING(AD616+AD616*'[1]Nastavení cen'!$J$17,1)</f>
        <v>1709</v>
      </c>
      <c r="AF616" s="226">
        <f t="shared" si="195"/>
        <v>0</v>
      </c>
      <c r="AG616" s="227"/>
      <c r="AH616" s="227"/>
      <c r="AI616" s="227"/>
      <c r="AJ616" s="228">
        <f t="shared" si="179"/>
        <v>1709</v>
      </c>
      <c r="AK616" s="218"/>
      <c r="AL616" s="229">
        <f t="shared" si="180"/>
        <v>0</v>
      </c>
      <c r="AM616" s="204"/>
      <c r="AN616" s="230" t="s">
        <v>41</v>
      </c>
      <c r="AO616" s="231" t="s">
        <v>41</v>
      </c>
      <c r="AP616" s="245" t="s">
        <v>41</v>
      </c>
      <c r="AQ616" s="233" t="s">
        <v>41</v>
      </c>
      <c r="AR616" s="234" t="s">
        <v>41</v>
      </c>
      <c r="AS616" s="235"/>
      <c r="AT616" s="236"/>
      <c r="AU616" s="237"/>
      <c r="AV616" s="238">
        <v>180</v>
      </c>
      <c r="AW616" s="239">
        <f>'[1]Nastavení cen'!$H$17</f>
        <v>390</v>
      </c>
      <c r="AX616" s="240"/>
    </row>
    <row r="617" spans="1:50" ht="17.25" hidden="1" customHeight="1" x14ac:dyDescent="0.3">
      <c r="A617" s="213"/>
      <c r="B617" s="214"/>
      <c r="C617" s="215"/>
      <c r="D617" s="186"/>
      <c r="E617" s="184"/>
      <c r="F617" s="185"/>
      <c r="G617" s="186"/>
      <c r="H617" s="186"/>
      <c r="I617" s="187"/>
      <c r="J617" s="188"/>
      <c r="K617" s="216"/>
      <c r="L617" s="186"/>
      <c r="M617" s="186"/>
      <c r="N617" s="187"/>
      <c r="O617" s="191"/>
      <c r="P617" s="379" t="s">
        <v>640</v>
      </c>
      <c r="Q617" s="218"/>
      <c r="R617" s="219">
        <f t="shared" si="175"/>
        <v>0</v>
      </c>
      <c r="S617" s="219">
        <f t="shared" si="176"/>
        <v>7</v>
      </c>
      <c r="T617" s="195"/>
      <c r="U617" s="196">
        <v>4</v>
      </c>
      <c r="V617" s="89">
        <f t="shared" si="171"/>
        <v>0</v>
      </c>
      <c r="W617" s="220" t="s">
        <v>662</v>
      </c>
      <c r="X617" s="221" t="s">
        <v>665</v>
      </c>
      <c r="Y617" s="222" t="s">
        <v>43</v>
      </c>
      <c r="Z617" s="199"/>
      <c r="AA617" s="218"/>
      <c r="AB617" s="223">
        <v>0</v>
      </c>
      <c r="AC617" s="224" t="s">
        <v>40</v>
      </c>
      <c r="AD617" s="225">
        <f t="shared" si="194"/>
        <v>130</v>
      </c>
      <c r="AE617" s="226">
        <f>CEILING(AD617+AD617*'[1]Nastavení cen'!$J$17,1)</f>
        <v>190</v>
      </c>
      <c r="AF617" s="226">
        <f t="shared" si="195"/>
        <v>0</v>
      </c>
      <c r="AG617" s="227"/>
      <c r="AH617" s="227"/>
      <c r="AI617" s="227"/>
      <c r="AJ617" s="228">
        <f t="shared" si="179"/>
        <v>190</v>
      </c>
      <c r="AK617" s="218"/>
      <c r="AL617" s="229">
        <f t="shared" si="180"/>
        <v>0</v>
      </c>
      <c r="AM617" s="204"/>
      <c r="AN617" s="230" t="s">
        <v>41</v>
      </c>
      <c r="AO617" s="231" t="s">
        <v>41</v>
      </c>
      <c r="AP617" s="245" t="s">
        <v>41</v>
      </c>
      <c r="AQ617" s="233" t="s">
        <v>41</v>
      </c>
      <c r="AR617" s="234" t="s">
        <v>41</v>
      </c>
      <c r="AS617" s="235"/>
      <c r="AT617" s="236"/>
      <c r="AU617" s="237"/>
      <c r="AV617" s="238">
        <v>20</v>
      </c>
      <c r="AW617" s="239">
        <f>'[1]Nastavení cen'!$H$17</f>
        <v>390</v>
      </c>
      <c r="AX617" s="240"/>
    </row>
    <row r="618" spans="1:50" ht="17.25" hidden="1" customHeight="1" x14ac:dyDescent="0.3">
      <c r="A618" s="213"/>
      <c r="B618" s="214"/>
      <c r="C618" s="215"/>
      <c r="D618" s="186"/>
      <c r="E618" s="184"/>
      <c r="F618" s="185"/>
      <c r="G618" s="186"/>
      <c r="H618" s="186"/>
      <c r="I618" s="187"/>
      <c r="J618" s="188"/>
      <c r="K618" s="216"/>
      <c r="L618" s="186"/>
      <c r="M618" s="186"/>
      <c r="N618" s="187"/>
      <c r="O618" s="191"/>
      <c r="P618" s="379" t="s">
        <v>640</v>
      </c>
      <c r="Q618" s="218"/>
      <c r="R618" s="219">
        <f t="shared" si="175"/>
        <v>0</v>
      </c>
      <c r="S618" s="219">
        <f t="shared" si="176"/>
        <v>7</v>
      </c>
      <c r="T618" s="195"/>
      <c r="U618" s="196">
        <v>4</v>
      </c>
      <c r="V618" s="89">
        <f t="shared" si="171"/>
        <v>0</v>
      </c>
      <c r="W618" s="220" t="s">
        <v>662</v>
      </c>
      <c r="X618" s="221" t="s">
        <v>666</v>
      </c>
      <c r="Y618" s="222" t="s">
        <v>43</v>
      </c>
      <c r="Z618" s="199"/>
      <c r="AA618" s="218"/>
      <c r="AB618" s="223">
        <v>0</v>
      </c>
      <c r="AC618" s="224" t="s">
        <v>40</v>
      </c>
      <c r="AD618" s="225">
        <f t="shared" si="194"/>
        <v>650</v>
      </c>
      <c r="AE618" s="226">
        <f>CEILING(AD618+AD618*'[1]Nastavení cen'!$J$17,1)</f>
        <v>949</v>
      </c>
      <c r="AF618" s="226">
        <f t="shared" si="195"/>
        <v>0</v>
      </c>
      <c r="AG618" s="227"/>
      <c r="AH618" s="227"/>
      <c r="AI618" s="227"/>
      <c r="AJ618" s="228">
        <f t="shared" si="179"/>
        <v>949</v>
      </c>
      <c r="AK618" s="218"/>
      <c r="AL618" s="229">
        <f t="shared" si="180"/>
        <v>0</v>
      </c>
      <c r="AM618" s="204"/>
      <c r="AN618" s="230" t="s">
        <v>41</v>
      </c>
      <c r="AO618" s="231" t="s">
        <v>41</v>
      </c>
      <c r="AP618" s="245" t="s">
        <v>41</v>
      </c>
      <c r="AQ618" s="233" t="s">
        <v>41</v>
      </c>
      <c r="AR618" s="234" t="s">
        <v>41</v>
      </c>
      <c r="AS618" s="235"/>
      <c r="AT618" s="236"/>
      <c r="AU618" s="237"/>
      <c r="AV618" s="238">
        <v>100</v>
      </c>
      <c r="AW618" s="239">
        <f>'[1]Nastavení cen'!$H$17</f>
        <v>390</v>
      </c>
      <c r="AX618" s="240"/>
    </row>
    <row r="619" spans="1:50" ht="17.25" hidden="1" customHeight="1" x14ac:dyDescent="0.3">
      <c r="A619" s="213"/>
      <c r="B619" s="214"/>
      <c r="C619" s="215"/>
      <c r="D619" s="186"/>
      <c r="E619" s="184"/>
      <c r="F619" s="185"/>
      <c r="G619" s="186"/>
      <c r="H619" s="186"/>
      <c r="I619" s="187"/>
      <c r="J619" s="188"/>
      <c r="K619" s="216"/>
      <c r="L619" s="186"/>
      <c r="M619" s="186"/>
      <c r="N619" s="187"/>
      <c r="O619" s="191"/>
      <c r="P619" s="379" t="s">
        <v>640</v>
      </c>
      <c r="Q619" s="218"/>
      <c r="R619" s="219">
        <f t="shared" si="175"/>
        <v>0</v>
      </c>
      <c r="S619" s="219">
        <f t="shared" si="176"/>
        <v>7</v>
      </c>
      <c r="T619" s="195"/>
      <c r="U619" s="196">
        <v>4</v>
      </c>
      <c r="V619" s="89">
        <f t="shared" si="171"/>
        <v>0</v>
      </c>
      <c r="W619" s="220" t="s">
        <v>64</v>
      </c>
      <c r="X619" s="221" t="s">
        <v>667</v>
      </c>
      <c r="Y619" s="222" t="s">
        <v>43</v>
      </c>
      <c r="Z619" s="199"/>
      <c r="AA619" s="218"/>
      <c r="AB619" s="223">
        <v>0</v>
      </c>
      <c r="AC619" s="224" t="s">
        <v>66</v>
      </c>
      <c r="AD619" s="225">
        <f t="shared" si="194"/>
        <v>390</v>
      </c>
      <c r="AE619" s="226">
        <f>CEILING(AD619+AD619*'[1]Nastavení cen'!$J$17,1)</f>
        <v>570</v>
      </c>
      <c r="AF619" s="226">
        <f t="shared" si="195"/>
        <v>0</v>
      </c>
      <c r="AG619" s="241"/>
      <c r="AH619" s="242"/>
      <c r="AI619" s="242"/>
      <c r="AJ619" s="228">
        <f t="shared" si="179"/>
        <v>570</v>
      </c>
      <c r="AK619" s="218"/>
      <c r="AL619" s="229">
        <f t="shared" si="180"/>
        <v>0</v>
      </c>
      <c r="AM619" s="204"/>
      <c r="AN619" s="230" t="s">
        <v>41</v>
      </c>
      <c r="AO619" s="231" t="s">
        <v>41</v>
      </c>
      <c r="AP619" s="245" t="s">
        <v>41</v>
      </c>
      <c r="AQ619" s="233" t="s">
        <v>41</v>
      </c>
      <c r="AR619" s="234" t="s">
        <v>41</v>
      </c>
      <c r="AS619" s="235"/>
      <c r="AT619" s="236"/>
      <c r="AU619" s="237"/>
      <c r="AV619" s="238">
        <v>60</v>
      </c>
      <c r="AW619" s="239">
        <f>'[1]Nastavení cen'!$H$17</f>
        <v>390</v>
      </c>
      <c r="AX619" s="240"/>
    </row>
    <row r="620" spans="1:50" ht="17.25" hidden="1" customHeight="1" x14ac:dyDescent="0.3">
      <c r="A620" s="213"/>
      <c r="B620" s="214"/>
      <c r="C620" s="215"/>
      <c r="D620" s="186"/>
      <c r="E620" s="184"/>
      <c r="F620" s="185"/>
      <c r="G620" s="186"/>
      <c r="H620" s="186"/>
      <c r="I620" s="187"/>
      <c r="J620" s="188"/>
      <c r="K620" s="216"/>
      <c r="L620" s="186"/>
      <c r="M620" s="186"/>
      <c r="N620" s="187"/>
      <c r="O620" s="191"/>
      <c r="P620" s="379" t="s">
        <v>640</v>
      </c>
      <c r="Q620" s="218"/>
      <c r="R620" s="219">
        <f t="shared" si="175"/>
        <v>0</v>
      </c>
      <c r="S620" s="219">
        <f t="shared" si="176"/>
        <v>7</v>
      </c>
      <c r="T620" s="195"/>
      <c r="U620" s="196">
        <v>4</v>
      </c>
      <c r="V620" s="89">
        <f t="shared" si="171"/>
        <v>0</v>
      </c>
      <c r="W620" s="220" t="s">
        <v>64</v>
      </c>
      <c r="X620" s="221" t="s">
        <v>668</v>
      </c>
      <c r="Y620" s="222" t="s">
        <v>43</v>
      </c>
      <c r="Z620" s="199"/>
      <c r="AA620" s="218"/>
      <c r="AB620" s="223">
        <v>0</v>
      </c>
      <c r="AC620" s="224" t="s">
        <v>66</v>
      </c>
      <c r="AD620" s="225">
        <f t="shared" si="194"/>
        <v>390</v>
      </c>
      <c r="AE620" s="226">
        <f>CEILING(AD620+AD620*'[1]Nastavení cen'!$J$17,1)</f>
        <v>570</v>
      </c>
      <c r="AF620" s="226">
        <f t="shared" si="195"/>
        <v>0</v>
      </c>
      <c r="AG620" s="241"/>
      <c r="AH620" s="242"/>
      <c r="AI620" s="242"/>
      <c r="AJ620" s="228">
        <f t="shared" si="179"/>
        <v>570</v>
      </c>
      <c r="AK620" s="218"/>
      <c r="AL620" s="229">
        <f t="shared" si="180"/>
        <v>0</v>
      </c>
      <c r="AM620" s="204"/>
      <c r="AN620" s="230" t="s">
        <v>41</v>
      </c>
      <c r="AO620" s="231" t="s">
        <v>41</v>
      </c>
      <c r="AP620" s="245" t="s">
        <v>41</v>
      </c>
      <c r="AQ620" s="233" t="s">
        <v>41</v>
      </c>
      <c r="AR620" s="234" t="s">
        <v>41</v>
      </c>
      <c r="AS620" s="235"/>
      <c r="AT620" s="236"/>
      <c r="AU620" s="237"/>
      <c r="AV620" s="238">
        <v>60</v>
      </c>
      <c r="AW620" s="239">
        <f>'[1]Nastavení cen'!$H$17</f>
        <v>390</v>
      </c>
      <c r="AX620" s="240"/>
    </row>
    <row r="621" spans="1:50" ht="17.25" hidden="1" customHeight="1" x14ac:dyDescent="0.3">
      <c r="A621" s="213"/>
      <c r="B621" s="214"/>
      <c r="C621" s="215"/>
      <c r="D621" s="186"/>
      <c r="E621" s="184"/>
      <c r="F621" s="185"/>
      <c r="G621" s="186"/>
      <c r="H621" s="186"/>
      <c r="I621" s="187"/>
      <c r="J621" s="188"/>
      <c r="K621" s="216"/>
      <c r="L621" s="186"/>
      <c r="M621" s="186"/>
      <c r="N621" s="187"/>
      <c r="O621" s="191"/>
      <c r="P621" s="379" t="s">
        <v>640</v>
      </c>
      <c r="Q621" s="218"/>
      <c r="R621" s="219">
        <f t="shared" si="175"/>
        <v>0</v>
      </c>
      <c r="S621" s="219">
        <f t="shared" si="176"/>
        <v>7</v>
      </c>
      <c r="T621" s="195"/>
      <c r="U621" s="196">
        <v>4</v>
      </c>
      <c r="V621" s="89">
        <f t="shared" si="171"/>
        <v>0</v>
      </c>
      <c r="W621" s="220" t="s">
        <v>64</v>
      </c>
      <c r="X621" s="221" t="s">
        <v>669</v>
      </c>
      <c r="Y621" s="222" t="s">
        <v>43</v>
      </c>
      <c r="Z621" s="199"/>
      <c r="AA621" s="218"/>
      <c r="AB621" s="223">
        <v>0</v>
      </c>
      <c r="AC621" s="224" t="s">
        <v>66</v>
      </c>
      <c r="AD621" s="225">
        <f t="shared" si="194"/>
        <v>270</v>
      </c>
      <c r="AE621" s="226">
        <f>CEILING(AD621+AD621*'[1]Nastavení cen'!$J$17,1)</f>
        <v>395</v>
      </c>
      <c r="AF621" s="226">
        <f t="shared" si="195"/>
        <v>0</v>
      </c>
      <c r="AG621" s="241"/>
      <c r="AH621" s="242"/>
      <c r="AI621" s="242"/>
      <c r="AJ621" s="228">
        <f t="shared" si="179"/>
        <v>395</v>
      </c>
      <c r="AK621" s="218"/>
      <c r="AL621" s="229">
        <f t="shared" si="180"/>
        <v>0</v>
      </c>
      <c r="AM621" s="204"/>
      <c r="AN621" s="230" t="s">
        <v>41</v>
      </c>
      <c r="AO621" s="231" t="s">
        <v>41</v>
      </c>
      <c r="AP621" s="245" t="s">
        <v>41</v>
      </c>
      <c r="AQ621" s="233" t="s">
        <v>41</v>
      </c>
      <c r="AR621" s="234" t="s">
        <v>41</v>
      </c>
      <c r="AS621" s="235"/>
      <c r="AT621" s="236"/>
      <c r="AU621" s="237"/>
      <c r="AV621" s="238">
        <v>60</v>
      </c>
      <c r="AW621" s="239">
        <f>'[1]Nastavení cen'!$I$17</f>
        <v>270</v>
      </c>
      <c r="AX621" s="240"/>
    </row>
    <row r="622" spans="1:50" ht="17.25" hidden="1" customHeight="1" x14ac:dyDescent="0.3">
      <c r="A622" s="213"/>
      <c r="B622" s="214"/>
      <c r="C622" s="215"/>
      <c r="D622" s="186"/>
      <c r="E622" s="184"/>
      <c r="F622" s="185"/>
      <c r="G622" s="186"/>
      <c r="H622" s="186"/>
      <c r="I622" s="187"/>
      <c r="J622" s="188"/>
      <c r="K622" s="216"/>
      <c r="L622" s="186"/>
      <c r="M622" s="186"/>
      <c r="N622" s="187"/>
      <c r="O622" s="191"/>
      <c r="P622" s="379" t="s">
        <v>640</v>
      </c>
      <c r="Q622" s="218"/>
      <c r="R622" s="219">
        <f t="shared" si="175"/>
        <v>0</v>
      </c>
      <c r="S622" s="219">
        <f t="shared" si="176"/>
        <v>7</v>
      </c>
      <c r="T622" s="195"/>
      <c r="U622" s="196">
        <v>4</v>
      </c>
      <c r="V622" s="89">
        <f t="shared" si="171"/>
        <v>0</v>
      </c>
      <c r="W622" s="220" t="s">
        <v>64</v>
      </c>
      <c r="X622" s="221" t="s">
        <v>670</v>
      </c>
      <c r="Y622" s="222" t="s">
        <v>43</v>
      </c>
      <c r="Z622" s="199"/>
      <c r="AA622" s="218"/>
      <c r="AB622" s="223">
        <v>0</v>
      </c>
      <c r="AC622" s="224" t="s">
        <v>66</v>
      </c>
      <c r="AD622" s="225">
        <f t="shared" si="194"/>
        <v>270</v>
      </c>
      <c r="AE622" s="226">
        <f>CEILING(AD622+AD622*'[1]Nastavení cen'!$J$17,1)</f>
        <v>395</v>
      </c>
      <c r="AF622" s="226">
        <f t="shared" si="195"/>
        <v>0</v>
      </c>
      <c r="AG622" s="241"/>
      <c r="AH622" s="242"/>
      <c r="AI622" s="242"/>
      <c r="AJ622" s="228">
        <f t="shared" si="179"/>
        <v>395</v>
      </c>
      <c r="AK622" s="218"/>
      <c r="AL622" s="229">
        <f t="shared" si="180"/>
        <v>0</v>
      </c>
      <c r="AM622" s="204"/>
      <c r="AN622" s="230" t="s">
        <v>41</v>
      </c>
      <c r="AO622" s="231" t="s">
        <v>41</v>
      </c>
      <c r="AP622" s="245" t="s">
        <v>41</v>
      </c>
      <c r="AQ622" s="233" t="s">
        <v>41</v>
      </c>
      <c r="AR622" s="234" t="s">
        <v>41</v>
      </c>
      <c r="AS622" s="235"/>
      <c r="AT622" s="236"/>
      <c r="AU622" s="237"/>
      <c r="AV622" s="238">
        <v>60</v>
      </c>
      <c r="AW622" s="239">
        <f>'[1]Nastavení cen'!$I$17</f>
        <v>270</v>
      </c>
      <c r="AX622" s="240"/>
    </row>
    <row r="623" spans="1:50" ht="17.25" hidden="1" customHeight="1" x14ac:dyDescent="0.3">
      <c r="A623" s="213"/>
      <c r="B623" s="214"/>
      <c r="C623" s="215"/>
      <c r="D623" s="186"/>
      <c r="E623" s="184"/>
      <c r="F623" s="185"/>
      <c r="G623" s="186"/>
      <c r="H623" s="186"/>
      <c r="I623" s="187"/>
      <c r="J623" s="188"/>
      <c r="K623" s="216"/>
      <c r="L623" s="186"/>
      <c r="M623" s="186"/>
      <c r="N623" s="187"/>
      <c r="O623" s="191"/>
      <c r="P623" s="379" t="s">
        <v>640</v>
      </c>
      <c r="Q623" s="218"/>
      <c r="R623" s="219">
        <f t="shared" si="175"/>
        <v>0</v>
      </c>
      <c r="S623" s="219">
        <f t="shared" si="176"/>
        <v>7</v>
      </c>
      <c r="T623" s="195"/>
      <c r="U623" s="196">
        <v>5</v>
      </c>
      <c r="V623" s="89">
        <f t="shared" si="171"/>
        <v>0</v>
      </c>
      <c r="W623" s="220" t="s">
        <v>70</v>
      </c>
      <c r="X623" s="221" t="s">
        <v>71</v>
      </c>
      <c r="Y623" s="222" t="s">
        <v>671</v>
      </c>
      <c r="Z623" s="199"/>
      <c r="AA623" s="218"/>
      <c r="AB623" s="223">
        <v>0</v>
      </c>
      <c r="AC623" s="224" t="s">
        <v>46</v>
      </c>
      <c r="AD623" s="225"/>
      <c r="AE623" s="226"/>
      <c r="AF623" s="226"/>
      <c r="AG623" s="227">
        <f>CEILING(AX623+(AX623*'[1]Nastavení cen'!$G$17),1)</f>
        <v>500</v>
      </c>
      <c r="AH623" s="227">
        <f>CEILING(AG623*'[1]Nastavení cen'!$K$17,1)+AG623</f>
        <v>650</v>
      </c>
      <c r="AI623" s="227">
        <f t="shared" ref="AI623:AI627" si="196">(AB623*AH623)</f>
        <v>0</v>
      </c>
      <c r="AJ623" s="228">
        <f t="shared" si="179"/>
        <v>650</v>
      </c>
      <c r="AK623" s="218"/>
      <c r="AL623" s="229">
        <f t="shared" si="180"/>
        <v>0</v>
      </c>
      <c r="AM623" s="204"/>
      <c r="AN623" s="230">
        <v>5</v>
      </c>
      <c r="AO623" s="231">
        <f t="shared" ref="AO623:AO627" si="197">AB623*AN623</f>
        <v>0</v>
      </c>
      <c r="AP623" s="232">
        <v>0.05</v>
      </c>
      <c r="AQ623" s="233" t="s">
        <v>41</v>
      </c>
      <c r="AR623" s="234">
        <f t="shared" ref="AR623:AR627" si="198">AO623*AP623</f>
        <v>0</v>
      </c>
      <c r="AS623" s="235"/>
      <c r="AT623" s="236"/>
      <c r="AU623" s="237"/>
      <c r="AV623" s="238"/>
      <c r="AW623" s="239"/>
      <c r="AX623" s="240">
        <v>500</v>
      </c>
    </row>
    <row r="624" spans="1:50" ht="17.25" hidden="1" customHeight="1" x14ac:dyDescent="0.3">
      <c r="A624" s="213"/>
      <c r="B624" s="214"/>
      <c r="C624" s="215"/>
      <c r="D624" s="186"/>
      <c r="E624" s="184"/>
      <c r="F624" s="185"/>
      <c r="G624" s="186"/>
      <c r="H624" s="186"/>
      <c r="I624" s="187"/>
      <c r="J624" s="188"/>
      <c r="K624" s="216"/>
      <c r="L624" s="186"/>
      <c r="M624" s="186"/>
      <c r="N624" s="187"/>
      <c r="O624" s="191"/>
      <c r="P624" s="379" t="s">
        <v>640</v>
      </c>
      <c r="Q624" s="218"/>
      <c r="R624" s="219">
        <f t="shared" si="175"/>
        <v>0</v>
      </c>
      <c r="S624" s="219">
        <f t="shared" si="176"/>
        <v>7</v>
      </c>
      <c r="T624" s="195"/>
      <c r="U624" s="196">
        <v>5</v>
      </c>
      <c r="V624" s="89">
        <f t="shared" si="171"/>
        <v>0</v>
      </c>
      <c r="W624" s="220" t="s">
        <v>70</v>
      </c>
      <c r="X624" s="221" t="s">
        <v>71</v>
      </c>
      <c r="Y624" s="222" t="s">
        <v>672</v>
      </c>
      <c r="Z624" s="199"/>
      <c r="AA624" s="218"/>
      <c r="AB624" s="223">
        <v>0</v>
      </c>
      <c r="AC624" s="224" t="s">
        <v>46</v>
      </c>
      <c r="AD624" s="225"/>
      <c r="AE624" s="226"/>
      <c r="AF624" s="226"/>
      <c r="AG624" s="227">
        <f>CEILING(AX624+(AX624*'[1]Nastavení cen'!$G$17),1)</f>
        <v>1000</v>
      </c>
      <c r="AH624" s="227">
        <f>CEILING(AG624*'[1]Nastavení cen'!$K$17,1)+AG624</f>
        <v>1300</v>
      </c>
      <c r="AI624" s="227">
        <f t="shared" si="196"/>
        <v>0</v>
      </c>
      <c r="AJ624" s="228">
        <f t="shared" si="179"/>
        <v>1300</v>
      </c>
      <c r="AK624" s="218"/>
      <c r="AL624" s="229">
        <f t="shared" si="180"/>
        <v>0</v>
      </c>
      <c r="AM624" s="204"/>
      <c r="AN624" s="230">
        <v>10</v>
      </c>
      <c r="AO624" s="231">
        <f t="shared" si="197"/>
        <v>0</v>
      </c>
      <c r="AP624" s="232">
        <v>0.05</v>
      </c>
      <c r="AQ624" s="233" t="s">
        <v>41</v>
      </c>
      <c r="AR624" s="234">
        <f t="shared" si="198"/>
        <v>0</v>
      </c>
      <c r="AS624" s="235"/>
      <c r="AT624" s="236"/>
      <c r="AU624" s="237"/>
      <c r="AV624" s="238"/>
      <c r="AW624" s="239"/>
      <c r="AX624" s="240">
        <v>1000</v>
      </c>
    </row>
    <row r="625" spans="1:50" ht="17.25" hidden="1" customHeight="1" x14ac:dyDescent="0.3">
      <c r="A625" s="213"/>
      <c r="B625" s="214"/>
      <c r="C625" s="215"/>
      <c r="D625" s="186"/>
      <c r="E625" s="184"/>
      <c r="F625" s="185"/>
      <c r="G625" s="186"/>
      <c r="H625" s="186"/>
      <c r="I625" s="187"/>
      <c r="J625" s="188"/>
      <c r="K625" s="216"/>
      <c r="L625" s="186"/>
      <c r="M625" s="186"/>
      <c r="N625" s="187"/>
      <c r="O625" s="191"/>
      <c r="P625" s="379" t="s">
        <v>640</v>
      </c>
      <c r="Q625" s="218"/>
      <c r="R625" s="219">
        <f t="shared" si="175"/>
        <v>0</v>
      </c>
      <c r="S625" s="219">
        <f t="shared" si="176"/>
        <v>7</v>
      </c>
      <c r="T625" s="195"/>
      <c r="U625" s="196">
        <v>5</v>
      </c>
      <c r="V625" s="89">
        <f t="shared" si="171"/>
        <v>0</v>
      </c>
      <c r="W625" s="220" t="s">
        <v>70</v>
      </c>
      <c r="X625" s="221" t="s">
        <v>71</v>
      </c>
      <c r="Y625" s="222" t="s">
        <v>673</v>
      </c>
      <c r="Z625" s="199"/>
      <c r="AA625" s="218"/>
      <c r="AB625" s="223">
        <v>0</v>
      </c>
      <c r="AC625" s="224" t="s">
        <v>46</v>
      </c>
      <c r="AD625" s="225"/>
      <c r="AE625" s="226"/>
      <c r="AF625" s="226"/>
      <c r="AG625" s="227">
        <f>CEILING(AX625+(AX625*'[1]Nastavení cen'!$G$17),1)</f>
        <v>2000</v>
      </c>
      <c r="AH625" s="227">
        <f>CEILING(AG625*'[1]Nastavení cen'!$K$17,1)+AG625</f>
        <v>2600</v>
      </c>
      <c r="AI625" s="227">
        <f t="shared" si="196"/>
        <v>0</v>
      </c>
      <c r="AJ625" s="228">
        <f t="shared" si="179"/>
        <v>2600</v>
      </c>
      <c r="AK625" s="218"/>
      <c r="AL625" s="229">
        <f t="shared" si="180"/>
        <v>0</v>
      </c>
      <c r="AM625" s="204"/>
      <c r="AN625" s="230">
        <v>20</v>
      </c>
      <c r="AO625" s="231">
        <f t="shared" si="197"/>
        <v>0</v>
      </c>
      <c r="AP625" s="232">
        <v>0.05</v>
      </c>
      <c r="AQ625" s="233" t="s">
        <v>41</v>
      </c>
      <c r="AR625" s="234">
        <f t="shared" si="198"/>
        <v>0</v>
      </c>
      <c r="AS625" s="235"/>
      <c r="AT625" s="236"/>
      <c r="AU625" s="237"/>
      <c r="AV625" s="238"/>
      <c r="AW625" s="239"/>
      <c r="AX625" s="240">
        <v>2000</v>
      </c>
    </row>
    <row r="626" spans="1:50" ht="17.25" hidden="1" customHeight="1" x14ac:dyDescent="0.3">
      <c r="A626" s="213"/>
      <c r="B626" s="214"/>
      <c r="C626" s="215"/>
      <c r="D626" s="186"/>
      <c r="E626" s="184"/>
      <c r="F626" s="185"/>
      <c r="G626" s="186"/>
      <c r="H626" s="186"/>
      <c r="I626" s="187"/>
      <c r="J626" s="188"/>
      <c r="K626" s="216"/>
      <c r="L626" s="186"/>
      <c r="M626" s="186"/>
      <c r="N626" s="187"/>
      <c r="O626" s="191"/>
      <c r="P626" s="379" t="s">
        <v>640</v>
      </c>
      <c r="Q626" s="218"/>
      <c r="R626" s="219">
        <f t="shared" si="175"/>
        <v>0</v>
      </c>
      <c r="S626" s="219">
        <f t="shared" si="176"/>
        <v>7</v>
      </c>
      <c r="T626" s="195"/>
      <c r="U626" s="196">
        <v>5</v>
      </c>
      <c r="V626" s="89">
        <f t="shared" si="171"/>
        <v>0</v>
      </c>
      <c r="W626" s="220" t="s">
        <v>70</v>
      </c>
      <c r="X626" s="221" t="s">
        <v>71</v>
      </c>
      <c r="Y626" s="222" t="s">
        <v>674</v>
      </c>
      <c r="Z626" s="199"/>
      <c r="AA626" s="218"/>
      <c r="AB626" s="223">
        <v>0</v>
      </c>
      <c r="AC626" s="224" t="s">
        <v>46</v>
      </c>
      <c r="AD626" s="225"/>
      <c r="AE626" s="226"/>
      <c r="AF626" s="226"/>
      <c r="AG626" s="227">
        <f>CEILING(AX626+(AX626*'[1]Nastavení cen'!$G$17),1)</f>
        <v>5000</v>
      </c>
      <c r="AH626" s="227">
        <f>CEILING(AG626*'[1]Nastavení cen'!$K$17,1)+AG626</f>
        <v>6500</v>
      </c>
      <c r="AI626" s="227">
        <f t="shared" si="196"/>
        <v>0</v>
      </c>
      <c r="AJ626" s="228">
        <f t="shared" si="179"/>
        <v>6500</v>
      </c>
      <c r="AK626" s="218"/>
      <c r="AL626" s="229">
        <f t="shared" si="180"/>
        <v>0</v>
      </c>
      <c r="AM626" s="204"/>
      <c r="AN626" s="230">
        <v>50</v>
      </c>
      <c r="AO626" s="231">
        <f t="shared" si="197"/>
        <v>0</v>
      </c>
      <c r="AP626" s="232">
        <v>0.05</v>
      </c>
      <c r="AQ626" s="233" t="s">
        <v>41</v>
      </c>
      <c r="AR626" s="234">
        <f t="shared" si="198"/>
        <v>0</v>
      </c>
      <c r="AS626" s="235"/>
      <c r="AT626" s="236"/>
      <c r="AU626" s="237"/>
      <c r="AV626" s="238"/>
      <c r="AW626" s="239"/>
      <c r="AX626" s="240">
        <v>5000</v>
      </c>
    </row>
    <row r="627" spans="1:50" ht="17.25" hidden="1" customHeight="1" x14ac:dyDescent="0.3">
      <c r="A627" s="213"/>
      <c r="B627" s="214"/>
      <c r="C627" s="215"/>
      <c r="D627" s="186"/>
      <c r="E627" s="184"/>
      <c r="F627" s="185"/>
      <c r="G627" s="186"/>
      <c r="H627" s="186"/>
      <c r="I627" s="187"/>
      <c r="J627" s="188"/>
      <c r="K627" s="216"/>
      <c r="L627" s="186"/>
      <c r="M627" s="186"/>
      <c r="N627" s="187"/>
      <c r="O627" s="191"/>
      <c r="P627" s="379" t="s">
        <v>640</v>
      </c>
      <c r="Q627" s="218"/>
      <c r="R627" s="219">
        <f t="shared" si="175"/>
        <v>0</v>
      </c>
      <c r="S627" s="219">
        <f t="shared" si="176"/>
        <v>7</v>
      </c>
      <c r="T627" s="195"/>
      <c r="U627" s="196">
        <v>5</v>
      </c>
      <c r="V627" s="89">
        <f t="shared" si="171"/>
        <v>0</v>
      </c>
      <c r="W627" s="220" t="s">
        <v>70</v>
      </c>
      <c r="X627" s="221" t="s">
        <v>71</v>
      </c>
      <c r="Y627" s="222" t="s">
        <v>675</v>
      </c>
      <c r="Z627" s="199"/>
      <c r="AA627" s="218"/>
      <c r="AB627" s="223">
        <v>0</v>
      </c>
      <c r="AC627" s="224" t="s">
        <v>46</v>
      </c>
      <c r="AD627" s="225"/>
      <c r="AE627" s="226"/>
      <c r="AF627" s="226"/>
      <c r="AG627" s="227">
        <f>CEILING(AX627+(AX627*'[1]Nastavení cen'!$G$17),1)</f>
        <v>10000</v>
      </c>
      <c r="AH627" s="227">
        <f>CEILING(AG627*'[1]Nastavení cen'!$K$17,1)+AG627</f>
        <v>13000</v>
      </c>
      <c r="AI627" s="227">
        <f t="shared" si="196"/>
        <v>0</v>
      </c>
      <c r="AJ627" s="228">
        <f t="shared" si="179"/>
        <v>13000</v>
      </c>
      <c r="AK627" s="218"/>
      <c r="AL627" s="229">
        <f t="shared" si="180"/>
        <v>0</v>
      </c>
      <c r="AM627" s="204"/>
      <c r="AN627" s="230">
        <v>100</v>
      </c>
      <c r="AO627" s="231">
        <f t="shared" si="197"/>
        <v>0</v>
      </c>
      <c r="AP627" s="232">
        <v>0.05</v>
      </c>
      <c r="AQ627" s="233" t="s">
        <v>41</v>
      </c>
      <c r="AR627" s="234">
        <f t="shared" si="198"/>
        <v>0</v>
      </c>
      <c r="AS627" s="235"/>
      <c r="AT627" s="236"/>
      <c r="AU627" s="237"/>
      <c r="AV627" s="238"/>
      <c r="AW627" s="239"/>
      <c r="AX627" s="240">
        <v>10000</v>
      </c>
    </row>
    <row r="628" spans="1:50" ht="17.25" hidden="1" customHeight="1" x14ac:dyDescent="0.3">
      <c r="A628" s="373"/>
      <c r="B628" s="340"/>
      <c r="C628" s="247"/>
      <c r="D628" s="248"/>
      <c r="E628" s="249"/>
      <c r="F628" s="250"/>
      <c r="G628" s="248"/>
      <c r="H628" s="248"/>
      <c r="I628" s="251"/>
      <c r="J628" s="252"/>
      <c r="K628" s="253"/>
      <c r="L628" s="248"/>
      <c r="M628" s="248"/>
      <c r="N628" s="251"/>
      <c r="O628" s="191"/>
      <c r="P628" s="380" t="s">
        <v>640</v>
      </c>
      <c r="Q628" s="255"/>
      <c r="R628" s="256"/>
      <c r="S628" s="256"/>
      <c r="T628" s="195"/>
      <c r="U628" s="196">
        <v>99</v>
      </c>
      <c r="V628" s="89">
        <f t="shared" si="171"/>
        <v>0</v>
      </c>
      <c r="W628" s="220"/>
      <c r="X628" s="221"/>
      <c r="Y628" s="344"/>
      <c r="Z628" s="345"/>
      <c r="AA628" s="255"/>
      <c r="AB628" s="339">
        <v>0</v>
      </c>
      <c r="AC628" s="346"/>
      <c r="AD628" s="347"/>
      <c r="AE628" s="226"/>
      <c r="AF628" s="348"/>
      <c r="AG628" s="243"/>
      <c r="AH628" s="242"/>
      <c r="AI628" s="244"/>
      <c r="AJ628" s="349"/>
      <c r="AK628" s="255"/>
      <c r="AL628" s="350"/>
      <c r="AM628" s="204"/>
      <c r="AN628" s="230" t="s">
        <v>41</v>
      </c>
      <c r="AO628" s="231" t="s">
        <v>41</v>
      </c>
      <c r="AP628" s="245" t="s">
        <v>41</v>
      </c>
      <c r="AQ628" s="233" t="s">
        <v>41</v>
      </c>
      <c r="AR628" s="234" t="s">
        <v>41</v>
      </c>
      <c r="AS628" s="235"/>
      <c r="AT628" s="236"/>
      <c r="AU628" s="237"/>
      <c r="AV628" s="238"/>
      <c r="AW628" s="239"/>
      <c r="AX628" s="240"/>
    </row>
    <row r="629" spans="1:50" ht="17.25" hidden="1" customHeight="1" x14ac:dyDescent="0.3">
      <c r="A629" s="262"/>
      <c r="B629" s="263"/>
      <c r="C629" s="264" t="s">
        <v>0</v>
      </c>
      <c r="D629" s="24"/>
      <c r="E629" s="25" t="s">
        <v>1</v>
      </c>
      <c r="F629" s="26"/>
      <c r="G629" s="26"/>
      <c r="H629" s="26"/>
      <c r="I629" s="27"/>
      <c r="J629" s="265"/>
      <c r="K629" s="29" t="s">
        <v>2</v>
      </c>
      <c r="L629" s="26"/>
      <c r="M629" s="26"/>
      <c r="N629" s="27"/>
      <c r="O629" s="266"/>
      <c r="P629" s="267" t="str">
        <f>P591</f>
        <v>pok</v>
      </c>
      <c r="Q629" s="268"/>
      <c r="R629" s="269"/>
      <c r="S629" s="270"/>
      <c r="T629" s="271" t="s">
        <v>10</v>
      </c>
      <c r="U629" s="270" t="s">
        <v>11</v>
      </c>
      <c r="V629" s="89">
        <f t="shared" si="171"/>
        <v>0</v>
      </c>
      <c r="W629" s="272"/>
      <c r="X629" s="273" t="s">
        <v>676</v>
      </c>
      <c r="Y629" s="26"/>
      <c r="Z629" s="26"/>
      <c r="AA629" s="274"/>
      <c r="AB629" s="271" t="s">
        <v>10</v>
      </c>
      <c r="AC629" s="275"/>
      <c r="AD629" s="276"/>
      <c r="AE629" s="276"/>
      <c r="AF629" s="276">
        <f>SUM(AF590:AF628)</f>
        <v>0</v>
      </c>
      <c r="AG629" s="276"/>
      <c r="AH629" s="276"/>
      <c r="AI629" s="276">
        <f>SUM(AI590:AI628)</f>
        <v>0</v>
      </c>
      <c r="AJ629" s="277"/>
      <c r="AK629" s="274"/>
      <c r="AL629" s="278">
        <f>AF629+AI629</f>
        <v>0</v>
      </c>
      <c r="AM629" s="279"/>
      <c r="AN629" s="280"/>
      <c r="AO629" s="281">
        <f>SUM(AO590:AO628)</f>
        <v>0</v>
      </c>
      <c r="AP629" s="276"/>
      <c r="AQ629" s="281">
        <f t="shared" ref="AQ629:AR629" si="199">SUM(AQ590:AQ628)</f>
        <v>0</v>
      </c>
      <c r="AR629" s="282">
        <f t="shared" si="199"/>
        <v>0</v>
      </c>
      <c r="AS629" s="283"/>
      <c r="AT629" s="284">
        <f>SUM(AT590:AT628)</f>
        <v>0</v>
      </c>
      <c r="AU629" s="285"/>
      <c r="AV629" s="106"/>
      <c r="AW629" s="107"/>
      <c r="AX629" s="107"/>
    </row>
    <row r="630" spans="1:50" ht="17.25" hidden="1" customHeight="1" x14ac:dyDescent="0.3">
      <c r="A630" s="262"/>
      <c r="B630" s="263"/>
      <c r="C630" s="264" t="s">
        <v>0</v>
      </c>
      <c r="D630" s="24"/>
      <c r="E630" s="25" t="s">
        <v>1</v>
      </c>
      <c r="F630" s="26"/>
      <c r="G630" s="26"/>
      <c r="H630" s="26"/>
      <c r="I630" s="27"/>
      <c r="J630" s="263"/>
      <c r="K630" s="29" t="s">
        <v>2</v>
      </c>
      <c r="L630" s="26"/>
      <c r="M630" s="26"/>
      <c r="N630" s="27"/>
      <c r="O630" s="266"/>
      <c r="P630" s="267" t="str">
        <f>P629</f>
        <v>pok</v>
      </c>
      <c r="Q630" s="268"/>
      <c r="R630" s="269"/>
      <c r="S630" s="270"/>
      <c r="T630" s="271" t="s">
        <v>10</v>
      </c>
      <c r="U630" s="270" t="s">
        <v>32</v>
      </c>
      <c r="V630" s="89">
        <f t="shared" si="171"/>
        <v>0</v>
      </c>
      <c r="W630" s="272"/>
      <c r="X630" s="273" t="str">
        <f>X629</f>
        <v>Pokrývačské práce celkem</v>
      </c>
      <c r="Y630" s="26"/>
      <c r="Z630" s="26"/>
      <c r="AA630" s="274"/>
      <c r="AB630" s="271" t="s">
        <v>10</v>
      </c>
      <c r="AC630" s="275"/>
      <c r="AD630" s="276"/>
      <c r="AE630" s="276"/>
      <c r="AF630" s="276">
        <f>AF629</f>
        <v>0</v>
      </c>
      <c r="AG630" s="276"/>
      <c r="AH630" s="276"/>
      <c r="AI630" s="276">
        <f>AI629</f>
        <v>0</v>
      </c>
      <c r="AJ630" s="277"/>
      <c r="AK630" s="274"/>
      <c r="AL630" s="278">
        <f>AL629</f>
        <v>0</v>
      </c>
      <c r="AM630" s="279"/>
      <c r="AN630" s="280"/>
      <c r="AO630" s="281">
        <f>AO629</f>
        <v>0</v>
      </c>
      <c r="AP630" s="276"/>
      <c r="AQ630" s="281">
        <f t="shared" ref="AQ630:AR630" si="200">AQ629</f>
        <v>0</v>
      </c>
      <c r="AR630" s="281">
        <f t="shared" si="200"/>
        <v>0</v>
      </c>
      <c r="AS630" s="283"/>
      <c r="AT630" s="284">
        <f>AT629</f>
        <v>0</v>
      </c>
      <c r="AU630" s="285"/>
      <c r="AV630" s="106"/>
      <c r="AW630" s="107"/>
      <c r="AX630" s="107"/>
    </row>
    <row r="631" spans="1:50" ht="17.25" hidden="1" customHeight="1" x14ac:dyDescent="0.3">
      <c r="A631" s="262"/>
      <c r="B631" s="263"/>
      <c r="C631" s="286" t="s">
        <v>0</v>
      </c>
      <c r="D631" s="24"/>
      <c r="E631" s="287" t="s">
        <v>1</v>
      </c>
      <c r="F631" s="26"/>
      <c r="G631" s="26"/>
      <c r="H631" s="26"/>
      <c r="I631" s="27"/>
      <c r="J631" s="265"/>
      <c r="K631" s="287" t="s">
        <v>2</v>
      </c>
      <c r="L631" s="26"/>
      <c r="M631" s="26"/>
      <c r="N631" s="27"/>
      <c r="O631" s="266"/>
      <c r="P631" s="288" t="str">
        <f>P629</f>
        <v>pok</v>
      </c>
      <c r="Q631" s="289"/>
      <c r="R631" s="290"/>
      <c r="S631" s="290"/>
      <c r="T631" s="291" t="s">
        <v>10</v>
      </c>
      <c r="U631" s="292" t="s">
        <v>34</v>
      </c>
      <c r="V631" s="89">
        <f t="shared" si="171"/>
        <v>0</v>
      </c>
      <c r="W631" s="293"/>
      <c r="X631" s="294" t="str">
        <f>X629</f>
        <v>Pokrývačské práce celkem</v>
      </c>
      <c r="Y631" s="26"/>
      <c r="Z631" s="26"/>
      <c r="AA631" s="289"/>
      <c r="AB631" s="291" t="s">
        <v>10</v>
      </c>
      <c r="AC631" s="295"/>
      <c r="AD631" s="296"/>
      <c r="AE631" s="296"/>
      <c r="AF631" s="296">
        <f>AF629</f>
        <v>0</v>
      </c>
      <c r="AG631" s="296"/>
      <c r="AH631" s="296"/>
      <c r="AI631" s="296">
        <f>AI629</f>
        <v>0</v>
      </c>
      <c r="AJ631" s="297"/>
      <c r="AK631" s="289"/>
      <c r="AL631" s="298">
        <f>AL629</f>
        <v>0</v>
      </c>
      <c r="AM631" s="299"/>
      <c r="AN631" s="300"/>
      <c r="AO631" s="301">
        <f>AO629</f>
        <v>0</v>
      </c>
      <c r="AP631" s="296"/>
      <c r="AQ631" s="301">
        <f t="shared" ref="AQ631:AR631" si="201">AQ629</f>
        <v>0</v>
      </c>
      <c r="AR631" s="301">
        <f t="shared" si="201"/>
        <v>0</v>
      </c>
      <c r="AS631" s="302"/>
      <c r="AT631" s="303">
        <f>AT629</f>
        <v>0</v>
      </c>
      <c r="AU631" s="304"/>
      <c r="AV631" s="106"/>
      <c r="AW631" s="107"/>
      <c r="AX631" s="107"/>
    </row>
    <row r="632" spans="1:50" ht="17.25" hidden="1" customHeight="1" x14ac:dyDescent="0.3">
      <c r="A632" s="262"/>
      <c r="B632" s="263"/>
      <c r="C632" s="286" t="s">
        <v>0</v>
      </c>
      <c r="D632" s="24"/>
      <c r="E632" s="305" t="s">
        <v>1</v>
      </c>
      <c r="F632" s="26"/>
      <c r="G632" s="26"/>
      <c r="H632" s="26"/>
      <c r="I632" s="27"/>
      <c r="J632" s="265"/>
      <c r="K632" s="305" t="s">
        <v>2</v>
      </c>
      <c r="L632" s="26"/>
      <c r="M632" s="26"/>
      <c r="N632" s="27"/>
      <c r="O632" s="266"/>
      <c r="P632" s="306" t="str">
        <f>P629</f>
        <v>pok</v>
      </c>
      <c r="Q632" s="24"/>
      <c r="R632" s="307"/>
      <c r="S632" s="307"/>
      <c r="T632" s="308" t="s">
        <v>10</v>
      </c>
      <c r="U632" s="309" t="s">
        <v>35</v>
      </c>
      <c r="V632" s="89">
        <f t="shared" si="171"/>
        <v>0</v>
      </c>
      <c r="W632" s="310"/>
      <c r="X632" s="311" t="str">
        <f>X629</f>
        <v>Pokrývačské práce celkem</v>
      </c>
      <c r="Y632" s="26"/>
      <c r="Z632" s="26"/>
      <c r="AA632" s="24"/>
      <c r="AB632" s="308" t="s">
        <v>10</v>
      </c>
      <c r="AC632" s="312"/>
      <c r="AD632" s="313"/>
      <c r="AE632" s="313"/>
      <c r="AF632" s="313">
        <f>AF629</f>
        <v>0</v>
      </c>
      <c r="AG632" s="313"/>
      <c r="AH632" s="313"/>
      <c r="AI632" s="313">
        <f>AI629</f>
        <v>0</v>
      </c>
      <c r="AJ632" s="314"/>
      <c r="AK632" s="24"/>
      <c r="AL632" s="315">
        <f>AL629</f>
        <v>0</v>
      </c>
      <c r="AM632" s="299"/>
      <c r="AN632" s="316"/>
      <c r="AO632" s="317">
        <f>AO629</f>
        <v>0</v>
      </c>
      <c r="AP632" s="313"/>
      <c r="AQ632" s="317">
        <f t="shared" ref="AQ632:AR632" si="202">AQ629</f>
        <v>0</v>
      </c>
      <c r="AR632" s="317">
        <f t="shared" si="202"/>
        <v>0</v>
      </c>
      <c r="AS632" s="318"/>
      <c r="AT632" s="319">
        <f>AT629</f>
        <v>0</v>
      </c>
      <c r="AU632" s="304"/>
      <c r="AV632" s="106"/>
      <c r="AW632" s="107"/>
      <c r="AX632" s="107"/>
    </row>
    <row r="633" spans="1:50" ht="26.25" hidden="1" customHeight="1" x14ac:dyDescent="0.3">
      <c r="A633" s="77"/>
      <c r="B633" s="78"/>
      <c r="C633" s="79" t="s">
        <v>6</v>
      </c>
      <c r="D633" s="79" t="s">
        <v>7</v>
      </c>
      <c r="E633" s="80" t="s">
        <v>8</v>
      </c>
      <c r="F633" s="80" t="s">
        <v>8</v>
      </c>
      <c r="G633" s="80" t="s">
        <v>8</v>
      </c>
      <c r="H633" s="80" t="s">
        <v>8</v>
      </c>
      <c r="I633" s="80" t="s">
        <v>8</v>
      </c>
      <c r="J633" s="81"/>
      <c r="K633" s="82"/>
      <c r="L633" s="82"/>
      <c r="M633" s="82"/>
      <c r="N633" s="82"/>
      <c r="O633" s="135"/>
      <c r="P633" s="320" t="str">
        <f>P634</f>
        <v>kle</v>
      </c>
      <c r="Q633" s="321"/>
      <c r="R633" s="138"/>
      <c r="S633" s="139"/>
      <c r="T633" s="87" t="s">
        <v>10</v>
      </c>
      <c r="U633" s="88" t="s">
        <v>11</v>
      </c>
      <c r="V633" s="89">
        <f t="shared" ref="V633:V678" si="203">$AL$675</f>
        <v>0</v>
      </c>
      <c r="W633" s="90"/>
      <c r="X633" s="91" t="s">
        <v>677</v>
      </c>
      <c r="Y633" s="92"/>
      <c r="Z633" s="92"/>
      <c r="AA633" s="92"/>
      <c r="AB633" s="93" t="s">
        <v>10</v>
      </c>
      <c r="AC633" s="94"/>
      <c r="AD633" s="95"/>
      <c r="AE633" s="97"/>
      <c r="AF633" s="97"/>
      <c r="AG633" s="97"/>
      <c r="AH633" s="97"/>
      <c r="AI633" s="97"/>
      <c r="AJ633" s="98"/>
      <c r="AK633" s="98"/>
      <c r="AL633" s="140"/>
      <c r="AM633" s="108"/>
      <c r="AN633" s="141"/>
      <c r="AO633" s="141"/>
      <c r="AP633" s="103"/>
      <c r="AQ633" s="104"/>
      <c r="AR633" s="96"/>
      <c r="AS633" s="96"/>
      <c r="AT633" s="361"/>
      <c r="AU633" s="105"/>
      <c r="AV633" s="106"/>
      <c r="AW633" s="107"/>
      <c r="AX633" s="107"/>
    </row>
    <row r="634" spans="1:50" ht="26.4" hidden="1" x14ac:dyDescent="0.3">
      <c r="A634" s="108"/>
      <c r="B634" s="109"/>
      <c r="C634" s="110"/>
      <c r="D634" s="110"/>
      <c r="E634" s="111" t="s">
        <v>13</v>
      </c>
      <c r="F634" s="111" t="s">
        <v>13</v>
      </c>
      <c r="G634" s="111" t="s">
        <v>13</v>
      </c>
      <c r="H634" s="111" t="s">
        <v>13</v>
      </c>
      <c r="I634" s="111" t="s">
        <v>13</v>
      </c>
      <c r="J634" s="112"/>
      <c r="K634" s="110"/>
      <c r="L634" s="110"/>
      <c r="M634" s="110"/>
      <c r="N634" s="110"/>
      <c r="O634" s="113"/>
      <c r="P634" s="377" t="str">
        <f>P641</f>
        <v>kle</v>
      </c>
      <c r="Q634" s="378">
        <f>[1]Harmonogram!I27</f>
        <v>0</v>
      </c>
      <c r="R634" s="117" t="s">
        <v>14</v>
      </c>
      <c r="S634" s="117" t="s">
        <v>15</v>
      </c>
      <c r="T634" s="115" t="s">
        <v>16</v>
      </c>
      <c r="U634" s="118" t="s">
        <v>11</v>
      </c>
      <c r="V634" s="89">
        <f t="shared" si="203"/>
        <v>0</v>
      </c>
      <c r="W634" s="118" t="s">
        <v>17</v>
      </c>
      <c r="X634" s="119" t="s">
        <v>18</v>
      </c>
      <c r="Y634" s="120" t="s">
        <v>19</v>
      </c>
      <c r="Z634" s="26"/>
      <c r="AA634" s="27"/>
      <c r="AB634" s="121" t="s">
        <v>20</v>
      </c>
      <c r="AC634" s="27"/>
      <c r="AD634" s="122" t="s">
        <v>21</v>
      </c>
      <c r="AE634" s="123" t="s">
        <v>22</v>
      </c>
      <c r="AF634" s="27"/>
      <c r="AG634" s="124" t="s">
        <v>23</v>
      </c>
      <c r="AH634" s="125" t="s">
        <v>24</v>
      </c>
      <c r="AI634" s="27"/>
      <c r="AJ634" s="126" t="s">
        <v>25</v>
      </c>
      <c r="AK634" s="26"/>
      <c r="AL634" s="27"/>
      <c r="AM634" s="127"/>
      <c r="AN634" s="128" t="s">
        <v>26</v>
      </c>
      <c r="AO634" s="27"/>
      <c r="AP634" s="129" t="s">
        <v>27</v>
      </c>
      <c r="AQ634" s="26"/>
      <c r="AR634" s="27"/>
      <c r="AS634" s="130" t="s">
        <v>28</v>
      </c>
      <c r="AT634" s="27"/>
      <c r="AU634" s="131"/>
      <c r="AV634" s="132" t="s">
        <v>29</v>
      </c>
      <c r="AW634" s="133" t="s">
        <v>30</v>
      </c>
      <c r="AX634" s="134" t="s">
        <v>31</v>
      </c>
    </row>
    <row r="635" spans="1:50" ht="26.25" hidden="1" customHeight="1" x14ac:dyDescent="0.3">
      <c r="A635" s="77"/>
      <c r="B635" s="78"/>
      <c r="C635" s="79" t="s">
        <v>6</v>
      </c>
      <c r="D635" s="79" t="s">
        <v>7</v>
      </c>
      <c r="E635" s="80" t="s">
        <v>8</v>
      </c>
      <c r="F635" s="80" t="s">
        <v>8</v>
      </c>
      <c r="G635" s="80" t="s">
        <v>8</v>
      </c>
      <c r="H635" s="80" t="s">
        <v>8</v>
      </c>
      <c r="I635" s="80" t="s">
        <v>8</v>
      </c>
      <c r="J635" s="81"/>
      <c r="K635" s="82"/>
      <c r="L635" s="82"/>
      <c r="M635" s="82"/>
      <c r="N635" s="82"/>
      <c r="O635" s="323"/>
      <c r="P635" s="363" t="str">
        <f t="shared" ref="P635:P636" si="204">P633</f>
        <v>kle</v>
      </c>
      <c r="Q635" s="321"/>
      <c r="R635" s="138"/>
      <c r="S635" s="139"/>
      <c r="T635" s="87" t="s">
        <v>10</v>
      </c>
      <c r="U635" s="88" t="s">
        <v>32</v>
      </c>
      <c r="V635" s="89">
        <f t="shared" si="203"/>
        <v>0</v>
      </c>
      <c r="W635" s="90"/>
      <c r="X635" s="91" t="str">
        <f>X633</f>
        <v>Klempířské práce</v>
      </c>
      <c r="Y635" s="92"/>
      <c r="Z635" s="92"/>
      <c r="AA635" s="92"/>
      <c r="AB635" s="93" t="s">
        <v>10</v>
      </c>
      <c r="AC635" s="94"/>
      <c r="AD635" s="95"/>
      <c r="AE635" s="97"/>
      <c r="AF635" s="97"/>
      <c r="AG635" s="97"/>
      <c r="AH635" s="97"/>
      <c r="AI635" s="97"/>
      <c r="AJ635" s="98"/>
      <c r="AK635" s="98"/>
      <c r="AL635" s="140"/>
      <c r="AM635" s="108"/>
      <c r="AN635" s="141"/>
      <c r="AO635" s="141"/>
      <c r="AP635" s="103"/>
      <c r="AQ635" s="104"/>
      <c r="AR635" s="142"/>
      <c r="AS635" s="143"/>
      <c r="AT635" s="143"/>
      <c r="AU635" s="144"/>
      <c r="AV635" s="106"/>
      <c r="AW635" s="107"/>
      <c r="AX635" s="107"/>
    </row>
    <row r="636" spans="1:50" ht="26.4" hidden="1" x14ac:dyDescent="0.3">
      <c r="A636" s="108"/>
      <c r="B636" s="109"/>
      <c r="C636" s="110"/>
      <c r="D636" s="110"/>
      <c r="E636" s="111" t="s">
        <v>13</v>
      </c>
      <c r="F636" s="111" t="s">
        <v>13</v>
      </c>
      <c r="G636" s="111" t="s">
        <v>13</v>
      </c>
      <c r="H636" s="111" t="s">
        <v>13</v>
      </c>
      <c r="I636" s="111" t="s">
        <v>13</v>
      </c>
      <c r="J636" s="112"/>
      <c r="K636" s="110"/>
      <c r="L636" s="110"/>
      <c r="M636" s="110"/>
      <c r="N636" s="110"/>
      <c r="O636" s="113"/>
      <c r="P636" s="114" t="str">
        <f t="shared" si="204"/>
        <v>kle</v>
      </c>
      <c r="Q636" s="362">
        <f>Q634</f>
        <v>0</v>
      </c>
      <c r="R636" s="117" t="s">
        <v>14</v>
      </c>
      <c r="S636" s="117" t="s">
        <v>15</v>
      </c>
      <c r="T636" s="115" t="s">
        <v>16</v>
      </c>
      <c r="U636" s="118" t="s">
        <v>32</v>
      </c>
      <c r="V636" s="89">
        <f t="shared" si="203"/>
        <v>0</v>
      </c>
      <c r="W636" s="118" t="s">
        <v>17</v>
      </c>
      <c r="X636" s="115" t="s">
        <v>18</v>
      </c>
      <c r="Y636" s="23" t="s">
        <v>19</v>
      </c>
      <c r="Z636" s="26"/>
      <c r="AA636" s="27"/>
      <c r="AB636" s="121" t="s">
        <v>20</v>
      </c>
      <c r="AC636" s="27"/>
      <c r="AD636" s="122" t="s">
        <v>21</v>
      </c>
      <c r="AE636" s="126" t="s">
        <v>33</v>
      </c>
      <c r="AF636" s="27"/>
      <c r="AG636" s="124" t="s">
        <v>23</v>
      </c>
      <c r="AH636" s="126" t="s">
        <v>24</v>
      </c>
      <c r="AI636" s="27"/>
      <c r="AJ636" s="126" t="s">
        <v>25</v>
      </c>
      <c r="AK636" s="26"/>
      <c r="AL636" s="27"/>
      <c r="AM636" s="127"/>
      <c r="AN636" s="128" t="s">
        <v>26</v>
      </c>
      <c r="AO636" s="27"/>
      <c r="AP636" s="129" t="s">
        <v>27</v>
      </c>
      <c r="AQ636" s="26"/>
      <c r="AR636" s="27"/>
      <c r="AS636" s="130" t="s">
        <v>28</v>
      </c>
      <c r="AT636" s="27"/>
      <c r="AU636" s="131"/>
      <c r="AV636" s="132" t="s">
        <v>29</v>
      </c>
      <c r="AW636" s="133" t="s">
        <v>30</v>
      </c>
      <c r="AX636" s="134" t="s">
        <v>31</v>
      </c>
    </row>
    <row r="637" spans="1:50" ht="26.25" hidden="1" customHeight="1" x14ac:dyDescent="0.3">
      <c r="A637" s="77"/>
      <c r="B637" s="78"/>
      <c r="C637" s="79" t="s">
        <v>6</v>
      </c>
      <c r="D637" s="79" t="s">
        <v>7</v>
      </c>
      <c r="E637" s="80" t="s">
        <v>8</v>
      </c>
      <c r="F637" s="80" t="s">
        <v>8</v>
      </c>
      <c r="G637" s="80" t="s">
        <v>8</v>
      </c>
      <c r="H637" s="80" t="s">
        <v>8</v>
      </c>
      <c r="I637" s="80" t="s">
        <v>8</v>
      </c>
      <c r="J637" s="81"/>
      <c r="K637" s="82"/>
      <c r="L637" s="82"/>
      <c r="M637" s="82"/>
      <c r="N637" s="82"/>
      <c r="O637" s="135"/>
      <c r="P637" s="329" t="str">
        <f t="shared" ref="P637:P638" si="205">P633</f>
        <v>kle</v>
      </c>
      <c r="Q637" s="325"/>
      <c r="R637" s="138"/>
      <c r="S637" s="139"/>
      <c r="T637" s="87" t="s">
        <v>10</v>
      </c>
      <c r="U637" s="88" t="s">
        <v>34</v>
      </c>
      <c r="V637" s="89">
        <f t="shared" si="203"/>
        <v>0</v>
      </c>
      <c r="W637" s="90"/>
      <c r="X637" s="91" t="str">
        <f>X633</f>
        <v>Klempířské práce</v>
      </c>
      <c r="Y637" s="92"/>
      <c r="Z637" s="92"/>
      <c r="AA637" s="92"/>
      <c r="AB637" s="93" t="s">
        <v>10</v>
      </c>
      <c r="AC637" s="94"/>
      <c r="AD637" s="95"/>
      <c r="AE637" s="97"/>
      <c r="AF637" s="97"/>
      <c r="AG637" s="97"/>
      <c r="AH637" s="97"/>
      <c r="AI637" s="97"/>
      <c r="AJ637" s="98"/>
      <c r="AK637" s="98"/>
      <c r="AL637" s="140"/>
      <c r="AM637" s="108"/>
      <c r="AN637" s="141"/>
      <c r="AO637" s="141"/>
      <c r="AP637" s="103"/>
      <c r="AQ637" s="104"/>
      <c r="AR637" s="142"/>
      <c r="AS637" s="143"/>
      <c r="AT637" s="143"/>
      <c r="AU637" s="144"/>
      <c r="AV637" s="106"/>
      <c r="AW637" s="107"/>
      <c r="AX637" s="107"/>
    </row>
    <row r="638" spans="1:50" ht="26.4" hidden="1" x14ac:dyDescent="0.3">
      <c r="A638" s="108"/>
      <c r="B638" s="109"/>
      <c r="C638" s="110"/>
      <c r="D638" s="110"/>
      <c r="E638" s="111" t="s">
        <v>13</v>
      </c>
      <c r="F638" s="111" t="s">
        <v>13</v>
      </c>
      <c r="G638" s="111" t="s">
        <v>13</v>
      </c>
      <c r="H638" s="111" t="s">
        <v>13</v>
      </c>
      <c r="I638" s="111" t="s">
        <v>13</v>
      </c>
      <c r="J638" s="112"/>
      <c r="K638" s="110"/>
      <c r="L638" s="110"/>
      <c r="M638" s="110"/>
      <c r="N638" s="110"/>
      <c r="O638" s="113"/>
      <c r="P638" s="330" t="str">
        <f t="shared" si="205"/>
        <v>kle</v>
      </c>
      <c r="Q638" s="362">
        <f>Q634</f>
        <v>0</v>
      </c>
      <c r="R638" s="148" t="s">
        <v>14</v>
      </c>
      <c r="S638" s="148" t="s">
        <v>15</v>
      </c>
      <c r="T638" s="149" t="s">
        <v>16</v>
      </c>
      <c r="U638" s="118" t="s">
        <v>34</v>
      </c>
      <c r="V638" s="89">
        <f t="shared" si="203"/>
        <v>0</v>
      </c>
      <c r="W638" s="118" t="s">
        <v>17</v>
      </c>
      <c r="X638" s="150" t="s">
        <v>18</v>
      </c>
      <c r="Y638" s="151" t="s">
        <v>19</v>
      </c>
      <c r="Z638" s="26"/>
      <c r="AA638" s="27"/>
      <c r="AB638" s="152" t="s">
        <v>20</v>
      </c>
      <c r="AC638" s="27"/>
      <c r="AD638" s="153" t="s">
        <v>21</v>
      </c>
      <c r="AE638" s="154" t="s">
        <v>33</v>
      </c>
      <c r="AF638" s="27"/>
      <c r="AG638" s="155" t="s">
        <v>23</v>
      </c>
      <c r="AH638" s="156" t="s">
        <v>24</v>
      </c>
      <c r="AI638" s="27"/>
      <c r="AJ638" s="157" t="s">
        <v>25</v>
      </c>
      <c r="AK638" s="26"/>
      <c r="AL638" s="27"/>
      <c r="AM638" s="158"/>
      <c r="AN638" s="159" t="s">
        <v>26</v>
      </c>
      <c r="AO638" s="27"/>
      <c r="AP638" s="160" t="s">
        <v>27</v>
      </c>
      <c r="AQ638" s="26"/>
      <c r="AR638" s="27"/>
      <c r="AS638" s="161" t="s">
        <v>28</v>
      </c>
      <c r="AT638" s="27"/>
      <c r="AU638" s="131"/>
      <c r="AV638" s="132" t="s">
        <v>29</v>
      </c>
      <c r="AW638" s="133" t="s">
        <v>30</v>
      </c>
      <c r="AX638" s="134" t="s">
        <v>31</v>
      </c>
    </row>
    <row r="639" spans="1:50" ht="26.25" hidden="1" customHeight="1" x14ac:dyDescent="0.3">
      <c r="A639" s="77"/>
      <c r="B639" s="78"/>
      <c r="C639" s="79" t="s">
        <v>6</v>
      </c>
      <c r="D639" s="79" t="s">
        <v>7</v>
      </c>
      <c r="E639" s="80" t="s">
        <v>8</v>
      </c>
      <c r="F639" s="80" t="s">
        <v>8</v>
      </c>
      <c r="G639" s="80" t="s">
        <v>8</v>
      </c>
      <c r="H639" s="80" t="s">
        <v>8</v>
      </c>
      <c r="I639" s="80" t="s">
        <v>8</v>
      </c>
      <c r="J639" s="81"/>
      <c r="K639" s="82"/>
      <c r="L639" s="82"/>
      <c r="M639" s="82"/>
      <c r="N639" s="82"/>
      <c r="O639" s="135"/>
      <c r="P639" s="329" t="str">
        <f t="shared" ref="P639:P640" si="206">P633</f>
        <v>kle</v>
      </c>
      <c r="Q639" s="325"/>
      <c r="R639" s="138"/>
      <c r="S639" s="139"/>
      <c r="T639" s="87" t="s">
        <v>10</v>
      </c>
      <c r="U639" s="88" t="s">
        <v>35</v>
      </c>
      <c r="V639" s="89">
        <f t="shared" si="203"/>
        <v>0</v>
      </c>
      <c r="W639" s="90"/>
      <c r="X639" s="91" t="str">
        <f>X633</f>
        <v>Klempířské práce</v>
      </c>
      <c r="Y639" s="92"/>
      <c r="Z639" s="92"/>
      <c r="AA639" s="92"/>
      <c r="AB639" s="93" t="s">
        <v>10</v>
      </c>
      <c r="AC639" s="94"/>
      <c r="AD639" s="95"/>
      <c r="AE639" s="97"/>
      <c r="AF639" s="97"/>
      <c r="AG639" s="97"/>
      <c r="AH639" s="97"/>
      <c r="AI639" s="97"/>
      <c r="AJ639" s="98"/>
      <c r="AK639" s="98"/>
      <c r="AL639" s="140"/>
      <c r="AM639" s="108"/>
      <c r="AN639" s="141"/>
      <c r="AO639" s="141"/>
      <c r="AP639" s="103"/>
      <c r="AQ639" s="104"/>
      <c r="AR639" s="142"/>
      <c r="AS639" s="143"/>
      <c r="AT639" s="143"/>
      <c r="AU639" s="144"/>
      <c r="AV639" s="106"/>
      <c r="AW639" s="107"/>
      <c r="AX639" s="107"/>
    </row>
    <row r="640" spans="1:50" ht="39.6" hidden="1" x14ac:dyDescent="0.3">
      <c r="A640" s="108"/>
      <c r="B640" s="109"/>
      <c r="C640" s="110"/>
      <c r="D640" s="110"/>
      <c r="E640" s="111" t="s">
        <v>13</v>
      </c>
      <c r="F640" s="111" t="s">
        <v>13</v>
      </c>
      <c r="G640" s="111" t="s">
        <v>13</v>
      </c>
      <c r="H640" s="111" t="s">
        <v>13</v>
      </c>
      <c r="I640" s="111" t="s">
        <v>13</v>
      </c>
      <c r="J640" s="112"/>
      <c r="K640" s="110"/>
      <c r="L640" s="110"/>
      <c r="M640" s="110"/>
      <c r="N640" s="110"/>
      <c r="O640" s="113"/>
      <c r="P640" s="331" t="str">
        <f t="shared" si="206"/>
        <v>kle</v>
      </c>
      <c r="Q640" s="364">
        <f>Q634</f>
        <v>0</v>
      </c>
      <c r="R640" s="165" t="s">
        <v>14</v>
      </c>
      <c r="S640" s="165" t="s">
        <v>15</v>
      </c>
      <c r="T640" s="166" t="s">
        <v>16</v>
      </c>
      <c r="U640" s="118" t="s">
        <v>35</v>
      </c>
      <c r="V640" s="89">
        <f t="shared" si="203"/>
        <v>0</v>
      </c>
      <c r="W640" s="118" t="s">
        <v>17</v>
      </c>
      <c r="X640" s="167" t="s">
        <v>18</v>
      </c>
      <c r="Y640" s="168" t="s">
        <v>19</v>
      </c>
      <c r="Z640" s="26"/>
      <c r="AA640" s="27"/>
      <c r="AB640" s="169" t="s">
        <v>20</v>
      </c>
      <c r="AC640" s="27"/>
      <c r="AD640" s="170" t="s">
        <v>21</v>
      </c>
      <c r="AE640" s="171" t="s">
        <v>33</v>
      </c>
      <c r="AF640" s="27"/>
      <c r="AG640" s="172" t="s">
        <v>23</v>
      </c>
      <c r="AH640" s="173" t="s">
        <v>24</v>
      </c>
      <c r="AI640" s="27"/>
      <c r="AJ640" s="174" t="s">
        <v>25</v>
      </c>
      <c r="AK640" s="26"/>
      <c r="AL640" s="27"/>
      <c r="AM640" s="175"/>
      <c r="AN640" s="176" t="s">
        <v>26</v>
      </c>
      <c r="AO640" s="27"/>
      <c r="AP640" s="177" t="s">
        <v>27</v>
      </c>
      <c r="AQ640" s="26"/>
      <c r="AR640" s="27"/>
      <c r="AS640" s="178" t="s">
        <v>28</v>
      </c>
      <c r="AT640" s="27"/>
      <c r="AU640" s="179"/>
      <c r="AV640" s="132" t="s">
        <v>29</v>
      </c>
      <c r="AW640" s="133" t="s">
        <v>30</v>
      </c>
      <c r="AX640" s="134" t="s">
        <v>31</v>
      </c>
    </row>
    <row r="641" spans="1:50" ht="17.25" hidden="1" customHeight="1" x14ac:dyDescent="0.3">
      <c r="A641" s="180"/>
      <c r="B641" s="181"/>
      <c r="C641" s="215"/>
      <c r="D641" s="186"/>
      <c r="E641" s="184"/>
      <c r="F641" s="185"/>
      <c r="G641" s="186"/>
      <c r="H641" s="186"/>
      <c r="I641" s="187"/>
      <c r="J641" s="188"/>
      <c r="K641" s="216"/>
      <c r="L641" s="186"/>
      <c r="M641" s="186"/>
      <c r="N641" s="187"/>
      <c r="O641" s="191"/>
      <c r="P641" s="381" t="s">
        <v>678</v>
      </c>
      <c r="Q641" s="218"/>
      <c r="R641" s="366">
        <f>[1]Harmonogram!N27</f>
        <v>0</v>
      </c>
      <c r="S641" s="366">
        <f>[1]Harmonogram!O27</f>
        <v>7</v>
      </c>
      <c r="T641" s="195" t="s">
        <v>36</v>
      </c>
      <c r="U641" s="196">
        <v>0</v>
      </c>
      <c r="V641" s="89">
        <f t="shared" si="203"/>
        <v>0</v>
      </c>
      <c r="W641" s="197"/>
      <c r="X641" s="367" t="str">
        <f>[1]Harmonogram!K27</f>
        <v xml:space="preserve">klempíři - </v>
      </c>
      <c r="Y641" s="368"/>
      <c r="Z641" s="368"/>
      <c r="AA641" s="369"/>
      <c r="AB641" s="201"/>
      <c r="AC641" s="201"/>
      <c r="AD641" s="202"/>
      <c r="AE641" s="202"/>
      <c r="AF641" s="202"/>
      <c r="AG641" s="202"/>
      <c r="AH641" s="202"/>
      <c r="AI641" s="202"/>
      <c r="AJ641" s="201"/>
      <c r="AK641" s="201"/>
      <c r="AL641" s="333"/>
      <c r="AM641" s="204"/>
      <c r="AN641" s="205"/>
      <c r="AO641" s="206"/>
      <c r="AP641" s="207"/>
      <c r="AQ641" s="208"/>
      <c r="AR641" s="334"/>
      <c r="AS641" s="335"/>
      <c r="AT641" s="336"/>
      <c r="AU641" s="211"/>
      <c r="AV641" s="212"/>
      <c r="AW641" s="212"/>
      <c r="AX641" s="212"/>
    </row>
    <row r="642" spans="1:50" ht="17.25" hidden="1" customHeight="1" x14ac:dyDescent="0.3">
      <c r="A642" s="213"/>
      <c r="B642" s="214"/>
      <c r="C642" s="215"/>
      <c r="D642" s="186"/>
      <c r="E642" s="184"/>
      <c r="F642" s="185"/>
      <c r="G642" s="186"/>
      <c r="H642" s="186"/>
      <c r="I642" s="187"/>
      <c r="J642" s="188"/>
      <c r="K642" s="216"/>
      <c r="L642" s="186"/>
      <c r="M642" s="186"/>
      <c r="N642" s="187"/>
      <c r="O642" s="191"/>
      <c r="P642" s="381" t="s">
        <v>678</v>
      </c>
      <c r="Q642" s="218"/>
      <c r="R642" s="219">
        <f t="shared" ref="R642:R673" si="207">$R$641</f>
        <v>0</v>
      </c>
      <c r="S642" s="219">
        <f t="shared" ref="S642:S673" si="208">$S$641</f>
        <v>7</v>
      </c>
      <c r="T642" s="195"/>
      <c r="U642" s="196">
        <v>5</v>
      </c>
      <c r="V642" s="89">
        <f t="shared" si="203"/>
        <v>0</v>
      </c>
      <c r="W642" s="220" t="s">
        <v>304</v>
      </c>
      <c r="X642" s="221" t="s">
        <v>679</v>
      </c>
      <c r="Y642" s="222" t="s">
        <v>680</v>
      </c>
      <c r="Z642" s="199"/>
      <c r="AA642" s="218"/>
      <c r="AB642" s="223">
        <v>0</v>
      </c>
      <c r="AC642" s="224" t="s">
        <v>40</v>
      </c>
      <c r="AD642" s="225">
        <f t="shared" ref="AD642:AD668" si="209">ROUND(AV642*(AW642/60),0)</f>
        <v>124</v>
      </c>
      <c r="AE642" s="226">
        <f>CEILING(AD642+AD642*'[1]Nastavení cen'!$J$17,1)</f>
        <v>182</v>
      </c>
      <c r="AF642" s="226">
        <f t="shared" ref="AF642:AF668" si="210">(AB642*AE642)</f>
        <v>0</v>
      </c>
      <c r="AG642" s="227">
        <f>CEILING(AX642+(AX642*'[1]Nastavení cen'!$G$17),1)</f>
        <v>200</v>
      </c>
      <c r="AH642" s="227">
        <f>CEILING(AG642*'[1]Nastavení cen'!$K$17,1)+AG642</f>
        <v>260</v>
      </c>
      <c r="AI642" s="227">
        <f>(AB642*AH642)</f>
        <v>0</v>
      </c>
      <c r="AJ642" s="228">
        <f t="shared" ref="AJ642:AJ673" si="211">AE642+AH642</f>
        <v>442</v>
      </c>
      <c r="AK642" s="218"/>
      <c r="AL642" s="229">
        <f t="shared" ref="AL642:AL673" si="212">AF642+AI642</f>
        <v>0</v>
      </c>
      <c r="AM642" s="204"/>
      <c r="AN642" s="230">
        <v>2</v>
      </c>
      <c r="AO642" s="231">
        <f>AB642*AN642</f>
        <v>0</v>
      </c>
      <c r="AP642" s="232">
        <v>0.05</v>
      </c>
      <c r="AQ642" s="233" t="s">
        <v>41</v>
      </c>
      <c r="AR642" s="234">
        <f>AO642*AP642</f>
        <v>0</v>
      </c>
      <c r="AS642" s="235"/>
      <c r="AT642" s="236"/>
      <c r="AU642" s="237"/>
      <c r="AV642" s="238">
        <v>19</v>
      </c>
      <c r="AW642" s="239">
        <f>'[1]Nastavení cen'!$H$17</f>
        <v>390</v>
      </c>
      <c r="AX642" s="240">
        <v>200</v>
      </c>
    </row>
    <row r="643" spans="1:50" ht="17.25" hidden="1" customHeight="1" x14ac:dyDescent="0.3">
      <c r="A643" s="213"/>
      <c r="B643" s="214"/>
      <c r="C643" s="215"/>
      <c r="D643" s="186"/>
      <c r="E643" s="184"/>
      <c r="F643" s="185"/>
      <c r="G643" s="186"/>
      <c r="H643" s="186"/>
      <c r="I643" s="187"/>
      <c r="J643" s="188"/>
      <c r="K643" s="216"/>
      <c r="L643" s="186"/>
      <c r="M643" s="186"/>
      <c r="N643" s="187"/>
      <c r="O643" s="191"/>
      <c r="P643" s="381" t="s">
        <v>678</v>
      </c>
      <c r="Q643" s="218"/>
      <c r="R643" s="219">
        <f t="shared" si="207"/>
        <v>0</v>
      </c>
      <c r="S643" s="219">
        <f t="shared" si="208"/>
        <v>7</v>
      </c>
      <c r="T643" s="195"/>
      <c r="U643" s="196">
        <v>4</v>
      </c>
      <c r="V643" s="89">
        <f t="shared" si="203"/>
        <v>0</v>
      </c>
      <c r="W643" s="220" t="s">
        <v>304</v>
      </c>
      <c r="X643" s="221" t="s">
        <v>679</v>
      </c>
      <c r="Y643" s="222" t="s">
        <v>43</v>
      </c>
      <c r="Z643" s="199"/>
      <c r="AA643" s="218"/>
      <c r="AB643" s="223">
        <v>0</v>
      </c>
      <c r="AC643" s="224" t="s">
        <v>146</v>
      </c>
      <c r="AD643" s="225">
        <f t="shared" si="209"/>
        <v>124</v>
      </c>
      <c r="AE643" s="226">
        <f>CEILING(AD643+AD643*'[1]Nastavení cen'!$J$17,1)</f>
        <v>182</v>
      </c>
      <c r="AF643" s="226">
        <f t="shared" si="210"/>
        <v>0</v>
      </c>
      <c r="AG643" s="241"/>
      <c r="AH643" s="242"/>
      <c r="AI643" s="242"/>
      <c r="AJ643" s="228">
        <f t="shared" si="211"/>
        <v>182</v>
      </c>
      <c r="AK643" s="218"/>
      <c r="AL643" s="229">
        <f t="shared" si="212"/>
        <v>0</v>
      </c>
      <c r="AM643" s="204"/>
      <c r="AN643" s="230" t="s">
        <v>41</v>
      </c>
      <c r="AO643" s="231" t="s">
        <v>41</v>
      </c>
      <c r="AP643" s="245" t="s">
        <v>41</v>
      </c>
      <c r="AQ643" s="233" t="s">
        <v>41</v>
      </c>
      <c r="AR643" s="234" t="s">
        <v>41</v>
      </c>
      <c r="AS643" s="235"/>
      <c r="AT643" s="236"/>
      <c r="AU643" s="237"/>
      <c r="AV643" s="238">
        <v>19</v>
      </c>
      <c r="AW643" s="239">
        <f>'[1]Nastavení cen'!$H$17</f>
        <v>390</v>
      </c>
      <c r="AX643" s="240"/>
    </row>
    <row r="644" spans="1:50" ht="17.25" hidden="1" customHeight="1" x14ac:dyDescent="0.3">
      <c r="A644" s="213"/>
      <c r="B644" s="214"/>
      <c r="C644" s="215"/>
      <c r="D644" s="186"/>
      <c r="E644" s="184"/>
      <c r="F644" s="185"/>
      <c r="G644" s="186"/>
      <c r="H644" s="186"/>
      <c r="I644" s="187"/>
      <c r="J644" s="188"/>
      <c r="K644" s="216"/>
      <c r="L644" s="186"/>
      <c r="M644" s="186"/>
      <c r="N644" s="187"/>
      <c r="O644" s="191"/>
      <c r="P644" s="381" t="s">
        <v>678</v>
      </c>
      <c r="Q644" s="218"/>
      <c r="R644" s="219">
        <f t="shared" si="207"/>
        <v>0</v>
      </c>
      <c r="S644" s="219">
        <f t="shared" si="208"/>
        <v>7</v>
      </c>
      <c r="T644" s="195"/>
      <c r="U644" s="196">
        <v>5</v>
      </c>
      <c r="V644" s="89">
        <f t="shared" si="203"/>
        <v>0</v>
      </c>
      <c r="W644" s="220" t="s">
        <v>304</v>
      </c>
      <c r="X644" s="221" t="s">
        <v>681</v>
      </c>
      <c r="Y644" s="222" t="s">
        <v>682</v>
      </c>
      <c r="Z644" s="199"/>
      <c r="AA644" s="218"/>
      <c r="AB644" s="223">
        <v>0</v>
      </c>
      <c r="AC644" s="224" t="s">
        <v>146</v>
      </c>
      <c r="AD644" s="225">
        <f t="shared" si="209"/>
        <v>98</v>
      </c>
      <c r="AE644" s="226">
        <f>CEILING(AD644+AD644*'[1]Nastavení cen'!$J$17,1)</f>
        <v>144</v>
      </c>
      <c r="AF644" s="226">
        <f t="shared" si="210"/>
        <v>0</v>
      </c>
      <c r="AG644" s="227">
        <f>CEILING(AX644+(AX644*'[1]Nastavení cen'!$G$17),1)</f>
        <v>150</v>
      </c>
      <c r="AH644" s="227">
        <f>CEILING(AG644*'[1]Nastavení cen'!$K$17,1)+AG644</f>
        <v>195</v>
      </c>
      <c r="AI644" s="227">
        <f>(AB644*AH644)</f>
        <v>0</v>
      </c>
      <c r="AJ644" s="228">
        <f t="shared" si="211"/>
        <v>339</v>
      </c>
      <c r="AK644" s="218"/>
      <c r="AL644" s="229">
        <f t="shared" si="212"/>
        <v>0</v>
      </c>
      <c r="AM644" s="204"/>
      <c r="AN644" s="230">
        <v>2</v>
      </c>
      <c r="AO644" s="231">
        <f>AB644*AN644</f>
        <v>0</v>
      </c>
      <c r="AP644" s="232">
        <v>0.05</v>
      </c>
      <c r="AQ644" s="233" t="s">
        <v>41</v>
      </c>
      <c r="AR644" s="234">
        <f>AO644*AP644</f>
        <v>0</v>
      </c>
      <c r="AS644" s="235"/>
      <c r="AT644" s="236"/>
      <c r="AU644" s="237"/>
      <c r="AV644" s="238">
        <v>15</v>
      </c>
      <c r="AW644" s="239">
        <f>'[1]Nastavení cen'!$H$17</f>
        <v>390</v>
      </c>
      <c r="AX644" s="240">
        <v>150</v>
      </c>
    </row>
    <row r="645" spans="1:50" ht="17.25" hidden="1" customHeight="1" x14ac:dyDescent="0.3">
      <c r="A645" s="213"/>
      <c r="B645" s="214"/>
      <c r="C645" s="215"/>
      <c r="D645" s="186"/>
      <c r="E645" s="184"/>
      <c r="F645" s="185"/>
      <c r="G645" s="186"/>
      <c r="H645" s="186"/>
      <c r="I645" s="187"/>
      <c r="J645" s="188"/>
      <c r="K645" s="216"/>
      <c r="L645" s="186"/>
      <c r="M645" s="186"/>
      <c r="N645" s="187"/>
      <c r="O645" s="191"/>
      <c r="P645" s="381" t="s">
        <v>678</v>
      </c>
      <c r="Q645" s="218"/>
      <c r="R645" s="219">
        <f t="shared" si="207"/>
        <v>0</v>
      </c>
      <c r="S645" s="219">
        <f t="shared" si="208"/>
        <v>7</v>
      </c>
      <c r="T645" s="195"/>
      <c r="U645" s="196">
        <v>4</v>
      </c>
      <c r="V645" s="89">
        <f t="shared" si="203"/>
        <v>0</v>
      </c>
      <c r="W645" s="220" t="s">
        <v>304</v>
      </c>
      <c r="X645" s="221" t="s">
        <v>681</v>
      </c>
      <c r="Y645" s="222" t="s">
        <v>43</v>
      </c>
      <c r="Z645" s="199"/>
      <c r="AA645" s="218"/>
      <c r="AB645" s="223">
        <v>0</v>
      </c>
      <c r="AC645" s="224" t="s">
        <v>146</v>
      </c>
      <c r="AD645" s="225">
        <f t="shared" si="209"/>
        <v>98</v>
      </c>
      <c r="AE645" s="226">
        <f>CEILING(AD645+AD645*'[1]Nastavení cen'!$J$17,1)</f>
        <v>144</v>
      </c>
      <c r="AF645" s="226">
        <f t="shared" si="210"/>
        <v>0</v>
      </c>
      <c r="AG645" s="241"/>
      <c r="AH645" s="242"/>
      <c r="AI645" s="242"/>
      <c r="AJ645" s="228">
        <f t="shared" si="211"/>
        <v>144</v>
      </c>
      <c r="AK645" s="218"/>
      <c r="AL645" s="229">
        <f t="shared" si="212"/>
        <v>0</v>
      </c>
      <c r="AM645" s="204"/>
      <c r="AN645" s="230" t="s">
        <v>41</v>
      </c>
      <c r="AO645" s="231" t="s">
        <v>41</v>
      </c>
      <c r="AP645" s="245" t="s">
        <v>41</v>
      </c>
      <c r="AQ645" s="233" t="s">
        <v>41</v>
      </c>
      <c r="AR645" s="234" t="s">
        <v>41</v>
      </c>
      <c r="AS645" s="235"/>
      <c r="AT645" s="236"/>
      <c r="AU645" s="237"/>
      <c r="AV645" s="238">
        <v>15</v>
      </c>
      <c r="AW645" s="239">
        <f>'[1]Nastavení cen'!$H$17</f>
        <v>390</v>
      </c>
      <c r="AX645" s="240"/>
    </row>
    <row r="646" spans="1:50" ht="17.25" hidden="1" customHeight="1" x14ac:dyDescent="0.3">
      <c r="A646" s="213"/>
      <c r="B646" s="214"/>
      <c r="C646" s="215"/>
      <c r="D646" s="186"/>
      <c r="E646" s="184"/>
      <c r="F646" s="185"/>
      <c r="G646" s="186"/>
      <c r="H646" s="186"/>
      <c r="I646" s="187"/>
      <c r="J646" s="188"/>
      <c r="K646" s="216"/>
      <c r="L646" s="186"/>
      <c r="M646" s="186"/>
      <c r="N646" s="187"/>
      <c r="O646" s="191"/>
      <c r="P646" s="381" t="s">
        <v>678</v>
      </c>
      <c r="Q646" s="218"/>
      <c r="R646" s="219">
        <f t="shared" si="207"/>
        <v>0</v>
      </c>
      <c r="S646" s="219">
        <f t="shared" si="208"/>
        <v>7</v>
      </c>
      <c r="T646" s="195"/>
      <c r="U646" s="196">
        <v>5</v>
      </c>
      <c r="V646" s="89">
        <f t="shared" si="203"/>
        <v>0</v>
      </c>
      <c r="W646" s="220" t="s">
        <v>304</v>
      </c>
      <c r="X646" s="221" t="s">
        <v>683</v>
      </c>
      <c r="Y646" s="222" t="s">
        <v>684</v>
      </c>
      <c r="Z646" s="199"/>
      <c r="AA646" s="218"/>
      <c r="AB646" s="223">
        <v>0</v>
      </c>
      <c r="AC646" s="224" t="s">
        <v>40</v>
      </c>
      <c r="AD646" s="225">
        <f t="shared" si="209"/>
        <v>137</v>
      </c>
      <c r="AE646" s="226">
        <f>CEILING(AD646+AD646*'[1]Nastavení cen'!$J$17,1)</f>
        <v>201</v>
      </c>
      <c r="AF646" s="226">
        <f t="shared" si="210"/>
        <v>0</v>
      </c>
      <c r="AG646" s="227">
        <f>CEILING(AX646+(AX646*'[1]Nastavení cen'!$G$17),1)</f>
        <v>300</v>
      </c>
      <c r="AH646" s="227">
        <f>CEILING(AG646*'[1]Nastavení cen'!$K$17,1)+AG646</f>
        <v>390</v>
      </c>
      <c r="AI646" s="227">
        <f>(AB646*AH646)</f>
        <v>0</v>
      </c>
      <c r="AJ646" s="228">
        <f t="shared" si="211"/>
        <v>591</v>
      </c>
      <c r="AK646" s="218"/>
      <c r="AL646" s="229">
        <f t="shared" si="212"/>
        <v>0</v>
      </c>
      <c r="AM646" s="204"/>
      <c r="AN646" s="230">
        <v>2</v>
      </c>
      <c r="AO646" s="231">
        <f>AB646*AN646</f>
        <v>0</v>
      </c>
      <c r="AP646" s="232">
        <v>0.05</v>
      </c>
      <c r="AQ646" s="233" t="s">
        <v>41</v>
      </c>
      <c r="AR646" s="234">
        <f>AO646*AP646</f>
        <v>0</v>
      </c>
      <c r="AS646" s="235"/>
      <c r="AT646" s="236"/>
      <c r="AU646" s="237"/>
      <c r="AV646" s="238">
        <v>21</v>
      </c>
      <c r="AW646" s="239">
        <f>'[1]Nastavení cen'!$H$17</f>
        <v>390</v>
      </c>
      <c r="AX646" s="240">
        <v>300</v>
      </c>
    </row>
    <row r="647" spans="1:50" ht="17.25" hidden="1" customHeight="1" x14ac:dyDescent="0.3">
      <c r="A647" s="213"/>
      <c r="B647" s="214"/>
      <c r="C647" s="215"/>
      <c r="D647" s="186"/>
      <c r="E647" s="184"/>
      <c r="F647" s="185"/>
      <c r="G647" s="186"/>
      <c r="H647" s="186"/>
      <c r="I647" s="187"/>
      <c r="J647" s="188"/>
      <c r="K647" s="216"/>
      <c r="L647" s="186"/>
      <c r="M647" s="186"/>
      <c r="N647" s="187"/>
      <c r="O647" s="191"/>
      <c r="P647" s="381" t="s">
        <v>678</v>
      </c>
      <c r="Q647" s="218"/>
      <c r="R647" s="219">
        <f t="shared" si="207"/>
        <v>0</v>
      </c>
      <c r="S647" s="219">
        <f t="shared" si="208"/>
        <v>7</v>
      </c>
      <c r="T647" s="195"/>
      <c r="U647" s="196">
        <v>4</v>
      </c>
      <c r="V647" s="89">
        <f t="shared" si="203"/>
        <v>0</v>
      </c>
      <c r="W647" s="220" t="s">
        <v>304</v>
      </c>
      <c r="X647" s="221" t="s">
        <v>683</v>
      </c>
      <c r="Y647" s="222" t="s">
        <v>43</v>
      </c>
      <c r="Z647" s="199"/>
      <c r="AA647" s="218"/>
      <c r="AB647" s="223">
        <v>0</v>
      </c>
      <c r="AC647" s="224" t="s">
        <v>146</v>
      </c>
      <c r="AD647" s="225">
        <f t="shared" si="209"/>
        <v>137</v>
      </c>
      <c r="AE647" s="226">
        <f>CEILING(AD647+AD647*'[1]Nastavení cen'!$J$17,1)</f>
        <v>201</v>
      </c>
      <c r="AF647" s="226">
        <f t="shared" si="210"/>
        <v>0</v>
      </c>
      <c r="AG647" s="241"/>
      <c r="AH647" s="242"/>
      <c r="AI647" s="242"/>
      <c r="AJ647" s="228">
        <f t="shared" si="211"/>
        <v>201</v>
      </c>
      <c r="AK647" s="218"/>
      <c r="AL647" s="229">
        <f t="shared" si="212"/>
        <v>0</v>
      </c>
      <c r="AM647" s="204"/>
      <c r="AN647" s="230" t="s">
        <v>41</v>
      </c>
      <c r="AO647" s="231" t="s">
        <v>41</v>
      </c>
      <c r="AP647" s="245" t="s">
        <v>41</v>
      </c>
      <c r="AQ647" s="233" t="s">
        <v>41</v>
      </c>
      <c r="AR647" s="234" t="s">
        <v>41</v>
      </c>
      <c r="AS647" s="235"/>
      <c r="AT647" s="236"/>
      <c r="AU647" s="237"/>
      <c r="AV647" s="238">
        <v>21</v>
      </c>
      <c r="AW647" s="239">
        <f>'[1]Nastavení cen'!$H$17</f>
        <v>390</v>
      </c>
      <c r="AX647" s="240"/>
    </row>
    <row r="648" spans="1:50" ht="17.25" hidden="1" customHeight="1" x14ac:dyDescent="0.3">
      <c r="A648" s="213"/>
      <c r="B648" s="214"/>
      <c r="C648" s="215"/>
      <c r="D648" s="186"/>
      <c r="E648" s="184"/>
      <c r="F648" s="185"/>
      <c r="G648" s="186"/>
      <c r="H648" s="186"/>
      <c r="I648" s="187"/>
      <c r="J648" s="188"/>
      <c r="K648" s="216"/>
      <c r="L648" s="186"/>
      <c r="M648" s="186"/>
      <c r="N648" s="187"/>
      <c r="O648" s="191"/>
      <c r="P648" s="381" t="s">
        <v>678</v>
      </c>
      <c r="Q648" s="218"/>
      <c r="R648" s="219">
        <f t="shared" si="207"/>
        <v>0</v>
      </c>
      <c r="S648" s="219">
        <f t="shared" si="208"/>
        <v>7</v>
      </c>
      <c r="T648" s="195"/>
      <c r="U648" s="196">
        <v>5</v>
      </c>
      <c r="V648" s="89">
        <f t="shared" si="203"/>
        <v>0</v>
      </c>
      <c r="W648" s="220" t="s">
        <v>304</v>
      </c>
      <c r="X648" s="221" t="s">
        <v>685</v>
      </c>
      <c r="Y648" s="222" t="s">
        <v>686</v>
      </c>
      <c r="Z648" s="199"/>
      <c r="AA648" s="218"/>
      <c r="AB648" s="223">
        <v>0</v>
      </c>
      <c r="AC648" s="224" t="s">
        <v>40</v>
      </c>
      <c r="AD648" s="225">
        <f t="shared" si="209"/>
        <v>33</v>
      </c>
      <c r="AE648" s="226">
        <f>CEILING(AD648+AD648*'[1]Nastavení cen'!$J$17,1)</f>
        <v>49</v>
      </c>
      <c r="AF648" s="226">
        <f t="shared" si="210"/>
        <v>0</v>
      </c>
      <c r="AG648" s="227">
        <f>CEILING(AX648+(AX648*'[1]Nastavení cen'!$G$17),1)</f>
        <v>150</v>
      </c>
      <c r="AH648" s="227">
        <f>CEILING(AG648*'[1]Nastavení cen'!$K$17,1)+AG648</f>
        <v>195</v>
      </c>
      <c r="AI648" s="227">
        <f>(AB648*AH648)</f>
        <v>0</v>
      </c>
      <c r="AJ648" s="228">
        <f t="shared" si="211"/>
        <v>244</v>
      </c>
      <c r="AK648" s="218"/>
      <c r="AL648" s="229">
        <f t="shared" si="212"/>
        <v>0</v>
      </c>
      <c r="AM648" s="204"/>
      <c r="AN648" s="230">
        <v>2</v>
      </c>
      <c r="AO648" s="231">
        <f>AB648*AN648</f>
        <v>0</v>
      </c>
      <c r="AP648" s="232">
        <v>0.05</v>
      </c>
      <c r="AQ648" s="233" t="s">
        <v>41</v>
      </c>
      <c r="AR648" s="234">
        <f>AO648*AP648</f>
        <v>0</v>
      </c>
      <c r="AS648" s="235"/>
      <c r="AT648" s="236"/>
      <c r="AU648" s="237"/>
      <c r="AV648" s="238">
        <v>5</v>
      </c>
      <c r="AW648" s="239">
        <f>'[1]Nastavení cen'!$H$17</f>
        <v>390</v>
      </c>
      <c r="AX648" s="240">
        <v>150</v>
      </c>
    </row>
    <row r="649" spans="1:50" ht="17.25" hidden="1" customHeight="1" x14ac:dyDescent="0.3">
      <c r="A649" s="213"/>
      <c r="B649" s="214"/>
      <c r="C649" s="215"/>
      <c r="D649" s="186"/>
      <c r="E649" s="184"/>
      <c r="F649" s="185"/>
      <c r="G649" s="186"/>
      <c r="H649" s="186"/>
      <c r="I649" s="187"/>
      <c r="J649" s="188"/>
      <c r="K649" s="216"/>
      <c r="L649" s="186"/>
      <c r="M649" s="186"/>
      <c r="N649" s="187"/>
      <c r="O649" s="191"/>
      <c r="P649" s="381" t="s">
        <v>678</v>
      </c>
      <c r="Q649" s="218"/>
      <c r="R649" s="219">
        <f t="shared" si="207"/>
        <v>0</v>
      </c>
      <c r="S649" s="219">
        <f t="shared" si="208"/>
        <v>7</v>
      </c>
      <c r="T649" s="195"/>
      <c r="U649" s="196">
        <v>4</v>
      </c>
      <c r="V649" s="89">
        <f t="shared" si="203"/>
        <v>0</v>
      </c>
      <c r="W649" s="220" t="s">
        <v>304</v>
      </c>
      <c r="X649" s="221" t="s">
        <v>685</v>
      </c>
      <c r="Y649" s="222" t="s">
        <v>43</v>
      </c>
      <c r="Z649" s="199"/>
      <c r="AA649" s="218"/>
      <c r="AB649" s="223">
        <v>0</v>
      </c>
      <c r="AC649" s="224" t="s">
        <v>146</v>
      </c>
      <c r="AD649" s="225">
        <f t="shared" si="209"/>
        <v>33</v>
      </c>
      <c r="AE649" s="226">
        <f>CEILING(AD649+AD649*'[1]Nastavení cen'!$J$17,1)</f>
        <v>49</v>
      </c>
      <c r="AF649" s="226">
        <f t="shared" si="210"/>
        <v>0</v>
      </c>
      <c r="AG649" s="241"/>
      <c r="AH649" s="242"/>
      <c r="AI649" s="242"/>
      <c r="AJ649" s="228">
        <f t="shared" si="211"/>
        <v>49</v>
      </c>
      <c r="AK649" s="218"/>
      <c r="AL649" s="229">
        <f t="shared" si="212"/>
        <v>0</v>
      </c>
      <c r="AM649" s="204"/>
      <c r="AN649" s="230" t="s">
        <v>41</v>
      </c>
      <c r="AO649" s="231" t="s">
        <v>41</v>
      </c>
      <c r="AP649" s="245" t="s">
        <v>41</v>
      </c>
      <c r="AQ649" s="233" t="s">
        <v>41</v>
      </c>
      <c r="AR649" s="234" t="s">
        <v>41</v>
      </c>
      <c r="AS649" s="235"/>
      <c r="AT649" s="236"/>
      <c r="AU649" s="237"/>
      <c r="AV649" s="238">
        <v>5</v>
      </c>
      <c r="AW649" s="239">
        <f>'[1]Nastavení cen'!$H$17</f>
        <v>390</v>
      </c>
      <c r="AX649" s="240"/>
    </row>
    <row r="650" spans="1:50" ht="17.25" hidden="1" customHeight="1" x14ac:dyDescent="0.3">
      <c r="A650" s="213"/>
      <c r="B650" s="214"/>
      <c r="C650" s="215"/>
      <c r="D650" s="186"/>
      <c r="E650" s="184"/>
      <c r="F650" s="185"/>
      <c r="G650" s="186"/>
      <c r="H650" s="186"/>
      <c r="I650" s="187"/>
      <c r="J650" s="188"/>
      <c r="K650" s="216"/>
      <c r="L650" s="186"/>
      <c r="M650" s="186"/>
      <c r="N650" s="187"/>
      <c r="O650" s="191"/>
      <c r="P650" s="381" t="s">
        <v>678</v>
      </c>
      <c r="Q650" s="218"/>
      <c r="R650" s="219">
        <f t="shared" si="207"/>
        <v>0</v>
      </c>
      <c r="S650" s="219">
        <f t="shared" si="208"/>
        <v>7</v>
      </c>
      <c r="T650" s="195"/>
      <c r="U650" s="196">
        <v>5</v>
      </c>
      <c r="V650" s="89">
        <f t="shared" si="203"/>
        <v>0</v>
      </c>
      <c r="W650" s="220" t="s">
        <v>687</v>
      </c>
      <c r="X650" s="221" t="s">
        <v>688</v>
      </c>
      <c r="Y650" s="222" t="s">
        <v>689</v>
      </c>
      <c r="Z650" s="199"/>
      <c r="AA650" s="218"/>
      <c r="AB650" s="223">
        <v>0</v>
      </c>
      <c r="AC650" s="224" t="s">
        <v>40</v>
      </c>
      <c r="AD650" s="225">
        <f t="shared" si="209"/>
        <v>169</v>
      </c>
      <c r="AE650" s="226">
        <f>CEILING(AD650+AD650*'[1]Nastavení cen'!$J$17,1)</f>
        <v>247</v>
      </c>
      <c r="AF650" s="226">
        <f t="shared" si="210"/>
        <v>0</v>
      </c>
      <c r="AG650" s="227">
        <f>CEILING(AX650+(AX650*'[1]Nastavení cen'!$G$17),1)</f>
        <v>150</v>
      </c>
      <c r="AH650" s="227">
        <f>CEILING(AG650*'[1]Nastavení cen'!$K$17,1)+AG650</f>
        <v>195</v>
      </c>
      <c r="AI650" s="227">
        <f>(AB650*AH650)</f>
        <v>0</v>
      </c>
      <c r="AJ650" s="228">
        <f t="shared" si="211"/>
        <v>442</v>
      </c>
      <c r="AK650" s="218"/>
      <c r="AL650" s="229">
        <f t="shared" si="212"/>
        <v>0</v>
      </c>
      <c r="AM650" s="204"/>
      <c r="AN650" s="230">
        <v>2</v>
      </c>
      <c r="AO650" s="231">
        <f>AB650*AN650</f>
        <v>0</v>
      </c>
      <c r="AP650" s="232">
        <v>0.05</v>
      </c>
      <c r="AQ650" s="233" t="s">
        <v>41</v>
      </c>
      <c r="AR650" s="234">
        <f>AO650*AP650</f>
        <v>0</v>
      </c>
      <c r="AS650" s="235"/>
      <c r="AT650" s="236"/>
      <c r="AU650" s="237"/>
      <c r="AV650" s="238">
        <v>26</v>
      </c>
      <c r="AW650" s="239">
        <f>'[1]Nastavení cen'!$H$17</f>
        <v>390</v>
      </c>
      <c r="AX650" s="240">
        <v>150</v>
      </c>
    </row>
    <row r="651" spans="1:50" ht="17.25" hidden="1" customHeight="1" x14ac:dyDescent="0.3">
      <c r="A651" s="213"/>
      <c r="B651" s="214"/>
      <c r="C651" s="215"/>
      <c r="D651" s="186"/>
      <c r="E651" s="184"/>
      <c r="F651" s="185"/>
      <c r="G651" s="186"/>
      <c r="H651" s="186"/>
      <c r="I651" s="187"/>
      <c r="J651" s="188"/>
      <c r="K651" s="216"/>
      <c r="L651" s="186"/>
      <c r="M651" s="186"/>
      <c r="N651" s="187"/>
      <c r="O651" s="191"/>
      <c r="P651" s="381" t="s">
        <v>678</v>
      </c>
      <c r="Q651" s="218"/>
      <c r="R651" s="219">
        <f t="shared" si="207"/>
        <v>0</v>
      </c>
      <c r="S651" s="219">
        <f t="shared" si="208"/>
        <v>7</v>
      </c>
      <c r="T651" s="195"/>
      <c r="U651" s="196">
        <v>4</v>
      </c>
      <c r="V651" s="89">
        <f t="shared" si="203"/>
        <v>0</v>
      </c>
      <c r="W651" s="220" t="s">
        <v>687</v>
      </c>
      <c r="X651" s="221" t="s">
        <v>688</v>
      </c>
      <c r="Y651" s="222" t="s">
        <v>43</v>
      </c>
      <c r="Z651" s="199"/>
      <c r="AA651" s="218"/>
      <c r="AB651" s="223">
        <v>0</v>
      </c>
      <c r="AC651" s="224" t="s">
        <v>146</v>
      </c>
      <c r="AD651" s="225">
        <f t="shared" si="209"/>
        <v>169</v>
      </c>
      <c r="AE651" s="226">
        <f>CEILING(AD651+AD651*'[1]Nastavení cen'!$J$17,1)</f>
        <v>247</v>
      </c>
      <c r="AF651" s="226">
        <f t="shared" si="210"/>
        <v>0</v>
      </c>
      <c r="AG651" s="241"/>
      <c r="AH651" s="242"/>
      <c r="AI651" s="242"/>
      <c r="AJ651" s="228">
        <f t="shared" si="211"/>
        <v>247</v>
      </c>
      <c r="AK651" s="218"/>
      <c r="AL651" s="229">
        <f t="shared" si="212"/>
        <v>0</v>
      </c>
      <c r="AM651" s="204"/>
      <c r="AN651" s="230" t="s">
        <v>41</v>
      </c>
      <c r="AO651" s="231" t="s">
        <v>41</v>
      </c>
      <c r="AP651" s="245" t="s">
        <v>41</v>
      </c>
      <c r="AQ651" s="233" t="s">
        <v>41</v>
      </c>
      <c r="AR651" s="234" t="s">
        <v>41</v>
      </c>
      <c r="AS651" s="235"/>
      <c r="AT651" s="236"/>
      <c r="AU651" s="237"/>
      <c r="AV651" s="238">
        <v>26</v>
      </c>
      <c r="AW651" s="239">
        <f>'[1]Nastavení cen'!$H$17</f>
        <v>390</v>
      </c>
      <c r="AX651" s="240"/>
    </row>
    <row r="652" spans="1:50" ht="17.25" hidden="1" customHeight="1" x14ac:dyDescent="0.3">
      <c r="A652" s="213"/>
      <c r="B652" s="214"/>
      <c r="C652" s="215"/>
      <c r="D652" s="186"/>
      <c r="E652" s="184"/>
      <c r="F652" s="185"/>
      <c r="G652" s="186"/>
      <c r="H652" s="186"/>
      <c r="I652" s="187"/>
      <c r="J652" s="188"/>
      <c r="K652" s="216"/>
      <c r="L652" s="186"/>
      <c r="M652" s="186"/>
      <c r="N652" s="187"/>
      <c r="O652" s="191"/>
      <c r="P652" s="381" t="s">
        <v>678</v>
      </c>
      <c r="Q652" s="218"/>
      <c r="R652" s="219">
        <f t="shared" si="207"/>
        <v>0</v>
      </c>
      <c r="S652" s="219">
        <f t="shared" si="208"/>
        <v>7</v>
      </c>
      <c r="T652" s="195"/>
      <c r="U652" s="196">
        <v>5</v>
      </c>
      <c r="V652" s="89">
        <f t="shared" si="203"/>
        <v>0</v>
      </c>
      <c r="W652" s="220" t="s">
        <v>687</v>
      </c>
      <c r="X652" s="221" t="s">
        <v>690</v>
      </c>
      <c r="Y652" s="222" t="s">
        <v>691</v>
      </c>
      <c r="Z652" s="199"/>
      <c r="AA652" s="218"/>
      <c r="AB652" s="223">
        <v>0</v>
      </c>
      <c r="AC652" s="224" t="s">
        <v>40</v>
      </c>
      <c r="AD652" s="225">
        <f t="shared" si="209"/>
        <v>111</v>
      </c>
      <c r="AE652" s="226">
        <f>CEILING(AD652+AD652*'[1]Nastavení cen'!$J$17,1)</f>
        <v>163</v>
      </c>
      <c r="AF652" s="226">
        <f t="shared" si="210"/>
        <v>0</v>
      </c>
      <c r="AG652" s="227">
        <f>CEILING(AX652+(AX652*'[1]Nastavení cen'!$G$17),1)</f>
        <v>150</v>
      </c>
      <c r="AH652" s="227">
        <f>CEILING(AG652*'[1]Nastavení cen'!$K$17,1)+AG652</f>
        <v>195</v>
      </c>
      <c r="AI652" s="227">
        <f>(AB652*AH652)</f>
        <v>0</v>
      </c>
      <c r="AJ652" s="228">
        <f t="shared" si="211"/>
        <v>358</v>
      </c>
      <c r="AK652" s="218"/>
      <c r="AL652" s="229">
        <f t="shared" si="212"/>
        <v>0</v>
      </c>
      <c r="AM652" s="204"/>
      <c r="AN652" s="230">
        <v>2</v>
      </c>
      <c r="AO652" s="231">
        <f>AB652*AN652</f>
        <v>0</v>
      </c>
      <c r="AP652" s="232">
        <v>0.05</v>
      </c>
      <c r="AQ652" s="233" t="s">
        <v>41</v>
      </c>
      <c r="AR652" s="234">
        <f>AO652*AP652</f>
        <v>0</v>
      </c>
      <c r="AS652" s="235"/>
      <c r="AT652" s="236"/>
      <c r="AU652" s="237"/>
      <c r="AV652" s="238">
        <v>17</v>
      </c>
      <c r="AW652" s="239">
        <f>'[1]Nastavení cen'!$H$17</f>
        <v>390</v>
      </c>
      <c r="AX652" s="240">
        <v>150</v>
      </c>
    </row>
    <row r="653" spans="1:50" ht="17.25" hidden="1" customHeight="1" x14ac:dyDescent="0.3">
      <c r="A653" s="213"/>
      <c r="B653" s="214"/>
      <c r="C653" s="215"/>
      <c r="D653" s="186"/>
      <c r="E653" s="184"/>
      <c r="F653" s="185"/>
      <c r="G653" s="186"/>
      <c r="H653" s="186"/>
      <c r="I653" s="187"/>
      <c r="J653" s="188"/>
      <c r="K653" s="216"/>
      <c r="L653" s="186"/>
      <c r="M653" s="186"/>
      <c r="N653" s="187"/>
      <c r="O653" s="191"/>
      <c r="P653" s="381" t="s">
        <v>678</v>
      </c>
      <c r="Q653" s="218"/>
      <c r="R653" s="219">
        <f t="shared" si="207"/>
        <v>0</v>
      </c>
      <c r="S653" s="219">
        <f t="shared" si="208"/>
        <v>7</v>
      </c>
      <c r="T653" s="195"/>
      <c r="U653" s="196">
        <v>4</v>
      </c>
      <c r="V653" s="89">
        <f t="shared" si="203"/>
        <v>0</v>
      </c>
      <c r="W653" s="220" t="s">
        <v>687</v>
      </c>
      <c r="X653" s="221" t="s">
        <v>690</v>
      </c>
      <c r="Y653" s="222" t="s">
        <v>43</v>
      </c>
      <c r="Z653" s="199"/>
      <c r="AA653" s="218"/>
      <c r="AB653" s="223">
        <v>0</v>
      </c>
      <c r="AC653" s="224" t="s">
        <v>146</v>
      </c>
      <c r="AD653" s="225">
        <f t="shared" si="209"/>
        <v>111</v>
      </c>
      <c r="AE653" s="226">
        <f>CEILING(AD653+AD653*'[1]Nastavení cen'!$J$17,1)</f>
        <v>163</v>
      </c>
      <c r="AF653" s="226">
        <f t="shared" si="210"/>
        <v>0</v>
      </c>
      <c r="AG653" s="241"/>
      <c r="AH653" s="242"/>
      <c r="AI653" s="242"/>
      <c r="AJ653" s="228">
        <f t="shared" si="211"/>
        <v>163</v>
      </c>
      <c r="AK653" s="218"/>
      <c r="AL653" s="229">
        <f t="shared" si="212"/>
        <v>0</v>
      </c>
      <c r="AM653" s="204"/>
      <c r="AN653" s="230" t="s">
        <v>41</v>
      </c>
      <c r="AO653" s="231" t="s">
        <v>41</v>
      </c>
      <c r="AP653" s="245" t="s">
        <v>41</v>
      </c>
      <c r="AQ653" s="233" t="s">
        <v>41</v>
      </c>
      <c r="AR653" s="234" t="s">
        <v>41</v>
      </c>
      <c r="AS653" s="235"/>
      <c r="AT653" s="236"/>
      <c r="AU653" s="237"/>
      <c r="AV653" s="238">
        <v>17</v>
      </c>
      <c r="AW653" s="239">
        <f>'[1]Nastavení cen'!$H$17</f>
        <v>390</v>
      </c>
      <c r="AX653" s="240"/>
    </row>
    <row r="654" spans="1:50" ht="17.25" hidden="1" customHeight="1" x14ac:dyDescent="0.3">
      <c r="A654" s="213"/>
      <c r="B654" s="214"/>
      <c r="C654" s="215"/>
      <c r="D654" s="186"/>
      <c r="E654" s="184"/>
      <c r="F654" s="185"/>
      <c r="G654" s="186"/>
      <c r="H654" s="186"/>
      <c r="I654" s="187"/>
      <c r="J654" s="188"/>
      <c r="K654" s="216"/>
      <c r="L654" s="186"/>
      <c r="M654" s="186"/>
      <c r="N654" s="187"/>
      <c r="O654" s="191"/>
      <c r="P654" s="381" t="s">
        <v>678</v>
      </c>
      <c r="Q654" s="218"/>
      <c r="R654" s="219">
        <f t="shared" si="207"/>
        <v>0</v>
      </c>
      <c r="S654" s="219">
        <f t="shared" si="208"/>
        <v>7</v>
      </c>
      <c r="T654" s="195"/>
      <c r="U654" s="196">
        <v>5</v>
      </c>
      <c r="V654" s="89">
        <f t="shared" si="203"/>
        <v>0</v>
      </c>
      <c r="W654" s="220" t="s">
        <v>687</v>
      </c>
      <c r="X654" s="221" t="s">
        <v>692</v>
      </c>
      <c r="Y654" s="222" t="s">
        <v>691</v>
      </c>
      <c r="Z654" s="199"/>
      <c r="AA654" s="218"/>
      <c r="AB654" s="223">
        <v>0</v>
      </c>
      <c r="AC654" s="224" t="s">
        <v>40</v>
      </c>
      <c r="AD654" s="225">
        <f t="shared" si="209"/>
        <v>111</v>
      </c>
      <c r="AE654" s="226">
        <f>CEILING(AD654+AD654*'[1]Nastavení cen'!$J$17,1)</f>
        <v>163</v>
      </c>
      <c r="AF654" s="226">
        <f t="shared" si="210"/>
        <v>0</v>
      </c>
      <c r="AG654" s="227">
        <f>CEILING(AX654+(AX654*'[1]Nastavení cen'!$G$17),1)</f>
        <v>150</v>
      </c>
      <c r="AH654" s="227">
        <f>CEILING(AG654*'[1]Nastavení cen'!$K$17,1)+AG654</f>
        <v>195</v>
      </c>
      <c r="AI654" s="227">
        <f>(AB654*AH654)</f>
        <v>0</v>
      </c>
      <c r="AJ654" s="228">
        <f t="shared" si="211"/>
        <v>358</v>
      </c>
      <c r="AK654" s="218"/>
      <c r="AL654" s="229">
        <f t="shared" si="212"/>
        <v>0</v>
      </c>
      <c r="AM654" s="204"/>
      <c r="AN654" s="230">
        <v>2</v>
      </c>
      <c r="AO654" s="231">
        <f>AB654*AN654</f>
        <v>0</v>
      </c>
      <c r="AP654" s="232">
        <v>0.05</v>
      </c>
      <c r="AQ654" s="233" t="s">
        <v>41</v>
      </c>
      <c r="AR654" s="234">
        <f>AO654*AP654</f>
        <v>0</v>
      </c>
      <c r="AS654" s="235"/>
      <c r="AT654" s="236"/>
      <c r="AU654" s="237"/>
      <c r="AV654" s="238">
        <v>17</v>
      </c>
      <c r="AW654" s="239">
        <f>'[1]Nastavení cen'!$H$17</f>
        <v>390</v>
      </c>
      <c r="AX654" s="240">
        <v>150</v>
      </c>
    </row>
    <row r="655" spans="1:50" ht="17.25" hidden="1" customHeight="1" x14ac:dyDescent="0.3">
      <c r="A655" s="213"/>
      <c r="B655" s="214"/>
      <c r="C655" s="215"/>
      <c r="D655" s="186"/>
      <c r="E655" s="184"/>
      <c r="F655" s="185"/>
      <c r="G655" s="186"/>
      <c r="H655" s="186"/>
      <c r="I655" s="187"/>
      <c r="J655" s="188"/>
      <c r="K655" s="216"/>
      <c r="L655" s="186"/>
      <c r="M655" s="186"/>
      <c r="N655" s="187"/>
      <c r="O655" s="191"/>
      <c r="P655" s="381" t="s">
        <v>678</v>
      </c>
      <c r="Q655" s="218"/>
      <c r="R655" s="219">
        <f t="shared" si="207"/>
        <v>0</v>
      </c>
      <c r="S655" s="219">
        <f t="shared" si="208"/>
        <v>7</v>
      </c>
      <c r="T655" s="195"/>
      <c r="U655" s="196">
        <v>4</v>
      </c>
      <c r="V655" s="89">
        <f t="shared" si="203"/>
        <v>0</v>
      </c>
      <c r="W655" s="220" t="s">
        <v>687</v>
      </c>
      <c r="X655" s="221" t="s">
        <v>692</v>
      </c>
      <c r="Y655" s="222" t="s">
        <v>43</v>
      </c>
      <c r="Z655" s="199"/>
      <c r="AA655" s="218"/>
      <c r="AB655" s="223">
        <v>0</v>
      </c>
      <c r="AC655" s="224" t="s">
        <v>146</v>
      </c>
      <c r="AD655" s="225">
        <f t="shared" si="209"/>
        <v>111</v>
      </c>
      <c r="AE655" s="226">
        <f>CEILING(AD655+AD655*'[1]Nastavení cen'!$J$17,1)</f>
        <v>163</v>
      </c>
      <c r="AF655" s="226">
        <f t="shared" si="210"/>
        <v>0</v>
      </c>
      <c r="AG655" s="241"/>
      <c r="AH655" s="242"/>
      <c r="AI655" s="242"/>
      <c r="AJ655" s="228">
        <f t="shared" si="211"/>
        <v>163</v>
      </c>
      <c r="AK655" s="218"/>
      <c r="AL655" s="229">
        <f t="shared" si="212"/>
        <v>0</v>
      </c>
      <c r="AM655" s="204"/>
      <c r="AN655" s="230" t="s">
        <v>41</v>
      </c>
      <c r="AO655" s="231" t="s">
        <v>41</v>
      </c>
      <c r="AP655" s="245" t="s">
        <v>41</v>
      </c>
      <c r="AQ655" s="233" t="s">
        <v>41</v>
      </c>
      <c r="AR655" s="234" t="s">
        <v>41</v>
      </c>
      <c r="AS655" s="235"/>
      <c r="AT655" s="236"/>
      <c r="AU655" s="237"/>
      <c r="AV655" s="238">
        <v>17</v>
      </c>
      <c r="AW655" s="239">
        <f>'[1]Nastavení cen'!$H$17</f>
        <v>390</v>
      </c>
      <c r="AX655" s="240"/>
    </row>
    <row r="656" spans="1:50" ht="17.25" hidden="1" customHeight="1" x14ac:dyDescent="0.3">
      <c r="A656" s="213"/>
      <c r="B656" s="214"/>
      <c r="C656" s="215"/>
      <c r="D656" s="186"/>
      <c r="E656" s="184"/>
      <c r="F656" s="185"/>
      <c r="G656" s="186"/>
      <c r="H656" s="186"/>
      <c r="I656" s="187"/>
      <c r="J656" s="188"/>
      <c r="K656" s="216"/>
      <c r="L656" s="186"/>
      <c r="M656" s="186"/>
      <c r="N656" s="187"/>
      <c r="O656" s="191"/>
      <c r="P656" s="381" t="s">
        <v>678</v>
      </c>
      <c r="Q656" s="218"/>
      <c r="R656" s="219">
        <f t="shared" si="207"/>
        <v>0</v>
      </c>
      <c r="S656" s="219">
        <f t="shared" si="208"/>
        <v>7</v>
      </c>
      <c r="T656" s="195"/>
      <c r="U656" s="196">
        <v>5</v>
      </c>
      <c r="V656" s="89">
        <f t="shared" si="203"/>
        <v>0</v>
      </c>
      <c r="W656" s="220" t="s">
        <v>687</v>
      </c>
      <c r="X656" s="221" t="s">
        <v>693</v>
      </c>
      <c r="Y656" s="222" t="s">
        <v>694</v>
      </c>
      <c r="Z656" s="199"/>
      <c r="AA656" s="218"/>
      <c r="AB656" s="223">
        <v>0</v>
      </c>
      <c r="AC656" s="224" t="s">
        <v>40</v>
      </c>
      <c r="AD656" s="225">
        <f t="shared" si="209"/>
        <v>124</v>
      </c>
      <c r="AE656" s="226">
        <f>CEILING(AD656+AD656*'[1]Nastavení cen'!$J$17,1)</f>
        <v>182</v>
      </c>
      <c r="AF656" s="226">
        <f t="shared" si="210"/>
        <v>0</v>
      </c>
      <c r="AG656" s="227">
        <f>CEILING(AX656+(AX656*'[1]Nastavení cen'!$G$17),1)</f>
        <v>100</v>
      </c>
      <c r="AH656" s="227">
        <f>CEILING(AG656*'[1]Nastavení cen'!$K$17,1)+AG656</f>
        <v>130</v>
      </c>
      <c r="AI656" s="227">
        <f>(AB656*AH656)</f>
        <v>0</v>
      </c>
      <c r="AJ656" s="228">
        <f t="shared" si="211"/>
        <v>312</v>
      </c>
      <c r="AK656" s="218"/>
      <c r="AL656" s="229">
        <f t="shared" si="212"/>
        <v>0</v>
      </c>
      <c r="AM656" s="204"/>
      <c r="AN656" s="230">
        <v>2</v>
      </c>
      <c r="AO656" s="231">
        <f>AB656*AN656</f>
        <v>0</v>
      </c>
      <c r="AP656" s="232">
        <v>0.05</v>
      </c>
      <c r="AQ656" s="233" t="s">
        <v>41</v>
      </c>
      <c r="AR656" s="234">
        <f>AO656*AP656</f>
        <v>0</v>
      </c>
      <c r="AS656" s="235"/>
      <c r="AT656" s="236"/>
      <c r="AU656" s="237"/>
      <c r="AV656" s="238">
        <v>19</v>
      </c>
      <c r="AW656" s="239">
        <f>'[1]Nastavení cen'!$H$17</f>
        <v>390</v>
      </c>
      <c r="AX656" s="240">
        <v>100</v>
      </c>
    </row>
    <row r="657" spans="1:50" ht="17.25" hidden="1" customHeight="1" x14ac:dyDescent="0.3">
      <c r="A657" s="213"/>
      <c r="B657" s="214"/>
      <c r="C657" s="215"/>
      <c r="D657" s="186"/>
      <c r="E657" s="184"/>
      <c r="F657" s="185"/>
      <c r="G657" s="186"/>
      <c r="H657" s="186"/>
      <c r="I657" s="187"/>
      <c r="J657" s="188"/>
      <c r="K657" s="216"/>
      <c r="L657" s="186"/>
      <c r="M657" s="186"/>
      <c r="N657" s="187"/>
      <c r="O657" s="191"/>
      <c r="P657" s="381" t="s">
        <v>678</v>
      </c>
      <c r="Q657" s="218"/>
      <c r="R657" s="219">
        <f t="shared" si="207"/>
        <v>0</v>
      </c>
      <c r="S657" s="219">
        <f t="shared" si="208"/>
        <v>7</v>
      </c>
      <c r="T657" s="195"/>
      <c r="U657" s="196">
        <v>4</v>
      </c>
      <c r="V657" s="89">
        <f t="shared" si="203"/>
        <v>0</v>
      </c>
      <c r="W657" s="220" t="s">
        <v>687</v>
      </c>
      <c r="X657" s="221" t="s">
        <v>693</v>
      </c>
      <c r="Y657" s="222" t="s">
        <v>43</v>
      </c>
      <c r="Z657" s="199"/>
      <c r="AA657" s="218"/>
      <c r="AB657" s="223">
        <v>0</v>
      </c>
      <c r="AC657" s="224" t="s">
        <v>146</v>
      </c>
      <c r="AD657" s="225">
        <f t="shared" si="209"/>
        <v>124</v>
      </c>
      <c r="AE657" s="226">
        <f>CEILING(AD657+AD657*'[1]Nastavení cen'!$J$17,1)</f>
        <v>182</v>
      </c>
      <c r="AF657" s="226">
        <f t="shared" si="210"/>
        <v>0</v>
      </c>
      <c r="AG657" s="241"/>
      <c r="AH657" s="242"/>
      <c r="AI657" s="242"/>
      <c r="AJ657" s="228">
        <f t="shared" si="211"/>
        <v>182</v>
      </c>
      <c r="AK657" s="218"/>
      <c r="AL657" s="229">
        <f t="shared" si="212"/>
        <v>0</v>
      </c>
      <c r="AM657" s="204"/>
      <c r="AN657" s="230" t="s">
        <v>41</v>
      </c>
      <c r="AO657" s="231" t="s">
        <v>41</v>
      </c>
      <c r="AP657" s="245" t="s">
        <v>41</v>
      </c>
      <c r="AQ657" s="233" t="s">
        <v>41</v>
      </c>
      <c r="AR657" s="234" t="s">
        <v>41</v>
      </c>
      <c r="AS657" s="235"/>
      <c r="AT657" s="236"/>
      <c r="AU657" s="237"/>
      <c r="AV657" s="238">
        <v>19</v>
      </c>
      <c r="AW657" s="239">
        <f>'[1]Nastavení cen'!$H$17</f>
        <v>390</v>
      </c>
      <c r="AX657" s="240"/>
    </row>
    <row r="658" spans="1:50" ht="17.25" hidden="1" customHeight="1" x14ac:dyDescent="0.3">
      <c r="A658" s="213"/>
      <c r="B658" s="214"/>
      <c r="C658" s="215"/>
      <c r="D658" s="186"/>
      <c r="E658" s="184"/>
      <c r="F658" s="185"/>
      <c r="G658" s="186"/>
      <c r="H658" s="186"/>
      <c r="I658" s="187"/>
      <c r="J658" s="188"/>
      <c r="K658" s="216"/>
      <c r="L658" s="186"/>
      <c r="M658" s="186"/>
      <c r="N658" s="187"/>
      <c r="O658" s="191"/>
      <c r="P658" s="381" t="s">
        <v>678</v>
      </c>
      <c r="Q658" s="218"/>
      <c r="R658" s="219">
        <f t="shared" si="207"/>
        <v>0</v>
      </c>
      <c r="S658" s="219">
        <f t="shared" si="208"/>
        <v>7</v>
      </c>
      <c r="T658" s="195"/>
      <c r="U658" s="196">
        <v>5</v>
      </c>
      <c r="V658" s="89">
        <f t="shared" si="203"/>
        <v>0</v>
      </c>
      <c r="W658" s="220" t="s">
        <v>687</v>
      </c>
      <c r="X658" s="221" t="s">
        <v>695</v>
      </c>
      <c r="Y658" s="222" t="s">
        <v>696</v>
      </c>
      <c r="Z658" s="199"/>
      <c r="AA658" s="218"/>
      <c r="AB658" s="223">
        <v>0</v>
      </c>
      <c r="AC658" s="224" t="s">
        <v>146</v>
      </c>
      <c r="AD658" s="225">
        <f t="shared" si="209"/>
        <v>98</v>
      </c>
      <c r="AE658" s="226">
        <f>CEILING(AD658+AD658*'[1]Nastavení cen'!$J$17,1)</f>
        <v>144</v>
      </c>
      <c r="AF658" s="226">
        <f t="shared" si="210"/>
        <v>0</v>
      </c>
      <c r="AG658" s="227">
        <f>CEILING(AX658+(AX658*'[1]Nastavení cen'!$G$17),1)</f>
        <v>350</v>
      </c>
      <c r="AH658" s="227">
        <f>CEILING(AG658*'[1]Nastavení cen'!$K$17,1)+AG658</f>
        <v>455</v>
      </c>
      <c r="AI658" s="227">
        <f>(AB658*AH658)</f>
        <v>0</v>
      </c>
      <c r="AJ658" s="228">
        <f t="shared" si="211"/>
        <v>599</v>
      </c>
      <c r="AK658" s="218"/>
      <c r="AL658" s="229">
        <f t="shared" si="212"/>
        <v>0</v>
      </c>
      <c r="AM658" s="204"/>
      <c r="AN658" s="230">
        <v>2</v>
      </c>
      <c r="AO658" s="231">
        <f>AB658*AN658</f>
        <v>0</v>
      </c>
      <c r="AP658" s="232">
        <v>0.05</v>
      </c>
      <c r="AQ658" s="233" t="s">
        <v>41</v>
      </c>
      <c r="AR658" s="234">
        <f>AO658*AP658</f>
        <v>0</v>
      </c>
      <c r="AS658" s="235"/>
      <c r="AT658" s="236"/>
      <c r="AU658" s="237"/>
      <c r="AV658" s="238">
        <v>15</v>
      </c>
      <c r="AW658" s="239">
        <f>'[1]Nastavení cen'!$H$17</f>
        <v>390</v>
      </c>
      <c r="AX658" s="240">
        <v>350</v>
      </c>
    </row>
    <row r="659" spans="1:50" ht="17.25" hidden="1" customHeight="1" x14ac:dyDescent="0.3">
      <c r="A659" s="213"/>
      <c r="B659" s="214"/>
      <c r="C659" s="215"/>
      <c r="D659" s="186"/>
      <c r="E659" s="184"/>
      <c r="F659" s="185"/>
      <c r="G659" s="186"/>
      <c r="H659" s="186"/>
      <c r="I659" s="187"/>
      <c r="J659" s="188"/>
      <c r="K659" s="216"/>
      <c r="L659" s="186"/>
      <c r="M659" s="186"/>
      <c r="N659" s="187"/>
      <c r="O659" s="191"/>
      <c r="P659" s="381" t="s">
        <v>678</v>
      </c>
      <c r="Q659" s="218"/>
      <c r="R659" s="219">
        <f t="shared" si="207"/>
        <v>0</v>
      </c>
      <c r="S659" s="219">
        <f t="shared" si="208"/>
        <v>7</v>
      </c>
      <c r="T659" s="195"/>
      <c r="U659" s="196">
        <v>4</v>
      </c>
      <c r="V659" s="89">
        <f t="shared" si="203"/>
        <v>0</v>
      </c>
      <c r="W659" s="220" t="s">
        <v>687</v>
      </c>
      <c r="X659" s="221" t="s">
        <v>695</v>
      </c>
      <c r="Y659" s="222" t="s">
        <v>43</v>
      </c>
      <c r="Z659" s="199"/>
      <c r="AA659" s="218"/>
      <c r="AB659" s="223">
        <v>0</v>
      </c>
      <c r="AC659" s="224" t="s">
        <v>146</v>
      </c>
      <c r="AD659" s="225">
        <f t="shared" si="209"/>
        <v>98</v>
      </c>
      <c r="AE659" s="226">
        <f>CEILING(AD659+AD659*'[1]Nastavení cen'!$J$17,1)</f>
        <v>144</v>
      </c>
      <c r="AF659" s="226">
        <f t="shared" si="210"/>
        <v>0</v>
      </c>
      <c r="AG659" s="241"/>
      <c r="AH659" s="242"/>
      <c r="AI659" s="242"/>
      <c r="AJ659" s="228">
        <f t="shared" si="211"/>
        <v>144</v>
      </c>
      <c r="AK659" s="218"/>
      <c r="AL659" s="229">
        <f t="shared" si="212"/>
        <v>0</v>
      </c>
      <c r="AM659" s="204"/>
      <c r="AN659" s="230" t="s">
        <v>41</v>
      </c>
      <c r="AO659" s="231" t="s">
        <v>41</v>
      </c>
      <c r="AP659" s="245" t="s">
        <v>41</v>
      </c>
      <c r="AQ659" s="233" t="s">
        <v>41</v>
      </c>
      <c r="AR659" s="234" t="s">
        <v>41</v>
      </c>
      <c r="AS659" s="235"/>
      <c r="AT659" s="236"/>
      <c r="AU659" s="237"/>
      <c r="AV659" s="238">
        <v>15</v>
      </c>
      <c r="AW659" s="239">
        <f>'[1]Nastavení cen'!$H$17</f>
        <v>390</v>
      </c>
      <c r="AX659" s="240"/>
    </row>
    <row r="660" spans="1:50" ht="17.25" hidden="1" customHeight="1" x14ac:dyDescent="0.3">
      <c r="A660" s="213"/>
      <c r="B660" s="214"/>
      <c r="C660" s="215"/>
      <c r="D660" s="186"/>
      <c r="E660" s="184"/>
      <c r="F660" s="185"/>
      <c r="G660" s="186"/>
      <c r="H660" s="186"/>
      <c r="I660" s="187"/>
      <c r="J660" s="188"/>
      <c r="K660" s="216"/>
      <c r="L660" s="186"/>
      <c r="M660" s="186"/>
      <c r="N660" s="187"/>
      <c r="O660" s="191"/>
      <c r="P660" s="381" t="s">
        <v>678</v>
      </c>
      <c r="Q660" s="218"/>
      <c r="R660" s="219">
        <f t="shared" si="207"/>
        <v>0</v>
      </c>
      <c r="S660" s="219">
        <f t="shared" si="208"/>
        <v>7</v>
      </c>
      <c r="T660" s="195"/>
      <c r="U660" s="196">
        <v>5</v>
      </c>
      <c r="V660" s="89">
        <f t="shared" si="203"/>
        <v>0</v>
      </c>
      <c r="W660" s="220" t="s">
        <v>687</v>
      </c>
      <c r="X660" s="221" t="s">
        <v>697</v>
      </c>
      <c r="Y660" s="222" t="s">
        <v>698</v>
      </c>
      <c r="Z660" s="199"/>
      <c r="AA660" s="218"/>
      <c r="AB660" s="223">
        <v>0</v>
      </c>
      <c r="AC660" s="224" t="s">
        <v>40</v>
      </c>
      <c r="AD660" s="225">
        <f t="shared" si="209"/>
        <v>221</v>
      </c>
      <c r="AE660" s="226">
        <f>CEILING(AD660+AD660*'[1]Nastavení cen'!$J$17,1)</f>
        <v>323</v>
      </c>
      <c r="AF660" s="226">
        <f t="shared" si="210"/>
        <v>0</v>
      </c>
      <c r="AG660" s="227">
        <f>CEILING(AX660+(AX660*'[1]Nastavení cen'!$G$17),1)</f>
        <v>300</v>
      </c>
      <c r="AH660" s="227">
        <f>CEILING(AG660*'[1]Nastavení cen'!$K$17,1)+AG660</f>
        <v>390</v>
      </c>
      <c r="AI660" s="227">
        <f>(AB660*AH660)</f>
        <v>0</v>
      </c>
      <c r="AJ660" s="228">
        <f t="shared" si="211"/>
        <v>713</v>
      </c>
      <c r="AK660" s="218"/>
      <c r="AL660" s="229">
        <f t="shared" si="212"/>
        <v>0</v>
      </c>
      <c r="AM660" s="204"/>
      <c r="AN660" s="230">
        <v>2</v>
      </c>
      <c r="AO660" s="231">
        <f>AB660*AN660</f>
        <v>0</v>
      </c>
      <c r="AP660" s="232">
        <v>0.05</v>
      </c>
      <c r="AQ660" s="233" t="s">
        <v>41</v>
      </c>
      <c r="AR660" s="234">
        <f>AO660*AP660</f>
        <v>0</v>
      </c>
      <c r="AS660" s="235"/>
      <c r="AT660" s="236"/>
      <c r="AU660" s="237"/>
      <c r="AV660" s="238">
        <v>34</v>
      </c>
      <c r="AW660" s="239">
        <f>'[1]Nastavení cen'!$H$17</f>
        <v>390</v>
      </c>
      <c r="AX660" s="240">
        <v>300</v>
      </c>
    </row>
    <row r="661" spans="1:50" ht="17.25" hidden="1" customHeight="1" x14ac:dyDescent="0.3">
      <c r="A661" s="213"/>
      <c r="B661" s="214"/>
      <c r="C661" s="215"/>
      <c r="D661" s="186"/>
      <c r="E661" s="184"/>
      <c r="F661" s="185"/>
      <c r="G661" s="186"/>
      <c r="H661" s="186"/>
      <c r="I661" s="187"/>
      <c r="J661" s="188"/>
      <c r="K661" s="216"/>
      <c r="L661" s="186"/>
      <c r="M661" s="186"/>
      <c r="N661" s="187"/>
      <c r="O661" s="191"/>
      <c r="P661" s="381" t="s">
        <v>678</v>
      </c>
      <c r="Q661" s="218"/>
      <c r="R661" s="219">
        <f t="shared" si="207"/>
        <v>0</v>
      </c>
      <c r="S661" s="219">
        <f t="shared" si="208"/>
        <v>7</v>
      </c>
      <c r="T661" s="195"/>
      <c r="U661" s="196">
        <v>4</v>
      </c>
      <c r="V661" s="89">
        <f t="shared" si="203"/>
        <v>0</v>
      </c>
      <c r="W661" s="220" t="s">
        <v>687</v>
      </c>
      <c r="X661" s="221" t="s">
        <v>697</v>
      </c>
      <c r="Y661" s="222" t="s">
        <v>43</v>
      </c>
      <c r="Z661" s="199"/>
      <c r="AA661" s="218"/>
      <c r="AB661" s="223">
        <v>0</v>
      </c>
      <c r="AC661" s="224" t="s">
        <v>40</v>
      </c>
      <c r="AD661" s="225">
        <f t="shared" si="209"/>
        <v>221</v>
      </c>
      <c r="AE661" s="226">
        <f>CEILING(AD661+AD661*'[1]Nastavení cen'!$J$17,1)</f>
        <v>323</v>
      </c>
      <c r="AF661" s="226">
        <f t="shared" si="210"/>
        <v>0</v>
      </c>
      <c r="AG661" s="241"/>
      <c r="AH661" s="242"/>
      <c r="AI661" s="242"/>
      <c r="AJ661" s="228">
        <f t="shared" si="211"/>
        <v>323</v>
      </c>
      <c r="AK661" s="218"/>
      <c r="AL661" s="229">
        <f t="shared" si="212"/>
        <v>0</v>
      </c>
      <c r="AM661" s="204"/>
      <c r="AN661" s="230" t="s">
        <v>41</v>
      </c>
      <c r="AO661" s="231" t="s">
        <v>41</v>
      </c>
      <c r="AP661" s="245" t="s">
        <v>41</v>
      </c>
      <c r="AQ661" s="233" t="s">
        <v>41</v>
      </c>
      <c r="AR661" s="234" t="s">
        <v>41</v>
      </c>
      <c r="AS661" s="235"/>
      <c r="AT661" s="236"/>
      <c r="AU661" s="237"/>
      <c r="AV661" s="238">
        <v>34</v>
      </c>
      <c r="AW661" s="239">
        <f>'[1]Nastavení cen'!$H$17</f>
        <v>390</v>
      </c>
      <c r="AX661" s="240"/>
    </row>
    <row r="662" spans="1:50" ht="17.25" hidden="1" customHeight="1" x14ac:dyDescent="0.3">
      <c r="A662" s="213"/>
      <c r="B662" s="214"/>
      <c r="C662" s="215"/>
      <c r="D662" s="186"/>
      <c r="E662" s="184"/>
      <c r="F662" s="185"/>
      <c r="G662" s="186"/>
      <c r="H662" s="186"/>
      <c r="I662" s="187"/>
      <c r="J662" s="188"/>
      <c r="K662" s="216"/>
      <c r="L662" s="186"/>
      <c r="M662" s="186"/>
      <c r="N662" s="187"/>
      <c r="O662" s="191"/>
      <c r="P662" s="381" t="s">
        <v>678</v>
      </c>
      <c r="Q662" s="218"/>
      <c r="R662" s="219">
        <f t="shared" si="207"/>
        <v>0</v>
      </c>
      <c r="S662" s="219">
        <f t="shared" si="208"/>
        <v>7</v>
      </c>
      <c r="T662" s="195"/>
      <c r="U662" s="196">
        <v>4</v>
      </c>
      <c r="V662" s="89">
        <f t="shared" si="203"/>
        <v>0</v>
      </c>
      <c r="W662" s="220" t="s">
        <v>699</v>
      </c>
      <c r="X662" s="221" t="s">
        <v>700</v>
      </c>
      <c r="Y662" s="222" t="s">
        <v>43</v>
      </c>
      <c r="Z662" s="199"/>
      <c r="AA662" s="218"/>
      <c r="AB662" s="223">
        <v>0</v>
      </c>
      <c r="AC662" s="224" t="s">
        <v>46</v>
      </c>
      <c r="AD662" s="225">
        <f t="shared" si="209"/>
        <v>3341</v>
      </c>
      <c r="AE662" s="226">
        <f>CEILING(AD662+AD662*'[1]Nastavení cen'!$J$17,1)</f>
        <v>4878</v>
      </c>
      <c r="AF662" s="226">
        <f t="shared" si="210"/>
        <v>0</v>
      </c>
      <c r="AG662" s="241"/>
      <c r="AH662" s="242"/>
      <c r="AI662" s="242"/>
      <c r="AJ662" s="228">
        <f t="shared" si="211"/>
        <v>4878</v>
      </c>
      <c r="AK662" s="218"/>
      <c r="AL662" s="229">
        <f t="shared" si="212"/>
        <v>0</v>
      </c>
      <c r="AM662" s="204"/>
      <c r="AN662" s="230" t="s">
        <v>41</v>
      </c>
      <c r="AO662" s="231" t="s">
        <v>41</v>
      </c>
      <c r="AP662" s="245" t="s">
        <v>41</v>
      </c>
      <c r="AQ662" s="233" t="s">
        <v>41</v>
      </c>
      <c r="AR662" s="234" t="s">
        <v>41</v>
      </c>
      <c r="AS662" s="235"/>
      <c r="AT662" s="236"/>
      <c r="AU662" s="237"/>
      <c r="AV662" s="238">
        <v>514</v>
      </c>
      <c r="AW662" s="239">
        <f>'[1]Nastavení cen'!$H$17</f>
        <v>390</v>
      </c>
      <c r="AX662" s="240"/>
    </row>
    <row r="663" spans="1:50" ht="17.25" hidden="1" customHeight="1" x14ac:dyDescent="0.3">
      <c r="A663" s="213"/>
      <c r="B663" s="214"/>
      <c r="C663" s="215"/>
      <c r="D663" s="186"/>
      <c r="E663" s="184"/>
      <c r="F663" s="185"/>
      <c r="G663" s="186"/>
      <c r="H663" s="186"/>
      <c r="I663" s="187"/>
      <c r="J663" s="188"/>
      <c r="K663" s="216"/>
      <c r="L663" s="186"/>
      <c r="M663" s="186"/>
      <c r="N663" s="187"/>
      <c r="O663" s="191"/>
      <c r="P663" s="381" t="s">
        <v>678</v>
      </c>
      <c r="Q663" s="218"/>
      <c r="R663" s="219">
        <f t="shared" si="207"/>
        <v>0</v>
      </c>
      <c r="S663" s="219">
        <f t="shared" si="208"/>
        <v>7</v>
      </c>
      <c r="T663" s="195"/>
      <c r="U663" s="196">
        <v>4</v>
      </c>
      <c r="V663" s="89">
        <f t="shared" si="203"/>
        <v>0</v>
      </c>
      <c r="W663" s="220" t="s">
        <v>699</v>
      </c>
      <c r="X663" s="221" t="s">
        <v>701</v>
      </c>
      <c r="Y663" s="222" t="s">
        <v>43</v>
      </c>
      <c r="Z663" s="199"/>
      <c r="AA663" s="218"/>
      <c r="AB663" s="223">
        <v>0</v>
      </c>
      <c r="AC663" s="224" t="s">
        <v>146</v>
      </c>
      <c r="AD663" s="225">
        <f t="shared" si="209"/>
        <v>325</v>
      </c>
      <c r="AE663" s="226">
        <f>CEILING(AD663+AD663*'[1]Nastavení cen'!$J$17,1)</f>
        <v>475</v>
      </c>
      <c r="AF663" s="226">
        <f t="shared" si="210"/>
        <v>0</v>
      </c>
      <c r="AG663" s="241"/>
      <c r="AH663" s="242"/>
      <c r="AI663" s="242"/>
      <c r="AJ663" s="228">
        <f t="shared" si="211"/>
        <v>475</v>
      </c>
      <c r="AK663" s="218"/>
      <c r="AL663" s="229">
        <f t="shared" si="212"/>
        <v>0</v>
      </c>
      <c r="AM663" s="204"/>
      <c r="AN663" s="230" t="s">
        <v>41</v>
      </c>
      <c r="AO663" s="231" t="s">
        <v>41</v>
      </c>
      <c r="AP663" s="245" t="s">
        <v>41</v>
      </c>
      <c r="AQ663" s="233" t="s">
        <v>41</v>
      </c>
      <c r="AR663" s="234" t="s">
        <v>41</v>
      </c>
      <c r="AS663" s="235"/>
      <c r="AT663" s="236"/>
      <c r="AU663" s="237"/>
      <c r="AV663" s="238" t="s">
        <v>93</v>
      </c>
      <c r="AW663" s="239">
        <f>'[1]Nastavení cen'!$H$17</f>
        <v>390</v>
      </c>
      <c r="AX663" s="240"/>
    </row>
    <row r="664" spans="1:50" ht="17.25" hidden="1" customHeight="1" x14ac:dyDescent="0.3">
      <c r="A664" s="213"/>
      <c r="B664" s="214"/>
      <c r="C664" s="215"/>
      <c r="D664" s="186"/>
      <c r="E664" s="184"/>
      <c r="F664" s="185"/>
      <c r="G664" s="186"/>
      <c r="H664" s="186"/>
      <c r="I664" s="187"/>
      <c r="J664" s="188"/>
      <c r="K664" s="216"/>
      <c r="L664" s="186"/>
      <c r="M664" s="186"/>
      <c r="N664" s="187"/>
      <c r="O664" s="191"/>
      <c r="P664" s="381" t="s">
        <v>678</v>
      </c>
      <c r="Q664" s="218"/>
      <c r="R664" s="219">
        <f t="shared" si="207"/>
        <v>0</v>
      </c>
      <c r="S664" s="219">
        <f t="shared" si="208"/>
        <v>7</v>
      </c>
      <c r="T664" s="195"/>
      <c r="U664" s="196">
        <v>4</v>
      </c>
      <c r="V664" s="89">
        <f t="shared" si="203"/>
        <v>0</v>
      </c>
      <c r="W664" s="220" t="s">
        <v>699</v>
      </c>
      <c r="X664" s="221" t="s">
        <v>702</v>
      </c>
      <c r="Y664" s="222" t="s">
        <v>43</v>
      </c>
      <c r="Z664" s="199"/>
      <c r="AA664" s="218"/>
      <c r="AB664" s="223">
        <v>0</v>
      </c>
      <c r="AC664" s="224" t="s">
        <v>146</v>
      </c>
      <c r="AD664" s="225">
        <f t="shared" si="209"/>
        <v>358</v>
      </c>
      <c r="AE664" s="226">
        <f>CEILING(AD664+AD664*'[1]Nastavení cen'!$J$17,1)</f>
        <v>523</v>
      </c>
      <c r="AF664" s="226">
        <f t="shared" si="210"/>
        <v>0</v>
      </c>
      <c r="AG664" s="241"/>
      <c r="AH664" s="242"/>
      <c r="AI664" s="242"/>
      <c r="AJ664" s="228">
        <f t="shared" si="211"/>
        <v>523</v>
      </c>
      <c r="AK664" s="218"/>
      <c r="AL664" s="229">
        <f t="shared" si="212"/>
        <v>0</v>
      </c>
      <c r="AM664" s="204"/>
      <c r="AN664" s="230" t="s">
        <v>41</v>
      </c>
      <c r="AO664" s="231" t="s">
        <v>41</v>
      </c>
      <c r="AP664" s="245" t="s">
        <v>41</v>
      </c>
      <c r="AQ664" s="233" t="s">
        <v>41</v>
      </c>
      <c r="AR664" s="234" t="s">
        <v>41</v>
      </c>
      <c r="AS664" s="235"/>
      <c r="AT664" s="236"/>
      <c r="AU664" s="237"/>
      <c r="AV664" s="238">
        <v>55</v>
      </c>
      <c r="AW664" s="239">
        <f>'[1]Nastavení cen'!$H$17</f>
        <v>390</v>
      </c>
      <c r="AX664" s="240"/>
    </row>
    <row r="665" spans="1:50" ht="17.25" hidden="1" customHeight="1" x14ac:dyDescent="0.3">
      <c r="A665" s="213"/>
      <c r="B665" s="214"/>
      <c r="C665" s="215"/>
      <c r="D665" s="186"/>
      <c r="E665" s="184"/>
      <c r="F665" s="185"/>
      <c r="G665" s="186"/>
      <c r="H665" s="186"/>
      <c r="I665" s="187"/>
      <c r="J665" s="188"/>
      <c r="K665" s="216"/>
      <c r="L665" s="186"/>
      <c r="M665" s="186"/>
      <c r="N665" s="187"/>
      <c r="O665" s="191"/>
      <c r="P665" s="381" t="s">
        <v>678</v>
      </c>
      <c r="Q665" s="218"/>
      <c r="R665" s="219">
        <f t="shared" si="207"/>
        <v>0</v>
      </c>
      <c r="S665" s="219">
        <f t="shared" si="208"/>
        <v>7</v>
      </c>
      <c r="T665" s="195"/>
      <c r="U665" s="196">
        <v>4</v>
      </c>
      <c r="V665" s="89">
        <f t="shared" si="203"/>
        <v>0</v>
      </c>
      <c r="W665" s="220" t="s">
        <v>64</v>
      </c>
      <c r="X665" s="221" t="s">
        <v>703</v>
      </c>
      <c r="Y665" s="222" t="s">
        <v>43</v>
      </c>
      <c r="Z665" s="199"/>
      <c r="AA665" s="218"/>
      <c r="AB665" s="223">
        <v>0</v>
      </c>
      <c r="AC665" s="224" t="s">
        <v>66</v>
      </c>
      <c r="AD665" s="225">
        <f t="shared" si="209"/>
        <v>390</v>
      </c>
      <c r="AE665" s="226">
        <f>CEILING(AD665+AD665*'[1]Nastavení cen'!$J$17,1)</f>
        <v>570</v>
      </c>
      <c r="AF665" s="226">
        <f t="shared" si="210"/>
        <v>0</v>
      </c>
      <c r="AG665" s="241"/>
      <c r="AH665" s="242"/>
      <c r="AI665" s="242"/>
      <c r="AJ665" s="228">
        <f t="shared" si="211"/>
        <v>570</v>
      </c>
      <c r="AK665" s="218"/>
      <c r="AL665" s="229">
        <f t="shared" si="212"/>
        <v>0</v>
      </c>
      <c r="AM665" s="204"/>
      <c r="AN665" s="230" t="s">
        <v>41</v>
      </c>
      <c r="AO665" s="231" t="s">
        <v>41</v>
      </c>
      <c r="AP665" s="245" t="s">
        <v>41</v>
      </c>
      <c r="AQ665" s="233" t="s">
        <v>41</v>
      </c>
      <c r="AR665" s="234" t="s">
        <v>41</v>
      </c>
      <c r="AS665" s="235"/>
      <c r="AT665" s="236"/>
      <c r="AU665" s="237"/>
      <c r="AV665" s="238">
        <v>60</v>
      </c>
      <c r="AW665" s="239">
        <f>'[1]Nastavení cen'!$H$17</f>
        <v>390</v>
      </c>
      <c r="AX665" s="240"/>
    </row>
    <row r="666" spans="1:50" ht="17.25" hidden="1" customHeight="1" x14ac:dyDescent="0.3">
      <c r="A666" s="213"/>
      <c r="B666" s="214"/>
      <c r="C666" s="215"/>
      <c r="D666" s="186"/>
      <c r="E666" s="184"/>
      <c r="F666" s="185"/>
      <c r="G666" s="186"/>
      <c r="H666" s="186"/>
      <c r="I666" s="187"/>
      <c r="J666" s="188"/>
      <c r="K666" s="216"/>
      <c r="L666" s="186"/>
      <c r="M666" s="186"/>
      <c r="N666" s="187"/>
      <c r="O666" s="191"/>
      <c r="P666" s="381" t="s">
        <v>678</v>
      </c>
      <c r="Q666" s="218"/>
      <c r="R666" s="219">
        <f t="shared" si="207"/>
        <v>0</v>
      </c>
      <c r="S666" s="219">
        <f t="shared" si="208"/>
        <v>7</v>
      </c>
      <c r="T666" s="195"/>
      <c r="U666" s="196">
        <v>4</v>
      </c>
      <c r="V666" s="89">
        <f t="shared" si="203"/>
        <v>0</v>
      </c>
      <c r="W666" s="220" t="s">
        <v>64</v>
      </c>
      <c r="X666" s="221" t="s">
        <v>704</v>
      </c>
      <c r="Y666" s="222" t="s">
        <v>43</v>
      </c>
      <c r="Z666" s="199"/>
      <c r="AA666" s="218"/>
      <c r="AB666" s="223">
        <v>0</v>
      </c>
      <c r="AC666" s="224" t="s">
        <v>66</v>
      </c>
      <c r="AD666" s="225">
        <f t="shared" si="209"/>
        <v>390</v>
      </c>
      <c r="AE666" s="226">
        <f>CEILING(AD666+AD666*'[1]Nastavení cen'!$J$17,1)</f>
        <v>570</v>
      </c>
      <c r="AF666" s="226">
        <f t="shared" si="210"/>
        <v>0</v>
      </c>
      <c r="AG666" s="241"/>
      <c r="AH666" s="242"/>
      <c r="AI666" s="242"/>
      <c r="AJ666" s="228">
        <f t="shared" si="211"/>
        <v>570</v>
      </c>
      <c r="AK666" s="218"/>
      <c r="AL666" s="229">
        <f t="shared" si="212"/>
        <v>0</v>
      </c>
      <c r="AM666" s="204"/>
      <c r="AN666" s="230" t="s">
        <v>41</v>
      </c>
      <c r="AO666" s="231" t="s">
        <v>41</v>
      </c>
      <c r="AP666" s="245" t="s">
        <v>41</v>
      </c>
      <c r="AQ666" s="233" t="s">
        <v>41</v>
      </c>
      <c r="AR666" s="234" t="s">
        <v>41</v>
      </c>
      <c r="AS666" s="235"/>
      <c r="AT666" s="236"/>
      <c r="AU666" s="237"/>
      <c r="AV666" s="238">
        <v>60</v>
      </c>
      <c r="AW666" s="239">
        <f>'[1]Nastavení cen'!$H$17</f>
        <v>390</v>
      </c>
      <c r="AX666" s="240"/>
    </row>
    <row r="667" spans="1:50" ht="17.25" hidden="1" customHeight="1" x14ac:dyDescent="0.3">
      <c r="A667" s="213"/>
      <c r="B667" s="214"/>
      <c r="C667" s="215"/>
      <c r="D667" s="186"/>
      <c r="E667" s="184"/>
      <c r="F667" s="185"/>
      <c r="G667" s="186"/>
      <c r="H667" s="186"/>
      <c r="I667" s="187"/>
      <c r="J667" s="188"/>
      <c r="K667" s="216"/>
      <c r="L667" s="186"/>
      <c r="M667" s="186"/>
      <c r="N667" s="187"/>
      <c r="O667" s="191"/>
      <c r="P667" s="381" t="s">
        <v>678</v>
      </c>
      <c r="Q667" s="218"/>
      <c r="R667" s="219">
        <f t="shared" si="207"/>
        <v>0</v>
      </c>
      <c r="S667" s="219">
        <f t="shared" si="208"/>
        <v>7</v>
      </c>
      <c r="T667" s="195"/>
      <c r="U667" s="196">
        <v>4</v>
      </c>
      <c r="V667" s="89">
        <f t="shared" si="203"/>
        <v>0</v>
      </c>
      <c r="W667" s="220" t="s">
        <v>64</v>
      </c>
      <c r="X667" s="221" t="s">
        <v>705</v>
      </c>
      <c r="Y667" s="222" t="s">
        <v>43</v>
      </c>
      <c r="Z667" s="199"/>
      <c r="AA667" s="218"/>
      <c r="AB667" s="223">
        <v>0</v>
      </c>
      <c r="AC667" s="224" t="s">
        <v>66</v>
      </c>
      <c r="AD667" s="225">
        <f t="shared" si="209"/>
        <v>270</v>
      </c>
      <c r="AE667" s="226">
        <f>CEILING(AD667+AD667*'[1]Nastavení cen'!$J$17,1)</f>
        <v>395</v>
      </c>
      <c r="AF667" s="226">
        <f t="shared" si="210"/>
        <v>0</v>
      </c>
      <c r="AG667" s="241"/>
      <c r="AH667" s="242"/>
      <c r="AI667" s="242"/>
      <c r="AJ667" s="228">
        <f t="shared" si="211"/>
        <v>395</v>
      </c>
      <c r="AK667" s="218"/>
      <c r="AL667" s="229">
        <f t="shared" si="212"/>
        <v>0</v>
      </c>
      <c r="AM667" s="204"/>
      <c r="AN667" s="230" t="s">
        <v>41</v>
      </c>
      <c r="AO667" s="231" t="s">
        <v>41</v>
      </c>
      <c r="AP667" s="245" t="s">
        <v>41</v>
      </c>
      <c r="AQ667" s="233" t="s">
        <v>41</v>
      </c>
      <c r="AR667" s="234" t="s">
        <v>41</v>
      </c>
      <c r="AS667" s="235"/>
      <c r="AT667" s="236"/>
      <c r="AU667" s="237"/>
      <c r="AV667" s="238">
        <v>60</v>
      </c>
      <c r="AW667" s="239">
        <f>'[1]Nastavení cen'!$I$17</f>
        <v>270</v>
      </c>
      <c r="AX667" s="240"/>
    </row>
    <row r="668" spans="1:50" ht="17.25" hidden="1" customHeight="1" x14ac:dyDescent="0.3">
      <c r="A668" s="213"/>
      <c r="B668" s="214"/>
      <c r="C668" s="215"/>
      <c r="D668" s="186"/>
      <c r="E668" s="184"/>
      <c r="F668" s="185"/>
      <c r="G668" s="186"/>
      <c r="H668" s="186"/>
      <c r="I668" s="187"/>
      <c r="J668" s="188"/>
      <c r="K668" s="216"/>
      <c r="L668" s="186"/>
      <c r="M668" s="186"/>
      <c r="N668" s="187"/>
      <c r="O668" s="191"/>
      <c r="P668" s="381" t="s">
        <v>678</v>
      </c>
      <c r="Q668" s="218"/>
      <c r="R668" s="219">
        <f t="shared" si="207"/>
        <v>0</v>
      </c>
      <c r="S668" s="219">
        <f t="shared" si="208"/>
        <v>7</v>
      </c>
      <c r="T668" s="195"/>
      <c r="U668" s="196">
        <v>4</v>
      </c>
      <c r="V668" s="89">
        <f t="shared" si="203"/>
        <v>0</v>
      </c>
      <c r="W668" s="220" t="s">
        <v>64</v>
      </c>
      <c r="X668" s="221" t="s">
        <v>706</v>
      </c>
      <c r="Y668" s="222" t="s">
        <v>43</v>
      </c>
      <c r="Z668" s="199"/>
      <c r="AA668" s="218"/>
      <c r="AB668" s="223">
        <v>0</v>
      </c>
      <c r="AC668" s="224" t="s">
        <v>66</v>
      </c>
      <c r="AD668" s="225">
        <f t="shared" si="209"/>
        <v>270</v>
      </c>
      <c r="AE668" s="226">
        <f>CEILING(AD668+AD668*'[1]Nastavení cen'!$J$17,1)</f>
        <v>395</v>
      </c>
      <c r="AF668" s="226">
        <f t="shared" si="210"/>
        <v>0</v>
      </c>
      <c r="AG668" s="241"/>
      <c r="AH668" s="242"/>
      <c r="AI668" s="242"/>
      <c r="AJ668" s="228">
        <f t="shared" si="211"/>
        <v>395</v>
      </c>
      <c r="AK668" s="218"/>
      <c r="AL668" s="229">
        <f t="shared" si="212"/>
        <v>0</v>
      </c>
      <c r="AM668" s="204"/>
      <c r="AN668" s="230" t="s">
        <v>41</v>
      </c>
      <c r="AO668" s="231" t="s">
        <v>41</v>
      </c>
      <c r="AP668" s="245" t="s">
        <v>41</v>
      </c>
      <c r="AQ668" s="233" t="s">
        <v>41</v>
      </c>
      <c r="AR668" s="234" t="s">
        <v>41</v>
      </c>
      <c r="AS668" s="235"/>
      <c r="AT668" s="236"/>
      <c r="AU668" s="237"/>
      <c r="AV668" s="238">
        <v>60</v>
      </c>
      <c r="AW668" s="239">
        <f>'[1]Nastavení cen'!$I$17</f>
        <v>270</v>
      </c>
      <c r="AX668" s="240"/>
    </row>
    <row r="669" spans="1:50" ht="17.25" hidden="1" customHeight="1" x14ac:dyDescent="0.3">
      <c r="A669" s="213"/>
      <c r="B669" s="214"/>
      <c r="C669" s="215"/>
      <c r="D669" s="186"/>
      <c r="E669" s="184"/>
      <c r="F669" s="185"/>
      <c r="G669" s="186"/>
      <c r="H669" s="186"/>
      <c r="I669" s="187"/>
      <c r="J669" s="188"/>
      <c r="K669" s="216"/>
      <c r="L669" s="186"/>
      <c r="M669" s="186"/>
      <c r="N669" s="187"/>
      <c r="O669" s="191"/>
      <c r="P669" s="381" t="s">
        <v>678</v>
      </c>
      <c r="Q669" s="218"/>
      <c r="R669" s="219">
        <f t="shared" si="207"/>
        <v>0</v>
      </c>
      <c r="S669" s="219">
        <f t="shared" si="208"/>
        <v>7</v>
      </c>
      <c r="T669" s="195"/>
      <c r="U669" s="196">
        <v>5</v>
      </c>
      <c r="V669" s="89">
        <f t="shared" si="203"/>
        <v>0</v>
      </c>
      <c r="W669" s="220" t="s">
        <v>70</v>
      </c>
      <c r="X669" s="221" t="s">
        <v>71</v>
      </c>
      <c r="Y669" s="222" t="s">
        <v>707</v>
      </c>
      <c r="Z669" s="199"/>
      <c r="AA669" s="218"/>
      <c r="AB669" s="223">
        <v>0</v>
      </c>
      <c r="AC669" s="224" t="s">
        <v>46</v>
      </c>
      <c r="AD669" s="225"/>
      <c r="AE669" s="226"/>
      <c r="AF669" s="226"/>
      <c r="AG669" s="227">
        <f>CEILING(AX669+(AX669*'[1]Nastavení cen'!$G$17),1)</f>
        <v>500</v>
      </c>
      <c r="AH669" s="227">
        <f>CEILING(AG669*'[1]Nastavení cen'!$K$17,1)+AG669</f>
        <v>650</v>
      </c>
      <c r="AI669" s="227">
        <f t="shared" ref="AI669:AI673" si="213">(AB669*AH669)</f>
        <v>0</v>
      </c>
      <c r="AJ669" s="228">
        <f t="shared" si="211"/>
        <v>650</v>
      </c>
      <c r="AK669" s="218"/>
      <c r="AL669" s="229">
        <f t="shared" si="212"/>
        <v>0</v>
      </c>
      <c r="AM669" s="204"/>
      <c r="AN669" s="230">
        <v>5</v>
      </c>
      <c r="AO669" s="231">
        <f t="shared" ref="AO669:AO673" si="214">AB669*AN669</f>
        <v>0</v>
      </c>
      <c r="AP669" s="232">
        <v>0.05</v>
      </c>
      <c r="AQ669" s="233" t="s">
        <v>41</v>
      </c>
      <c r="AR669" s="234">
        <f t="shared" ref="AR669:AR673" si="215">AO669*AP669</f>
        <v>0</v>
      </c>
      <c r="AS669" s="235"/>
      <c r="AT669" s="236"/>
      <c r="AU669" s="237"/>
      <c r="AV669" s="238"/>
      <c r="AW669" s="239"/>
      <c r="AX669" s="240">
        <v>500</v>
      </c>
    </row>
    <row r="670" spans="1:50" ht="17.25" hidden="1" customHeight="1" x14ac:dyDescent="0.3">
      <c r="A670" s="213"/>
      <c r="B670" s="214"/>
      <c r="C670" s="215"/>
      <c r="D670" s="186"/>
      <c r="E670" s="184"/>
      <c r="F670" s="185"/>
      <c r="G670" s="186"/>
      <c r="H670" s="186"/>
      <c r="I670" s="187"/>
      <c r="J670" s="188"/>
      <c r="K670" s="216"/>
      <c r="L670" s="186"/>
      <c r="M670" s="186"/>
      <c r="N670" s="187"/>
      <c r="O670" s="191"/>
      <c r="P670" s="381" t="s">
        <v>678</v>
      </c>
      <c r="Q670" s="218"/>
      <c r="R670" s="219">
        <f t="shared" si="207"/>
        <v>0</v>
      </c>
      <c r="S670" s="219">
        <f t="shared" si="208"/>
        <v>7</v>
      </c>
      <c r="T670" s="195"/>
      <c r="U670" s="196">
        <v>5</v>
      </c>
      <c r="V670" s="89">
        <f t="shared" si="203"/>
        <v>0</v>
      </c>
      <c r="W670" s="220" t="s">
        <v>70</v>
      </c>
      <c r="X670" s="221" t="s">
        <v>71</v>
      </c>
      <c r="Y670" s="222" t="s">
        <v>708</v>
      </c>
      <c r="Z670" s="199"/>
      <c r="AA670" s="218"/>
      <c r="AB670" s="223">
        <v>0</v>
      </c>
      <c r="AC670" s="224" t="s">
        <v>46</v>
      </c>
      <c r="AD670" s="225"/>
      <c r="AE670" s="226"/>
      <c r="AF670" s="226"/>
      <c r="AG670" s="227">
        <f>CEILING(AX670+(AX670*'[1]Nastavení cen'!$G$17),1)</f>
        <v>1000</v>
      </c>
      <c r="AH670" s="227">
        <f>CEILING(AG670*'[1]Nastavení cen'!$K$17,1)+AG670</f>
        <v>1300</v>
      </c>
      <c r="AI670" s="227">
        <f t="shared" si="213"/>
        <v>0</v>
      </c>
      <c r="AJ670" s="228">
        <f t="shared" si="211"/>
        <v>1300</v>
      </c>
      <c r="AK670" s="218"/>
      <c r="AL670" s="229">
        <f t="shared" si="212"/>
        <v>0</v>
      </c>
      <c r="AM670" s="204"/>
      <c r="AN670" s="230">
        <v>10</v>
      </c>
      <c r="AO670" s="231">
        <f t="shared" si="214"/>
        <v>0</v>
      </c>
      <c r="AP670" s="232">
        <v>0.05</v>
      </c>
      <c r="AQ670" s="233" t="s">
        <v>41</v>
      </c>
      <c r="AR670" s="234">
        <f t="shared" si="215"/>
        <v>0</v>
      </c>
      <c r="AS670" s="235"/>
      <c r="AT670" s="236"/>
      <c r="AU670" s="237"/>
      <c r="AV670" s="238"/>
      <c r="AW670" s="239"/>
      <c r="AX670" s="240">
        <v>1000</v>
      </c>
    </row>
    <row r="671" spans="1:50" ht="17.25" hidden="1" customHeight="1" x14ac:dyDescent="0.3">
      <c r="A671" s="213"/>
      <c r="B671" s="214"/>
      <c r="C671" s="215"/>
      <c r="D671" s="186"/>
      <c r="E671" s="184"/>
      <c r="F671" s="185"/>
      <c r="G671" s="186"/>
      <c r="H671" s="186"/>
      <c r="I671" s="187"/>
      <c r="J671" s="188"/>
      <c r="K671" s="216"/>
      <c r="L671" s="186"/>
      <c r="M671" s="186"/>
      <c r="N671" s="187"/>
      <c r="O671" s="191"/>
      <c r="P671" s="381" t="s">
        <v>678</v>
      </c>
      <c r="Q671" s="218"/>
      <c r="R671" s="219">
        <f t="shared" si="207"/>
        <v>0</v>
      </c>
      <c r="S671" s="219">
        <f t="shared" si="208"/>
        <v>7</v>
      </c>
      <c r="T671" s="195"/>
      <c r="U671" s="196">
        <v>5</v>
      </c>
      <c r="V671" s="89">
        <f t="shared" si="203"/>
        <v>0</v>
      </c>
      <c r="W671" s="220" t="s">
        <v>70</v>
      </c>
      <c r="X671" s="221" t="s">
        <v>71</v>
      </c>
      <c r="Y671" s="222" t="s">
        <v>709</v>
      </c>
      <c r="Z671" s="199"/>
      <c r="AA671" s="218"/>
      <c r="AB671" s="223">
        <v>0</v>
      </c>
      <c r="AC671" s="224" t="s">
        <v>46</v>
      </c>
      <c r="AD671" s="225"/>
      <c r="AE671" s="226"/>
      <c r="AF671" s="226"/>
      <c r="AG671" s="227">
        <f>CEILING(AX671+(AX671*'[1]Nastavení cen'!$G$17),1)</f>
        <v>2000</v>
      </c>
      <c r="AH671" s="227">
        <f>CEILING(AG671*'[1]Nastavení cen'!$K$17,1)+AG671</f>
        <v>2600</v>
      </c>
      <c r="AI671" s="227">
        <f t="shared" si="213"/>
        <v>0</v>
      </c>
      <c r="AJ671" s="228">
        <f t="shared" si="211"/>
        <v>2600</v>
      </c>
      <c r="AK671" s="218"/>
      <c r="AL671" s="229">
        <f t="shared" si="212"/>
        <v>0</v>
      </c>
      <c r="AM671" s="204"/>
      <c r="AN671" s="230">
        <v>20</v>
      </c>
      <c r="AO671" s="231">
        <f t="shared" si="214"/>
        <v>0</v>
      </c>
      <c r="AP671" s="232">
        <v>0.05</v>
      </c>
      <c r="AQ671" s="233" t="s">
        <v>41</v>
      </c>
      <c r="AR671" s="234">
        <f t="shared" si="215"/>
        <v>0</v>
      </c>
      <c r="AS671" s="235"/>
      <c r="AT671" s="236"/>
      <c r="AU671" s="237"/>
      <c r="AV671" s="238"/>
      <c r="AW671" s="239"/>
      <c r="AX671" s="240">
        <v>2000</v>
      </c>
    </row>
    <row r="672" spans="1:50" ht="17.25" hidden="1" customHeight="1" x14ac:dyDescent="0.3">
      <c r="A672" s="213"/>
      <c r="B672" s="214"/>
      <c r="C672" s="215"/>
      <c r="D672" s="186"/>
      <c r="E672" s="184"/>
      <c r="F672" s="185"/>
      <c r="G672" s="186"/>
      <c r="H672" s="186"/>
      <c r="I672" s="187"/>
      <c r="J672" s="188"/>
      <c r="K672" s="216"/>
      <c r="L672" s="186"/>
      <c r="M672" s="186"/>
      <c r="N672" s="187"/>
      <c r="O672" s="191"/>
      <c r="P672" s="381" t="s">
        <v>678</v>
      </c>
      <c r="Q672" s="218"/>
      <c r="R672" s="219">
        <f t="shared" si="207"/>
        <v>0</v>
      </c>
      <c r="S672" s="219">
        <f t="shared" si="208"/>
        <v>7</v>
      </c>
      <c r="T672" s="195"/>
      <c r="U672" s="196">
        <v>5</v>
      </c>
      <c r="V672" s="89">
        <f t="shared" si="203"/>
        <v>0</v>
      </c>
      <c r="W672" s="220" t="s">
        <v>70</v>
      </c>
      <c r="X672" s="221" t="s">
        <v>71</v>
      </c>
      <c r="Y672" s="222" t="s">
        <v>710</v>
      </c>
      <c r="Z672" s="199"/>
      <c r="AA672" s="218"/>
      <c r="AB672" s="223">
        <v>0</v>
      </c>
      <c r="AC672" s="224" t="s">
        <v>46</v>
      </c>
      <c r="AD672" s="225"/>
      <c r="AE672" s="226"/>
      <c r="AF672" s="226"/>
      <c r="AG672" s="227">
        <f>CEILING(AX672+(AX672*'[1]Nastavení cen'!$G$17),1)</f>
        <v>5000</v>
      </c>
      <c r="AH672" s="227">
        <f>CEILING(AG672*'[1]Nastavení cen'!$K$17,1)+AG672</f>
        <v>6500</v>
      </c>
      <c r="AI672" s="227">
        <f t="shared" si="213"/>
        <v>0</v>
      </c>
      <c r="AJ672" s="228">
        <f t="shared" si="211"/>
        <v>6500</v>
      </c>
      <c r="AK672" s="218"/>
      <c r="AL672" s="229">
        <f t="shared" si="212"/>
        <v>0</v>
      </c>
      <c r="AM672" s="204"/>
      <c r="AN672" s="230">
        <v>50</v>
      </c>
      <c r="AO672" s="231">
        <f t="shared" si="214"/>
        <v>0</v>
      </c>
      <c r="AP672" s="232">
        <v>0.05</v>
      </c>
      <c r="AQ672" s="233" t="s">
        <v>41</v>
      </c>
      <c r="AR672" s="234">
        <f t="shared" si="215"/>
        <v>0</v>
      </c>
      <c r="AS672" s="235"/>
      <c r="AT672" s="236"/>
      <c r="AU672" s="237"/>
      <c r="AV672" s="238"/>
      <c r="AW672" s="239"/>
      <c r="AX672" s="240">
        <v>5000</v>
      </c>
    </row>
    <row r="673" spans="1:50" ht="17.25" hidden="1" customHeight="1" x14ac:dyDescent="0.3">
      <c r="A673" s="213"/>
      <c r="B673" s="214"/>
      <c r="C673" s="215"/>
      <c r="D673" s="186"/>
      <c r="E673" s="184"/>
      <c r="F673" s="185"/>
      <c r="G673" s="186"/>
      <c r="H673" s="186"/>
      <c r="I673" s="187"/>
      <c r="J673" s="188"/>
      <c r="K673" s="216"/>
      <c r="L673" s="186"/>
      <c r="M673" s="186"/>
      <c r="N673" s="187"/>
      <c r="O673" s="191"/>
      <c r="P673" s="381" t="s">
        <v>678</v>
      </c>
      <c r="Q673" s="218"/>
      <c r="R673" s="219">
        <f t="shared" si="207"/>
        <v>0</v>
      </c>
      <c r="S673" s="219">
        <f t="shared" si="208"/>
        <v>7</v>
      </c>
      <c r="T673" s="195"/>
      <c r="U673" s="196">
        <v>5</v>
      </c>
      <c r="V673" s="89">
        <f t="shared" si="203"/>
        <v>0</v>
      </c>
      <c r="W673" s="220" t="s">
        <v>70</v>
      </c>
      <c r="X673" s="221" t="s">
        <v>71</v>
      </c>
      <c r="Y673" s="222" t="s">
        <v>711</v>
      </c>
      <c r="Z673" s="199"/>
      <c r="AA673" s="218"/>
      <c r="AB673" s="223">
        <v>0</v>
      </c>
      <c r="AC673" s="224" t="s">
        <v>46</v>
      </c>
      <c r="AD673" s="225"/>
      <c r="AE673" s="226"/>
      <c r="AF673" s="226"/>
      <c r="AG673" s="227">
        <f>CEILING(AX673+(AX673*'[1]Nastavení cen'!$G$17),1)</f>
        <v>10000</v>
      </c>
      <c r="AH673" s="227">
        <f>CEILING(AG673*'[1]Nastavení cen'!$K$17,1)+AG673</f>
        <v>13000</v>
      </c>
      <c r="AI673" s="227">
        <f t="shared" si="213"/>
        <v>0</v>
      </c>
      <c r="AJ673" s="228">
        <f t="shared" si="211"/>
        <v>13000</v>
      </c>
      <c r="AK673" s="218"/>
      <c r="AL673" s="229">
        <f t="shared" si="212"/>
        <v>0</v>
      </c>
      <c r="AM673" s="204"/>
      <c r="AN673" s="230">
        <v>100</v>
      </c>
      <c r="AO673" s="231">
        <f t="shared" si="214"/>
        <v>0</v>
      </c>
      <c r="AP673" s="232">
        <v>0.05</v>
      </c>
      <c r="AQ673" s="233" t="s">
        <v>41</v>
      </c>
      <c r="AR673" s="234">
        <f t="shared" si="215"/>
        <v>0</v>
      </c>
      <c r="AS673" s="235"/>
      <c r="AT673" s="236"/>
      <c r="AU673" s="237"/>
      <c r="AV673" s="238"/>
      <c r="AW673" s="239"/>
      <c r="AX673" s="240">
        <v>10000</v>
      </c>
    </row>
    <row r="674" spans="1:50" ht="17.25" hidden="1" customHeight="1" x14ac:dyDescent="0.3">
      <c r="A674" s="373"/>
      <c r="B674" s="340"/>
      <c r="C674" s="247"/>
      <c r="D674" s="248"/>
      <c r="E674" s="249"/>
      <c r="F674" s="250"/>
      <c r="G674" s="248"/>
      <c r="H674" s="248"/>
      <c r="I674" s="251"/>
      <c r="J674" s="252"/>
      <c r="K674" s="253"/>
      <c r="L674" s="248"/>
      <c r="M674" s="248"/>
      <c r="N674" s="251"/>
      <c r="O674" s="191"/>
      <c r="P674" s="382" t="s">
        <v>678</v>
      </c>
      <c r="Q674" s="255"/>
      <c r="R674" s="256"/>
      <c r="S674" s="256"/>
      <c r="T674" s="195"/>
      <c r="U674" s="196">
        <v>99</v>
      </c>
      <c r="V674" s="89">
        <f t="shared" si="203"/>
        <v>0</v>
      </c>
      <c r="W674" s="220"/>
      <c r="X674" s="221"/>
      <c r="Y674" s="344"/>
      <c r="Z674" s="345"/>
      <c r="AA674" s="255"/>
      <c r="AB674" s="339">
        <v>0</v>
      </c>
      <c r="AC674" s="346"/>
      <c r="AD674" s="347"/>
      <c r="AE674" s="226"/>
      <c r="AF674" s="348"/>
      <c r="AG674" s="243"/>
      <c r="AH674" s="242"/>
      <c r="AI674" s="244"/>
      <c r="AJ674" s="349"/>
      <c r="AK674" s="255"/>
      <c r="AL674" s="350"/>
      <c r="AM674" s="204"/>
      <c r="AN674" s="230" t="s">
        <v>41</v>
      </c>
      <c r="AO674" s="231" t="s">
        <v>41</v>
      </c>
      <c r="AP674" s="245" t="s">
        <v>41</v>
      </c>
      <c r="AQ674" s="233" t="s">
        <v>41</v>
      </c>
      <c r="AR674" s="234" t="s">
        <v>41</v>
      </c>
      <c r="AS674" s="235"/>
      <c r="AT674" s="236"/>
      <c r="AU674" s="237"/>
      <c r="AV674" s="238"/>
      <c r="AW674" s="239"/>
      <c r="AX674" s="240"/>
    </row>
    <row r="675" spans="1:50" ht="17.25" hidden="1" customHeight="1" x14ac:dyDescent="0.3">
      <c r="A675" s="262"/>
      <c r="B675" s="263"/>
      <c r="C675" s="264" t="s">
        <v>0</v>
      </c>
      <c r="D675" s="24"/>
      <c r="E675" s="25" t="s">
        <v>1</v>
      </c>
      <c r="F675" s="26"/>
      <c r="G675" s="26"/>
      <c r="H675" s="26"/>
      <c r="I675" s="27"/>
      <c r="J675" s="265"/>
      <c r="K675" s="29" t="s">
        <v>2</v>
      </c>
      <c r="L675" s="26"/>
      <c r="M675" s="26"/>
      <c r="N675" s="27"/>
      <c r="O675" s="266"/>
      <c r="P675" s="267" t="str">
        <f>P634</f>
        <v>kle</v>
      </c>
      <c r="Q675" s="268"/>
      <c r="R675" s="269"/>
      <c r="S675" s="270"/>
      <c r="T675" s="271" t="s">
        <v>10</v>
      </c>
      <c r="U675" s="270" t="s">
        <v>11</v>
      </c>
      <c r="V675" s="89">
        <f t="shared" si="203"/>
        <v>0</v>
      </c>
      <c r="W675" s="272"/>
      <c r="X675" s="273" t="s">
        <v>712</v>
      </c>
      <c r="Y675" s="26"/>
      <c r="Z675" s="26"/>
      <c r="AA675" s="274"/>
      <c r="AB675" s="271" t="s">
        <v>10</v>
      </c>
      <c r="AC675" s="275"/>
      <c r="AD675" s="276"/>
      <c r="AE675" s="276"/>
      <c r="AF675" s="276">
        <f>SUM(AF633:AF674)</f>
        <v>0</v>
      </c>
      <c r="AG675" s="276"/>
      <c r="AH675" s="276"/>
      <c r="AI675" s="276">
        <f>SUM(AI633:AI674)</f>
        <v>0</v>
      </c>
      <c r="AJ675" s="277"/>
      <c r="AK675" s="274"/>
      <c r="AL675" s="358">
        <f>AF675+AI675</f>
        <v>0</v>
      </c>
      <c r="AM675" s="279"/>
      <c r="AN675" s="280"/>
      <c r="AO675" s="281">
        <f>SUM(AO633:AO674)</f>
        <v>0</v>
      </c>
      <c r="AP675" s="276"/>
      <c r="AQ675" s="281">
        <f t="shared" ref="AQ675:AR675" si="216">SUM(AQ633:AQ674)</f>
        <v>0</v>
      </c>
      <c r="AR675" s="282">
        <f t="shared" si="216"/>
        <v>0</v>
      </c>
      <c r="AS675" s="283"/>
      <c r="AT675" s="284">
        <f>SUM(AT633:AT674)</f>
        <v>0</v>
      </c>
      <c r="AU675" s="285"/>
      <c r="AV675" s="106"/>
      <c r="AW675" s="107"/>
      <c r="AX675" s="107"/>
    </row>
    <row r="676" spans="1:50" ht="17.25" hidden="1" customHeight="1" x14ac:dyDescent="0.3">
      <c r="A676" s="262"/>
      <c r="B676" s="263"/>
      <c r="C676" s="264" t="s">
        <v>0</v>
      </c>
      <c r="D676" s="24"/>
      <c r="E676" s="25" t="s">
        <v>1</v>
      </c>
      <c r="F676" s="26"/>
      <c r="G676" s="26"/>
      <c r="H676" s="26"/>
      <c r="I676" s="27"/>
      <c r="J676" s="263"/>
      <c r="K676" s="29" t="s">
        <v>2</v>
      </c>
      <c r="L676" s="26"/>
      <c r="M676" s="26"/>
      <c r="N676" s="27"/>
      <c r="O676" s="266"/>
      <c r="P676" s="267" t="str">
        <f>P675</f>
        <v>kle</v>
      </c>
      <c r="Q676" s="268"/>
      <c r="R676" s="269"/>
      <c r="S676" s="270"/>
      <c r="T676" s="271" t="s">
        <v>10</v>
      </c>
      <c r="U676" s="270" t="s">
        <v>32</v>
      </c>
      <c r="V676" s="89">
        <f t="shared" si="203"/>
        <v>0</v>
      </c>
      <c r="W676" s="272"/>
      <c r="X676" s="273" t="str">
        <f>X675</f>
        <v>Klempířské práce celkem</v>
      </c>
      <c r="Y676" s="26"/>
      <c r="Z676" s="26"/>
      <c r="AA676" s="274"/>
      <c r="AB676" s="271" t="s">
        <v>10</v>
      </c>
      <c r="AC676" s="275"/>
      <c r="AD676" s="276"/>
      <c r="AE676" s="276"/>
      <c r="AF676" s="276">
        <f>AF675</f>
        <v>0</v>
      </c>
      <c r="AG676" s="276"/>
      <c r="AH676" s="276"/>
      <c r="AI676" s="276">
        <f>AI675</f>
        <v>0</v>
      </c>
      <c r="AJ676" s="277"/>
      <c r="AK676" s="274"/>
      <c r="AL676" s="278">
        <f>AL675</f>
        <v>0</v>
      </c>
      <c r="AM676" s="279"/>
      <c r="AN676" s="280"/>
      <c r="AO676" s="281">
        <f>AO675</f>
        <v>0</v>
      </c>
      <c r="AP676" s="276"/>
      <c r="AQ676" s="281">
        <f t="shared" ref="AQ676:AR676" si="217">AQ675</f>
        <v>0</v>
      </c>
      <c r="AR676" s="281">
        <f t="shared" si="217"/>
        <v>0</v>
      </c>
      <c r="AS676" s="283"/>
      <c r="AT676" s="284">
        <f>AT675</f>
        <v>0</v>
      </c>
      <c r="AU676" s="285"/>
      <c r="AV676" s="106"/>
      <c r="AW676" s="107"/>
      <c r="AX676" s="107"/>
    </row>
    <row r="677" spans="1:50" ht="17.25" hidden="1" customHeight="1" x14ac:dyDescent="0.3">
      <c r="A677" s="262"/>
      <c r="B677" s="263"/>
      <c r="C677" s="286" t="s">
        <v>0</v>
      </c>
      <c r="D677" s="24"/>
      <c r="E677" s="287" t="s">
        <v>1</v>
      </c>
      <c r="F677" s="26"/>
      <c r="G677" s="26"/>
      <c r="H677" s="26"/>
      <c r="I677" s="27"/>
      <c r="J677" s="265"/>
      <c r="K677" s="287" t="s">
        <v>2</v>
      </c>
      <c r="L677" s="26"/>
      <c r="M677" s="26"/>
      <c r="N677" s="27"/>
      <c r="O677" s="266"/>
      <c r="P677" s="288" t="str">
        <f>P675</f>
        <v>kle</v>
      </c>
      <c r="Q677" s="289"/>
      <c r="R677" s="290"/>
      <c r="S677" s="290"/>
      <c r="T677" s="291" t="s">
        <v>10</v>
      </c>
      <c r="U677" s="292" t="s">
        <v>34</v>
      </c>
      <c r="V677" s="89">
        <f t="shared" si="203"/>
        <v>0</v>
      </c>
      <c r="W677" s="293"/>
      <c r="X677" s="294" t="str">
        <f>X675</f>
        <v>Klempířské práce celkem</v>
      </c>
      <c r="Y677" s="26"/>
      <c r="Z677" s="26"/>
      <c r="AA677" s="289"/>
      <c r="AB677" s="291" t="s">
        <v>10</v>
      </c>
      <c r="AC677" s="295"/>
      <c r="AD677" s="296"/>
      <c r="AE677" s="296"/>
      <c r="AF677" s="296">
        <f>AF675</f>
        <v>0</v>
      </c>
      <c r="AG677" s="296"/>
      <c r="AH677" s="296"/>
      <c r="AI677" s="296">
        <f>AI675</f>
        <v>0</v>
      </c>
      <c r="AJ677" s="297"/>
      <c r="AK677" s="289"/>
      <c r="AL677" s="298">
        <f>AL675</f>
        <v>0</v>
      </c>
      <c r="AM677" s="299"/>
      <c r="AN677" s="300"/>
      <c r="AO677" s="301">
        <f>AO675</f>
        <v>0</v>
      </c>
      <c r="AP677" s="296"/>
      <c r="AQ677" s="301">
        <f t="shared" ref="AQ677:AR677" si="218">AQ675</f>
        <v>0</v>
      </c>
      <c r="AR677" s="301">
        <f t="shared" si="218"/>
        <v>0</v>
      </c>
      <c r="AS677" s="302"/>
      <c r="AT677" s="303">
        <f>AT675</f>
        <v>0</v>
      </c>
      <c r="AU677" s="304"/>
      <c r="AV677" s="106"/>
      <c r="AW677" s="107"/>
      <c r="AX677" s="107"/>
    </row>
    <row r="678" spans="1:50" ht="17.25" hidden="1" customHeight="1" x14ac:dyDescent="0.3">
      <c r="A678" s="262"/>
      <c r="B678" s="263"/>
      <c r="C678" s="286" t="s">
        <v>0</v>
      </c>
      <c r="D678" s="24"/>
      <c r="E678" s="305" t="s">
        <v>1</v>
      </c>
      <c r="F678" s="26"/>
      <c r="G678" s="26"/>
      <c r="H678" s="26"/>
      <c r="I678" s="27"/>
      <c r="J678" s="265"/>
      <c r="K678" s="305" t="s">
        <v>2</v>
      </c>
      <c r="L678" s="26"/>
      <c r="M678" s="26"/>
      <c r="N678" s="27"/>
      <c r="O678" s="266"/>
      <c r="P678" s="306" t="str">
        <f>P675</f>
        <v>kle</v>
      </c>
      <c r="Q678" s="24"/>
      <c r="R678" s="307"/>
      <c r="S678" s="307"/>
      <c r="T678" s="308" t="s">
        <v>10</v>
      </c>
      <c r="U678" s="309" t="s">
        <v>35</v>
      </c>
      <c r="V678" s="89">
        <f t="shared" si="203"/>
        <v>0</v>
      </c>
      <c r="W678" s="310"/>
      <c r="X678" s="311" t="str">
        <f>X675</f>
        <v>Klempířské práce celkem</v>
      </c>
      <c r="Y678" s="26"/>
      <c r="Z678" s="26"/>
      <c r="AA678" s="24"/>
      <c r="AB678" s="308" t="s">
        <v>10</v>
      </c>
      <c r="AC678" s="312"/>
      <c r="AD678" s="313"/>
      <c r="AE678" s="313"/>
      <c r="AF678" s="313">
        <f>AF675</f>
        <v>0</v>
      </c>
      <c r="AG678" s="313"/>
      <c r="AH678" s="313"/>
      <c r="AI678" s="313">
        <f>AI675</f>
        <v>0</v>
      </c>
      <c r="AJ678" s="314"/>
      <c r="AK678" s="24"/>
      <c r="AL678" s="315">
        <f>AL675</f>
        <v>0</v>
      </c>
      <c r="AM678" s="299"/>
      <c r="AN678" s="316"/>
      <c r="AO678" s="317">
        <f>AO675</f>
        <v>0</v>
      </c>
      <c r="AP678" s="313"/>
      <c r="AQ678" s="317">
        <f t="shared" ref="AQ678:AR678" si="219">AQ675</f>
        <v>0</v>
      </c>
      <c r="AR678" s="317">
        <f t="shared" si="219"/>
        <v>0</v>
      </c>
      <c r="AS678" s="318"/>
      <c r="AT678" s="319">
        <f>AT675</f>
        <v>0</v>
      </c>
      <c r="AU678" s="304"/>
      <c r="AV678" s="106"/>
      <c r="AW678" s="107"/>
      <c r="AX678" s="107"/>
    </row>
    <row r="679" spans="1:50" ht="26.25" customHeight="1" x14ac:dyDescent="0.3">
      <c r="A679" s="77"/>
      <c r="B679" s="78"/>
      <c r="C679" s="79" t="s">
        <v>6</v>
      </c>
      <c r="D679" s="79" t="s">
        <v>7</v>
      </c>
      <c r="E679" s="80" t="s">
        <v>8</v>
      </c>
      <c r="F679" s="80" t="s">
        <v>8</v>
      </c>
      <c r="G679" s="80" t="s">
        <v>8</v>
      </c>
      <c r="H679" s="80" t="s">
        <v>8</v>
      </c>
      <c r="I679" s="80" t="s">
        <v>8</v>
      </c>
      <c r="J679" s="81"/>
      <c r="K679" s="82"/>
      <c r="L679" s="82"/>
      <c r="M679" s="82"/>
      <c r="N679" s="82"/>
      <c r="O679" s="135"/>
      <c r="P679" s="320" t="s">
        <v>713</v>
      </c>
      <c r="Q679" s="321"/>
      <c r="R679" s="139"/>
      <c r="S679" s="139"/>
      <c r="T679" s="383" t="s">
        <v>10</v>
      </c>
      <c r="U679" s="88" t="s">
        <v>11</v>
      </c>
      <c r="V679" s="89">
        <f t="shared" ref="V679:V933" si="220">$AL$1137</f>
        <v>0</v>
      </c>
      <c r="W679" s="90"/>
      <c r="X679" s="91" t="s">
        <v>714</v>
      </c>
      <c r="Y679" s="92"/>
      <c r="Z679" s="92"/>
      <c r="AA679" s="92"/>
      <c r="AB679" s="93" t="s">
        <v>10</v>
      </c>
      <c r="AC679" s="94"/>
      <c r="AD679" s="95"/>
      <c r="AE679" s="97"/>
      <c r="AF679" s="97"/>
      <c r="AG679" s="97"/>
      <c r="AH679" s="97"/>
      <c r="AI679" s="97"/>
      <c r="AJ679" s="98"/>
      <c r="AK679" s="98"/>
      <c r="AL679" s="140"/>
      <c r="AM679" s="108"/>
      <c r="AN679" s="141"/>
      <c r="AO679" s="141"/>
      <c r="AP679" s="103"/>
      <c r="AQ679" s="104"/>
      <c r="AR679" s="142"/>
      <c r="AS679" s="143"/>
      <c r="AT679" s="143"/>
      <c r="AU679" s="144"/>
      <c r="AV679" s="106"/>
      <c r="AW679" s="107"/>
      <c r="AX679" s="107"/>
    </row>
    <row r="680" spans="1:50" ht="26.4" x14ac:dyDescent="0.3">
      <c r="A680" s="108"/>
      <c r="B680" s="109"/>
      <c r="C680" s="110"/>
      <c r="D680" s="110"/>
      <c r="E680" s="111" t="s">
        <v>13</v>
      </c>
      <c r="F680" s="111" t="s">
        <v>13</v>
      </c>
      <c r="G680" s="111" t="s">
        <v>13</v>
      </c>
      <c r="H680" s="111" t="s">
        <v>13</v>
      </c>
      <c r="I680" s="111" t="s">
        <v>13</v>
      </c>
      <c r="J680" s="112"/>
      <c r="K680" s="110"/>
      <c r="L680" s="110"/>
      <c r="M680" s="110"/>
      <c r="N680" s="110"/>
      <c r="O680" s="113"/>
      <c r="P680" s="114" t="str">
        <f>P687</f>
        <v>zed</v>
      </c>
      <c r="Q680" s="362">
        <f>[1]Harmonogram!I28</f>
        <v>0</v>
      </c>
      <c r="R680" s="117" t="s">
        <v>14</v>
      </c>
      <c r="S680" s="117" t="s">
        <v>15</v>
      </c>
      <c r="T680" s="115" t="s">
        <v>16</v>
      </c>
      <c r="U680" s="118" t="s">
        <v>11</v>
      </c>
      <c r="V680" s="89">
        <f t="shared" si="220"/>
        <v>0</v>
      </c>
      <c r="W680" s="118" t="s">
        <v>17</v>
      </c>
      <c r="X680" s="119" t="s">
        <v>18</v>
      </c>
      <c r="Y680" s="120" t="s">
        <v>19</v>
      </c>
      <c r="Z680" s="26"/>
      <c r="AA680" s="27"/>
      <c r="AB680" s="121" t="s">
        <v>20</v>
      </c>
      <c r="AC680" s="27"/>
      <c r="AD680" s="122" t="s">
        <v>21</v>
      </c>
      <c r="AE680" s="123" t="s">
        <v>22</v>
      </c>
      <c r="AF680" s="27"/>
      <c r="AG680" s="124" t="s">
        <v>23</v>
      </c>
      <c r="AH680" s="125" t="s">
        <v>24</v>
      </c>
      <c r="AI680" s="27"/>
      <c r="AJ680" s="126" t="s">
        <v>25</v>
      </c>
      <c r="AK680" s="26"/>
      <c r="AL680" s="27"/>
      <c r="AM680" s="127"/>
      <c r="AN680" s="128" t="s">
        <v>26</v>
      </c>
      <c r="AO680" s="27"/>
      <c r="AP680" s="129" t="s">
        <v>27</v>
      </c>
      <c r="AQ680" s="26"/>
      <c r="AR680" s="27"/>
      <c r="AS680" s="130" t="s">
        <v>28</v>
      </c>
      <c r="AT680" s="27"/>
      <c r="AU680" s="131"/>
      <c r="AV680" s="132" t="s">
        <v>29</v>
      </c>
      <c r="AW680" s="133" t="s">
        <v>30</v>
      </c>
      <c r="AX680" s="134" t="s">
        <v>31</v>
      </c>
    </row>
    <row r="681" spans="1:50" ht="26.25" hidden="1" customHeight="1" x14ac:dyDescent="0.3">
      <c r="A681" s="77"/>
      <c r="B681" s="78"/>
      <c r="C681" s="79" t="s">
        <v>6</v>
      </c>
      <c r="D681" s="79" t="s">
        <v>7</v>
      </c>
      <c r="E681" s="80" t="s">
        <v>8</v>
      </c>
      <c r="F681" s="80" t="s">
        <v>8</v>
      </c>
      <c r="G681" s="80" t="s">
        <v>8</v>
      </c>
      <c r="H681" s="80" t="s">
        <v>8</v>
      </c>
      <c r="I681" s="80" t="s">
        <v>8</v>
      </c>
      <c r="J681" s="81"/>
      <c r="K681" s="82"/>
      <c r="L681" s="82"/>
      <c r="M681" s="82"/>
      <c r="N681" s="82"/>
      <c r="O681" s="323"/>
      <c r="P681" s="363" t="str">
        <f t="shared" ref="P681:P682" si="221">P679</f>
        <v>zed</v>
      </c>
      <c r="Q681" s="321"/>
      <c r="R681" s="138"/>
      <c r="S681" s="139"/>
      <c r="T681" s="87" t="s">
        <v>10</v>
      </c>
      <c r="U681" s="88" t="s">
        <v>32</v>
      </c>
      <c r="V681" s="89">
        <f t="shared" si="220"/>
        <v>0</v>
      </c>
      <c r="W681" s="90"/>
      <c r="X681" s="91" t="str">
        <f>X679</f>
        <v>Zednické práce</v>
      </c>
      <c r="Y681" s="92"/>
      <c r="Z681" s="92"/>
      <c r="AA681" s="92"/>
      <c r="AB681" s="93" t="s">
        <v>10</v>
      </c>
      <c r="AC681" s="94"/>
      <c r="AD681" s="95"/>
      <c r="AE681" s="97"/>
      <c r="AF681" s="97"/>
      <c r="AG681" s="97"/>
      <c r="AH681" s="97"/>
      <c r="AI681" s="97"/>
      <c r="AJ681" s="98"/>
      <c r="AK681" s="98"/>
      <c r="AL681" s="140"/>
      <c r="AM681" s="108"/>
      <c r="AN681" s="141"/>
      <c r="AO681" s="141"/>
      <c r="AP681" s="103"/>
      <c r="AQ681" s="104"/>
      <c r="AR681" s="142"/>
      <c r="AS681" s="143"/>
      <c r="AT681" s="143"/>
      <c r="AU681" s="144"/>
      <c r="AV681" s="106"/>
      <c r="AW681" s="107"/>
      <c r="AX681" s="107"/>
    </row>
    <row r="682" spans="1:50" ht="26.4" hidden="1" x14ac:dyDescent="0.3">
      <c r="A682" s="108"/>
      <c r="B682" s="109"/>
      <c r="C682" s="110"/>
      <c r="D682" s="110"/>
      <c r="E682" s="111" t="s">
        <v>13</v>
      </c>
      <c r="F682" s="111" t="s">
        <v>13</v>
      </c>
      <c r="G682" s="111" t="s">
        <v>13</v>
      </c>
      <c r="H682" s="111" t="s">
        <v>13</v>
      </c>
      <c r="I682" s="111" t="s">
        <v>13</v>
      </c>
      <c r="J682" s="112"/>
      <c r="K682" s="110"/>
      <c r="L682" s="110"/>
      <c r="M682" s="110"/>
      <c r="N682" s="110"/>
      <c r="O682" s="113"/>
      <c r="P682" s="114" t="str">
        <f t="shared" si="221"/>
        <v>zed</v>
      </c>
      <c r="Q682" s="362">
        <f>Q680</f>
        <v>0</v>
      </c>
      <c r="R682" s="117" t="s">
        <v>14</v>
      </c>
      <c r="S682" s="117" t="s">
        <v>15</v>
      </c>
      <c r="T682" s="115" t="s">
        <v>16</v>
      </c>
      <c r="U682" s="118" t="s">
        <v>32</v>
      </c>
      <c r="V682" s="89">
        <f t="shared" si="220"/>
        <v>0</v>
      </c>
      <c r="W682" s="118" t="s">
        <v>17</v>
      </c>
      <c r="X682" s="115" t="s">
        <v>18</v>
      </c>
      <c r="Y682" s="23" t="s">
        <v>19</v>
      </c>
      <c r="Z682" s="26"/>
      <c r="AA682" s="27"/>
      <c r="AB682" s="121" t="s">
        <v>20</v>
      </c>
      <c r="AC682" s="27"/>
      <c r="AD682" s="122" t="s">
        <v>21</v>
      </c>
      <c r="AE682" s="126" t="s">
        <v>33</v>
      </c>
      <c r="AF682" s="27"/>
      <c r="AG682" s="124" t="s">
        <v>23</v>
      </c>
      <c r="AH682" s="126" t="s">
        <v>24</v>
      </c>
      <c r="AI682" s="27"/>
      <c r="AJ682" s="126" t="s">
        <v>25</v>
      </c>
      <c r="AK682" s="26"/>
      <c r="AL682" s="27"/>
      <c r="AM682" s="127"/>
      <c r="AN682" s="128" t="s">
        <v>26</v>
      </c>
      <c r="AO682" s="27"/>
      <c r="AP682" s="129" t="s">
        <v>27</v>
      </c>
      <c r="AQ682" s="26"/>
      <c r="AR682" s="27"/>
      <c r="AS682" s="130" t="s">
        <v>28</v>
      </c>
      <c r="AT682" s="27"/>
      <c r="AU682" s="131"/>
      <c r="AV682" s="132" t="s">
        <v>29</v>
      </c>
      <c r="AW682" s="133" t="s">
        <v>30</v>
      </c>
      <c r="AX682" s="134" t="s">
        <v>31</v>
      </c>
    </row>
    <row r="683" spans="1:50" ht="26.25" hidden="1" customHeight="1" x14ac:dyDescent="0.3">
      <c r="A683" s="77"/>
      <c r="B683" s="78"/>
      <c r="C683" s="79" t="s">
        <v>6</v>
      </c>
      <c r="D683" s="79" t="s">
        <v>7</v>
      </c>
      <c r="E683" s="80" t="s">
        <v>8</v>
      </c>
      <c r="F683" s="80" t="s">
        <v>8</v>
      </c>
      <c r="G683" s="80" t="s">
        <v>8</v>
      </c>
      <c r="H683" s="80" t="s">
        <v>8</v>
      </c>
      <c r="I683" s="80" t="s">
        <v>8</v>
      </c>
      <c r="J683" s="81"/>
      <c r="K683" s="82"/>
      <c r="L683" s="82"/>
      <c r="M683" s="82"/>
      <c r="N683" s="82"/>
      <c r="O683" s="135"/>
      <c r="P683" s="329" t="str">
        <f t="shared" ref="P683:P684" si="222">P679</f>
        <v>zed</v>
      </c>
      <c r="Q683" s="325"/>
      <c r="R683" s="138"/>
      <c r="S683" s="139"/>
      <c r="T683" s="87" t="s">
        <v>10</v>
      </c>
      <c r="U683" s="88" t="s">
        <v>34</v>
      </c>
      <c r="V683" s="89">
        <f t="shared" si="220"/>
        <v>0</v>
      </c>
      <c r="W683" s="90"/>
      <c r="X683" s="91" t="str">
        <f>X679</f>
        <v>Zednické práce</v>
      </c>
      <c r="Y683" s="92"/>
      <c r="Z683" s="92"/>
      <c r="AA683" s="92"/>
      <c r="AB683" s="93" t="s">
        <v>10</v>
      </c>
      <c r="AC683" s="94"/>
      <c r="AD683" s="95"/>
      <c r="AE683" s="97"/>
      <c r="AF683" s="97"/>
      <c r="AG683" s="97"/>
      <c r="AH683" s="97"/>
      <c r="AI683" s="97"/>
      <c r="AJ683" s="98"/>
      <c r="AK683" s="98"/>
      <c r="AL683" s="140"/>
      <c r="AM683" s="108"/>
      <c r="AN683" s="141"/>
      <c r="AO683" s="141"/>
      <c r="AP683" s="103"/>
      <c r="AQ683" s="104"/>
      <c r="AR683" s="142"/>
      <c r="AS683" s="143"/>
      <c r="AT683" s="143"/>
      <c r="AU683" s="144"/>
      <c r="AV683" s="106"/>
      <c r="AW683" s="107"/>
      <c r="AX683" s="107"/>
    </row>
    <row r="684" spans="1:50" ht="26.4" hidden="1" x14ac:dyDescent="0.3">
      <c r="A684" s="108"/>
      <c r="B684" s="109"/>
      <c r="C684" s="110"/>
      <c r="D684" s="110"/>
      <c r="E684" s="111" t="s">
        <v>13</v>
      </c>
      <c r="F684" s="111" t="s">
        <v>13</v>
      </c>
      <c r="G684" s="111" t="s">
        <v>13</v>
      </c>
      <c r="H684" s="111" t="s">
        <v>13</v>
      </c>
      <c r="I684" s="111" t="s">
        <v>13</v>
      </c>
      <c r="J684" s="112"/>
      <c r="K684" s="110"/>
      <c r="L684" s="110"/>
      <c r="M684" s="110"/>
      <c r="N684" s="110"/>
      <c r="O684" s="113"/>
      <c r="P684" s="330" t="str">
        <f t="shared" si="222"/>
        <v>zed</v>
      </c>
      <c r="Q684" s="362">
        <f>Q680</f>
        <v>0</v>
      </c>
      <c r="R684" s="148" t="s">
        <v>14</v>
      </c>
      <c r="S684" s="148" t="s">
        <v>15</v>
      </c>
      <c r="T684" s="149" t="s">
        <v>16</v>
      </c>
      <c r="U684" s="118" t="s">
        <v>34</v>
      </c>
      <c r="V684" s="89">
        <f t="shared" si="220"/>
        <v>0</v>
      </c>
      <c r="W684" s="118" t="s">
        <v>17</v>
      </c>
      <c r="X684" s="150" t="s">
        <v>18</v>
      </c>
      <c r="Y684" s="151" t="s">
        <v>19</v>
      </c>
      <c r="Z684" s="26"/>
      <c r="AA684" s="27"/>
      <c r="AB684" s="152" t="s">
        <v>20</v>
      </c>
      <c r="AC684" s="27"/>
      <c r="AD684" s="153" t="s">
        <v>21</v>
      </c>
      <c r="AE684" s="154" t="s">
        <v>33</v>
      </c>
      <c r="AF684" s="27"/>
      <c r="AG684" s="155" t="s">
        <v>23</v>
      </c>
      <c r="AH684" s="156" t="s">
        <v>24</v>
      </c>
      <c r="AI684" s="27"/>
      <c r="AJ684" s="157" t="s">
        <v>25</v>
      </c>
      <c r="AK684" s="26"/>
      <c r="AL684" s="27"/>
      <c r="AM684" s="158"/>
      <c r="AN684" s="159" t="s">
        <v>26</v>
      </c>
      <c r="AO684" s="27"/>
      <c r="AP684" s="160" t="s">
        <v>27</v>
      </c>
      <c r="AQ684" s="26"/>
      <c r="AR684" s="27"/>
      <c r="AS684" s="161" t="s">
        <v>28</v>
      </c>
      <c r="AT684" s="27"/>
      <c r="AU684" s="131"/>
      <c r="AV684" s="132" t="s">
        <v>29</v>
      </c>
      <c r="AW684" s="133" t="s">
        <v>30</v>
      </c>
      <c r="AX684" s="134" t="s">
        <v>31</v>
      </c>
    </row>
    <row r="685" spans="1:50" ht="26.25" hidden="1" customHeight="1" x14ac:dyDescent="0.3">
      <c r="A685" s="77"/>
      <c r="B685" s="78"/>
      <c r="C685" s="79" t="s">
        <v>6</v>
      </c>
      <c r="D685" s="79" t="s">
        <v>7</v>
      </c>
      <c r="E685" s="80" t="s">
        <v>8</v>
      </c>
      <c r="F685" s="80" t="s">
        <v>8</v>
      </c>
      <c r="G685" s="80" t="s">
        <v>8</v>
      </c>
      <c r="H685" s="80" t="s">
        <v>8</v>
      </c>
      <c r="I685" s="80" t="s">
        <v>8</v>
      </c>
      <c r="J685" s="81"/>
      <c r="K685" s="82"/>
      <c r="L685" s="82"/>
      <c r="M685" s="82"/>
      <c r="N685" s="82"/>
      <c r="O685" s="135"/>
      <c r="P685" s="329" t="str">
        <f t="shared" ref="P685:P686" si="223">P679</f>
        <v>zed</v>
      </c>
      <c r="Q685" s="325"/>
      <c r="R685" s="138"/>
      <c r="S685" s="139"/>
      <c r="T685" s="87" t="s">
        <v>10</v>
      </c>
      <c r="U685" s="88" t="s">
        <v>35</v>
      </c>
      <c r="V685" s="89">
        <f t="shared" si="220"/>
        <v>0</v>
      </c>
      <c r="W685" s="90"/>
      <c r="X685" s="91" t="str">
        <f>X679</f>
        <v>Zednické práce</v>
      </c>
      <c r="Y685" s="92"/>
      <c r="Z685" s="92"/>
      <c r="AA685" s="92"/>
      <c r="AB685" s="93" t="s">
        <v>10</v>
      </c>
      <c r="AC685" s="94"/>
      <c r="AD685" s="95"/>
      <c r="AE685" s="97"/>
      <c r="AF685" s="97"/>
      <c r="AG685" s="97"/>
      <c r="AH685" s="97"/>
      <c r="AI685" s="97"/>
      <c r="AJ685" s="98"/>
      <c r="AK685" s="98"/>
      <c r="AL685" s="140"/>
      <c r="AM685" s="108"/>
      <c r="AN685" s="141"/>
      <c r="AO685" s="141"/>
      <c r="AP685" s="103"/>
      <c r="AQ685" s="104"/>
      <c r="AR685" s="142"/>
      <c r="AS685" s="143"/>
      <c r="AT685" s="143"/>
      <c r="AU685" s="144"/>
      <c r="AV685" s="106"/>
      <c r="AW685" s="107"/>
      <c r="AX685" s="107"/>
    </row>
    <row r="686" spans="1:50" ht="39.6" hidden="1" x14ac:dyDescent="0.3">
      <c r="A686" s="108"/>
      <c r="B686" s="109"/>
      <c r="C686" s="110"/>
      <c r="D686" s="110"/>
      <c r="E686" s="111" t="s">
        <v>13</v>
      </c>
      <c r="F686" s="111" t="s">
        <v>13</v>
      </c>
      <c r="G686" s="111" t="s">
        <v>13</v>
      </c>
      <c r="H686" s="111" t="s">
        <v>13</v>
      </c>
      <c r="I686" s="111" t="s">
        <v>13</v>
      </c>
      <c r="J686" s="112"/>
      <c r="K686" s="110"/>
      <c r="L686" s="110"/>
      <c r="M686" s="110"/>
      <c r="N686" s="110"/>
      <c r="O686" s="113"/>
      <c r="P686" s="331" t="str">
        <f t="shared" si="223"/>
        <v>zed</v>
      </c>
      <c r="Q686" s="364">
        <f>Q680</f>
        <v>0</v>
      </c>
      <c r="R686" s="165" t="s">
        <v>14</v>
      </c>
      <c r="S686" s="165" t="s">
        <v>15</v>
      </c>
      <c r="T686" s="166" t="s">
        <v>16</v>
      </c>
      <c r="U686" s="118" t="s">
        <v>35</v>
      </c>
      <c r="V686" s="89">
        <f t="shared" si="220"/>
        <v>0</v>
      </c>
      <c r="W686" s="118" t="s">
        <v>17</v>
      </c>
      <c r="X686" s="167" t="s">
        <v>18</v>
      </c>
      <c r="Y686" s="168" t="s">
        <v>19</v>
      </c>
      <c r="Z686" s="26"/>
      <c r="AA686" s="27"/>
      <c r="AB686" s="169" t="s">
        <v>20</v>
      </c>
      <c r="AC686" s="27"/>
      <c r="AD686" s="170" t="s">
        <v>21</v>
      </c>
      <c r="AE686" s="171" t="s">
        <v>33</v>
      </c>
      <c r="AF686" s="27"/>
      <c r="AG686" s="172" t="s">
        <v>23</v>
      </c>
      <c r="AH686" s="173" t="s">
        <v>24</v>
      </c>
      <c r="AI686" s="27"/>
      <c r="AJ686" s="174" t="s">
        <v>25</v>
      </c>
      <c r="AK686" s="26"/>
      <c r="AL686" s="27"/>
      <c r="AM686" s="175"/>
      <c r="AN686" s="176" t="s">
        <v>26</v>
      </c>
      <c r="AO686" s="27"/>
      <c r="AP686" s="177" t="s">
        <v>27</v>
      </c>
      <c r="AQ686" s="26"/>
      <c r="AR686" s="27"/>
      <c r="AS686" s="178" t="s">
        <v>28</v>
      </c>
      <c r="AT686" s="27"/>
      <c r="AU686" s="179"/>
      <c r="AV686" s="132" t="s">
        <v>29</v>
      </c>
      <c r="AW686" s="133" t="s">
        <v>30</v>
      </c>
      <c r="AX686" s="134" t="s">
        <v>31</v>
      </c>
    </row>
    <row r="687" spans="1:50" ht="17.25" hidden="1" customHeight="1" x14ac:dyDescent="0.3">
      <c r="A687" s="180"/>
      <c r="B687" s="181"/>
      <c r="C687" s="182"/>
      <c r="D687" s="183"/>
      <c r="E687" s="184"/>
      <c r="F687" s="185"/>
      <c r="G687" s="186"/>
      <c r="H687" s="186"/>
      <c r="I687" s="187"/>
      <c r="J687" s="188"/>
      <c r="K687" s="189"/>
      <c r="L687" s="183"/>
      <c r="M687" s="183"/>
      <c r="N687" s="190"/>
      <c r="O687" s="191"/>
      <c r="P687" s="384" t="s">
        <v>713</v>
      </c>
      <c r="Q687" s="218"/>
      <c r="R687" s="194">
        <f>[1]Harmonogram!N28</f>
        <v>0</v>
      </c>
      <c r="S687" s="194">
        <f>[1]Harmonogram!O28</f>
        <v>7</v>
      </c>
      <c r="T687" s="195" t="s">
        <v>36</v>
      </c>
      <c r="U687" s="196">
        <v>0</v>
      </c>
      <c r="V687" s="89">
        <f t="shared" si="220"/>
        <v>0</v>
      </c>
      <c r="W687" s="197"/>
      <c r="X687" s="198" t="str">
        <f>[1]Harmonogram!K28</f>
        <v>zedníci - vyzdívky příček</v>
      </c>
      <c r="Y687" s="199"/>
      <c r="Z687" s="199"/>
      <c r="AA687" s="200"/>
      <c r="AB687" s="201"/>
      <c r="AC687" s="201"/>
      <c r="AD687" s="202"/>
      <c r="AE687" s="201"/>
      <c r="AF687" s="201"/>
      <c r="AG687" s="202"/>
      <c r="AH687" s="201"/>
      <c r="AI687" s="201"/>
      <c r="AJ687" s="201"/>
      <c r="AK687" s="201"/>
      <c r="AL687" s="203"/>
      <c r="AM687" s="204"/>
      <c r="AN687" s="205"/>
      <c r="AO687" s="206"/>
      <c r="AP687" s="207"/>
      <c r="AQ687" s="208"/>
      <c r="AR687" s="334"/>
      <c r="AS687" s="335"/>
      <c r="AT687" s="336"/>
      <c r="AU687" s="211"/>
      <c r="AV687" s="212"/>
      <c r="AW687" s="212"/>
      <c r="AX687" s="212"/>
    </row>
    <row r="688" spans="1:50" ht="17.25" hidden="1" customHeight="1" x14ac:dyDescent="0.3">
      <c r="A688" s="213"/>
      <c r="B688" s="214"/>
      <c r="C688" s="215"/>
      <c r="D688" s="186"/>
      <c r="E688" s="184"/>
      <c r="F688" s="185"/>
      <c r="G688" s="186"/>
      <c r="H688" s="186"/>
      <c r="I688" s="187"/>
      <c r="J688" s="188"/>
      <c r="K688" s="216"/>
      <c r="L688" s="186"/>
      <c r="M688" s="186"/>
      <c r="N688" s="187"/>
      <c r="O688" s="191"/>
      <c r="P688" s="384" t="s">
        <v>713</v>
      </c>
      <c r="Q688" s="218"/>
      <c r="R688" s="219">
        <f t="shared" ref="R688:R868" si="224">$R$687</f>
        <v>0</v>
      </c>
      <c r="S688" s="219">
        <f t="shared" ref="S688:S868" si="225">$S$687</f>
        <v>7</v>
      </c>
      <c r="T688" s="195"/>
      <c r="U688" s="196">
        <v>1</v>
      </c>
      <c r="V688" s="89">
        <f t="shared" si="220"/>
        <v>0</v>
      </c>
      <c r="W688" s="220" t="s">
        <v>715</v>
      </c>
      <c r="X688" s="221" t="s">
        <v>716</v>
      </c>
      <c r="Y688" s="222" t="s">
        <v>717</v>
      </c>
      <c r="Z688" s="199"/>
      <c r="AA688" s="218"/>
      <c r="AB688" s="223">
        <v>0</v>
      </c>
      <c r="AC688" s="224" t="s">
        <v>146</v>
      </c>
      <c r="AD688" s="225">
        <f t="shared" ref="AD688:AD827" si="226">ROUND(AV688*(AW688/60),0)</f>
        <v>156</v>
      </c>
      <c r="AE688" s="226">
        <f>CEILING(AD688+AD688*'[1]Nastavení cen'!$J$17,1)</f>
        <v>228</v>
      </c>
      <c r="AF688" s="226">
        <f t="shared" ref="AF688:AF827" si="227">(AB688*AE688)</f>
        <v>0</v>
      </c>
      <c r="AG688" s="241">
        <f>CEILING(AX688+(AX688*'[1]Nastavení cen'!$G$17),1)</f>
        <v>44</v>
      </c>
      <c r="AH688" s="242">
        <f>CEILING(AG688*'[1]Nastavení cen'!$K$17,1)+AG688</f>
        <v>58</v>
      </c>
      <c r="AI688" s="242">
        <f t="shared" ref="AI688:AI689" si="228">(AB688*AH688)</f>
        <v>0</v>
      </c>
      <c r="AJ688" s="228">
        <f t="shared" ref="AJ688:AJ868" si="229">AE688+AH688</f>
        <v>286</v>
      </c>
      <c r="AK688" s="218"/>
      <c r="AL688" s="229">
        <f t="shared" ref="AL688:AL868" si="230">AF688+AI688</f>
        <v>0</v>
      </c>
      <c r="AM688" s="204"/>
      <c r="AN688" s="230">
        <v>10</v>
      </c>
      <c r="AO688" s="231">
        <f t="shared" ref="AO688:AO689" si="231">AB688*AN688</f>
        <v>0</v>
      </c>
      <c r="AP688" s="232">
        <v>0.03</v>
      </c>
      <c r="AQ688" s="233">
        <f t="shared" ref="AQ688:AQ689" si="232">AB688*AN688*AP688</f>
        <v>0</v>
      </c>
      <c r="AR688" s="234"/>
      <c r="AS688" s="235"/>
      <c r="AT688" s="236"/>
      <c r="AU688" s="237"/>
      <c r="AV688" s="238">
        <v>24</v>
      </c>
      <c r="AW688" s="239">
        <f>'[1]Nastavení cen'!$H$17</f>
        <v>390</v>
      </c>
      <c r="AX688" s="240">
        <v>44</v>
      </c>
    </row>
    <row r="689" spans="1:50" ht="17.25" hidden="1" customHeight="1" x14ac:dyDescent="0.3">
      <c r="A689" s="213"/>
      <c r="B689" s="214"/>
      <c r="C689" s="215"/>
      <c r="D689" s="186"/>
      <c r="E689" s="184"/>
      <c r="F689" s="185"/>
      <c r="G689" s="186"/>
      <c r="H689" s="186"/>
      <c r="I689" s="187"/>
      <c r="J689" s="188"/>
      <c r="K689" s="216"/>
      <c r="L689" s="186"/>
      <c r="M689" s="186"/>
      <c r="N689" s="187"/>
      <c r="O689" s="191"/>
      <c r="P689" s="384" t="s">
        <v>713</v>
      </c>
      <c r="Q689" s="218"/>
      <c r="R689" s="219">
        <f t="shared" si="224"/>
        <v>0</v>
      </c>
      <c r="S689" s="219">
        <f t="shared" si="225"/>
        <v>7</v>
      </c>
      <c r="T689" s="195"/>
      <c r="U689" s="196">
        <v>5</v>
      </c>
      <c r="V689" s="89">
        <f t="shared" si="220"/>
        <v>0</v>
      </c>
      <c r="W689" s="220" t="s">
        <v>715</v>
      </c>
      <c r="X689" s="221" t="s">
        <v>716</v>
      </c>
      <c r="Y689" s="222" t="s">
        <v>535</v>
      </c>
      <c r="Z689" s="199"/>
      <c r="AA689" s="218"/>
      <c r="AB689" s="223">
        <v>0</v>
      </c>
      <c r="AC689" s="224" t="s">
        <v>146</v>
      </c>
      <c r="AD689" s="225">
        <f t="shared" si="226"/>
        <v>156</v>
      </c>
      <c r="AE689" s="226">
        <f>CEILING(AD689+AD689*'[1]Nastavení cen'!$J$17,1)</f>
        <v>228</v>
      </c>
      <c r="AF689" s="226">
        <f t="shared" si="227"/>
        <v>0</v>
      </c>
      <c r="AG689" s="227">
        <f>CEILING(AX689+(AX689*'[1]Nastavení cen'!$G$17),1)</f>
        <v>44</v>
      </c>
      <c r="AH689" s="227">
        <f>CEILING(AG689*'[1]Nastavení cen'!$K$17,1)+AG689</f>
        <v>58</v>
      </c>
      <c r="AI689" s="227">
        <f t="shared" si="228"/>
        <v>0</v>
      </c>
      <c r="AJ689" s="228">
        <f t="shared" si="229"/>
        <v>286</v>
      </c>
      <c r="AK689" s="218"/>
      <c r="AL689" s="229">
        <f t="shared" si="230"/>
        <v>0</v>
      </c>
      <c r="AM689" s="204"/>
      <c r="AN689" s="230">
        <v>10</v>
      </c>
      <c r="AO689" s="231">
        <f t="shared" si="231"/>
        <v>0</v>
      </c>
      <c r="AP689" s="232">
        <v>0.03</v>
      </c>
      <c r="AQ689" s="233">
        <f t="shared" si="232"/>
        <v>0</v>
      </c>
      <c r="AR689" s="234"/>
      <c r="AS689" s="235"/>
      <c r="AT689" s="236"/>
      <c r="AU689" s="237"/>
      <c r="AV689" s="238">
        <v>24</v>
      </c>
      <c r="AW689" s="239">
        <f>'[1]Nastavení cen'!$H$17</f>
        <v>390</v>
      </c>
      <c r="AX689" s="240">
        <v>44</v>
      </c>
    </row>
    <row r="690" spans="1:50" ht="17.25" hidden="1" customHeight="1" x14ac:dyDescent="0.3">
      <c r="A690" s="213"/>
      <c r="B690" s="214"/>
      <c r="C690" s="215"/>
      <c r="D690" s="186"/>
      <c r="E690" s="184"/>
      <c r="F690" s="185"/>
      <c r="G690" s="186"/>
      <c r="H690" s="186"/>
      <c r="I690" s="187"/>
      <c r="J690" s="188"/>
      <c r="K690" s="216"/>
      <c r="L690" s="186"/>
      <c r="M690" s="186"/>
      <c r="N690" s="187"/>
      <c r="O690" s="191"/>
      <c r="P690" s="384" t="s">
        <v>713</v>
      </c>
      <c r="Q690" s="218"/>
      <c r="R690" s="219">
        <f t="shared" si="224"/>
        <v>0</v>
      </c>
      <c r="S690" s="219">
        <f t="shared" si="225"/>
        <v>7</v>
      </c>
      <c r="T690" s="195"/>
      <c r="U690" s="196">
        <v>4</v>
      </c>
      <c r="V690" s="89">
        <f t="shared" si="220"/>
        <v>0</v>
      </c>
      <c r="W690" s="220" t="s">
        <v>715</v>
      </c>
      <c r="X690" s="221" t="s">
        <v>716</v>
      </c>
      <c r="Y690" s="222" t="s">
        <v>43</v>
      </c>
      <c r="Z690" s="199"/>
      <c r="AA690" s="218"/>
      <c r="AB690" s="223">
        <v>0</v>
      </c>
      <c r="AC690" s="224" t="s">
        <v>146</v>
      </c>
      <c r="AD690" s="225">
        <f t="shared" si="226"/>
        <v>156</v>
      </c>
      <c r="AE690" s="226">
        <f>CEILING(AD690+AD690*'[1]Nastavení cen'!$J$17,1)</f>
        <v>228</v>
      </c>
      <c r="AF690" s="226">
        <f t="shared" si="227"/>
        <v>0</v>
      </c>
      <c r="AG690" s="241"/>
      <c r="AH690" s="242"/>
      <c r="AI690" s="242"/>
      <c r="AJ690" s="228">
        <f t="shared" si="229"/>
        <v>228</v>
      </c>
      <c r="AK690" s="218"/>
      <c r="AL690" s="229">
        <f t="shared" si="230"/>
        <v>0</v>
      </c>
      <c r="AM690" s="204"/>
      <c r="AN690" s="230" t="s">
        <v>41</v>
      </c>
      <c r="AO690" s="231" t="s">
        <v>41</v>
      </c>
      <c r="AP690" s="245" t="s">
        <v>41</v>
      </c>
      <c r="AQ690" s="233" t="s">
        <v>41</v>
      </c>
      <c r="AR690" s="234" t="s">
        <v>41</v>
      </c>
      <c r="AS690" s="235"/>
      <c r="AT690" s="236"/>
      <c r="AU690" s="237"/>
      <c r="AV690" s="238">
        <v>24</v>
      </c>
      <c r="AW690" s="239">
        <f>'[1]Nastavení cen'!$H$17</f>
        <v>390</v>
      </c>
      <c r="AX690" s="240"/>
    </row>
    <row r="691" spans="1:50" ht="17.25" hidden="1" customHeight="1" x14ac:dyDescent="0.3">
      <c r="A691" s="213"/>
      <c r="B691" s="214"/>
      <c r="C691" s="215"/>
      <c r="D691" s="186"/>
      <c r="E691" s="184"/>
      <c r="F691" s="185"/>
      <c r="G691" s="186"/>
      <c r="H691" s="186"/>
      <c r="I691" s="187"/>
      <c r="J691" s="188"/>
      <c r="K691" s="216"/>
      <c r="L691" s="186"/>
      <c r="M691" s="186"/>
      <c r="N691" s="187"/>
      <c r="O691" s="191"/>
      <c r="P691" s="384" t="s">
        <v>713</v>
      </c>
      <c r="Q691" s="218"/>
      <c r="R691" s="219">
        <f t="shared" si="224"/>
        <v>0</v>
      </c>
      <c r="S691" s="219">
        <f t="shared" si="225"/>
        <v>7</v>
      </c>
      <c r="T691" s="195"/>
      <c r="U691" s="196">
        <v>2</v>
      </c>
      <c r="V691" s="89">
        <f t="shared" si="220"/>
        <v>0</v>
      </c>
      <c r="W691" s="220" t="s">
        <v>715</v>
      </c>
      <c r="X691" s="221" t="s">
        <v>718</v>
      </c>
      <c r="Y691" s="222" t="s">
        <v>719</v>
      </c>
      <c r="Z691" s="199"/>
      <c r="AA691" s="218"/>
      <c r="AB691" s="223">
        <v>0</v>
      </c>
      <c r="AC691" s="224" t="s">
        <v>146</v>
      </c>
      <c r="AD691" s="225">
        <f t="shared" si="226"/>
        <v>182</v>
      </c>
      <c r="AE691" s="226">
        <f>CEILING(AD691+AD691*'[1]Nastavení cen'!$J$17,1)</f>
        <v>266</v>
      </c>
      <c r="AF691" s="226">
        <f t="shared" si="227"/>
        <v>0</v>
      </c>
      <c r="AG691" s="241">
        <f>CEILING(AX691+(AX691*'[1]Nastavení cen'!$G$17),1)</f>
        <v>66</v>
      </c>
      <c r="AH691" s="242">
        <f>CEILING(AG691*'[1]Nastavení cen'!$K$17,1)+AG691</f>
        <v>86</v>
      </c>
      <c r="AI691" s="242">
        <f t="shared" ref="AI691:AI692" si="233">(AB691*AH691)</f>
        <v>0</v>
      </c>
      <c r="AJ691" s="228">
        <f t="shared" si="229"/>
        <v>352</v>
      </c>
      <c r="AK691" s="218"/>
      <c r="AL691" s="229">
        <f t="shared" si="230"/>
        <v>0</v>
      </c>
      <c r="AM691" s="204"/>
      <c r="AN691" s="230">
        <v>11</v>
      </c>
      <c r="AO691" s="231">
        <f t="shared" ref="AO691:AO692" si="234">AB691*AN691</f>
        <v>0</v>
      </c>
      <c r="AP691" s="232">
        <v>0.05</v>
      </c>
      <c r="AQ691" s="233">
        <f t="shared" ref="AQ691:AQ692" si="235">AB691*AN691*AP691</f>
        <v>0</v>
      </c>
      <c r="AR691" s="234"/>
      <c r="AS691" s="235"/>
      <c r="AT691" s="236"/>
      <c r="AU691" s="237"/>
      <c r="AV691" s="238">
        <v>28</v>
      </c>
      <c r="AW691" s="239">
        <f>'[1]Nastavení cen'!$H$17</f>
        <v>390</v>
      </c>
      <c r="AX691" s="240">
        <v>66</v>
      </c>
    </row>
    <row r="692" spans="1:50" ht="17.25" hidden="1" customHeight="1" x14ac:dyDescent="0.3">
      <c r="A692" s="213"/>
      <c r="B692" s="214"/>
      <c r="C692" s="215"/>
      <c r="D692" s="186"/>
      <c r="E692" s="184"/>
      <c r="F692" s="185"/>
      <c r="G692" s="186"/>
      <c r="H692" s="186"/>
      <c r="I692" s="187"/>
      <c r="J692" s="188"/>
      <c r="K692" s="216"/>
      <c r="L692" s="186"/>
      <c r="M692" s="186"/>
      <c r="N692" s="187"/>
      <c r="O692" s="191"/>
      <c r="P692" s="384" t="s">
        <v>713</v>
      </c>
      <c r="Q692" s="218"/>
      <c r="R692" s="219">
        <f t="shared" si="224"/>
        <v>0</v>
      </c>
      <c r="S692" s="219">
        <f t="shared" si="225"/>
        <v>7</v>
      </c>
      <c r="T692" s="195"/>
      <c r="U692" s="196">
        <v>5</v>
      </c>
      <c r="V692" s="89">
        <f t="shared" si="220"/>
        <v>0</v>
      </c>
      <c r="W692" s="220" t="s">
        <v>715</v>
      </c>
      <c r="X692" s="221" t="s">
        <v>718</v>
      </c>
      <c r="Y692" s="222" t="s">
        <v>720</v>
      </c>
      <c r="Z692" s="199"/>
      <c r="AA692" s="218"/>
      <c r="AB692" s="223">
        <v>0</v>
      </c>
      <c r="AC692" s="224" t="s">
        <v>146</v>
      </c>
      <c r="AD692" s="225">
        <f t="shared" si="226"/>
        <v>182</v>
      </c>
      <c r="AE692" s="226">
        <f>CEILING(AD692+AD692*'[1]Nastavení cen'!$J$17,1)</f>
        <v>266</v>
      </c>
      <c r="AF692" s="226">
        <f t="shared" si="227"/>
        <v>0</v>
      </c>
      <c r="AG692" s="227">
        <f>CEILING(AX692+(AX692*'[1]Nastavení cen'!$G$17),1)</f>
        <v>66</v>
      </c>
      <c r="AH692" s="227">
        <f>CEILING(AG692*'[1]Nastavení cen'!$K$17,1)+AG692</f>
        <v>86</v>
      </c>
      <c r="AI692" s="227">
        <f t="shared" si="233"/>
        <v>0</v>
      </c>
      <c r="AJ692" s="228">
        <f t="shared" si="229"/>
        <v>352</v>
      </c>
      <c r="AK692" s="218"/>
      <c r="AL692" s="229">
        <f t="shared" si="230"/>
        <v>0</v>
      </c>
      <c r="AM692" s="204"/>
      <c r="AN692" s="230">
        <v>11</v>
      </c>
      <c r="AO692" s="231">
        <f t="shared" si="234"/>
        <v>0</v>
      </c>
      <c r="AP692" s="232">
        <v>0.05</v>
      </c>
      <c r="AQ692" s="233">
        <f t="shared" si="235"/>
        <v>0</v>
      </c>
      <c r="AR692" s="234"/>
      <c r="AS692" s="235"/>
      <c r="AT692" s="236"/>
      <c r="AU692" s="237"/>
      <c r="AV692" s="238">
        <v>28</v>
      </c>
      <c r="AW692" s="239">
        <f>'[1]Nastavení cen'!$H$17</f>
        <v>390</v>
      </c>
      <c r="AX692" s="240">
        <v>66</v>
      </c>
    </row>
    <row r="693" spans="1:50" ht="17.25" hidden="1" customHeight="1" x14ac:dyDescent="0.3">
      <c r="A693" s="213"/>
      <c r="B693" s="214"/>
      <c r="C693" s="215"/>
      <c r="D693" s="186"/>
      <c r="E693" s="184"/>
      <c r="F693" s="185"/>
      <c r="G693" s="186"/>
      <c r="H693" s="186"/>
      <c r="I693" s="187"/>
      <c r="J693" s="188"/>
      <c r="K693" s="216"/>
      <c r="L693" s="186"/>
      <c r="M693" s="186"/>
      <c r="N693" s="187"/>
      <c r="O693" s="191"/>
      <c r="P693" s="384" t="s">
        <v>713</v>
      </c>
      <c r="Q693" s="218"/>
      <c r="R693" s="219">
        <f t="shared" si="224"/>
        <v>0</v>
      </c>
      <c r="S693" s="219">
        <f t="shared" si="225"/>
        <v>7</v>
      </c>
      <c r="T693" s="195"/>
      <c r="U693" s="196">
        <v>4</v>
      </c>
      <c r="V693" s="89">
        <f t="shared" si="220"/>
        <v>0</v>
      </c>
      <c r="W693" s="220" t="s">
        <v>715</v>
      </c>
      <c r="X693" s="221" t="s">
        <v>718</v>
      </c>
      <c r="Y693" s="222" t="s">
        <v>43</v>
      </c>
      <c r="Z693" s="199"/>
      <c r="AA693" s="218"/>
      <c r="AB693" s="223">
        <v>0</v>
      </c>
      <c r="AC693" s="224" t="s">
        <v>146</v>
      </c>
      <c r="AD693" s="225">
        <f t="shared" si="226"/>
        <v>182</v>
      </c>
      <c r="AE693" s="226">
        <f>CEILING(AD693+AD693*'[1]Nastavení cen'!$J$17,1)</f>
        <v>266</v>
      </c>
      <c r="AF693" s="226">
        <f t="shared" si="227"/>
        <v>0</v>
      </c>
      <c r="AG693" s="241"/>
      <c r="AH693" s="242"/>
      <c r="AI693" s="242"/>
      <c r="AJ693" s="228">
        <f t="shared" si="229"/>
        <v>266</v>
      </c>
      <c r="AK693" s="218"/>
      <c r="AL693" s="229">
        <f t="shared" si="230"/>
        <v>0</v>
      </c>
      <c r="AM693" s="204"/>
      <c r="AN693" s="230" t="s">
        <v>41</v>
      </c>
      <c r="AO693" s="231" t="s">
        <v>41</v>
      </c>
      <c r="AP693" s="245" t="s">
        <v>41</v>
      </c>
      <c r="AQ693" s="233" t="s">
        <v>41</v>
      </c>
      <c r="AR693" s="234" t="s">
        <v>41</v>
      </c>
      <c r="AS693" s="235"/>
      <c r="AT693" s="236"/>
      <c r="AU693" s="237"/>
      <c r="AV693" s="238">
        <v>28</v>
      </c>
      <c r="AW693" s="239">
        <f>'[1]Nastavení cen'!$H$17</f>
        <v>390</v>
      </c>
      <c r="AX693" s="240"/>
    </row>
    <row r="694" spans="1:50" ht="17.25" hidden="1" customHeight="1" x14ac:dyDescent="0.3">
      <c r="A694" s="213"/>
      <c r="B694" s="214"/>
      <c r="C694" s="215"/>
      <c r="D694" s="186"/>
      <c r="E694" s="184"/>
      <c r="F694" s="185"/>
      <c r="G694" s="186"/>
      <c r="H694" s="186"/>
      <c r="I694" s="187"/>
      <c r="J694" s="188"/>
      <c r="K694" s="216"/>
      <c r="L694" s="186"/>
      <c r="M694" s="186"/>
      <c r="N694" s="187"/>
      <c r="O694" s="191"/>
      <c r="P694" s="384" t="s">
        <v>713</v>
      </c>
      <c r="Q694" s="218"/>
      <c r="R694" s="219">
        <f t="shared" si="224"/>
        <v>0</v>
      </c>
      <c r="S694" s="219">
        <f t="shared" si="225"/>
        <v>7</v>
      </c>
      <c r="T694" s="195"/>
      <c r="U694" s="196">
        <v>1</v>
      </c>
      <c r="V694" s="89">
        <f t="shared" si="220"/>
        <v>0</v>
      </c>
      <c r="W694" s="220" t="s">
        <v>715</v>
      </c>
      <c r="X694" s="221" t="s">
        <v>721</v>
      </c>
      <c r="Y694" s="222" t="s">
        <v>722</v>
      </c>
      <c r="Z694" s="199"/>
      <c r="AA694" s="218"/>
      <c r="AB694" s="223">
        <v>0</v>
      </c>
      <c r="AC694" s="224" t="s">
        <v>48</v>
      </c>
      <c r="AD694" s="225">
        <f t="shared" si="226"/>
        <v>351</v>
      </c>
      <c r="AE694" s="226">
        <f>CEILING(AD694+AD694*'[1]Nastavení cen'!$J$17,1)</f>
        <v>513</v>
      </c>
      <c r="AF694" s="226">
        <f t="shared" si="227"/>
        <v>0</v>
      </c>
      <c r="AG694" s="241">
        <f>CEILING(AX694+(AX694*'[1]Nastavení cen'!$G$17),1)</f>
        <v>420</v>
      </c>
      <c r="AH694" s="242">
        <f>CEILING(AG694*'[1]Nastavení cen'!$K$17,1)+AG694</f>
        <v>546</v>
      </c>
      <c r="AI694" s="242">
        <f t="shared" ref="AI694:AI695" si="236">(AB694*AH694)</f>
        <v>0</v>
      </c>
      <c r="AJ694" s="228">
        <f t="shared" si="229"/>
        <v>1059</v>
      </c>
      <c r="AK694" s="218"/>
      <c r="AL694" s="229">
        <f t="shared" si="230"/>
        <v>0</v>
      </c>
      <c r="AM694" s="204"/>
      <c r="AN694" s="230">
        <v>75</v>
      </c>
      <c r="AO694" s="231">
        <f t="shared" ref="AO694:AO695" si="237">AB694*AN694</f>
        <v>0</v>
      </c>
      <c r="AP694" s="232">
        <v>0.05</v>
      </c>
      <c r="AQ694" s="233">
        <f t="shared" ref="AQ694:AQ695" si="238">AB694*AN694*AP694</f>
        <v>0</v>
      </c>
      <c r="AR694" s="234"/>
      <c r="AS694" s="235"/>
      <c r="AT694" s="236"/>
      <c r="AU694" s="237"/>
      <c r="AV694" s="238">
        <v>54</v>
      </c>
      <c r="AW694" s="239">
        <f>'[1]Nastavení cen'!$H$17</f>
        <v>390</v>
      </c>
      <c r="AX694" s="240">
        <v>420</v>
      </c>
    </row>
    <row r="695" spans="1:50" ht="17.25" hidden="1" customHeight="1" x14ac:dyDescent="0.3">
      <c r="A695" s="213"/>
      <c r="B695" s="214"/>
      <c r="C695" s="215"/>
      <c r="D695" s="186"/>
      <c r="E695" s="184"/>
      <c r="F695" s="185"/>
      <c r="G695" s="186"/>
      <c r="H695" s="186"/>
      <c r="I695" s="187"/>
      <c r="J695" s="188"/>
      <c r="K695" s="216"/>
      <c r="L695" s="186"/>
      <c r="M695" s="186"/>
      <c r="N695" s="187"/>
      <c r="O695" s="191"/>
      <c r="P695" s="384" t="s">
        <v>713</v>
      </c>
      <c r="Q695" s="218"/>
      <c r="R695" s="219">
        <f t="shared" si="224"/>
        <v>0</v>
      </c>
      <c r="S695" s="219">
        <f t="shared" si="225"/>
        <v>7</v>
      </c>
      <c r="T695" s="195"/>
      <c r="U695" s="196">
        <v>5</v>
      </c>
      <c r="V695" s="89">
        <f t="shared" si="220"/>
        <v>0</v>
      </c>
      <c r="W695" s="220" t="s">
        <v>715</v>
      </c>
      <c r="X695" s="221" t="s">
        <v>721</v>
      </c>
      <c r="Y695" s="222" t="s">
        <v>723</v>
      </c>
      <c r="Z695" s="199"/>
      <c r="AA695" s="218"/>
      <c r="AB695" s="223">
        <v>0</v>
      </c>
      <c r="AC695" s="224" t="s">
        <v>48</v>
      </c>
      <c r="AD695" s="225">
        <f t="shared" si="226"/>
        <v>351</v>
      </c>
      <c r="AE695" s="226">
        <f>CEILING(AD695+AD695*'[1]Nastavení cen'!$J$17,1)</f>
        <v>513</v>
      </c>
      <c r="AF695" s="226">
        <f t="shared" si="227"/>
        <v>0</v>
      </c>
      <c r="AG695" s="227">
        <f>CEILING(AX695+(AX695*'[1]Nastavení cen'!$G$17),1)</f>
        <v>420</v>
      </c>
      <c r="AH695" s="227">
        <f>CEILING(AG695*'[1]Nastavení cen'!$K$17,1)+AG695</f>
        <v>546</v>
      </c>
      <c r="AI695" s="227">
        <f t="shared" si="236"/>
        <v>0</v>
      </c>
      <c r="AJ695" s="228">
        <f t="shared" si="229"/>
        <v>1059</v>
      </c>
      <c r="AK695" s="218"/>
      <c r="AL695" s="229">
        <f t="shared" si="230"/>
        <v>0</v>
      </c>
      <c r="AM695" s="204"/>
      <c r="AN695" s="230">
        <v>75</v>
      </c>
      <c r="AO695" s="231">
        <f t="shared" si="237"/>
        <v>0</v>
      </c>
      <c r="AP695" s="232">
        <v>0.05</v>
      </c>
      <c r="AQ695" s="233">
        <f t="shared" si="238"/>
        <v>0</v>
      </c>
      <c r="AR695" s="234"/>
      <c r="AS695" s="235"/>
      <c r="AT695" s="236"/>
      <c r="AU695" s="237"/>
      <c r="AV695" s="238">
        <v>54</v>
      </c>
      <c r="AW695" s="239">
        <f>'[1]Nastavení cen'!$H$17</f>
        <v>390</v>
      </c>
      <c r="AX695" s="240">
        <v>420</v>
      </c>
    </row>
    <row r="696" spans="1:50" ht="17.25" hidden="1" customHeight="1" x14ac:dyDescent="0.3">
      <c r="A696" s="213"/>
      <c r="B696" s="214"/>
      <c r="C696" s="215"/>
      <c r="D696" s="186"/>
      <c r="E696" s="184"/>
      <c r="F696" s="185"/>
      <c r="G696" s="186"/>
      <c r="H696" s="186"/>
      <c r="I696" s="187"/>
      <c r="J696" s="188"/>
      <c r="K696" s="216"/>
      <c r="L696" s="186"/>
      <c r="M696" s="186"/>
      <c r="N696" s="187"/>
      <c r="O696" s="191"/>
      <c r="P696" s="384" t="s">
        <v>713</v>
      </c>
      <c r="Q696" s="218"/>
      <c r="R696" s="219">
        <f t="shared" si="224"/>
        <v>0</v>
      </c>
      <c r="S696" s="219">
        <f t="shared" si="225"/>
        <v>7</v>
      </c>
      <c r="T696" s="195"/>
      <c r="U696" s="196">
        <v>4</v>
      </c>
      <c r="V696" s="89">
        <f t="shared" si="220"/>
        <v>0</v>
      </c>
      <c r="W696" s="220" t="s">
        <v>715</v>
      </c>
      <c r="X696" s="221" t="s">
        <v>721</v>
      </c>
      <c r="Y696" s="222" t="s">
        <v>43</v>
      </c>
      <c r="Z696" s="199"/>
      <c r="AA696" s="218"/>
      <c r="AB696" s="223">
        <v>0</v>
      </c>
      <c r="AC696" s="224" t="s">
        <v>48</v>
      </c>
      <c r="AD696" s="225">
        <f t="shared" si="226"/>
        <v>351</v>
      </c>
      <c r="AE696" s="226">
        <f>CEILING(AD696+AD696*'[1]Nastavení cen'!$J$17,1)</f>
        <v>513</v>
      </c>
      <c r="AF696" s="226">
        <f t="shared" si="227"/>
        <v>0</v>
      </c>
      <c r="AG696" s="241"/>
      <c r="AH696" s="242"/>
      <c r="AI696" s="242"/>
      <c r="AJ696" s="228">
        <f t="shared" si="229"/>
        <v>513</v>
      </c>
      <c r="AK696" s="218"/>
      <c r="AL696" s="229">
        <f t="shared" si="230"/>
        <v>0</v>
      </c>
      <c r="AM696" s="204"/>
      <c r="AN696" s="230" t="s">
        <v>41</v>
      </c>
      <c r="AO696" s="231" t="s">
        <v>41</v>
      </c>
      <c r="AP696" s="245" t="s">
        <v>41</v>
      </c>
      <c r="AQ696" s="233" t="s">
        <v>41</v>
      </c>
      <c r="AR696" s="234" t="s">
        <v>41</v>
      </c>
      <c r="AS696" s="235"/>
      <c r="AT696" s="236"/>
      <c r="AU696" s="237"/>
      <c r="AV696" s="238">
        <v>54</v>
      </c>
      <c r="AW696" s="239">
        <f>'[1]Nastavení cen'!$H$17</f>
        <v>390</v>
      </c>
      <c r="AX696" s="240"/>
    </row>
    <row r="697" spans="1:50" ht="17.25" hidden="1" customHeight="1" x14ac:dyDescent="0.3">
      <c r="A697" s="213"/>
      <c r="B697" s="214"/>
      <c r="C697" s="215"/>
      <c r="D697" s="186"/>
      <c r="E697" s="184"/>
      <c r="F697" s="185"/>
      <c r="G697" s="186"/>
      <c r="H697" s="186"/>
      <c r="I697" s="187"/>
      <c r="J697" s="188"/>
      <c r="K697" s="216"/>
      <c r="L697" s="186"/>
      <c r="M697" s="186"/>
      <c r="N697" s="187"/>
      <c r="O697" s="191"/>
      <c r="P697" s="384" t="s">
        <v>713</v>
      </c>
      <c r="Q697" s="218"/>
      <c r="R697" s="219">
        <f t="shared" si="224"/>
        <v>0</v>
      </c>
      <c r="S697" s="219">
        <f t="shared" si="225"/>
        <v>7</v>
      </c>
      <c r="T697" s="195"/>
      <c r="U697" s="196">
        <v>1</v>
      </c>
      <c r="V697" s="89">
        <f t="shared" si="220"/>
        <v>0</v>
      </c>
      <c r="W697" s="220" t="s">
        <v>715</v>
      </c>
      <c r="X697" s="221" t="s">
        <v>724</v>
      </c>
      <c r="Y697" s="222" t="s">
        <v>725</v>
      </c>
      <c r="Z697" s="199"/>
      <c r="AA697" s="218"/>
      <c r="AB697" s="223">
        <v>0</v>
      </c>
      <c r="AC697" s="224" t="s">
        <v>48</v>
      </c>
      <c r="AD697" s="225">
        <f t="shared" si="226"/>
        <v>377</v>
      </c>
      <c r="AE697" s="226">
        <f>CEILING(AD697+AD697*'[1]Nastavení cen'!$J$17,1)</f>
        <v>551</v>
      </c>
      <c r="AF697" s="226">
        <f t="shared" si="227"/>
        <v>0</v>
      </c>
      <c r="AG697" s="241">
        <f>CEILING(AX697+(AX697*'[1]Nastavení cen'!$G$17),1)</f>
        <v>580</v>
      </c>
      <c r="AH697" s="242">
        <f>CEILING(AG697*'[1]Nastavení cen'!$K$17,1)+AG697</f>
        <v>754</v>
      </c>
      <c r="AI697" s="242">
        <f t="shared" ref="AI697:AI698" si="239">(AB697*AH697)</f>
        <v>0</v>
      </c>
      <c r="AJ697" s="228">
        <f t="shared" si="229"/>
        <v>1305</v>
      </c>
      <c r="AK697" s="218"/>
      <c r="AL697" s="229">
        <f t="shared" si="230"/>
        <v>0</v>
      </c>
      <c r="AM697" s="204"/>
      <c r="AN697" s="230">
        <v>110</v>
      </c>
      <c r="AO697" s="231">
        <f t="shared" ref="AO697:AO698" si="240">AB697*AN697</f>
        <v>0</v>
      </c>
      <c r="AP697" s="232">
        <v>0.05</v>
      </c>
      <c r="AQ697" s="233">
        <f t="shared" ref="AQ697:AQ698" si="241">AB697*AN697*AP697</f>
        <v>0</v>
      </c>
      <c r="AR697" s="234"/>
      <c r="AS697" s="235"/>
      <c r="AT697" s="236"/>
      <c r="AU697" s="237"/>
      <c r="AV697" s="238">
        <v>58</v>
      </c>
      <c r="AW697" s="239">
        <f>'[1]Nastavení cen'!$H$17</f>
        <v>390</v>
      </c>
      <c r="AX697" s="240">
        <v>580</v>
      </c>
    </row>
    <row r="698" spans="1:50" ht="17.25" hidden="1" customHeight="1" x14ac:dyDescent="0.3">
      <c r="A698" s="213"/>
      <c r="B698" s="214"/>
      <c r="C698" s="215"/>
      <c r="D698" s="186"/>
      <c r="E698" s="184"/>
      <c r="F698" s="185"/>
      <c r="G698" s="186"/>
      <c r="H698" s="186"/>
      <c r="I698" s="187"/>
      <c r="J698" s="188"/>
      <c r="K698" s="216"/>
      <c r="L698" s="186"/>
      <c r="M698" s="186"/>
      <c r="N698" s="187"/>
      <c r="O698" s="191"/>
      <c r="P698" s="384" t="s">
        <v>713</v>
      </c>
      <c r="Q698" s="218"/>
      <c r="R698" s="219">
        <f t="shared" si="224"/>
        <v>0</v>
      </c>
      <c r="S698" s="219">
        <f t="shared" si="225"/>
        <v>7</v>
      </c>
      <c r="T698" s="195"/>
      <c r="U698" s="196">
        <v>5</v>
      </c>
      <c r="V698" s="89">
        <f t="shared" si="220"/>
        <v>0</v>
      </c>
      <c r="W698" s="220" t="s">
        <v>715</v>
      </c>
      <c r="X698" s="221" t="s">
        <v>724</v>
      </c>
      <c r="Y698" s="222" t="s">
        <v>726</v>
      </c>
      <c r="Z698" s="199"/>
      <c r="AA698" s="218"/>
      <c r="AB698" s="223">
        <v>0</v>
      </c>
      <c r="AC698" s="224" t="s">
        <v>48</v>
      </c>
      <c r="AD698" s="225">
        <f t="shared" si="226"/>
        <v>377</v>
      </c>
      <c r="AE698" s="226">
        <f>CEILING(AD698+AD698*'[1]Nastavení cen'!$J$17,1)</f>
        <v>551</v>
      </c>
      <c r="AF698" s="226">
        <f t="shared" si="227"/>
        <v>0</v>
      </c>
      <c r="AG698" s="227">
        <f>CEILING(AX698+(AX698*'[1]Nastavení cen'!$G$17),1)</f>
        <v>580</v>
      </c>
      <c r="AH698" s="227">
        <f>CEILING(AG698*'[1]Nastavení cen'!$K$17,1)+AG698</f>
        <v>754</v>
      </c>
      <c r="AI698" s="227">
        <f t="shared" si="239"/>
        <v>0</v>
      </c>
      <c r="AJ698" s="228">
        <f t="shared" si="229"/>
        <v>1305</v>
      </c>
      <c r="AK698" s="218"/>
      <c r="AL698" s="229">
        <f t="shared" si="230"/>
        <v>0</v>
      </c>
      <c r="AM698" s="204"/>
      <c r="AN698" s="230">
        <v>110</v>
      </c>
      <c r="AO698" s="231">
        <f t="shared" si="240"/>
        <v>0</v>
      </c>
      <c r="AP698" s="232">
        <v>0.05</v>
      </c>
      <c r="AQ698" s="233">
        <f t="shared" si="241"/>
        <v>0</v>
      </c>
      <c r="AR698" s="234"/>
      <c r="AS698" s="235"/>
      <c r="AT698" s="236"/>
      <c r="AU698" s="237"/>
      <c r="AV698" s="238">
        <v>58</v>
      </c>
      <c r="AW698" s="239">
        <f>'[1]Nastavení cen'!$H$17</f>
        <v>390</v>
      </c>
      <c r="AX698" s="240">
        <v>580</v>
      </c>
    </row>
    <row r="699" spans="1:50" ht="17.25" hidden="1" customHeight="1" x14ac:dyDescent="0.3">
      <c r="A699" s="213"/>
      <c r="B699" s="214"/>
      <c r="C699" s="215"/>
      <c r="D699" s="186"/>
      <c r="E699" s="184"/>
      <c r="F699" s="185"/>
      <c r="G699" s="186"/>
      <c r="H699" s="186"/>
      <c r="I699" s="187"/>
      <c r="J699" s="188"/>
      <c r="K699" s="216"/>
      <c r="L699" s="186"/>
      <c r="M699" s="186"/>
      <c r="N699" s="187"/>
      <c r="O699" s="191"/>
      <c r="P699" s="384" t="s">
        <v>713</v>
      </c>
      <c r="Q699" s="218"/>
      <c r="R699" s="219">
        <f t="shared" si="224"/>
        <v>0</v>
      </c>
      <c r="S699" s="219">
        <f t="shared" si="225"/>
        <v>7</v>
      </c>
      <c r="T699" s="195"/>
      <c r="U699" s="196">
        <v>4</v>
      </c>
      <c r="V699" s="89">
        <f t="shared" si="220"/>
        <v>0</v>
      </c>
      <c r="W699" s="220" t="s">
        <v>715</v>
      </c>
      <c r="X699" s="221" t="s">
        <v>724</v>
      </c>
      <c r="Y699" s="222" t="s">
        <v>43</v>
      </c>
      <c r="Z699" s="199"/>
      <c r="AA699" s="218"/>
      <c r="AB699" s="223">
        <v>0</v>
      </c>
      <c r="AC699" s="224" t="s">
        <v>48</v>
      </c>
      <c r="AD699" s="225">
        <f t="shared" si="226"/>
        <v>377</v>
      </c>
      <c r="AE699" s="226">
        <f>CEILING(AD699+AD699*'[1]Nastavení cen'!$J$17,1)</f>
        <v>551</v>
      </c>
      <c r="AF699" s="226">
        <f t="shared" si="227"/>
        <v>0</v>
      </c>
      <c r="AG699" s="241"/>
      <c r="AH699" s="242"/>
      <c r="AI699" s="242"/>
      <c r="AJ699" s="228">
        <f t="shared" si="229"/>
        <v>551</v>
      </c>
      <c r="AK699" s="218"/>
      <c r="AL699" s="229">
        <f t="shared" si="230"/>
        <v>0</v>
      </c>
      <c r="AM699" s="204"/>
      <c r="AN699" s="230" t="s">
        <v>41</v>
      </c>
      <c r="AO699" s="231" t="s">
        <v>41</v>
      </c>
      <c r="AP699" s="245" t="s">
        <v>41</v>
      </c>
      <c r="AQ699" s="233" t="s">
        <v>41</v>
      </c>
      <c r="AR699" s="234" t="s">
        <v>41</v>
      </c>
      <c r="AS699" s="235"/>
      <c r="AT699" s="236"/>
      <c r="AU699" s="237"/>
      <c r="AV699" s="238">
        <v>58</v>
      </c>
      <c r="AW699" s="239">
        <f>'[1]Nastavení cen'!$H$17</f>
        <v>390</v>
      </c>
      <c r="AX699" s="240"/>
    </row>
    <row r="700" spans="1:50" ht="17.25" hidden="1" customHeight="1" x14ac:dyDescent="0.3">
      <c r="A700" s="213"/>
      <c r="B700" s="214"/>
      <c r="C700" s="215"/>
      <c r="D700" s="186"/>
      <c r="E700" s="184"/>
      <c r="F700" s="185"/>
      <c r="G700" s="186"/>
      <c r="H700" s="186"/>
      <c r="I700" s="187"/>
      <c r="J700" s="188"/>
      <c r="K700" s="216"/>
      <c r="L700" s="186"/>
      <c r="M700" s="186"/>
      <c r="N700" s="187"/>
      <c r="O700" s="191"/>
      <c r="P700" s="384" t="s">
        <v>713</v>
      </c>
      <c r="Q700" s="218"/>
      <c r="R700" s="219">
        <f t="shared" si="224"/>
        <v>0</v>
      </c>
      <c r="S700" s="219">
        <f t="shared" si="225"/>
        <v>7</v>
      </c>
      <c r="T700" s="195"/>
      <c r="U700" s="196">
        <v>2</v>
      </c>
      <c r="V700" s="89">
        <f t="shared" si="220"/>
        <v>0</v>
      </c>
      <c r="W700" s="220" t="s">
        <v>715</v>
      </c>
      <c r="X700" s="221" t="s">
        <v>727</v>
      </c>
      <c r="Y700" s="222" t="s">
        <v>728</v>
      </c>
      <c r="Z700" s="199"/>
      <c r="AA700" s="218"/>
      <c r="AB700" s="223">
        <v>0</v>
      </c>
      <c r="AC700" s="224" t="s">
        <v>48</v>
      </c>
      <c r="AD700" s="225">
        <f t="shared" si="226"/>
        <v>403</v>
      </c>
      <c r="AE700" s="226">
        <f>CEILING(AD700+AD700*'[1]Nastavení cen'!$J$17,1)</f>
        <v>589</v>
      </c>
      <c r="AF700" s="226">
        <f t="shared" si="227"/>
        <v>0</v>
      </c>
      <c r="AG700" s="241">
        <f>CEILING(AX700+(AX700*'[1]Nastavení cen'!$G$17),1)</f>
        <v>875</v>
      </c>
      <c r="AH700" s="242">
        <f>CEILING(AG700*'[1]Nastavení cen'!$K$17,1)+AG700</f>
        <v>1138</v>
      </c>
      <c r="AI700" s="242">
        <f t="shared" ref="AI700:AI701" si="242">(AB700*AH700)</f>
        <v>0</v>
      </c>
      <c r="AJ700" s="228">
        <f t="shared" si="229"/>
        <v>1727</v>
      </c>
      <c r="AK700" s="218"/>
      <c r="AL700" s="229">
        <f t="shared" si="230"/>
        <v>0</v>
      </c>
      <c r="AM700" s="204"/>
      <c r="AN700" s="230">
        <v>170</v>
      </c>
      <c r="AO700" s="231">
        <f t="shared" ref="AO700:AO701" si="243">AB700*AN700</f>
        <v>0</v>
      </c>
      <c r="AP700" s="232">
        <v>0.05</v>
      </c>
      <c r="AQ700" s="233">
        <f t="shared" ref="AQ700:AQ701" si="244">AB700*AN700*AP700</f>
        <v>0</v>
      </c>
      <c r="AR700" s="234"/>
      <c r="AS700" s="235"/>
      <c r="AT700" s="236"/>
      <c r="AU700" s="237"/>
      <c r="AV700" s="238">
        <v>62</v>
      </c>
      <c r="AW700" s="239">
        <f>'[1]Nastavení cen'!$H$17</f>
        <v>390</v>
      </c>
      <c r="AX700" s="240">
        <v>875</v>
      </c>
    </row>
    <row r="701" spans="1:50" ht="17.25" hidden="1" customHeight="1" x14ac:dyDescent="0.3">
      <c r="A701" s="213"/>
      <c r="B701" s="214"/>
      <c r="C701" s="215"/>
      <c r="D701" s="186"/>
      <c r="E701" s="184"/>
      <c r="F701" s="185"/>
      <c r="G701" s="186"/>
      <c r="H701" s="186"/>
      <c r="I701" s="187"/>
      <c r="J701" s="188"/>
      <c r="K701" s="216"/>
      <c r="L701" s="186"/>
      <c r="M701" s="186"/>
      <c r="N701" s="187"/>
      <c r="O701" s="191"/>
      <c r="P701" s="384" t="s">
        <v>713</v>
      </c>
      <c r="Q701" s="218"/>
      <c r="R701" s="219">
        <f t="shared" si="224"/>
        <v>0</v>
      </c>
      <c r="S701" s="219">
        <f t="shared" si="225"/>
        <v>7</v>
      </c>
      <c r="T701" s="195"/>
      <c r="U701" s="196">
        <v>5</v>
      </c>
      <c r="V701" s="89">
        <f t="shared" si="220"/>
        <v>0</v>
      </c>
      <c r="W701" s="220" t="s">
        <v>715</v>
      </c>
      <c r="X701" s="221" t="s">
        <v>727</v>
      </c>
      <c r="Y701" s="222" t="s">
        <v>729</v>
      </c>
      <c r="Z701" s="199"/>
      <c r="AA701" s="218"/>
      <c r="AB701" s="223">
        <v>0</v>
      </c>
      <c r="AC701" s="224" t="s">
        <v>48</v>
      </c>
      <c r="AD701" s="225">
        <f t="shared" si="226"/>
        <v>403</v>
      </c>
      <c r="AE701" s="226">
        <f>CEILING(AD701+AD701*'[1]Nastavení cen'!$J$17,1)</f>
        <v>589</v>
      </c>
      <c r="AF701" s="226">
        <f t="shared" si="227"/>
        <v>0</v>
      </c>
      <c r="AG701" s="227">
        <f>CEILING(AX701+(AX701*'[1]Nastavení cen'!$G$17),1)</f>
        <v>875</v>
      </c>
      <c r="AH701" s="227">
        <f>CEILING(AG701*'[1]Nastavení cen'!$K$17,1)+AG701</f>
        <v>1138</v>
      </c>
      <c r="AI701" s="227">
        <f t="shared" si="242"/>
        <v>0</v>
      </c>
      <c r="AJ701" s="228">
        <f t="shared" si="229"/>
        <v>1727</v>
      </c>
      <c r="AK701" s="218"/>
      <c r="AL701" s="229">
        <f t="shared" si="230"/>
        <v>0</v>
      </c>
      <c r="AM701" s="204"/>
      <c r="AN701" s="230">
        <v>170</v>
      </c>
      <c r="AO701" s="231">
        <f t="shared" si="243"/>
        <v>0</v>
      </c>
      <c r="AP701" s="232">
        <v>0.05</v>
      </c>
      <c r="AQ701" s="233">
        <f t="shared" si="244"/>
        <v>0</v>
      </c>
      <c r="AR701" s="234"/>
      <c r="AS701" s="235"/>
      <c r="AT701" s="236"/>
      <c r="AU701" s="237"/>
      <c r="AV701" s="238">
        <v>62</v>
      </c>
      <c r="AW701" s="239">
        <f>'[1]Nastavení cen'!$H$17</f>
        <v>390</v>
      </c>
      <c r="AX701" s="240">
        <v>875</v>
      </c>
    </row>
    <row r="702" spans="1:50" ht="17.25" hidden="1" customHeight="1" x14ac:dyDescent="0.3">
      <c r="A702" s="213"/>
      <c r="B702" s="214"/>
      <c r="C702" s="215"/>
      <c r="D702" s="186"/>
      <c r="E702" s="184"/>
      <c r="F702" s="185"/>
      <c r="G702" s="186"/>
      <c r="H702" s="186"/>
      <c r="I702" s="187"/>
      <c r="J702" s="188"/>
      <c r="K702" s="216"/>
      <c r="L702" s="186"/>
      <c r="M702" s="186"/>
      <c r="N702" s="187"/>
      <c r="O702" s="191"/>
      <c r="P702" s="384" t="s">
        <v>713</v>
      </c>
      <c r="Q702" s="218"/>
      <c r="R702" s="219">
        <f t="shared" si="224"/>
        <v>0</v>
      </c>
      <c r="S702" s="219">
        <f t="shared" si="225"/>
        <v>7</v>
      </c>
      <c r="T702" s="195"/>
      <c r="U702" s="196">
        <v>4</v>
      </c>
      <c r="V702" s="89">
        <f t="shared" si="220"/>
        <v>0</v>
      </c>
      <c r="W702" s="220" t="s">
        <v>715</v>
      </c>
      <c r="X702" s="221" t="s">
        <v>727</v>
      </c>
      <c r="Y702" s="222" t="s">
        <v>43</v>
      </c>
      <c r="Z702" s="199"/>
      <c r="AA702" s="218"/>
      <c r="AB702" s="223">
        <v>0</v>
      </c>
      <c r="AC702" s="224" t="s">
        <v>48</v>
      </c>
      <c r="AD702" s="225">
        <f t="shared" si="226"/>
        <v>403</v>
      </c>
      <c r="AE702" s="226">
        <f>CEILING(AD702+AD702*'[1]Nastavení cen'!$J$17,1)</f>
        <v>589</v>
      </c>
      <c r="AF702" s="226">
        <f t="shared" si="227"/>
        <v>0</v>
      </c>
      <c r="AG702" s="241"/>
      <c r="AH702" s="242"/>
      <c r="AI702" s="242"/>
      <c r="AJ702" s="228">
        <f t="shared" si="229"/>
        <v>589</v>
      </c>
      <c r="AK702" s="218"/>
      <c r="AL702" s="229">
        <f t="shared" si="230"/>
        <v>0</v>
      </c>
      <c r="AM702" s="204"/>
      <c r="AN702" s="230" t="s">
        <v>41</v>
      </c>
      <c r="AO702" s="231" t="s">
        <v>41</v>
      </c>
      <c r="AP702" s="245" t="s">
        <v>41</v>
      </c>
      <c r="AQ702" s="233" t="s">
        <v>41</v>
      </c>
      <c r="AR702" s="234" t="s">
        <v>41</v>
      </c>
      <c r="AS702" s="235"/>
      <c r="AT702" s="236"/>
      <c r="AU702" s="237"/>
      <c r="AV702" s="238">
        <v>62</v>
      </c>
      <c r="AW702" s="239">
        <f>'[1]Nastavení cen'!$H$17</f>
        <v>390</v>
      </c>
      <c r="AX702" s="240"/>
    </row>
    <row r="703" spans="1:50" ht="17.25" hidden="1" customHeight="1" x14ac:dyDescent="0.3">
      <c r="A703" s="213"/>
      <c r="B703" s="214"/>
      <c r="C703" s="215"/>
      <c r="D703" s="186"/>
      <c r="E703" s="184"/>
      <c r="F703" s="185"/>
      <c r="G703" s="186"/>
      <c r="H703" s="186"/>
      <c r="I703" s="187"/>
      <c r="J703" s="188"/>
      <c r="K703" s="216"/>
      <c r="L703" s="186"/>
      <c r="M703" s="186"/>
      <c r="N703" s="187"/>
      <c r="O703" s="191"/>
      <c r="P703" s="384" t="s">
        <v>713</v>
      </c>
      <c r="Q703" s="218"/>
      <c r="R703" s="219">
        <f t="shared" si="224"/>
        <v>0</v>
      </c>
      <c r="S703" s="219">
        <f t="shared" si="225"/>
        <v>7</v>
      </c>
      <c r="T703" s="195"/>
      <c r="U703" s="196">
        <v>2</v>
      </c>
      <c r="V703" s="89">
        <f t="shared" si="220"/>
        <v>0</v>
      </c>
      <c r="W703" s="220" t="s">
        <v>715</v>
      </c>
      <c r="X703" s="221" t="s">
        <v>730</v>
      </c>
      <c r="Y703" s="222" t="s">
        <v>731</v>
      </c>
      <c r="Z703" s="199"/>
      <c r="AA703" s="218"/>
      <c r="AB703" s="223">
        <v>0</v>
      </c>
      <c r="AC703" s="224" t="s">
        <v>48</v>
      </c>
      <c r="AD703" s="225">
        <f t="shared" si="226"/>
        <v>501</v>
      </c>
      <c r="AE703" s="226">
        <f>CEILING(AD703+AD703*'[1]Nastavení cen'!$J$17,1)</f>
        <v>732</v>
      </c>
      <c r="AF703" s="226">
        <f t="shared" si="227"/>
        <v>0</v>
      </c>
      <c r="AG703" s="241">
        <f>CEILING(AX703+(AX703*'[1]Nastavení cen'!$G$17),1)</f>
        <v>1200</v>
      </c>
      <c r="AH703" s="242">
        <f>CEILING(AG703*'[1]Nastavení cen'!$K$17,1)+AG703</f>
        <v>1560</v>
      </c>
      <c r="AI703" s="242">
        <f t="shared" ref="AI703:AI704" si="245">(AB703*AH703)</f>
        <v>0</v>
      </c>
      <c r="AJ703" s="228">
        <f t="shared" si="229"/>
        <v>2292</v>
      </c>
      <c r="AK703" s="218"/>
      <c r="AL703" s="229">
        <f t="shared" si="230"/>
        <v>0</v>
      </c>
      <c r="AM703" s="204"/>
      <c r="AN703" s="230">
        <v>210</v>
      </c>
      <c r="AO703" s="231">
        <f t="shared" ref="AO703:AO704" si="246">AB703*AN703</f>
        <v>0</v>
      </c>
      <c r="AP703" s="232">
        <v>0.05</v>
      </c>
      <c r="AQ703" s="233">
        <f t="shared" ref="AQ703:AQ704" si="247">AB703*AN703*AP703</f>
        <v>0</v>
      </c>
      <c r="AR703" s="234"/>
      <c r="AS703" s="235"/>
      <c r="AT703" s="236"/>
      <c r="AU703" s="237"/>
      <c r="AV703" s="238">
        <v>77</v>
      </c>
      <c r="AW703" s="239">
        <f>'[1]Nastavení cen'!$H$17</f>
        <v>390</v>
      </c>
      <c r="AX703" s="240">
        <v>1200</v>
      </c>
    </row>
    <row r="704" spans="1:50" ht="17.25" hidden="1" customHeight="1" x14ac:dyDescent="0.3">
      <c r="A704" s="213"/>
      <c r="B704" s="214"/>
      <c r="C704" s="215"/>
      <c r="D704" s="186"/>
      <c r="E704" s="184"/>
      <c r="F704" s="185"/>
      <c r="G704" s="186"/>
      <c r="H704" s="186"/>
      <c r="I704" s="187"/>
      <c r="J704" s="188"/>
      <c r="K704" s="216"/>
      <c r="L704" s="186"/>
      <c r="M704" s="186"/>
      <c r="N704" s="187"/>
      <c r="O704" s="191"/>
      <c r="P704" s="384" t="s">
        <v>713</v>
      </c>
      <c r="Q704" s="218"/>
      <c r="R704" s="219">
        <f t="shared" si="224"/>
        <v>0</v>
      </c>
      <c r="S704" s="219">
        <f t="shared" si="225"/>
        <v>7</v>
      </c>
      <c r="T704" s="195"/>
      <c r="U704" s="196">
        <v>5</v>
      </c>
      <c r="V704" s="89">
        <f t="shared" si="220"/>
        <v>0</v>
      </c>
      <c r="W704" s="220" t="s">
        <v>715</v>
      </c>
      <c r="X704" s="221" t="s">
        <v>730</v>
      </c>
      <c r="Y704" s="222" t="s">
        <v>732</v>
      </c>
      <c r="Z704" s="199"/>
      <c r="AA704" s="218"/>
      <c r="AB704" s="223">
        <v>0</v>
      </c>
      <c r="AC704" s="224" t="s">
        <v>48</v>
      </c>
      <c r="AD704" s="225">
        <f t="shared" si="226"/>
        <v>501</v>
      </c>
      <c r="AE704" s="226">
        <f>CEILING(AD704+AD704*'[1]Nastavení cen'!$J$17,1)</f>
        <v>732</v>
      </c>
      <c r="AF704" s="226">
        <f t="shared" si="227"/>
        <v>0</v>
      </c>
      <c r="AG704" s="227">
        <f>CEILING(AX704+(AX704*'[1]Nastavení cen'!$G$17),1)</f>
        <v>1200</v>
      </c>
      <c r="AH704" s="227">
        <f>CEILING(AG704*'[1]Nastavení cen'!$K$17,1)+AG704</f>
        <v>1560</v>
      </c>
      <c r="AI704" s="227">
        <f t="shared" si="245"/>
        <v>0</v>
      </c>
      <c r="AJ704" s="228">
        <f t="shared" si="229"/>
        <v>2292</v>
      </c>
      <c r="AK704" s="218"/>
      <c r="AL704" s="229">
        <f t="shared" si="230"/>
        <v>0</v>
      </c>
      <c r="AM704" s="204"/>
      <c r="AN704" s="230">
        <v>210</v>
      </c>
      <c r="AO704" s="231">
        <f t="shared" si="246"/>
        <v>0</v>
      </c>
      <c r="AP704" s="232">
        <v>0.05</v>
      </c>
      <c r="AQ704" s="233">
        <f t="shared" si="247"/>
        <v>0</v>
      </c>
      <c r="AR704" s="234"/>
      <c r="AS704" s="235"/>
      <c r="AT704" s="236"/>
      <c r="AU704" s="237"/>
      <c r="AV704" s="238">
        <v>77</v>
      </c>
      <c r="AW704" s="239">
        <f>'[1]Nastavení cen'!$H$17</f>
        <v>390</v>
      </c>
      <c r="AX704" s="240">
        <v>1200</v>
      </c>
    </row>
    <row r="705" spans="1:50" ht="17.25" hidden="1" customHeight="1" x14ac:dyDescent="0.3">
      <c r="A705" s="213"/>
      <c r="B705" s="214"/>
      <c r="C705" s="215"/>
      <c r="D705" s="186"/>
      <c r="E705" s="184"/>
      <c r="F705" s="185"/>
      <c r="G705" s="186"/>
      <c r="H705" s="186"/>
      <c r="I705" s="187"/>
      <c r="J705" s="188"/>
      <c r="K705" s="216"/>
      <c r="L705" s="186"/>
      <c r="M705" s="186"/>
      <c r="N705" s="187"/>
      <c r="O705" s="191"/>
      <c r="P705" s="384" t="s">
        <v>713</v>
      </c>
      <c r="Q705" s="218"/>
      <c r="R705" s="219">
        <f t="shared" si="224"/>
        <v>0</v>
      </c>
      <c r="S705" s="219">
        <f t="shared" si="225"/>
        <v>7</v>
      </c>
      <c r="T705" s="195"/>
      <c r="U705" s="196">
        <v>4</v>
      </c>
      <c r="V705" s="89">
        <f t="shared" si="220"/>
        <v>0</v>
      </c>
      <c r="W705" s="220" t="s">
        <v>715</v>
      </c>
      <c r="X705" s="221" t="s">
        <v>730</v>
      </c>
      <c r="Y705" s="222" t="s">
        <v>43</v>
      </c>
      <c r="Z705" s="199"/>
      <c r="AA705" s="218"/>
      <c r="AB705" s="223">
        <v>0</v>
      </c>
      <c r="AC705" s="224" t="s">
        <v>48</v>
      </c>
      <c r="AD705" s="225">
        <f t="shared" si="226"/>
        <v>501</v>
      </c>
      <c r="AE705" s="226">
        <f>CEILING(AD705+AD705*'[1]Nastavení cen'!$J$17,1)</f>
        <v>732</v>
      </c>
      <c r="AF705" s="226">
        <f t="shared" si="227"/>
        <v>0</v>
      </c>
      <c r="AG705" s="241"/>
      <c r="AH705" s="242"/>
      <c r="AI705" s="242"/>
      <c r="AJ705" s="228">
        <f t="shared" si="229"/>
        <v>732</v>
      </c>
      <c r="AK705" s="218"/>
      <c r="AL705" s="229">
        <f t="shared" si="230"/>
        <v>0</v>
      </c>
      <c r="AM705" s="204"/>
      <c r="AN705" s="230" t="s">
        <v>41</v>
      </c>
      <c r="AO705" s="231" t="s">
        <v>41</v>
      </c>
      <c r="AP705" s="245" t="s">
        <v>41</v>
      </c>
      <c r="AQ705" s="233" t="s">
        <v>41</v>
      </c>
      <c r="AR705" s="234" t="s">
        <v>41</v>
      </c>
      <c r="AS705" s="235"/>
      <c r="AT705" s="236"/>
      <c r="AU705" s="237"/>
      <c r="AV705" s="238">
        <v>77</v>
      </c>
      <c r="AW705" s="239">
        <f>'[1]Nastavení cen'!$H$17</f>
        <v>390</v>
      </c>
      <c r="AX705" s="240"/>
    </row>
    <row r="706" spans="1:50" ht="17.25" hidden="1" customHeight="1" x14ac:dyDescent="0.3">
      <c r="A706" s="213"/>
      <c r="B706" s="214"/>
      <c r="C706" s="215"/>
      <c r="D706" s="186"/>
      <c r="E706" s="184"/>
      <c r="F706" s="185"/>
      <c r="G706" s="186"/>
      <c r="H706" s="186"/>
      <c r="I706" s="187"/>
      <c r="J706" s="188"/>
      <c r="K706" s="216"/>
      <c r="L706" s="186"/>
      <c r="M706" s="186"/>
      <c r="N706" s="187"/>
      <c r="O706" s="191"/>
      <c r="P706" s="384" t="s">
        <v>713</v>
      </c>
      <c r="Q706" s="218"/>
      <c r="R706" s="219">
        <f t="shared" si="224"/>
        <v>0</v>
      </c>
      <c r="S706" s="219">
        <f t="shared" si="225"/>
        <v>7</v>
      </c>
      <c r="T706" s="195"/>
      <c r="U706" s="196">
        <v>2</v>
      </c>
      <c r="V706" s="89">
        <f t="shared" si="220"/>
        <v>0</v>
      </c>
      <c r="W706" s="220" t="s">
        <v>715</v>
      </c>
      <c r="X706" s="221" t="s">
        <v>733</v>
      </c>
      <c r="Y706" s="222" t="s">
        <v>734</v>
      </c>
      <c r="Z706" s="199"/>
      <c r="AA706" s="218"/>
      <c r="AB706" s="223">
        <v>0</v>
      </c>
      <c r="AC706" s="224" t="s">
        <v>48</v>
      </c>
      <c r="AD706" s="225">
        <f t="shared" si="226"/>
        <v>546</v>
      </c>
      <c r="AE706" s="226">
        <f>CEILING(AD706+AD706*'[1]Nastavení cen'!$J$17,1)</f>
        <v>798</v>
      </c>
      <c r="AF706" s="226">
        <f t="shared" si="227"/>
        <v>0</v>
      </c>
      <c r="AG706" s="241">
        <f>CEILING(AX706+(AX706*'[1]Nastavení cen'!$G$17),1)</f>
        <v>1500</v>
      </c>
      <c r="AH706" s="242">
        <f>CEILING(AG706*'[1]Nastavení cen'!$K$17,1)+AG706</f>
        <v>1950</v>
      </c>
      <c r="AI706" s="242">
        <f t="shared" ref="AI706:AI707" si="248">(AB706*AH706)</f>
        <v>0</v>
      </c>
      <c r="AJ706" s="228">
        <f t="shared" si="229"/>
        <v>2748</v>
      </c>
      <c r="AK706" s="218"/>
      <c r="AL706" s="229">
        <f t="shared" si="230"/>
        <v>0</v>
      </c>
      <c r="AM706" s="204"/>
      <c r="AN706" s="230">
        <v>260</v>
      </c>
      <c r="AO706" s="231">
        <f t="shared" ref="AO706:AO707" si="249">AB706*AN706</f>
        <v>0</v>
      </c>
      <c r="AP706" s="232">
        <v>0.05</v>
      </c>
      <c r="AQ706" s="233">
        <f t="shared" ref="AQ706:AQ707" si="250">AB706*AN706*AP706</f>
        <v>0</v>
      </c>
      <c r="AR706" s="234"/>
      <c r="AS706" s="235"/>
      <c r="AT706" s="236"/>
      <c r="AU706" s="237"/>
      <c r="AV706" s="238">
        <v>84</v>
      </c>
      <c r="AW706" s="239">
        <f>'[1]Nastavení cen'!$H$17</f>
        <v>390</v>
      </c>
      <c r="AX706" s="240">
        <v>1500</v>
      </c>
    </row>
    <row r="707" spans="1:50" ht="17.25" hidden="1" customHeight="1" x14ac:dyDescent="0.3">
      <c r="A707" s="213"/>
      <c r="B707" s="214"/>
      <c r="C707" s="215"/>
      <c r="D707" s="186"/>
      <c r="E707" s="184"/>
      <c r="F707" s="185"/>
      <c r="G707" s="186"/>
      <c r="H707" s="186"/>
      <c r="I707" s="187"/>
      <c r="J707" s="188"/>
      <c r="K707" s="216"/>
      <c r="L707" s="186"/>
      <c r="M707" s="186"/>
      <c r="N707" s="187"/>
      <c r="O707" s="191"/>
      <c r="P707" s="384" t="s">
        <v>713</v>
      </c>
      <c r="Q707" s="218"/>
      <c r="R707" s="219">
        <f t="shared" si="224"/>
        <v>0</v>
      </c>
      <c r="S707" s="219">
        <f t="shared" si="225"/>
        <v>7</v>
      </c>
      <c r="T707" s="195"/>
      <c r="U707" s="196">
        <v>5</v>
      </c>
      <c r="V707" s="89">
        <f t="shared" si="220"/>
        <v>0</v>
      </c>
      <c r="W707" s="220" t="s">
        <v>715</v>
      </c>
      <c r="X707" s="221" t="s">
        <v>733</v>
      </c>
      <c r="Y707" s="222" t="s">
        <v>735</v>
      </c>
      <c r="Z707" s="199"/>
      <c r="AA707" s="218"/>
      <c r="AB707" s="223">
        <v>0</v>
      </c>
      <c r="AC707" s="224" t="s">
        <v>48</v>
      </c>
      <c r="AD707" s="225">
        <f t="shared" si="226"/>
        <v>546</v>
      </c>
      <c r="AE707" s="226">
        <f>CEILING(AD707+AD707*'[1]Nastavení cen'!$J$17,1)</f>
        <v>798</v>
      </c>
      <c r="AF707" s="226">
        <f t="shared" si="227"/>
        <v>0</v>
      </c>
      <c r="AG707" s="227">
        <f>CEILING(AX707+(AX707*'[1]Nastavení cen'!$G$17),1)</f>
        <v>1500</v>
      </c>
      <c r="AH707" s="227">
        <f>CEILING(AG707*'[1]Nastavení cen'!$K$17,1)+AG707</f>
        <v>1950</v>
      </c>
      <c r="AI707" s="227">
        <f t="shared" si="248"/>
        <v>0</v>
      </c>
      <c r="AJ707" s="228">
        <f t="shared" si="229"/>
        <v>2748</v>
      </c>
      <c r="AK707" s="218"/>
      <c r="AL707" s="229">
        <f t="shared" si="230"/>
        <v>0</v>
      </c>
      <c r="AM707" s="204"/>
      <c r="AN707" s="230">
        <v>260</v>
      </c>
      <c r="AO707" s="231">
        <f t="shared" si="249"/>
        <v>0</v>
      </c>
      <c r="AP707" s="232">
        <v>0.05</v>
      </c>
      <c r="AQ707" s="233">
        <f t="shared" si="250"/>
        <v>0</v>
      </c>
      <c r="AR707" s="234"/>
      <c r="AS707" s="235"/>
      <c r="AT707" s="236"/>
      <c r="AU707" s="237"/>
      <c r="AV707" s="238">
        <v>84</v>
      </c>
      <c r="AW707" s="239">
        <f>'[1]Nastavení cen'!$H$17</f>
        <v>390</v>
      </c>
      <c r="AX707" s="240">
        <v>1500</v>
      </c>
    </row>
    <row r="708" spans="1:50" ht="17.25" hidden="1" customHeight="1" x14ac:dyDescent="0.3">
      <c r="A708" s="213"/>
      <c r="B708" s="214"/>
      <c r="C708" s="215"/>
      <c r="D708" s="186"/>
      <c r="E708" s="184"/>
      <c r="F708" s="185"/>
      <c r="G708" s="186"/>
      <c r="H708" s="186"/>
      <c r="I708" s="187"/>
      <c r="J708" s="188"/>
      <c r="K708" s="216"/>
      <c r="L708" s="186"/>
      <c r="M708" s="186"/>
      <c r="N708" s="187"/>
      <c r="O708" s="191"/>
      <c r="P708" s="384" t="s">
        <v>713</v>
      </c>
      <c r="Q708" s="218"/>
      <c r="R708" s="219">
        <f t="shared" si="224"/>
        <v>0</v>
      </c>
      <c r="S708" s="219">
        <f t="shared" si="225"/>
        <v>7</v>
      </c>
      <c r="T708" s="195"/>
      <c r="U708" s="196">
        <v>4</v>
      </c>
      <c r="V708" s="89">
        <f t="shared" si="220"/>
        <v>0</v>
      </c>
      <c r="W708" s="220" t="s">
        <v>715</v>
      </c>
      <c r="X708" s="221" t="s">
        <v>733</v>
      </c>
      <c r="Y708" s="222" t="s">
        <v>43</v>
      </c>
      <c r="Z708" s="199"/>
      <c r="AA708" s="218"/>
      <c r="AB708" s="223">
        <v>0</v>
      </c>
      <c r="AC708" s="224" t="s">
        <v>48</v>
      </c>
      <c r="AD708" s="225">
        <f t="shared" si="226"/>
        <v>546</v>
      </c>
      <c r="AE708" s="226">
        <f>CEILING(AD708+AD708*'[1]Nastavení cen'!$J$17,1)</f>
        <v>798</v>
      </c>
      <c r="AF708" s="226">
        <f t="shared" si="227"/>
        <v>0</v>
      </c>
      <c r="AG708" s="241"/>
      <c r="AH708" s="242"/>
      <c r="AI708" s="242"/>
      <c r="AJ708" s="228">
        <f t="shared" si="229"/>
        <v>798</v>
      </c>
      <c r="AK708" s="218"/>
      <c r="AL708" s="229">
        <f t="shared" si="230"/>
        <v>0</v>
      </c>
      <c r="AM708" s="204"/>
      <c r="AN708" s="230" t="s">
        <v>41</v>
      </c>
      <c r="AO708" s="231" t="s">
        <v>41</v>
      </c>
      <c r="AP708" s="245" t="s">
        <v>41</v>
      </c>
      <c r="AQ708" s="233" t="s">
        <v>41</v>
      </c>
      <c r="AR708" s="234" t="s">
        <v>41</v>
      </c>
      <c r="AS708" s="235"/>
      <c r="AT708" s="236"/>
      <c r="AU708" s="237"/>
      <c r="AV708" s="238">
        <v>84</v>
      </c>
      <c r="AW708" s="239">
        <f>'[1]Nastavení cen'!$H$17</f>
        <v>390</v>
      </c>
      <c r="AX708" s="240"/>
    </row>
    <row r="709" spans="1:50" ht="17.25" hidden="1" customHeight="1" x14ac:dyDescent="0.3">
      <c r="A709" s="213"/>
      <c r="B709" s="214"/>
      <c r="C709" s="215"/>
      <c r="D709" s="186"/>
      <c r="E709" s="184"/>
      <c r="F709" s="185"/>
      <c r="G709" s="186"/>
      <c r="H709" s="186"/>
      <c r="I709" s="187"/>
      <c r="J709" s="188"/>
      <c r="K709" s="216"/>
      <c r="L709" s="186"/>
      <c r="M709" s="186"/>
      <c r="N709" s="187"/>
      <c r="O709" s="191"/>
      <c r="P709" s="384" t="s">
        <v>713</v>
      </c>
      <c r="Q709" s="218"/>
      <c r="R709" s="219">
        <f t="shared" si="224"/>
        <v>0</v>
      </c>
      <c r="S709" s="219">
        <f t="shared" si="225"/>
        <v>7</v>
      </c>
      <c r="T709" s="195"/>
      <c r="U709" s="196">
        <v>1</v>
      </c>
      <c r="V709" s="89">
        <f t="shared" si="220"/>
        <v>0</v>
      </c>
      <c r="W709" s="220" t="s">
        <v>736</v>
      </c>
      <c r="X709" s="221" t="s">
        <v>487</v>
      </c>
      <c r="Y709" s="222" t="s">
        <v>737</v>
      </c>
      <c r="Z709" s="199"/>
      <c r="AA709" s="218"/>
      <c r="AB709" s="223">
        <v>0</v>
      </c>
      <c r="AC709" s="224" t="s">
        <v>48</v>
      </c>
      <c r="AD709" s="225">
        <f t="shared" si="226"/>
        <v>631</v>
      </c>
      <c r="AE709" s="226">
        <f>CEILING(AD709+AD709*'[1]Nastavení cen'!$J$17,1)</f>
        <v>922</v>
      </c>
      <c r="AF709" s="226">
        <f t="shared" si="227"/>
        <v>0</v>
      </c>
      <c r="AG709" s="241">
        <f>CEILING(AX709+(AX709*'[1]Nastavení cen'!$G$17),1)</f>
        <v>1900</v>
      </c>
      <c r="AH709" s="242">
        <f>CEILING(AG709*'[1]Nastavení cen'!$K$17,1)+AG709</f>
        <v>2470</v>
      </c>
      <c r="AI709" s="242">
        <f t="shared" ref="AI709:AI710" si="251">(AB709*AH709)</f>
        <v>0</v>
      </c>
      <c r="AJ709" s="228">
        <f t="shared" si="229"/>
        <v>3392</v>
      </c>
      <c r="AK709" s="218"/>
      <c r="AL709" s="229">
        <f t="shared" si="230"/>
        <v>0</v>
      </c>
      <c r="AM709" s="204"/>
      <c r="AN709" s="230">
        <v>335</v>
      </c>
      <c r="AO709" s="231">
        <f t="shared" ref="AO709:AO710" si="252">AB709*AN709</f>
        <v>0</v>
      </c>
      <c r="AP709" s="232">
        <v>0.05</v>
      </c>
      <c r="AQ709" s="233">
        <f t="shared" ref="AQ709:AQ710" si="253">AB709*AN709*AP709</f>
        <v>0</v>
      </c>
      <c r="AR709" s="234"/>
      <c r="AS709" s="235"/>
      <c r="AT709" s="236"/>
      <c r="AU709" s="237"/>
      <c r="AV709" s="238">
        <v>97</v>
      </c>
      <c r="AW709" s="239">
        <f>'[1]Nastavení cen'!$H$17</f>
        <v>390</v>
      </c>
      <c r="AX709" s="240">
        <v>1900</v>
      </c>
    </row>
    <row r="710" spans="1:50" ht="17.25" hidden="1" customHeight="1" x14ac:dyDescent="0.3">
      <c r="A710" s="213"/>
      <c r="B710" s="214"/>
      <c r="C710" s="215"/>
      <c r="D710" s="186"/>
      <c r="E710" s="184"/>
      <c r="F710" s="185"/>
      <c r="G710" s="186"/>
      <c r="H710" s="186"/>
      <c r="I710" s="187"/>
      <c r="J710" s="188"/>
      <c r="K710" s="216"/>
      <c r="L710" s="186"/>
      <c r="M710" s="186"/>
      <c r="N710" s="187"/>
      <c r="O710" s="191"/>
      <c r="P710" s="384" t="s">
        <v>713</v>
      </c>
      <c r="Q710" s="218"/>
      <c r="R710" s="219">
        <f t="shared" si="224"/>
        <v>0</v>
      </c>
      <c r="S710" s="219">
        <f t="shared" si="225"/>
        <v>7</v>
      </c>
      <c r="T710" s="195"/>
      <c r="U710" s="196">
        <v>5</v>
      </c>
      <c r="V710" s="89">
        <f t="shared" si="220"/>
        <v>0</v>
      </c>
      <c r="W710" s="220" t="s">
        <v>736</v>
      </c>
      <c r="X710" s="221" t="s">
        <v>487</v>
      </c>
      <c r="Y710" s="222" t="s">
        <v>489</v>
      </c>
      <c r="Z710" s="199"/>
      <c r="AA710" s="218"/>
      <c r="AB710" s="223">
        <v>0</v>
      </c>
      <c r="AC710" s="224" t="s">
        <v>48</v>
      </c>
      <c r="AD710" s="225">
        <f t="shared" si="226"/>
        <v>631</v>
      </c>
      <c r="AE710" s="226">
        <f>CEILING(AD710+AD710*'[1]Nastavení cen'!$J$17,1)</f>
        <v>922</v>
      </c>
      <c r="AF710" s="226">
        <f t="shared" si="227"/>
        <v>0</v>
      </c>
      <c r="AG710" s="227">
        <f>CEILING(AX710+(AX710*'[1]Nastavení cen'!$G$17),1)</f>
        <v>1900</v>
      </c>
      <c r="AH710" s="227">
        <f>CEILING(AG710*'[1]Nastavení cen'!$K$17,1)+AG710</f>
        <v>2470</v>
      </c>
      <c r="AI710" s="227">
        <f t="shared" si="251"/>
        <v>0</v>
      </c>
      <c r="AJ710" s="228">
        <f t="shared" si="229"/>
        <v>3392</v>
      </c>
      <c r="AK710" s="218"/>
      <c r="AL710" s="229">
        <f t="shared" si="230"/>
        <v>0</v>
      </c>
      <c r="AM710" s="204"/>
      <c r="AN710" s="230">
        <v>335</v>
      </c>
      <c r="AO710" s="231">
        <f t="shared" si="252"/>
        <v>0</v>
      </c>
      <c r="AP710" s="232">
        <v>0.05</v>
      </c>
      <c r="AQ710" s="233">
        <f t="shared" si="253"/>
        <v>0</v>
      </c>
      <c r="AR710" s="234"/>
      <c r="AS710" s="235"/>
      <c r="AT710" s="236"/>
      <c r="AU710" s="237"/>
      <c r="AV710" s="238">
        <v>97</v>
      </c>
      <c r="AW710" s="239">
        <f>'[1]Nastavení cen'!$H$17</f>
        <v>390</v>
      </c>
      <c r="AX710" s="240">
        <v>1900</v>
      </c>
    </row>
    <row r="711" spans="1:50" ht="17.25" hidden="1" customHeight="1" x14ac:dyDescent="0.3">
      <c r="A711" s="213"/>
      <c r="B711" s="214"/>
      <c r="C711" s="215"/>
      <c r="D711" s="186"/>
      <c r="E711" s="184"/>
      <c r="F711" s="185"/>
      <c r="G711" s="186"/>
      <c r="H711" s="186"/>
      <c r="I711" s="187"/>
      <c r="J711" s="188"/>
      <c r="K711" s="216"/>
      <c r="L711" s="186"/>
      <c r="M711" s="186"/>
      <c r="N711" s="187"/>
      <c r="O711" s="191"/>
      <c r="P711" s="384" t="s">
        <v>713</v>
      </c>
      <c r="Q711" s="218"/>
      <c r="R711" s="219">
        <f t="shared" si="224"/>
        <v>0</v>
      </c>
      <c r="S711" s="219">
        <f t="shared" si="225"/>
        <v>7</v>
      </c>
      <c r="T711" s="195"/>
      <c r="U711" s="196">
        <v>4</v>
      </c>
      <c r="V711" s="89">
        <f t="shared" si="220"/>
        <v>0</v>
      </c>
      <c r="W711" s="220" t="s">
        <v>736</v>
      </c>
      <c r="X711" s="221" t="s">
        <v>487</v>
      </c>
      <c r="Y711" s="222" t="s">
        <v>43</v>
      </c>
      <c r="Z711" s="199"/>
      <c r="AA711" s="218"/>
      <c r="AB711" s="223">
        <v>0</v>
      </c>
      <c r="AC711" s="224" t="s">
        <v>48</v>
      </c>
      <c r="AD711" s="225">
        <f t="shared" si="226"/>
        <v>631</v>
      </c>
      <c r="AE711" s="226">
        <f>CEILING(AD711+AD711*'[1]Nastavení cen'!$J$17,1)</f>
        <v>922</v>
      </c>
      <c r="AF711" s="226">
        <f t="shared" si="227"/>
        <v>0</v>
      </c>
      <c r="AG711" s="241"/>
      <c r="AH711" s="242"/>
      <c r="AI711" s="242"/>
      <c r="AJ711" s="228">
        <f t="shared" si="229"/>
        <v>922</v>
      </c>
      <c r="AK711" s="218"/>
      <c r="AL711" s="229">
        <f t="shared" si="230"/>
        <v>0</v>
      </c>
      <c r="AM711" s="204"/>
      <c r="AN711" s="230" t="s">
        <v>41</v>
      </c>
      <c r="AO711" s="231" t="s">
        <v>41</v>
      </c>
      <c r="AP711" s="245" t="s">
        <v>41</v>
      </c>
      <c r="AQ711" s="233" t="s">
        <v>41</v>
      </c>
      <c r="AR711" s="234" t="s">
        <v>41</v>
      </c>
      <c r="AS711" s="235"/>
      <c r="AT711" s="236"/>
      <c r="AU711" s="237"/>
      <c r="AV711" s="238">
        <v>97</v>
      </c>
      <c r="AW711" s="239">
        <f>'[1]Nastavení cen'!$H$17</f>
        <v>390</v>
      </c>
      <c r="AX711" s="240"/>
    </row>
    <row r="712" spans="1:50" ht="17.25" hidden="1" customHeight="1" x14ac:dyDescent="0.3">
      <c r="A712" s="213"/>
      <c r="B712" s="214"/>
      <c r="C712" s="215"/>
      <c r="D712" s="186"/>
      <c r="E712" s="184"/>
      <c r="F712" s="185"/>
      <c r="G712" s="186"/>
      <c r="H712" s="186"/>
      <c r="I712" s="187"/>
      <c r="J712" s="188"/>
      <c r="K712" s="216"/>
      <c r="L712" s="186"/>
      <c r="M712" s="186"/>
      <c r="N712" s="187"/>
      <c r="O712" s="191"/>
      <c r="P712" s="384" t="s">
        <v>713</v>
      </c>
      <c r="Q712" s="218"/>
      <c r="R712" s="219">
        <f t="shared" si="224"/>
        <v>0</v>
      </c>
      <c r="S712" s="219">
        <f t="shared" si="225"/>
        <v>7</v>
      </c>
      <c r="T712" s="195"/>
      <c r="U712" s="196">
        <v>1</v>
      </c>
      <c r="V712" s="89">
        <f t="shared" si="220"/>
        <v>0</v>
      </c>
      <c r="W712" s="220" t="s">
        <v>736</v>
      </c>
      <c r="X712" s="221" t="s">
        <v>490</v>
      </c>
      <c r="Y712" s="222" t="s">
        <v>738</v>
      </c>
      <c r="Z712" s="199"/>
      <c r="AA712" s="218"/>
      <c r="AB712" s="223">
        <v>0</v>
      </c>
      <c r="AC712" s="224" t="s">
        <v>48</v>
      </c>
      <c r="AD712" s="225">
        <f t="shared" si="226"/>
        <v>696</v>
      </c>
      <c r="AE712" s="226">
        <f>CEILING(AD712+AD712*'[1]Nastavení cen'!$J$17,1)</f>
        <v>1017</v>
      </c>
      <c r="AF712" s="226">
        <f t="shared" si="227"/>
        <v>0</v>
      </c>
      <c r="AG712" s="241">
        <f>CEILING(AX712+(AX712*'[1]Nastavení cen'!$G$17),1)</f>
        <v>2200</v>
      </c>
      <c r="AH712" s="242">
        <f>CEILING(AG712*'[1]Nastavení cen'!$K$17,1)+AG712</f>
        <v>2860</v>
      </c>
      <c r="AI712" s="242">
        <f t="shared" ref="AI712:AI713" si="254">(AB712*AH712)</f>
        <v>0</v>
      </c>
      <c r="AJ712" s="228">
        <f t="shared" si="229"/>
        <v>3877</v>
      </c>
      <c r="AK712" s="218"/>
      <c r="AL712" s="229">
        <f t="shared" si="230"/>
        <v>0</v>
      </c>
      <c r="AM712" s="204"/>
      <c r="AN712" s="230">
        <v>360</v>
      </c>
      <c r="AO712" s="231">
        <f t="shared" ref="AO712:AO713" si="255">AB712*AN712</f>
        <v>0</v>
      </c>
      <c r="AP712" s="232">
        <v>0.05</v>
      </c>
      <c r="AQ712" s="233">
        <f t="shared" ref="AQ712:AQ713" si="256">AB712*AN712*AP712</f>
        <v>0</v>
      </c>
      <c r="AR712" s="234"/>
      <c r="AS712" s="235"/>
      <c r="AT712" s="236"/>
      <c r="AU712" s="237"/>
      <c r="AV712" s="238">
        <v>107</v>
      </c>
      <c r="AW712" s="239">
        <f>'[1]Nastavení cen'!$H$17</f>
        <v>390</v>
      </c>
      <c r="AX712" s="240">
        <v>2200</v>
      </c>
    </row>
    <row r="713" spans="1:50" ht="17.25" hidden="1" customHeight="1" x14ac:dyDescent="0.3">
      <c r="A713" s="213"/>
      <c r="B713" s="214"/>
      <c r="C713" s="215"/>
      <c r="D713" s="186"/>
      <c r="E713" s="184"/>
      <c r="F713" s="185"/>
      <c r="G713" s="186"/>
      <c r="H713" s="186"/>
      <c r="I713" s="187"/>
      <c r="J713" s="188"/>
      <c r="K713" s="216"/>
      <c r="L713" s="186"/>
      <c r="M713" s="186"/>
      <c r="N713" s="187"/>
      <c r="O713" s="191"/>
      <c r="P713" s="384" t="s">
        <v>713</v>
      </c>
      <c r="Q713" s="218"/>
      <c r="R713" s="219">
        <f t="shared" si="224"/>
        <v>0</v>
      </c>
      <c r="S713" s="219">
        <f t="shared" si="225"/>
        <v>7</v>
      </c>
      <c r="T713" s="195"/>
      <c r="U713" s="196">
        <v>5</v>
      </c>
      <c r="V713" s="89">
        <f t="shared" si="220"/>
        <v>0</v>
      </c>
      <c r="W713" s="220" t="s">
        <v>736</v>
      </c>
      <c r="X713" s="221" t="s">
        <v>490</v>
      </c>
      <c r="Y713" s="222" t="s">
        <v>491</v>
      </c>
      <c r="Z713" s="199"/>
      <c r="AA713" s="218"/>
      <c r="AB713" s="223">
        <v>0</v>
      </c>
      <c r="AC713" s="224" t="s">
        <v>48</v>
      </c>
      <c r="AD713" s="225">
        <f t="shared" si="226"/>
        <v>696</v>
      </c>
      <c r="AE713" s="226">
        <f>CEILING(AD713+AD713*'[1]Nastavení cen'!$J$17,1)</f>
        <v>1017</v>
      </c>
      <c r="AF713" s="226">
        <f t="shared" si="227"/>
        <v>0</v>
      </c>
      <c r="AG713" s="227">
        <f>CEILING(AX713+(AX713*'[1]Nastavení cen'!$G$17),1)</f>
        <v>2200</v>
      </c>
      <c r="AH713" s="227">
        <f>CEILING(AG713*'[1]Nastavení cen'!$K$17,1)+AG713</f>
        <v>2860</v>
      </c>
      <c r="AI713" s="227">
        <f t="shared" si="254"/>
        <v>0</v>
      </c>
      <c r="AJ713" s="228">
        <f t="shared" si="229"/>
        <v>3877</v>
      </c>
      <c r="AK713" s="218"/>
      <c r="AL713" s="229">
        <f t="shared" si="230"/>
        <v>0</v>
      </c>
      <c r="AM713" s="204"/>
      <c r="AN713" s="230">
        <v>360</v>
      </c>
      <c r="AO713" s="231">
        <f t="shared" si="255"/>
        <v>0</v>
      </c>
      <c r="AP713" s="232">
        <v>0.05</v>
      </c>
      <c r="AQ713" s="233">
        <f t="shared" si="256"/>
        <v>0</v>
      </c>
      <c r="AR713" s="234"/>
      <c r="AS713" s="235"/>
      <c r="AT713" s="236"/>
      <c r="AU713" s="237"/>
      <c r="AV713" s="238">
        <v>107</v>
      </c>
      <c r="AW713" s="239">
        <f>'[1]Nastavení cen'!$H$17</f>
        <v>390</v>
      </c>
      <c r="AX713" s="240">
        <v>2200</v>
      </c>
    </row>
    <row r="714" spans="1:50" ht="17.25" hidden="1" customHeight="1" x14ac:dyDescent="0.3">
      <c r="A714" s="213"/>
      <c r="B714" s="214"/>
      <c r="C714" s="215"/>
      <c r="D714" s="186"/>
      <c r="E714" s="184"/>
      <c r="F714" s="185"/>
      <c r="G714" s="186"/>
      <c r="H714" s="186"/>
      <c r="I714" s="187"/>
      <c r="J714" s="188"/>
      <c r="K714" s="216"/>
      <c r="L714" s="186"/>
      <c r="M714" s="186"/>
      <c r="N714" s="187"/>
      <c r="O714" s="191"/>
      <c r="P714" s="384" t="s">
        <v>713</v>
      </c>
      <c r="Q714" s="218"/>
      <c r="R714" s="219">
        <f t="shared" si="224"/>
        <v>0</v>
      </c>
      <c r="S714" s="219">
        <f t="shared" si="225"/>
        <v>7</v>
      </c>
      <c r="T714" s="195"/>
      <c r="U714" s="196">
        <v>4</v>
      </c>
      <c r="V714" s="89">
        <f t="shared" si="220"/>
        <v>0</v>
      </c>
      <c r="W714" s="220" t="s">
        <v>736</v>
      </c>
      <c r="X714" s="221" t="s">
        <v>490</v>
      </c>
      <c r="Y714" s="222" t="s">
        <v>43</v>
      </c>
      <c r="Z714" s="199"/>
      <c r="AA714" s="218"/>
      <c r="AB714" s="223">
        <v>0</v>
      </c>
      <c r="AC714" s="224" t="s">
        <v>48</v>
      </c>
      <c r="AD714" s="225">
        <f t="shared" si="226"/>
        <v>696</v>
      </c>
      <c r="AE714" s="226">
        <f>CEILING(AD714+AD714*'[1]Nastavení cen'!$J$17,1)</f>
        <v>1017</v>
      </c>
      <c r="AF714" s="226">
        <f t="shared" si="227"/>
        <v>0</v>
      </c>
      <c r="AG714" s="241"/>
      <c r="AH714" s="242"/>
      <c r="AI714" s="242"/>
      <c r="AJ714" s="228">
        <f t="shared" si="229"/>
        <v>1017</v>
      </c>
      <c r="AK714" s="218"/>
      <c r="AL714" s="229">
        <f t="shared" si="230"/>
        <v>0</v>
      </c>
      <c r="AM714" s="204"/>
      <c r="AN714" s="230" t="s">
        <v>41</v>
      </c>
      <c r="AO714" s="231" t="s">
        <v>41</v>
      </c>
      <c r="AP714" s="245" t="s">
        <v>41</v>
      </c>
      <c r="AQ714" s="233" t="s">
        <v>41</v>
      </c>
      <c r="AR714" s="234" t="s">
        <v>41</v>
      </c>
      <c r="AS714" s="235"/>
      <c r="AT714" s="236"/>
      <c r="AU714" s="237"/>
      <c r="AV714" s="238">
        <v>107</v>
      </c>
      <c r="AW714" s="239">
        <f>'[1]Nastavení cen'!$H$17</f>
        <v>390</v>
      </c>
      <c r="AX714" s="240"/>
    </row>
    <row r="715" spans="1:50" ht="17.25" hidden="1" customHeight="1" x14ac:dyDescent="0.3">
      <c r="A715" s="213"/>
      <c r="B715" s="214"/>
      <c r="C715" s="215"/>
      <c r="D715" s="186"/>
      <c r="E715" s="184"/>
      <c r="F715" s="185"/>
      <c r="G715" s="186"/>
      <c r="H715" s="186"/>
      <c r="I715" s="187"/>
      <c r="J715" s="188"/>
      <c r="K715" s="216"/>
      <c r="L715" s="186"/>
      <c r="M715" s="186"/>
      <c r="N715" s="187"/>
      <c r="O715" s="191"/>
      <c r="P715" s="384" t="s">
        <v>713</v>
      </c>
      <c r="Q715" s="218"/>
      <c r="R715" s="219">
        <f t="shared" si="224"/>
        <v>0</v>
      </c>
      <c r="S715" s="219">
        <f t="shared" si="225"/>
        <v>7</v>
      </c>
      <c r="T715" s="195"/>
      <c r="U715" s="196">
        <v>4</v>
      </c>
      <c r="V715" s="89">
        <f t="shared" si="220"/>
        <v>0</v>
      </c>
      <c r="W715" s="220" t="s">
        <v>736</v>
      </c>
      <c r="X715" s="221" t="s">
        <v>739</v>
      </c>
      <c r="Y715" s="222" t="s">
        <v>43</v>
      </c>
      <c r="Z715" s="199"/>
      <c r="AA715" s="218"/>
      <c r="AB715" s="223">
        <v>0</v>
      </c>
      <c r="AC715" s="224" t="s">
        <v>48</v>
      </c>
      <c r="AD715" s="225">
        <f t="shared" si="226"/>
        <v>754</v>
      </c>
      <c r="AE715" s="226">
        <f>CEILING(AD715+AD715*'[1]Nastavení cen'!$J$17,1)</f>
        <v>1101</v>
      </c>
      <c r="AF715" s="226">
        <f t="shared" si="227"/>
        <v>0</v>
      </c>
      <c r="AG715" s="241"/>
      <c r="AH715" s="242"/>
      <c r="AI715" s="242"/>
      <c r="AJ715" s="228">
        <f t="shared" si="229"/>
        <v>1101</v>
      </c>
      <c r="AK715" s="218"/>
      <c r="AL715" s="229">
        <f t="shared" si="230"/>
        <v>0</v>
      </c>
      <c r="AM715" s="204"/>
      <c r="AN715" s="230" t="s">
        <v>41</v>
      </c>
      <c r="AO715" s="231" t="s">
        <v>41</v>
      </c>
      <c r="AP715" s="245" t="s">
        <v>41</v>
      </c>
      <c r="AQ715" s="233" t="s">
        <v>41</v>
      </c>
      <c r="AR715" s="234" t="s">
        <v>41</v>
      </c>
      <c r="AS715" s="235"/>
      <c r="AT715" s="236"/>
      <c r="AU715" s="237"/>
      <c r="AV715" s="238">
        <v>116</v>
      </c>
      <c r="AW715" s="239">
        <f>'[1]Nastavení cen'!$H$17</f>
        <v>390</v>
      </c>
      <c r="AX715" s="240"/>
    </row>
    <row r="716" spans="1:50" ht="17.25" hidden="1" customHeight="1" x14ac:dyDescent="0.3">
      <c r="A716" s="213"/>
      <c r="B716" s="214"/>
      <c r="C716" s="215"/>
      <c r="D716" s="186"/>
      <c r="E716" s="184"/>
      <c r="F716" s="185"/>
      <c r="G716" s="186"/>
      <c r="H716" s="186"/>
      <c r="I716" s="187"/>
      <c r="J716" s="188"/>
      <c r="K716" s="216"/>
      <c r="L716" s="186"/>
      <c r="M716" s="186"/>
      <c r="N716" s="187"/>
      <c r="O716" s="191"/>
      <c r="P716" s="384" t="s">
        <v>713</v>
      </c>
      <c r="Q716" s="218"/>
      <c r="R716" s="219">
        <f t="shared" si="224"/>
        <v>0</v>
      </c>
      <c r="S716" s="219">
        <f t="shared" si="225"/>
        <v>7</v>
      </c>
      <c r="T716" s="195"/>
      <c r="U716" s="196">
        <v>4</v>
      </c>
      <c r="V716" s="89">
        <f t="shared" si="220"/>
        <v>0</v>
      </c>
      <c r="W716" s="220" t="s">
        <v>715</v>
      </c>
      <c r="X716" s="221" t="s">
        <v>740</v>
      </c>
      <c r="Y716" s="222" t="s">
        <v>43</v>
      </c>
      <c r="Z716" s="199"/>
      <c r="AA716" s="218"/>
      <c r="AB716" s="223">
        <v>0</v>
      </c>
      <c r="AC716" s="224" t="s">
        <v>48</v>
      </c>
      <c r="AD716" s="225">
        <f t="shared" si="226"/>
        <v>403</v>
      </c>
      <c r="AE716" s="226">
        <f>CEILING(AD716+AD716*'[1]Nastavení cen'!$J$17,1)</f>
        <v>589</v>
      </c>
      <c r="AF716" s="226">
        <f t="shared" si="227"/>
        <v>0</v>
      </c>
      <c r="AG716" s="241"/>
      <c r="AH716" s="242"/>
      <c r="AI716" s="242"/>
      <c r="AJ716" s="228">
        <f t="shared" si="229"/>
        <v>589</v>
      </c>
      <c r="AK716" s="218"/>
      <c r="AL716" s="229">
        <f t="shared" si="230"/>
        <v>0</v>
      </c>
      <c r="AM716" s="204"/>
      <c r="AN716" s="230" t="s">
        <v>41</v>
      </c>
      <c r="AO716" s="231" t="s">
        <v>41</v>
      </c>
      <c r="AP716" s="245" t="s">
        <v>41</v>
      </c>
      <c r="AQ716" s="233" t="s">
        <v>41</v>
      </c>
      <c r="AR716" s="234" t="s">
        <v>41</v>
      </c>
      <c r="AS716" s="235"/>
      <c r="AT716" s="236"/>
      <c r="AU716" s="237"/>
      <c r="AV716" s="238">
        <v>62</v>
      </c>
      <c r="AW716" s="239">
        <f>'[1]Nastavení cen'!$H$17</f>
        <v>390</v>
      </c>
      <c r="AX716" s="240"/>
    </row>
    <row r="717" spans="1:50" ht="17.25" hidden="1" customHeight="1" x14ac:dyDescent="0.3">
      <c r="A717" s="213"/>
      <c r="B717" s="214"/>
      <c r="C717" s="215"/>
      <c r="D717" s="186"/>
      <c r="E717" s="184"/>
      <c r="F717" s="185"/>
      <c r="G717" s="186"/>
      <c r="H717" s="186"/>
      <c r="I717" s="187"/>
      <c r="J717" s="188"/>
      <c r="K717" s="216"/>
      <c r="L717" s="186"/>
      <c r="M717" s="186"/>
      <c r="N717" s="187"/>
      <c r="O717" s="191"/>
      <c r="P717" s="384" t="s">
        <v>713</v>
      </c>
      <c r="Q717" s="218"/>
      <c r="R717" s="219">
        <f t="shared" si="224"/>
        <v>0</v>
      </c>
      <c r="S717" s="219">
        <f t="shared" si="225"/>
        <v>7</v>
      </c>
      <c r="T717" s="195"/>
      <c r="U717" s="196">
        <v>4</v>
      </c>
      <c r="V717" s="89">
        <f t="shared" si="220"/>
        <v>0</v>
      </c>
      <c r="W717" s="220" t="s">
        <v>715</v>
      </c>
      <c r="X717" s="221" t="s">
        <v>741</v>
      </c>
      <c r="Y717" s="222" t="s">
        <v>43</v>
      </c>
      <c r="Z717" s="199"/>
      <c r="AA717" s="218"/>
      <c r="AB717" s="223">
        <v>0</v>
      </c>
      <c r="AC717" s="224" t="s">
        <v>48</v>
      </c>
      <c r="AD717" s="225">
        <f t="shared" si="226"/>
        <v>631</v>
      </c>
      <c r="AE717" s="226">
        <f>CEILING(AD717+AD717*'[1]Nastavení cen'!$J$17,1)</f>
        <v>922</v>
      </c>
      <c r="AF717" s="226">
        <f t="shared" si="227"/>
        <v>0</v>
      </c>
      <c r="AG717" s="241"/>
      <c r="AH717" s="242"/>
      <c r="AI717" s="242"/>
      <c r="AJ717" s="228">
        <f t="shared" si="229"/>
        <v>922</v>
      </c>
      <c r="AK717" s="218"/>
      <c r="AL717" s="229">
        <f t="shared" si="230"/>
        <v>0</v>
      </c>
      <c r="AM717" s="204"/>
      <c r="AN717" s="230" t="s">
        <v>41</v>
      </c>
      <c r="AO717" s="231" t="s">
        <v>41</v>
      </c>
      <c r="AP717" s="245" t="s">
        <v>41</v>
      </c>
      <c r="AQ717" s="233" t="s">
        <v>41</v>
      </c>
      <c r="AR717" s="234" t="s">
        <v>41</v>
      </c>
      <c r="AS717" s="235"/>
      <c r="AT717" s="236"/>
      <c r="AU717" s="237"/>
      <c r="AV717" s="238">
        <v>97</v>
      </c>
      <c r="AW717" s="239">
        <f>'[1]Nastavení cen'!$H$17</f>
        <v>390</v>
      </c>
      <c r="AX717" s="240"/>
    </row>
    <row r="718" spans="1:50" ht="17.25" hidden="1" customHeight="1" x14ac:dyDescent="0.3">
      <c r="A718" s="213"/>
      <c r="B718" s="214"/>
      <c r="C718" s="215"/>
      <c r="D718" s="186"/>
      <c r="E718" s="184"/>
      <c r="F718" s="185"/>
      <c r="G718" s="186"/>
      <c r="H718" s="186"/>
      <c r="I718" s="187"/>
      <c r="J718" s="188"/>
      <c r="K718" s="216"/>
      <c r="L718" s="186"/>
      <c r="M718" s="186"/>
      <c r="N718" s="187"/>
      <c r="O718" s="191"/>
      <c r="P718" s="384" t="s">
        <v>713</v>
      </c>
      <c r="Q718" s="218"/>
      <c r="R718" s="219">
        <f t="shared" si="224"/>
        <v>0</v>
      </c>
      <c r="S718" s="219">
        <f t="shared" si="225"/>
        <v>7</v>
      </c>
      <c r="T718" s="195"/>
      <c r="U718" s="196">
        <v>2</v>
      </c>
      <c r="V718" s="89">
        <f t="shared" si="220"/>
        <v>0</v>
      </c>
      <c r="W718" s="220" t="s">
        <v>715</v>
      </c>
      <c r="X718" s="221" t="s">
        <v>741</v>
      </c>
      <c r="Y718" s="222" t="s">
        <v>742</v>
      </c>
      <c r="Z718" s="199"/>
      <c r="AA718" s="218"/>
      <c r="AB718" s="223">
        <v>0</v>
      </c>
      <c r="AC718" s="224" t="s">
        <v>48</v>
      </c>
      <c r="AD718" s="225">
        <f t="shared" si="226"/>
        <v>631</v>
      </c>
      <c r="AE718" s="226">
        <f>CEILING(AD718+AD718*'[1]Nastavení cen'!$J$17,1)</f>
        <v>922</v>
      </c>
      <c r="AF718" s="226">
        <f t="shared" si="227"/>
        <v>0</v>
      </c>
      <c r="AG718" s="241">
        <f>CEILING(AX718+(AX718*'[1]Nastavení cen'!$G$17),1)</f>
        <v>950</v>
      </c>
      <c r="AH718" s="242">
        <f>CEILING(AG718*'[1]Nastavení cen'!$K$17,1)+AG718</f>
        <v>1235</v>
      </c>
      <c r="AI718" s="242">
        <f t="shared" ref="AI718:AI721" si="257">(AB718*AH718)</f>
        <v>0</v>
      </c>
      <c r="AJ718" s="228">
        <f t="shared" si="229"/>
        <v>2157</v>
      </c>
      <c r="AK718" s="218"/>
      <c r="AL718" s="229">
        <f t="shared" si="230"/>
        <v>0</v>
      </c>
      <c r="AM718" s="204"/>
      <c r="AN718" s="230">
        <v>240</v>
      </c>
      <c r="AO718" s="231">
        <f t="shared" ref="AO718:AO721" si="258">AB718*AN718</f>
        <v>0</v>
      </c>
      <c r="AP718" s="232">
        <v>0.05</v>
      </c>
      <c r="AQ718" s="233">
        <f t="shared" ref="AQ718:AQ721" si="259">AB718*AN718*AP718</f>
        <v>0</v>
      </c>
      <c r="AR718" s="234"/>
      <c r="AS718" s="235"/>
      <c r="AT718" s="236"/>
      <c r="AU718" s="237"/>
      <c r="AV718" s="238">
        <v>97</v>
      </c>
      <c r="AW718" s="239">
        <f>'[1]Nastavení cen'!$H$17</f>
        <v>390</v>
      </c>
      <c r="AX718" s="240">
        <v>950</v>
      </c>
    </row>
    <row r="719" spans="1:50" ht="17.25" hidden="1" customHeight="1" x14ac:dyDescent="0.3">
      <c r="A719" s="213"/>
      <c r="B719" s="214"/>
      <c r="C719" s="215"/>
      <c r="D719" s="186"/>
      <c r="E719" s="184"/>
      <c r="F719" s="185"/>
      <c r="G719" s="186"/>
      <c r="H719" s="186"/>
      <c r="I719" s="187"/>
      <c r="J719" s="188"/>
      <c r="K719" s="216"/>
      <c r="L719" s="186"/>
      <c r="M719" s="186"/>
      <c r="N719" s="187"/>
      <c r="O719" s="191"/>
      <c r="P719" s="384" t="s">
        <v>713</v>
      </c>
      <c r="Q719" s="218"/>
      <c r="R719" s="219">
        <f t="shared" si="224"/>
        <v>0</v>
      </c>
      <c r="S719" s="219">
        <f t="shared" si="225"/>
        <v>7</v>
      </c>
      <c r="T719" s="195"/>
      <c r="U719" s="196">
        <v>5</v>
      </c>
      <c r="V719" s="89">
        <f t="shared" si="220"/>
        <v>0</v>
      </c>
      <c r="W719" s="220" t="s">
        <v>715</v>
      </c>
      <c r="X719" s="221" t="s">
        <v>741</v>
      </c>
      <c r="Y719" s="222" t="s">
        <v>743</v>
      </c>
      <c r="Z719" s="199"/>
      <c r="AA719" s="218"/>
      <c r="AB719" s="223">
        <v>0</v>
      </c>
      <c r="AC719" s="224" t="s">
        <v>48</v>
      </c>
      <c r="AD719" s="225">
        <f t="shared" si="226"/>
        <v>631</v>
      </c>
      <c r="AE719" s="226">
        <f>CEILING(AD719+AD719*'[1]Nastavení cen'!$J$17,1)</f>
        <v>922</v>
      </c>
      <c r="AF719" s="226">
        <f t="shared" si="227"/>
        <v>0</v>
      </c>
      <c r="AG719" s="227">
        <f>CEILING(AX719+(AX719*'[1]Nastavení cen'!$G$17),1)</f>
        <v>950</v>
      </c>
      <c r="AH719" s="227">
        <f>CEILING(AG719*'[1]Nastavení cen'!$K$17,1)+AG719</f>
        <v>1235</v>
      </c>
      <c r="AI719" s="227">
        <f t="shared" si="257"/>
        <v>0</v>
      </c>
      <c r="AJ719" s="228">
        <f t="shared" si="229"/>
        <v>2157</v>
      </c>
      <c r="AK719" s="218"/>
      <c r="AL719" s="229">
        <f t="shared" si="230"/>
        <v>0</v>
      </c>
      <c r="AM719" s="204"/>
      <c r="AN719" s="230">
        <v>240</v>
      </c>
      <c r="AO719" s="231">
        <f t="shared" si="258"/>
        <v>0</v>
      </c>
      <c r="AP719" s="232">
        <v>0.05</v>
      </c>
      <c r="AQ719" s="233">
        <f t="shared" si="259"/>
        <v>0</v>
      </c>
      <c r="AR719" s="234"/>
      <c r="AS719" s="235"/>
      <c r="AT719" s="236"/>
      <c r="AU719" s="237"/>
      <c r="AV719" s="238">
        <v>97</v>
      </c>
      <c r="AW719" s="239">
        <f>'[1]Nastavení cen'!$H$17</f>
        <v>390</v>
      </c>
      <c r="AX719" s="240">
        <v>950</v>
      </c>
    </row>
    <row r="720" spans="1:50" ht="17.25" hidden="1" customHeight="1" x14ac:dyDescent="0.3">
      <c r="A720" s="213"/>
      <c r="B720" s="214"/>
      <c r="C720" s="215"/>
      <c r="D720" s="186"/>
      <c r="E720" s="184"/>
      <c r="F720" s="185"/>
      <c r="G720" s="186"/>
      <c r="H720" s="186"/>
      <c r="I720" s="187"/>
      <c r="J720" s="188"/>
      <c r="K720" s="216"/>
      <c r="L720" s="186"/>
      <c r="M720" s="186"/>
      <c r="N720" s="187"/>
      <c r="O720" s="191"/>
      <c r="P720" s="384" t="s">
        <v>713</v>
      </c>
      <c r="Q720" s="218"/>
      <c r="R720" s="219">
        <f t="shared" si="224"/>
        <v>0</v>
      </c>
      <c r="S720" s="219">
        <f t="shared" si="225"/>
        <v>7</v>
      </c>
      <c r="T720" s="195"/>
      <c r="U720" s="196">
        <v>2</v>
      </c>
      <c r="V720" s="89">
        <f t="shared" si="220"/>
        <v>0</v>
      </c>
      <c r="W720" s="220" t="s">
        <v>715</v>
      </c>
      <c r="X720" s="221" t="s">
        <v>741</v>
      </c>
      <c r="Y720" s="222" t="s">
        <v>744</v>
      </c>
      <c r="Z720" s="199"/>
      <c r="AA720" s="218"/>
      <c r="AB720" s="223">
        <v>0</v>
      </c>
      <c r="AC720" s="224" t="s">
        <v>48</v>
      </c>
      <c r="AD720" s="225">
        <f t="shared" si="226"/>
        <v>631</v>
      </c>
      <c r="AE720" s="226">
        <f>CEILING(AD720+AD720*'[1]Nastavení cen'!$J$17,1)</f>
        <v>922</v>
      </c>
      <c r="AF720" s="226">
        <f t="shared" si="227"/>
        <v>0</v>
      </c>
      <c r="AG720" s="241">
        <f>CEILING(AX720+(AX720*'[1]Nastavení cen'!$G$17),1)</f>
        <v>33</v>
      </c>
      <c r="AH720" s="242">
        <f>CEILING(AG720*'[1]Nastavení cen'!$K$17,1)+AG720</f>
        <v>43</v>
      </c>
      <c r="AI720" s="242">
        <f t="shared" si="257"/>
        <v>0</v>
      </c>
      <c r="AJ720" s="228">
        <f t="shared" si="229"/>
        <v>965</v>
      </c>
      <c r="AK720" s="218"/>
      <c r="AL720" s="229">
        <f t="shared" si="230"/>
        <v>0</v>
      </c>
      <c r="AM720" s="204"/>
      <c r="AN720" s="230">
        <v>5</v>
      </c>
      <c r="AO720" s="231">
        <f t="shared" si="258"/>
        <v>0</v>
      </c>
      <c r="AP720" s="232">
        <v>0.05</v>
      </c>
      <c r="AQ720" s="233">
        <f t="shared" si="259"/>
        <v>0</v>
      </c>
      <c r="AR720" s="234"/>
      <c r="AS720" s="235"/>
      <c r="AT720" s="236"/>
      <c r="AU720" s="237"/>
      <c r="AV720" s="238">
        <v>97</v>
      </c>
      <c r="AW720" s="239">
        <f>'[1]Nastavení cen'!$H$17</f>
        <v>390</v>
      </c>
      <c r="AX720" s="240">
        <v>33</v>
      </c>
    </row>
    <row r="721" spans="1:50" ht="17.25" hidden="1" customHeight="1" x14ac:dyDescent="0.3">
      <c r="A721" s="213"/>
      <c r="B721" s="214"/>
      <c r="C721" s="215"/>
      <c r="D721" s="186"/>
      <c r="E721" s="184"/>
      <c r="F721" s="185"/>
      <c r="G721" s="186"/>
      <c r="H721" s="186"/>
      <c r="I721" s="187"/>
      <c r="J721" s="188"/>
      <c r="K721" s="216"/>
      <c r="L721" s="186"/>
      <c r="M721" s="186"/>
      <c r="N721" s="187"/>
      <c r="O721" s="191"/>
      <c r="P721" s="384" t="s">
        <v>713</v>
      </c>
      <c r="Q721" s="218"/>
      <c r="R721" s="219">
        <f t="shared" si="224"/>
        <v>0</v>
      </c>
      <c r="S721" s="219">
        <f t="shared" si="225"/>
        <v>7</v>
      </c>
      <c r="T721" s="195"/>
      <c r="U721" s="196">
        <v>5</v>
      </c>
      <c r="V721" s="89">
        <f t="shared" si="220"/>
        <v>0</v>
      </c>
      <c r="W721" s="220" t="s">
        <v>715</v>
      </c>
      <c r="X721" s="221" t="s">
        <v>741</v>
      </c>
      <c r="Y721" s="222" t="s">
        <v>745</v>
      </c>
      <c r="Z721" s="199"/>
      <c r="AA721" s="218"/>
      <c r="AB721" s="223">
        <v>0</v>
      </c>
      <c r="AC721" s="224" t="s">
        <v>48</v>
      </c>
      <c r="AD721" s="225">
        <f t="shared" si="226"/>
        <v>631</v>
      </c>
      <c r="AE721" s="226">
        <f>CEILING(AD721+AD721*'[1]Nastavení cen'!$J$17,1)</f>
        <v>922</v>
      </c>
      <c r="AF721" s="226">
        <f t="shared" si="227"/>
        <v>0</v>
      </c>
      <c r="AG721" s="227">
        <f>CEILING(AX721+(AX721*'[1]Nastavení cen'!$G$17),1)</f>
        <v>33</v>
      </c>
      <c r="AH721" s="227">
        <f>CEILING(AG721*'[1]Nastavení cen'!$K$17,1)+AG721</f>
        <v>43</v>
      </c>
      <c r="AI721" s="227">
        <f t="shared" si="257"/>
        <v>0</v>
      </c>
      <c r="AJ721" s="228">
        <f t="shared" si="229"/>
        <v>965</v>
      </c>
      <c r="AK721" s="218"/>
      <c r="AL721" s="229">
        <f t="shared" si="230"/>
        <v>0</v>
      </c>
      <c r="AM721" s="204"/>
      <c r="AN721" s="230">
        <v>5</v>
      </c>
      <c r="AO721" s="231">
        <f t="shared" si="258"/>
        <v>0</v>
      </c>
      <c r="AP721" s="232">
        <v>0.05</v>
      </c>
      <c r="AQ721" s="233">
        <f t="shared" si="259"/>
        <v>0</v>
      </c>
      <c r="AR721" s="234"/>
      <c r="AS721" s="235"/>
      <c r="AT721" s="236"/>
      <c r="AU721" s="237"/>
      <c r="AV721" s="238">
        <v>97</v>
      </c>
      <c r="AW721" s="239">
        <f>'[1]Nastavení cen'!$H$17</f>
        <v>390</v>
      </c>
      <c r="AX721" s="240">
        <v>33</v>
      </c>
    </row>
    <row r="722" spans="1:50" ht="17.25" hidden="1" customHeight="1" x14ac:dyDescent="0.3">
      <c r="A722" s="213"/>
      <c r="B722" s="214"/>
      <c r="C722" s="215"/>
      <c r="D722" s="186"/>
      <c r="E722" s="184"/>
      <c r="F722" s="185"/>
      <c r="G722" s="186"/>
      <c r="H722" s="186"/>
      <c r="I722" s="187"/>
      <c r="J722" s="188"/>
      <c r="K722" s="216"/>
      <c r="L722" s="186"/>
      <c r="M722" s="186"/>
      <c r="N722" s="187"/>
      <c r="O722" s="191"/>
      <c r="P722" s="384" t="s">
        <v>713</v>
      </c>
      <c r="Q722" s="218"/>
      <c r="R722" s="219">
        <f t="shared" si="224"/>
        <v>0</v>
      </c>
      <c r="S722" s="219">
        <f t="shared" si="225"/>
        <v>7</v>
      </c>
      <c r="T722" s="195"/>
      <c r="U722" s="196">
        <v>4</v>
      </c>
      <c r="V722" s="89">
        <f t="shared" si="220"/>
        <v>0</v>
      </c>
      <c r="W722" s="220" t="s">
        <v>715</v>
      </c>
      <c r="X722" s="221" t="s">
        <v>746</v>
      </c>
      <c r="Y722" s="222" t="s">
        <v>43</v>
      </c>
      <c r="Z722" s="199"/>
      <c r="AA722" s="218"/>
      <c r="AB722" s="223">
        <v>0</v>
      </c>
      <c r="AC722" s="224" t="s">
        <v>48</v>
      </c>
      <c r="AD722" s="225">
        <f t="shared" si="226"/>
        <v>806</v>
      </c>
      <c r="AE722" s="226">
        <f>CEILING(AD722+AD722*'[1]Nastavení cen'!$J$17,1)</f>
        <v>1177</v>
      </c>
      <c r="AF722" s="226">
        <f t="shared" si="227"/>
        <v>0</v>
      </c>
      <c r="AG722" s="241"/>
      <c r="AH722" s="242"/>
      <c r="AI722" s="242"/>
      <c r="AJ722" s="228">
        <f t="shared" si="229"/>
        <v>1177</v>
      </c>
      <c r="AK722" s="218"/>
      <c r="AL722" s="229">
        <f t="shared" si="230"/>
        <v>0</v>
      </c>
      <c r="AM722" s="204"/>
      <c r="AN722" s="230" t="s">
        <v>41</v>
      </c>
      <c r="AO722" s="231" t="s">
        <v>41</v>
      </c>
      <c r="AP722" s="245" t="s">
        <v>41</v>
      </c>
      <c r="AQ722" s="233" t="s">
        <v>41</v>
      </c>
      <c r="AR722" s="234" t="s">
        <v>41</v>
      </c>
      <c r="AS722" s="235"/>
      <c r="AT722" s="236"/>
      <c r="AU722" s="237"/>
      <c r="AV722" s="238">
        <v>124</v>
      </c>
      <c r="AW722" s="239">
        <f>'[1]Nastavení cen'!$H$17</f>
        <v>390</v>
      </c>
      <c r="AX722" s="240"/>
    </row>
    <row r="723" spans="1:50" ht="17.25" hidden="1" customHeight="1" x14ac:dyDescent="0.3">
      <c r="A723" s="213"/>
      <c r="B723" s="214"/>
      <c r="C723" s="215"/>
      <c r="D723" s="186"/>
      <c r="E723" s="184"/>
      <c r="F723" s="185"/>
      <c r="G723" s="186"/>
      <c r="H723" s="186"/>
      <c r="I723" s="187"/>
      <c r="J723" s="188"/>
      <c r="K723" s="216"/>
      <c r="L723" s="186"/>
      <c r="M723" s="186"/>
      <c r="N723" s="187"/>
      <c r="O723" s="191"/>
      <c r="P723" s="384" t="s">
        <v>713</v>
      </c>
      <c r="Q723" s="218"/>
      <c r="R723" s="219">
        <f t="shared" si="224"/>
        <v>0</v>
      </c>
      <c r="S723" s="219">
        <f t="shared" si="225"/>
        <v>7</v>
      </c>
      <c r="T723" s="195"/>
      <c r="U723" s="196">
        <v>2</v>
      </c>
      <c r="V723" s="89">
        <f t="shared" si="220"/>
        <v>0</v>
      </c>
      <c r="W723" s="220" t="s">
        <v>715</v>
      </c>
      <c r="X723" s="221" t="s">
        <v>746</v>
      </c>
      <c r="Y723" s="222" t="s">
        <v>742</v>
      </c>
      <c r="Z723" s="199"/>
      <c r="AA723" s="218"/>
      <c r="AB723" s="223">
        <v>0</v>
      </c>
      <c r="AC723" s="224" t="s">
        <v>48</v>
      </c>
      <c r="AD723" s="225">
        <f t="shared" si="226"/>
        <v>806</v>
      </c>
      <c r="AE723" s="226">
        <f>CEILING(AD723+AD723*'[1]Nastavení cen'!$J$17,1)</f>
        <v>1177</v>
      </c>
      <c r="AF723" s="226">
        <f t="shared" si="227"/>
        <v>0</v>
      </c>
      <c r="AG723" s="241">
        <f>CEILING(AX723+(AX723*'[1]Nastavení cen'!$G$17),1)</f>
        <v>1900</v>
      </c>
      <c r="AH723" s="242">
        <f>CEILING(AG723*'[1]Nastavení cen'!$K$17,1)+AG723</f>
        <v>2470</v>
      </c>
      <c r="AI723" s="242">
        <f t="shared" ref="AI723:AI728" si="260">(AB723*AH723)</f>
        <v>0</v>
      </c>
      <c r="AJ723" s="228">
        <f t="shared" si="229"/>
        <v>3647</v>
      </c>
      <c r="AK723" s="218"/>
      <c r="AL723" s="229">
        <f t="shared" si="230"/>
        <v>0</v>
      </c>
      <c r="AM723" s="204"/>
      <c r="AN723" s="230">
        <v>480</v>
      </c>
      <c r="AO723" s="231">
        <f t="shared" ref="AO723:AO728" si="261">AB723*AN723</f>
        <v>0</v>
      </c>
      <c r="AP723" s="232">
        <v>0.05</v>
      </c>
      <c r="AQ723" s="233">
        <f t="shared" ref="AQ723:AQ728" si="262">AB723*AN723*AP723</f>
        <v>0</v>
      </c>
      <c r="AR723" s="234"/>
      <c r="AS723" s="235"/>
      <c r="AT723" s="236"/>
      <c r="AU723" s="237"/>
      <c r="AV723" s="238">
        <v>124</v>
      </c>
      <c r="AW723" s="239">
        <f>'[1]Nastavení cen'!$H$17</f>
        <v>390</v>
      </c>
      <c r="AX723" s="240">
        <v>1900</v>
      </c>
    </row>
    <row r="724" spans="1:50" ht="17.25" hidden="1" customHeight="1" x14ac:dyDescent="0.3">
      <c r="A724" s="213"/>
      <c r="B724" s="214"/>
      <c r="C724" s="215"/>
      <c r="D724" s="186"/>
      <c r="E724" s="184"/>
      <c r="F724" s="185"/>
      <c r="G724" s="186"/>
      <c r="H724" s="186"/>
      <c r="I724" s="187"/>
      <c r="J724" s="188"/>
      <c r="K724" s="216"/>
      <c r="L724" s="186"/>
      <c r="M724" s="186"/>
      <c r="N724" s="187"/>
      <c r="O724" s="191"/>
      <c r="P724" s="384" t="s">
        <v>713</v>
      </c>
      <c r="Q724" s="218"/>
      <c r="R724" s="219">
        <f t="shared" si="224"/>
        <v>0</v>
      </c>
      <c r="S724" s="219">
        <f t="shared" si="225"/>
        <v>7</v>
      </c>
      <c r="T724" s="195"/>
      <c r="U724" s="196">
        <v>5</v>
      </c>
      <c r="V724" s="89">
        <f t="shared" si="220"/>
        <v>0</v>
      </c>
      <c r="W724" s="220" t="s">
        <v>715</v>
      </c>
      <c r="X724" s="221" t="s">
        <v>746</v>
      </c>
      <c r="Y724" s="222" t="s">
        <v>743</v>
      </c>
      <c r="Z724" s="199"/>
      <c r="AA724" s="218"/>
      <c r="AB724" s="223">
        <v>0</v>
      </c>
      <c r="AC724" s="224" t="s">
        <v>48</v>
      </c>
      <c r="AD724" s="225">
        <f t="shared" si="226"/>
        <v>806</v>
      </c>
      <c r="AE724" s="226">
        <f>CEILING(AD724+AD724*'[1]Nastavení cen'!$J$17,1)</f>
        <v>1177</v>
      </c>
      <c r="AF724" s="226">
        <f t="shared" si="227"/>
        <v>0</v>
      </c>
      <c r="AG724" s="227">
        <f>CEILING(AX724+(AX724*'[1]Nastavení cen'!$G$17),1)</f>
        <v>1900</v>
      </c>
      <c r="AH724" s="227">
        <f>CEILING(AG724*'[1]Nastavení cen'!$K$17,1)+AG724</f>
        <v>2470</v>
      </c>
      <c r="AI724" s="227">
        <f t="shared" si="260"/>
        <v>0</v>
      </c>
      <c r="AJ724" s="228">
        <f t="shared" si="229"/>
        <v>3647</v>
      </c>
      <c r="AK724" s="218"/>
      <c r="AL724" s="229">
        <f t="shared" si="230"/>
        <v>0</v>
      </c>
      <c r="AM724" s="204"/>
      <c r="AN724" s="230">
        <v>480</v>
      </c>
      <c r="AO724" s="231">
        <f t="shared" si="261"/>
        <v>0</v>
      </c>
      <c r="AP724" s="232">
        <v>0.05</v>
      </c>
      <c r="AQ724" s="233">
        <f t="shared" si="262"/>
        <v>0</v>
      </c>
      <c r="AR724" s="234"/>
      <c r="AS724" s="235"/>
      <c r="AT724" s="236"/>
      <c r="AU724" s="237"/>
      <c r="AV724" s="238">
        <v>124</v>
      </c>
      <c r="AW724" s="239">
        <f>'[1]Nastavení cen'!$H$17</f>
        <v>390</v>
      </c>
      <c r="AX724" s="240">
        <v>1900</v>
      </c>
    </row>
    <row r="725" spans="1:50" ht="17.25" hidden="1" customHeight="1" x14ac:dyDescent="0.3">
      <c r="A725" s="213"/>
      <c r="B725" s="214"/>
      <c r="C725" s="215"/>
      <c r="D725" s="186"/>
      <c r="E725" s="184"/>
      <c r="F725" s="185"/>
      <c r="G725" s="186"/>
      <c r="H725" s="186"/>
      <c r="I725" s="187"/>
      <c r="J725" s="188"/>
      <c r="K725" s="216"/>
      <c r="L725" s="186"/>
      <c r="M725" s="186"/>
      <c r="N725" s="187"/>
      <c r="O725" s="191"/>
      <c r="P725" s="384" t="s">
        <v>713</v>
      </c>
      <c r="Q725" s="218"/>
      <c r="R725" s="219">
        <f t="shared" si="224"/>
        <v>0</v>
      </c>
      <c r="S725" s="219">
        <f t="shared" si="225"/>
        <v>7</v>
      </c>
      <c r="T725" s="195"/>
      <c r="U725" s="196">
        <v>2</v>
      </c>
      <c r="V725" s="89">
        <f t="shared" si="220"/>
        <v>0</v>
      </c>
      <c r="W725" s="220" t="s">
        <v>715</v>
      </c>
      <c r="X725" s="221" t="s">
        <v>746</v>
      </c>
      <c r="Y725" s="222" t="s">
        <v>744</v>
      </c>
      <c r="Z725" s="199"/>
      <c r="AA725" s="218"/>
      <c r="AB725" s="223">
        <v>0</v>
      </c>
      <c r="AC725" s="224" t="s">
        <v>48</v>
      </c>
      <c r="AD725" s="225">
        <f t="shared" si="226"/>
        <v>806</v>
      </c>
      <c r="AE725" s="226">
        <f>CEILING(AD725+AD725*'[1]Nastavení cen'!$J$17,1)</f>
        <v>1177</v>
      </c>
      <c r="AF725" s="226">
        <f t="shared" si="227"/>
        <v>0</v>
      </c>
      <c r="AG725" s="241">
        <f>CEILING(AX725+(AX725*'[1]Nastavení cen'!$G$17),1)</f>
        <v>66</v>
      </c>
      <c r="AH725" s="242">
        <f>CEILING(AG725*'[1]Nastavení cen'!$K$17,1)+AG725</f>
        <v>86</v>
      </c>
      <c r="AI725" s="242">
        <f t="shared" si="260"/>
        <v>0</v>
      </c>
      <c r="AJ725" s="228">
        <f t="shared" si="229"/>
        <v>1263</v>
      </c>
      <c r="AK725" s="218"/>
      <c r="AL725" s="229">
        <f t="shared" si="230"/>
        <v>0</v>
      </c>
      <c r="AM725" s="204"/>
      <c r="AN725" s="230">
        <v>5</v>
      </c>
      <c r="AO725" s="231">
        <f t="shared" si="261"/>
        <v>0</v>
      </c>
      <c r="AP725" s="232">
        <v>0.05</v>
      </c>
      <c r="AQ725" s="233">
        <f t="shared" si="262"/>
        <v>0</v>
      </c>
      <c r="AR725" s="234"/>
      <c r="AS725" s="235"/>
      <c r="AT725" s="236"/>
      <c r="AU725" s="237"/>
      <c r="AV725" s="238">
        <v>124</v>
      </c>
      <c r="AW725" s="239">
        <f>'[1]Nastavení cen'!$H$17</f>
        <v>390</v>
      </c>
      <c r="AX725" s="240">
        <v>66</v>
      </c>
    </row>
    <row r="726" spans="1:50" ht="17.25" hidden="1" customHeight="1" x14ac:dyDescent="0.3">
      <c r="A726" s="213"/>
      <c r="B726" s="214"/>
      <c r="C726" s="215"/>
      <c r="D726" s="186"/>
      <c r="E726" s="184"/>
      <c r="F726" s="185"/>
      <c r="G726" s="186"/>
      <c r="H726" s="186"/>
      <c r="I726" s="187"/>
      <c r="J726" s="188"/>
      <c r="K726" s="216"/>
      <c r="L726" s="186"/>
      <c r="M726" s="186"/>
      <c r="N726" s="187"/>
      <c r="O726" s="191"/>
      <c r="P726" s="384" t="s">
        <v>713</v>
      </c>
      <c r="Q726" s="218"/>
      <c r="R726" s="219">
        <f t="shared" si="224"/>
        <v>0</v>
      </c>
      <c r="S726" s="219">
        <f t="shared" si="225"/>
        <v>7</v>
      </c>
      <c r="T726" s="195"/>
      <c r="U726" s="196">
        <v>5</v>
      </c>
      <c r="V726" s="89">
        <f t="shared" si="220"/>
        <v>0</v>
      </c>
      <c r="W726" s="220" t="s">
        <v>715</v>
      </c>
      <c r="X726" s="221" t="s">
        <v>746</v>
      </c>
      <c r="Y726" s="222" t="s">
        <v>745</v>
      </c>
      <c r="Z726" s="199"/>
      <c r="AA726" s="218"/>
      <c r="AB726" s="223">
        <v>0</v>
      </c>
      <c r="AC726" s="224" t="s">
        <v>48</v>
      </c>
      <c r="AD726" s="225">
        <f t="shared" si="226"/>
        <v>806</v>
      </c>
      <c r="AE726" s="226">
        <f>CEILING(AD726+AD726*'[1]Nastavení cen'!$J$17,1)</f>
        <v>1177</v>
      </c>
      <c r="AF726" s="226">
        <f t="shared" si="227"/>
        <v>0</v>
      </c>
      <c r="AG726" s="227">
        <f>CEILING(AX726+(AX726*'[1]Nastavení cen'!$G$17),1)</f>
        <v>66</v>
      </c>
      <c r="AH726" s="227">
        <f>CEILING(AG726*'[1]Nastavení cen'!$K$17,1)+AG726</f>
        <v>86</v>
      </c>
      <c r="AI726" s="227">
        <f t="shared" si="260"/>
        <v>0</v>
      </c>
      <c r="AJ726" s="228">
        <f t="shared" si="229"/>
        <v>1263</v>
      </c>
      <c r="AK726" s="218"/>
      <c r="AL726" s="229">
        <f t="shared" si="230"/>
        <v>0</v>
      </c>
      <c r="AM726" s="204"/>
      <c r="AN726" s="230">
        <v>5</v>
      </c>
      <c r="AO726" s="231">
        <f t="shared" si="261"/>
        <v>0</v>
      </c>
      <c r="AP726" s="232">
        <v>0.05</v>
      </c>
      <c r="AQ726" s="233">
        <f t="shared" si="262"/>
        <v>0</v>
      </c>
      <c r="AR726" s="234"/>
      <c r="AS726" s="235"/>
      <c r="AT726" s="236"/>
      <c r="AU726" s="237"/>
      <c r="AV726" s="238">
        <v>124</v>
      </c>
      <c r="AW726" s="239">
        <f>'[1]Nastavení cen'!$H$17</f>
        <v>390</v>
      </c>
      <c r="AX726" s="240">
        <v>66</v>
      </c>
    </row>
    <row r="727" spans="1:50" ht="17.25" hidden="1" customHeight="1" x14ac:dyDescent="0.3">
      <c r="A727" s="213"/>
      <c r="B727" s="214"/>
      <c r="C727" s="215"/>
      <c r="D727" s="186"/>
      <c r="E727" s="184"/>
      <c r="F727" s="185"/>
      <c r="G727" s="186"/>
      <c r="H727" s="186"/>
      <c r="I727" s="187"/>
      <c r="J727" s="188"/>
      <c r="K727" s="216"/>
      <c r="L727" s="186"/>
      <c r="M727" s="186"/>
      <c r="N727" s="187"/>
      <c r="O727" s="191"/>
      <c r="P727" s="384" t="s">
        <v>713</v>
      </c>
      <c r="Q727" s="218"/>
      <c r="R727" s="219">
        <f t="shared" si="224"/>
        <v>0</v>
      </c>
      <c r="S727" s="219">
        <f t="shared" si="225"/>
        <v>7</v>
      </c>
      <c r="T727" s="195"/>
      <c r="U727" s="196">
        <v>1</v>
      </c>
      <c r="V727" s="89">
        <f t="shared" si="220"/>
        <v>0</v>
      </c>
      <c r="W727" s="220" t="s">
        <v>747</v>
      </c>
      <c r="X727" s="221" t="s">
        <v>748</v>
      </c>
      <c r="Y727" s="222" t="s">
        <v>749</v>
      </c>
      <c r="Z727" s="199"/>
      <c r="AA727" s="218"/>
      <c r="AB727" s="223">
        <v>0</v>
      </c>
      <c r="AC727" s="224" t="s">
        <v>48</v>
      </c>
      <c r="AD727" s="225">
        <f t="shared" si="226"/>
        <v>351</v>
      </c>
      <c r="AE727" s="226">
        <f>CEILING(AD727+AD727*'[1]Nastavení cen'!$J$17,1)</f>
        <v>513</v>
      </c>
      <c r="AF727" s="226">
        <f t="shared" si="227"/>
        <v>0</v>
      </c>
      <c r="AG727" s="241">
        <f>CEILING(AX727+(AX727*'[1]Nastavení cen'!$G$17),1)</f>
        <v>270</v>
      </c>
      <c r="AH727" s="242">
        <f>CEILING(AG727*'[1]Nastavení cen'!$K$17,1)+AG727</f>
        <v>351</v>
      </c>
      <c r="AI727" s="242">
        <f t="shared" si="260"/>
        <v>0</v>
      </c>
      <c r="AJ727" s="228">
        <f t="shared" si="229"/>
        <v>864</v>
      </c>
      <c r="AK727" s="218"/>
      <c r="AL727" s="229">
        <f t="shared" si="230"/>
        <v>0</v>
      </c>
      <c r="AM727" s="204"/>
      <c r="AN727" s="230">
        <v>38</v>
      </c>
      <c r="AO727" s="231">
        <f t="shared" si="261"/>
        <v>0</v>
      </c>
      <c r="AP727" s="232">
        <v>0.05</v>
      </c>
      <c r="AQ727" s="233">
        <f t="shared" si="262"/>
        <v>0</v>
      </c>
      <c r="AR727" s="234"/>
      <c r="AS727" s="235"/>
      <c r="AT727" s="236"/>
      <c r="AU727" s="237"/>
      <c r="AV727" s="238">
        <v>54</v>
      </c>
      <c r="AW727" s="239">
        <f>'[1]Nastavení cen'!$H$17</f>
        <v>390</v>
      </c>
      <c r="AX727" s="240">
        <v>270</v>
      </c>
    </row>
    <row r="728" spans="1:50" ht="17.25" hidden="1" customHeight="1" x14ac:dyDescent="0.3">
      <c r="A728" s="213"/>
      <c r="B728" s="214"/>
      <c r="C728" s="215"/>
      <c r="D728" s="186"/>
      <c r="E728" s="184"/>
      <c r="F728" s="185"/>
      <c r="G728" s="186"/>
      <c r="H728" s="186"/>
      <c r="I728" s="187"/>
      <c r="J728" s="188"/>
      <c r="K728" s="216"/>
      <c r="L728" s="186"/>
      <c r="M728" s="186"/>
      <c r="N728" s="187"/>
      <c r="O728" s="191"/>
      <c r="P728" s="384" t="s">
        <v>713</v>
      </c>
      <c r="Q728" s="218"/>
      <c r="R728" s="219">
        <f t="shared" si="224"/>
        <v>0</v>
      </c>
      <c r="S728" s="219">
        <f t="shared" si="225"/>
        <v>7</v>
      </c>
      <c r="T728" s="195"/>
      <c r="U728" s="196">
        <v>5</v>
      </c>
      <c r="V728" s="89">
        <f t="shared" si="220"/>
        <v>0</v>
      </c>
      <c r="W728" s="220" t="s">
        <v>747</v>
      </c>
      <c r="X728" s="221" t="s">
        <v>748</v>
      </c>
      <c r="Y728" s="222" t="s">
        <v>750</v>
      </c>
      <c r="Z728" s="199"/>
      <c r="AA728" s="218"/>
      <c r="AB728" s="223">
        <v>0</v>
      </c>
      <c r="AC728" s="224" t="s">
        <v>48</v>
      </c>
      <c r="AD728" s="225">
        <f t="shared" si="226"/>
        <v>351</v>
      </c>
      <c r="AE728" s="226">
        <f>CEILING(AD728+AD728*'[1]Nastavení cen'!$J$17,1)</f>
        <v>513</v>
      </c>
      <c r="AF728" s="226">
        <f t="shared" si="227"/>
        <v>0</v>
      </c>
      <c r="AG728" s="227">
        <f>CEILING(AX728+(AX728*'[1]Nastavení cen'!$G$17),1)</f>
        <v>270</v>
      </c>
      <c r="AH728" s="227">
        <f>CEILING(AG728*'[1]Nastavení cen'!$K$17,1)+AG728</f>
        <v>351</v>
      </c>
      <c r="AI728" s="227">
        <f t="shared" si="260"/>
        <v>0</v>
      </c>
      <c r="AJ728" s="228">
        <f t="shared" si="229"/>
        <v>864</v>
      </c>
      <c r="AK728" s="218"/>
      <c r="AL728" s="229">
        <f t="shared" si="230"/>
        <v>0</v>
      </c>
      <c r="AM728" s="204"/>
      <c r="AN728" s="230">
        <v>38</v>
      </c>
      <c r="AO728" s="231">
        <f t="shared" si="261"/>
        <v>0</v>
      </c>
      <c r="AP728" s="232">
        <v>0.05</v>
      </c>
      <c r="AQ728" s="233">
        <f t="shared" si="262"/>
        <v>0</v>
      </c>
      <c r="AR728" s="234"/>
      <c r="AS728" s="235"/>
      <c r="AT728" s="236"/>
      <c r="AU728" s="237"/>
      <c r="AV728" s="238">
        <v>54</v>
      </c>
      <c r="AW728" s="239">
        <f>'[1]Nastavení cen'!$H$17</f>
        <v>390</v>
      </c>
      <c r="AX728" s="240">
        <v>270</v>
      </c>
    </row>
    <row r="729" spans="1:50" ht="17.25" hidden="1" customHeight="1" x14ac:dyDescent="0.3">
      <c r="A729" s="213"/>
      <c r="B729" s="214"/>
      <c r="C729" s="215"/>
      <c r="D729" s="186"/>
      <c r="E729" s="184"/>
      <c r="F729" s="185"/>
      <c r="G729" s="186"/>
      <c r="H729" s="186"/>
      <c r="I729" s="187"/>
      <c r="J729" s="188"/>
      <c r="K729" s="216"/>
      <c r="L729" s="186"/>
      <c r="M729" s="186"/>
      <c r="N729" s="187"/>
      <c r="O729" s="191"/>
      <c r="P729" s="384" t="s">
        <v>713</v>
      </c>
      <c r="Q729" s="218"/>
      <c r="R729" s="219">
        <f t="shared" si="224"/>
        <v>0</v>
      </c>
      <c r="S729" s="219">
        <f t="shared" si="225"/>
        <v>7</v>
      </c>
      <c r="T729" s="195"/>
      <c r="U729" s="196">
        <v>4</v>
      </c>
      <c r="V729" s="89">
        <f t="shared" si="220"/>
        <v>0</v>
      </c>
      <c r="W729" s="220" t="s">
        <v>747</v>
      </c>
      <c r="X729" s="221" t="s">
        <v>748</v>
      </c>
      <c r="Y729" s="222" t="s">
        <v>43</v>
      </c>
      <c r="Z729" s="199"/>
      <c r="AA729" s="218"/>
      <c r="AB729" s="223">
        <v>0</v>
      </c>
      <c r="AC729" s="224" t="s">
        <v>48</v>
      </c>
      <c r="AD729" s="225">
        <f t="shared" si="226"/>
        <v>351</v>
      </c>
      <c r="AE729" s="226">
        <f>CEILING(AD729+AD729*'[1]Nastavení cen'!$J$17,1)</f>
        <v>513</v>
      </c>
      <c r="AF729" s="226">
        <f t="shared" si="227"/>
        <v>0</v>
      </c>
      <c r="AG729" s="241"/>
      <c r="AH729" s="242"/>
      <c r="AI729" s="242"/>
      <c r="AJ729" s="228">
        <f t="shared" si="229"/>
        <v>513</v>
      </c>
      <c r="AK729" s="218"/>
      <c r="AL729" s="229">
        <f t="shared" si="230"/>
        <v>0</v>
      </c>
      <c r="AM729" s="204"/>
      <c r="AN729" s="230" t="s">
        <v>41</v>
      </c>
      <c r="AO729" s="231" t="s">
        <v>41</v>
      </c>
      <c r="AP729" s="245" t="s">
        <v>41</v>
      </c>
      <c r="AQ729" s="233" t="s">
        <v>41</v>
      </c>
      <c r="AR729" s="234" t="s">
        <v>41</v>
      </c>
      <c r="AS729" s="235"/>
      <c r="AT729" s="236"/>
      <c r="AU729" s="237"/>
      <c r="AV729" s="238">
        <v>54</v>
      </c>
      <c r="AW729" s="239">
        <f>'[1]Nastavení cen'!$H$17</f>
        <v>390</v>
      </c>
      <c r="AX729" s="240"/>
    </row>
    <row r="730" spans="1:50" ht="17.25" hidden="1" customHeight="1" x14ac:dyDescent="0.3">
      <c r="A730" s="213"/>
      <c r="B730" s="214"/>
      <c r="C730" s="215"/>
      <c r="D730" s="186"/>
      <c r="E730" s="184"/>
      <c r="F730" s="185"/>
      <c r="G730" s="186"/>
      <c r="H730" s="186"/>
      <c r="I730" s="187"/>
      <c r="J730" s="188"/>
      <c r="K730" s="216"/>
      <c r="L730" s="186"/>
      <c r="M730" s="186"/>
      <c r="N730" s="187"/>
      <c r="O730" s="191"/>
      <c r="P730" s="384" t="s">
        <v>713</v>
      </c>
      <c r="Q730" s="218"/>
      <c r="R730" s="219">
        <f t="shared" si="224"/>
        <v>0</v>
      </c>
      <c r="S730" s="219">
        <f t="shared" si="225"/>
        <v>7</v>
      </c>
      <c r="T730" s="195"/>
      <c r="U730" s="196">
        <v>1</v>
      </c>
      <c r="V730" s="89">
        <f t="shared" si="220"/>
        <v>0</v>
      </c>
      <c r="W730" s="220" t="s">
        <v>747</v>
      </c>
      <c r="X730" s="221" t="s">
        <v>751</v>
      </c>
      <c r="Y730" s="222" t="s">
        <v>752</v>
      </c>
      <c r="Z730" s="199"/>
      <c r="AA730" s="218"/>
      <c r="AB730" s="223">
        <v>0</v>
      </c>
      <c r="AC730" s="224" t="s">
        <v>48</v>
      </c>
      <c r="AD730" s="225">
        <f t="shared" si="226"/>
        <v>377</v>
      </c>
      <c r="AE730" s="226">
        <f>CEILING(AD730+AD730*'[1]Nastavení cen'!$J$17,1)</f>
        <v>551</v>
      </c>
      <c r="AF730" s="226">
        <f t="shared" si="227"/>
        <v>0</v>
      </c>
      <c r="AG730" s="241">
        <f>CEILING(AX730+(AX730*'[1]Nastavení cen'!$G$17),1)</f>
        <v>390</v>
      </c>
      <c r="AH730" s="242">
        <f>CEILING(AG730*'[1]Nastavení cen'!$K$17,1)+AG730</f>
        <v>507</v>
      </c>
      <c r="AI730" s="242">
        <f t="shared" ref="AI730:AI731" si="263">(AB730*AH730)</f>
        <v>0</v>
      </c>
      <c r="AJ730" s="228">
        <f t="shared" si="229"/>
        <v>1058</v>
      </c>
      <c r="AK730" s="218"/>
      <c r="AL730" s="229">
        <f t="shared" si="230"/>
        <v>0</v>
      </c>
      <c r="AM730" s="204"/>
      <c r="AN730" s="230">
        <v>56</v>
      </c>
      <c r="AO730" s="231">
        <f t="shared" ref="AO730:AO731" si="264">AB730*AN730</f>
        <v>0</v>
      </c>
      <c r="AP730" s="232">
        <v>0.05</v>
      </c>
      <c r="AQ730" s="233">
        <f t="shared" ref="AQ730:AQ731" si="265">AB730*AN730*AP730</f>
        <v>0</v>
      </c>
      <c r="AR730" s="234"/>
      <c r="AS730" s="235"/>
      <c r="AT730" s="236"/>
      <c r="AU730" s="237"/>
      <c r="AV730" s="238">
        <v>58</v>
      </c>
      <c r="AW730" s="239">
        <f>'[1]Nastavení cen'!$H$17</f>
        <v>390</v>
      </c>
      <c r="AX730" s="240">
        <v>390</v>
      </c>
    </row>
    <row r="731" spans="1:50" ht="17.25" hidden="1" customHeight="1" x14ac:dyDescent="0.3">
      <c r="A731" s="213"/>
      <c r="B731" s="214"/>
      <c r="C731" s="215"/>
      <c r="D731" s="186"/>
      <c r="E731" s="184"/>
      <c r="F731" s="185"/>
      <c r="G731" s="186"/>
      <c r="H731" s="186"/>
      <c r="I731" s="187"/>
      <c r="J731" s="188"/>
      <c r="K731" s="216"/>
      <c r="L731" s="186"/>
      <c r="M731" s="186"/>
      <c r="N731" s="187"/>
      <c r="O731" s="191"/>
      <c r="P731" s="384" t="s">
        <v>713</v>
      </c>
      <c r="Q731" s="218"/>
      <c r="R731" s="219">
        <f t="shared" si="224"/>
        <v>0</v>
      </c>
      <c r="S731" s="219">
        <f t="shared" si="225"/>
        <v>7</v>
      </c>
      <c r="T731" s="195"/>
      <c r="U731" s="196">
        <v>5</v>
      </c>
      <c r="V731" s="89">
        <f t="shared" si="220"/>
        <v>0</v>
      </c>
      <c r="W731" s="220" t="s">
        <v>747</v>
      </c>
      <c r="X731" s="221" t="s">
        <v>751</v>
      </c>
      <c r="Y731" s="222" t="s">
        <v>753</v>
      </c>
      <c r="Z731" s="199"/>
      <c r="AA731" s="218"/>
      <c r="AB731" s="223">
        <v>0</v>
      </c>
      <c r="AC731" s="224" t="s">
        <v>48</v>
      </c>
      <c r="AD731" s="225">
        <f t="shared" si="226"/>
        <v>377</v>
      </c>
      <c r="AE731" s="226">
        <f>CEILING(AD731+AD731*'[1]Nastavení cen'!$J$17,1)</f>
        <v>551</v>
      </c>
      <c r="AF731" s="226">
        <f t="shared" si="227"/>
        <v>0</v>
      </c>
      <c r="AG731" s="227">
        <f>CEILING(AX731+(AX731*'[1]Nastavení cen'!$G$17),1)</f>
        <v>390</v>
      </c>
      <c r="AH731" s="227">
        <f>CEILING(AG731*'[1]Nastavení cen'!$K$17,1)+AG731</f>
        <v>507</v>
      </c>
      <c r="AI731" s="227">
        <f t="shared" si="263"/>
        <v>0</v>
      </c>
      <c r="AJ731" s="228">
        <f t="shared" si="229"/>
        <v>1058</v>
      </c>
      <c r="AK731" s="218"/>
      <c r="AL731" s="229">
        <f t="shared" si="230"/>
        <v>0</v>
      </c>
      <c r="AM731" s="204"/>
      <c r="AN731" s="230">
        <v>56</v>
      </c>
      <c r="AO731" s="231">
        <f t="shared" si="264"/>
        <v>0</v>
      </c>
      <c r="AP731" s="232">
        <v>0.05</v>
      </c>
      <c r="AQ731" s="233">
        <f t="shared" si="265"/>
        <v>0</v>
      </c>
      <c r="AR731" s="234"/>
      <c r="AS731" s="235"/>
      <c r="AT731" s="236"/>
      <c r="AU731" s="237"/>
      <c r="AV731" s="238">
        <v>58</v>
      </c>
      <c r="AW731" s="239">
        <f>'[1]Nastavení cen'!$H$17</f>
        <v>390</v>
      </c>
      <c r="AX731" s="240">
        <v>390</v>
      </c>
    </row>
    <row r="732" spans="1:50" ht="17.25" hidden="1" customHeight="1" x14ac:dyDescent="0.3">
      <c r="A732" s="213"/>
      <c r="B732" s="214"/>
      <c r="C732" s="215"/>
      <c r="D732" s="186"/>
      <c r="E732" s="184"/>
      <c r="F732" s="185"/>
      <c r="G732" s="186"/>
      <c r="H732" s="186"/>
      <c r="I732" s="187"/>
      <c r="J732" s="188"/>
      <c r="K732" s="216"/>
      <c r="L732" s="186"/>
      <c r="M732" s="186"/>
      <c r="N732" s="187"/>
      <c r="O732" s="191"/>
      <c r="P732" s="384" t="s">
        <v>713</v>
      </c>
      <c r="Q732" s="218"/>
      <c r="R732" s="219">
        <f t="shared" si="224"/>
        <v>0</v>
      </c>
      <c r="S732" s="219">
        <f t="shared" si="225"/>
        <v>7</v>
      </c>
      <c r="T732" s="195"/>
      <c r="U732" s="196">
        <v>4</v>
      </c>
      <c r="V732" s="89">
        <f t="shared" si="220"/>
        <v>0</v>
      </c>
      <c r="W732" s="220" t="s">
        <v>747</v>
      </c>
      <c r="X732" s="221" t="s">
        <v>751</v>
      </c>
      <c r="Y732" s="222" t="s">
        <v>43</v>
      </c>
      <c r="Z732" s="199"/>
      <c r="AA732" s="218"/>
      <c r="AB732" s="223">
        <v>0</v>
      </c>
      <c r="AC732" s="224" t="s">
        <v>48</v>
      </c>
      <c r="AD732" s="225">
        <f t="shared" si="226"/>
        <v>377</v>
      </c>
      <c r="AE732" s="226">
        <f>CEILING(AD732+AD732*'[1]Nastavení cen'!$J$17,1)</f>
        <v>551</v>
      </c>
      <c r="AF732" s="226">
        <f t="shared" si="227"/>
        <v>0</v>
      </c>
      <c r="AG732" s="241"/>
      <c r="AH732" s="242"/>
      <c r="AI732" s="242"/>
      <c r="AJ732" s="228">
        <f t="shared" si="229"/>
        <v>551</v>
      </c>
      <c r="AK732" s="218"/>
      <c r="AL732" s="229">
        <f t="shared" si="230"/>
        <v>0</v>
      </c>
      <c r="AM732" s="204"/>
      <c r="AN732" s="230" t="s">
        <v>41</v>
      </c>
      <c r="AO732" s="231" t="s">
        <v>41</v>
      </c>
      <c r="AP732" s="245" t="s">
        <v>41</v>
      </c>
      <c r="AQ732" s="233" t="s">
        <v>41</v>
      </c>
      <c r="AR732" s="234" t="s">
        <v>41</v>
      </c>
      <c r="AS732" s="235"/>
      <c r="AT732" s="236"/>
      <c r="AU732" s="237"/>
      <c r="AV732" s="238">
        <v>58</v>
      </c>
      <c r="AW732" s="239">
        <f>'[1]Nastavení cen'!$H$17</f>
        <v>390</v>
      </c>
      <c r="AX732" s="240"/>
    </row>
    <row r="733" spans="1:50" ht="17.25" hidden="1" customHeight="1" x14ac:dyDescent="0.3">
      <c r="A733" s="213"/>
      <c r="B733" s="214"/>
      <c r="C733" s="215"/>
      <c r="D733" s="186"/>
      <c r="E733" s="184"/>
      <c r="F733" s="185"/>
      <c r="G733" s="186"/>
      <c r="H733" s="186"/>
      <c r="I733" s="187"/>
      <c r="J733" s="188"/>
      <c r="K733" s="216"/>
      <c r="L733" s="186"/>
      <c r="M733" s="186"/>
      <c r="N733" s="187"/>
      <c r="O733" s="191"/>
      <c r="P733" s="384" t="s">
        <v>713</v>
      </c>
      <c r="Q733" s="218"/>
      <c r="R733" s="219">
        <f t="shared" si="224"/>
        <v>0</v>
      </c>
      <c r="S733" s="219">
        <f t="shared" si="225"/>
        <v>7</v>
      </c>
      <c r="T733" s="195"/>
      <c r="U733" s="196">
        <v>1</v>
      </c>
      <c r="V733" s="89">
        <f t="shared" si="220"/>
        <v>0</v>
      </c>
      <c r="W733" s="220" t="s">
        <v>747</v>
      </c>
      <c r="X733" s="221" t="s">
        <v>754</v>
      </c>
      <c r="Y733" s="222" t="s">
        <v>755</v>
      </c>
      <c r="Z733" s="199"/>
      <c r="AA733" s="218"/>
      <c r="AB733" s="223">
        <v>0</v>
      </c>
      <c r="AC733" s="224" t="s">
        <v>48</v>
      </c>
      <c r="AD733" s="225">
        <f t="shared" si="226"/>
        <v>403</v>
      </c>
      <c r="AE733" s="226">
        <f>CEILING(AD733+AD733*'[1]Nastavení cen'!$J$17,1)</f>
        <v>589</v>
      </c>
      <c r="AF733" s="226">
        <f t="shared" si="227"/>
        <v>0</v>
      </c>
      <c r="AG733" s="241">
        <f>CEILING(AX733+(AX733*'[1]Nastavení cen'!$G$17),1)</f>
        <v>480</v>
      </c>
      <c r="AH733" s="242">
        <f>CEILING(AG733*'[1]Nastavení cen'!$K$17,1)+AG733</f>
        <v>624</v>
      </c>
      <c r="AI733" s="242">
        <f t="shared" ref="AI733:AI734" si="266">(AB733*AH733)</f>
        <v>0</v>
      </c>
      <c r="AJ733" s="228">
        <f t="shared" si="229"/>
        <v>1213</v>
      </c>
      <c r="AK733" s="218"/>
      <c r="AL733" s="229">
        <f t="shared" si="230"/>
        <v>0</v>
      </c>
      <c r="AM733" s="204"/>
      <c r="AN733" s="230">
        <v>75</v>
      </c>
      <c r="AO733" s="231">
        <f t="shared" ref="AO733:AO734" si="267">AB733*AN733</f>
        <v>0</v>
      </c>
      <c r="AP733" s="232">
        <v>0.05</v>
      </c>
      <c r="AQ733" s="233">
        <f t="shared" ref="AQ733:AQ734" si="268">AB733*AN733*AP733</f>
        <v>0</v>
      </c>
      <c r="AR733" s="234"/>
      <c r="AS733" s="235"/>
      <c r="AT733" s="236"/>
      <c r="AU733" s="237"/>
      <c r="AV733" s="238">
        <v>62</v>
      </c>
      <c r="AW733" s="239">
        <f>'[1]Nastavení cen'!$H$17</f>
        <v>390</v>
      </c>
      <c r="AX733" s="240">
        <v>480</v>
      </c>
    </row>
    <row r="734" spans="1:50" ht="17.25" hidden="1" customHeight="1" x14ac:dyDescent="0.3">
      <c r="A734" s="213"/>
      <c r="B734" s="214"/>
      <c r="C734" s="215"/>
      <c r="D734" s="186"/>
      <c r="E734" s="184"/>
      <c r="F734" s="185"/>
      <c r="G734" s="186"/>
      <c r="H734" s="186"/>
      <c r="I734" s="187"/>
      <c r="J734" s="188"/>
      <c r="K734" s="216"/>
      <c r="L734" s="186"/>
      <c r="M734" s="186"/>
      <c r="N734" s="187"/>
      <c r="O734" s="191"/>
      <c r="P734" s="384" t="s">
        <v>713</v>
      </c>
      <c r="Q734" s="218"/>
      <c r="R734" s="219">
        <f t="shared" si="224"/>
        <v>0</v>
      </c>
      <c r="S734" s="219">
        <f t="shared" si="225"/>
        <v>7</v>
      </c>
      <c r="T734" s="195"/>
      <c r="U734" s="196">
        <v>5</v>
      </c>
      <c r="V734" s="89">
        <f t="shared" si="220"/>
        <v>0</v>
      </c>
      <c r="W734" s="220" t="s">
        <v>747</v>
      </c>
      <c r="X734" s="221" t="s">
        <v>754</v>
      </c>
      <c r="Y734" s="222" t="s">
        <v>756</v>
      </c>
      <c r="Z734" s="199"/>
      <c r="AA734" s="218"/>
      <c r="AB734" s="223">
        <v>0</v>
      </c>
      <c r="AC734" s="224" t="s">
        <v>48</v>
      </c>
      <c r="AD734" s="225">
        <f t="shared" si="226"/>
        <v>403</v>
      </c>
      <c r="AE734" s="226">
        <f>CEILING(AD734+AD734*'[1]Nastavení cen'!$J$17,1)</f>
        <v>589</v>
      </c>
      <c r="AF734" s="226">
        <f t="shared" si="227"/>
        <v>0</v>
      </c>
      <c r="AG734" s="227">
        <f>CEILING(AX734+(AX734*'[1]Nastavení cen'!$G$17),1)</f>
        <v>480</v>
      </c>
      <c r="AH734" s="227">
        <f>CEILING(AG734*'[1]Nastavení cen'!$K$17,1)+AG734</f>
        <v>624</v>
      </c>
      <c r="AI734" s="227">
        <f t="shared" si="266"/>
        <v>0</v>
      </c>
      <c r="AJ734" s="228">
        <f t="shared" si="229"/>
        <v>1213</v>
      </c>
      <c r="AK734" s="218"/>
      <c r="AL734" s="229">
        <f t="shared" si="230"/>
        <v>0</v>
      </c>
      <c r="AM734" s="204"/>
      <c r="AN734" s="230">
        <v>75</v>
      </c>
      <c r="AO734" s="231">
        <f t="shared" si="267"/>
        <v>0</v>
      </c>
      <c r="AP734" s="232">
        <v>0.05</v>
      </c>
      <c r="AQ734" s="233">
        <f t="shared" si="268"/>
        <v>0</v>
      </c>
      <c r="AR734" s="234"/>
      <c r="AS734" s="235"/>
      <c r="AT734" s="236"/>
      <c r="AU734" s="237"/>
      <c r="AV734" s="238">
        <v>62</v>
      </c>
      <c r="AW734" s="239">
        <f>'[1]Nastavení cen'!$H$17</f>
        <v>390</v>
      </c>
      <c r="AX734" s="240">
        <v>480</v>
      </c>
    </row>
    <row r="735" spans="1:50" ht="17.25" hidden="1" customHeight="1" x14ac:dyDescent="0.3">
      <c r="A735" s="213"/>
      <c r="B735" s="214"/>
      <c r="C735" s="215"/>
      <c r="D735" s="186"/>
      <c r="E735" s="184"/>
      <c r="F735" s="185"/>
      <c r="G735" s="186"/>
      <c r="H735" s="186"/>
      <c r="I735" s="187"/>
      <c r="J735" s="188"/>
      <c r="K735" s="216"/>
      <c r="L735" s="186"/>
      <c r="M735" s="186"/>
      <c r="N735" s="187"/>
      <c r="O735" s="191"/>
      <c r="P735" s="384" t="s">
        <v>713</v>
      </c>
      <c r="Q735" s="218"/>
      <c r="R735" s="219">
        <f t="shared" si="224"/>
        <v>0</v>
      </c>
      <c r="S735" s="219">
        <f t="shared" si="225"/>
        <v>7</v>
      </c>
      <c r="T735" s="195"/>
      <c r="U735" s="196">
        <v>4</v>
      </c>
      <c r="V735" s="89">
        <f t="shared" si="220"/>
        <v>0</v>
      </c>
      <c r="W735" s="220" t="s">
        <v>747</v>
      </c>
      <c r="X735" s="221" t="s">
        <v>754</v>
      </c>
      <c r="Y735" s="222" t="s">
        <v>43</v>
      </c>
      <c r="Z735" s="199"/>
      <c r="AA735" s="218"/>
      <c r="AB735" s="223">
        <v>0</v>
      </c>
      <c r="AC735" s="224" t="s">
        <v>48</v>
      </c>
      <c r="AD735" s="225">
        <f t="shared" si="226"/>
        <v>403</v>
      </c>
      <c r="AE735" s="226">
        <f>CEILING(AD735+AD735*'[1]Nastavení cen'!$J$17,1)</f>
        <v>589</v>
      </c>
      <c r="AF735" s="226">
        <f t="shared" si="227"/>
        <v>0</v>
      </c>
      <c r="AG735" s="241"/>
      <c r="AH735" s="242"/>
      <c r="AI735" s="242"/>
      <c r="AJ735" s="228">
        <f t="shared" si="229"/>
        <v>589</v>
      </c>
      <c r="AK735" s="218"/>
      <c r="AL735" s="229">
        <f t="shared" si="230"/>
        <v>0</v>
      </c>
      <c r="AM735" s="204"/>
      <c r="AN735" s="230" t="s">
        <v>41</v>
      </c>
      <c r="AO735" s="231" t="s">
        <v>41</v>
      </c>
      <c r="AP735" s="245" t="s">
        <v>41</v>
      </c>
      <c r="AQ735" s="233" t="s">
        <v>41</v>
      </c>
      <c r="AR735" s="234" t="s">
        <v>41</v>
      </c>
      <c r="AS735" s="235"/>
      <c r="AT735" s="236"/>
      <c r="AU735" s="237"/>
      <c r="AV735" s="238">
        <v>62</v>
      </c>
      <c r="AW735" s="239">
        <f>'[1]Nastavení cen'!$H$17</f>
        <v>390</v>
      </c>
      <c r="AX735" s="240"/>
    </row>
    <row r="736" spans="1:50" ht="17.25" hidden="1" customHeight="1" x14ac:dyDescent="0.3">
      <c r="A736" s="213"/>
      <c r="B736" s="214"/>
      <c r="C736" s="215"/>
      <c r="D736" s="186"/>
      <c r="E736" s="184"/>
      <c r="F736" s="185"/>
      <c r="G736" s="186"/>
      <c r="H736" s="186"/>
      <c r="I736" s="187"/>
      <c r="J736" s="188"/>
      <c r="K736" s="216"/>
      <c r="L736" s="186"/>
      <c r="M736" s="186"/>
      <c r="N736" s="187"/>
      <c r="O736" s="191"/>
      <c r="P736" s="384" t="s">
        <v>713</v>
      </c>
      <c r="Q736" s="218"/>
      <c r="R736" s="219">
        <f t="shared" si="224"/>
        <v>0</v>
      </c>
      <c r="S736" s="219">
        <f t="shared" si="225"/>
        <v>7</v>
      </c>
      <c r="T736" s="195"/>
      <c r="U736" s="196">
        <v>2</v>
      </c>
      <c r="V736" s="89">
        <f t="shared" si="220"/>
        <v>0</v>
      </c>
      <c r="W736" s="220" t="s">
        <v>747</v>
      </c>
      <c r="X736" s="221" t="s">
        <v>757</v>
      </c>
      <c r="Y736" s="222" t="s">
        <v>758</v>
      </c>
      <c r="Z736" s="199"/>
      <c r="AA736" s="218"/>
      <c r="AB736" s="223">
        <v>0</v>
      </c>
      <c r="AC736" s="224" t="s">
        <v>48</v>
      </c>
      <c r="AD736" s="225">
        <f t="shared" si="226"/>
        <v>436</v>
      </c>
      <c r="AE736" s="226">
        <f>CEILING(AD736+AD736*'[1]Nastavení cen'!$J$17,1)</f>
        <v>637</v>
      </c>
      <c r="AF736" s="226">
        <f t="shared" si="227"/>
        <v>0</v>
      </c>
      <c r="AG736" s="241">
        <f>CEILING(AX736+(AX736*'[1]Nastavení cen'!$G$17),1)</f>
        <v>560</v>
      </c>
      <c r="AH736" s="242">
        <f>CEILING(AG736*'[1]Nastavení cen'!$K$17,1)+AG736</f>
        <v>728</v>
      </c>
      <c r="AI736" s="242">
        <f t="shared" ref="AI736:AI737" si="269">(AB736*AH736)</f>
        <v>0</v>
      </c>
      <c r="AJ736" s="228">
        <f t="shared" si="229"/>
        <v>1365</v>
      </c>
      <c r="AK736" s="218"/>
      <c r="AL736" s="229">
        <f t="shared" si="230"/>
        <v>0</v>
      </c>
      <c r="AM736" s="204"/>
      <c r="AN736" s="230">
        <v>94</v>
      </c>
      <c r="AO736" s="231">
        <f t="shared" ref="AO736:AO737" si="270">AB736*AN736</f>
        <v>0</v>
      </c>
      <c r="AP736" s="232">
        <v>0.05</v>
      </c>
      <c r="AQ736" s="233">
        <f t="shared" ref="AQ736:AQ737" si="271">AB736*AN736*AP736</f>
        <v>0</v>
      </c>
      <c r="AR736" s="234"/>
      <c r="AS736" s="235"/>
      <c r="AT736" s="236"/>
      <c r="AU736" s="237"/>
      <c r="AV736" s="238">
        <v>67</v>
      </c>
      <c r="AW736" s="239">
        <f>'[1]Nastavení cen'!$H$17</f>
        <v>390</v>
      </c>
      <c r="AX736" s="240">
        <v>560</v>
      </c>
    </row>
    <row r="737" spans="1:50" ht="17.25" hidden="1" customHeight="1" x14ac:dyDescent="0.3">
      <c r="A737" s="213"/>
      <c r="B737" s="214"/>
      <c r="C737" s="215"/>
      <c r="D737" s="186"/>
      <c r="E737" s="184"/>
      <c r="F737" s="185"/>
      <c r="G737" s="186"/>
      <c r="H737" s="186"/>
      <c r="I737" s="187"/>
      <c r="J737" s="188"/>
      <c r="K737" s="216"/>
      <c r="L737" s="186"/>
      <c r="M737" s="186"/>
      <c r="N737" s="187"/>
      <c r="O737" s="191"/>
      <c r="P737" s="384" t="s">
        <v>713</v>
      </c>
      <c r="Q737" s="218"/>
      <c r="R737" s="219">
        <f t="shared" si="224"/>
        <v>0</v>
      </c>
      <c r="S737" s="219">
        <f t="shared" si="225"/>
        <v>7</v>
      </c>
      <c r="T737" s="195"/>
      <c r="U737" s="196">
        <v>5</v>
      </c>
      <c r="V737" s="89">
        <f t="shared" si="220"/>
        <v>0</v>
      </c>
      <c r="W737" s="220" t="s">
        <v>747</v>
      </c>
      <c r="X737" s="221" t="s">
        <v>757</v>
      </c>
      <c r="Y737" s="222" t="s">
        <v>759</v>
      </c>
      <c r="Z737" s="199"/>
      <c r="AA737" s="218"/>
      <c r="AB737" s="223">
        <v>0</v>
      </c>
      <c r="AC737" s="224" t="s">
        <v>48</v>
      </c>
      <c r="AD737" s="225">
        <f t="shared" si="226"/>
        <v>436</v>
      </c>
      <c r="AE737" s="226">
        <f>CEILING(AD737+AD737*'[1]Nastavení cen'!$J$17,1)</f>
        <v>637</v>
      </c>
      <c r="AF737" s="226">
        <f t="shared" si="227"/>
        <v>0</v>
      </c>
      <c r="AG737" s="227">
        <f>CEILING(AX737+(AX737*'[1]Nastavení cen'!$G$17),1)</f>
        <v>560</v>
      </c>
      <c r="AH737" s="227">
        <f>CEILING(AG737*'[1]Nastavení cen'!$K$17,1)+AG737</f>
        <v>728</v>
      </c>
      <c r="AI737" s="227">
        <f t="shared" si="269"/>
        <v>0</v>
      </c>
      <c r="AJ737" s="228">
        <f t="shared" si="229"/>
        <v>1365</v>
      </c>
      <c r="AK737" s="218"/>
      <c r="AL737" s="229">
        <f t="shared" si="230"/>
        <v>0</v>
      </c>
      <c r="AM737" s="204"/>
      <c r="AN737" s="230">
        <v>94</v>
      </c>
      <c r="AO737" s="231">
        <f t="shared" si="270"/>
        <v>0</v>
      </c>
      <c r="AP737" s="232">
        <v>0.05</v>
      </c>
      <c r="AQ737" s="233">
        <f t="shared" si="271"/>
        <v>0</v>
      </c>
      <c r="AR737" s="234"/>
      <c r="AS737" s="235"/>
      <c r="AT737" s="236"/>
      <c r="AU737" s="237"/>
      <c r="AV737" s="238">
        <v>67</v>
      </c>
      <c r="AW737" s="239">
        <f>'[1]Nastavení cen'!$H$17</f>
        <v>390</v>
      </c>
      <c r="AX737" s="240">
        <v>560</v>
      </c>
    </row>
    <row r="738" spans="1:50" ht="17.25" hidden="1" customHeight="1" x14ac:dyDescent="0.3">
      <c r="A738" s="213"/>
      <c r="B738" s="214"/>
      <c r="C738" s="215"/>
      <c r="D738" s="186"/>
      <c r="E738" s="184"/>
      <c r="F738" s="185"/>
      <c r="G738" s="186"/>
      <c r="H738" s="186"/>
      <c r="I738" s="187"/>
      <c r="J738" s="188"/>
      <c r="K738" s="216"/>
      <c r="L738" s="186"/>
      <c r="M738" s="186"/>
      <c r="N738" s="187"/>
      <c r="O738" s="191"/>
      <c r="P738" s="384" t="s">
        <v>713</v>
      </c>
      <c r="Q738" s="218"/>
      <c r="R738" s="219">
        <f t="shared" si="224"/>
        <v>0</v>
      </c>
      <c r="S738" s="219">
        <f t="shared" si="225"/>
        <v>7</v>
      </c>
      <c r="T738" s="195"/>
      <c r="U738" s="196">
        <v>4</v>
      </c>
      <c r="V738" s="89">
        <f t="shared" si="220"/>
        <v>0</v>
      </c>
      <c r="W738" s="220" t="s">
        <v>747</v>
      </c>
      <c r="X738" s="221" t="s">
        <v>757</v>
      </c>
      <c r="Y738" s="222" t="s">
        <v>43</v>
      </c>
      <c r="Z738" s="199"/>
      <c r="AA738" s="218"/>
      <c r="AB738" s="223">
        <v>0</v>
      </c>
      <c r="AC738" s="224" t="s">
        <v>48</v>
      </c>
      <c r="AD738" s="225">
        <f t="shared" si="226"/>
        <v>436</v>
      </c>
      <c r="AE738" s="226">
        <f>CEILING(AD738+AD738*'[1]Nastavení cen'!$J$17,1)</f>
        <v>637</v>
      </c>
      <c r="AF738" s="226">
        <f t="shared" si="227"/>
        <v>0</v>
      </c>
      <c r="AG738" s="241"/>
      <c r="AH738" s="242"/>
      <c r="AI738" s="242"/>
      <c r="AJ738" s="228">
        <f t="shared" si="229"/>
        <v>637</v>
      </c>
      <c r="AK738" s="218"/>
      <c r="AL738" s="229">
        <f t="shared" si="230"/>
        <v>0</v>
      </c>
      <c r="AM738" s="204"/>
      <c r="AN738" s="230" t="s">
        <v>41</v>
      </c>
      <c r="AO738" s="231" t="s">
        <v>41</v>
      </c>
      <c r="AP738" s="245" t="s">
        <v>41</v>
      </c>
      <c r="AQ738" s="233" t="s">
        <v>41</v>
      </c>
      <c r="AR738" s="234" t="s">
        <v>41</v>
      </c>
      <c r="AS738" s="235"/>
      <c r="AT738" s="236"/>
      <c r="AU738" s="237"/>
      <c r="AV738" s="238">
        <v>67</v>
      </c>
      <c r="AW738" s="239">
        <f>'[1]Nastavení cen'!$H$17</f>
        <v>390</v>
      </c>
      <c r="AX738" s="240"/>
    </row>
    <row r="739" spans="1:50" ht="17.25" hidden="1" customHeight="1" x14ac:dyDescent="0.3">
      <c r="A739" s="213"/>
      <c r="B739" s="214"/>
      <c r="C739" s="215"/>
      <c r="D739" s="186"/>
      <c r="E739" s="184"/>
      <c r="F739" s="185"/>
      <c r="G739" s="186"/>
      <c r="H739" s="186"/>
      <c r="I739" s="187"/>
      <c r="J739" s="188"/>
      <c r="K739" s="216"/>
      <c r="L739" s="186"/>
      <c r="M739" s="186"/>
      <c r="N739" s="187"/>
      <c r="O739" s="191"/>
      <c r="P739" s="384" t="s">
        <v>713</v>
      </c>
      <c r="Q739" s="218"/>
      <c r="R739" s="219">
        <f t="shared" si="224"/>
        <v>0</v>
      </c>
      <c r="S739" s="219">
        <f t="shared" si="225"/>
        <v>7</v>
      </c>
      <c r="T739" s="195"/>
      <c r="U739" s="196">
        <v>2</v>
      </c>
      <c r="V739" s="89">
        <f t="shared" si="220"/>
        <v>0</v>
      </c>
      <c r="W739" s="220" t="s">
        <v>747</v>
      </c>
      <c r="X739" s="221" t="s">
        <v>760</v>
      </c>
      <c r="Y739" s="222" t="s">
        <v>761</v>
      </c>
      <c r="Z739" s="199"/>
      <c r="AA739" s="218"/>
      <c r="AB739" s="223">
        <v>0</v>
      </c>
      <c r="AC739" s="224" t="s">
        <v>48</v>
      </c>
      <c r="AD739" s="225">
        <f t="shared" si="226"/>
        <v>462</v>
      </c>
      <c r="AE739" s="226">
        <f>CEILING(AD739+AD739*'[1]Nastavení cen'!$J$17,1)</f>
        <v>675</v>
      </c>
      <c r="AF739" s="226">
        <f t="shared" si="227"/>
        <v>0</v>
      </c>
      <c r="AG739" s="241">
        <f>CEILING(AX739+(AX739*'[1]Nastavení cen'!$G$17),1)</f>
        <v>660</v>
      </c>
      <c r="AH739" s="242">
        <f>CEILING(AG739*'[1]Nastavení cen'!$K$17,1)+AG739</f>
        <v>858</v>
      </c>
      <c r="AI739" s="242">
        <f t="shared" ref="AI739:AI740" si="272">(AB739*AH739)</f>
        <v>0</v>
      </c>
      <c r="AJ739" s="228">
        <f t="shared" si="229"/>
        <v>1533</v>
      </c>
      <c r="AK739" s="218"/>
      <c r="AL739" s="229">
        <f t="shared" si="230"/>
        <v>0</v>
      </c>
      <c r="AM739" s="204"/>
      <c r="AN739" s="230">
        <v>113</v>
      </c>
      <c r="AO739" s="231">
        <f t="shared" ref="AO739:AO740" si="273">AB739*AN739</f>
        <v>0</v>
      </c>
      <c r="AP739" s="232">
        <v>0.05</v>
      </c>
      <c r="AQ739" s="233">
        <f t="shared" ref="AQ739:AQ740" si="274">AB739*AN739*AP739</f>
        <v>0</v>
      </c>
      <c r="AR739" s="234"/>
      <c r="AS739" s="235"/>
      <c r="AT739" s="236"/>
      <c r="AU739" s="237"/>
      <c r="AV739" s="238">
        <v>71</v>
      </c>
      <c r="AW739" s="239">
        <f>'[1]Nastavení cen'!$H$17</f>
        <v>390</v>
      </c>
      <c r="AX739" s="240">
        <v>660</v>
      </c>
    </row>
    <row r="740" spans="1:50" ht="17.25" hidden="1" customHeight="1" x14ac:dyDescent="0.3">
      <c r="A740" s="213"/>
      <c r="B740" s="214"/>
      <c r="C740" s="215"/>
      <c r="D740" s="186"/>
      <c r="E740" s="184"/>
      <c r="F740" s="185"/>
      <c r="G740" s="186"/>
      <c r="H740" s="186"/>
      <c r="I740" s="187"/>
      <c r="J740" s="188"/>
      <c r="K740" s="216"/>
      <c r="L740" s="186"/>
      <c r="M740" s="186"/>
      <c r="N740" s="187"/>
      <c r="O740" s="191"/>
      <c r="P740" s="384" t="s">
        <v>713</v>
      </c>
      <c r="Q740" s="218"/>
      <c r="R740" s="219">
        <f t="shared" si="224"/>
        <v>0</v>
      </c>
      <c r="S740" s="219">
        <f t="shared" si="225"/>
        <v>7</v>
      </c>
      <c r="T740" s="195"/>
      <c r="U740" s="196">
        <v>5</v>
      </c>
      <c r="V740" s="89">
        <f t="shared" si="220"/>
        <v>0</v>
      </c>
      <c r="W740" s="220" t="s">
        <v>747</v>
      </c>
      <c r="X740" s="221" t="s">
        <v>760</v>
      </c>
      <c r="Y740" s="222" t="s">
        <v>762</v>
      </c>
      <c r="Z740" s="199"/>
      <c r="AA740" s="218"/>
      <c r="AB740" s="223">
        <v>0</v>
      </c>
      <c r="AC740" s="224" t="s">
        <v>48</v>
      </c>
      <c r="AD740" s="225">
        <f t="shared" si="226"/>
        <v>462</v>
      </c>
      <c r="AE740" s="226">
        <f>CEILING(AD740+AD740*'[1]Nastavení cen'!$J$17,1)</f>
        <v>675</v>
      </c>
      <c r="AF740" s="226">
        <f t="shared" si="227"/>
        <v>0</v>
      </c>
      <c r="AG740" s="227">
        <f>CEILING(AX740+(AX740*'[1]Nastavení cen'!$G$17),1)</f>
        <v>660</v>
      </c>
      <c r="AH740" s="227">
        <f>CEILING(AG740*'[1]Nastavení cen'!$K$17,1)+AG740</f>
        <v>858</v>
      </c>
      <c r="AI740" s="227">
        <f t="shared" si="272"/>
        <v>0</v>
      </c>
      <c r="AJ740" s="228">
        <f t="shared" si="229"/>
        <v>1533</v>
      </c>
      <c r="AK740" s="218"/>
      <c r="AL740" s="229">
        <f t="shared" si="230"/>
        <v>0</v>
      </c>
      <c r="AM740" s="204"/>
      <c r="AN740" s="230">
        <v>113</v>
      </c>
      <c r="AO740" s="231">
        <f t="shared" si="273"/>
        <v>0</v>
      </c>
      <c r="AP740" s="232">
        <v>0.05</v>
      </c>
      <c r="AQ740" s="233">
        <f t="shared" si="274"/>
        <v>0</v>
      </c>
      <c r="AR740" s="234"/>
      <c r="AS740" s="235"/>
      <c r="AT740" s="236"/>
      <c r="AU740" s="237"/>
      <c r="AV740" s="238">
        <v>71</v>
      </c>
      <c r="AW740" s="239">
        <f>'[1]Nastavení cen'!$H$17</f>
        <v>390</v>
      </c>
      <c r="AX740" s="240">
        <v>660</v>
      </c>
    </row>
    <row r="741" spans="1:50" ht="17.25" hidden="1" customHeight="1" x14ac:dyDescent="0.3">
      <c r="A741" s="213"/>
      <c r="B741" s="214"/>
      <c r="C741" s="215"/>
      <c r="D741" s="186"/>
      <c r="E741" s="184"/>
      <c r="F741" s="185"/>
      <c r="G741" s="186"/>
      <c r="H741" s="186"/>
      <c r="I741" s="187"/>
      <c r="J741" s="188"/>
      <c r="K741" s="216"/>
      <c r="L741" s="186"/>
      <c r="M741" s="186"/>
      <c r="N741" s="187"/>
      <c r="O741" s="191"/>
      <c r="P741" s="384" t="s">
        <v>713</v>
      </c>
      <c r="Q741" s="218"/>
      <c r="R741" s="219">
        <f t="shared" si="224"/>
        <v>0</v>
      </c>
      <c r="S741" s="219">
        <f t="shared" si="225"/>
        <v>7</v>
      </c>
      <c r="T741" s="195"/>
      <c r="U741" s="196">
        <v>4</v>
      </c>
      <c r="V741" s="89">
        <f t="shared" si="220"/>
        <v>0</v>
      </c>
      <c r="W741" s="220" t="s">
        <v>747</v>
      </c>
      <c r="X741" s="221" t="s">
        <v>760</v>
      </c>
      <c r="Y741" s="222" t="s">
        <v>43</v>
      </c>
      <c r="Z741" s="199"/>
      <c r="AA741" s="218"/>
      <c r="AB741" s="223">
        <v>0</v>
      </c>
      <c r="AC741" s="224" t="s">
        <v>48</v>
      </c>
      <c r="AD741" s="225">
        <f t="shared" si="226"/>
        <v>462</v>
      </c>
      <c r="AE741" s="226">
        <f>CEILING(AD741+AD741*'[1]Nastavení cen'!$J$17,1)</f>
        <v>675</v>
      </c>
      <c r="AF741" s="226">
        <f t="shared" si="227"/>
        <v>0</v>
      </c>
      <c r="AG741" s="241"/>
      <c r="AH741" s="242"/>
      <c r="AI741" s="242"/>
      <c r="AJ741" s="228">
        <f t="shared" si="229"/>
        <v>675</v>
      </c>
      <c r="AK741" s="218"/>
      <c r="AL741" s="229">
        <f t="shared" si="230"/>
        <v>0</v>
      </c>
      <c r="AM741" s="204"/>
      <c r="AN741" s="230" t="s">
        <v>41</v>
      </c>
      <c r="AO741" s="231" t="s">
        <v>41</v>
      </c>
      <c r="AP741" s="245" t="s">
        <v>41</v>
      </c>
      <c r="AQ741" s="233" t="s">
        <v>41</v>
      </c>
      <c r="AR741" s="234" t="s">
        <v>41</v>
      </c>
      <c r="AS741" s="235"/>
      <c r="AT741" s="236"/>
      <c r="AU741" s="237"/>
      <c r="AV741" s="238">
        <v>71</v>
      </c>
      <c r="AW741" s="239">
        <f>'[1]Nastavení cen'!$H$17</f>
        <v>390</v>
      </c>
      <c r="AX741" s="240"/>
    </row>
    <row r="742" spans="1:50" ht="17.25" hidden="1" customHeight="1" x14ac:dyDescent="0.3">
      <c r="A742" s="213"/>
      <c r="B742" s="214"/>
      <c r="C742" s="215"/>
      <c r="D742" s="186"/>
      <c r="E742" s="184"/>
      <c r="F742" s="185"/>
      <c r="G742" s="186"/>
      <c r="H742" s="186"/>
      <c r="I742" s="187"/>
      <c r="J742" s="188"/>
      <c r="K742" s="216"/>
      <c r="L742" s="186"/>
      <c r="M742" s="186"/>
      <c r="N742" s="187"/>
      <c r="O742" s="191"/>
      <c r="P742" s="384" t="s">
        <v>713</v>
      </c>
      <c r="Q742" s="218"/>
      <c r="R742" s="219">
        <f t="shared" si="224"/>
        <v>0</v>
      </c>
      <c r="S742" s="219">
        <f t="shared" si="225"/>
        <v>7</v>
      </c>
      <c r="T742" s="195"/>
      <c r="U742" s="196">
        <v>2</v>
      </c>
      <c r="V742" s="89">
        <f t="shared" si="220"/>
        <v>0</v>
      </c>
      <c r="W742" s="220" t="s">
        <v>747</v>
      </c>
      <c r="X742" s="221" t="s">
        <v>763</v>
      </c>
      <c r="Y742" s="222" t="s">
        <v>764</v>
      </c>
      <c r="Z742" s="199"/>
      <c r="AA742" s="218"/>
      <c r="AB742" s="223">
        <v>0</v>
      </c>
      <c r="AC742" s="224" t="s">
        <v>48</v>
      </c>
      <c r="AD742" s="225">
        <f t="shared" si="226"/>
        <v>475</v>
      </c>
      <c r="AE742" s="226">
        <f>CEILING(AD742+AD742*'[1]Nastavení cen'!$J$17,1)</f>
        <v>694</v>
      </c>
      <c r="AF742" s="226">
        <f t="shared" si="227"/>
        <v>0</v>
      </c>
      <c r="AG742" s="241">
        <f>CEILING(AX742+(AX742*'[1]Nastavení cen'!$G$17),1)</f>
        <v>750</v>
      </c>
      <c r="AH742" s="242">
        <f>CEILING(AG742*'[1]Nastavení cen'!$K$17,1)+AG742</f>
        <v>975</v>
      </c>
      <c r="AI742" s="242">
        <f t="shared" ref="AI742:AI743" si="275">(AB742*AH742)</f>
        <v>0</v>
      </c>
      <c r="AJ742" s="228">
        <f t="shared" si="229"/>
        <v>1669</v>
      </c>
      <c r="AK742" s="218"/>
      <c r="AL742" s="229">
        <f t="shared" si="230"/>
        <v>0</v>
      </c>
      <c r="AM742" s="204"/>
      <c r="AN742" s="230">
        <v>150</v>
      </c>
      <c r="AO742" s="231">
        <f t="shared" ref="AO742:AO743" si="276">AB742*AN742</f>
        <v>0</v>
      </c>
      <c r="AP742" s="232">
        <v>0.05</v>
      </c>
      <c r="AQ742" s="233">
        <f t="shared" ref="AQ742:AQ743" si="277">AB742*AN742*AP742</f>
        <v>0</v>
      </c>
      <c r="AR742" s="234"/>
      <c r="AS742" s="235"/>
      <c r="AT742" s="236"/>
      <c r="AU742" s="237"/>
      <c r="AV742" s="238" t="s">
        <v>765</v>
      </c>
      <c r="AW742" s="239">
        <f>'[1]Nastavení cen'!$H$17</f>
        <v>390</v>
      </c>
      <c r="AX742" s="240">
        <v>750</v>
      </c>
    </row>
    <row r="743" spans="1:50" ht="17.25" hidden="1" customHeight="1" x14ac:dyDescent="0.3">
      <c r="A743" s="213"/>
      <c r="B743" s="214"/>
      <c r="C743" s="215"/>
      <c r="D743" s="186"/>
      <c r="E743" s="184"/>
      <c r="F743" s="185"/>
      <c r="G743" s="186"/>
      <c r="H743" s="186"/>
      <c r="I743" s="187"/>
      <c r="J743" s="188"/>
      <c r="K743" s="216"/>
      <c r="L743" s="186"/>
      <c r="M743" s="186"/>
      <c r="N743" s="187"/>
      <c r="O743" s="191"/>
      <c r="P743" s="384" t="s">
        <v>713</v>
      </c>
      <c r="Q743" s="218"/>
      <c r="R743" s="219">
        <f t="shared" si="224"/>
        <v>0</v>
      </c>
      <c r="S743" s="219">
        <f t="shared" si="225"/>
        <v>7</v>
      </c>
      <c r="T743" s="195"/>
      <c r="U743" s="196">
        <v>5</v>
      </c>
      <c r="V743" s="89">
        <f t="shared" si="220"/>
        <v>0</v>
      </c>
      <c r="W743" s="220" t="s">
        <v>747</v>
      </c>
      <c r="X743" s="221" t="s">
        <v>763</v>
      </c>
      <c r="Y743" s="222" t="s">
        <v>766</v>
      </c>
      <c r="Z743" s="199"/>
      <c r="AA743" s="218"/>
      <c r="AB743" s="223">
        <v>0</v>
      </c>
      <c r="AC743" s="224" t="s">
        <v>48</v>
      </c>
      <c r="AD743" s="225">
        <f t="shared" si="226"/>
        <v>475</v>
      </c>
      <c r="AE743" s="226">
        <f>CEILING(AD743+AD743*'[1]Nastavení cen'!$J$17,1)</f>
        <v>694</v>
      </c>
      <c r="AF743" s="226">
        <f t="shared" si="227"/>
        <v>0</v>
      </c>
      <c r="AG743" s="227">
        <f>CEILING(AX743+(AX743*'[1]Nastavení cen'!$G$17),1)</f>
        <v>750</v>
      </c>
      <c r="AH743" s="227">
        <f>CEILING(AG743*'[1]Nastavení cen'!$K$17,1)+AG743</f>
        <v>975</v>
      </c>
      <c r="AI743" s="227">
        <f t="shared" si="275"/>
        <v>0</v>
      </c>
      <c r="AJ743" s="228">
        <f t="shared" si="229"/>
        <v>1669</v>
      </c>
      <c r="AK743" s="218"/>
      <c r="AL743" s="229">
        <f t="shared" si="230"/>
        <v>0</v>
      </c>
      <c r="AM743" s="204"/>
      <c r="AN743" s="230">
        <v>150</v>
      </c>
      <c r="AO743" s="231">
        <f t="shared" si="276"/>
        <v>0</v>
      </c>
      <c r="AP743" s="232">
        <v>0.05</v>
      </c>
      <c r="AQ743" s="233">
        <f t="shared" si="277"/>
        <v>0</v>
      </c>
      <c r="AR743" s="234"/>
      <c r="AS743" s="235"/>
      <c r="AT743" s="236"/>
      <c r="AU743" s="237"/>
      <c r="AV743" s="238" t="s">
        <v>765</v>
      </c>
      <c r="AW743" s="239">
        <f>'[1]Nastavení cen'!$H$17</f>
        <v>390</v>
      </c>
      <c r="AX743" s="240">
        <v>750</v>
      </c>
    </row>
    <row r="744" spans="1:50" ht="17.25" hidden="1" customHeight="1" x14ac:dyDescent="0.3">
      <c r="A744" s="213"/>
      <c r="B744" s="214"/>
      <c r="C744" s="215"/>
      <c r="D744" s="186"/>
      <c r="E744" s="184"/>
      <c r="F744" s="185"/>
      <c r="G744" s="186"/>
      <c r="H744" s="186"/>
      <c r="I744" s="187"/>
      <c r="J744" s="188"/>
      <c r="K744" s="216"/>
      <c r="L744" s="186"/>
      <c r="M744" s="186"/>
      <c r="N744" s="187"/>
      <c r="O744" s="191"/>
      <c r="P744" s="384" t="s">
        <v>713</v>
      </c>
      <c r="Q744" s="218"/>
      <c r="R744" s="219">
        <f t="shared" si="224"/>
        <v>0</v>
      </c>
      <c r="S744" s="219">
        <f t="shared" si="225"/>
        <v>7</v>
      </c>
      <c r="T744" s="195"/>
      <c r="U744" s="196">
        <v>4</v>
      </c>
      <c r="V744" s="89">
        <f t="shared" si="220"/>
        <v>0</v>
      </c>
      <c r="W744" s="220" t="s">
        <v>747</v>
      </c>
      <c r="X744" s="221" t="s">
        <v>763</v>
      </c>
      <c r="Y744" s="222" t="s">
        <v>43</v>
      </c>
      <c r="Z744" s="199"/>
      <c r="AA744" s="218"/>
      <c r="AB744" s="223">
        <v>0</v>
      </c>
      <c r="AC744" s="224" t="s">
        <v>48</v>
      </c>
      <c r="AD744" s="225">
        <f t="shared" si="226"/>
        <v>475</v>
      </c>
      <c r="AE744" s="226">
        <f>CEILING(AD744+AD744*'[1]Nastavení cen'!$J$17,1)</f>
        <v>694</v>
      </c>
      <c r="AF744" s="226">
        <f t="shared" si="227"/>
        <v>0</v>
      </c>
      <c r="AG744" s="241"/>
      <c r="AH744" s="242"/>
      <c r="AI744" s="242"/>
      <c r="AJ744" s="228">
        <f t="shared" si="229"/>
        <v>694</v>
      </c>
      <c r="AK744" s="218"/>
      <c r="AL744" s="229">
        <f t="shared" si="230"/>
        <v>0</v>
      </c>
      <c r="AM744" s="204"/>
      <c r="AN744" s="230" t="s">
        <v>41</v>
      </c>
      <c r="AO744" s="231" t="s">
        <v>41</v>
      </c>
      <c r="AP744" s="245" t="s">
        <v>41</v>
      </c>
      <c r="AQ744" s="233" t="s">
        <v>41</v>
      </c>
      <c r="AR744" s="234" t="s">
        <v>41</v>
      </c>
      <c r="AS744" s="235"/>
      <c r="AT744" s="236"/>
      <c r="AU744" s="237"/>
      <c r="AV744" s="238" t="s">
        <v>765</v>
      </c>
      <c r="AW744" s="239">
        <f>'[1]Nastavení cen'!$H$17</f>
        <v>390</v>
      </c>
      <c r="AX744" s="240"/>
    </row>
    <row r="745" spans="1:50" ht="17.25" hidden="1" customHeight="1" x14ac:dyDescent="0.3">
      <c r="A745" s="213"/>
      <c r="B745" s="214"/>
      <c r="C745" s="215"/>
      <c r="D745" s="186"/>
      <c r="E745" s="184"/>
      <c r="F745" s="185"/>
      <c r="G745" s="186"/>
      <c r="H745" s="186"/>
      <c r="I745" s="187"/>
      <c r="J745" s="188"/>
      <c r="K745" s="216"/>
      <c r="L745" s="186"/>
      <c r="M745" s="186"/>
      <c r="N745" s="187"/>
      <c r="O745" s="191"/>
      <c r="P745" s="384" t="s">
        <v>713</v>
      </c>
      <c r="Q745" s="218"/>
      <c r="R745" s="219">
        <f t="shared" si="224"/>
        <v>0</v>
      </c>
      <c r="S745" s="219">
        <f t="shared" si="225"/>
        <v>7</v>
      </c>
      <c r="T745" s="195"/>
      <c r="U745" s="196">
        <v>2</v>
      </c>
      <c r="V745" s="89">
        <f t="shared" si="220"/>
        <v>0</v>
      </c>
      <c r="W745" s="220" t="s">
        <v>747</v>
      </c>
      <c r="X745" s="221" t="s">
        <v>767</v>
      </c>
      <c r="Y745" s="222" t="s">
        <v>768</v>
      </c>
      <c r="Z745" s="199"/>
      <c r="AA745" s="218"/>
      <c r="AB745" s="223">
        <v>0</v>
      </c>
      <c r="AC745" s="224" t="s">
        <v>48</v>
      </c>
      <c r="AD745" s="225">
        <f t="shared" si="226"/>
        <v>488</v>
      </c>
      <c r="AE745" s="226">
        <f>CEILING(AD745+AD745*'[1]Nastavení cen'!$J$17,1)</f>
        <v>713</v>
      </c>
      <c r="AF745" s="226">
        <f t="shared" si="227"/>
        <v>0</v>
      </c>
      <c r="AG745" s="241">
        <f>CEILING(AX745+(AX745*'[1]Nastavení cen'!$G$17),1)</f>
        <v>900</v>
      </c>
      <c r="AH745" s="242">
        <f>CEILING(AG745*'[1]Nastavení cen'!$K$17,1)+AG745</f>
        <v>1170</v>
      </c>
      <c r="AI745" s="242">
        <f t="shared" ref="AI745:AI746" si="278">(AB745*AH745)</f>
        <v>0</v>
      </c>
      <c r="AJ745" s="228">
        <f t="shared" si="229"/>
        <v>1883</v>
      </c>
      <c r="AK745" s="218"/>
      <c r="AL745" s="229">
        <f t="shared" si="230"/>
        <v>0</v>
      </c>
      <c r="AM745" s="204"/>
      <c r="AN745" s="230">
        <v>190</v>
      </c>
      <c r="AO745" s="231">
        <f t="shared" ref="AO745:AO746" si="279">AB745*AN745</f>
        <v>0</v>
      </c>
      <c r="AP745" s="232">
        <v>0.05</v>
      </c>
      <c r="AQ745" s="233">
        <f t="shared" ref="AQ745:AQ746" si="280">AB745*AN745*AP745</f>
        <v>0</v>
      </c>
      <c r="AR745" s="234"/>
      <c r="AS745" s="235"/>
      <c r="AT745" s="236"/>
      <c r="AU745" s="237"/>
      <c r="AV745" s="238" t="s">
        <v>125</v>
      </c>
      <c r="AW745" s="239">
        <f>'[1]Nastavení cen'!$H$17</f>
        <v>390</v>
      </c>
      <c r="AX745" s="240">
        <v>900</v>
      </c>
    </row>
    <row r="746" spans="1:50" ht="17.25" hidden="1" customHeight="1" x14ac:dyDescent="0.3">
      <c r="A746" s="213"/>
      <c r="B746" s="214"/>
      <c r="C746" s="215"/>
      <c r="D746" s="186"/>
      <c r="E746" s="184"/>
      <c r="F746" s="185"/>
      <c r="G746" s="186"/>
      <c r="H746" s="186"/>
      <c r="I746" s="187"/>
      <c r="J746" s="188"/>
      <c r="K746" s="216"/>
      <c r="L746" s="186"/>
      <c r="M746" s="186"/>
      <c r="N746" s="187"/>
      <c r="O746" s="191"/>
      <c r="P746" s="384" t="s">
        <v>713</v>
      </c>
      <c r="Q746" s="218"/>
      <c r="R746" s="219">
        <f t="shared" si="224"/>
        <v>0</v>
      </c>
      <c r="S746" s="219">
        <f t="shared" si="225"/>
        <v>7</v>
      </c>
      <c r="T746" s="195"/>
      <c r="U746" s="196">
        <v>5</v>
      </c>
      <c r="V746" s="89">
        <f t="shared" si="220"/>
        <v>0</v>
      </c>
      <c r="W746" s="220" t="s">
        <v>747</v>
      </c>
      <c r="X746" s="221" t="s">
        <v>767</v>
      </c>
      <c r="Y746" s="222" t="s">
        <v>769</v>
      </c>
      <c r="Z746" s="199"/>
      <c r="AA746" s="218"/>
      <c r="AB746" s="223">
        <v>0</v>
      </c>
      <c r="AC746" s="224" t="s">
        <v>48</v>
      </c>
      <c r="AD746" s="225">
        <f t="shared" si="226"/>
        <v>488</v>
      </c>
      <c r="AE746" s="226">
        <f>CEILING(AD746+AD746*'[1]Nastavení cen'!$J$17,1)</f>
        <v>713</v>
      </c>
      <c r="AF746" s="226">
        <f t="shared" si="227"/>
        <v>0</v>
      </c>
      <c r="AG746" s="227">
        <f>CEILING(AX746+(AX746*'[1]Nastavení cen'!$G$17),1)</f>
        <v>900</v>
      </c>
      <c r="AH746" s="227">
        <f>CEILING(AG746*'[1]Nastavení cen'!$K$17,1)+AG746</f>
        <v>1170</v>
      </c>
      <c r="AI746" s="227">
        <f t="shared" si="278"/>
        <v>0</v>
      </c>
      <c r="AJ746" s="228">
        <f t="shared" si="229"/>
        <v>1883</v>
      </c>
      <c r="AK746" s="218"/>
      <c r="AL746" s="229">
        <f t="shared" si="230"/>
        <v>0</v>
      </c>
      <c r="AM746" s="204"/>
      <c r="AN746" s="230">
        <v>190</v>
      </c>
      <c r="AO746" s="231">
        <f t="shared" si="279"/>
        <v>0</v>
      </c>
      <c r="AP746" s="232">
        <v>0.05</v>
      </c>
      <c r="AQ746" s="233">
        <f t="shared" si="280"/>
        <v>0</v>
      </c>
      <c r="AR746" s="234"/>
      <c r="AS746" s="235"/>
      <c r="AT746" s="236"/>
      <c r="AU746" s="237"/>
      <c r="AV746" s="238" t="s">
        <v>125</v>
      </c>
      <c r="AW746" s="239">
        <f>'[1]Nastavení cen'!$H$17</f>
        <v>390</v>
      </c>
      <c r="AX746" s="240">
        <v>900</v>
      </c>
    </row>
    <row r="747" spans="1:50" ht="17.25" hidden="1" customHeight="1" x14ac:dyDescent="0.3">
      <c r="A747" s="213"/>
      <c r="B747" s="214"/>
      <c r="C747" s="215"/>
      <c r="D747" s="186"/>
      <c r="E747" s="184"/>
      <c r="F747" s="185"/>
      <c r="G747" s="186"/>
      <c r="H747" s="186"/>
      <c r="I747" s="187"/>
      <c r="J747" s="188"/>
      <c r="K747" s="216"/>
      <c r="L747" s="186"/>
      <c r="M747" s="186"/>
      <c r="N747" s="187"/>
      <c r="O747" s="191"/>
      <c r="P747" s="384" t="s">
        <v>713</v>
      </c>
      <c r="Q747" s="218"/>
      <c r="R747" s="219">
        <f t="shared" si="224"/>
        <v>0</v>
      </c>
      <c r="S747" s="219">
        <f t="shared" si="225"/>
        <v>7</v>
      </c>
      <c r="T747" s="195"/>
      <c r="U747" s="196">
        <v>4</v>
      </c>
      <c r="V747" s="89">
        <f t="shared" si="220"/>
        <v>0</v>
      </c>
      <c r="W747" s="220" t="s">
        <v>747</v>
      </c>
      <c r="X747" s="221" t="s">
        <v>770</v>
      </c>
      <c r="Y747" s="222" t="s">
        <v>43</v>
      </c>
      <c r="Z747" s="199"/>
      <c r="AA747" s="218"/>
      <c r="AB747" s="223">
        <v>0</v>
      </c>
      <c r="AC747" s="224" t="s">
        <v>48</v>
      </c>
      <c r="AD747" s="225">
        <f t="shared" si="226"/>
        <v>520</v>
      </c>
      <c r="AE747" s="226">
        <f>CEILING(AD747+AD747*'[1]Nastavení cen'!$J$17,1)</f>
        <v>760</v>
      </c>
      <c r="AF747" s="226">
        <f t="shared" si="227"/>
        <v>0</v>
      </c>
      <c r="AG747" s="241"/>
      <c r="AH747" s="242"/>
      <c r="AI747" s="242"/>
      <c r="AJ747" s="228">
        <f t="shared" si="229"/>
        <v>760</v>
      </c>
      <c r="AK747" s="218"/>
      <c r="AL747" s="229">
        <f t="shared" si="230"/>
        <v>0</v>
      </c>
      <c r="AM747" s="204"/>
      <c r="AN747" s="230" t="s">
        <v>41</v>
      </c>
      <c r="AO747" s="231" t="s">
        <v>41</v>
      </c>
      <c r="AP747" s="245" t="s">
        <v>41</v>
      </c>
      <c r="AQ747" s="233" t="s">
        <v>41</v>
      </c>
      <c r="AR747" s="234" t="s">
        <v>41</v>
      </c>
      <c r="AS747" s="235"/>
      <c r="AT747" s="236"/>
      <c r="AU747" s="237"/>
      <c r="AV747" s="238" t="s">
        <v>771</v>
      </c>
      <c r="AW747" s="239">
        <f>'[1]Nastavení cen'!$H$17</f>
        <v>390</v>
      </c>
      <c r="AX747" s="240"/>
    </row>
    <row r="748" spans="1:50" ht="17.25" hidden="1" customHeight="1" x14ac:dyDescent="0.3">
      <c r="A748" s="213"/>
      <c r="B748" s="214"/>
      <c r="C748" s="215"/>
      <c r="D748" s="186"/>
      <c r="E748" s="184"/>
      <c r="F748" s="185"/>
      <c r="G748" s="186"/>
      <c r="H748" s="186"/>
      <c r="I748" s="187"/>
      <c r="J748" s="188"/>
      <c r="K748" s="216"/>
      <c r="L748" s="186"/>
      <c r="M748" s="186"/>
      <c r="N748" s="187"/>
      <c r="O748" s="191"/>
      <c r="P748" s="384" t="s">
        <v>713</v>
      </c>
      <c r="Q748" s="218"/>
      <c r="R748" s="219">
        <f t="shared" si="224"/>
        <v>0</v>
      </c>
      <c r="S748" s="219">
        <f t="shared" si="225"/>
        <v>7</v>
      </c>
      <c r="T748" s="195"/>
      <c r="U748" s="196">
        <v>2</v>
      </c>
      <c r="V748" s="89">
        <f t="shared" si="220"/>
        <v>0</v>
      </c>
      <c r="W748" s="220" t="s">
        <v>747</v>
      </c>
      <c r="X748" s="221" t="s">
        <v>770</v>
      </c>
      <c r="Y748" s="222" t="s">
        <v>772</v>
      </c>
      <c r="Z748" s="199"/>
      <c r="AA748" s="218"/>
      <c r="AB748" s="223">
        <v>0</v>
      </c>
      <c r="AC748" s="224" t="s">
        <v>48</v>
      </c>
      <c r="AD748" s="225">
        <f t="shared" si="226"/>
        <v>520</v>
      </c>
      <c r="AE748" s="226">
        <f>CEILING(AD748+AD748*'[1]Nastavení cen'!$J$17,1)</f>
        <v>760</v>
      </c>
      <c r="AF748" s="226">
        <f t="shared" si="227"/>
        <v>0</v>
      </c>
      <c r="AG748" s="241">
        <f>CEILING(AX748+(AX748*'[1]Nastavení cen'!$G$17),1)</f>
        <v>1100</v>
      </c>
      <c r="AH748" s="242">
        <f>CEILING(AG748*'[1]Nastavení cen'!$K$17,1)+AG748</f>
        <v>1430</v>
      </c>
      <c r="AI748" s="242">
        <f t="shared" ref="AI748:AI749" si="281">(AB748*AH748)</f>
        <v>0</v>
      </c>
      <c r="AJ748" s="228">
        <f t="shared" si="229"/>
        <v>2190</v>
      </c>
      <c r="AK748" s="218"/>
      <c r="AL748" s="229">
        <f t="shared" si="230"/>
        <v>0</v>
      </c>
      <c r="AM748" s="204"/>
      <c r="AN748" s="230">
        <v>230</v>
      </c>
      <c r="AO748" s="231">
        <f t="shared" ref="AO748:AO749" si="282">AB748*AN748</f>
        <v>0</v>
      </c>
      <c r="AP748" s="232">
        <v>0.05</v>
      </c>
      <c r="AQ748" s="233">
        <f t="shared" ref="AQ748:AQ749" si="283">AB748*AN748*AP748</f>
        <v>0</v>
      </c>
      <c r="AR748" s="234"/>
      <c r="AS748" s="235"/>
      <c r="AT748" s="236"/>
      <c r="AU748" s="237"/>
      <c r="AV748" s="238" t="s">
        <v>771</v>
      </c>
      <c r="AW748" s="239">
        <f>'[1]Nastavení cen'!$H$17</f>
        <v>390</v>
      </c>
      <c r="AX748" s="240">
        <v>1100</v>
      </c>
    </row>
    <row r="749" spans="1:50" ht="17.25" hidden="1" customHeight="1" x14ac:dyDescent="0.3">
      <c r="A749" s="213"/>
      <c r="B749" s="214"/>
      <c r="C749" s="215"/>
      <c r="D749" s="186"/>
      <c r="E749" s="184"/>
      <c r="F749" s="185"/>
      <c r="G749" s="186"/>
      <c r="H749" s="186"/>
      <c r="I749" s="187"/>
      <c r="J749" s="188"/>
      <c r="K749" s="216"/>
      <c r="L749" s="186"/>
      <c r="M749" s="186"/>
      <c r="N749" s="187"/>
      <c r="O749" s="191"/>
      <c r="P749" s="384" t="s">
        <v>713</v>
      </c>
      <c r="Q749" s="218"/>
      <c r="R749" s="219">
        <f t="shared" si="224"/>
        <v>0</v>
      </c>
      <c r="S749" s="219">
        <f t="shared" si="225"/>
        <v>7</v>
      </c>
      <c r="T749" s="195"/>
      <c r="U749" s="196">
        <v>5</v>
      </c>
      <c r="V749" s="89">
        <f t="shared" si="220"/>
        <v>0</v>
      </c>
      <c r="W749" s="220" t="s">
        <v>747</v>
      </c>
      <c r="X749" s="221" t="s">
        <v>770</v>
      </c>
      <c r="Y749" s="222" t="s">
        <v>773</v>
      </c>
      <c r="Z749" s="199"/>
      <c r="AA749" s="218"/>
      <c r="AB749" s="223">
        <v>0</v>
      </c>
      <c r="AC749" s="224" t="s">
        <v>48</v>
      </c>
      <c r="AD749" s="225">
        <f t="shared" si="226"/>
        <v>520</v>
      </c>
      <c r="AE749" s="226">
        <f>CEILING(AD749+AD749*'[1]Nastavení cen'!$J$17,1)</f>
        <v>760</v>
      </c>
      <c r="AF749" s="226">
        <f t="shared" si="227"/>
        <v>0</v>
      </c>
      <c r="AG749" s="227">
        <f>CEILING(AX749+(AX749*'[1]Nastavení cen'!$G$17),1)</f>
        <v>1100</v>
      </c>
      <c r="AH749" s="227">
        <f>CEILING(AG749*'[1]Nastavení cen'!$K$17,1)+AG749</f>
        <v>1430</v>
      </c>
      <c r="AI749" s="227">
        <f t="shared" si="281"/>
        <v>0</v>
      </c>
      <c r="AJ749" s="228">
        <f t="shared" si="229"/>
        <v>2190</v>
      </c>
      <c r="AK749" s="218"/>
      <c r="AL749" s="229">
        <f t="shared" si="230"/>
        <v>0</v>
      </c>
      <c r="AM749" s="204"/>
      <c r="AN749" s="230">
        <v>230</v>
      </c>
      <c r="AO749" s="231">
        <f t="shared" si="282"/>
        <v>0</v>
      </c>
      <c r="AP749" s="232">
        <v>0.05</v>
      </c>
      <c r="AQ749" s="233">
        <f t="shared" si="283"/>
        <v>0</v>
      </c>
      <c r="AR749" s="234"/>
      <c r="AS749" s="235"/>
      <c r="AT749" s="236"/>
      <c r="AU749" s="237"/>
      <c r="AV749" s="238" t="s">
        <v>771</v>
      </c>
      <c r="AW749" s="239">
        <f>'[1]Nastavení cen'!$H$17</f>
        <v>390</v>
      </c>
      <c r="AX749" s="240">
        <v>1100</v>
      </c>
    </row>
    <row r="750" spans="1:50" ht="17.25" hidden="1" customHeight="1" x14ac:dyDescent="0.3">
      <c r="A750" s="213"/>
      <c r="B750" s="214"/>
      <c r="C750" s="215"/>
      <c r="D750" s="186"/>
      <c r="E750" s="184"/>
      <c r="F750" s="185"/>
      <c r="G750" s="186"/>
      <c r="H750" s="186"/>
      <c r="I750" s="187"/>
      <c r="J750" s="188"/>
      <c r="K750" s="216"/>
      <c r="L750" s="186"/>
      <c r="M750" s="186"/>
      <c r="N750" s="187"/>
      <c r="O750" s="191"/>
      <c r="P750" s="384" t="s">
        <v>713</v>
      </c>
      <c r="Q750" s="218"/>
      <c r="R750" s="219">
        <f t="shared" si="224"/>
        <v>0</v>
      </c>
      <c r="S750" s="219">
        <f t="shared" si="225"/>
        <v>7</v>
      </c>
      <c r="T750" s="195"/>
      <c r="U750" s="196">
        <v>4</v>
      </c>
      <c r="V750" s="89">
        <f t="shared" si="220"/>
        <v>0</v>
      </c>
      <c r="W750" s="220" t="s">
        <v>747</v>
      </c>
      <c r="X750" s="221" t="s">
        <v>774</v>
      </c>
      <c r="Y750" s="222" t="s">
        <v>43</v>
      </c>
      <c r="Z750" s="199"/>
      <c r="AA750" s="218"/>
      <c r="AB750" s="223">
        <v>0</v>
      </c>
      <c r="AC750" s="224" t="s">
        <v>48</v>
      </c>
      <c r="AD750" s="225">
        <f t="shared" si="226"/>
        <v>553</v>
      </c>
      <c r="AE750" s="226">
        <f>CEILING(AD750+AD750*'[1]Nastavení cen'!$J$17,1)</f>
        <v>808</v>
      </c>
      <c r="AF750" s="226">
        <f t="shared" si="227"/>
        <v>0</v>
      </c>
      <c r="AG750" s="241"/>
      <c r="AH750" s="242"/>
      <c r="AI750" s="242"/>
      <c r="AJ750" s="228">
        <f t="shared" si="229"/>
        <v>808</v>
      </c>
      <c r="AK750" s="218"/>
      <c r="AL750" s="229">
        <f t="shared" si="230"/>
        <v>0</v>
      </c>
      <c r="AM750" s="204"/>
      <c r="AN750" s="230" t="s">
        <v>41</v>
      </c>
      <c r="AO750" s="231" t="s">
        <v>41</v>
      </c>
      <c r="AP750" s="245" t="s">
        <v>41</v>
      </c>
      <c r="AQ750" s="233" t="s">
        <v>41</v>
      </c>
      <c r="AR750" s="234" t="s">
        <v>41</v>
      </c>
      <c r="AS750" s="235"/>
      <c r="AT750" s="236"/>
      <c r="AU750" s="237"/>
      <c r="AV750" s="238" t="s">
        <v>775</v>
      </c>
      <c r="AW750" s="239">
        <f>'[1]Nastavení cen'!$H$17</f>
        <v>390</v>
      </c>
      <c r="AX750" s="240"/>
    </row>
    <row r="751" spans="1:50" ht="17.25" hidden="1" customHeight="1" x14ac:dyDescent="0.3">
      <c r="A751" s="213"/>
      <c r="B751" s="214"/>
      <c r="C751" s="215"/>
      <c r="D751" s="186"/>
      <c r="E751" s="184"/>
      <c r="F751" s="185"/>
      <c r="G751" s="186"/>
      <c r="H751" s="186"/>
      <c r="I751" s="187"/>
      <c r="J751" s="188"/>
      <c r="K751" s="216"/>
      <c r="L751" s="186"/>
      <c r="M751" s="186"/>
      <c r="N751" s="187"/>
      <c r="O751" s="191"/>
      <c r="P751" s="384" t="s">
        <v>713</v>
      </c>
      <c r="Q751" s="218"/>
      <c r="R751" s="219">
        <f t="shared" si="224"/>
        <v>0</v>
      </c>
      <c r="S751" s="219">
        <f t="shared" si="225"/>
        <v>7</v>
      </c>
      <c r="T751" s="195"/>
      <c r="U751" s="196">
        <v>2</v>
      </c>
      <c r="V751" s="89">
        <f t="shared" si="220"/>
        <v>0</v>
      </c>
      <c r="W751" s="220" t="s">
        <v>747</v>
      </c>
      <c r="X751" s="221" t="s">
        <v>774</v>
      </c>
      <c r="Y751" s="222" t="s">
        <v>776</v>
      </c>
      <c r="Z751" s="199"/>
      <c r="AA751" s="218"/>
      <c r="AB751" s="223">
        <v>0</v>
      </c>
      <c r="AC751" s="224" t="s">
        <v>48</v>
      </c>
      <c r="AD751" s="225">
        <f t="shared" si="226"/>
        <v>553</v>
      </c>
      <c r="AE751" s="226">
        <f>CEILING(AD751+AD751*'[1]Nastavení cen'!$J$17,1)</f>
        <v>808</v>
      </c>
      <c r="AF751" s="226">
        <f t="shared" si="227"/>
        <v>0</v>
      </c>
      <c r="AG751" s="241">
        <f>CEILING(AX751+(AX751*'[1]Nastavení cen'!$G$17),1)</f>
        <v>1200</v>
      </c>
      <c r="AH751" s="242">
        <f>CEILING(AG751*'[1]Nastavení cen'!$K$17,1)+AG751</f>
        <v>1560</v>
      </c>
      <c r="AI751" s="242">
        <f t="shared" ref="AI751:AI754" si="284">(AB751*AH751)</f>
        <v>0</v>
      </c>
      <c r="AJ751" s="228">
        <f t="shared" si="229"/>
        <v>2368</v>
      </c>
      <c r="AK751" s="218"/>
      <c r="AL751" s="229">
        <f t="shared" si="230"/>
        <v>0</v>
      </c>
      <c r="AM751" s="204"/>
      <c r="AN751" s="230">
        <v>290</v>
      </c>
      <c r="AO751" s="231">
        <f t="shared" ref="AO751:AO754" si="285">AB751*AN751</f>
        <v>0</v>
      </c>
      <c r="AP751" s="232">
        <v>0.05</v>
      </c>
      <c r="AQ751" s="233">
        <f t="shared" ref="AQ751:AQ754" si="286">AB751*AN751*AP751</f>
        <v>0</v>
      </c>
      <c r="AR751" s="234"/>
      <c r="AS751" s="235"/>
      <c r="AT751" s="236"/>
      <c r="AU751" s="237"/>
      <c r="AV751" s="238" t="s">
        <v>775</v>
      </c>
      <c r="AW751" s="239">
        <f>'[1]Nastavení cen'!$H$17</f>
        <v>390</v>
      </c>
      <c r="AX751" s="240">
        <v>1200</v>
      </c>
    </row>
    <row r="752" spans="1:50" ht="17.25" hidden="1" customHeight="1" x14ac:dyDescent="0.3">
      <c r="A752" s="213"/>
      <c r="B752" s="214"/>
      <c r="C752" s="215"/>
      <c r="D752" s="186"/>
      <c r="E752" s="184"/>
      <c r="F752" s="185"/>
      <c r="G752" s="186"/>
      <c r="H752" s="186"/>
      <c r="I752" s="187"/>
      <c r="J752" s="188"/>
      <c r="K752" s="216"/>
      <c r="L752" s="186"/>
      <c r="M752" s="186"/>
      <c r="N752" s="187"/>
      <c r="O752" s="191"/>
      <c r="P752" s="384" t="s">
        <v>713</v>
      </c>
      <c r="Q752" s="218"/>
      <c r="R752" s="219">
        <f t="shared" si="224"/>
        <v>0</v>
      </c>
      <c r="S752" s="219">
        <f t="shared" si="225"/>
        <v>7</v>
      </c>
      <c r="T752" s="195"/>
      <c r="U752" s="196">
        <v>5</v>
      </c>
      <c r="V752" s="89">
        <f t="shared" si="220"/>
        <v>0</v>
      </c>
      <c r="W752" s="220" t="s">
        <v>747</v>
      </c>
      <c r="X752" s="221" t="s">
        <v>774</v>
      </c>
      <c r="Y752" s="222" t="s">
        <v>777</v>
      </c>
      <c r="Z752" s="199"/>
      <c r="AA752" s="218"/>
      <c r="AB752" s="223">
        <v>0</v>
      </c>
      <c r="AC752" s="224" t="s">
        <v>48</v>
      </c>
      <c r="AD752" s="225">
        <f t="shared" si="226"/>
        <v>553</v>
      </c>
      <c r="AE752" s="226">
        <f>CEILING(AD752+AD752*'[1]Nastavení cen'!$J$17,1)</f>
        <v>808</v>
      </c>
      <c r="AF752" s="226">
        <f t="shared" si="227"/>
        <v>0</v>
      </c>
      <c r="AG752" s="227">
        <f>CEILING(AX752+(AX752*'[1]Nastavení cen'!$G$17),1)</f>
        <v>1200</v>
      </c>
      <c r="AH752" s="227">
        <f>CEILING(AG752*'[1]Nastavení cen'!$K$17,1)+AG752</f>
        <v>1560</v>
      </c>
      <c r="AI752" s="227">
        <f t="shared" si="284"/>
        <v>0</v>
      </c>
      <c r="AJ752" s="228">
        <f t="shared" si="229"/>
        <v>2368</v>
      </c>
      <c r="AK752" s="218"/>
      <c r="AL752" s="229">
        <f t="shared" si="230"/>
        <v>0</v>
      </c>
      <c r="AM752" s="204"/>
      <c r="AN752" s="230">
        <v>290</v>
      </c>
      <c r="AO752" s="231">
        <f t="shared" si="285"/>
        <v>0</v>
      </c>
      <c r="AP752" s="232">
        <v>0.05</v>
      </c>
      <c r="AQ752" s="233">
        <f t="shared" si="286"/>
        <v>0</v>
      </c>
      <c r="AR752" s="234"/>
      <c r="AS752" s="235"/>
      <c r="AT752" s="236"/>
      <c r="AU752" s="237"/>
      <c r="AV752" s="238" t="s">
        <v>775</v>
      </c>
      <c r="AW752" s="239">
        <f>'[1]Nastavení cen'!$H$17</f>
        <v>390</v>
      </c>
      <c r="AX752" s="240">
        <v>1200</v>
      </c>
    </row>
    <row r="753" spans="1:50" ht="17.25" hidden="1" customHeight="1" x14ac:dyDescent="0.3">
      <c r="A753" s="213"/>
      <c r="B753" s="214"/>
      <c r="C753" s="215"/>
      <c r="D753" s="186"/>
      <c r="E753" s="184"/>
      <c r="F753" s="185"/>
      <c r="G753" s="186"/>
      <c r="H753" s="186"/>
      <c r="I753" s="187"/>
      <c r="J753" s="188"/>
      <c r="K753" s="216"/>
      <c r="L753" s="186"/>
      <c r="M753" s="186"/>
      <c r="N753" s="187"/>
      <c r="O753" s="191"/>
      <c r="P753" s="384" t="s">
        <v>713</v>
      </c>
      <c r="Q753" s="218"/>
      <c r="R753" s="219">
        <f t="shared" si="224"/>
        <v>0</v>
      </c>
      <c r="S753" s="219">
        <f t="shared" si="225"/>
        <v>7</v>
      </c>
      <c r="T753" s="195"/>
      <c r="U753" s="196">
        <v>1</v>
      </c>
      <c r="V753" s="89">
        <f t="shared" si="220"/>
        <v>0</v>
      </c>
      <c r="W753" s="220" t="s">
        <v>747</v>
      </c>
      <c r="X753" s="221" t="s">
        <v>778</v>
      </c>
      <c r="Y753" s="222" t="s">
        <v>749</v>
      </c>
      <c r="Z753" s="199"/>
      <c r="AA753" s="218"/>
      <c r="AB753" s="223">
        <v>0</v>
      </c>
      <c r="AC753" s="224" t="s">
        <v>48</v>
      </c>
      <c r="AD753" s="225">
        <f t="shared" si="226"/>
        <v>488</v>
      </c>
      <c r="AE753" s="226">
        <f>CEILING(AD753+AD753*'[1]Nastavení cen'!$J$17,1)</f>
        <v>713</v>
      </c>
      <c r="AF753" s="226">
        <f t="shared" si="227"/>
        <v>0</v>
      </c>
      <c r="AG753" s="241">
        <f>CEILING(AX753+(AX753*'[1]Nastavení cen'!$G$17),1)</f>
        <v>290</v>
      </c>
      <c r="AH753" s="242">
        <f>CEILING(AG753*'[1]Nastavení cen'!$K$17,1)+AG753</f>
        <v>377</v>
      </c>
      <c r="AI753" s="242">
        <f t="shared" si="284"/>
        <v>0</v>
      </c>
      <c r="AJ753" s="228">
        <f t="shared" si="229"/>
        <v>1090</v>
      </c>
      <c r="AK753" s="218"/>
      <c r="AL753" s="229">
        <f t="shared" si="230"/>
        <v>0</v>
      </c>
      <c r="AM753" s="204"/>
      <c r="AN753" s="230">
        <v>40</v>
      </c>
      <c r="AO753" s="231">
        <f t="shared" si="285"/>
        <v>0</v>
      </c>
      <c r="AP753" s="232">
        <v>0.05</v>
      </c>
      <c r="AQ753" s="233">
        <f t="shared" si="286"/>
        <v>0</v>
      </c>
      <c r="AR753" s="234"/>
      <c r="AS753" s="235"/>
      <c r="AT753" s="236"/>
      <c r="AU753" s="237"/>
      <c r="AV753" s="238">
        <v>75</v>
      </c>
      <c r="AW753" s="239">
        <f>'[1]Nastavení cen'!$H$17</f>
        <v>390</v>
      </c>
      <c r="AX753" s="240">
        <v>290</v>
      </c>
    </row>
    <row r="754" spans="1:50" ht="17.25" hidden="1" customHeight="1" x14ac:dyDescent="0.3">
      <c r="A754" s="213"/>
      <c r="B754" s="214"/>
      <c r="C754" s="215"/>
      <c r="D754" s="186"/>
      <c r="E754" s="184"/>
      <c r="F754" s="185"/>
      <c r="G754" s="186"/>
      <c r="H754" s="186"/>
      <c r="I754" s="187"/>
      <c r="J754" s="188"/>
      <c r="K754" s="216"/>
      <c r="L754" s="186"/>
      <c r="M754" s="186"/>
      <c r="N754" s="187"/>
      <c r="O754" s="191"/>
      <c r="P754" s="384" t="s">
        <v>713</v>
      </c>
      <c r="Q754" s="218"/>
      <c r="R754" s="219">
        <f t="shared" si="224"/>
        <v>0</v>
      </c>
      <c r="S754" s="219">
        <f t="shared" si="225"/>
        <v>7</v>
      </c>
      <c r="T754" s="195"/>
      <c r="U754" s="196">
        <v>5</v>
      </c>
      <c r="V754" s="89">
        <f t="shared" si="220"/>
        <v>0</v>
      </c>
      <c r="W754" s="220" t="s">
        <v>747</v>
      </c>
      <c r="X754" s="221" t="s">
        <v>778</v>
      </c>
      <c r="Y754" s="222" t="s">
        <v>750</v>
      </c>
      <c r="Z754" s="199"/>
      <c r="AA754" s="218"/>
      <c r="AB754" s="223">
        <v>0</v>
      </c>
      <c r="AC754" s="224" t="s">
        <v>48</v>
      </c>
      <c r="AD754" s="225">
        <f t="shared" si="226"/>
        <v>488</v>
      </c>
      <c r="AE754" s="226">
        <f>CEILING(AD754+AD754*'[1]Nastavení cen'!$J$17,1)</f>
        <v>713</v>
      </c>
      <c r="AF754" s="226">
        <f t="shared" si="227"/>
        <v>0</v>
      </c>
      <c r="AG754" s="227">
        <f>CEILING(AX754+(AX754*'[1]Nastavení cen'!$G$17),1)</f>
        <v>290</v>
      </c>
      <c r="AH754" s="227">
        <f>CEILING(AG754*'[1]Nastavení cen'!$K$17,1)+AG754</f>
        <v>377</v>
      </c>
      <c r="AI754" s="227">
        <f t="shared" si="284"/>
        <v>0</v>
      </c>
      <c r="AJ754" s="228">
        <f t="shared" si="229"/>
        <v>1090</v>
      </c>
      <c r="AK754" s="218"/>
      <c r="AL754" s="229">
        <f t="shared" si="230"/>
        <v>0</v>
      </c>
      <c r="AM754" s="204"/>
      <c r="AN754" s="230">
        <v>40</v>
      </c>
      <c r="AO754" s="231">
        <f t="shared" si="285"/>
        <v>0</v>
      </c>
      <c r="AP754" s="232">
        <v>0.05</v>
      </c>
      <c r="AQ754" s="233">
        <f t="shared" si="286"/>
        <v>0</v>
      </c>
      <c r="AR754" s="234"/>
      <c r="AS754" s="235"/>
      <c r="AT754" s="236"/>
      <c r="AU754" s="237"/>
      <c r="AV754" s="238">
        <v>75</v>
      </c>
      <c r="AW754" s="239">
        <f>'[1]Nastavení cen'!$H$17</f>
        <v>390</v>
      </c>
      <c r="AX754" s="240">
        <v>290</v>
      </c>
    </row>
    <row r="755" spans="1:50" ht="17.25" hidden="1" customHeight="1" x14ac:dyDescent="0.3">
      <c r="A755" s="213"/>
      <c r="B755" s="214"/>
      <c r="C755" s="215"/>
      <c r="D755" s="186"/>
      <c r="E755" s="184"/>
      <c r="F755" s="185"/>
      <c r="G755" s="186"/>
      <c r="H755" s="186"/>
      <c r="I755" s="187"/>
      <c r="J755" s="188"/>
      <c r="K755" s="216"/>
      <c r="L755" s="186"/>
      <c r="M755" s="186"/>
      <c r="N755" s="187"/>
      <c r="O755" s="191"/>
      <c r="P755" s="384" t="s">
        <v>713</v>
      </c>
      <c r="Q755" s="218"/>
      <c r="R755" s="219">
        <f t="shared" si="224"/>
        <v>0</v>
      </c>
      <c r="S755" s="219">
        <f t="shared" si="225"/>
        <v>7</v>
      </c>
      <c r="T755" s="195"/>
      <c r="U755" s="196">
        <v>4</v>
      </c>
      <c r="V755" s="89">
        <f t="shared" si="220"/>
        <v>0</v>
      </c>
      <c r="W755" s="220" t="s">
        <v>747</v>
      </c>
      <c r="X755" s="221" t="s">
        <v>778</v>
      </c>
      <c r="Y755" s="222" t="s">
        <v>43</v>
      </c>
      <c r="Z755" s="199"/>
      <c r="AA755" s="218"/>
      <c r="AB755" s="223">
        <v>0</v>
      </c>
      <c r="AC755" s="224" t="s">
        <v>48</v>
      </c>
      <c r="AD755" s="225">
        <f t="shared" si="226"/>
        <v>488</v>
      </c>
      <c r="AE755" s="226">
        <f>CEILING(AD755+AD755*'[1]Nastavení cen'!$J$17,1)</f>
        <v>713</v>
      </c>
      <c r="AF755" s="226">
        <f t="shared" si="227"/>
        <v>0</v>
      </c>
      <c r="AG755" s="241"/>
      <c r="AH755" s="242"/>
      <c r="AI755" s="242"/>
      <c r="AJ755" s="228">
        <f t="shared" si="229"/>
        <v>713</v>
      </c>
      <c r="AK755" s="218"/>
      <c r="AL755" s="229">
        <f t="shared" si="230"/>
        <v>0</v>
      </c>
      <c r="AM755" s="204"/>
      <c r="AN755" s="230" t="s">
        <v>41</v>
      </c>
      <c r="AO755" s="231" t="s">
        <v>41</v>
      </c>
      <c r="AP755" s="245" t="s">
        <v>41</v>
      </c>
      <c r="AQ755" s="233" t="s">
        <v>41</v>
      </c>
      <c r="AR755" s="234" t="s">
        <v>41</v>
      </c>
      <c r="AS755" s="235"/>
      <c r="AT755" s="236"/>
      <c r="AU755" s="237"/>
      <c r="AV755" s="238">
        <v>75</v>
      </c>
      <c r="AW755" s="239">
        <f>'[1]Nastavení cen'!$H$17</f>
        <v>390</v>
      </c>
      <c r="AX755" s="240"/>
    </row>
    <row r="756" spans="1:50" ht="17.25" hidden="1" customHeight="1" x14ac:dyDescent="0.3">
      <c r="A756" s="213"/>
      <c r="B756" s="214"/>
      <c r="C756" s="215"/>
      <c r="D756" s="186"/>
      <c r="E756" s="184"/>
      <c r="F756" s="185"/>
      <c r="G756" s="186"/>
      <c r="H756" s="186"/>
      <c r="I756" s="187"/>
      <c r="J756" s="188"/>
      <c r="K756" s="216"/>
      <c r="L756" s="186"/>
      <c r="M756" s="186"/>
      <c r="N756" s="187"/>
      <c r="O756" s="191"/>
      <c r="P756" s="384" t="s">
        <v>713</v>
      </c>
      <c r="Q756" s="218"/>
      <c r="R756" s="219">
        <f t="shared" si="224"/>
        <v>0</v>
      </c>
      <c r="S756" s="219">
        <f t="shared" si="225"/>
        <v>7</v>
      </c>
      <c r="T756" s="195"/>
      <c r="U756" s="196">
        <v>1</v>
      </c>
      <c r="V756" s="89">
        <f t="shared" si="220"/>
        <v>0</v>
      </c>
      <c r="W756" s="220" t="s">
        <v>747</v>
      </c>
      <c r="X756" s="221" t="s">
        <v>779</v>
      </c>
      <c r="Y756" s="222" t="s">
        <v>758</v>
      </c>
      <c r="Z756" s="199"/>
      <c r="AA756" s="218"/>
      <c r="AB756" s="223">
        <v>0</v>
      </c>
      <c r="AC756" s="224" t="s">
        <v>48</v>
      </c>
      <c r="AD756" s="225">
        <f t="shared" si="226"/>
        <v>540</v>
      </c>
      <c r="AE756" s="226">
        <f>CEILING(AD756+AD756*'[1]Nastavení cen'!$J$17,1)</f>
        <v>789</v>
      </c>
      <c r="AF756" s="226">
        <f t="shared" si="227"/>
        <v>0</v>
      </c>
      <c r="AG756" s="241">
        <f>CEILING(AX756+(AX756*'[1]Nastavení cen'!$G$17),1)</f>
        <v>560</v>
      </c>
      <c r="AH756" s="242">
        <f>CEILING(AG756*'[1]Nastavení cen'!$K$17,1)+AG756</f>
        <v>728</v>
      </c>
      <c r="AI756" s="242">
        <f t="shared" ref="AI756:AI757" si="287">(AB756*AH756)</f>
        <v>0</v>
      </c>
      <c r="AJ756" s="228">
        <f t="shared" si="229"/>
        <v>1517</v>
      </c>
      <c r="AK756" s="218"/>
      <c r="AL756" s="229">
        <f t="shared" si="230"/>
        <v>0</v>
      </c>
      <c r="AM756" s="204"/>
      <c r="AN756" s="230">
        <v>100</v>
      </c>
      <c r="AO756" s="231">
        <f t="shared" ref="AO756:AO757" si="288">AB756*AN756</f>
        <v>0</v>
      </c>
      <c r="AP756" s="232">
        <v>0.05</v>
      </c>
      <c r="AQ756" s="233">
        <f t="shared" ref="AQ756:AQ757" si="289">AB756*AN756*AP756</f>
        <v>0</v>
      </c>
      <c r="AR756" s="234"/>
      <c r="AS756" s="235"/>
      <c r="AT756" s="236"/>
      <c r="AU756" s="237"/>
      <c r="AV756" s="238">
        <v>83</v>
      </c>
      <c r="AW756" s="239">
        <f>'[1]Nastavení cen'!$H$17</f>
        <v>390</v>
      </c>
      <c r="AX756" s="240">
        <v>560</v>
      </c>
    </row>
    <row r="757" spans="1:50" ht="17.25" hidden="1" customHeight="1" x14ac:dyDescent="0.3">
      <c r="A757" s="213"/>
      <c r="B757" s="214"/>
      <c r="C757" s="215"/>
      <c r="D757" s="186"/>
      <c r="E757" s="184"/>
      <c r="F757" s="185"/>
      <c r="G757" s="186"/>
      <c r="H757" s="186"/>
      <c r="I757" s="187"/>
      <c r="J757" s="188"/>
      <c r="K757" s="216"/>
      <c r="L757" s="186"/>
      <c r="M757" s="186"/>
      <c r="N757" s="187"/>
      <c r="O757" s="191"/>
      <c r="P757" s="384" t="s">
        <v>713</v>
      </c>
      <c r="Q757" s="218"/>
      <c r="R757" s="219">
        <f t="shared" si="224"/>
        <v>0</v>
      </c>
      <c r="S757" s="219">
        <f t="shared" si="225"/>
        <v>7</v>
      </c>
      <c r="T757" s="195"/>
      <c r="U757" s="196">
        <v>5</v>
      </c>
      <c r="V757" s="89">
        <f t="shared" si="220"/>
        <v>0</v>
      </c>
      <c r="W757" s="220" t="s">
        <v>747</v>
      </c>
      <c r="X757" s="221" t="s">
        <v>779</v>
      </c>
      <c r="Y757" s="222" t="s">
        <v>759</v>
      </c>
      <c r="Z757" s="199"/>
      <c r="AA757" s="218"/>
      <c r="AB757" s="223">
        <v>0</v>
      </c>
      <c r="AC757" s="224" t="s">
        <v>48</v>
      </c>
      <c r="AD757" s="225">
        <f t="shared" si="226"/>
        <v>540</v>
      </c>
      <c r="AE757" s="226">
        <f>CEILING(AD757+AD757*'[1]Nastavení cen'!$J$17,1)</f>
        <v>789</v>
      </c>
      <c r="AF757" s="226">
        <f t="shared" si="227"/>
        <v>0</v>
      </c>
      <c r="AG757" s="227">
        <f>CEILING(AX757+(AX757*'[1]Nastavení cen'!$G$17),1)</f>
        <v>560</v>
      </c>
      <c r="AH757" s="227">
        <f>CEILING(AG757*'[1]Nastavení cen'!$K$17,1)+AG757</f>
        <v>728</v>
      </c>
      <c r="AI757" s="227">
        <f t="shared" si="287"/>
        <v>0</v>
      </c>
      <c r="AJ757" s="228">
        <f t="shared" si="229"/>
        <v>1517</v>
      </c>
      <c r="AK757" s="218"/>
      <c r="AL757" s="229">
        <f t="shared" si="230"/>
        <v>0</v>
      </c>
      <c r="AM757" s="204"/>
      <c r="AN757" s="230">
        <v>100</v>
      </c>
      <c r="AO757" s="231">
        <f t="shared" si="288"/>
        <v>0</v>
      </c>
      <c r="AP757" s="232">
        <v>0.05</v>
      </c>
      <c r="AQ757" s="233">
        <f t="shared" si="289"/>
        <v>0</v>
      </c>
      <c r="AR757" s="234"/>
      <c r="AS757" s="235"/>
      <c r="AT757" s="236"/>
      <c r="AU757" s="237"/>
      <c r="AV757" s="238">
        <v>83</v>
      </c>
      <c r="AW757" s="239">
        <f>'[1]Nastavení cen'!$H$17</f>
        <v>390</v>
      </c>
      <c r="AX757" s="240">
        <v>560</v>
      </c>
    </row>
    <row r="758" spans="1:50" ht="17.25" hidden="1" customHeight="1" x14ac:dyDescent="0.3">
      <c r="A758" s="213"/>
      <c r="B758" s="214"/>
      <c r="C758" s="215"/>
      <c r="D758" s="186"/>
      <c r="E758" s="184"/>
      <c r="F758" s="185"/>
      <c r="G758" s="186"/>
      <c r="H758" s="186"/>
      <c r="I758" s="187"/>
      <c r="J758" s="188"/>
      <c r="K758" s="216"/>
      <c r="L758" s="186"/>
      <c r="M758" s="186"/>
      <c r="N758" s="187"/>
      <c r="O758" s="191"/>
      <c r="P758" s="384" t="s">
        <v>713</v>
      </c>
      <c r="Q758" s="218"/>
      <c r="R758" s="219">
        <f t="shared" si="224"/>
        <v>0</v>
      </c>
      <c r="S758" s="219">
        <f t="shared" si="225"/>
        <v>7</v>
      </c>
      <c r="T758" s="195"/>
      <c r="U758" s="196">
        <v>4</v>
      </c>
      <c r="V758" s="89">
        <f t="shared" si="220"/>
        <v>0</v>
      </c>
      <c r="W758" s="220" t="s">
        <v>747</v>
      </c>
      <c r="X758" s="221" t="s">
        <v>779</v>
      </c>
      <c r="Y758" s="222" t="s">
        <v>43</v>
      </c>
      <c r="Z758" s="199"/>
      <c r="AA758" s="218"/>
      <c r="AB758" s="223">
        <v>0</v>
      </c>
      <c r="AC758" s="224" t="s">
        <v>48</v>
      </c>
      <c r="AD758" s="225">
        <f t="shared" si="226"/>
        <v>540</v>
      </c>
      <c r="AE758" s="226">
        <f>CEILING(AD758+AD758*'[1]Nastavení cen'!$J$17,1)</f>
        <v>789</v>
      </c>
      <c r="AF758" s="226">
        <f t="shared" si="227"/>
        <v>0</v>
      </c>
      <c r="AG758" s="241"/>
      <c r="AH758" s="242"/>
      <c r="AI758" s="242"/>
      <c r="AJ758" s="228">
        <f t="shared" si="229"/>
        <v>789</v>
      </c>
      <c r="AK758" s="218"/>
      <c r="AL758" s="229">
        <f t="shared" si="230"/>
        <v>0</v>
      </c>
      <c r="AM758" s="204"/>
      <c r="AN758" s="230" t="s">
        <v>41</v>
      </c>
      <c r="AO758" s="231" t="s">
        <v>41</v>
      </c>
      <c r="AP758" s="245" t="s">
        <v>41</v>
      </c>
      <c r="AQ758" s="233" t="s">
        <v>41</v>
      </c>
      <c r="AR758" s="234" t="s">
        <v>41</v>
      </c>
      <c r="AS758" s="235"/>
      <c r="AT758" s="236"/>
      <c r="AU758" s="237"/>
      <c r="AV758" s="238">
        <v>83</v>
      </c>
      <c r="AW758" s="239">
        <f>'[1]Nastavení cen'!$H$17</f>
        <v>390</v>
      </c>
      <c r="AX758" s="240"/>
    </row>
    <row r="759" spans="1:50" ht="17.25" hidden="1" customHeight="1" x14ac:dyDescent="0.3">
      <c r="A759" s="213"/>
      <c r="B759" s="214"/>
      <c r="C759" s="215"/>
      <c r="D759" s="186"/>
      <c r="E759" s="184"/>
      <c r="F759" s="185"/>
      <c r="G759" s="186"/>
      <c r="H759" s="186"/>
      <c r="I759" s="187"/>
      <c r="J759" s="188"/>
      <c r="K759" s="216"/>
      <c r="L759" s="186"/>
      <c r="M759" s="186"/>
      <c r="N759" s="187"/>
      <c r="O759" s="191"/>
      <c r="P759" s="384" t="s">
        <v>713</v>
      </c>
      <c r="Q759" s="218"/>
      <c r="R759" s="219">
        <f t="shared" si="224"/>
        <v>0</v>
      </c>
      <c r="S759" s="219">
        <f t="shared" si="225"/>
        <v>7</v>
      </c>
      <c r="T759" s="195"/>
      <c r="U759" s="196">
        <v>5</v>
      </c>
      <c r="V759" s="89">
        <f t="shared" si="220"/>
        <v>0</v>
      </c>
      <c r="W759" s="220" t="s">
        <v>780</v>
      </c>
      <c r="X759" s="221" t="s">
        <v>781</v>
      </c>
      <c r="Y759" s="222" t="s">
        <v>782</v>
      </c>
      <c r="Z759" s="199"/>
      <c r="AA759" s="218"/>
      <c r="AB759" s="223">
        <v>0</v>
      </c>
      <c r="AC759" s="224" t="s">
        <v>40</v>
      </c>
      <c r="AD759" s="225">
        <f t="shared" si="226"/>
        <v>923</v>
      </c>
      <c r="AE759" s="226">
        <f>CEILING(AD759+AD759*'[1]Nastavení cen'!$J$17,1)</f>
        <v>1348</v>
      </c>
      <c r="AF759" s="226">
        <f t="shared" si="227"/>
        <v>0</v>
      </c>
      <c r="AG759" s="227">
        <f>CEILING(AX759+(AX759*'[1]Nastavení cen'!$G$17),1)</f>
        <v>1000</v>
      </c>
      <c r="AH759" s="227">
        <f>CEILING(AG759*'[1]Nastavení cen'!$K$17,1)+AG759</f>
        <v>1300</v>
      </c>
      <c r="AI759" s="227">
        <f>(AB759*AH759)</f>
        <v>0</v>
      </c>
      <c r="AJ759" s="228">
        <f t="shared" si="229"/>
        <v>2648</v>
      </c>
      <c r="AK759" s="218"/>
      <c r="AL759" s="229">
        <f t="shared" si="230"/>
        <v>0</v>
      </c>
      <c r="AM759" s="204"/>
      <c r="AN759" s="230">
        <v>7</v>
      </c>
      <c r="AO759" s="231">
        <f>AB759*AN759</f>
        <v>0</v>
      </c>
      <c r="AP759" s="232">
        <v>0.03</v>
      </c>
      <c r="AQ759" s="233" t="s">
        <v>41</v>
      </c>
      <c r="AR759" s="234">
        <f>AO759*AP759</f>
        <v>0</v>
      </c>
      <c r="AS759" s="235"/>
      <c r="AT759" s="236"/>
      <c r="AU759" s="237"/>
      <c r="AV759" s="238">
        <v>142</v>
      </c>
      <c r="AW759" s="239">
        <f>'[1]Nastavení cen'!$H$17</f>
        <v>390</v>
      </c>
      <c r="AX759" s="240">
        <v>1000</v>
      </c>
    </row>
    <row r="760" spans="1:50" ht="17.25" hidden="1" customHeight="1" x14ac:dyDescent="0.3">
      <c r="A760" s="213"/>
      <c r="B760" s="214"/>
      <c r="C760" s="215"/>
      <c r="D760" s="186"/>
      <c r="E760" s="184"/>
      <c r="F760" s="185"/>
      <c r="G760" s="186"/>
      <c r="H760" s="186"/>
      <c r="I760" s="187"/>
      <c r="J760" s="188"/>
      <c r="K760" s="216"/>
      <c r="L760" s="186"/>
      <c r="M760" s="186"/>
      <c r="N760" s="187"/>
      <c r="O760" s="191"/>
      <c r="P760" s="384" t="s">
        <v>713</v>
      </c>
      <c r="Q760" s="218"/>
      <c r="R760" s="219">
        <f t="shared" si="224"/>
        <v>0</v>
      </c>
      <c r="S760" s="219">
        <f t="shared" si="225"/>
        <v>7</v>
      </c>
      <c r="T760" s="195"/>
      <c r="U760" s="196">
        <v>4</v>
      </c>
      <c r="V760" s="89">
        <f t="shared" si="220"/>
        <v>0</v>
      </c>
      <c r="W760" s="220" t="s">
        <v>780</v>
      </c>
      <c r="X760" s="221" t="s">
        <v>781</v>
      </c>
      <c r="Y760" s="222" t="s">
        <v>43</v>
      </c>
      <c r="Z760" s="199"/>
      <c r="AA760" s="218"/>
      <c r="AB760" s="223">
        <v>0</v>
      </c>
      <c r="AC760" s="224" t="s">
        <v>40</v>
      </c>
      <c r="AD760" s="225">
        <f t="shared" si="226"/>
        <v>923</v>
      </c>
      <c r="AE760" s="226">
        <f>CEILING(AD760+AD760*'[1]Nastavení cen'!$J$17,1)</f>
        <v>1348</v>
      </c>
      <c r="AF760" s="226">
        <f t="shared" si="227"/>
        <v>0</v>
      </c>
      <c r="AG760" s="227"/>
      <c r="AH760" s="227"/>
      <c r="AI760" s="227"/>
      <c r="AJ760" s="228">
        <f t="shared" si="229"/>
        <v>1348</v>
      </c>
      <c r="AK760" s="218"/>
      <c r="AL760" s="229">
        <f t="shared" si="230"/>
        <v>0</v>
      </c>
      <c r="AM760" s="204"/>
      <c r="AN760" s="230" t="s">
        <v>41</v>
      </c>
      <c r="AO760" s="231" t="s">
        <v>41</v>
      </c>
      <c r="AP760" s="245" t="s">
        <v>41</v>
      </c>
      <c r="AQ760" s="233" t="s">
        <v>41</v>
      </c>
      <c r="AR760" s="234" t="s">
        <v>41</v>
      </c>
      <c r="AS760" s="235"/>
      <c r="AT760" s="236"/>
      <c r="AU760" s="237"/>
      <c r="AV760" s="238">
        <v>142</v>
      </c>
      <c r="AW760" s="239">
        <f>'[1]Nastavení cen'!$H$17</f>
        <v>390</v>
      </c>
      <c r="AX760" s="240"/>
    </row>
    <row r="761" spans="1:50" ht="17.25" hidden="1" customHeight="1" x14ac:dyDescent="0.3">
      <c r="A761" s="213"/>
      <c r="B761" s="214"/>
      <c r="C761" s="215"/>
      <c r="D761" s="186"/>
      <c r="E761" s="184"/>
      <c r="F761" s="185"/>
      <c r="G761" s="186"/>
      <c r="H761" s="186"/>
      <c r="I761" s="187"/>
      <c r="J761" s="188"/>
      <c r="K761" s="216"/>
      <c r="L761" s="186"/>
      <c r="M761" s="186"/>
      <c r="N761" s="187"/>
      <c r="O761" s="191"/>
      <c r="P761" s="384" t="s">
        <v>713</v>
      </c>
      <c r="Q761" s="218"/>
      <c r="R761" s="219">
        <f t="shared" si="224"/>
        <v>0</v>
      </c>
      <c r="S761" s="219">
        <f t="shared" si="225"/>
        <v>7</v>
      </c>
      <c r="T761" s="195"/>
      <c r="U761" s="196">
        <v>5</v>
      </c>
      <c r="V761" s="89">
        <f t="shared" si="220"/>
        <v>0</v>
      </c>
      <c r="W761" s="220" t="s">
        <v>780</v>
      </c>
      <c r="X761" s="221" t="s">
        <v>783</v>
      </c>
      <c r="Y761" s="222" t="s">
        <v>784</v>
      </c>
      <c r="Z761" s="199"/>
      <c r="AA761" s="218"/>
      <c r="AB761" s="223">
        <v>0</v>
      </c>
      <c r="AC761" s="224" t="s">
        <v>40</v>
      </c>
      <c r="AD761" s="225">
        <f t="shared" si="226"/>
        <v>1203</v>
      </c>
      <c r="AE761" s="226">
        <f>CEILING(AD761+AD761*'[1]Nastavení cen'!$J$17,1)</f>
        <v>1757</v>
      </c>
      <c r="AF761" s="226">
        <f t="shared" si="227"/>
        <v>0</v>
      </c>
      <c r="AG761" s="227">
        <f>CEILING(AX761+(AX761*'[1]Nastavení cen'!$G$17),1)</f>
        <v>1500</v>
      </c>
      <c r="AH761" s="227">
        <f>CEILING(AG761*'[1]Nastavení cen'!$K$17,1)+AG761</f>
        <v>1950</v>
      </c>
      <c r="AI761" s="227">
        <f t="shared" ref="AI761:AI762" si="290">(AB761*AH761)</f>
        <v>0</v>
      </c>
      <c r="AJ761" s="228">
        <f t="shared" si="229"/>
        <v>3707</v>
      </c>
      <c r="AK761" s="218"/>
      <c r="AL761" s="229">
        <f t="shared" si="230"/>
        <v>0</v>
      </c>
      <c r="AM761" s="204"/>
      <c r="AN761" s="230">
        <v>15</v>
      </c>
      <c r="AO761" s="231">
        <f t="shared" ref="AO761:AO762" si="291">AB761*AN761</f>
        <v>0</v>
      </c>
      <c r="AP761" s="232">
        <v>0.03</v>
      </c>
      <c r="AQ761" s="233" t="s">
        <v>41</v>
      </c>
      <c r="AR761" s="234">
        <f>AO761*AP761</f>
        <v>0</v>
      </c>
      <c r="AS761" s="235"/>
      <c r="AT761" s="236"/>
      <c r="AU761" s="237"/>
      <c r="AV761" s="238">
        <v>185</v>
      </c>
      <c r="AW761" s="239">
        <f>'[1]Nastavení cen'!$H$17</f>
        <v>390</v>
      </c>
      <c r="AX761" s="240">
        <v>1500</v>
      </c>
    </row>
    <row r="762" spans="1:50" ht="17.25" hidden="1" customHeight="1" x14ac:dyDescent="0.3">
      <c r="A762" s="213"/>
      <c r="B762" s="214"/>
      <c r="C762" s="215"/>
      <c r="D762" s="186"/>
      <c r="E762" s="184"/>
      <c r="F762" s="185"/>
      <c r="G762" s="186"/>
      <c r="H762" s="186"/>
      <c r="I762" s="187"/>
      <c r="J762" s="188"/>
      <c r="K762" s="216"/>
      <c r="L762" s="186"/>
      <c r="M762" s="186"/>
      <c r="N762" s="187"/>
      <c r="O762" s="191"/>
      <c r="P762" s="384" t="s">
        <v>713</v>
      </c>
      <c r="Q762" s="218"/>
      <c r="R762" s="219">
        <f t="shared" si="224"/>
        <v>0</v>
      </c>
      <c r="S762" s="219">
        <f t="shared" si="225"/>
        <v>7</v>
      </c>
      <c r="T762" s="195"/>
      <c r="U762" s="196">
        <v>2</v>
      </c>
      <c r="V762" s="89">
        <f t="shared" si="220"/>
        <v>0</v>
      </c>
      <c r="W762" s="220" t="s">
        <v>785</v>
      </c>
      <c r="X762" s="221" t="s">
        <v>786</v>
      </c>
      <c r="Y762" s="222" t="s">
        <v>722</v>
      </c>
      <c r="Z762" s="199"/>
      <c r="AA762" s="218"/>
      <c r="AB762" s="223">
        <v>0</v>
      </c>
      <c r="AC762" s="224" t="s">
        <v>146</v>
      </c>
      <c r="AD762" s="225">
        <f t="shared" si="226"/>
        <v>156</v>
      </c>
      <c r="AE762" s="226">
        <f>CEILING(AD762+AD762*'[1]Nastavení cen'!$J$17,1)</f>
        <v>228</v>
      </c>
      <c r="AF762" s="226">
        <f t="shared" si="227"/>
        <v>0</v>
      </c>
      <c r="AG762" s="241">
        <f>CEILING(AX762+(AX762*'[1]Nastavení cen'!$G$17),1)</f>
        <v>60</v>
      </c>
      <c r="AH762" s="242">
        <f>CEILING(AG762*'[1]Nastavení cen'!$K$17,1)+AG762</f>
        <v>78</v>
      </c>
      <c r="AI762" s="242">
        <f t="shared" si="290"/>
        <v>0</v>
      </c>
      <c r="AJ762" s="228">
        <f t="shared" si="229"/>
        <v>306</v>
      </c>
      <c r="AK762" s="218"/>
      <c r="AL762" s="229">
        <f t="shared" si="230"/>
        <v>0</v>
      </c>
      <c r="AM762" s="204"/>
      <c r="AN762" s="230">
        <v>8</v>
      </c>
      <c r="AO762" s="231">
        <f t="shared" si="291"/>
        <v>0</v>
      </c>
      <c r="AP762" s="232">
        <v>0.05</v>
      </c>
      <c r="AQ762" s="233">
        <f>AB762*AN762*AP762</f>
        <v>0</v>
      </c>
      <c r="AR762" s="234"/>
      <c r="AS762" s="235"/>
      <c r="AT762" s="236"/>
      <c r="AU762" s="237"/>
      <c r="AV762" s="238">
        <v>24</v>
      </c>
      <c r="AW762" s="239">
        <f>'[1]Nastavení cen'!$H$17</f>
        <v>390</v>
      </c>
      <c r="AX762" s="240">
        <v>60</v>
      </c>
    </row>
    <row r="763" spans="1:50" ht="17.25" hidden="1" customHeight="1" x14ac:dyDescent="0.3">
      <c r="A763" s="213"/>
      <c r="B763" s="214"/>
      <c r="C763" s="215"/>
      <c r="D763" s="186"/>
      <c r="E763" s="184"/>
      <c r="F763" s="185"/>
      <c r="G763" s="186"/>
      <c r="H763" s="186"/>
      <c r="I763" s="187"/>
      <c r="J763" s="188"/>
      <c r="K763" s="216"/>
      <c r="L763" s="186"/>
      <c r="M763" s="186"/>
      <c r="N763" s="187"/>
      <c r="O763" s="191"/>
      <c r="P763" s="384" t="s">
        <v>713</v>
      </c>
      <c r="Q763" s="218"/>
      <c r="R763" s="219">
        <f t="shared" si="224"/>
        <v>0</v>
      </c>
      <c r="S763" s="219">
        <f t="shared" si="225"/>
        <v>7</v>
      </c>
      <c r="T763" s="195"/>
      <c r="U763" s="196">
        <v>4</v>
      </c>
      <c r="V763" s="89">
        <f t="shared" si="220"/>
        <v>0</v>
      </c>
      <c r="W763" s="220" t="s">
        <v>785</v>
      </c>
      <c r="X763" s="221" t="s">
        <v>786</v>
      </c>
      <c r="Y763" s="222" t="s">
        <v>43</v>
      </c>
      <c r="Z763" s="199"/>
      <c r="AA763" s="218"/>
      <c r="AB763" s="223">
        <v>0</v>
      </c>
      <c r="AC763" s="224" t="s">
        <v>146</v>
      </c>
      <c r="AD763" s="225">
        <f t="shared" si="226"/>
        <v>156</v>
      </c>
      <c r="AE763" s="226">
        <f>CEILING(AD763+AD763*'[1]Nastavení cen'!$J$17,1)</f>
        <v>228</v>
      </c>
      <c r="AF763" s="226">
        <f t="shared" si="227"/>
        <v>0</v>
      </c>
      <c r="AG763" s="241"/>
      <c r="AH763" s="242"/>
      <c r="AI763" s="242"/>
      <c r="AJ763" s="228">
        <f t="shared" si="229"/>
        <v>228</v>
      </c>
      <c r="AK763" s="218"/>
      <c r="AL763" s="229">
        <f t="shared" si="230"/>
        <v>0</v>
      </c>
      <c r="AM763" s="204"/>
      <c r="AN763" s="230" t="s">
        <v>41</v>
      </c>
      <c r="AO763" s="231" t="s">
        <v>41</v>
      </c>
      <c r="AP763" s="245" t="s">
        <v>41</v>
      </c>
      <c r="AQ763" s="233" t="s">
        <v>41</v>
      </c>
      <c r="AR763" s="234" t="s">
        <v>41</v>
      </c>
      <c r="AS763" s="235"/>
      <c r="AT763" s="236"/>
      <c r="AU763" s="237"/>
      <c r="AV763" s="238">
        <v>24</v>
      </c>
      <c r="AW763" s="239">
        <f>'[1]Nastavení cen'!$H$17</f>
        <v>390</v>
      </c>
      <c r="AX763" s="240"/>
    </row>
    <row r="764" spans="1:50" ht="17.25" hidden="1" customHeight="1" x14ac:dyDescent="0.3">
      <c r="A764" s="213"/>
      <c r="B764" s="214"/>
      <c r="C764" s="215"/>
      <c r="D764" s="186"/>
      <c r="E764" s="184"/>
      <c r="F764" s="185"/>
      <c r="G764" s="186"/>
      <c r="H764" s="186"/>
      <c r="I764" s="187"/>
      <c r="J764" s="188"/>
      <c r="K764" s="216"/>
      <c r="L764" s="186"/>
      <c r="M764" s="186"/>
      <c r="N764" s="187"/>
      <c r="O764" s="191"/>
      <c r="P764" s="384" t="s">
        <v>713</v>
      </c>
      <c r="Q764" s="218"/>
      <c r="R764" s="219">
        <f t="shared" si="224"/>
        <v>0</v>
      </c>
      <c r="S764" s="219">
        <f t="shared" si="225"/>
        <v>7</v>
      </c>
      <c r="T764" s="195"/>
      <c r="U764" s="196">
        <v>2</v>
      </c>
      <c r="V764" s="89">
        <f t="shared" si="220"/>
        <v>0</v>
      </c>
      <c r="W764" s="220" t="s">
        <v>785</v>
      </c>
      <c r="X764" s="221" t="s">
        <v>787</v>
      </c>
      <c r="Y764" s="222" t="s">
        <v>722</v>
      </c>
      <c r="Z764" s="199"/>
      <c r="AA764" s="218"/>
      <c r="AB764" s="223">
        <v>0</v>
      </c>
      <c r="AC764" s="224" t="s">
        <v>146</v>
      </c>
      <c r="AD764" s="225">
        <f t="shared" si="226"/>
        <v>156</v>
      </c>
      <c r="AE764" s="226">
        <f>CEILING(AD764+AD764*'[1]Nastavení cen'!$J$17,1)</f>
        <v>228</v>
      </c>
      <c r="AF764" s="226">
        <f t="shared" si="227"/>
        <v>0</v>
      </c>
      <c r="AG764" s="241">
        <f>CEILING(AX764+(AX764*'[1]Nastavení cen'!$G$17),1)</f>
        <v>60</v>
      </c>
      <c r="AH764" s="242">
        <f>CEILING(AG764*'[1]Nastavení cen'!$K$17,1)+AG764</f>
        <v>78</v>
      </c>
      <c r="AI764" s="242">
        <f>(AB764*AH764)</f>
        <v>0</v>
      </c>
      <c r="AJ764" s="228">
        <f t="shared" si="229"/>
        <v>306</v>
      </c>
      <c r="AK764" s="218"/>
      <c r="AL764" s="229">
        <f t="shared" si="230"/>
        <v>0</v>
      </c>
      <c r="AM764" s="204"/>
      <c r="AN764" s="230">
        <v>8</v>
      </c>
      <c r="AO764" s="231">
        <f>AB764*AN764</f>
        <v>0</v>
      </c>
      <c r="AP764" s="232">
        <v>0.05</v>
      </c>
      <c r="AQ764" s="233">
        <f>AB764*AN764*AP764</f>
        <v>0</v>
      </c>
      <c r="AR764" s="234"/>
      <c r="AS764" s="235"/>
      <c r="AT764" s="236"/>
      <c r="AU764" s="237"/>
      <c r="AV764" s="238">
        <v>24</v>
      </c>
      <c r="AW764" s="239">
        <f>'[1]Nastavení cen'!$H$17</f>
        <v>390</v>
      </c>
      <c r="AX764" s="240">
        <v>60</v>
      </c>
    </row>
    <row r="765" spans="1:50" ht="17.25" hidden="1" customHeight="1" x14ac:dyDescent="0.3">
      <c r="A765" s="213"/>
      <c r="B765" s="214"/>
      <c r="C765" s="215"/>
      <c r="D765" s="186"/>
      <c r="E765" s="184"/>
      <c r="F765" s="185"/>
      <c r="G765" s="186"/>
      <c r="H765" s="186"/>
      <c r="I765" s="187"/>
      <c r="J765" s="188"/>
      <c r="K765" s="216"/>
      <c r="L765" s="186"/>
      <c r="M765" s="186"/>
      <c r="N765" s="187"/>
      <c r="O765" s="191"/>
      <c r="P765" s="384" t="s">
        <v>713</v>
      </c>
      <c r="Q765" s="218"/>
      <c r="R765" s="219">
        <f t="shared" si="224"/>
        <v>0</v>
      </c>
      <c r="S765" s="219">
        <f t="shared" si="225"/>
        <v>7</v>
      </c>
      <c r="T765" s="195"/>
      <c r="U765" s="196">
        <v>4</v>
      </c>
      <c r="V765" s="89">
        <f t="shared" si="220"/>
        <v>0</v>
      </c>
      <c r="W765" s="220" t="s">
        <v>785</v>
      </c>
      <c r="X765" s="221" t="s">
        <v>787</v>
      </c>
      <c r="Y765" s="222" t="s">
        <v>43</v>
      </c>
      <c r="Z765" s="199"/>
      <c r="AA765" s="218"/>
      <c r="AB765" s="223">
        <v>0</v>
      </c>
      <c r="AC765" s="224" t="s">
        <v>146</v>
      </c>
      <c r="AD765" s="225">
        <f t="shared" si="226"/>
        <v>156</v>
      </c>
      <c r="AE765" s="226">
        <f>CEILING(AD765+AD765*'[1]Nastavení cen'!$J$17,1)</f>
        <v>228</v>
      </c>
      <c r="AF765" s="226">
        <f t="shared" si="227"/>
        <v>0</v>
      </c>
      <c r="AG765" s="241"/>
      <c r="AH765" s="242"/>
      <c r="AI765" s="242"/>
      <c r="AJ765" s="228">
        <f t="shared" si="229"/>
        <v>228</v>
      </c>
      <c r="AK765" s="218"/>
      <c r="AL765" s="229">
        <f t="shared" si="230"/>
        <v>0</v>
      </c>
      <c r="AM765" s="204"/>
      <c r="AN765" s="230" t="s">
        <v>41</v>
      </c>
      <c r="AO765" s="231" t="s">
        <v>41</v>
      </c>
      <c r="AP765" s="245" t="s">
        <v>41</v>
      </c>
      <c r="AQ765" s="233" t="s">
        <v>41</v>
      </c>
      <c r="AR765" s="234" t="s">
        <v>41</v>
      </c>
      <c r="AS765" s="235"/>
      <c r="AT765" s="236"/>
      <c r="AU765" s="237"/>
      <c r="AV765" s="238">
        <v>24</v>
      </c>
      <c r="AW765" s="239">
        <f>'[1]Nastavení cen'!$H$17</f>
        <v>390</v>
      </c>
      <c r="AX765" s="240"/>
    </row>
    <row r="766" spans="1:50" ht="17.25" hidden="1" customHeight="1" x14ac:dyDescent="0.3">
      <c r="A766" s="213"/>
      <c r="B766" s="214"/>
      <c r="C766" s="215"/>
      <c r="D766" s="186"/>
      <c r="E766" s="184"/>
      <c r="F766" s="185"/>
      <c r="G766" s="186"/>
      <c r="H766" s="186"/>
      <c r="I766" s="187"/>
      <c r="J766" s="188"/>
      <c r="K766" s="216"/>
      <c r="L766" s="186"/>
      <c r="M766" s="186"/>
      <c r="N766" s="187"/>
      <c r="O766" s="191"/>
      <c r="P766" s="384" t="s">
        <v>713</v>
      </c>
      <c r="Q766" s="218"/>
      <c r="R766" s="219">
        <f t="shared" si="224"/>
        <v>0</v>
      </c>
      <c r="S766" s="219">
        <f t="shared" si="225"/>
        <v>7</v>
      </c>
      <c r="T766" s="195"/>
      <c r="U766" s="196">
        <v>2</v>
      </c>
      <c r="V766" s="89">
        <f t="shared" si="220"/>
        <v>0</v>
      </c>
      <c r="W766" s="220" t="s">
        <v>785</v>
      </c>
      <c r="X766" s="221" t="s">
        <v>788</v>
      </c>
      <c r="Y766" s="222" t="s">
        <v>725</v>
      </c>
      <c r="Z766" s="199"/>
      <c r="AA766" s="218"/>
      <c r="AB766" s="223">
        <v>0</v>
      </c>
      <c r="AC766" s="224" t="s">
        <v>146</v>
      </c>
      <c r="AD766" s="225">
        <f t="shared" si="226"/>
        <v>169</v>
      </c>
      <c r="AE766" s="226">
        <f>CEILING(AD766+AD766*'[1]Nastavení cen'!$J$17,1)</f>
        <v>247</v>
      </c>
      <c r="AF766" s="226">
        <f t="shared" si="227"/>
        <v>0</v>
      </c>
      <c r="AG766" s="241">
        <f>CEILING(AX766+(AX766*'[1]Nastavení cen'!$G$17),1)</f>
        <v>70</v>
      </c>
      <c r="AH766" s="242">
        <f>CEILING(AG766*'[1]Nastavení cen'!$K$17,1)+AG766</f>
        <v>91</v>
      </c>
      <c r="AI766" s="242">
        <f>(AB766*AH766)</f>
        <v>0</v>
      </c>
      <c r="AJ766" s="228">
        <f t="shared" si="229"/>
        <v>338</v>
      </c>
      <c r="AK766" s="218"/>
      <c r="AL766" s="229">
        <f t="shared" si="230"/>
        <v>0</v>
      </c>
      <c r="AM766" s="204"/>
      <c r="AN766" s="230">
        <v>10</v>
      </c>
      <c r="AO766" s="231">
        <f>AB766*AN766</f>
        <v>0</v>
      </c>
      <c r="AP766" s="232">
        <v>0.05</v>
      </c>
      <c r="AQ766" s="233">
        <f>AB766*AN766*AP766</f>
        <v>0</v>
      </c>
      <c r="AR766" s="234"/>
      <c r="AS766" s="235"/>
      <c r="AT766" s="236"/>
      <c r="AU766" s="237"/>
      <c r="AV766" s="238">
        <v>26</v>
      </c>
      <c r="AW766" s="239">
        <f>'[1]Nastavení cen'!$H$17</f>
        <v>390</v>
      </c>
      <c r="AX766" s="240">
        <v>70</v>
      </c>
    </row>
    <row r="767" spans="1:50" ht="17.25" hidden="1" customHeight="1" x14ac:dyDescent="0.3">
      <c r="A767" s="213"/>
      <c r="B767" s="214"/>
      <c r="C767" s="215"/>
      <c r="D767" s="186"/>
      <c r="E767" s="184"/>
      <c r="F767" s="185"/>
      <c r="G767" s="186"/>
      <c r="H767" s="186"/>
      <c r="I767" s="187"/>
      <c r="J767" s="188"/>
      <c r="K767" s="216"/>
      <c r="L767" s="186"/>
      <c r="M767" s="186"/>
      <c r="N767" s="187"/>
      <c r="O767" s="191"/>
      <c r="P767" s="384" t="s">
        <v>713</v>
      </c>
      <c r="Q767" s="218"/>
      <c r="R767" s="219">
        <f t="shared" si="224"/>
        <v>0</v>
      </c>
      <c r="S767" s="219">
        <f t="shared" si="225"/>
        <v>7</v>
      </c>
      <c r="T767" s="195"/>
      <c r="U767" s="196">
        <v>4</v>
      </c>
      <c r="V767" s="89">
        <f t="shared" si="220"/>
        <v>0</v>
      </c>
      <c r="W767" s="220" t="s">
        <v>785</v>
      </c>
      <c r="X767" s="221" t="s">
        <v>788</v>
      </c>
      <c r="Y767" s="222" t="s">
        <v>43</v>
      </c>
      <c r="Z767" s="199"/>
      <c r="AA767" s="218"/>
      <c r="AB767" s="223">
        <v>0</v>
      </c>
      <c r="AC767" s="224" t="s">
        <v>146</v>
      </c>
      <c r="AD767" s="225">
        <f t="shared" si="226"/>
        <v>169</v>
      </c>
      <c r="AE767" s="226">
        <f>CEILING(AD767+AD767*'[1]Nastavení cen'!$J$17,1)</f>
        <v>247</v>
      </c>
      <c r="AF767" s="226">
        <f t="shared" si="227"/>
        <v>0</v>
      </c>
      <c r="AG767" s="241"/>
      <c r="AH767" s="242"/>
      <c r="AI767" s="242"/>
      <c r="AJ767" s="228">
        <f t="shared" si="229"/>
        <v>247</v>
      </c>
      <c r="AK767" s="218"/>
      <c r="AL767" s="229">
        <f t="shared" si="230"/>
        <v>0</v>
      </c>
      <c r="AM767" s="204"/>
      <c r="AN767" s="230" t="s">
        <v>41</v>
      </c>
      <c r="AO767" s="231" t="s">
        <v>41</v>
      </c>
      <c r="AP767" s="245" t="s">
        <v>41</v>
      </c>
      <c r="AQ767" s="233" t="s">
        <v>41</v>
      </c>
      <c r="AR767" s="234" t="s">
        <v>41</v>
      </c>
      <c r="AS767" s="235"/>
      <c r="AT767" s="236"/>
      <c r="AU767" s="237"/>
      <c r="AV767" s="238">
        <v>26</v>
      </c>
      <c r="AW767" s="239">
        <f>'[1]Nastavení cen'!$H$17</f>
        <v>390</v>
      </c>
      <c r="AX767" s="240"/>
    </row>
    <row r="768" spans="1:50" ht="17.25" hidden="1" customHeight="1" x14ac:dyDescent="0.3">
      <c r="A768" s="213"/>
      <c r="B768" s="214"/>
      <c r="C768" s="215"/>
      <c r="D768" s="186"/>
      <c r="E768" s="184"/>
      <c r="F768" s="185"/>
      <c r="G768" s="186"/>
      <c r="H768" s="186"/>
      <c r="I768" s="187"/>
      <c r="J768" s="188"/>
      <c r="K768" s="216"/>
      <c r="L768" s="186"/>
      <c r="M768" s="186"/>
      <c r="N768" s="187"/>
      <c r="O768" s="191"/>
      <c r="P768" s="384" t="s">
        <v>713</v>
      </c>
      <c r="Q768" s="218"/>
      <c r="R768" s="219">
        <f t="shared" si="224"/>
        <v>0</v>
      </c>
      <c r="S768" s="219">
        <f t="shared" si="225"/>
        <v>7</v>
      </c>
      <c r="T768" s="195"/>
      <c r="U768" s="196">
        <v>2</v>
      </c>
      <c r="V768" s="89">
        <f t="shared" si="220"/>
        <v>0</v>
      </c>
      <c r="W768" s="220" t="s">
        <v>785</v>
      </c>
      <c r="X768" s="221" t="s">
        <v>789</v>
      </c>
      <c r="Y768" s="222" t="s">
        <v>725</v>
      </c>
      <c r="Z768" s="199"/>
      <c r="AA768" s="218"/>
      <c r="AB768" s="223">
        <v>0</v>
      </c>
      <c r="AC768" s="224" t="s">
        <v>146</v>
      </c>
      <c r="AD768" s="225">
        <f t="shared" si="226"/>
        <v>169</v>
      </c>
      <c r="AE768" s="226">
        <f>CEILING(AD768+AD768*'[1]Nastavení cen'!$J$17,1)</f>
        <v>247</v>
      </c>
      <c r="AF768" s="226">
        <f t="shared" si="227"/>
        <v>0</v>
      </c>
      <c r="AG768" s="241">
        <f>CEILING(AX768+(AX768*'[1]Nastavení cen'!$G$17),1)</f>
        <v>70</v>
      </c>
      <c r="AH768" s="242">
        <f>CEILING(AG768*'[1]Nastavení cen'!$K$17,1)+AG768</f>
        <v>91</v>
      </c>
      <c r="AI768" s="242">
        <f>(AB768*AH768)</f>
        <v>0</v>
      </c>
      <c r="AJ768" s="228">
        <f t="shared" si="229"/>
        <v>338</v>
      </c>
      <c r="AK768" s="218"/>
      <c r="AL768" s="229">
        <f t="shared" si="230"/>
        <v>0</v>
      </c>
      <c r="AM768" s="204"/>
      <c r="AN768" s="230">
        <v>10</v>
      </c>
      <c r="AO768" s="231">
        <f>AB768*AN768</f>
        <v>0</v>
      </c>
      <c r="AP768" s="232">
        <v>0.05</v>
      </c>
      <c r="AQ768" s="233">
        <f>AB768*AN768*AP768</f>
        <v>0</v>
      </c>
      <c r="AR768" s="234"/>
      <c r="AS768" s="235"/>
      <c r="AT768" s="236"/>
      <c r="AU768" s="237"/>
      <c r="AV768" s="238">
        <v>26</v>
      </c>
      <c r="AW768" s="239">
        <f>'[1]Nastavení cen'!$H$17</f>
        <v>390</v>
      </c>
      <c r="AX768" s="240">
        <v>70</v>
      </c>
    </row>
    <row r="769" spans="1:50" ht="17.25" hidden="1" customHeight="1" x14ac:dyDescent="0.3">
      <c r="A769" s="213"/>
      <c r="B769" s="214"/>
      <c r="C769" s="215"/>
      <c r="D769" s="186"/>
      <c r="E769" s="184"/>
      <c r="F769" s="185"/>
      <c r="G769" s="186"/>
      <c r="H769" s="186"/>
      <c r="I769" s="187"/>
      <c r="J769" s="188"/>
      <c r="K769" s="216"/>
      <c r="L769" s="186"/>
      <c r="M769" s="186"/>
      <c r="N769" s="187"/>
      <c r="O769" s="191"/>
      <c r="P769" s="384" t="s">
        <v>713</v>
      </c>
      <c r="Q769" s="218"/>
      <c r="R769" s="219">
        <f t="shared" si="224"/>
        <v>0</v>
      </c>
      <c r="S769" s="219">
        <f t="shared" si="225"/>
        <v>7</v>
      </c>
      <c r="T769" s="195"/>
      <c r="U769" s="196">
        <v>4</v>
      </c>
      <c r="V769" s="89">
        <f t="shared" si="220"/>
        <v>0</v>
      </c>
      <c r="W769" s="220" t="s">
        <v>785</v>
      </c>
      <c r="X769" s="221" t="s">
        <v>789</v>
      </c>
      <c r="Y769" s="222" t="s">
        <v>43</v>
      </c>
      <c r="Z769" s="199"/>
      <c r="AA769" s="218"/>
      <c r="AB769" s="223">
        <v>0</v>
      </c>
      <c r="AC769" s="224" t="s">
        <v>146</v>
      </c>
      <c r="AD769" s="225">
        <f t="shared" si="226"/>
        <v>169</v>
      </c>
      <c r="AE769" s="226">
        <f>CEILING(AD769+AD769*'[1]Nastavení cen'!$J$17,1)</f>
        <v>247</v>
      </c>
      <c r="AF769" s="226">
        <f t="shared" si="227"/>
        <v>0</v>
      </c>
      <c r="AG769" s="241"/>
      <c r="AH769" s="242"/>
      <c r="AI769" s="242"/>
      <c r="AJ769" s="228">
        <f t="shared" si="229"/>
        <v>247</v>
      </c>
      <c r="AK769" s="218"/>
      <c r="AL769" s="229">
        <f t="shared" si="230"/>
        <v>0</v>
      </c>
      <c r="AM769" s="204"/>
      <c r="AN769" s="230" t="s">
        <v>41</v>
      </c>
      <c r="AO769" s="231" t="s">
        <v>41</v>
      </c>
      <c r="AP769" s="245" t="s">
        <v>41</v>
      </c>
      <c r="AQ769" s="233" t="s">
        <v>41</v>
      </c>
      <c r="AR769" s="234" t="s">
        <v>41</v>
      </c>
      <c r="AS769" s="235"/>
      <c r="AT769" s="236"/>
      <c r="AU769" s="237"/>
      <c r="AV769" s="238">
        <v>26</v>
      </c>
      <c r="AW769" s="239">
        <f>'[1]Nastavení cen'!$H$17</f>
        <v>390</v>
      </c>
      <c r="AX769" s="240"/>
    </row>
    <row r="770" spans="1:50" ht="17.25" hidden="1" customHeight="1" x14ac:dyDescent="0.3">
      <c r="A770" s="213"/>
      <c r="B770" s="214"/>
      <c r="C770" s="215"/>
      <c r="D770" s="186"/>
      <c r="E770" s="184"/>
      <c r="F770" s="185"/>
      <c r="G770" s="186"/>
      <c r="H770" s="186"/>
      <c r="I770" s="187"/>
      <c r="J770" s="188"/>
      <c r="K770" s="216"/>
      <c r="L770" s="186"/>
      <c r="M770" s="186"/>
      <c r="N770" s="187"/>
      <c r="O770" s="191"/>
      <c r="P770" s="384" t="s">
        <v>713</v>
      </c>
      <c r="Q770" s="218"/>
      <c r="R770" s="219">
        <f t="shared" si="224"/>
        <v>0</v>
      </c>
      <c r="S770" s="219">
        <f t="shared" si="225"/>
        <v>7</v>
      </c>
      <c r="T770" s="195"/>
      <c r="U770" s="196">
        <v>2</v>
      </c>
      <c r="V770" s="89">
        <f t="shared" si="220"/>
        <v>0</v>
      </c>
      <c r="W770" s="220" t="s">
        <v>785</v>
      </c>
      <c r="X770" s="221" t="s">
        <v>790</v>
      </c>
      <c r="Y770" s="222" t="s">
        <v>752</v>
      </c>
      <c r="Z770" s="199"/>
      <c r="AA770" s="218"/>
      <c r="AB770" s="223">
        <v>0</v>
      </c>
      <c r="AC770" s="224" t="s">
        <v>146</v>
      </c>
      <c r="AD770" s="225">
        <f t="shared" si="226"/>
        <v>156</v>
      </c>
      <c r="AE770" s="226">
        <f>CEILING(AD770+AD770*'[1]Nastavení cen'!$J$17,1)</f>
        <v>228</v>
      </c>
      <c r="AF770" s="226">
        <f t="shared" si="227"/>
        <v>0</v>
      </c>
      <c r="AG770" s="241">
        <f>CEILING(AX770+(AX770*'[1]Nastavení cen'!$G$17),1)</f>
        <v>55</v>
      </c>
      <c r="AH770" s="242">
        <f>CEILING(AG770*'[1]Nastavení cen'!$K$17,1)+AG770</f>
        <v>72</v>
      </c>
      <c r="AI770" s="242">
        <f>(AB770*AH770)</f>
        <v>0</v>
      </c>
      <c r="AJ770" s="228">
        <f t="shared" si="229"/>
        <v>300</v>
      </c>
      <c r="AK770" s="218"/>
      <c r="AL770" s="229">
        <f t="shared" si="230"/>
        <v>0</v>
      </c>
      <c r="AM770" s="204"/>
      <c r="AN770" s="230">
        <v>7</v>
      </c>
      <c r="AO770" s="231">
        <f>AB770*AN770</f>
        <v>0</v>
      </c>
      <c r="AP770" s="232">
        <v>0.05</v>
      </c>
      <c r="AQ770" s="233">
        <f>AB770*AN770*AP770</f>
        <v>0</v>
      </c>
      <c r="AR770" s="234"/>
      <c r="AS770" s="235"/>
      <c r="AT770" s="236"/>
      <c r="AU770" s="237"/>
      <c r="AV770" s="238">
        <v>24</v>
      </c>
      <c r="AW770" s="239">
        <f>'[1]Nastavení cen'!$H$17</f>
        <v>390</v>
      </c>
      <c r="AX770" s="240">
        <v>55</v>
      </c>
    </row>
    <row r="771" spans="1:50" ht="17.25" hidden="1" customHeight="1" x14ac:dyDescent="0.3">
      <c r="A771" s="213"/>
      <c r="B771" s="214"/>
      <c r="C771" s="215"/>
      <c r="D771" s="186"/>
      <c r="E771" s="184"/>
      <c r="F771" s="185"/>
      <c r="G771" s="186"/>
      <c r="H771" s="186"/>
      <c r="I771" s="187"/>
      <c r="J771" s="188"/>
      <c r="K771" s="216"/>
      <c r="L771" s="186"/>
      <c r="M771" s="186"/>
      <c r="N771" s="187"/>
      <c r="O771" s="191"/>
      <c r="P771" s="384" t="s">
        <v>713</v>
      </c>
      <c r="Q771" s="218"/>
      <c r="R771" s="219">
        <f t="shared" si="224"/>
        <v>0</v>
      </c>
      <c r="S771" s="219">
        <f t="shared" si="225"/>
        <v>7</v>
      </c>
      <c r="T771" s="195"/>
      <c r="U771" s="196">
        <v>4</v>
      </c>
      <c r="V771" s="89">
        <f t="shared" si="220"/>
        <v>0</v>
      </c>
      <c r="W771" s="220" t="s">
        <v>785</v>
      </c>
      <c r="X771" s="221" t="s">
        <v>790</v>
      </c>
      <c r="Y771" s="222" t="s">
        <v>43</v>
      </c>
      <c r="Z771" s="199"/>
      <c r="AA771" s="218"/>
      <c r="AB771" s="223">
        <v>0</v>
      </c>
      <c r="AC771" s="224" t="s">
        <v>146</v>
      </c>
      <c r="AD771" s="225">
        <f t="shared" si="226"/>
        <v>156</v>
      </c>
      <c r="AE771" s="226">
        <f>CEILING(AD771+AD771*'[1]Nastavení cen'!$J$17,1)</f>
        <v>228</v>
      </c>
      <c r="AF771" s="226">
        <f t="shared" si="227"/>
        <v>0</v>
      </c>
      <c r="AG771" s="241"/>
      <c r="AH771" s="242"/>
      <c r="AI771" s="242"/>
      <c r="AJ771" s="228">
        <f t="shared" si="229"/>
        <v>228</v>
      </c>
      <c r="AK771" s="218"/>
      <c r="AL771" s="229">
        <f t="shared" si="230"/>
        <v>0</v>
      </c>
      <c r="AM771" s="204"/>
      <c r="AN771" s="230" t="s">
        <v>41</v>
      </c>
      <c r="AO771" s="231" t="s">
        <v>41</v>
      </c>
      <c r="AP771" s="245" t="s">
        <v>41</v>
      </c>
      <c r="AQ771" s="233" t="s">
        <v>41</v>
      </c>
      <c r="AR771" s="234" t="s">
        <v>41</v>
      </c>
      <c r="AS771" s="235"/>
      <c r="AT771" s="236"/>
      <c r="AU771" s="237"/>
      <c r="AV771" s="238">
        <v>24</v>
      </c>
      <c r="AW771" s="239">
        <f>'[1]Nastavení cen'!$H$17</f>
        <v>390</v>
      </c>
      <c r="AX771" s="240"/>
    </row>
    <row r="772" spans="1:50" ht="17.25" hidden="1" customHeight="1" x14ac:dyDescent="0.3">
      <c r="A772" s="213"/>
      <c r="B772" s="214"/>
      <c r="C772" s="215"/>
      <c r="D772" s="186"/>
      <c r="E772" s="184"/>
      <c r="F772" s="185"/>
      <c r="G772" s="186"/>
      <c r="H772" s="186"/>
      <c r="I772" s="187"/>
      <c r="J772" s="188"/>
      <c r="K772" s="216"/>
      <c r="L772" s="186"/>
      <c r="M772" s="186"/>
      <c r="N772" s="187"/>
      <c r="O772" s="191"/>
      <c r="P772" s="384" t="s">
        <v>713</v>
      </c>
      <c r="Q772" s="218"/>
      <c r="R772" s="219">
        <f t="shared" si="224"/>
        <v>0</v>
      </c>
      <c r="S772" s="219">
        <f t="shared" si="225"/>
        <v>7</v>
      </c>
      <c r="T772" s="195"/>
      <c r="U772" s="196">
        <v>2</v>
      </c>
      <c r="V772" s="89">
        <f t="shared" si="220"/>
        <v>0</v>
      </c>
      <c r="W772" s="220" t="s">
        <v>785</v>
      </c>
      <c r="X772" s="221" t="s">
        <v>791</v>
      </c>
      <c r="Y772" s="222" t="s">
        <v>752</v>
      </c>
      <c r="Z772" s="199"/>
      <c r="AA772" s="218"/>
      <c r="AB772" s="223">
        <v>0</v>
      </c>
      <c r="AC772" s="224" t="s">
        <v>146</v>
      </c>
      <c r="AD772" s="225">
        <f t="shared" si="226"/>
        <v>156</v>
      </c>
      <c r="AE772" s="226">
        <f>CEILING(AD772+AD772*'[1]Nastavení cen'!$J$17,1)</f>
        <v>228</v>
      </c>
      <c r="AF772" s="226">
        <f t="shared" si="227"/>
        <v>0</v>
      </c>
      <c r="AG772" s="241">
        <f>CEILING(AX772+(AX772*'[1]Nastavení cen'!$G$17),1)</f>
        <v>60</v>
      </c>
      <c r="AH772" s="242">
        <f>CEILING(AG772*'[1]Nastavení cen'!$K$17,1)+AG772</f>
        <v>78</v>
      </c>
      <c r="AI772" s="242">
        <f>(AB772*AH772)</f>
        <v>0</v>
      </c>
      <c r="AJ772" s="228">
        <f t="shared" si="229"/>
        <v>306</v>
      </c>
      <c r="AK772" s="218"/>
      <c r="AL772" s="229">
        <f t="shared" si="230"/>
        <v>0</v>
      </c>
      <c r="AM772" s="204"/>
      <c r="AN772" s="230">
        <v>7</v>
      </c>
      <c r="AO772" s="231">
        <f>AB772*AN772</f>
        <v>0</v>
      </c>
      <c r="AP772" s="232">
        <v>0.05</v>
      </c>
      <c r="AQ772" s="233">
        <f>AB772*AN772*AP772</f>
        <v>0</v>
      </c>
      <c r="AR772" s="234"/>
      <c r="AS772" s="235"/>
      <c r="AT772" s="236"/>
      <c r="AU772" s="237"/>
      <c r="AV772" s="238">
        <v>24</v>
      </c>
      <c r="AW772" s="239">
        <f>'[1]Nastavení cen'!$H$17</f>
        <v>390</v>
      </c>
      <c r="AX772" s="240">
        <v>60</v>
      </c>
    </row>
    <row r="773" spans="1:50" ht="17.25" hidden="1" customHeight="1" x14ac:dyDescent="0.3">
      <c r="A773" s="213"/>
      <c r="B773" s="214"/>
      <c r="C773" s="215"/>
      <c r="D773" s="186"/>
      <c r="E773" s="184"/>
      <c r="F773" s="185"/>
      <c r="G773" s="186"/>
      <c r="H773" s="186"/>
      <c r="I773" s="187"/>
      <c r="J773" s="188"/>
      <c r="K773" s="216"/>
      <c r="L773" s="186"/>
      <c r="M773" s="186"/>
      <c r="N773" s="187"/>
      <c r="O773" s="191"/>
      <c r="P773" s="384" t="s">
        <v>713</v>
      </c>
      <c r="Q773" s="218"/>
      <c r="R773" s="219">
        <f t="shared" si="224"/>
        <v>0</v>
      </c>
      <c r="S773" s="219">
        <f t="shared" si="225"/>
        <v>7</v>
      </c>
      <c r="T773" s="195"/>
      <c r="U773" s="196">
        <v>4</v>
      </c>
      <c r="V773" s="89">
        <f t="shared" si="220"/>
        <v>0</v>
      </c>
      <c r="W773" s="220" t="s">
        <v>785</v>
      </c>
      <c r="X773" s="221" t="s">
        <v>791</v>
      </c>
      <c r="Y773" s="222" t="s">
        <v>43</v>
      </c>
      <c r="Z773" s="199"/>
      <c r="AA773" s="218"/>
      <c r="AB773" s="223">
        <v>0</v>
      </c>
      <c r="AC773" s="224" t="s">
        <v>146</v>
      </c>
      <c r="AD773" s="225">
        <f t="shared" si="226"/>
        <v>156</v>
      </c>
      <c r="AE773" s="226">
        <f>CEILING(AD773+AD773*'[1]Nastavení cen'!$J$17,1)</f>
        <v>228</v>
      </c>
      <c r="AF773" s="226">
        <f t="shared" si="227"/>
        <v>0</v>
      </c>
      <c r="AG773" s="241"/>
      <c r="AH773" s="242"/>
      <c r="AI773" s="242"/>
      <c r="AJ773" s="228">
        <f t="shared" si="229"/>
        <v>228</v>
      </c>
      <c r="AK773" s="218"/>
      <c r="AL773" s="229">
        <f t="shared" si="230"/>
        <v>0</v>
      </c>
      <c r="AM773" s="204"/>
      <c r="AN773" s="230" t="s">
        <v>41</v>
      </c>
      <c r="AO773" s="231" t="s">
        <v>41</v>
      </c>
      <c r="AP773" s="245" t="s">
        <v>41</v>
      </c>
      <c r="AQ773" s="233" t="s">
        <v>41</v>
      </c>
      <c r="AR773" s="234" t="s">
        <v>41</v>
      </c>
      <c r="AS773" s="235"/>
      <c r="AT773" s="236"/>
      <c r="AU773" s="237"/>
      <c r="AV773" s="238">
        <v>24</v>
      </c>
      <c r="AW773" s="239">
        <f>'[1]Nastavení cen'!$H$17</f>
        <v>390</v>
      </c>
      <c r="AX773" s="240"/>
    </row>
    <row r="774" spans="1:50" ht="17.25" hidden="1" customHeight="1" x14ac:dyDescent="0.3">
      <c r="A774" s="213"/>
      <c r="B774" s="214"/>
      <c r="C774" s="215"/>
      <c r="D774" s="186"/>
      <c r="E774" s="184"/>
      <c r="F774" s="185"/>
      <c r="G774" s="186"/>
      <c r="H774" s="186"/>
      <c r="I774" s="187"/>
      <c r="J774" s="188"/>
      <c r="K774" s="216"/>
      <c r="L774" s="186"/>
      <c r="M774" s="186"/>
      <c r="N774" s="187"/>
      <c r="O774" s="191"/>
      <c r="P774" s="384" t="s">
        <v>713</v>
      </c>
      <c r="Q774" s="218"/>
      <c r="R774" s="219">
        <f t="shared" si="224"/>
        <v>0</v>
      </c>
      <c r="S774" s="219">
        <f t="shared" si="225"/>
        <v>7</v>
      </c>
      <c r="T774" s="195"/>
      <c r="U774" s="196">
        <v>2</v>
      </c>
      <c r="V774" s="89">
        <f t="shared" si="220"/>
        <v>0</v>
      </c>
      <c r="W774" s="220" t="s">
        <v>785</v>
      </c>
      <c r="X774" s="221" t="s">
        <v>792</v>
      </c>
      <c r="Y774" s="222" t="s">
        <v>755</v>
      </c>
      <c r="Z774" s="199"/>
      <c r="AA774" s="218"/>
      <c r="AB774" s="223">
        <v>0</v>
      </c>
      <c r="AC774" s="224" t="s">
        <v>146</v>
      </c>
      <c r="AD774" s="225">
        <f t="shared" si="226"/>
        <v>169</v>
      </c>
      <c r="AE774" s="226">
        <f>CEILING(AD774+AD774*'[1]Nastavení cen'!$J$17,1)</f>
        <v>247</v>
      </c>
      <c r="AF774" s="226">
        <f t="shared" si="227"/>
        <v>0</v>
      </c>
      <c r="AG774" s="241">
        <f>CEILING(AX774+(AX774*'[1]Nastavení cen'!$G$17),1)</f>
        <v>60</v>
      </c>
      <c r="AH774" s="242">
        <f>CEILING(AG774*'[1]Nastavení cen'!$K$17,1)+AG774</f>
        <v>78</v>
      </c>
      <c r="AI774" s="242">
        <f>(AB774*AH774)</f>
        <v>0</v>
      </c>
      <c r="AJ774" s="228">
        <f t="shared" si="229"/>
        <v>325</v>
      </c>
      <c r="AK774" s="218"/>
      <c r="AL774" s="229">
        <f t="shared" si="230"/>
        <v>0</v>
      </c>
      <c r="AM774" s="204"/>
      <c r="AN774" s="230">
        <v>9</v>
      </c>
      <c r="AO774" s="231">
        <f>AB774*AN774</f>
        <v>0</v>
      </c>
      <c r="AP774" s="232">
        <v>0.05</v>
      </c>
      <c r="AQ774" s="233">
        <f>AB774*AN774*AP774</f>
        <v>0</v>
      </c>
      <c r="AR774" s="234"/>
      <c r="AS774" s="235"/>
      <c r="AT774" s="236"/>
      <c r="AU774" s="237"/>
      <c r="AV774" s="238">
        <v>26</v>
      </c>
      <c r="AW774" s="239">
        <f>'[1]Nastavení cen'!$H$17</f>
        <v>390</v>
      </c>
      <c r="AX774" s="240">
        <v>60</v>
      </c>
    </row>
    <row r="775" spans="1:50" ht="17.25" hidden="1" customHeight="1" x14ac:dyDescent="0.3">
      <c r="A775" s="213"/>
      <c r="B775" s="214"/>
      <c r="C775" s="215"/>
      <c r="D775" s="186"/>
      <c r="E775" s="184"/>
      <c r="F775" s="185"/>
      <c r="G775" s="186"/>
      <c r="H775" s="186"/>
      <c r="I775" s="187"/>
      <c r="J775" s="188"/>
      <c r="K775" s="216"/>
      <c r="L775" s="186"/>
      <c r="M775" s="186"/>
      <c r="N775" s="187"/>
      <c r="O775" s="191"/>
      <c r="P775" s="384" t="s">
        <v>713</v>
      </c>
      <c r="Q775" s="218"/>
      <c r="R775" s="219">
        <f t="shared" si="224"/>
        <v>0</v>
      </c>
      <c r="S775" s="219">
        <f t="shared" si="225"/>
        <v>7</v>
      </c>
      <c r="T775" s="195"/>
      <c r="U775" s="196">
        <v>4</v>
      </c>
      <c r="V775" s="89">
        <f t="shared" si="220"/>
        <v>0</v>
      </c>
      <c r="W775" s="220" t="s">
        <v>785</v>
      </c>
      <c r="X775" s="221" t="s">
        <v>792</v>
      </c>
      <c r="Y775" s="222" t="s">
        <v>43</v>
      </c>
      <c r="Z775" s="199"/>
      <c r="AA775" s="218"/>
      <c r="AB775" s="223">
        <v>0</v>
      </c>
      <c r="AC775" s="224" t="s">
        <v>146</v>
      </c>
      <c r="AD775" s="225">
        <f t="shared" si="226"/>
        <v>169</v>
      </c>
      <c r="AE775" s="226">
        <f>CEILING(AD775+AD775*'[1]Nastavení cen'!$J$17,1)</f>
        <v>247</v>
      </c>
      <c r="AF775" s="226">
        <f t="shared" si="227"/>
        <v>0</v>
      </c>
      <c r="AG775" s="241"/>
      <c r="AH775" s="242"/>
      <c r="AI775" s="242"/>
      <c r="AJ775" s="228">
        <f t="shared" si="229"/>
        <v>247</v>
      </c>
      <c r="AK775" s="218"/>
      <c r="AL775" s="229">
        <f t="shared" si="230"/>
        <v>0</v>
      </c>
      <c r="AM775" s="204"/>
      <c r="AN775" s="230" t="s">
        <v>41</v>
      </c>
      <c r="AO775" s="231" t="s">
        <v>41</v>
      </c>
      <c r="AP775" s="245" t="s">
        <v>41</v>
      </c>
      <c r="AQ775" s="233" t="s">
        <v>41</v>
      </c>
      <c r="AR775" s="234" t="s">
        <v>41</v>
      </c>
      <c r="AS775" s="235"/>
      <c r="AT775" s="236"/>
      <c r="AU775" s="237"/>
      <c r="AV775" s="238">
        <v>26</v>
      </c>
      <c r="AW775" s="239">
        <f>'[1]Nastavení cen'!$H$17</f>
        <v>390</v>
      </c>
      <c r="AX775" s="240"/>
    </row>
    <row r="776" spans="1:50" ht="17.25" hidden="1" customHeight="1" x14ac:dyDescent="0.3">
      <c r="A776" s="213"/>
      <c r="B776" s="214"/>
      <c r="C776" s="215"/>
      <c r="D776" s="186"/>
      <c r="E776" s="184"/>
      <c r="F776" s="185"/>
      <c r="G776" s="186"/>
      <c r="H776" s="186"/>
      <c r="I776" s="187"/>
      <c r="J776" s="188"/>
      <c r="K776" s="216"/>
      <c r="L776" s="186"/>
      <c r="M776" s="186"/>
      <c r="N776" s="187"/>
      <c r="O776" s="191"/>
      <c r="P776" s="384" t="s">
        <v>713</v>
      </c>
      <c r="Q776" s="218"/>
      <c r="R776" s="219">
        <f t="shared" si="224"/>
        <v>0</v>
      </c>
      <c r="S776" s="219">
        <f t="shared" si="225"/>
        <v>7</v>
      </c>
      <c r="T776" s="195"/>
      <c r="U776" s="196">
        <v>2</v>
      </c>
      <c r="V776" s="89">
        <f t="shared" si="220"/>
        <v>0</v>
      </c>
      <c r="W776" s="220" t="s">
        <v>785</v>
      </c>
      <c r="X776" s="221" t="s">
        <v>793</v>
      </c>
      <c r="Y776" s="222" t="s">
        <v>755</v>
      </c>
      <c r="Z776" s="199"/>
      <c r="AA776" s="218"/>
      <c r="AB776" s="223">
        <v>0</v>
      </c>
      <c r="AC776" s="224" t="s">
        <v>146</v>
      </c>
      <c r="AD776" s="225">
        <f t="shared" si="226"/>
        <v>169</v>
      </c>
      <c r="AE776" s="226">
        <f>CEILING(AD776+AD776*'[1]Nastavení cen'!$J$17,1)</f>
        <v>247</v>
      </c>
      <c r="AF776" s="226">
        <f t="shared" si="227"/>
        <v>0</v>
      </c>
      <c r="AG776" s="241">
        <f>CEILING(AX776+(AX776*'[1]Nastavení cen'!$G$17),1)</f>
        <v>60</v>
      </c>
      <c r="AH776" s="242">
        <f>CEILING(AG776*'[1]Nastavení cen'!$K$17,1)+AG776</f>
        <v>78</v>
      </c>
      <c r="AI776" s="242">
        <f>(AB776*AH776)</f>
        <v>0</v>
      </c>
      <c r="AJ776" s="228">
        <f t="shared" si="229"/>
        <v>325</v>
      </c>
      <c r="AK776" s="218"/>
      <c r="AL776" s="229">
        <f t="shared" si="230"/>
        <v>0</v>
      </c>
      <c r="AM776" s="204"/>
      <c r="AN776" s="230">
        <v>9</v>
      </c>
      <c r="AO776" s="231">
        <f>AB776*AN776</f>
        <v>0</v>
      </c>
      <c r="AP776" s="232">
        <v>0.05</v>
      </c>
      <c r="AQ776" s="233">
        <f>AB776*AN776*AP776</f>
        <v>0</v>
      </c>
      <c r="AR776" s="234"/>
      <c r="AS776" s="235"/>
      <c r="AT776" s="236"/>
      <c r="AU776" s="237"/>
      <c r="AV776" s="238">
        <v>26</v>
      </c>
      <c r="AW776" s="239">
        <f>'[1]Nastavení cen'!$H$17</f>
        <v>390</v>
      </c>
      <c r="AX776" s="240">
        <v>60</v>
      </c>
    </row>
    <row r="777" spans="1:50" ht="17.25" hidden="1" customHeight="1" x14ac:dyDescent="0.3">
      <c r="A777" s="213"/>
      <c r="B777" s="214"/>
      <c r="C777" s="215"/>
      <c r="D777" s="186"/>
      <c r="E777" s="184"/>
      <c r="F777" s="185"/>
      <c r="G777" s="186"/>
      <c r="H777" s="186"/>
      <c r="I777" s="187"/>
      <c r="J777" s="188"/>
      <c r="K777" s="216"/>
      <c r="L777" s="186"/>
      <c r="M777" s="186"/>
      <c r="N777" s="187"/>
      <c r="O777" s="191"/>
      <c r="P777" s="384" t="s">
        <v>713</v>
      </c>
      <c r="Q777" s="218"/>
      <c r="R777" s="219">
        <f t="shared" si="224"/>
        <v>0</v>
      </c>
      <c r="S777" s="219">
        <f t="shared" si="225"/>
        <v>7</v>
      </c>
      <c r="T777" s="195"/>
      <c r="U777" s="196">
        <v>4</v>
      </c>
      <c r="V777" s="89">
        <f t="shared" si="220"/>
        <v>0</v>
      </c>
      <c r="W777" s="220" t="s">
        <v>785</v>
      </c>
      <c r="X777" s="221" t="s">
        <v>793</v>
      </c>
      <c r="Y777" s="222" t="s">
        <v>43</v>
      </c>
      <c r="Z777" s="199"/>
      <c r="AA777" s="218"/>
      <c r="AB777" s="223">
        <v>0</v>
      </c>
      <c r="AC777" s="224" t="s">
        <v>146</v>
      </c>
      <c r="AD777" s="225">
        <f t="shared" si="226"/>
        <v>169</v>
      </c>
      <c r="AE777" s="226">
        <f>CEILING(AD777+AD777*'[1]Nastavení cen'!$J$17,1)</f>
        <v>247</v>
      </c>
      <c r="AF777" s="226">
        <f t="shared" si="227"/>
        <v>0</v>
      </c>
      <c r="AG777" s="241"/>
      <c r="AH777" s="242"/>
      <c r="AI777" s="242"/>
      <c r="AJ777" s="228">
        <f t="shared" si="229"/>
        <v>247</v>
      </c>
      <c r="AK777" s="218"/>
      <c r="AL777" s="229">
        <f t="shared" si="230"/>
        <v>0</v>
      </c>
      <c r="AM777" s="204"/>
      <c r="AN777" s="230" t="s">
        <v>41</v>
      </c>
      <c r="AO777" s="231" t="s">
        <v>41</v>
      </c>
      <c r="AP777" s="245" t="s">
        <v>41</v>
      </c>
      <c r="AQ777" s="233" t="s">
        <v>41</v>
      </c>
      <c r="AR777" s="234" t="s">
        <v>41</v>
      </c>
      <c r="AS777" s="235"/>
      <c r="AT777" s="236"/>
      <c r="AU777" s="237"/>
      <c r="AV777" s="238">
        <v>26</v>
      </c>
      <c r="AW777" s="239">
        <f>'[1]Nastavení cen'!$H$17</f>
        <v>390</v>
      </c>
      <c r="AX777" s="240"/>
    </row>
    <row r="778" spans="1:50" ht="17.25" hidden="1" customHeight="1" x14ac:dyDescent="0.3">
      <c r="A778" s="213"/>
      <c r="B778" s="214"/>
      <c r="C778" s="215"/>
      <c r="D778" s="186"/>
      <c r="E778" s="184"/>
      <c r="F778" s="185"/>
      <c r="G778" s="186"/>
      <c r="H778" s="186"/>
      <c r="I778" s="187"/>
      <c r="J778" s="188"/>
      <c r="K778" s="216"/>
      <c r="L778" s="186"/>
      <c r="M778" s="186"/>
      <c r="N778" s="187"/>
      <c r="O778" s="191"/>
      <c r="P778" s="384" t="s">
        <v>713</v>
      </c>
      <c r="Q778" s="218"/>
      <c r="R778" s="219">
        <f t="shared" si="224"/>
        <v>0</v>
      </c>
      <c r="S778" s="219">
        <f t="shared" si="225"/>
        <v>7</v>
      </c>
      <c r="T778" s="195"/>
      <c r="U778" s="196">
        <v>2</v>
      </c>
      <c r="V778" s="89">
        <f t="shared" si="220"/>
        <v>0</v>
      </c>
      <c r="W778" s="220" t="s">
        <v>794</v>
      </c>
      <c r="X778" s="221" t="s">
        <v>795</v>
      </c>
      <c r="Y778" s="222" t="s">
        <v>796</v>
      </c>
      <c r="Z778" s="199"/>
      <c r="AA778" s="218"/>
      <c r="AB778" s="223">
        <v>0</v>
      </c>
      <c r="AC778" s="224" t="s">
        <v>40</v>
      </c>
      <c r="AD778" s="225">
        <f t="shared" si="226"/>
        <v>156</v>
      </c>
      <c r="AE778" s="226">
        <f>CEILING(AD778+AD778*'[1]Nastavení cen'!$J$17,1)</f>
        <v>228</v>
      </c>
      <c r="AF778" s="226">
        <f t="shared" si="227"/>
        <v>0</v>
      </c>
      <c r="AG778" s="241">
        <f>CEILING(AX778+(AX778*'[1]Nastavení cen'!$G$17),1)</f>
        <v>520</v>
      </c>
      <c r="AH778" s="242">
        <f>CEILING(AG778*'[1]Nastavení cen'!$K$17,1)+AG778</f>
        <v>676</v>
      </c>
      <c r="AI778" s="242">
        <f t="shared" ref="AI778:AI789" si="292">(AB778*AH778)</f>
        <v>0</v>
      </c>
      <c r="AJ778" s="228">
        <f t="shared" si="229"/>
        <v>904</v>
      </c>
      <c r="AK778" s="218"/>
      <c r="AL778" s="229">
        <f t="shared" si="230"/>
        <v>0</v>
      </c>
      <c r="AM778" s="204"/>
      <c r="AN778" s="230">
        <v>19</v>
      </c>
      <c r="AO778" s="231">
        <f t="shared" ref="AO778:AO789" si="293">AB778*AN778</f>
        <v>0</v>
      </c>
      <c r="AP778" s="232">
        <v>0.05</v>
      </c>
      <c r="AQ778" s="233">
        <f t="shared" ref="AQ778:AQ789" si="294">AB778*AN778*AP778</f>
        <v>0</v>
      </c>
      <c r="AR778" s="234"/>
      <c r="AS778" s="235"/>
      <c r="AT778" s="236"/>
      <c r="AU778" s="237"/>
      <c r="AV778" s="238">
        <v>24</v>
      </c>
      <c r="AW778" s="239">
        <f>'[1]Nastavení cen'!$H$17</f>
        <v>390</v>
      </c>
      <c r="AX778" s="240">
        <v>520</v>
      </c>
    </row>
    <row r="779" spans="1:50" ht="17.25" hidden="1" customHeight="1" x14ac:dyDescent="0.3">
      <c r="A779" s="213"/>
      <c r="B779" s="214"/>
      <c r="C779" s="215"/>
      <c r="D779" s="186"/>
      <c r="E779" s="184"/>
      <c r="F779" s="185"/>
      <c r="G779" s="186"/>
      <c r="H779" s="186"/>
      <c r="I779" s="187"/>
      <c r="J779" s="188"/>
      <c r="K779" s="216"/>
      <c r="L779" s="186"/>
      <c r="M779" s="186"/>
      <c r="N779" s="187"/>
      <c r="O779" s="191"/>
      <c r="P779" s="384" t="s">
        <v>713</v>
      </c>
      <c r="Q779" s="218"/>
      <c r="R779" s="219">
        <f t="shared" si="224"/>
        <v>0</v>
      </c>
      <c r="S779" s="219">
        <f t="shared" si="225"/>
        <v>7</v>
      </c>
      <c r="T779" s="195"/>
      <c r="U779" s="196">
        <v>5</v>
      </c>
      <c r="V779" s="89">
        <f t="shared" si="220"/>
        <v>0</v>
      </c>
      <c r="W779" s="220" t="s">
        <v>794</v>
      </c>
      <c r="X779" s="221" t="s">
        <v>795</v>
      </c>
      <c r="Y779" s="222" t="s">
        <v>797</v>
      </c>
      <c r="Z779" s="199"/>
      <c r="AA779" s="218"/>
      <c r="AB779" s="223">
        <v>0</v>
      </c>
      <c r="AC779" s="224" t="s">
        <v>40</v>
      </c>
      <c r="AD779" s="225">
        <f t="shared" si="226"/>
        <v>156</v>
      </c>
      <c r="AE779" s="226">
        <f>CEILING(AD779+AD779*'[1]Nastavení cen'!$J$17,1)</f>
        <v>228</v>
      </c>
      <c r="AF779" s="226">
        <f t="shared" si="227"/>
        <v>0</v>
      </c>
      <c r="AG779" s="227">
        <f>CEILING(AX779+(AX779*'[1]Nastavení cen'!$G$17),1)</f>
        <v>520</v>
      </c>
      <c r="AH779" s="227">
        <f>CEILING(AG779*'[1]Nastavení cen'!$K$17,1)+AG779</f>
        <v>676</v>
      </c>
      <c r="AI779" s="227">
        <f t="shared" si="292"/>
        <v>0</v>
      </c>
      <c r="AJ779" s="228">
        <f t="shared" si="229"/>
        <v>904</v>
      </c>
      <c r="AK779" s="218"/>
      <c r="AL779" s="229">
        <f t="shared" si="230"/>
        <v>0</v>
      </c>
      <c r="AM779" s="204"/>
      <c r="AN779" s="230">
        <v>19</v>
      </c>
      <c r="AO779" s="231">
        <f t="shared" si="293"/>
        <v>0</v>
      </c>
      <c r="AP779" s="232">
        <v>0.05</v>
      </c>
      <c r="AQ779" s="233">
        <f t="shared" si="294"/>
        <v>0</v>
      </c>
      <c r="AR779" s="234"/>
      <c r="AS779" s="235"/>
      <c r="AT779" s="236"/>
      <c r="AU779" s="237"/>
      <c r="AV779" s="238">
        <v>24</v>
      </c>
      <c r="AW779" s="239">
        <f>'[1]Nastavení cen'!$H$17</f>
        <v>390</v>
      </c>
      <c r="AX779" s="240">
        <v>520</v>
      </c>
    </row>
    <row r="780" spans="1:50" ht="17.25" hidden="1" customHeight="1" x14ac:dyDescent="0.3">
      <c r="A780" s="213"/>
      <c r="B780" s="214"/>
      <c r="C780" s="215"/>
      <c r="D780" s="186"/>
      <c r="E780" s="184"/>
      <c r="F780" s="185"/>
      <c r="G780" s="186"/>
      <c r="H780" s="186"/>
      <c r="I780" s="187"/>
      <c r="J780" s="188"/>
      <c r="K780" s="216"/>
      <c r="L780" s="186"/>
      <c r="M780" s="186"/>
      <c r="N780" s="187"/>
      <c r="O780" s="191"/>
      <c r="P780" s="384" t="s">
        <v>713</v>
      </c>
      <c r="Q780" s="218"/>
      <c r="R780" s="219">
        <f t="shared" si="224"/>
        <v>0</v>
      </c>
      <c r="S780" s="219">
        <f t="shared" si="225"/>
        <v>7</v>
      </c>
      <c r="T780" s="195"/>
      <c r="U780" s="196">
        <v>1</v>
      </c>
      <c r="V780" s="89">
        <f t="shared" si="220"/>
        <v>0</v>
      </c>
      <c r="W780" s="220" t="s">
        <v>794</v>
      </c>
      <c r="X780" s="221" t="s">
        <v>795</v>
      </c>
      <c r="Y780" s="222" t="s">
        <v>798</v>
      </c>
      <c r="Z780" s="199"/>
      <c r="AA780" s="218"/>
      <c r="AB780" s="223">
        <v>0</v>
      </c>
      <c r="AC780" s="224" t="s">
        <v>40</v>
      </c>
      <c r="AD780" s="225">
        <f t="shared" si="226"/>
        <v>156</v>
      </c>
      <c r="AE780" s="226">
        <f>CEILING(AD780+AD780*'[1]Nastavení cen'!$J$17,1)</f>
        <v>228</v>
      </c>
      <c r="AF780" s="226">
        <f t="shared" si="227"/>
        <v>0</v>
      </c>
      <c r="AG780" s="241">
        <f>CEILING(AX780+(AX780*'[1]Nastavení cen'!$G$17),1)</f>
        <v>700</v>
      </c>
      <c r="AH780" s="242">
        <f>CEILING(AG780*'[1]Nastavení cen'!$K$17,1)+AG780</f>
        <v>910</v>
      </c>
      <c r="AI780" s="242">
        <f t="shared" si="292"/>
        <v>0</v>
      </c>
      <c r="AJ780" s="228">
        <f t="shared" si="229"/>
        <v>1138</v>
      </c>
      <c r="AK780" s="218"/>
      <c r="AL780" s="229">
        <f t="shared" si="230"/>
        <v>0</v>
      </c>
      <c r="AM780" s="204"/>
      <c r="AN780" s="230">
        <v>26</v>
      </c>
      <c r="AO780" s="231">
        <f t="shared" si="293"/>
        <v>0</v>
      </c>
      <c r="AP780" s="232">
        <v>0.05</v>
      </c>
      <c r="AQ780" s="233">
        <f t="shared" si="294"/>
        <v>0</v>
      </c>
      <c r="AR780" s="234"/>
      <c r="AS780" s="235"/>
      <c r="AT780" s="236"/>
      <c r="AU780" s="237"/>
      <c r="AV780" s="238">
        <v>24</v>
      </c>
      <c r="AW780" s="239">
        <f>'[1]Nastavení cen'!$H$17</f>
        <v>390</v>
      </c>
      <c r="AX780" s="240">
        <v>700</v>
      </c>
    </row>
    <row r="781" spans="1:50" ht="17.25" hidden="1" customHeight="1" x14ac:dyDescent="0.3">
      <c r="A781" s="213"/>
      <c r="B781" s="214"/>
      <c r="C781" s="215"/>
      <c r="D781" s="186"/>
      <c r="E781" s="184"/>
      <c r="F781" s="185"/>
      <c r="G781" s="186"/>
      <c r="H781" s="186"/>
      <c r="I781" s="187"/>
      <c r="J781" s="188"/>
      <c r="K781" s="216"/>
      <c r="L781" s="186"/>
      <c r="M781" s="186"/>
      <c r="N781" s="187"/>
      <c r="O781" s="191"/>
      <c r="P781" s="384" t="s">
        <v>713</v>
      </c>
      <c r="Q781" s="218"/>
      <c r="R781" s="219">
        <f t="shared" si="224"/>
        <v>0</v>
      </c>
      <c r="S781" s="219">
        <f t="shared" si="225"/>
        <v>7</v>
      </c>
      <c r="T781" s="195"/>
      <c r="U781" s="196">
        <v>5</v>
      </c>
      <c r="V781" s="89">
        <f t="shared" si="220"/>
        <v>0</v>
      </c>
      <c r="W781" s="220" t="s">
        <v>794</v>
      </c>
      <c r="X781" s="221" t="s">
        <v>795</v>
      </c>
      <c r="Y781" s="222" t="s">
        <v>799</v>
      </c>
      <c r="Z781" s="199"/>
      <c r="AA781" s="218"/>
      <c r="AB781" s="223">
        <v>0</v>
      </c>
      <c r="AC781" s="224" t="s">
        <v>40</v>
      </c>
      <c r="AD781" s="225">
        <f t="shared" si="226"/>
        <v>156</v>
      </c>
      <c r="AE781" s="226">
        <f>CEILING(AD781+AD781*'[1]Nastavení cen'!$J$17,1)</f>
        <v>228</v>
      </c>
      <c r="AF781" s="226">
        <f t="shared" si="227"/>
        <v>0</v>
      </c>
      <c r="AG781" s="227">
        <f>CEILING(AX781+(AX781*'[1]Nastavení cen'!$G$17),1)</f>
        <v>700</v>
      </c>
      <c r="AH781" s="227">
        <f>CEILING(AG781*'[1]Nastavení cen'!$K$17,1)+AG781</f>
        <v>910</v>
      </c>
      <c r="AI781" s="227">
        <f t="shared" si="292"/>
        <v>0</v>
      </c>
      <c r="AJ781" s="228">
        <f t="shared" si="229"/>
        <v>1138</v>
      </c>
      <c r="AK781" s="218"/>
      <c r="AL781" s="229">
        <f t="shared" si="230"/>
        <v>0</v>
      </c>
      <c r="AM781" s="204"/>
      <c r="AN781" s="230">
        <v>26</v>
      </c>
      <c r="AO781" s="231">
        <f t="shared" si="293"/>
        <v>0</v>
      </c>
      <c r="AP781" s="232">
        <v>0.05</v>
      </c>
      <c r="AQ781" s="233">
        <f t="shared" si="294"/>
        <v>0</v>
      </c>
      <c r="AR781" s="234"/>
      <c r="AS781" s="235"/>
      <c r="AT781" s="236"/>
      <c r="AU781" s="237"/>
      <c r="AV781" s="238">
        <v>24</v>
      </c>
      <c r="AW781" s="239">
        <f>'[1]Nastavení cen'!$H$17</f>
        <v>390</v>
      </c>
      <c r="AX781" s="240">
        <v>700</v>
      </c>
    </row>
    <row r="782" spans="1:50" ht="17.25" hidden="1" customHeight="1" x14ac:dyDescent="0.3">
      <c r="A782" s="213"/>
      <c r="B782" s="214"/>
      <c r="C782" s="215"/>
      <c r="D782" s="186"/>
      <c r="E782" s="184"/>
      <c r="F782" s="185"/>
      <c r="G782" s="186"/>
      <c r="H782" s="186"/>
      <c r="I782" s="187"/>
      <c r="J782" s="188"/>
      <c r="K782" s="216"/>
      <c r="L782" s="186"/>
      <c r="M782" s="186"/>
      <c r="N782" s="187"/>
      <c r="O782" s="191"/>
      <c r="P782" s="384" t="s">
        <v>713</v>
      </c>
      <c r="Q782" s="218"/>
      <c r="R782" s="219">
        <f t="shared" si="224"/>
        <v>0</v>
      </c>
      <c r="S782" s="219">
        <f t="shared" si="225"/>
        <v>7</v>
      </c>
      <c r="T782" s="195"/>
      <c r="U782" s="196">
        <v>2</v>
      </c>
      <c r="V782" s="89">
        <f t="shared" si="220"/>
        <v>0</v>
      </c>
      <c r="W782" s="220" t="s">
        <v>794</v>
      </c>
      <c r="X782" s="221" t="s">
        <v>795</v>
      </c>
      <c r="Y782" s="222" t="s">
        <v>800</v>
      </c>
      <c r="Z782" s="199"/>
      <c r="AA782" s="218"/>
      <c r="AB782" s="223">
        <v>0</v>
      </c>
      <c r="AC782" s="224" t="s">
        <v>40</v>
      </c>
      <c r="AD782" s="225">
        <f t="shared" si="226"/>
        <v>228</v>
      </c>
      <c r="AE782" s="226">
        <f>CEILING(AD782+AD782*'[1]Nastavení cen'!$J$17,1)</f>
        <v>333</v>
      </c>
      <c r="AF782" s="226">
        <f t="shared" si="227"/>
        <v>0</v>
      </c>
      <c r="AG782" s="241">
        <f>CEILING(AX782+(AX782*'[1]Nastavení cen'!$G$17),1)</f>
        <v>1400</v>
      </c>
      <c r="AH782" s="242">
        <f>CEILING(AG782*'[1]Nastavení cen'!$K$17,1)+AG782</f>
        <v>1820</v>
      </c>
      <c r="AI782" s="242">
        <f t="shared" si="292"/>
        <v>0</v>
      </c>
      <c r="AJ782" s="228">
        <f t="shared" si="229"/>
        <v>2153</v>
      </c>
      <c r="AK782" s="218"/>
      <c r="AL782" s="229">
        <f t="shared" si="230"/>
        <v>0</v>
      </c>
      <c r="AM782" s="204"/>
      <c r="AN782" s="230">
        <v>54</v>
      </c>
      <c r="AO782" s="231">
        <f t="shared" si="293"/>
        <v>0</v>
      </c>
      <c r="AP782" s="232">
        <v>0.05</v>
      </c>
      <c r="AQ782" s="233">
        <f t="shared" si="294"/>
        <v>0</v>
      </c>
      <c r="AR782" s="234"/>
      <c r="AS782" s="235"/>
      <c r="AT782" s="236"/>
      <c r="AU782" s="237"/>
      <c r="AV782" s="238">
        <v>35</v>
      </c>
      <c r="AW782" s="239">
        <f>'[1]Nastavení cen'!$H$17</f>
        <v>390</v>
      </c>
      <c r="AX782" s="240">
        <v>1400</v>
      </c>
    </row>
    <row r="783" spans="1:50" ht="17.25" hidden="1" customHeight="1" x14ac:dyDescent="0.3">
      <c r="A783" s="213"/>
      <c r="B783" s="214"/>
      <c r="C783" s="215"/>
      <c r="D783" s="186"/>
      <c r="E783" s="184"/>
      <c r="F783" s="185"/>
      <c r="G783" s="186"/>
      <c r="H783" s="186"/>
      <c r="I783" s="187"/>
      <c r="J783" s="188"/>
      <c r="K783" s="216"/>
      <c r="L783" s="186"/>
      <c r="M783" s="186"/>
      <c r="N783" s="187"/>
      <c r="O783" s="191"/>
      <c r="P783" s="384" t="s">
        <v>713</v>
      </c>
      <c r="Q783" s="218"/>
      <c r="R783" s="219">
        <f t="shared" si="224"/>
        <v>0</v>
      </c>
      <c r="S783" s="219">
        <f t="shared" si="225"/>
        <v>7</v>
      </c>
      <c r="T783" s="195"/>
      <c r="U783" s="196">
        <v>5</v>
      </c>
      <c r="V783" s="89">
        <f t="shared" si="220"/>
        <v>0</v>
      </c>
      <c r="W783" s="220" t="s">
        <v>794</v>
      </c>
      <c r="X783" s="221" t="s">
        <v>795</v>
      </c>
      <c r="Y783" s="222" t="s">
        <v>801</v>
      </c>
      <c r="Z783" s="199"/>
      <c r="AA783" s="218"/>
      <c r="AB783" s="223">
        <v>0</v>
      </c>
      <c r="AC783" s="224" t="s">
        <v>40</v>
      </c>
      <c r="AD783" s="225">
        <f t="shared" si="226"/>
        <v>228</v>
      </c>
      <c r="AE783" s="226">
        <f>CEILING(AD783+AD783*'[1]Nastavení cen'!$J$17,1)</f>
        <v>333</v>
      </c>
      <c r="AF783" s="226">
        <f t="shared" si="227"/>
        <v>0</v>
      </c>
      <c r="AG783" s="227">
        <f>CEILING(AX783+(AX783*'[1]Nastavení cen'!$G$17),1)</f>
        <v>1400</v>
      </c>
      <c r="AH783" s="227">
        <f>CEILING(AG783*'[1]Nastavení cen'!$K$17,1)+AG783</f>
        <v>1820</v>
      </c>
      <c r="AI783" s="227">
        <f t="shared" si="292"/>
        <v>0</v>
      </c>
      <c r="AJ783" s="228">
        <f t="shared" si="229"/>
        <v>2153</v>
      </c>
      <c r="AK783" s="218"/>
      <c r="AL783" s="229">
        <f t="shared" si="230"/>
        <v>0</v>
      </c>
      <c r="AM783" s="204"/>
      <c r="AN783" s="230">
        <v>54</v>
      </c>
      <c r="AO783" s="231">
        <f t="shared" si="293"/>
        <v>0</v>
      </c>
      <c r="AP783" s="232">
        <v>0.05</v>
      </c>
      <c r="AQ783" s="233">
        <f t="shared" si="294"/>
        <v>0</v>
      </c>
      <c r="AR783" s="234"/>
      <c r="AS783" s="235"/>
      <c r="AT783" s="236"/>
      <c r="AU783" s="237"/>
      <c r="AV783" s="238">
        <v>35</v>
      </c>
      <c r="AW783" s="239">
        <f>'[1]Nastavení cen'!$H$17</f>
        <v>390</v>
      </c>
      <c r="AX783" s="240">
        <v>1400</v>
      </c>
    </row>
    <row r="784" spans="1:50" ht="17.25" hidden="1" customHeight="1" x14ac:dyDescent="0.3">
      <c r="A784" s="213"/>
      <c r="B784" s="214"/>
      <c r="C784" s="215"/>
      <c r="D784" s="186"/>
      <c r="E784" s="184"/>
      <c r="F784" s="185"/>
      <c r="G784" s="186"/>
      <c r="H784" s="186"/>
      <c r="I784" s="187"/>
      <c r="J784" s="188"/>
      <c r="K784" s="216"/>
      <c r="L784" s="186"/>
      <c r="M784" s="186"/>
      <c r="N784" s="187"/>
      <c r="O784" s="191"/>
      <c r="P784" s="384" t="s">
        <v>713</v>
      </c>
      <c r="Q784" s="218"/>
      <c r="R784" s="219">
        <f t="shared" si="224"/>
        <v>0</v>
      </c>
      <c r="S784" s="219">
        <f t="shared" si="225"/>
        <v>7</v>
      </c>
      <c r="T784" s="195"/>
      <c r="U784" s="196">
        <v>2</v>
      </c>
      <c r="V784" s="89">
        <f t="shared" si="220"/>
        <v>0</v>
      </c>
      <c r="W784" s="220" t="s">
        <v>794</v>
      </c>
      <c r="X784" s="221" t="s">
        <v>795</v>
      </c>
      <c r="Y784" s="222" t="s">
        <v>802</v>
      </c>
      <c r="Z784" s="199"/>
      <c r="AA784" s="218"/>
      <c r="AB784" s="223">
        <v>0</v>
      </c>
      <c r="AC784" s="224" t="s">
        <v>40</v>
      </c>
      <c r="AD784" s="225">
        <f t="shared" si="226"/>
        <v>156</v>
      </c>
      <c r="AE784" s="226">
        <f>CEILING(AD784+AD784*'[1]Nastavení cen'!$J$17,1)</f>
        <v>228</v>
      </c>
      <c r="AF784" s="226">
        <f t="shared" si="227"/>
        <v>0</v>
      </c>
      <c r="AG784" s="241">
        <f>CEILING(AX784+(AX784*'[1]Nastavení cen'!$G$17),1)</f>
        <v>1000</v>
      </c>
      <c r="AH784" s="242">
        <f>CEILING(AG784*'[1]Nastavení cen'!$K$17,1)+AG784</f>
        <v>1300</v>
      </c>
      <c r="AI784" s="242">
        <f t="shared" si="292"/>
        <v>0</v>
      </c>
      <c r="AJ784" s="228">
        <f t="shared" si="229"/>
        <v>1528</v>
      </c>
      <c r="AK784" s="218"/>
      <c r="AL784" s="229">
        <f t="shared" si="230"/>
        <v>0</v>
      </c>
      <c r="AM784" s="204"/>
      <c r="AN784" s="230">
        <v>33</v>
      </c>
      <c r="AO784" s="231">
        <f t="shared" si="293"/>
        <v>0</v>
      </c>
      <c r="AP784" s="232">
        <v>0.05</v>
      </c>
      <c r="AQ784" s="233">
        <f t="shared" si="294"/>
        <v>0</v>
      </c>
      <c r="AR784" s="234"/>
      <c r="AS784" s="235"/>
      <c r="AT784" s="236"/>
      <c r="AU784" s="237"/>
      <c r="AV784" s="238">
        <v>24</v>
      </c>
      <c r="AW784" s="239">
        <f>'[1]Nastavení cen'!$H$17</f>
        <v>390</v>
      </c>
      <c r="AX784" s="240">
        <v>1000</v>
      </c>
    </row>
    <row r="785" spans="1:50" ht="17.25" hidden="1" customHeight="1" x14ac:dyDescent="0.3">
      <c r="A785" s="213"/>
      <c r="B785" s="214"/>
      <c r="C785" s="215"/>
      <c r="D785" s="186"/>
      <c r="E785" s="184"/>
      <c r="F785" s="185"/>
      <c r="G785" s="186"/>
      <c r="H785" s="186"/>
      <c r="I785" s="187"/>
      <c r="J785" s="188"/>
      <c r="K785" s="216"/>
      <c r="L785" s="186"/>
      <c r="M785" s="186"/>
      <c r="N785" s="187"/>
      <c r="O785" s="191"/>
      <c r="P785" s="384" t="s">
        <v>713</v>
      </c>
      <c r="Q785" s="218"/>
      <c r="R785" s="219">
        <f t="shared" si="224"/>
        <v>0</v>
      </c>
      <c r="S785" s="219">
        <f t="shared" si="225"/>
        <v>7</v>
      </c>
      <c r="T785" s="195"/>
      <c r="U785" s="196">
        <v>5</v>
      </c>
      <c r="V785" s="89">
        <f t="shared" si="220"/>
        <v>0</v>
      </c>
      <c r="W785" s="220" t="s">
        <v>794</v>
      </c>
      <c r="X785" s="221" t="s">
        <v>795</v>
      </c>
      <c r="Y785" s="222" t="s">
        <v>803</v>
      </c>
      <c r="Z785" s="199"/>
      <c r="AA785" s="218"/>
      <c r="AB785" s="223">
        <v>0</v>
      </c>
      <c r="AC785" s="224" t="s">
        <v>40</v>
      </c>
      <c r="AD785" s="225">
        <f t="shared" si="226"/>
        <v>156</v>
      </c>
      <c r="AE785" s="226">
        <f>CEILING(AD785+AD785*'[1]Nastavení cen'!$J$17,1)</f>
        <v>228</v>
      </c>
      <c r="AF785" s="226">
        <f t="shared" si="227"/>
        <v>0</v>
      </c>
      <c r="AG785" s="227">
        <f>CEILING(AX785+(AX785*'[1]Nastavení cen'!$G$17),1)</f>
        <v>1000</v>
      </c>
      <c r="AH785" s="227">
        <f>CEILING(AG785*'[1]Nastavení cen'!$K$17,1)+AG785</f>
        <v>1300</v>
      </c>
      <c r="AI785" s="227">
        <f t="shared" si="292"/>
        <v>0</v>
      </c>
      <c r="AJ785" s="228">
        <f t="shared" si="229"/>
        <v>1528</v>
      </c>
      <c r="AK785" s="218"/>
      <c r="AL785" s="229">
        <f t="shared" si="230"/>
        <v>0</v>
      </c>
      <c r="AM785" s="204"/>
      <c r="AN785" s="230">
        <v>33</v>
      </c>
      <c r="AO785" s="231">
        <f t="shared" si="293"/>
        <v>0</v>
      </c>
      <c r="AP785" s="232">
        <v>0.05</v>
      </c>
      <c r="AQ785" s="233">
        <f t="shared" si="294"/>
        <v>0</v>
      </c>
      <c r="AR785" s="234"/>
      <c r="AS785" s="235"/>
      <c r="AT785" s="236"/>
      <c r="AU785" s="237"/>
      <c r="AV785" s="238">
        <v>24</v>
      </c>
      <c r="AW785" s="239">
        <f>'[1]Nastavení cen'!$H$17</f>
        <v>390</v>
      </c>
      <c r="AX785" s="240">
        <v>1000</v>
      </c>
    </row>
    <row r="786" spans="1:50" ht="17.25" hidden="1" customHeight="1" x14ac:dyDescent="0.3">
      <c r="A786" s="213"/>
      <c r="B786" s="214"/>
      <c r="C786" s="215"/>
      <c r="D786" s="186"/>
      <c r="E786" s="184"/>
      <c r="F786" s="185"/>
      <c r="G786" s="186"/>
      <c r="H786" s="186"/>
      <c r="I786" s="187"/>
      <c r="J786" s="188"/>
      <c r="K786" s="216"/>
      <c r="L786" s="186"/>
      <c r="M786" s="186"/>
      <c r="N786" s="187"/>
      <c r="O786" s="191"/>
      <c r="P786" s="384" t="s">
        <v>713</v>
      </c>
      <c r="Q786" s="218"/>
      <c r="R786" s="219">
        <f t="shared" si="224"/>
        <v>0</v>
      </c>
      <c r="S786" s="219">
        <f t="shared" si="225"/>
        <v>7</v>
      </c>
      <c r="T786" s="195"/>
      <c r="U786" s="196">
        <v>2</v>
      </c>
      <c r="V786" s="89">
        <f t="shared" si="220"/>
        <v>0</v>
      </c>
      <c r="W786" s="220" t="s">
        <v>794</v>
      </c>
      <c r="X786" s="221" t="s">
        <v>795</v>
      </c>
      <c r="Y786" s="222" t="s">
        <v>804</v>
      </c>
      <c r="Z786" s="199"/>
      <c r="AA786" s="218"/>
      <c r="AB786" s="223">
        <v>0</v>
      </c>
      <c r="AC786" s="224" t="s">
        <v>40</v>
      </c>
      <c r="AD786" s="225">
        <f t="shared" si="226"/>
        <v>156</v>
      </c>
      <c r="AE786" s="226">
        <f>CEILING(AD786+AD786*'[1]Nastavení cen'!$J$17,1)</f>
        <v>228</v>
      </c>
      <c r="AF786" s="226">
        <f t="shared" si="227"/>
        <v>0</v>
      </c>
      <c r="AG786" s="241">
        <f>CEILING(AX786+(AX786*'[1]Nastavení cen'!$G$17),1)</f>
        <v>1050</v>
      </c>
      <c r="AH786" s="242">
        <f>CEILING(AG786*'[1]Nastavení cen'!$K$17,1)+AG786</f>
        <v>1365</v>
      </c>
      <c r="AI786" s="242">
        <f t="shared" si="292"/>
        <v>0</v>
      </c>
      <c r="AJ786" s="228">
        <f t="shared" si="229"/>
        <v>1593</v>
      </c>
      <c r="AK786" s="218"/>
      <c r="AL786" s="229">
        <f t="shared" si="230"/>
        <v>0</v>
      </c>
      <c r="AM786" s="204"/>
      <c r="AN786" s="230">
        <v>45</v>
      </c>
      <c r="AO786" s="231">
        <f t="shared" si="293"/>
        <v>0</v>
      </c>
      <c r="AP786" s="232">
        <v>0.05</v>
      </c>
      <c r="AQ786" s="233">
        <f t="shared" si="294"/>
        <v>0</v>
      </c>
      <c r="AR786" s="234"/>
      <c r="AS786" s="235"/>
      <c r="AT786" s="236"/>
      <c r="AU786" s="237"/>
      <c r="AV786" s="238">
        <v>24</v>
      </c>
      <c r="AW786" s="239">
        <f>'[1]Nastavení cen'!$H$17</f>
        <v>390</v>
      </c>
      <c r="AX786" s="240">
        <v>1050</v>
      </c>
    </row>
    <row r="787" spans="1:50" ht="17.25" hidden="1" customHeight="1" x14ac:dyDescent="0.3">
      <c r="A787" s="213"/>
      <c r="B787" s="214"/>
      <c r="C787" s="215"/>
      <c r="D787" s="186"/>
      <c r="E787" s="184"/>
      <c r="F787" s="185"/>
      <c r="G787" s="186"/>
      <c r="H787" s="186"/>
      <c r="I787" s="187"/>
      <c r="J787" s="188"/>
      <c r="K787" s="216"/>
      <c r="L787" s="186"/>
      <c r="M787" s="186"/>
      <c r="N787" s="187"/>
      <c r="O787" s="191"/>
      <c r="P787" s="384" t="s">
        <v>713</v>
      </c>
      <c r="Q787" s="218"/>
      <c r="R787" s="219">
        <f t="shared" si="224"/>
        <v>0</v>
      </c>
      <c r="S787" s="219">
        <f t="shared" si="225"/>
        <v>7</v>
      </c>
      <c r="T787" s="195"/>
      <c r="U787" s="196">
        <v>5</v>
      </c>
      <c r="V787" s="89">
        <f t="shared" si="220"/>
        <v>0</v>
      </c>
      <c r="W787" s="220" t="s">
        <v>794</v>
      </c>
      <c r="X787" s="221" t="s">
        <v>795</v>
      </c>
      <c r="Y787" s="222" t="s">
        <v>805</v>
      </c>
      <c r="Z787" s="199"/>
      <c r="AA787" s="218"/>
      <c r="AB787" s="223">
        <v>0</v>
      </c>
      <c r="AC787" s="224" t="s">
        <v>40</v>
      </c>
      <c r="AD787" s="225">
        <f t="shared" si="226"/>
        <v>156</v>
      </c>
      <c r="AE787" s="226">
        <f>CEILING(AD787+AD787*'[1]Nastavení cen'!$J$17,1)</f>
        <v>228</v>
      </c>
      <c r="AF787" s="226">
        <f t="shared" si="227"/>
        <v>0</v>
      </c>
      <c r="AG787" s="227">
        <f>CEILING(AX787+(AX787*'[1]Nastavení cen'!$G$17),1)</f>
        <v>1050</v>
      </c>
      <c r="AH787" s="227">
        <f>CEILING(AG787*'[1]Nastavení cen'!$K$17,1)+AG787</f>
        <v>1365</v>
      </c>
      <c r="AI787" s="227">
        <f t="shared" si="292"/>
        <v>0</v>
      </c>
      <c r="AJ787" s="228">
        <f t="shared" si="229"/>
        <v>1593</v>
      </c>
      <c r="AK787" s="218"/>
      <c r="AL787" s="229">
        <f t="shared" si="230"/>
        <v>0</v>
      </c>
      <c r="AM787" s="204"/>
      <c r="AN787" s="230">
        <v>45</v>
      </c>
      <c r="AO787" s="231">
        <f t="shared" si="293"/>
        <v>0</v>
      </c>
      <c r="AP787" s="232">
        <v>0.05</v>
      </c>
      <c r="AQ787" s="233">
        <f t="shared" si="294"/>
        <v>0</v>
      </c>
      <c r="AR787" s="234"/>
      <c r="AS787" s="235"/>
      <c r="AT787" s="236"/>
      <c r="AU787" s="237"/>
      <c r="AV787" s="238">
        <v>24</v>
      </c>
      <c r="AW787" s="239">
        <f>'[1]Nastavení cen'!$H$17</f>
        <v>390</v>
      </c>
      <c r="AX787" s="240">
        <v>1050</v>
      </c>
    </row>
    <row r="788" spans="1:50" ht="17.25" hidden="1" customHeight="1" x14ac:dyDescent="0.3">
      <c r="A788" s="213"/>
      <c r="B788" s="214"/>
      <c r="C788" s="215"/>
      <c r="D788" s="186"/>
      <c r="E788" s="184"/>
      <c r="F788" s="185"/>
      <c r="G788" s="186"/>
      <c r="H788" s="186"/>
      <c r="I788" s="187"/>
      <c r="J788" s="188"/>
      <c r="K788" s="216"/>
      <c r="L788" s="186"/>
      <c r="M788" s="186"/>
      <c r="N788" s="187"/>
      <c r="O788" s="191"/>
      <c r="P788" s="384" t="s">
        <v>713</v>
      </c>
      <c r="Q788" s="218"/>
      <c r="R788" s="219">
        <f t="shared" si="224"/>
        <v>0</v>
      </c>
      <c r="S788" s="219">
        <f t="shared" si="225"/>
        <v>7</v>
      </c>
      <c r="T788" s="195"/>
      <c r="U788" s="196">
        <v>2</v>
      </c>
      <c r="V788" s="89">
        <f t="shared" si="220"/>
        <v>0</v>
      </c>
      <c r="W788" s="220" t="s">
        <v>794</v>
      </c>
      <c r="X788" s="221" t="s">
        <v>795</v>
      </c>
      <c r="Y788" s="222" t="s">
        <v>806</v>
      </c>
      <c r="Z788" s="199"/>
      <c r="AA788" s="218"/>
      <c r="AB788" s="223">
        <v>0</v>
      </c>
      <c r="AC788" s="224" t="s">
        <v>40</v>
      </c>
      <c r="AD788" s="225">
        <f t="shared" si="226"/>
        <v>306</v>
      </c>
      <c r="AE788" s="226">
        <f>CEILING(AD788+AD788*'[1]Nastavení cen'!$J$17,1)</f>
        <v>447</v>
      </c>
      <c r="AF788" s="226">
        <f t="shared" si="227"/>
        <v>0</v>
      </c>
      <c r="AG788" s="241">
        <f>CEILING(AX788+(AX788*'[1]Nastavení cen'!$G$17),1)</f>
        <v>1800</v>
      </c>
      <c r="AH788" s="242">
        <f>CEILING(AG788*'[1]Nastavení cen'!$K$17,1)+AG788</f>
        <v>2340</v>
      </c>
      <c r="AI788" s="242">
        <f t="shared" si="292"/>
        <v>0</v>
      </c>
      <c r="AJ788" s="228">
        <f t="shared" si="229"/>
        <v>2787</v>
      </c>
      <c r="AK788" s="218"/>
      <c r="AL788" s="229">
        <f t="shared" si="230"/>
        <v>0</v>
      </c>
      <c r="AM788" s="204"/>
      <c r="AN788" s="230">
        <v>66</v>
      </c>
      <c r="AO788" s="231">
        <f t="shared" si="293"/>
        <v>0</v>
      </c>
      <c r="AP788" s="232">
        <v>0.05</v>
      </c>
      <c r="AQ788" s="233">
        <f t="shared" si="294"/>
        <v>0</v>
      </c>
      <c r="AR788" s="234"/>
      <c r="AS788" s="235"/>
      <c r="AT788" s="236"/>
      <c r="AU788" s="237"/>
      <c r="AV788" s="238">
        <v>47</v>
      </c>
      <c r="AW788" s="239">
        <f>'[1]Nastavení cen'!$H$17</f>
        <v>390</v>
      </c>
      <c r="AX788" s="240">
        <v>1800</v>
      </c>
    </row>
    <row r="789" spans="1:50" ht="17.25" hidden="1" customHeight="1" x14ac:dyDescent="0.3">
      <c r="A789" s="213"/>
      <c r="B789" s="214"/>
      <c r="C789" s="215"/>
      <c r="D789" s="186"/>
      <c r="E789" s="184"/>
      <c r="F789" s="185"/>
      <c r="G789" s="186"/>
      <c r="H789" s="186"/>
      <c r="I789" s="187"/>
      <c r="J789" s="188"/>
      <c r="K789" s="216"/>
      <c r="L789" s="186"/>
      <c r="M789" s="186"/>
      <c r="N789" s="187"/>
      <c r="O789" s="191"/>
      <c r="P789" s="384" t="s">
        <v>713</v>
      </c>
      <c r="Q789" s="218"/>
      <c r="R789" s="219">
        <f t="shared" si="224"/>
        <v>0</v>
      </c>
      <c r="S789" s="219">
        <f t="shared" si="225"/>
        <v>7</v>
      </c>
      <c r="T789" s="195"/>
      <c r="U789" s="196">
        <v>5</v>
      </c>
      <c r="V789" s="89">
        <f t="shared" si="220"/>
        <v>0</v>
      </c>
      <c r="W789" s="220" t="s">
        <v>794</v>
      </c>
      <c r="X789" s="221" t="s">
        <v>795</v>
      </c>
      <c r="Y789" s="222" t="s">
        <v>807</v>
      </c>
      <c r="Z789" s="199"/>
      <c r="AA789" s="218"/>
      <c r="AB789" s="223">
        <v>0</v>
      </c>
      <c r="AC789" s="224" t="s">
        <v>40</v>
      </c>
      <c r="AD789" s="225">
        <f t="shared" si="226"/>
        <v>306</v>
      </c>
      <c r="AE789" s="226">
        <f>CEILING(AD789+AD789*'[1]Nastavení cen'!$J$17,1)</f>
        <v>447</v>
      </c>
      <c r="AF789" s="226">
        <f t="shared" si="227"/>
        <v>0</v>
      </c>
      <c r="AG789" s="227">
        <f>CEILING(AX789+(AX789*'[1]Nastavení cen'!$G$17),1)</f>
        <v>1800</v>
      </c>
      <c r="AH789" s="227">
        <f>CEILING(AG789*'[1]Nastavení cen'!$K$17,1)+AG789</f>
        <v>2340</v>
      </c>
      <c r="AI789" s="227">
        <f t="shared" si="292"/>
        <v>0</v>
      </c>
      <c r="AJ789" s="228">
        <f t="shared" si="229"/>
        <v>2787</v>
      </c>
      <c r="AK789" s="218"/>
      <c r="AL789" s="229">
        <f t="shared" si="230"/>
        <v>0</v>
      </c>
      <c r="AM789" s="204"/>
      <c r="AN789" s="230">
        <v>66</v>
      </c>
      <c r="AO789" s="231">
        <f t="shared" si="293"/>
        <v>0</v>
      </c>
      <c r="AP789" s="232">
        <v>0.05</v>
      </c>
      <c r="AQ789" s="233">
        <f t="shared" si="294"/>
        <v>0</v>
      </c>
      <c r="AR789" s="234"/>
      <c r="AS789" s="235"/>
      <c r="AT789" s="236"/>
      <c r="AU789" s="237"/>
      <c r="AV789" s="238">
        <v>47</v>
      </c>
      <c r="AW789" s="239">
        <f>'[1]Nastavení cen'!$H$17</f>
        <v>390</v>
      </c>
      <c r="AX789" s="240">
        <v>1800</v>
      </c>
    </row>
    <row r="790" spans="1:50" ht="17.25" hidden="1" customHeight="1" x14ac:dyDescent="0.3">
      <c r="A790" s="213"/>
      <c r="B790" s="214"/>
      <c r="C790" s="215"/>
      <c r="D790" s="186"/>
      <c r="E790" s="184"/>
      <c r="F790" s="185"/>
      <c r="G790" s="186"/>
      <c r="H790" s="186"/>
      <c r="I790" s="187"/>
      <c r="J790" s="188"/>
      <c r="K790" s="216"/>
      <c r="L790" s="186"/>
      <c r="M790" s="186"/>
      <c r="N790" s="187"/>
      <c r="O790" s="191"/>
      <c r="P790" s="384" t="s">
        <v>713</v>
      </c>
      <c r="Q790" s="218"/>
      <c r="R790" s="219">
        <f t="shared" si="224"/>
        <v>0</v>
      </c>
      <c r="S790" s="219">
        <f t="shared" si="225"/>
        <v>7</v>
      </c>
      <c r="T790" s="195"/>
      <c r="U790" s="196">
        <v>4</v>
      </c>
      <c r="V790" s="89">
        <f t="shared" si="220"/>
        <v>0</v>
      </c>
      <c r="W790" s="220" t="s">
        <v>794</v>
      </c>
      <c r="X790" s="221" t="s">
        <v>795</v>
      </c>
      <c r="Y790" s="222" t="s">
        <v>43</v>
      </c>
      <c r="Z790" s="199"/>
      <c r="AA790" s="218"/>
      <c r="AB790" s="223">
        <v>0</v>
      </c>
      <c r="AC790" s="224" t="s">
        <v>40</v>
      </c>
      <c r="AD790" s="225">
        <f t="shared" si="226"/>
        <v>306</v>
      </c>
      <c r="AE790" s="226">
        <f>CEILING(AD790+AD790*'[1]Nastavení cen'!$J$17,1)</f>
        <v>447</v>
      </c>
      <c r="AF790" s="226">
        <f t="shared" si="227"/>
        <v>0</v>
      </c>
      <c r="AG790" s="241"/>
      <c r="AH790" s="242"/>
      <c r="AI790" s="242"/>
      <c r="AJ790" s="228">
        <f t="shared" si="229"/>
        <v>447</v>
      </c>
      <c r="AK790" s="218"/>
      <c r="AL790" s="229">
        <f t="shared" si="230"/>
        <v>0</v>
      </c>
      <c r="AM790" s="204"/>
      <c r="AN790" s="230" t="s">
        <v>41</v>
      </c>
      <c r="AO790" s="231" t="s">
        <v>41</v>
      </c>
      <c r="AP790" s="245" t="s">
        <v>41</v>
      </c>
      <c r="AQ790" s="233" t="s">
        <v>41</v>
      </c>
      <c r="AR790" s="234" t="s">
        <v>41</v>
      </c>
      <c r="AS790" s="235"/>
      <c r="AT790" s="236"/>
      <c r="AU790" s="237"/>
      <c r="AV790" s="238">
        <v>47</v>
      </c>
      <c r="AW790" s="239">
        <f>'[1]Nastavení cen'!$H$17</f>
        <v>390</v>
      </c>
      <c r="AX790" s="240"/>
    </row>
    <row r="791" spans="1:50" ht="17.25" hidden="1" customHeight="1" x14ac:dyDescent="0.3">
      <c r="A791" s="213"/>
      <c r="B791" s="214"/>
      <c r="C791" s="215"/>
      <c r="D791" s="186"/>
      <c r="E791" s="184"/>
      <c r="F791" s="185"/>
      <c r="G791" s="186"/>
      <c r="H791" s="186"/>
      <c r="I791" s="187"/>
      <c r="J791" s="188"/>
      <c r="K791" s="216"/>
      <c r="L791" s="186"/>
      <c r="M791" s="186"/>
      <c r="N791" s="187"/>
      <c r="O791" s="191"/>
      <c r="P791" s="384" t="s">
        <v>713</v>
      </c>
      <c r="Q791" s="218"/>
      <c r="R791" s="219">
        <f t="shared" si="224"/>
        <v>0</v>
      </c>
      <c r="S791" s="219">
        <f t="shared" si="225"/>
        <v>7</v>
      </c>
      <c r="T791" s="195"/>
      <c r="U791" s="196">
        <v>3</v>
      </c>
      <c r="V791" s="89">
        <f t="shared" si="220"/>
        <v>0</v>
      </c>
      <c r="W791" s="220" t="s">
        <v>808</v>
      </c>
      <c r="X791" s="221" t="s">
        <v>809</v>
      </c>
      <c r="Y791" s="222" t="s">
        <v>810</v>
      </c>
      <c r="Z791" s="199"/>
      <c r="AA791" s="218"/>
      <c r="AB791" s="223">
        <v>0</v>
      </c>
      <c r="AC791" s="224" t="s">
        <v>40</v>
      </c>
      <c r="AD791" s="225">
        <f t="shared" si="226"/>
        <v>202</v>
      </c>
      <c r="AE791" s="226">
        <f>CEILING(AD791+AD791*'[1]Nastavení cen'!$J$17,1)</f>
        <v>295</v>
      </c>
      <c r="AF791" s="226">
        <f t="shared" si="227"/>
        <v>0</v>
      </c>
      <c r="AG791" s="241">
        <f>CEILING(AX791+(AX791*'[1]Nastavení cen'!$G$17),1)</f>
        <v>260</v>
      </c>
      <c r="AH791" s="242">
        <f>CEILING(AG791*'[1]Nastavení cen'!$K$17,1)+AG791</f>
        <v>338</v>
      </c>
      <c r="AI791" s="242">
        <f t="shared" ref="AI791:AI796" si="295">(AB791*AH791)</f>
        <v>0</v>
      </c>
      <c r="AJ791" s="228">
        <f t="shared" si="229"/>
        <v>633</v>
      </c>
      <c r="AK791" s="218"/>
      <c r="AL791" s="229">
        <f t="shared" si="230"/>
        <v>0</v>
      </c>
      <c r="AM791" s="204"/>
      <c r="AN791" s="230">
        <v>35</v>
      </c>
      <c r="AO791" s="231">
        <f t="shared" ref="AO791:AO796" si="296">AB791*AN791</f>
        <v>0</v>
      </c>
      <c r="AP791" s="232">
        <v>0.05</v>
      </c>
      <c r="AQ791" s="233">
        <f t="shared" ref="AQ791:AQ796" si="297">AB791*AN791*AP791</f>
        <v>0</v>
      </c>
      <c r="AR791" s="234"/>
      <c r="AS791" s="235"/>
      <c r="AT791" s="236"/>
      <c r="AU791" s="237"/>
      <c r="AV791" s="238">
        <v>31</v>
      </c>
      <c r="AW791" s="239">
        <f>'[1]Nastavení cen'!$H$17</f>
        <v>390</v>
      </c>
      <c r="AX791" s="240">
        <v>260</v>
      </c>
    </row>
    <row r="792" spans="1:50" ht="17.25" hidden="1" customHeight="1" x14ac:dyDescent="0.3">
      <c r="A792" s="213"/>
      <c r="B792" s="214"/>
      <c r="C792" s="215"/>
      <c r="D792" s="186"/>
      <c r="E792" s="184"/>
      <c r="F792" s="185"/>
      <c r="G792" s="186"/>
      <c r="H792" s="186"/>
      <c r="I792" s="187"/>
      <c r="J792" s="188"/>
      <c r="K792" s="216"/>
      <c r="L792" s="186"/>
      <c r="M792" s="186"/>
      <c r="N792" s="187"/>
      <c r="O792" s="191"/>
      <c r="P792" s="384" t="s">
        <v>713</v>
      </c>
      <c r="Q792" s="218"/>
      <c r="R792" s="219">
        <f t="shared" si="224"/>
        <v>0</v>
      </c>
      <c r="S792" s="219">
        <f t="shared" si="225"/>
        <v>7</v>
      </c>
      <c r="T792" s="195"/>
      <c r="U792" s="196">
        <v>5</v>
      </c>
      <c r="V792" s="89">
        <f t="shared" si="220"/>
        <v>0</v>
      </c>
      <c r="W792" s="220" t="s">
        <v>808</v>
      </c>
      <c r="X792" s="221" t="s">
        <v>809</v>
      </c>
      <c r="Y792" s="222" t="s">
        <v>811</v>
      </c>
      <c r="Z792" s="199"/>
      <c r="AA792" s="218"/>
      <c r="AB792" s="223">
        <v>0</v>
      </c>
      <c r="AC792" s="224" t="s">
        <v>40</v>
      </c>
      <c r="AD792" s="225">
        <f t="shared" si="226"/>
        <v>202</v>
      </c>
      <c r="AE792" s="226">
        <f>CEILING(AD792+AD792*'[1]Nastavení cen'!$J$17,1)</f>
        <v>295</v>
      </c>
      <c r="AF792" s="226">
        <f t="shared" si="227"/>
        <v>0</v>
      </c>
      <c r="AG792" s="241">
        <f>CEILING(AX792+(AX792*'[1]Nastavení cen'!$G$17),1)</f>
        <v>260</v>
      </c>
      <c r="AH792" s="242">
        <f>CEILING(AG792*'[1]Nastavení cen'!$K$17,1)+AG792</f>
        <v>338</v>
      </c>
      <c r="AI792" s="242">
        <f t="shared" si="295"/>
        <v>0</v>
      </c>
      <c r="AJ792" s="228">
        <f t="shared" si="229"/>
        <v>633</v>
      </c>
      <c r="AK792" s="218"/>
      <c r="AL792" s="229">
        <f t="shared" si="230"/>
        <v>0</v>
      </c>
      <c r="AM792" s="204"/>
      <c r="AN792" s="230">
        <v>35</v>
      </c>
      <c r="AO792" s="231">
        <f t="shared" si="296"/>
        <v>0</v>
      </c>
      <c r="AP792" s="232">
        <v>0.05</v>
      </c>
      <c r="AQ792" s="233">
        <f t="shared" si="297"/>
        <v>0</v>
      </c>
      <c r="AR792" s="234"/>
      <c r="AS792" s="235"/>
      <c r="AT792" s="236"/>
      <c r="AU792" s="237"/>
      <c r="AV792" s="238">
        <v>31</v>
      </c>
      <c r="AW792" s="239">
        <f>'[1]Nastavení cen'!$H$17</f>
        <v>390</v>
      </c>
      <c r="AX792" s="240">
        <v>260</v>
      </c>
    </row>
    <row r="793" spans="1:50" ht="17.25" hidden="1" customHeight="1" x14ac:dyDescent="0.3">
      <c r="A793" s="213"/>
      <c r="B793" s="214"/>
      <c r="C793" s="215"/>
      <c r="D793" s="186"/>
      <c r="E793" s="184"/>
      <c r="F793" s="185"/>
      <c r="G793" s="186"/>
      <c r="H793" s="186"/>
      <c r="I793" s="187"/>
      <c r="J793" s="188"/>
      <c r="K793" s="216"/>
      <c r="L793" s="186"/>
      <c r="M793" s="186"/>
      <c r="N793" s="187"/>
      <c r="O793" s="191"/>
      <c r="P793" s="384" t="s">
        <v>713</v>
      </c>
      <c r="Q793" s="218"/>
      <c r="R793" s="219">
        <f t="shared" si="224"/>
        <v>0</v>
      </c>
      <c r="S793" s="219">
        <f t="shared" si="225"/>
        <v>7</v>
      </c>
      <c r="T793" s="195"/>
      <c r="U793" s="196">
        <v>3</v>
      </c>
      <c r="V793" s="89">
        <f t="shared" si="220"/>
        <v>0</v>
      </c>
      <c r="W793" s="220" t="s">
        <v>808</v>
      </c>
      <c r="X793" s="221" t="s">
        <v>812</v>
      </c>
      <c r="Y793" s="222" t="s">
        <v>813</v>
      </c>
      <c r="Z793" s="199"/>
      <c r="AA793" s="218"/>
      <c r="AB793" s="223">
        <v>0</v>
      </c>
      <c r="AC793" s="224" t="s">
        <v>40</v>
      </c>
      <c r="AD793" s="225">
        <f t="shared" si="226"/>
        <v>280</v>
      </c>
      <c r="AE793" s="226">
        <f>CEILING(AD793+AD793*'[1]Nastavení cen'!$J$17,1)</f>
        <v>409</v>
      </c>
      <c r="AF793" s="226">
        <f t="shared" si="227"/>
        <v>0</v>
      </c>
      <c r="AG793" s="241">
        <f>CEILING(AX793+(AX793*'[1]Nastavení cen'!$G$17),1)</f>
        <v>1000</v>
      </c>
      <c r="AH793" s="242">
        <f>CEILING(AG793*'[1]Nastavení cen'!$K$17,1)+AG793</f>
        <v>1300</v>
      </c>
      <c r="AI793" s="242">
        <f t="shared" si="295"/>
        <v>0</v>
      </c>
      <c r="AJ793" s="228">
        <f t="shared" si="229"/>
        <v>1709</v>
      </c>
      <c r="AK793" s="218"/>
      <c r="AL793" s="229">
        <f t="shared" si="230"/>
        <v>0</v>
      </c>
      <c r="AM793" s="204"/>
      <c r="AN793" s="230">
        <v>88</v>
      </c>
      <c r="AO793" s="231">
        <f t="shared" si="296"/>
        <v>0</v>
      </c>
      <c r="AP793" s="232">
        <v>0.05</v>
      </c>
      <c r="AQ793" s="233">
        <f t="shared" si="297"/>
        <v>0</v>
      </c>
      <c r="AR793" s="234"/>
      <c r="AS793" s="235"/>
      <c r="AT793" s="236"/>
      <c r="AU793" s="237"/>
      <c r="AV793" s="238">
        <v>43</v>
      </c>
      <c r="AW793" s="239">
        <f>'[1]Nastavení cen'!$H$17</f>
        <v>390</v>
      </c>
      <c r="AX793" s="240">
        <v>1000</v>
      </c>
    </row>
    <row r="794" spans="1:50" ht="17.25" hidden="1" customHeight="1" x14ac:dyDescent="0.3">
      <c r="A794" s="213"/>
      <c r="B794" s="214"/>
      <c r="C794" s="215"/>
      <c r="D794" s="186"/>
      <c r="E794" s="184"/>
      <c r="F794" s="185"/>
      <c r="G794" s="186"/>
      <c r="H794" s="186"/>
      <c r="I794" s="187"/>
      <c r="J794" s="188"/>
      <c r="K794" s="216"/>
      <c r="L794" s="186"/>
      <c r="M794" s="186"/>
      <c r="N794" s="187"/>
      <c r="O794" s="191"/>
      <c r="P794" s="384" t="s">
        <v>713</v>
      </c>
      <c r="Q794" s="218"/>
      <c r="R794" s="219">
        <f t="shared" si="224"/>
        <v>0</v>
      </c>
      <c r="S794" s="219">
        <f t="shared" si="225"/>
        <v>7</v>
      </c>
      <c r="T794" s="195"/>
      <c r="U794" s="196">
        <v>5</v>
      </c>
      <c r="V794" s="89">
        <f t="shared" si="220"/>
        <v>0</v>
      </c>
      <c r="W794" s="220" t="s">
        <v>808</v>
      </c>
      <c r="X794" s="221" t="s">
        <v>812</v>
      </c>
      <c r="Y794" s="222" t="s">
        <v>814</v>
      </c>
      <c r="Z794" s="199"/>
      <c r="AA794" s="218"/>
      <c r="AB794" s="223">
        <v>0</v>
      </c>
      <c r="AC794" s="224" t="s">
        <v>40</v>
      </c>
      <c r="AD794" s="225">
        <f t="shared" si="226"/>
        <v>280</v>
      </c>
      <c r="AE794" s="226">
        <f>CEILING(AD794+AD794*'[1]Nastavení cen'!$J$17,1)</f>
        <v>409</v>
      </c>
      <c r="AF794" s="226">
        <f t="shared" si="227"/>
        <v>0</v>
      </c>
      <c r="AG794" s="241">
        <f>CEILING(AX794+(AX794*'[1]Nastavení cen'!$G$17),1)</f>
        <v>1000</v>
      </c>
      <c r="AH794" s="242">
        <f>CEILING(AG794*'[1]Nastavení cen'!$K$17,1)+AG794</f>
        <v>1300</v>
      </c>
      <c r="AI794" s="242">
        <f t="shared" si="295"/>
        <v>0</v>
      </c>
      <c r="AJ794" s="228">
        <f t="shared" si="229"/>
        <v>1709</v>
      </c>
      <c r="AK794" s="218"/>
      <c r="AL794" s="229">
        <f t="shared" si="230"/>
        <v>0</v>
      </c>
      <c r="AM794" s="204"/>
      <c r="AN794" s="230">
        <v>88</v>
      </c>
      <c r="AO794" s="231">
        <f t="shared" si="296"/>
        <v>0</v>
      </c>
      <c r="AP794" s="232">
        <v>0.05</v>
      </c>
      <c r="AQ794" s="233">
        <f t="shared" si="297"/>
        <v>0</v>
      </c>
      <c r="AR794" s="234"/>
      <c r="AS794" s="235"/>
      <c r="AT794" s="236"/>
      <c r="AU794" s="237"/>
      <c r="AV794" s="238">
        <v>43</v>
      </c>
      <c r="AW794" s="239">
        <f>'[1]Nastavení cen'!$H$17</f>
        <v>390</v>
      </c>
      <c r="AX794" s="240">
        <v>1000</v>
      </c>
    </row>
    <row r="795" spans="1:50" ht="17.25" hidden="1" customHeight="1" x14ac:dyDescent="0.3">
      <c r="A795" s="213"/>
      <c r="B795" s="214"/>
      <c r="C795" s="215"/>
      <c r="D795" s="186"/>
      <c r="E795" s="184"/>
      <c r="F795" s="185"/>
      <c r="G795" s="186"/>
      <c r="H795" s="186"/>
      <c r="I795" s="187"/>
      <c r="J795" s="188"/>
      <c r="K795" s="216"/>
      <c r="L795" s="186"/>
      <c r="M795" s="186"/>
      <c r="N795" s="187"/>
      <c r="O795" s="191"/>
      <c r="P795" s="384" t="s">
        <v>713</v>
      </c>
      <c r="Q795" s="218"/>
      <c r="R795" s="219">
        <f t="shared" si="224"/>
        <v>0</v>
      </c>
      <c r="S795" s="219">
        <f t="shared" si="225"/>
        <v>7</v>
      </c>
      <c r="T795" s="195"/>
      <c r="U795" s="196">
        <v>3</v>
      </c>
      <c r="V795" s="89">
        <f t="shared" si="220"/>
        <v>0</v>
      </c>
      <c r="W795" s="220" t="s">
        <v>808</v>
      </c>
      <c r="X795" s="221" t="s">
        <v>815</v>
      </c>
      <c r="Y795" s="222" t="s">
        <v>816</v>
      </c>
      <c r="Z795" s="199"/>
      <c r="AA795" s="218"/>
      <c r="AB795" s="223">
        <v>0</v>
      </c>
      <c r="AC795" s="224" t="s">
        <v>40</v>
      </c>
      <c r="AD795" s="225">
        <f t="shared" si="226"/>
        <v>182</v>
      </c>
      <c r="AE795" s="226">
        <f>CEILING(AD795+AD795*'[1]Nastavení cen'!$J$17,1)</f>
        <v>266</v>
      </c>
      <c r="AF795" s="226">
        <f t="shared" si="227"/>
        <v>0</v>
      </c>
      <c r="AG795" s="241">
        <f>CEILING(AX795+(AX795*'[1]Nastavení cen'!$G$17),1)</f>
        <v>180</v>
      </c>
      <c r="AH795" s="242">
        <f>CEILING(AG795*'[1]Nastavení cen'!$K$17,1)+AG795</f>
        <v>234</v>
      </c>
      <c r="AI795" s="242">
        <f t="shared" si="295"/>
        <v>0</v>
      </c>
      <c r="AJ795" s="228">
        <f t="shared" si="229"/>
        <v>500</v>
      </c>
      <c r="AK795" s="218"/>
      <c r="AL795" s="229">
        <f t="shared" si="230"/>
        <v>0</v>
      </c>
      <c r="AM795" s="204"/>
      <c r="AN795" s="230">
        <v>65</v>
      </c>
      <c r="AO795" s="231">
        <f t="shared" si="296"/>
        <v>0</v>
      </c>
      <c r="AP795" s="232">
        <v>0.05</v>
      </c>
      <c r="AQ795" s="233">
        <f t="shared" si="297"/>
        <v>0</v>
      </c>
      <c r="AR795" s="234"/>
      <c r="AS795" s="235"/>
      <c r="AT795" s="236"/>
      <c r="AU795" s="237"/>
      <c r="AV795" s="238">
        <v>28</v>
      </c>
      <c r="AW795" s="239">
        <f>'[1]Nastavení cen'!$H$17</f>
        <v>390</v>
      </c>
      <c r="AX795" s="240">
        <v>180</v>
      </c>
    </row>
    <row r="796" spans="1:50" ht="17.25" hidden="1" customHeight="1" x14ac:dyDescent="0.3">
      <c r="A796" s="213"/>
      <c r="B796" s="214"/>
      <c r="C796" s="215"/>
      <c r="D796" s="186"/>
      <c r="E796" s="184"/>
      <c r="F796" s="185"/>
      <c r="G796" s="186"/>
      <c r="H796" s="186"/>
      <c r="I796" s="187"/>
      <c r="J796" s="188"/>
      <c r="K796" s="216"/>
      <c r="L796" s="186"/>
      <c r="M796" s="186"/>
      <c r="N796" s="187"/>
      <c r="O796" s="191"/>
      <c r="P796" s="384" t="s">
        <v>713</v>
      </c>
      <c r="Q796" s="218"/>
      <c r="R796" s="219">
        <f t="shared" si="224"/>
        <v>0</v>
      </c>
      <c r="S796" s="219">
        <f t="shared" si="225"/>
        <v>7</v>
      </c>
      <c r="T796" s="195"/>
      <c r="U796" s="196">
        <v>5</v>
      </c>
      <c r="V796" s="89">
        <f t="shared" si="220"/>
        <v>0</v>
      </c>
      <c r="W796" s="220" t="s">
        <v>808</v>
      </c>
      <c r="X796" s="221" t="s">
        <v>815</v>
      </c>
      <c r="Y796" s="222" t="s">
        <v>817</v>
      </c>
      <c r="Z796" s="199"/>
      <c r="AA796" s="218"/>
      <c r="AB796" s="223">
        <v>0</v>
      </c>
      <c r="AC796" s="224" t="s">
        <v>40</v>
      </c>
      <c r="AD796" s="225">
        <f t="shared" si="226"/>
        <v>182</v>
      </c>
      <c r="AE796" s="226">
        <f>CEILING(AD796+AD796*'[1]Nastavení cen'!$J$17,1)</f>
        <v>266</v>
      </c>
      <c r="AF796" s="226">
        <f t="shared" si="227"/>
        <v>0</v>
      </c>
      <c r="AG796" s="241">
        <f>CEILING(AX796+(AX796*'[1]Nastavení cen'!$G$17),1)</f>
        <v>180</v>
      </c>
      <c r="AH796" s="242">
        <f>CEILING(AG796*'[1]Nastavení cen'!$K$17,1)+AG796</f>
        <v>234</v>
      </c>
      <c r="AI796" s="242">
        <f t="shared" si="295"/>
        <v>0</v>
      </c>
      <c r="AJ796" s="228">
        <f t="shared" si="229"/>
        <v>500</v>
      </c>
      <c r="AK796" s="218"/>
      <c r="AL796" s="229">
        <f t="shared" si="230"/>
        <v>0</v>
      </c>
      <c r="AM796" s="204"/>
      <c r="AN796" s="230">
        <v>65</v>
      </c>
      <c r="AO796" s="231">
        <f t="shared" si="296"/>
        <v>0</v>
      </c>
      <c r="AP796" s="232">
        <v>0.05</v>
      </c>
      <c r="AQ796" s="233">
        <f t="shared" si="297"/>
        <v>0</v>
      </c>
      <c r="AR796" s="234"/>
      <c r="AS796" s="235"/>
      <c r="AT796" s="236"/>
      <c r="AU796" s="237"/>
      <c r="AV796" s="238">
        <v>28</v>
      </c>
      <c r="AW796" s="239">
        <f>'[1]Nastavení cen'!$H$17</f>
        <v>390</v>
      </c>
      <c r="AX796" s="240">
        <v>180</v>
      </c>
    </row>
    <row r="797" spans="1:50" ht="17.25" hidden="1" customHeight="1" x14ac:dyDescent="0.3">
      <c r="A797" s="213"/>
      <c r="B797" s="214"/>
      <c r="C797" s="215"/>
      <c r="D797" s="186"/>
      <c r="E797" s="184"/>
      <c r="F797" s="185"/>
      <c r="G797" s="186"/>
      <c r="H797" s="186"/>
      <c r="I797" s="187"/>
      <c r="J797" s="188"/>
      <c r="K797" s="216"/>
      <c r="L797" s="186"/>
      <c r="M797" s="186"/>
      <c r="N797" s="187"/>
      <c r="O797" s="191"/>
      <c r="P797" s="384" t="s">
        <v>713</v>
      </c>
      <c r="Q797" s="218"/>
      <c r="R797" s="219">
        <f t="shared" si="224"/>
        <v>0</v>
      </c>
      <c r="S797" s="219">
        <f t="shared" si="225"/>
        <v>7</v>
      </c>
      <c r="T797" s="195"/>
      <c r="U797" s="196">
        <v>4</v>
      </c>
      <c r="V797" s="89">
        <f t="shared" si="220"/>
        <v>0</v>
      </c>
      <c r="W797" s="220" t="s">
        <v>808</v>
      </c>
      <c r="X797" s="221" t="s">
        <v>815</v>
      </c>
      <c r="Y797" s="222" t="s">
        <v>43</v>
      </c>
      <c r="Z797" s="199"/>
      <c r="AA797" s="218"/>
      <c r="AB797" s="223">
        <v>0</v>
      </c>
      <c r="AC797" s="224" t="s">
        <v>40</v>
      </c>
      <c r="AD797" s="225">
        <f t="shared" si="226"/>
        <v>182</v>
      </c>
      <c r="AE797" s="226">
        <f>CEILING(AD797+AD797*'[1]Nastavení cen'!$J$17,1)</f>
        <v>266</v>
      </c>
      <c r="AF797" s="226">
        <f t="shared" si="227"/>
        <v>0</v>
      </c>
      <c r="AG797" s="241"/>
      <c r="AH797" s="242"/>
      <c r="AI797" s="242"/>
      <c r="AJ797" s="228">
        <f t="shared" si="229"/>
        <v>266</v>
      </c>
      <c r="AK797" s="218"/>
      <c r="AL797" s="229">
        <f t="shared" si="230"/>
        <v>0</v>
      </c>
      <c r="AM797" s="204"/>
      <c r="AN797" s="230" t="s">
        <v>41</v>
      </c>
      <c r="AO797" s="231" t="s">
        <v>41</v>
      </c>
      <c r="AP797" s="245" t="s">
        <v>41</v>
      </c>
      <c r="AQ797" s="233" t="s">
        <v>41</v>
      </c>
      <c r="AR797" s="234" t="s">
        <v>41</v>
      </c>
      <c r="AS797" s="235"/>
      <c r="AT797" s="236"/>
      <c r="AU797" s="237"/>
      <c r="AV797" s="238">
        <v>28</v>
      </c>
      <c r="AW797" s="239">
        <f>'[1]Nastavení cen'!$H$17</f>
        <v>390</v>
      </c>
      <c r="AX797" s="240"/>
    </row>
    <row r="798" spans="1:50" ht="17.25" hidden="1" customHeight="1" x14ac:dyDescent="0.3">
      <c r="A798" s="213"/>
      <c r="B798" s="214"/>
      <c r="C798" s="215"/>
      <c r="D798" s="186"/>
      <c r="E798" s="184"/>
      <c r="F798" s="185"/>
      <c r="G798" s="186"/>
      <c r="H798" s="186"/>
      <c r="I798" s="187"/>
      <c r="J798" s="188"/>
      <c r="K798" s="216"/>
      <c r="L798" s="186"/>
      <c r="M798" s="186"/>
      <c r="N798" s="187"/>
      <c r="O798" s="191"/>
      <c r="P798" s="384" t="s">
        <v>713</v>
      </c>
      <c r="Q798" s="218"/>
      <c r="R798" s="219">
        <f t="shared" si="224"/>
        <v>0</v>
      </c>
      <c r="S798" s="219">
        <f t="shared" si="225"/>
        <v>7</v>
      </c>
      <c r="T798" s="195"/>
      <c r="U798" s="196">
        <v>3</v>
      </c>
      <c r="V798" s="89">
        <f t="shared" si="220"/>
        <v>0</v>
      </c>
      <c r="W798" s="220" t="s">
        <v>818</v>
      </c>
      <c r="X798" s="221" t="s">
        <v>819</v>
      </c>
      <c r="Y798" s="222" t="s">
        <v>717</v>
      </c>
      <c r="Z798" s="199"/>
      <c r="AA798" s="218"/>
      <c r="AB798" s="223">
        <v>0</v>
      </c>
      <c r="AC798" s="224" t="s">
        <v>40</v>
      </c>
      <c r="AD798" s="225">
        <f t="shared" si="226"/>
        <v>228</v>
      </c>
      <c r="AE798" s="226">
        <f>CEILING(AD798+AD798*'[1]Nastavení cen'!$J$17,1)</f>
        <v>333</v>
      </c>
      <c r="AF798" s="226">
        <f t="shared" si="227"/>
        <v>0</v>
      </c>
      <c r="AG798" s="241">
        <f>CEILING(AX798+(AX798*'[1]Nastavení cen'!$G$17),1)</f>
        <v>33</v>
      </c>
      <c r="AH798" s="242">
        <f>CEILING(AG798*'[1]Nastavení cen'!$K$17,1)+AG798</f>
        <v>43</v>
      </c>
      <c r="AI798" s="242">
        <f>(AB798*AH798)</f>
        <v>0</v>
      </c>
      <c r="AJ798" s="228">
        <f t="shared" si="229"/>
        <v>376</v>
      </c>
      <c r="AK798" s="218"/>
      <c r="AL798" s="229">
        <f t="shared" si="230"/>
        <v>0</v>
      </c>
      <c r="AM798" s="204"/>
      <c r="AN798" s="230">
        <v>20</v>
      </c>
      <c r="AO798" s="231">
        <f>AB798*AN798</f>
        <v>0</v>
      </c>
      <c r="AP798" s="232">
        <v>0.05</v>
      </c>
      <c r="AQ798" s="233">
        <f>AB798*AN798*AP798</f>
        <v>0</v>
      </c>
      <c r="AR798" s="234"/>
      <c r="AS798" s="235"/>
      <c r="AT798" s="236"/>
      <c r="AU798" s="237"/>
      <c r="AV798" s="238">
        <v>35</v>
      </c>
      <c r="AW798" s="239">
        <f>'[1]Nastavení cen'!$H$17</f>
        <v>390</v>
      </c>
      <c r="AX798" s="240">
        <v>33</v>
      </c>
    </row>
    <row r="799" spans="1:50" ht="17.25" hidden="1" customHeight="1" x14ac:dyDescent="0.3">
      <c r="A799" s="213"/>
      <c r="B799" s="214"/>
      <c r="C799" s="215"/>
      <c r="D799" s="186"/>
      <c r="E799" s="184"/>
      <c r="F799" s="185"/>
      <c r="G799" s="186"/>
      <c r="H799" s="186"/>
      <c r="I799" s="187"/>
      <c r="J799" s="188"/>
      <c r="K799" s="216"/>
      <c r="L799" s="186"/>
      <c r="M799" s="186"/>
      <c r="N799" s="187"/>
      <c r="O799" s="191"/>
      <c r="P799" s="384" t="s">
        <v>713</v>
      </c>
      <c r="Q799" s="218"/>
      <c r="R799" s="219">
        <f t="shared" si="224"/>
        <v>0</v>
      </c>
      <c r="S799" s="219">
        <f t="shared" si="225"/>
        <v>7</v>
      </c>
      <c r="T799" s="195"/>
      <c r="U799" s="196">
        <v>4</v>
      </c>
      <c r="V799" s="89">
        <f t="shared" si="220"/>
        <v>0</v>
      </c>
      <c r="W799" s="220" t="s">
        <v>818</v>
      </c>
      <c r="X799" s="221" t="s">
        <v>819</v>
      </c>
      <c r="Y799" s="222" t="s">
        <v>43</v>
      </c>
      <c r="Z799" s="199"/>
      <c r="AA799" s="218"/>
      <c r="AB799" s="223">
        <v>0</v>
      </c>
      <c r="AC799" s="224" t="s">
        <v>40</v>
      </c>
      <c r="AD799" s="225">
        <f t="shared" si="226"/>
        <v>228</v>
      </c>
      <c r="AE799" s="226">
        <f>CEILING(AD799+AD799*'[1]Nastavení cen'!$J$17,1)</f>
        <v>333</v>
      </c>
      <c r="AF799" s="226">
        <f t="shared" si="227"/>
        <v>0</v>
      </c>
      <c r="AG799" s="241"/>
      <c r="AH799" s="242"/>
      <c r="AI799" s="242"/>
      <c r="AJ799" s="228">
        <f t="shared" si="229"/>
        <v>333</v>
      </c>
      <c r="AK799" s="218"/>
      <c r="AL799" s="229">
        <f t="shared" si="230"/>
        <v>0</v>
      </c>
      <c r="AM799" s="204"/>
      <c r="AN799" s="230" t="s">
        <v>41</v>
      </c>
      <c r="AO799" s="231" t="s">
        <v>41</v>
      </c>
      <c r="AP799" s="245" t="s">
        <v>41</v>
      </c>
      <c r="AQ799" s="233" t="s">
        <v>41</v>
      </c>
      <c r="AR799" s="234" t="s">
        <v>41</v>
      </c>
      <c r="AS799" s="235"/>
      <c r="AT799" s="236"/>
      <c r="AU799" s="237"/>
      <c r="AV799" s="238">
        <v>35</v>
      </c>
      <c r="AW799" s="239">
        <f>'[1]Nastavení cen'!$H$17</f>
        <v>390</v>
      </c>
      <c r="AX799" s="240"/>
    </row>
    <row r="800" spans="1:50" ht="17.25" hidden="1" customHeight="1" x14ac:dyDescent="0.3">
      <c r="A800" s="213"/>
      <c r="B800" s="214"/>
      <c r="C800" s="215"/>
      <c r="D800" s="186"/>
      <c r="E800" s="184"/>
      <c r="F800" s="185"/>
      <c r="G800" s="186"/>
      <c r="H800" s="186"/>
      <c r="I800" s="187"/>
      <c r="J800" s="188"/>
      <c r="K800" s="216"/>
      <c r="L800" s="186"/>
      <c r="M800" s="186"/>
      <c r="N800" s="187"/>
      <c r="O800" s="191"/>
      <c r="P800" s="384" t="s">
        <v>713</v>
      </c>
      <c r="Q800" s="218"/>
      <c r="R800" s="219">
        <f t="shared" si="224"/>
        <v>0</v>
      </c>
      <c r="S800" s="219">
        <f t="shared" si="225"/>
        <v>7</v>
      </c>
      <c r="T800" s="195"/>
      <c r="U800" s="196">
        <v>1</v>
      </c>
      <c r="V800" s="89">
        <f t="shared" si="220"/>
        <v>0</v>
      </c>
      <c r="W800" s="220" t="s">
        <v>818</v>
      </c>
      <c r="X800" s="221" t="s">
        <v>820</v>
      </c>
      <c r="Y800" s="222" t="s">
        <v>821</v>
      </c>
      <c r="Z800" s="199"/>
      <c r="AA800" s="218"/>
      <c r="AB800" s="223">
        <v>0</v>
      </c>
      <c r="AC800" s="224" t="s">
        <v>146</v>
      </c>
      <c r="AD800" s="225">
        <f t="shared" si="226"/>
        <v>59</v>
      </c>
      <c r="AE800" s="226">
        <f>CEILING(AD800+AD800*'[1]Nastavení cen'!$J$17,1)</f>
        <v>87</v>
      </c>
      <c r="AF800" s="226">
        <f t="shared" si="227"/>
        <v>0</v>
      </c>
      <c r="AG800" s="241">
        <f>CEILING(AX800+(AX800*'[1]Nastavení cen'!$G$17),1)</f>
        <v>15</v>
      </c>
      <c r="AH800" s="242">
        <f>CEILING(AG800*'[1]Nastavení cen'!$K$17,1)+AG800</f>
        <v>20</v>
      </c>
      <c r="AI800" s="242">
        <f>(AB800*AH800)</f>
        <v>0</v>
      </c>
      <c r="AJ800" s="228">
        <f t="shared" si="229"/>
        <v>107</v>
      </c>
      <c r="AK800" s="218"/>
      <c r="AL800" s="229">
        <f t="shared" si="230"/>
        <v>0</v>
      </c>
      <c r="AM800" s="204"/>
      <c r="AN800" s="230">
        <v>5</v>
      </c>
      <c r="AO800" s="231">
        <f>AB800*AN800</f>
        <v>0</v>
      </c>
      <c r="AP800" s="232">
        <v>0.05</v>
      </c>
      <c r="AQ800" s="233"/>
      <c r="AR800" s="234">
        <f>AO800*AP800</f>
        <v>0</v>
      </c>
      <c r="AS800" s="235"/>
      <c r="AT800" s="236"/>
      <c r="AU800" s="237"/>
      <c r="AV800" s="238">
        <v>9</v>
      </c>
      <c r="AW800" s="239">
        <f>'[1]Nastavení cen'!$H$17</f>
        <v>390</v>
      </c>
      <c r="AX800" s="240">
        <v>15</v>
      </c>
    </row>
    <row r="801" spans="1:50" ht="17.25" hidden="1" customHeight="1" x14ac:dyDescent="0.3">
      <c r="A801" s="213"/>
      <c r="B801" s="214"/>
      <c r="C801" s="215"/>
      <c r="D801" s="186"/>
      <c r="E801" s="184"/>
      <c r="F801" s="185"/>
      <c r="G801" s="186"/>
      <c r="H801" s="186"/>
      <c r="I801" s="187"/>
      <c r="J801" s="188"/>
      <c r="K801" s="216"/>
      <c r="L801" s="186"/>
      <c r="M801" s="186"/>
      <c r="N801" s="187"/>
      <c r="O801" s="191"/>
      <c r="P801" s="384" t="s">
        <v>713</v>
      </c>
      <c r="Q801" s="218"/>
      <c r="R801" s="219">
        <f t="shared" si="224"/>
        <v>0</v>
      </c>
      <c r="S801" s="219">
        <f t="shared" si="225"/>
        <v>7</v>
      </c>
      <c r="T801" s="195"/>
      <c r="U801" s="196">
        <v>4</v>
      </c>
      <c r="V801" s="89">
        <f t="shared" si="220"/>
        <v>0</v>
      </c>
      <c r="W801" s="220" t="s">
        <v>818</v>
      </c>
      <c r="X801" s="221" t="s">
        <v>820</v>
      </c>
      <c r="Y801" s="222" t="s">
        <v>43</v>
      </c>
      <c r="Z801" s="199"/>
      <c r="AA801" s="218"/>
      <c r="AB801" s="223">
        <v>0</v>
      </c>
      <c r="AC801" s="224" t="s">
        <v>146</v>
      </c>
      <c r="AD801" s="225">
        <f t="shared" si="226"/>
        <v>59</v>
      </c>
      <c r="AE801" s="226">
        <f>CEILING(AD801+AD801*'[1]Nastavení cen'!$J$17,1)</f>
        <v>87</v>
      </c>
      <c r="AF801" s="226">
        <f t="shared" si="227"/>
        <v>0</v>
      </c>
      <c r="AG801" s="241"/>
      <c r="AH801" s="242"/>
      <c r="AI801" s="242"/>
      <c r="AJ801" s="228">
        <f t="shared" si="229"/>
        <v>87</v>
      </c>
      <c r="AK801" s="218"/>
      <c r="AL801" s="229">
        <f t="shared" si="230"/>
        <v>0</v>
      </c>
      <c r="AM801" s="204"/>
      <c r="AN801" s="230" t="s">
        <v>41</v>
      </c>
      <c r="AO801" s="231" t="s">
        <v>41</v>
      </c>
      <c r="AP801" s="245" t="s">
        <v>41</v>
      </c>
      <c r="AQ801" s="233" t="s">
        <v>41</v>
      </c>
      <c r="AR801" s="234" t="s">
        <v>41</v>
      </c>
      <c r="AS801" s="235"/>
      <c r="AT801" s="236"/>
      <c r="AU801" s="237"/>
      <c r="AV801" s="238">
        <v>9</v>
      </c>
      <c r="AW801" s="239">
        <f>'[1]Nastavení cen'!$H$17</f>
        <v>390</v>
      </c>
      <c r="AX801" s="240"/>
    </row>
    <row r="802" spans="1:50" ht="17.25" hidden="1" customHeight="1" x14ac:dyDescent="0.3">
      <c r="A802" s="213"/>
      <c r="B802" s="214"/>
      <c r="C802" s="215"/>
      <c r="D802" s="186"/>
      <c r="E802" s="184"/>
      <c r="F802" s="185"/>
      <c r="G802" s="186"/>
      <c r="H802" s="186"/>
      <c r="I802" s="187"/>
      <c r="J802" s="188"/>
      <c r="K802" s="216"/>
      <c r="L802" s="186"/>
      <c r="M802" s="186"/>
      <c r="N802" s="187"/>
      <c r="O802" s="191"/>
      <c r="P802" s="384" t="s">
        <v>713</v>
      </c>
      <c r="Q802" s="218"/>
      <c r="R802" s="219">
        <f t="shared" si="224"/>
        <v>0</v>
      </c>
      <c r="S802" s="219">
        <f t="shared" si="225"/>
        <v>7</v>
      </c>
      <c r="T802" s="195"/>
      <c r="U802" s="196">
        <v>1</v>
      </c>
      <c r="V802" s="89">
        <f t="shared" si="220"/>
        <v>0</v>
      </c>
      <c r="W802" s="220" t="s">
        <v>818</v>
      </c>
      <c r="X802" s="221" t="s">
        <v>822</v>
      </c>
      <c r="Y802" s="222" t="s">
        <v>821</v>
      </c>
      <c r="Z802" s="199"/>
      <c r="AA802" s="218"/>
      <c r="AB802" s="223">
        <v>0</v>
      </c>
      <c r="AC802" s="224" t="s">
        <v>146</v>
      </c>
      <c r="AD802" s="225">
        <f t="shared" si="226"/>
        <v>72</v>
      </c>
      <c r="AE802" s="226">
        <f>CEILING(AD802+AD802*'[1]Nastavení cen'!$J$17,1)</f>
        <v>106</v>
      </c>
      <c r="AF802" s="226">
        <f t="shared" si="227"/>
        <v>0</v>
      </c>
      <c r="AG802" s="241">
        <f>CEILING(AX802+(AX802*'[1]Nastavení cen'!$G$17),1)</f>
        <v>20</v>
      </c>
      <c r="AH802" s="242">
        <f>CEILING(AG802*'[1]Nastavení cen'!$K$17,1)+AG802</f>
        <v>26</v>
      </c>
      <c r="AI802" s="242">
        <f>(AB802*AH802)</f>
        <v>0</v>
      </c>
      <c r="AJ802" s="228">
        <f t="shared" si="229"/>
        <v>132</v>
      </c>
      <c r="AK802" s="218"/>
      <c r="AL802" s="229">
        <f t="shared" si="230"/>
        <v>0</v>
      </c>
      <c r="AM802" s="204"/>
      <c r="AN802" s="230">
        <v>5</v>
      </c>
      <c r="AO802" s="231">
        <f>AB802*AN802</f>
        <v>0</v>
      </c>
      <c r="AP802" s="232">
        <v>0.05</v>
      </c>
      <c r="AQ802" s="233"/>
      <c r="AR802" s="234">
        <f>AO802*AP802</f>
        <v>0</v>
      </c>
      <c r="AS802" s="235"/>
      <c r="AT802" s="236"/>
      <c r="AU802" s="237"/>
      <c r="AV802" s="238">
        <v>11</v>
      </c>
      <c r="AW802" s="239">
        <f>'[1]Nastavení cen'!$H$17</f>
        <v>390</v>
      </c>
      <c r="AX802" s="240">
        <v>20</v>
      </c>
    </row>
    <row r="803" spans="1:50" ht="17.25" hidden="1" customHeight="1" x14ac:dyDescent="0.3">
      <c r="A803" s="213"/>
      <c r="B803" s="214"/>
      <c r="C803" s="215"/>
      <c r="D803" s="186"/>
      <c r="E803" s="184"/>
      <c r="F803" s="185"/>
      <c r="G803" s="186"/>
      <c r="H803" s="186"/>
      <c r="I803" s="187"/>
      <c r="J803" s="188"/>
      <c r="K803" s="216"/>
      <c r="L803" s="186"/>
      <c r="M803" s="186"/>
      <c r="N803" s="187"/>
      <c r="O803" s="191"/>
      <c r="P803" s="384" t="s">
        <v>713</v>
      </c>
      <c r="Q803" s="218"/>
      <c r="R803" s="219">
        <f t="shared" si="224"/>
        <v>0</v>
      </c>
      <c r="S803" s="219">
        <f t="shared" si="225"/>
        <v>7</v>
      </c>
      <c r="T803" s="195"/>
      <c r="U803" s="196">
        <v>4</v>
      </c>
      <c r="V803" s="89">
        <f t="shared" si="220"/>
        <v>0</v>
      </c>
      <c r="W803" s="220" t="s">
        <v>818</v>
      </c>
      <c r="X803" s="221" t="s">
        <v>822</v>
      </c>
      <c r="Y803" s="222" t="s">
        <v>43</v>
      </c>
      <c r="Z803" s="199"/>
      <c r="AA803" s="218"/>
      <c r="AB803" s="223">
        <v>0</v>
      </c>
      <c r="AC803" s="224" t="s">
        <v>146</v>
      </c>
      <c r="AD803" s="225">
        <f t="shared" si="226"/>
        <v>72</v>
      </c>
      <c r="AE803" s="226">
        <f>CEILING(AD803+AD803*'[1]Nastavení cen'!$J$17,1)</f>
        <v>106</v>
      </c>
      <c r="AF803" s="226">
        <f t="shared" si="227"/>
        <v>0</v>
      </c>
      <c r="AG803" s="241"/>
      <c r="AH803" s="242"/>
      <c r="AI803" s="242"/>
      <c r="AJ803" s="228">
        <f t="shared" si="229"/>
        <v>106</v>
      </c>
      <c r="AK803" s="218"/>
      <c r="AL803" s="229">
        <f t="shared" si="230"/>
        <v>0</v>
      </c>
      <c r="AM803" s="204"/>
      <c r="AN803" s="230" t="s">
        <v>41</v>
      </c>
      <c r="AO803" s="231" t="s">
        <v>41</v>
      </c>
      <c r="AP803" s="245" t="s">
        <v>41</v>
      </c>
      <c r="AQ803" s="233" t="s">
        <v>41</v>
      </c>
      <c r="AR803" s="234" t="s">
        <v>41</v>
      </c>
      <c r="AS803" s="235"/>
      <c r="AT803" s="236"/>
      <c r="AU803" s="237"/>
      <c r="AV803" s="238">
        <v>11</v>
      </c>
      <c r="AW803" s="239">
        <f>'[1]Nastavení cen'!$H$17</f>
        <v>390</v>
      </c>
      <c r="AX803" s="240"/>
    </row>
    <row r="804" spans="1:50" ht="17.25" hidden="1" customHeight="1" x14ac:dyDescent="0.3">
      <c r="A804" s="213"/>
      <c r="B804" s="214"/>
      <c r="C804" s="215"/>
      <c r="D804" s="186"/>
      <c r="E804" s="184"/>
      <c r="F804" s="185"/>
      <c r="G804" s="186"/>
      <c r="H804" s="186"/>
      <c r="I804" s="187"/>
      <c r="J804" s="188"/>
      <c r="K804" s="216"/>
      <c r="L804" s="186"/>
      <c r="M804" s="186"/>
      <c r="N804" s="187"/>
      <c r="O804" s="191"/>
      <c r="P804" s="384" t="s">
        <v>713</v>
      </c>
      <c r="Q804" s="218"/>
      <c r="R804" s="219">
        <f t="shared" si="224"/>
        <v>0</v>
      </c>
      <c r="S804" s="219">
        <f t="shared" si="225"/>
        <v>7</v>
      </c>
      <c r="T804" s="195"/>
      <c r="U804" s="196">
        <v>1</v>
      </c>
      <c r="V804" s="89">
        <f t="shared" si="220"/>
        <v>0</v>
      </c>
      <c r="W804" s="220" t="s">
        <v>818</v>
      </c>
      <c r="X804" s="221" t="s">
        <v>823</v>
      </c>
      <c r="Y804" s="222" t="s">
        <v>821</v>
      </c>
      <c r="Z804" s="199"/>
      <c r="AA804" s="218"/>
      <c r="AB804" s="223">
        <v>0</v>
      </c>
      <c r="AC804" s="224" t="s">
        <v>146</v>
      </c>
      <c r="AD804" s="225">
        <f t="shared" si="226"/>
        <v>85</v>
      </c>
      <c r="AE804" s="226">
        <f>CEILING(AD804+AD804*'[1]Nastavení cen'!$J$17,1)</f>
        <v>125</v>
      </c>
      <c r="AF804" s="226">
        <f t="shared" si="227"/>
        <v>0</v>
      </c>
      <c r="AG804" s="241">
        <f>CEILING(AX804+(AX804*'[1]Nastavení cen'!$G$17),1)</f>
        <v>25</v>
      </c>
      <c r="AH804" s="242">
        <f>CEILING(AG804*'[1]Nastavení cen'!$K$17,1)+AG804</f>
        <v>33</v>
      </c>
      <c r="AI804" s="242">
        <f>(AB804*AH804)</f>
        <v>0</v>
      </c>
      <c r="AJ804" s="228">
        <f t="shared" si="229"/>
        <v>158</v>
      </c>
      <c r="AK804" s="218"/>
      <c r="AL804" s="229">
        <f t="shared" si="230"/>
        <v>0</v>
      </c>
      <c r="AM804" s="204"/>
      <c r="AN804" s="230">
        <v>5</v>
      </c>
      <c r="AO804" s="231">
        <f>AB804*AN804</f>
        <v>0</v>
      </c>
      <c r="AP804" s="232">
        <v>0.05</v>
      </c>
      <c r="AQ804" s="233"/>
      <c r="AR804" s="234">
        <f>AO804*AP804</f>
        <v>0</v>
      </c>
      <c r="AS804" s="235"/>
      <c r="AT804" s="236"/>
      <c r="AU804" s="237"/>
      <c r="AV804" s="238">
        <v>13</v>
      </c>
      <c r="AW804" s="239">
        <f>'[1]Nastavení cen'!$H$17</f>
        <v>390</v>
      </c>
      <c r="AX804" s="240">
        <v>25</v>
      </c>
    </row>
    <row r="805" spans="1:50" ht="17.25" hidden="1" customHeight="1" x14ac:dyDescent="0.3">
      <c r="A805" s="213"/>
      <c r="B805" s="214"/>
      <c r="C805" s="215"/>
      <c r="D805" s="186"/>
      <c r="E805" s="184"/>
      <c r="F805" s="185"/>
      <c r="G805" s="186"/>
      <c r="H805" s="186"/>
      <c r="I805" s="187"/>
      <c r="J805" s="188"/>
      <c r="K805" s="216"/>
      <c r="L805" s="186"/>
      <c r="M805" s="186"/>
      <c r="N805" s="187"/>
      <c r="O805" s="191"/>
      <c r="P805" s="384" t="s">
        <v>713</v>
      </c>
      <c r="Q805" s="218"/>
      <c r="R805" s="219">
        <f t="shared" si="224"/>
        <v>0</v>
      </c>
      <c r="S805" s="219">
        <f t="shared" si="225"/>
        <v>7</v>
      </c>
      <c r="T805" s="195"/>
      <c r="U805" s="196">
        <v>4</v>
      </c>
      <c r="V805" s="89">
        <f t="shared" si="220"/>
        <v>0</v>
      </c>
      <c r="W805" s="220" t="s">
        <v>818</v>
      </c>
      <c r="X805" s="221" t="s">
        <v>823</v>
      </c>
      <c r="Y805" s="222" t="s">
        <v>43</v>
      </c>
      <c r="Z805" s="199"/>
      <c r="AA805" s="218"/>
      <c r="AB805" s="223">
        <v>0</v>
      </c>
      <c r="AC805" s="224" t="s">
        <v>146</v>
      </c>
      <c r="AD805" s="225">
        <f t="shared" si="226"/>
        <v>85</v>
      </c>
      <c r="AE805" s="226">
        <f>CEILING(AD805+AD805*'[1]Nastavení cen'!$J$17,1)</f>
        <v>125</v>
      </c>
      <c r="AF805" s="226">
        <f t="shared" si="227"/>
        <v>0</v>
      </c>
      <c r="AG805" s="241"/>
      <c r="AH805" s="242"/>
      <c r="AI805" s="242"/>
      <c r="AJ805" s="228">
        <f t="shared" si="229"/>
        <v>125</v>
      </c>
      <c r="AK805" s="218"/>
      <c r="AL805" s="229">
        <f t="shared" si="230"/>
        <v>0</v>
      </c>
      <c r="AM805" s="204"/>
      <c r="AN805" s="230" t="s">
        <v>41</v>
      </c>
      <c r="AO805" s="231" t="s">
        <v>41</v>
      </c>
      <c r="AP805" s="245" t="s">
        <v>41</v>
      </c>
      <c r="AQ805" s="233" t="s">
        <v>41</v>
      </c>
      <c r="AR805" s="234" t="s">
        <v>41</v>
      </c>
      <c r="AS805" s="235"/>
      <c r="AT805" s="236"/>
      <c r="AU805" s="237"/>
      <c r="AV805" s="238">
        <v>13</v>
      </c>
      <c r="AW805" s="239">
        <f>'[1]Nastavení cen'!$H$17</f>
        <v>390</v>
      </c>
      <c r="AX805" s="240"/>
    </row>
    <row r="806" spans="1:50" ht="17.25" hidden="1" customHeight="1" x14ac:dyDescent="0.3">
      <c r="A806" s="213"/>
      <c r="B806" s="214"/>
      <c r="C806" s="215"/>
      <c r="D806" s="186"/>
      <c r="E806" s="184"/>
      <c r="F806" s="185"/>
      <c r="G806" s="186"/>
      <c r="H806" s="186"/>
      <c r="I806" s="187"/>
      <c r="J806" s="188"/>
      <c r="K806" s="216"/>
      <c r="L806" s="186"/>
      <c r="M806" s="186"/>
      <c r="N806" s="187"/>
      <c r="O806" s="191"/>
      <c r="P806" s="384" t="s">
        <v>713</v>
      </c>
      <c r="Q806" s="218"/>
      <c r="R806" s="219">
        <f t="shared" si="224"/>
        <v>0</v>
      </c>
      <c r="S806" s="219">
        <f t="shared" si="225"/>
        <v>7</v>
      </c>
      <c r="T806" s="195"/>
      <c r="U806" s="196">
        <v>1</v>
      </c>
      <c r="V806" s="89">
        <f t="shared" si="220"/>
        <v>0</v>
      </c>
      <c r="W806" s="220" t="s">
        <v>818</v>
      </c>
      <c r="X806" s="221" t="s">
        <v>824</v>
      </c>
      <c r="Y806" s="222" t="s">
        <v>825</v>
      </c>
      <c r="Z806" s="199"/>
      <c r="AA806" s="218"/>
      <c r="AB806" s="223">
        <v>0</v>
      </c>
      <c r="AC806" s="224" t="s">
        <v>146</v>
      </c>
      <c r="AD806" s="225">
        <f t="shared" si="226"/>
        <v>72</v>
      </c>
      <c r="AE806" s="226">
        <f>CEILING(AD806+AD806*'[1]Nastavení cen'!$J$17,1)</f>
        <v>106</v>
      </c>
      <c r="AF806" s="226">
        <f t="shared" si="227"/>
        <v>0</v>
      </c>
      <c r="AG806" s="241">
        <f>CEILING(AX806+(AX806*'[1]Nastavení cen'!$G$17),1)</f>
        <v>70</v>
      </c>
      <c r="AH806" s="242">
        <f>CEILING(AG806*'[1]Nastavení cen'!$K$17,1)+AG806</f>
        <v>91</v>
      </c>
      <c r="AI806" s="242">
        <f>(AB806*AH806)</f>
        <v>0</v>
      </c>
      <c r="AJ806" s="228">
        <f t="shared" si="229"/>
        <v>197</v>
      </c>
      <c r="AK806" s="218"/>
      <c r="AL806" s="229">
        <f t="shared" si="230"/>
        <v>0</v>
      </c>
      <c r="AM806" s="204"/>
      <c r="AN806" s="230">
        <v>5</v>
      </c>
      <c r="AO806" s="231">
        <f>AB806*AN806</f>
        <v>0</v>
      </c>
      <c r="AP806" s="232">
        <v>0.05</v>
      </c>
      <c r="AQ806" s="233"/>
      <c r="AR806" s="234">
        <f>AO806*AP806</f>
        <v>0</v>
      </c>
      <c r="AS806" s="235"/>
      <c r="AT806" s="236"/>
      <c r="AU806" s="237"/>
      <c r="AV806" s="238">
        <v>11</v>
      </c>
      <c r="AW806" s="239">
        <f>'[1]Nastavení cen'!$H$17</f>
        <v>390</v>
      </c>
      <c r="AX806" s="240">
        <v>70</v>
      </c>
    </row>
    <row r="807" spans="1:50" ht="17.25" hidden="1" customHeight="1" x14ac:dyDescent="0.3">
      <c r="A807" s="213"/>
      <c r="B807" s="214"/>
      <c r="C807" s="215"/>
      <c r="D807" s="186"/>
      <c r="E807" s="184"/>
      <c r="F807" s="185"/>
      <c r="G807" s="186"/>
      <c r="H807" s="186"/>
      <c r="I807" s="187"/>
      <c r="J807" s="188"/>
      <c r="K807" s="216"/>
      <c r="L807" s="186"/>
      <c r="M807" s="186"/>
      <c r="N807" s="187"/>
      <c r="O807" s="191"/>
      <c r="P807" s="384" t="s">
        <v>713</v>
      </c>
      <c r="Q807" s="218"/>
      <c r="R807" s="219">
        <f t="shared" si="224"/>
        <v>0</v>
      </c>
      <c r="S807" s="219">
        <f t="shared" si="225"/>
        <v>7</v>
      </c>
      <c r="T807" s="195"/>
      <c r="U807" s="196">
        <v>4</v>
      </c>
      <c r="V807" s="89">
        <f t="shared" si="220"/>
        <v>0</v>
      </c>
      <c r="W807" s="220" t="s">
        <v>818</v>
      </c>
      <c r="X807" s="221" t="s">
        <v>824</v>
      </c>
      <c r="Y807" s="222" t="s">
        <v>43</v>
      </c>
      <c r="Z807" s="199"/>
      <c r="AA807" s="218"/>
      <c r="AB807" s="223">
        <v>0</v>
      </c>
      <c r="AC807" s="224" t="s">
        <v>146</v>
      </c>
      <c r="AD807" s="225">
        <f t="shared" si="226"/>
        <v>72</v>
      </c>
      <c r="AE807" s="226">
        <f>CEILING(AD807+AD807*'[1]Nastavení cen'!$J$17,1)</f>
        <v>106</v>
      </c>
      <c r="AF807" s="226">
        <f t="shared" si="227"/>
        <v>0</v>
      </c>
      <c r="AG807" s="241"/>
      <c r="AH807" s="242"/>
      <c r="AI807" s="242"/>
      <c r="AJ807" s="228">
        <f t="shared" si="229"/>
        <v>106</v>
      </c>
      <c r="AK807" s="218"/>
      <c r="AL807" s="229">
        <f t="shared" si="230"/>
        <v>0</v>
      </c>
      <c r="AM807" s="204"/>
      <c r="AN807" s="230" t="s">
        <v>41</v>
      </c>
      <c r="AO807" s="231" t="s">
        <v>41</v>
      </c>
      <c r="AP807" s="245" t="s">
        <v>41</v>
      </c>
      <c r="AQ807" s="233" t="s">
        <v>41</v>
      </c>
      <c r="AR807" s="234" t="s">
        <v>41</v>
      </c>
      <c r="AS807" s="235"/>
      <c r="AT807" s="236"/>
      <c r="AU807" s="237"/>
      <c r="AV807" s="238">
        <v>11</v>
      </c>
      <c r="AW807" s="239">
        <f>'[1]Nastavení cen'!$H$17</f>
        <v>390</v>
      </c>
      <c r="AX807" s="240"/>
    </row>
    <row r="808" spans="1:50" ht="17.25" hidden="1" customHeight="1" x14ac:dyDescent="0.3">
      <c r="A808" s="213"/>
      <c r="B808" s="214"/>
      <c r="C808" s="215"/>
      <c r="D808" s="186"/>
      <c r="E808" s="184"/>
      <c r="F808" s="185"/>
      <c r="G808" s="186"/>
      <c r="H808" s="186"/>
      <c r="I808" s="187"/>
      <c r="J808" s="188"/>
      <c r="K808" s="216"/>
      <c r="L808" s="186"/>
      <c r="M808" s="186"/>
      <c r="N808" s="187"/>
      <c r="O808" s="191"/>
      <c r="P808" s="384" t="s">
        <v>713</v>
      </c>
      <c r="Q808" s="218"/>
      <c r="R808" s="219">
        <f t="shared" si="224"/>
        <v>0</v>
      </c>
      <c r="S808" s="219">
        <f t="shared" si="225"/>
        <v>7</v>
      </c>
      <c r="T808" s="195"/>
      <c r="U808" s="196">
        <v>1</v>
      </c>
      <c r="V808" s="89">
        <f t="shared" si="220"/>
        <v>0</v>
      </c>
      <c r="W808" s="220" t="s">
        <v>818</v>
      </c>
      <c r="X808" s="221" t="s">
        <v>824</v>
      </c>
      <c r="Y808" s="222" t="s">
        <v>826</v>
      </c>
      <c r="Z808" s="199"/>
      <c r="AA808" s="218"/>
      <c r="AB808" s="223">
        <v>0</v>
      </c>
      <c r="AC808" s="224" t="s">
        <v>146</v>
      </c>
      <c r="AD808" s="225">
        <f t="shared" si="226"/>
        <v>72</v>
      </c>
      <c r="AE808" s="226">
        <f>CEILING(AD808+AD808*'[1]Nastavení cen'!$J$17,1)</f>
        <v>106</v>
      </c>
      <c r="AF808" s="226">
        <f t="shared" si="227"/>
        <v>0</v>
      </c>
      <c r="AG808" s="241">
        <f>CEILING(AX808+(AX808*'[1]Nastavení cen'!$G$17),1)</f>
        <v>110</v>
      </c>
      <c r="AH808" s="242">
        <f>CEILING(AG808*'[1]Nastavení cen'!$K$17,1)+AG808</f>
        <v>143</v>
      </c>
      <c r="AI808" s="242">
        <f t="shared" ref="AI808:AI815" si="298">(AB808*AH808)</f>
        <v>0</v>
      </c>
      <c r="AJ808" s="228">
        <f t="shared" si="229"/>
        <v>249</v>
      </c>
      <c r="AK808" s="218"/>
      <c r="AL808" s="229">
        <f t="shared" si="230"/>
        <v>0</v>
      </c>
      <c r="AM808" s="204"/>
      <c r="AN808" s="230">
        <v>7</v>
      </c>
      <c r="AO808" s="231">
        <f t="shared" ref="AO808:AO815" si="299">AB808*AN808</f>
        <v>0</v>
      </c>
      <c r="AP808" s="232">
        <v>0.05</v>
      </c>
      <c r="AQ808" s="233" t="s">
        <v>41</v>
      </c>
      <c r="AR808" s="234">
        <f t="shared" ref="AR808:AR815" si="300">AO808*AP808</f>
        <v>0</v>
      </c>
      <c r="AS808" s="235"/>
      <c r="AT808" s="236"/>
      <c r="AU808" s="237"/>
      <c r="AV808" s="238">
        <v>11</v>
      </c>
      <c r="AW808" s="239">
        <f>'[1]Nastavení cen'!$H$17</f>
        <v>390</v>
      </c>
      <c r="AX808" s="240">
        <v>110</v>
      </c>
    </row>
    <row r="809" spans="1:50" ht="17.25" hidden="1" customHeight="1" x14ac:dyDescent="0.3">
      <c r="A809" s="213"/>
      <c r="B809" s="214"/>
      <c r="C809" s="215"/>
      <c r="D809" s="186"/>
      <c r="E809" s="184"/>
      <c r="F809" s="185"/>
      <c r="G809" s="186"/>
      <c r="H809" s="186"/>
      <c r="I809" s="187"/>
      <c r="J809" s="188"/>
      <c r="K809" s="216"/>
      <c r="L809" s="186"/>
      <c r="M809" s="186"/>
      <c r="N809" s="187"/>
      <c r="O809" s="191"/>
      <c r="P809" s="384" t="s">
        <v>713</v>
      </c>
      <c r="Q809" s="218"/>
      <c r="R809" s="219">
        <f t="shared" si="224"/>
        <v>0</v>
      </c>
      <c r="S809" s="219">
        <f t="shared" si="225"/>
        <v>7</v>
      </c>
      <c r="T809" s="195"/>
      <c r="U809" s="196">
        <v>2</v>
      </c>
      <c r="V809" s="89">
        <f t="shared" si="220"/>
        <v>0</v>
      </c>
      <c r="W809" s="220" t="s">
        <v>818</v>
      </c>
      <c r="X809" s="221" t="s">
        <v>827</v>
      </c>
      <c r="Y809" s="222" t="s">
        <v>828</v>
      </c>
      <c r="Z809" s="199"/>
      <c r="AA809" s="218"/>
      <c r="AB809" s="223">
        <v>0</v>
      </c>
      <c r="AC809" s="224" t="s">
        <v>146</v>
      </c>
      <c r="AD809" s="225">
        <f t="shared" si="226"/>
        <v>254</v>
      </c>
      <c r="AE809" s="226">
        <f>CEILING(AD809+AD809*'[1]Nastavení cen'!$J$17,1)</f>
        <v>371</v>
      </c>
      <c r="AF809" s="226">
        <f t="shared" si="227"/>
        <v>0</v>
      </c>
      <c r="AG809" s="241">
        <f>CEILING(AX809+(AX809*'[1]Nastavení cen'!$G$17),1)</f>
        <v>150</v>
      </c>
      <c r="AH809" s="242">
        <f>CEILING(AG809*'[1]Nastavení cen'!$K$17,1)+AG809</f>
        <v>195</v>
      </c>
      <c r="AI809" s="242">
        <f t="shared" si="298"/>
        <v>0</v>
      </c>
      <c r="AJ809" s="228">
        <f t="shared" si="229"/>
        <v>566</v>
      </c>
      <c r="AK809" s="218"/>
      <c r="AL809" s="229">
        <f t="shared" si="230"/>
        <v>0</v>
      </c>
      <c r="AM809" s="204"/>
      <c r="AN809" s="230">
        <v>10</v>
      </c>
      <c r="AO809" s="231">
        <f t="shared" si="299"/>
        <v>0</v>
      </c>
      <c r="AP809" s="232">
        <v>0.05</v>
      </c>
      <c r="AQ809" s="233" t="s">
        <v>41</v>
      </c>
      <c r="AR809" s="234">
        <f t="shared" si="300"/>
        <v>0</v>
      </c>
      <c r="AS809" s="235"/>
      <c r="AT809" s="236"/>
      <c r="AU809" s="237"/>
      <c r="AV809" s="238">
        <v>39</v>
      </c>
      <c r="AW809" s="239">
        <f>'[1]Nastavení cen'!$H$17</f>
        <v>390</v>
      </c>
      <c r="AX809" s="240">
        <v>150</v>
      </c>
    </row>
    <row r="810" spans="1:50" ht="17.25" hidden="1" customHeight="1" x14ac:dyDescent="0.3">
      <c r="A810" s="213"/>
      <c r="B810" s="214"/>
      <c r="C810" s="215"/>
      <c r="D810" s="186"/>
      <c r="E810" s="184"/>
      <c r="F810" s="185"/>
      <c r="G810" s="186"/>
      <c r="H810" s="186"/>
      <c r="I810" s="187"/>
      <c r="J810" s="188"/>
      <c r="K810" s="216"/>
      <c r="L810" s="186"/>
      <c r="M810" s="186"/>
      <c r="N810" s="187"/>
      <c r="O810" s="191"/>
      <c r="P810" s="384" t="s">
        <v>713</v>
      </c>
      <c r="Q810" s="218"/>
      <c r="R810" s="219">
        <f t="shared" si="224"/>
        <v>0</v>
      </c>
      <c r="S810" s="219">
        <f t="shared" si="225"/>
        <v>7</v>
      </c>
      <c r="T810" s="195"/>
      <c r="U810" s="196">
        <v>5</v>
      </c>
      <c r="V810" s="89">
        <f t="shared" si="220"/>
        <v>0</v>
      </c>
      <c r="W810" s="220" t="s">
        <v>818</v>
      </c>
      <c r="X810" s="221" t="s">
        <v>829</v>
      </c>
      <c r="Y810" s="222" t="s">
        <v>830</v>
      </c>
      <c r="Z810" s="199"/>
      <c r="AA810" s="218"/>
      <c r="AB810" s="223">
        <v>0</v>
      </c>
      <c r="AC810" s="224" t="s">
        <v>146</v>
      </c>
      <c r="AD810" s="225">
        <f t="shared" si="226"/>
        <v>351</v>
      </c>
      <c r="AE810" s="226">
        <f>CEILING(AD810+AD810*'[1]Nastavení cen'!$J$17,1)</f>
        <v>513</v>
      </c>
      <c r="AF810" s="226">
        <f t="shared" si="227"/>
        <v>0</v>
      </c>
      <c r="AG810" s="227">
        <f>CEILING(AX810+(AX810*'[1]Nastavení cen'!$G$17),1)</f>
        <v>500</v>
      </c>
      <c r="AH810" s="227">
        <f>CEILING(AG810*'[1]Nastavení cen'!$K$17,1)+AG810</f>
        <v>650</v>
      </c>
      <c r="AI810" s="227">
        <f t="shared" si="298"/>
        <v>0</v>
      </c>
      <c r="AJ810" s="228">
        <f t="shared" si="229"/>
        <v>1163</v>
      </c>
      <c r="AK810" s="218"/>
      <c r="AL810" s="229">
        <f t="shared" si="230"/>
        <v>0</v>
      </c>
      <c r="AM810" s="204"/>
      <c r="AN810" s="230">
        <v>20</v>
      </c>
      <c r="AO810" s="231">
        <f t="shared" si="299"/>
        <v>0</v>
      </c>
      <c r="AP810" s="232">
        <v>0.05</v>
      </c>
      <c r="AQ810" s="233" t="s">
        <v>41</v>
      </c>
      <c r="AR810" s="234">
        <f t="shared" si="300"/>
        <v>0</v>
      </c>
      <c r="AS810" s="235"/>
      <c r="AT810" s="236"/>
      <c r="AU810" s="237"/>
      <c r="AV810" s="238">
        <v>54</v>
      </c>
      <c r="AW810" s="239">
        <f>'[1]Nastavení cen'!$H$17</f>
        <v>390</v>
      </c>
      <c r="AX810" s="240">
        <v>500</v>
      </c>
    </row>
    <row r="811" spans="1:50" ht="17.25" hidden="1" customHeight="1" x14ac:dyDescent="0.3">
      <c r="A811" s="213"/>
      <c r="B811" s="214"/>
      <c r="C811" s="215"/>
      <c r="D811" s="186"/>
      <c r="E811" s="184"/>
      <c r="F811" s="185"/>
      <c r="G811" s="186"/>
      <c r="H811" s="186"/>
      <c r="I811" s="187"/>
      <c r="J811" s="188"/>
      <c r="K811" s="216"/>
      <c r="L811" s="186"/>
      <c r="M811" s="186"/>
      <c r="N811" s="187"/>
      <c r="O811" s="191"/>
      <c r="P811" s="384" t="s">
        <v>713</v>
      </c>
      <c r="Q811" s="218"/>
      <c r="R811" s="219">
        <f t="shared" si="224"/>
        <v>0</v>
      </c>
      <c r="S811" s="219">
        <f t="shared" si="225"/>
        <v>7</v>
      </c>
      <c r="T811" s="195"/>
      <c r="U811" s="196">
        <v>5</v>
      </c>
      <c r="V811" s="89">
        <f t="shared" si="220"/>
        <v>0</v>
      </c>
      <c r="W811" s="220" t="s">
        <v>818</v>
      </c>
      <c r="X811" s="221" t="s">
        <v>831</v>
      </c>
      <c r="Y811" s="222" t="s">
        <v>832</v>
      </c>
      <c r="Z811" s="199"/>
      <c r="AA811" s="218"/>
      <c r="AB811" s="223">
        <v>0</v>
      </c>
      <c r="AC811" s="224" t="s">
        <v>146</v>
      </c>
      <c r="AD811" s="225">
        <f t="shared" si="226"/>
        <v>559</v>
      </c>
      <c r="AE811" s="226">
        <f>CEILING(AD811+AD811*'[1]Nastavení cen'!$J$17,1)</f>
        <v>817</v>
      </c>
      <c r="AF811" s="226">
        <f t="shared" si="227"/>
        <v>0</v>
      </c>
      <c r="AG811" s="227">
        <f>CEILING(AX811+(AX811*'[1]Nastavení cen'!$G$17),1)</f>
        <v>800</v>
      </c>
      <c r="AH811" s="227">
        <f>CEILING(AG811*'[1]Nastavení cen'!$K$17,1)+AG811</f>
        <v>1040</v>
      </c>
      <c r="AI811" s="227">
        <f t="shared" si="298"/>
        <v>0</v>
      </c>
      <c r="AJ811" s="228">
        <f t="shared" si="229"/>
        <v>1857</v>
      </c>
      <c r="AK811" s="218"/>
      <c r="AL811" s="229">
        <f t="shared" si="230"/>
        <v>0</v>
      </c>
      <c r="AM811" s="204"/>
      <c r="AN811" s="230">
        <v>20</v>
      </c>
      <c r="AO811" s="231">
        <f t="shared" si="299"/>
        <v>0</v>
      </c>
      <c r="AP811" s="232">
        <v>0.05</v>
      </c>
      <c r="AQ811" s="233" t="s">
        <v>41</v>
      </c>
      <c r="AR811" s="234">
        <f t="shared" si="300"/>
        <v>0</v>
      </c>
      <c r="AS811" s="235"/>
      <c r="AT811" s="236"/>
      <c r="AU811" s="237"/>
      <c r="AV811" s="238">
        <v>86</v>
      </c>
      <c r="AW811" s="239">
        <f>'[1]Nastavení cen'!$H$17</f>
        <v>390</v>
      </c>
      <c r="AX811" s="240">
        <v>800</v>
      </c>
    </row>
    <row r="812" spans="1:50" ht="17.25" hidden="1" customHeight="1" x14ac:dyDescent="0.3">
      <c r="A812" s="213"/>
      <c r="B812" s="214"/>
      <c r="C812" s="215"/>
      <c r="D812" s="186"/>
      <c r="E812" s="184"/>
      <c r="F812" s="185"/>
      <c r="G812" s="186"/>
      <c r="H812" s="186"/>
      <c r="I812" s="187"/>
      <c r="J812" s="188"/>
      <c r="K812" s="216"/>
      <c r="L812" s="186"/>
      <c r="M812" s="186"/>
      <c r="N812" s="187"/>
      <c r="O812" s="191"/>
      <c r="P812" s="384" t="s">
        <v>713</v>
      </c>
      <c r="Q812" s="218"/>
      <c r="R812" s="219">
        <f t="shared" si="224"/>
        <v>0</v>
      </c>
      <c r="S812" s="219">
        <f t="shared" si="225"/>
        <v>7</v>
      </c>
      <c r="T812" s="195"/>
      <c r="U812" s="196">
        <v>3</v>
      </c>
      <c r="V812" s="89">
        <f t="shared" si="220"/>
        <v>0</v>
      </c>
      <c r="W812" s="220" t="s">
        <v>833</v>
      </c>
      <c r="X812" s="221" t="s">
        <v>834</v>
      </c>
      <c r="Y812" s="222" t="s">
        <v>717</v>
      </c>
      <c r="Z812" s="199"/>
      <c r="AA812" s="218"/>
      <c r="AB812" s="223">
        <v>0</v>
      </c>
      <c r="AC812" s="224" t="s">
        <v>40</v>
      </c>
      <c r="AD812" s="225">
        <f t="shared" si="226"/>
        <v>156</v>
      </c>
      <c r="AE812" s="226">
        <f>CEILING(AD812+AD812*'[1]Nastavení cen'!$J$17,1)</f>
        <v>228</v>
      </c>
      <c r="AF812" s="226">
        <f t="shared" si="227"/>
        <v>0</v>
      </c>
      <c r="AG812" s="241">
        <f>CEILING(AX812+(AX812*'[1]Nastavení cen'!$G$17),1)</f>
        <v>22</v>
      </c>
      <c r="AH812" s="242">
        <f>CEILING(AG812*'[1]Nastavení cen'!$K$17,1)+AG812</f>
        <v>29</v>
      </c>
      <c r="AI812" s="242">
        <f t="shared" si="298"/>
        <v>0</v>
      </c>
      <c r="AJ812" s="228">
        <f t="shared" si="229"/>
        <v>257</v>
      </c>
      <c r="AK812" s="218"/>
      <c r="AL812" s="229">
        <f t="shared" si="230"/>
        <v>0</v>
      </c>
      <c r="AM812" s="204"/>
      <c r="AN812" s="230">
        <v>10</v>
      </c>
      <c r="AO812" s="231">
        <f t="shared" si="299"/>
        <v>0</v>
      </c>
      <c r="AP812" s="232">
        <v>0.05</v>
      </c>
      <c r="AQ812" s="233" t="s">
        <v>41</v>
      </c>
      <c r="AR812" s="234">
        <f t="shared" si="300"/>
        <v>0</v>
      </c>
      <c r="AS812" s="235"/>
      <c r="AT812" s="236"/>
      <c r="AU812" s="237"/>
      <c r="AV812" s="238">
        <v>24</v>
      </c>
      <c r="AW812" s="239">
        <f>'[1]Nastavení cen'!$H$17</f>
        <v>390</v>
      </c>
      <c r="AX812" s="240">
        <v>22</v>
      </c>
    </row>
    <row r="813" spans="1:50" ht="17.25" hidden="1" customHeight="1" x14ac:dyDescent="0.3">
      <c r="A813" s="213"/>
      <c r="B813" s="214"/>
      <c r="C813" s="215"/>
      <c r="D813" s="186"/>
      <c r="E813" s="184"/>
      <c r="F813" s="185"/>
      <c r="G813" s="186"/>
      <c r="H813" s="186"/>
      <c r="I813" s="187"/>
      <c r="J813" s="188"/>
      <c r="K813" s="216"/>
      <c r="L813" s="186"/>
      <c r="M813" s="186"/>
      <c r="N813" s="187"/>
      <c r="O813" s="191"/>
      <c r="P813" s="384" t="s">
        <v>713</v>
      </c>
      <c r="Q813" s="218"/>
      <c r="R813" s="219">
        <f t="shared" si="224"/>
        <v>0</v>
      </c>
      <c r="S813" s="219">
        <f t="shared" si="225"/>
        <v>7</v>
      </c>
      <c r="T813" s="195"/>
      <c r="U813" s="196">
        <v>5</v>
      </c>
      <c r="V813" s="89">
        <f t="shared" si="220"/>
        <v>0</v>
      </c>
      <c r="W813" s="220" t="s">
        <v>833</v>
      </c>
      <c r="X813" s="221" t="s">
        <v>835</v>
      </c>
      <c r="Y813" s="222" t="s">
        <v>836</v>
      </c>
      <c r="Z813" s="199"/>
      <c r="AA813" s="218"/>
      <c r="AB813" s="223">
        <v>0</v>
      </c>
      <c r="AC813" s="224" t="s">
        <v>146</v>
      </c>
      <c r="AD813" s="225">
        <f t="shared" si="226"/>
        <v>195</v>
      </c>
      <c r="AE813" s="226">
        <f>CEILING(AD813+AD813*'[1]Nastavení cen'!$J$17,1)</f>
        <v>285</v>
      </c>
      <c r="AF813" s="226">
        <f t="shared" si="227"/>
        <v>0</v>
      </c>
      <c r="AG813" s="227">
        <f>CEILING(AX813+(AX813*'[1]Nastavení cen'!$G$17),1)</f>
        <v>500</v>
      </c>
      <c r="AH813" s="227">
        <f>CEILING(AG813*'[1]Nastavení cen'!$K$17,1)+AG813</f>
        <v>650</v>
      </c>
      <c r="AI813" s="227">
        <f t="shared" si="298"/>
        <v>0</v>
      </c>
      <c r="AJ813" s="228">
        <f t="shared" si="229"/>
        <v>935</v>
      </c>
      <c r="AK813" s="218"/>
      <c r="AL813" s="229">
        <f t="shared" si="230"/>
        <v>0</v>
      </c>
      <c r="AM813" s="204"/>
      <c r="AN813" s="230">
        <v>70</v>
      </c>
      <c r="AO813" s="231">
        <f t="shared" si="299"/>
        <v>0</v>
      </c>
      <c r="AP813" s="232">
        <v>0.05</v>
      </c>
      <c r="AQ813" s="233" t="s">
        <v>41</v>
      </c>
      <c r="AR813" s="234">
        <f t="shared" si="300"/>
        <v>0</v>
      </c>
      <c r="AS813" s="235"/>
      <c r="AT813" s="236"/>
      <c r="AU813" s="237"/>
      <c r="AV813" s="238">
        <v>30</v>
      </c>
      <c r="AW813" s="239">
        <f>'[1]Nastavení cen'!$H$17</f>
        <v>390</v>
      </c>
      <c r="AX813" s="240">
        <v>500</v>
      </c>
    </row>
    <row r="814" spans="1:50" ht="17.25" hidden="1" customHeight="1" x14ac:dyDescent="0.3">
      <c r="A814" s="213"/>
      <c r="B814" s="214"/>
      <c r="C814" s="215"/>
      <c r="D814" s="186"/>
      <c r="E814" s="184"/>
      <c r="F814" s="185"/>
      <c r="G814" s="186"/>
      <c r="H814" s="186"/>
      <c r="I814" s="187"/>
      <c r="J814" s="188"/>
      <c r="K814" s="216"/>
      <c r="L814" s="186"/>
      <c r="M814" s="186"/>
      <c r="N814" s="187"/>
      <c r="O814" s="191"/>
      <c r="P814" s="384" t="s">
        <v>713</v>
      </c>
      <c r="Q814" s="218"/>
      <c r="R814" s="219">
        <f t="shared" si="224"/>
        <v>0</v>
      </c>
      <c r="S814" s="219">
        <f t="shared" si="225"/>
        <v>7</v>
      </c>
      <c r="T814" s="195"/>
      <c r="U814" s="196">
        <v>5</v>
      </c>
      <c r="V814" s="89">
        <f t="shared" si="220"/>
        <v>0</v>
      </c>
      <c r="W814" s="220" t="s">
        <v>837</v>
      </c>
      <c r="X814" s="221" t="s">
        <v>838</v>
      </c>
      <c r="Y814" s="222" t="s">
        <v>839</v>
      </c>
      <c r="Z814" s="199"/>
      <c r="AA814" s="218"/>
      <c r="AB814" s="223">
        <v>0</v>
      </c>
      <c r="AC814" s="224" t="s">
        <v>40</v>
      </c>
      <c r="AD814" s="225">
        <f t="shared" si="226"/>
        <v>949</v>
      </c>
      <c r="AE814" s="226">
        <f>CEILING(AD814+AD814*'[1]Nastavení cen'!$J$17,1)</f>
        <v>1386</v>
      </c>
      <c r="AF814" s="226">
        <f t="shared" si="227"/>
        <v>0</v>
      </c>
      <c r="AG814" s="227">
        <f>CEILING(AX814+(AX814*'[1]Nastavení cen'!$G$17),1)</f>
        <v>6000</v>
      </c>
      <c r="AH814" s="227">
        <f>CEILING(AG814*'[1]Nastavení cen'!$K$17,1)+AG814</f>
        <v>7800</v>
      </c>
      <c r="AI814" s="227">
        <f t="shared" si="298"/>
        <v>0</v>
      </c>
      <c r="AJ814" s="228">
        <f t="shared" si="229"/>
        <v>9186</v>
      </c>
      <c r="AK814" s="218"/>
      <c r="AL814" s="229">
        <f t="shared" si="230"/>
        <v>0</v>
      </c>
      <c r="AM814" s="204"/>
      <c r="AN814" s="230">
        <v>40</v>
      </c>
      <c r="AO814" s="231">
        <f t="shared" si="299"/>
        <v>0</v>
      </c>
      <c r="AP814" s="232">
        <v>0.05</v>
      </c>
      <c r="AQ814" s="233" t="s">
        <v>41</v>
      </c>
      <c r="AR814" s="234">
        <f t="shared" si="300"/>
        <v>0</v>
      </c>
      <c r="AS814" s="235"/>
      <c r="AT814" s="236"/>
      <c r="AU814" s="237"/>
      <c r="AV814" s="238">
        <v>146</v>
      </c>
      <c r="AW814" s="239">
        <f>'[1]Nastavení cen'!$H$17</f>
        <v>390</v>
      </c>
      <c r="AX814" s="240">
        <v>6000</v>
      </c>
    </row>
    <row r="815" spans="1:50" ht="17.25" hidden="1" customHeight="1" x14ac:dyDescent="0.3">
      <c r="A815" s="213"/>
      <c r="B815" s="214"/>
      <c r="C815" s="215"/>
      <c r="D815" s="186"/>
      <c r="E815" s="184"/>
      <c r="F815" s="185"/>
      <c r="G815" s="186"/>
      <c r="H815" s="186"/>
      <c r="I815" s="187"/>
      <c r="J815" s="188"/>
      <c r="K815" s="216"/>
      <c r="L815" s="186"/>
      <c r="M815" s="186"/>
      <c r="N815" s="187"/>
      <c r="O815" s="191"/>
      <c r="P815" s="384" t="s">
        <v>713</v>
      </c>
      <c r="Q815" s="218"/>
      <c r="R815" s="219">
        <f t="shared" si="224"/>
        <v>0</v>
      </c>
      <c r="S815" s="219">
        <f t="shared" si="225"/>
        <v>7</v>
      </c>
      <c r="T815" s="195"/>
      <c r="U815" s="196">
        <v>5</v>
      </c>
      <c r="V815" s="89">
        <f t="shared" si="220"/>
        <v>0</v>
      </c>
      <c r="W815" s="220" t="s">
        <v>837</v>
      </c>
      <c r="X815" s="221" t="s">
        <v>840</v>
      </c>
      <c r="Y815" s="222" t="s">
        <v>841</v>
      </c>
      <c r="Z815" s="199"/>
      <c r="AA815" s="218"/>
      <c r="AB815" s="223">
        <v>0</v>
      </c>
      <c r="AC815" s="224" t="s">
        <v>40</v>
      </c>
      <c r="AD815" s="225">
        <f t="shared" si="226"/>
        <v>1918</v>
      </c>
      <c r="AE815" s="226">
        <f>CEILING(AD815+AD815*'[1]Nastavení cen'!$J$17,1)</f>
        <v>2801</v>
      </c>
      <c r="AF815" s="226">
        <f t="shared" si="227"/>
        <v>0</v>
      </c>
      <c r="AG815" s="227">
        <f>CEILING(AX815+(AX815*'[1]Nastavení cen'!$G$17),1)</f>
        <v>10000</v>
      </c>
      <c r="AH815" s="227">
        <f>CEILING(AG815*'[1]Nastavení cen'!$K$17,1)+AG815</f>
        <v>13000</v>
      </c>
      <c r="AI815" s="227">
        <f t="shared" si="298"/>
        <v>0</v>
      </c>
      <c r="AJ815" s="228">
        <f t="shared" si="229"/>
        <v>15801</v>
      </c>
      <c r="AK815" s="218"/>
      <c r="AL815" s="229">
        <f t="shared" si="230"/>
        <v>0</v>
      </c>
      <c r="AM815" s="204"/>
      <c r="AN815" s="230">
        <v>80</v>
      </c>
      <c r="AO815" s="231">
        <f t="shared" si="299"/>
        <v>0</v>
      </c>
      <c r="AP815" s="232">
        <v>0.05</v>
      </c>
      <c r="AQ815" s="233" t="s">
        <v>41</v>
      </c>
      <c r="AR815" s="234">
        <f t="shared" si="300"/>
        <v>0</v>
      </c>
      <c r="AS815" s="235"/>
      <c r="AT815" s="236"/>
      <c r="AU815" s="237"/>
      <c r="AV815" s="238">
        <v>295</v>
      </c>
      <c r="AW815" s="239">
        <f>'[1]Nastavení cen'!$H$17</f>
        <v>390</v>
      </c>
      <c r="AX815" s="240">
        <v>10000</v>
      </c>
    </row>
    <row r="816" spans="1:50" ht="17.25" hidden="1" customHeight="1" x14ac:dyDescent="0.3">
      <c r="A816" s="213"/>
      <c r="B816" s="214"/>
      <c r="C816" s="215"/>
      <c r="D816" s="186"/>
      <c r="E816" s="184"/>
      <c r="F816" s="185"/>
      <c r="G816" s="186"/>
      <c r="H816" s="186"/>
      <c r="I816" s="187"/>
      <c r="J816" s="188"/>
      <c r="K816" s="216"/>
      <c r="L816" s="186"/>
      <c r="M816" s="186"/>
      <c r="N816" s="187"/>
      <c r="O816" s="191"/>
      <c r="P816" s="384" t="s">
        <v>713</v>
      </c>
      <c r="Q816" s="218"/>
      <c r="R816" s="219">
        <f t="shared" si="224"/>
        <v>0</v>
      </c>
      <c r="S816" s="219">
        <f t="shared" si="225"/>
        <v>7</v>
      </c>
      <c r="T816" s="195"/>
      <c r="U816" s="196">
        <v>4</v>
      </c>
      <c r="V816" s="89">
        <f t="shared" si="220"/>
        <v>0</v>
      </c>
      <c r="W816" s="220" t="s">
        <v>837</v>
      </c>
      <c r="X816" s="221" t="s">
        <v>840</v>
      </c>
      <c r="Y816" s="222" t="s">
        <v>43</v>
      </c>
      <c r="Z816" s="199"/>
      <c r="AA816" s="218"/>
      <c r="AB816" s="223">
        <v>0</v>
      </c>
      <c r="AC816" s="224" t="s">
        <v>40</v>
      </c>
      <c r="AD816" s="225">
        <f t="shared" si="226"/>
        <v>1918</v>
      </c>
      <c r="AE816" s="226">
        <f>CEILING(AD816+AD816*'[1]Nastavení cen'!$J$17,1)</f>
        <v>2801</v>
      </c>
      <c r="AF816" s="226">
        <f t="shared" si="227"/>
        <v>0</v>
      </c>
      <c r="AG816" s="227"/>
      <c r="AH816" s="227"/>
      <c r="AI816" s="227"/>
      <c r="AJ816" s="228">
        <f t="shared" si="229"/>
        <v>2801</v>
      </c>
      <c r="AK816" s="218"/>
      <c r="AL816" s="229">
        <f t="shared" si="230"/>
        <v>0</v>
      </c>
      <c r="AM816" s="204"/>
      <c r="AN816" s="230" t="s">
        <v>41</v>
      </c>
      <c r="AO816" s="231" t="s">
        <v>41</v>
      </c>
      <c r="AP816" s="245" t="s">
        <v>41</v>
      </c>
      <c r="AQ816" s="233" t="s">
        <v>41</v>
      </c>
      <c r="AR816" s="234" t="s">
        <v>41</v>
      </c>
      <c r="AS816" s="235"/>
      <c r="AT816" s="236"/>
      <c r="AU816" s="237"/>
      <c r="AV816" s="238">
        <v>295</v>
      </c>
      <c r="AW816" s="239">
        <f>'[1]Nastavení cen'!$H$17</f>
        <v>390</v>
      </c>
      <c r="AX816" s="240"/>
    </row>
    <row r="817" spans="1:50" ht="17.25" hidden="1" customHeight="1" x14ac:dyDescent="0.3">
      <c r="A817" s="213"/>
      <c r="B817" s="214"/>
      <c r="C817" s="215"/>
      <c r="D817" s="186"/>
      <c r="E817" s="184"/>
      <c r="F817" s="185"/>
      <c r="G817" s="186"/>
      <c r="H817" s="186"/>
      <c r="I817" s="187"/>
      <c r="J817" s="188"/>
      <c r="K817" s="216"/>
      <c r="L817" s="186"/>
      <c r="M817" s="186"/>
      <c r="N817" s="187"/>
      <c r="O817" s="191"/>
      <c r="P817" s="384" t="s">
        <v>713</v>
      </c>
      <c r="Q817" s="218"/>
      <c r="R817" s="219">
        <f t="shared" si="224"/>
        <v>0</v>
      </c>
      <c r="S817" s="219">
        <f t="shared" si="225"/>
        <v>7</v>
      </c>
      <c r="T817" s="195"/>
      <c r="U817" s="196">
        <v>5</v>
      </c>
      <c r="V817" s="89">
        <f t="shared" si="220"/>
        <v>0</v>
      </c>
      <c r="W817" s="220" t="s">
        <v>837</v>
      </c>
      <c r="X817" s="221" t="s">
        <v>842</v>
      </c>
      <c r="Y817" s="222" t="s">
        <v>843</v>
      </c>
      <c r="Z817" s="199"/>
      <c r="AA817" s="218"/>
      <c r="AB817" s="223">
        <v>0</v>
      </c>
      <c r="AC817" s="224" t="s">
        <v>40</v>
      </c>
      <c r="AD817" s="225">
        <f t="shared" si="226"/>
        <v>949</v>
      </c>
      <c r="AE817" s="226">
        <f>CEILING(AD817+AD817*'[1]Nastavení cen'!$J$17,1)</f>
        <v>1386</v>
      </c>
      <c r="AF817" s="226">
        <f t="shared" si="227"/>
        <v>0</v>
      </c>
      <c r="AG817" s="227">
        <f>CEILING(AX817+(AX817*'[1]Nastavení cen'!$G$17),1)</f>
        <v>12000</v>
      </c>
      <c r="AH817" s="227">
        <f>CEILING(AG817*'[1]Nastavení cen'!$K$17,1)+AG817</f>
        <v>15600</v>
      </c>
      <c r="AI817" s="227">
        <f>(AB817*AH817)</f>
        <v>0</v>
      </c>
      <c r="AJ817" s="228">
        <f t="shared" si="229"/>
        <v>16986</v>
      </c>
      <c r="AK817" s="218"/>
      <c r="AL817" s="229">
        <f t="shared" si="230"/>
        <v>0</v>
      </c>
      <c r="AM817" s="204"/>
      <c r="AN817" s="230">
        <v>60</v>
      </c>
      <c r="AO817" s="231">
        <f>AB817*AN817</f>
        <v>0</v>
      </c>
      <c r="AP817" s="232">
        <v>0.05</v>
      </c>
      <c r="AQ817" s="233" t="s">
        <v>41</v>
      </c>
      <c r="AR817" s="234">
        <f>AO817*AP817</f>
        <v>0</v>
      </c>
      <c r="AS817" s="235"/>
      <c r="AT817" s="236"/>
      <c r="AU817" s="237"/>
      <c r="AV817" s="238">
        <v>146</v>
      </c>
      <c r="AW817" s="239">
        <f>'[1]Nastavení cen'!$H$17</f>
        <v>390</v>
      </c>
      <c r="AX817" s="240">
        <v>12000</v>
      </c>
    </row>
    <row r="818" spans="1:50" ht="17.25" hidden="1" customHeight="1" x14ac:dyDescent="0.3">
      <c r="A818" s="213"/>
      <c r="B818" s="214"/>
      <c r="C818" s="215"/>
      <c r="D818" s="186"/>
      <c r="E818" s="184"/>
      <c r="F818" s="185"/>
      <c r="G818" s="186"/>
      <c r="H818" s="186"/>
      <c r="I818" s="187"/>
      <c r="J818" s="188"/>
      <c r="K818" s="216"/>
      <c r="L818" s="186"/>
      <c r="M818" s="186"/>
      <c r="N818" s="187"/>
      <c r="O818" s="191"/>
      <c r="P818" s="384" t="s">
        <v>713</v>
      </c>
      <c r="Q818" s="218"/>
      <c r="R818" s="219">
        <f t="shared" si="224"/>
        <v>0</v>
      </c>
      <c r="S818" s="219">
        <f t="shared" si="225"/>
        <v>7</v>
      </c>
      <c r="T818" s="195"/>
      <c r="U818" s="196">
        <v>4</v>
      </c>
      <c r="V818" s="89">
        <f t="shared" si="220"/>
        <v>0</v>
      </c>
      <c r="W818" s="220" t="s">
        <v>837</v>
      </c>
      <c r="X818" s="221" t="s">
        <v>842</v>
      </c>
      <c r="Y818" s="222" t="s">
        <v>43</v>
      </c>
      <c r="Z818" s="199"/>
      <c r="AA818" s="218"/>
      <c r="AB818" s="223">
        <v>0</v>
      </c>
      <c r="AC818" s="224" t="s">
        <v>40</v>
      </c>
      <c r="AD818" s="225">
        <f t="shared" si="226"/>
        <v>949</v>
      </c>
      <c r="AE818" s="226">
        <f>CEILING(AD818+AD818*'[1]Nastavení cen'!$J$17,1)</f>
        <v>1386</v>
      </c>
      <c r="AF818" s="226">
        <f t="shared" si="227"/>
        <v>0</v>
      </c>
      <c r="AG818" s="227"/>
      <c r="AH818" s="227"/>
      <c r="AI818" s="227"/>
      <c r="AJ818" s="228">
        <f t="shared" si="229"/>
        <v>1386</v>
      </c>
      <c r="AK818" s="218"/>
      <c r="AL818" s="229">
        <f t="shared" si="230"/>
        <v>0</v>
      </c>
      <c r="AM818" s="204"/>
      <c r="AN818" s="230" t="s">
        <v>41</v>
      </c>
      <c r="AO818" s="231" t="s">
        <v>41</v>
      </c>
      <c r="AP818" s="245" t="s">
        <v>41</v>
      </c>
      <c r="AQ818" s="233" t="s">
        <v>41</v>
      </c>
      <c r="AR818" s="234" t="s">
        <v>41</v>
      </c>
      <c r="AS818" s="235"/>
      <c r="AT818" s="236"/>
      <c r="AU818" s="237"/>
      <c r="AV818" s="238">
        <v>146</v>
      </c>
      <c r="AW818" s="239">
        <f>'[1]Nastavení cen'!$H$17</f>
        <v>390</v>
      </c>
      <c r="AX818" s="240"/>
    </row>
    <row r="819" spans="1:50" ht="17.25" hidden="1" customHeight="1" x14ac:dyDescent="0.3">
      <c r="A819" s="213"/>
      <c r="B819" s="214"/>
      <c r="C819" s="215"/>
      <c r="D819" s="186"/>
      <c r="E819" s="184"/>
      <c r="F819" s="185"/>
      <c r="G819" s="186"/>
      <c r="H819" s="186"/>
      <c r="I819" s="187"/>
      <c r="J819" s="188"/>
      <c r="K819" s="216"/>
      <c r="L819" s="186"/>
      <c r="M819" s="186"/>
      <c r="N819" s="187"/>
      <c r="O819" s="191"/>
      <c r="P819" s="384" t="s">
        <v>713</v>
      </c>
      <c r="Q819" s="218"/>
      <c r="R819" s="219">
        <f t="shared" si="224"/>
        <v>0</v>
      </c>
      <c r="S819" s="219">
        <f t="shared" si="225"/>
        <v>7</v>
      </c>
      <c r="T819" s="195"/>
      <c r="U819" s="196">
        <v>1</v>
      </c>
      <c r="V819" s="89">
        <f t="shared" si="220"/>
        <v>0</v>
      </c>
      <c r="W819" s="220" t="s">
        <v>844</v>
      </c>
      <c r="X819" s="221" t="s">
        <v>845</v>
      </c>
      <c r="Y819" s="222" t="s">
        <v>846</v>
      </c>
      <c r="Z819" s="199"/>
      <c r="AA819" s="218"/>
      <c r="AB819" s="223">
        <v>0</v>
      </c>
      <c r="AC819" s="224" t="s">
        <v>40</v>
      </c>
      <c r="AD819" s="225">
        <f t="shared" si="226"/>
        <v>33</v>
      </c>
      <c r="AE819" s="226">
        <f>CEILING(AD819+AD819*'[1]Nastavení cen'!$J$17,1)</f>
        <v>49</v>
      </c>
      <c r="AF819" s="226">
        <f t="shared" si="227"/>
        <v>0</v>
      </c>
      <c r="AG819" s="241">
        <f>CEILING(AX819+(AX819*'[1]Nastavení cen'!$G$17),1)</f>
        <v>8</v>
      </c>
      <c r="AH819" s="242">
        <f>CEILING(AG819*'[1]Nastavení cen'!$K$17,1)+AG819</f>
        <v>11</v>
      </c>
      <c r="AI819" s="242">
        <f t="shared" ref="AI819:AI820" si="301">(AB819*AH819)</f>
        <v>0</v>
      </c>
      <c r="AJ819" s="228">
        <f t="shared" si="229"/>
        <v>60</v>
      </c>
      <c r="AK819" s="218"/>
      <c r="AL819" s="229">
        <f t="shared" si="230"/>
        <v>0</v>
      </c>
      <c r="AM819" s="204"/>
      <c r="AN819" s="230">
        <v>0.05</v>
      </c>
      <c r="AO819" s="231">
        <f t="shared" ref="AO819:AO820" si="302">AB819*AN819</f>
        <v>0</v>
      </c>
      <c r="AP819" s="232">
        <v>0.05</v>
      </c>
      <c r="AQ819" s="233">
        <f t="shared" ref="AQ819:AQ820" si="303">AB819*AN819*AP819</f>
        <v>0</v>
      </c>
      <c r="AR819" s="234"/>
      <c r="AS819" s="235"/>
      <c r="AT819" s="236"/>
      <c r="AU819" s="237"/>
      <c r="AV819" s="238">
        <v>5</v>
      </c>
      <c r="AW819" s="239">
        <f>'[1]Nastavení cen'!$H$17</f>
        <v>390</v>
      </c>
      <c r="AX819" s="240">
        <v>8</v>
      </c>
    </row>
    <row r="820" spans="1:50" ht="17.25" hidden="1" customHeight="1" x14ac:dyDescent="0.3">
      <c r="A820" s="213"/>
      <c r="B820" s="214"/>
      <c r="C820" s="215"/>
      <c r="D820" s="186"/>
      <c r="E820" s="184"/>
      <c r="F820" s="185"/>
      <c r="G820" s="186"/>
      <c r="H820" s="186"/>
      <c r="I820" s="187"/>
      <c r="J820" s="188"/>
      <c r="K820" s="216"/>
      <c r="L820" s="186"/>
      <c r="M820" s="186"/>
      <c r="N820" s="187"/>
      <c r="O820" s="191"/>
      <c r="P820" s="384" t="s">
        <v>713</v>
      </c>
      <c r="Q820" s="218"/>
      <c r="R820" s="219">
        <f t="shared" si="224"/>
        <v>0</v>
      </c>
      <c r="S820" s="219">
        <f t="shared" si="225"/>
        <v>7</v>
      </c>
      <c r="T820" s="195"/>
      <c r="U820" s="196">
        <v>5</v>
      </c>
      <c r="V820" s="89">
        <f t="shared" si="220"/>
        <v>0</v>
      </c>
      <c r="W820" s="220" t="s">
        <v>844</v>
      </c>
      <c r="X820" s="221" t="s">
        <v>845</v>
      </c>
      <c r="Y820" s="222" t="s">
        <v>847</v>
      </c>
      <c r="Z820" s="199"/>
      <c r="AA820" s="218"/>
      <c r="AB820" s="223">
        <v>0</v>
      </c>
      <c r="AC820" s="224" t="s">
        <v>40</v>
      </c>
      <c r="AD820" s="225">
        <f t="shared" si="226"/>
        <v>33</v>
      </c>
      <c r="AE820" s="226">
        <f>CEILING(AD820+AD820*'[1]Nastavení cen'!$J$17,1)</f>
        <v>49</v>
      </c>
      <c r="AF820" s="226">
        <f t="shared" si="227"/>
        <v>0</v>
      </c>
      <c r="AG820" s="227">
        <f>CEILING(AX820+(AX820*'[1]Nastavení cen'!$G$17),1)</f>
        <v>8</v>
      </c>
      <c r="AH820" s="227">
        <f>CEILING(AG820*'[1]Nastavení cen'!$K$17,1)+AG820</f>
        <v>11</v>
      </c>
      <c r="AI820" s="227">
        <f t="shared" si="301"/>
        <v>0</v>
      </c>
      <c r="AJ820" s="228">
        <f t="shared" si="229"/>
        <v>60</v>
      </c>
      <c r="AK820" s="218"/>
      <c r="AL820" s="229">
        <f t="shared" si="230"/>
        <v>0</v>
      </c>
      <c r="AM820" s="204"/>
      <c r="AN820" s="230">
        <v>0.05</v>
      </c>
      <c r="AO820" s="231">
        <f t="shared" si="302"/>
        <v>0</v>
      </c>
      <c r="AP820" s="232">
        <v>0.05</v>
      </c>
      <c r="AQ820" s="233">
        <f t="shared" si="303"/>
        <v>0</v>
      </c>
      <c r="AR820" s="234"/>
      <c r="AS820" s="235"/>
      <c r="AT820" s="236"/>
      <c r="AU820" s="237"/>
      <c r="AV820" s="238">
        <v>5</v>
      </c>
      <c r="AW820" s="239">
        <f>'[1]Nastavení cen'!$H$17</f>
        <v>390</v>
      </c>
      <c r="AX820" s="240">
        <v>8</v>
      </c>
    </row>
    <row r="821" spans="1:50" ht="17.25" hidden="1" customHeight="1" x14ac:dyDescent="0.3">
      <c r="A821" s="213"/>
      <c r="B821" s="214"/>
      <c r="C821" s="215"/>
      <c r="D821" s="186"/>
      <c r="E821" s="184"/>
      <c r="F821" s="185"/>
      <c r="G821" s="186"/>
      <c r="H821" s="186"/>
      <c r="I821" s="187"/>
      <c r="J821" s="188"/>
      <c r="K821" s="216"/>
      <c r="L821" s="186"/>
      <c r="M821" s="186"/>
      <c r="N821" s="187"/>
      <c r="O821" s="191"/>
      <c r="P821" s="384" t="s">
        <v>713</v>
      </c>
      <c r="Q821" s="218"/>
      <c r="R821" s="219">
        <f t="shared" si="224"/>
        <v>0</v>
      </c>
      <c r="S821" s="219">
        <f t="shared" si="225"/>
        <v>7</v>
      </c>
      <c r="T821" s="195"/>
      <c r="U821" s="196">
        <v>4</v>
      </c>
      <c r="V821" s="89">
        <f t="shared" si="220"/>
        <v>0</v>
      </c>
      <c r="W821" s="220" t="s">
        <v>844</v>
      </c>
      <c r="X821" s="221" t="s">
        <v>845</v>
      </c>
      <c r="Y821" s="222" t="s">
        <v>43</v>
      </c>
      <c r="Z821" s="199"/>
      <c r="AA821" s="218"/>
      <c r="AB821" s="223">
        <v>0</v>
      </c>
      <c r="AC821" s="224" t="s">
        <v>40</v>
      </c>
      <c r="AD821" s="225">
        <f t="shared" si="226"/>
        <v>33</v>
      </c>
      <c r="AE821" s="226">
        <f>CEILING(AD821+AD821*'[1]Nastavení cen'!$J$17,1)</f>
        <v>49</v>
      </c>
      <c r="AF821" s="226">
        <f t="shared" si="227"/>
        <v>0</v>
      </c>
      <c r="AG821" s="241"/>
      <c r="AH821" s="242"/>
      <c r="AI821" s="242"/>
      <c r="AJ821" s="228">
        <f t="shared" si="229"/>
        <v>49</v>
      </c>
      <c r="AK821" s="218"/>
      <c r="AL821" s="229">
        <f t="shared" si="230"/>
        <v>0</v>
      </c>
      <c r="AM821" s="204"/>
      <c r="AN821" s="230" t="s">
        <v>41</v>
      </c>
      <c r="AO821" s="231" t="s">
        <v>41</v>
      </c>
      <c r="AP821" s="245" t="s">
        <v>41</v>
      </c>
      <c r="AQ821" s="233" t="s">
        <v>41</v>
      </c>
      <c r="AR821" s="234" t="s">
        <v>41</v>
      </c>
      <c r="AS821" s="235"/>
      <c r="AT821" s="236"/>
      <c r="AU821" s="237"/>
      <c r="AV821" s="238">
        <v>5</v>
      </c>
      <c r="AW821" s="239">
        <f>'[1]Nastavení cen'!$H$17</f>
        <v>390</v>
      </c>
      <c r="AX821" s="240"/>
    </row>
    <row r="822" spans="1:50" ht="17.25" hidden="1" customHeight="1" x14ac:dyDescent="0.3">
      <c r="A822" s="213"/>
      <c r="B822" s="214"/>
      <c r="C822" s="215"/>
      <c r="D822" s="186"/>
      <c r="E822" s="184"/>
      <c r="F822" s="185"/>
      <c r="G822" s="186"/>
      <c r="H822" s="186"/>
      <c r="I822" s="187"/>
      <c r="J822" s="188"/>
      <c r="K822" s="216"/>
      <c r="L822" s="186"/>
      <c r="M822" s="186"/>
      <c r="N822" s="187"/>
      <c r="O822" s="191"/>
      <c r="P822" s="384" t="s">
        <v>713</v>
      </c>
      <c r="Q822" s="218"/>
      <c r="R822" s="219">
        <f t="shared" si="224"/>
        <v>0</v>
      </c>
      <c r="S822" s="219">
        <f t="shared" si="225"/>
        <v>7</v>
      </c>
      <c r="T822" s="195"/>
      <c r="U822" s="196">
        <v>1</v>
      </c>
      <c r="V822" s="89">
        <f t="shared" si="220"/>
        <v>0</v>
      </c>
      <c r="W822" s="220" t="s">
        <v>844</v>
      </c>
      <c r="X822" s="221" t="s">
        <v>848</v>
      </c>
      <c r="Y822" s="222" t="s">
        <v>849</v>
      </c>
      <c r="Z822" s="199"/>
      <c r="AA822" s="218"/>
      <c r="AB822" s="223">
        <v>0</v>
      </c>
      <c r="AC822" s="224" t="s">
        <v>146</v>
      </c>
      <c r="AD822" s="225">
        <f t="shared" si="226"/>
        <v>52</v>
      </c>
      <c r="AE822" s="226">
        <f>CEILING(AD822+AD822*'[1]Nastavení cen'!$J$17,1)</f>
        <v>76</v>
      </c>
      <c r="AF822" s="226">
        <f t="shared" si="227"/>
        <v>0</v>
      </c>
      <c r="AG822" s="241">
        <f>CEILING(AX822+(AX822*'[1]Nastavení cen'!$G$17),1)</f>
        <v>6</v>
      </c>
      <c r="AH822" s="242">
        <f>CEILING(AG822*'[1]Nastavení cen'!$K$17,1)+AG822</f>
        <v>8</v>
      </c>
      <c r="AI822" s="242">
        <f t="shared" ref="AI822:AI830" si="304">(AB822*AH822)</f>
        <v>0</v>
      </c>
      <c r="AJ822" s="228">
        <f t="shared" si="229"/>
        <v>84</v>
      </c>
      <c r="AK822" s="218"/>
      <c r="AL822" s="229">
        <f t="shared" si="230"/>
        <v>0</v>
      </c>
      <c r="AM822" s="204"/>
      <c r="AN822" s="230">
        <v>0.01</v>
      </c>
      <c r="AO822" s="231">
        <f t="shared" ref="AO822:AO830" si="305">AB822*AN822</f>
        <v>0</v>
      </c>
      <c r="AP822" s="232">
        <v>0.05</v>
      </c>
      <c r="AQ822" s="233" t="s">
        <v>41</v>
      </c>
      <c r="AR822" s="234">
        <f>AO822*AP822</f>
        <v>0</v>
      </c>
      <c r="AS822" s="235"/>
      <c r="AT822" s="236"/>
      <c r="AU822" s="237"/>
      <c r="AV822" s="238">
        <v>8</v>
      </c>
      <c r="AW822" s="239">
        <f>'[1]Nastavení cen'!$H$17</f>
        <v>390</v>
      </c>
      <c r="AX822" s="240">
        <v>6</v>
      </c>
    </row>
    <row r="823" spans="1:50" ht="17.25" hidden="1" customHeight="1" x14ac:dyDescent="0.3">
      <c r="A823" s="213"/>
      <c r="B823" s="214"/>
      <c r="C823" s="215"/>
      <c r="D823" s="186"/>
      <c r="E823" s="184"/>
      <c r="F823" s="185"/>
      <c r="G823" s="186"/>
      <c r="H823" s="186"/>
      <c r="I823" s="187"/>
      <c r="J823" s="188"/>
      <c r="K823" s="216"/>
      <c r="L823" s="186"/>
      <c r="M823" s="186"/>
      <c r="N823" s="187"/>
      <c r="O823" s="191"/>
      <c r="P823" s="384" t="s">
        <v>713</v>
      </c>
      <c r="Q823" s="218"/>
      <c r="R823" s="219">
        <f t="shared" si="224"/>
        <v>0</v>
      </c>
      <c r="S823" s="219">
        <f t="shared" si="225"/>
        <v>7</v>
      </c>
      <c r="T823" s="195"/>
      <c r="U823" s="196">
        <v>2</v>
      </c>
      <c r="V823" s="89">
        <f t="shared" si="220"/>
        <v>0</v>
      </c>
      <c r="W823" s="220" t="s">
        <v>850</v>
      </c>
      <c r="X823" s="221" t="s">
        <v>851</v>
      </c>
      <c r="Y823" s="222" t="s">
        <v>852</v>
      </c>
      <c r="Z823" s="199"/>
      <c r="AA823" s="218"/>
      <c r="AB823" s="223">
        <v>0</v>
      </c>
      <c r="AC823" s="224" t="s">
        <v>146</v>
      </c>
      <c r="AD823" s="225">
        <f t="shared" si="226"/>
        <v>384</v>
      </c>
      <c r="AE823" s="226">
        <f>CEILING(AD823+AD823*'[1]Nastavení cen'!$J$17,1)</f>
        <v>561</v>
      </c>
      <c r="AF823" s="226">
        <f t="shared" si="227"/>
        <v>0</v>
      </c>
      <c r="AG823" s="241">
        <f>CEILING(AX823+(AX823*'[1]Nastavení cen'!$G$17),1)</f>
        <v>165</v>
      </c>
      <c r="AH823" s="242">
        <f>CEILING(AG823*'[1]Nastavení cen'!$K$17,1)+AG823</f>
        <v>215</v>
      </c>
      <c r="AI823" s="242">
        <f t="shared" si="304"/>
        <v>0</v>
      </c>
      <c r="AJ823" s="228">
        <f t="shared" si="229"/>
        <v>776</v>
      </c>
      <c r="AK823" s="218"/>
      <c r="AL823" s="229">
        <f t="shared" si="230"/>
        <v>0</v>
      </c>
      <c r="AM823" s="204"/>
      <c r="AN823" s="230">
        <v>50</v>
      </c>
      <c r="AO823" s="231">
        <f t="shared" si="305"/>
        <v>0</v>
      </c>
      <c r="AP823" s="232">
        <v>0.05</v>
      </c>
      <c r="AQ823" s="233">
        <f t="shared" ref="AQ823:AQ830" si="306">AB823*AN823*AP823</f>
        <v>0</v>
      </c>
      <c r="AR823" s="234"/>
      <c r="AS823" s="235"/>
      <c r="AT823" s="236"/>
      <c r="AU823" s="237"/>
      <c r="AV823" s="238">
        <v>59</v>
      </c>
      <c r="AW823" s="239">
        <f>'[1]Nastavení cen'!$H$17</f>
        <v>390</v>
      </c>
      <c r="AX823" s="240">
        <v>165</v>
      </c>
    </row>
    <row r="824" spans="1:50" ht="17.25" hidden="1" customHeight="1" x14ac:dyDescent="0.3">
      <c r="A824" s="213"/>
      <c r="B824" s="214"/>
      <c r="C824" s="215"/>
      <c r="D824" s="186"/>
      <c r="E824" s="184"/>
      <c r="F824" s="185"/>
      <c r="G824" s="186"/>
      <c r="H824" s="186"/>
      <c r="I824" s="187"/>
      <c r="J824" s="188"/>
      <c r="K824" s="216"/>
      <c r="L824" s="186"/>
      <c r="M824" s="186"/>
      <c r="N824" s="187"/>
      <c r="O824" s="191"/>
      <c r="P824" s="384" t="s">
        <v>713</v>
      </c>
      <c r="Q824" s="218"/>
      <c r="R824" s="219">
        <f t="shared" si="224"/>
        <v>0</v>
      </c>
      <c r="S824" s="219">
        <f t="shared" si="225"/>
        <v>7</v>
      </c>
      <c r="T824" s="195"/>
      <c r="U824" s="196">
        <v>2</v>
      </c>
      <c r="V824" s="89">
        <f t="shared" si="220"/>
        <v>0</v>
      </c>
      <c r="W824" s="220" t="s">
        <v>850</v>
      </c>
      <c r="X824" s="221" t="s">
        <v>853</v>
      </c>
      <c r="Y824" s="222" t="s">
        <v>854</v>
      </c>
      <c r="Z824" s="199"/>
      <c r="AA824" s="218"/>
      <c r="AB824" s="223">
        <v>0</v>
      </c>
      <c r="AC824" s="224" t="s">
        <v>146</v>
      </c>
      <c r="AD824" s="225">
        <f t="shared" si="226"/>
        <v>462</v>
      </c>
      <c r="AE824" s="226">
        <f>CEILING(AD824+AD824*'[1]Nastavení cen'!$J$17,1)</f>
        <v>675</v>
      </c>
      <c r="AF824" s="226">
        <f t="shared" si="227"/>
        <v>0</v>
      </c>
      <c r="AG824" s="241">
        <f>CEILING(AX824+(AX824*'[1]Nastavení cen'!$G$17),1)</f>
        <v>330</v>
      </c>
      <c r="AH824" s="242">
        <f>CEILING(AG824*'[1]Nastavení cen'!$K$17,1)+AG824</f>
        <v>429</v>
      </c>
      <c r="AI824" s="242">
        <f t="shared" si="304"/>
        <v>0</v>
      </c>
      <c r="AJ824" s="228">
        <f t="shared" si="229"/>
        <v>1104</v>
      </c>
      <c r="AK824" s="218"/>
      <c r="AL824" s="229">
        <f t="shared" si="230"/>
        <v>0</v>
      </c>
      <c r="AM824" s="204"/>
      <c r="AN824" s="230">
        <v>50</v>
      </c>
      <c r="AO824" s="231">
        <f t="shared" si="305"/>
        <v>0</v>
      </c>
      <c r="AP824" s="232">
        <v>0.05</v>
      </c>
      <c r="AQ824" s="233">
        <f t="shared" si="306"/>
        <v>0</v>
      </c>
      <c r="AR824" s="234"/>
      <c r="AS824" s="235"/>
      <c r="AT824" s="236"/>
      <c r="AU824" s="237"/>
      <c r="AV824" s="238">
        <v>71</v>
      </c>
      <c r="AW824" s="239">
        <f>'[1]Nastavení cen'!$H$17</f>
        <v>390</v>
      </c>
      <c r="AX824" s="240">
        <v>330</v>
      </c>
    </row>
    <row r="825" spans="1:50" ht="17.25" hidden="1" customHeight="1" x14ac:dyDescent="0.3">
      <c r="A825" s="213"/>
      <c r="B825" s="214"/>
      <c r="C825" s="215"/>
      <c r="D825" s="186"/>
      <c r="E825" s="184"/>
      <c r="F825" s="185"/>
      <c r="G825" s="186"/>
      <c r="H825" s="186"/>
      <c r="I825" s="187"/>
      <c r="J825" s="188"/>
      <c r="K825" s="216"/>
      <c r="L825" s="186"/>
      <c r="M825" s="186"/>
      <c r="N825" s="187"/>
      <c r="O825" s="191"/>
      <c r="P825" s="384" t="s">
        <v>713</v>
      </c>
      <c r="Q825" s="218"/>
      <c r="R825" s="219">
        <f t="shared" si="224"/>
        <v>0</v>
      </c>
      <c r="S825" s="219">
        <f t="shared" si="225"/>
        <v>7</v>
      </c>
      <c r="T825" s="195"/>
      <c r="U825" s="196">
        <v>2</v>
      </c>
      <c r="V825" s="89">
        <f t="shared" si="220"/>
        <v>0</v>
      </c>
      <c r="W825" s="220" t="s">
        <v>850</v>
      </c>
      <c r="X825" s="221" t="s">
        <v>855</v>
      </c>
      <c r="Y825" s="222" t="s">
        <v>856</v>
      </c>
      <c r="Z825" s="199"/>
      <c r="AA825" s="218"/>
      <c r="AB825" s="223">
        <v>0</v>
      </c>
      <c r="AC825" s="224" t="s">
        <v>146</v>
      </c>
      <c r="AD825" s="225">
        <f t="shared" si="226"/>
        <v>306</v>
      </c>
      <c r="AE825" s="226">
        <f>CEILING(AD825+AD825*'[1]Nastavení cen'!$J$17,1)</f>
        <v>447</v>
      </c>
      <c r="AF825" s="226">
        <f t="shared" si="227"/>
        <v>0</v>
      </c>
      <c r="AG825" s="241">
        <f>CEILING(AX825+(AX825*'[1]Nastavení cen'!$G$17),1)</f>
        <v>165</v>
      </c>
      <c r="AH825" s="242">
        <f>CEILING(AG825*'[1]Nastavení cen'!$K$17,1)+AG825</f>
        <v>215</v>
      </c>
      <c r="AI825" s="242">
        <f t="shared" si="304"/>
        <v>0</v>
      </c>
      <c r="AJ825" s="228">
        <f t="shared" si="229"/>
        <v>662</v>
      </c>
      <c r="AK825" s="218"/>
      <c r="AL825" s="229">
        <f t="shared" si="230"/>
        <v>0</v>
      </c>
      <c r="AM825" s="204"/>
      <c r="AN825" s="230">
        <v>30</v>
      </c>
      <c r="AO825" s="231">
        <f t="shared" si="305"/>
        <v>0</v>
      </c>
      <c r="AP825" s="232">
        <v>0.05</v>
      </c>
      <c r="AQ825" s="233">
        <f t="shared" si="306"/>
        <v>0</v>
      </c>
      <c r="AR825" s="234"/>
      <c r="AS825" s="235"/>
      <c r="AT825" s="236"/>
      <c r="AU825" s="237"/>
      <c r="AV825" s="238">
        <v>47</v>
      </c>
      <c r="AW825" s="239">
        <f>'[1]Nastavení cen'!$H$17</f>
        <v>390</v>
      </c>
      <c r="AX825" s="240">
        <v>165</v>
      </c>
    </row>
    <row r="826" spans="1:50" ht="17.25" hidden="1" customHeight="1" x14ac:dyDescent="0.3">
      <c r="A826" s="213"/>
      <c r="B826" s="214"/>
      <c r="C826" s="215"/>
      <c r="D826" s="186"/>
      <c r="E826" s="184"/>
      <c r="F826" s="185"/>
      <c r="G826" s="186"/>
      <c r="H826" s="186"/>
      <c r="I826" s="187"/>
      <c r="J826" s="188"/>
      <c r="K826" s="216"/>
      <c r="L826" s="186"/>
      <c r="M826" s="186"/>
      <c r="N826" s="187"/>
      <c r="O826" s="191"/>
      <c r="P826" s="384" t="s">
        <v>713</v>
      </c>
      <c r="Q826" s="218"/>
      <c r="R826" s="219">
        <f t="shared" si="224"/>
        <v>0</v>
      </c>
      <c r="S826" s="219">
        <f t="shared" si="225"/>
        <v>7</v>
      </c>
      <c r="T826" s="195"/>
      <c r="U826" s="196">
        <v>2</v>
      </c>
      <c r="V826" s="89">
        <f t="shared" si="220"/>
        <v>0</v>
      </c>
      <c r="W826" s="220" t="s">
        <v>850</v>
      </c>
      <c r="X826" s="221" t="s">
        <v>857</v>
      </c>
      <c r="Y826" s="222" t="s">
        <v>856</v>
      </c>
      <c r="Z826" s="199"/>
      <c r="AA826" s="218"/>
      <c r="AB826" s="223">
        <v>0</v>
      </c>
      <c r="AC826" s="224" t="s">
        <v>146</v>
      </c>
      <c r="AD826" s="225">
        <f t="shared" si="226"/>
        <v>384</v>
      </c>
      <c r="AE826" s="226">
        <f>CEILING(AD826+AD826*'[1]Nastavení cen'!$J$17,1)</f>
        <v>561</v>
      </c>
      <c r="AF826" s="226">
        <f t="shared" si="227"/>
        <v>0</v>
      </c>
      <c r="AG826" s="241">
        <f>CEILING(AX826+(AX826*'[1]Nastavení cen'!$G$17),1)</f>
        <v>165</v>
      </c>
      <c r="AH826" s="242">
        <f>CEILING(AG826*'[1]Nastavení cen'!$K$17,1)+AG826</f>
        <v>215</v>
      </c>
      <c r="AI826" s="242">
        <f t="shared" si="304"/>
        <v>0</v>
      </c>
      <c r="AJ826" s="228">
        <f t="shared" si="229"/>
        <v>776</v>
      </c>
      <c r="AK826" s="218"/>
      <c r="AL826" s="229">
        <f t="shared" si="230"/>
        <v>0</v>
      </c>
      <c r="AM826" s="204"/>
      <c r="AN826" s="230">
        <v>30</v>
      </c>
      <c r="AO826" s="231">
        <f t="shared" si="305"/>
        <v>0</v>
      </c>
      <c r="AP826" s="232">
        <v>0.05</v>
      </c>
      <c r="AQ826" s="233">
        <f t="shared" si="306"/>
        <v>0</v>
      </c>
      <c r="AR826" s="234"/>
      <c r="AS826" s="235"/>
      <c r="AT826" s="236"/>
      <c r="AU826" s="237"/>
      <c r="AV826" s="238">
        <v>59</v>
      </c>
      <c r="AW826" s="239">
        <f>'[1]Nastavení cen'!$H$17</f>
        <v>390</v>
      </c>
      <c r="AX826" s="240">
        <v>165</v>
      </c>
    </row>
    <row r="827" spans="1:50" ht="17.25" hidden="1" customHeight="1" x14ac:dyDescent="0.3">
      <c r="A827" s="213"/>
      <c r="B827" s="214"/>
      <c r="C827" s="215"/>
      <c r="D827" s="186"/>
      <c r="E827" s="184"/>
      <c r="F827" s="185"/>
      <c r="G827" s="186"/>
      <c r="H827" s="186"/>
      <c r="I827" s="187"/>
      <c r="J827" s="188"/>
      <c r="K827" s="216"/>
      <c r="L827" s="186"/>
      <c r="M827" s="186"/>
      <c r="N827" s="187"/>
      <c r="O827" s="191"/>
      <c r="P827" s="384" t="s">
        <v>713</v>
      </c>
      <c r="Q827" s="218"/>
      <c r="R827" s="219">
        <f t="shared" si="224"/>
        <v>0</v>
      </c>
      <c r="S827" s="219">
        <f t="shared" si="225"/>
        <v>7</v>
      </c>
      <c r="T827" s="195"/>
      <c r="U827" s="196">
        <v>2</v>
      </c>
      <c r="V827" s="89">
        <f t="shared" si="220"/>
        <v>0</v>
      </c>
      <c r="W827" s="220" t="s">
        <v>858</v>
      </c>
      <c r="X827" s="221" t="s">
        <v>859</v>
      </c>
      <c r="Y827" s="222" t="s">
        <v>860</v>
      </c>
      <c r="Z827" s="199"/>
      <c r="AA827" s="218"/>
      <c r="AB827" s="223">
        <v>0</v>
      </c>
      <c r="AC827" s="224" t="s">
        <v>48</v>
      </c>
      <c r="AD827" s="225">
        <f t="shared" si="226"/>
        <v>1456</v>
      </c>
      <c r="AE827" s="226">
        <f>CEILING(AD827+AD827*'[1]Nastavení cen'!$J$17,1)</f>
        <v>2126</v>
      </c>
      <c r="AF827" s="226">
        <f t="shared" si="227"/>
        <v>0</v>
      </c>
      <c r="AG827" s="241">
        <f>CEILING(AX827+(AX827*'[1]Nastavení cen'!$G$17),1)</f>
        <v>165</v>
      </c>
      <c r="AH827" s="242">
        <f>CEILING(AG827*'[1]Nastavení cen'!$K$17,1)+AG827</f>
        <v>215</v>
      </c>
      <c r="AI827" s="242">
        <f t="shared" si="304"/>
        <v>0</v>
      </c>
      <c r="AJ827" s="228">
        <f t="shared" si="229"/>
        <v>2341</v>
      </c>
      <c r="AK827" s="218"/>
      <c r="AL827" s="229">
        <f t="shared" si="230"/>
        <v>0</v>
      </c>
      <c r="AM827" s="204"/>
      <c r="AN827" s="230">
        <v>1</v>
      </c>
      <c r="AO827" s="231">
        <f t="shared" si="305"/>
        <v>0</v>
      </c>
      <c r="AP827" s="232">
        <v>0.05</v>
      </c>
      <c r="AQ827" s="233">
        <f t="shared" si="306"/>
        <v>0</v>
      </c>
      <c r="AR827" s="234"/>
      <c r="AS827" s="235"/>
      <c r="AT827" s="236"/>
      <c r="AU827" s="237"/>
      <c r="AV827" s="238">
        <v>224</v>
      </c>
      <c r="AW827" s="239">
        <f>'[1]Nastavení cen'!$H$17</f>
        <v>390</v>
      </c>
      <c r="AX827" s="240">
        <v>165</v>
      </c>
    </row>
    <row r="828" spans="1:50" ht="17.25" hidden="1" customHeight="1" x14ac:dyDescent="0.3">
      <c r="A828" s="213"/>
      <c r="B828" s="214"/>
      <c r="C828" s="215"/>
      <c r="D828" s="186"/>
      <c r="E828" s="184"/>
      <c r="F828" s="185"/>
      <c r="G828" s="186"/>
      <c r="H828" s="186"/>
      <c r="I828" s="187"/>
      <c r="J828" s="188"/>
      <c r="K828" s="216"/>
      <c r="L828" s="186"/>
      <c r="M828" s="186"/>
      <c r="N828" s="187"/>
      <c r="O828" s="191"/>
      <c r="P828" s="384" t="s">
        <v>713</v>
      </c>
      <c r="Q828" s="218"/>
      <c r="R828" s="219">
        <f t="shared" si="224"/>
        <v>0</v>
      </c>
      <c r="S828" s="219">
        <f t="shared" si="225"/>
        <v>7</v>
      </c>
      <c r="T828" s="195"/>
      <c r="U828" s="196">
        <v>5</v>
      </c>
      <c r="V828" s="89">
        <f t="shared" si="220"/>
        <v>0</v>
      </c>
      <c r="W828" s="220" t="s">
        <v>858</v>
      </c>
      <c r="X828" s="221" t="s">
        <v>71</v>
      </c>
      <c r="Y828" s="222" t="s">
        <v>861</v>
      </c>
      <c r="Z828" s="199"/>
      <c r="AA828" s="218"/>
      <c r="AB828" s="223">
        <v>0</v>
      </c>
      <c r="AC828" s="224" t="s">
        <v>40</v>
      </c>
      <c r="AD828" s="225"/>
      <c r="AE828" s="226"/>
      <c r="AF828" s="226"/>
      <c r="AG828" s="227">
        <f>CEILING(AX828+(AX828*'[1]Nastavení cen'!$G$17),1)</f>
        <v>100</v>
      </c>
      <c r="AH828" s="227">
        <f>CEILING(AG828*'[1]Nastavení cen'!$K$17,1)+AG828</f>
        <v>130</v>
      </c>
      <c r="AI828" s="227">
        <f t="shared" si="304"/>
        <v>0</v>
      </c>
      <c r="AJ828" s="228">
        <f t="shared" si="229"/>
        <v>130</v>
      </c>
      <c r="AK828" s="218"/>
      <c r="AL828" s="229">
        <f t="shared" si="230"/>
        <v>0</v>
      </c>
      <c r="AM828" s="204"/>
      <c r="AN828" s="230">
        <v>2</v>
      </c>
      <c r="AO828" s="231">
        <f t="shared" si="305"/>
        <v>0</v>
      </c>
      <c r="AP828" s="232">
        <v>0.05</v>
      </c>
      <c r="AQ828" s="233">
        <f t="shared" si="306"/>
        <v>0</v>
      </c>
      <c r="AR828" s="234"/>
      <c r="AS828" s="235"/>
      <c r="AT828" s="236"/>
      <c r="AU828" s="237"/>
      <c r="AV828" s="238"/>
      <c r="AW828" s="239"/>
      <c r="AX828" s="240">
        <v>100</v>
      </c>
    </row>
    <row r="829" spans="1:50" ht="17.25" hidden="1" customHeight="1" x14ac:dyDescent="0.3">
      <c r="A829" s="213"/>
      <c r="B829" s="214"/>
      <c r="C829" s="215"/>
      <c r="D829" s="186"/>
      <c r="E829" s="184"/>
      <c r="F829" s="185"/>
      <c r="G829" s="186"/>
      <c r="H829" s="186"/>
      <c r="I829" s="187"/>
      <c r="J829" s="188"/>
      <c r="K829" s="216"/>
      <c r="L829" s="186"/>
      <c r="M829" s="186"/>
      <c r="N829" s="187"/>
      <c r="O829" s="191"/>
      <c r="P829" s="384" t="s">
        <v>713</v>
      </c>
      <c r="Q829" s="218"/>
      <c r="R829" s="219">
        <f t="shared" si="224"/>
        <v>0</v>
      </c>
      <c r="S829" s="219">
        <f t="shared" si="225"/>
        <v>7</v>
      </c>
      <c r="T829" s="195"/>
      <c r="U829" s="196">
        <v>5</v>
      </c>
      <c r="V829" s="89">
        <f t="shared" si="220"/>
        <v>0</v>
      </c>
      <c r="W829" s="220" t="s">
        <v>858</v>
      </c>
      <c r="X829" s="221" t="s">
        <v>71</v>
      </c>
      <c r="Y829" s="222" t="s">
        <v>862</v>
      </c>
      <c r="Z829" s="199"/>
      <c r="AA829" s="218"/>
      <c r="AB829" s="223">
        <v>0</v>
      </c>
      <c r="AC829" s="224" t="s">
        <v>40</v>
      </c>
      <c r="AD829" s="225"/>
      <c r="AE829" s="226"/>
      <c r="AF829" s="226"/>
      <c r="AG829" s="227">
        <f>CEILING(AX829+(AX829*'[1]Nastavení cen'!$G$17),1)</f>
        <v>500</v>
      </c>
      <c r="AH829" s="227">
        <f>CEILING(AG829*'[1]Nastavení cen'!$K$17,1)+AG829</f>
        <v>650</v>
      </c>
      <c r="AI829" s="227">
        <f t="shared" si="304"/>
        <v>0</v>
      </c>
      <c r="AJ829" s="228">
        <f t="shared" si="229"/>
        <v>650</v>
      </c>
      <c r="AK829" s="218"/>
      <c r="AL829" s="229">
        <f t="shared" si="230"/>
        <v>0</v>
      </c>
      <c r="AM829" s="204"/>
      <c r="AN829" s="230">
        <v>2</v>
      </c>
      <c r="AO829" s="231">
        <f t="shared" si="305"/>
        <v>0</v>
      </c>
      <c r="AP829" s="232">
        <v>0.05</v>
      </c>
      <c r="AQ829" s="233">
        <f t="shared" si="306"/>
        <v>0</v>
      </c>
      <c r="AR829" s="234"/>
      <c r="AS829" s="235"/>
      <c r="AT829" s="236"/>
      <c r="AU829" s="237"/>
      <c r="AV829" s="238"/>
      <c r="AW829" s="239"/>
      <c r="AX829" s="240">
        <v>500</v>
      </c>
    </row>
    <row r="830" spans="1:50" ht="17.25" hidden="1" customHeight="1" x14ac:dyDescent="0.3">
      <c r="A830" s="213"/>
      <c r="B830" s="214"/>
      <c r="C830" s="215"/>
      <c r="D830" s="186"/>
      <c r="E830" s="184"/>
      <c r="F830" s="185"/>
      <c r="G830" s="186"/>
      <c r="H830" s="186"/>
      <c r="I830" s="187"/>
      <c r="J830" s="188"/>
      <c r="K830" s="216"/>
      <c r="L830" s="186"/>
      <c r="M830" s="186"/>
      <c r="N830" s="187"/>
      <c r="O830" s="191"/>
      <c r="P830" s="384" t="s">
        <v>713</v>
      </c>
      <c r="Q830" s="218"/>
      <c r="R830" s="219">
        <f t="shared" si="224"/>
        <v>0</v>
      </c>
      <c r="S830" s="219">
        <f t="shared" si="225"/>
        <v>7</v>
      </c>
      <c r="T830" s="195"/>
      <c r="U830" s="196">
        <v>2</v>
      </c>
      <c r="V830" s="89">
        <f t="shared" si="220"/>
        <v>0</v>
      </c>
      <c r="W830" s="220" t="s">
        <v>863</v>
      </c>
      <c r="X830" s="221" t="s">
        <v>864</v>
      </c>
      <c r="Y830" s="222" t="s">
        <v>865</v>
      </c>
      <c r="Z830" s="199"/>
      <c r="AA830" s="218"/>
      <c r="AB830" s="223">
        <v>0</v>
      </c>
      <c r="AC830" s="224" t="s">
        <v>40</v>
      </c>
      <c r="AD830" s="225">
        <f t="shared" ref="AD830:AD868" si="307">ROUND(AV830*(AW830/60),0)</f>
        <v>1918</v>
      </c>
      <c r="AE830" s="226">
        <f>CEILING(AD830+AD830*'[1]Nastavení cen'!$J$17,1)</f>
        <v>2801</v>
      </c>
      <c r="AF830" s="226">
        <f t="shared" ref="AF830:AF868" si="308">(AB830*AE830)</f>
        <v>0</v>
      </c>
      <c r="AG830" s="241">
        <f>CEILING(AX830+(AX830*'[1]Nastavení cen'!$G$17),1)</f>
        <v>550</v>
      </c>
      <c r="AH830" s="242">
        <f>CEILING(AG830*'[1]Nastavení cen'!$K$17,1)+AG830</f>
        <v>715</v>
      </c>
      <c r="AI830" s="242">
        <f t="shared" si="304"/>
        <v>0</v>
      </c>
      <c r="AJ830" s="228">
        <f t="shared" si="229"/>
        <v>3516</v>
      </c>
      <c r="AK830" s="218"/>
      <c r="AL830" s="229">
        <f t="shared" si="230"/>
        <v>0</v>
      </c>
      <c r="AM830" s="204"/>
      <c r="AN830" s="230">
        <v>20</v>
      </c>
      <c r="AO830" s="231">
        <f t="shared" si="305"/>
        <v>0</v>
      </c>
      <c r="AP830" s="232">
        <v>0.05</v>
      </c>
      <c r="AQ830" s="233">
        <f t="shared" si="306"/>
        <v>0</v>
      </c>
      <c r="AR830" s="234"/>
      <c r="AS830" s="235"/>
      <c r="AT830" s="236"/>
      <c r="AU830" s="237"/>
      <c r="AV830" s="238">
        <v>295</v>
      </c>
      <c r="AW830" s="239">
        <f>'[1]Nastavení cen'!$H$17</f>
        <v>390</v>
      </c>
      <c r="AX830" s="240">
        <v>550</v>
      </c>
    </row>
    <row r="831" spans="1:50" ht="17.25" hidden="1" customHeight="1" x14ac:dyDescent="0.3">
      <c r="A831" s="213"/>
      <c r="B831" s="214"/>
      <c r="C831" s="215"/>
      <c r="D831" s="186"/>
      <c r="E831" s="184"/>
      <c r="F831" s="185"/>
      <c r="G831" s="186"/>
      <c r="H831" s="186"/>
      <c r="I831" s="187"/>
      <c r="J831" s="188"/>
      <c r="K831" s="216"/>
      <c r="L831" s="186"/>
      <c r="M831" s="186"/>
      <c r="N831" s="187"/>
      <c r="O831" s="191"/>
      <c r="P831" s="384" t="s">
        <v>713</v>
      </c>
      <c r="Q831" s="218"/>
      <c r="R831" s="219">
        <f t="shared" si="224"/>
        <v>0</v>
      </c>
      <c r="S831" s="219">
        <f t="shared" si="225"/>
        <v>7</v>
      </c>
      <c r="T831" s="195"/>
      <c r="U831" s="196">
        <v>4</v>
      </c>
      <c r="V831" s="89">
        <f t="shared" si="220"/>
        <v>0</v>
      </c>
      <c r="W831" s="220" t="s">
        <v>863</v>
      </c>
      <c r="X831" s="221" t="s">
        <v>864</v>
      </c>
      <c r="Y831" s="222" t="s">
        <v>43</v>
      </c>
      <c r="Z831" s="199"/>
      <c r="AA831" s="218"/>
      <c r="AB831" s="223">
        <v>0</v>
      </c>
      <c r="AC831" s="224" t="s">
        <v>40</v>
      </c>
      <c r="AD831" s="225">
        <f t="shared" si="307"/>
        <v>1918</v>
      </c>
      <c r="AE831" s="226">
        <f>CEILING(AD831+AD831*'[1]Nastavení cen'!$J$17,1)</f>
        <v>2801</v>
      </c>
      <c r="AF831" s="226">
        <f t="shared" si="308"/>
        <v>0</v>
      </c>
      <c r="AG831" s="241"/>
      <c r="AH831" s="242"/>
      <c r="AI831" s="242"/>
      <c r="AJ831" s="228">
        <f t="shared" si="229"/>
        <v>2801</v>
      </c>
      <c r="AK831" s="218"/>
      <c r="AL831" s="229">
        <f t="shared" si="230"/>
        <v>0</v>
      </c>
      <c r="AM831" s="204"/>
      <c r="AN831" s="230" t="s">
        <v>41</v>
      </c>
      <c r="AO831" s="231" t="s">
        <v>41</v>
      </c>
      <c r="AP831" s="245" t="s">
        <v>41</v>
      </c>
      <c r="AQ831" s="233" t="s">
        <v>41</v>
      </c>
      <c r="AR831" s="234" t="s">
        <v>41</v>
      </c>
      <c r="AS831" s="235"/>
      <c r="AT831" s="236"/>
      <c r="AU831" s="237"/>
      <c r="AV831" s="238">
        <v>295</v>
      </c>
      <c r="AW831" s="239">
        <f>'[1]Nastavení cen'!$H$17</f>
        <v>390</v>
      </c>
      <c r="AX831" s="240"/>
    </row>
    <row r="832" spans="1:50" ht="17.25" hidden="1" customHeight="1" x14ac:dyDescent="0.3">
      <c r="A832" s="213"/>
      <c r="B832" s="214"/>
      <c r="C832" s="215"/>
      <c r="D832" s="186"/>
      <c r="E832" s="184"/>
      <c r="F832" s="185"/>
      <c r="G832" s="186"/>
      <c r="H832" s="186"/>
      <c r="I832" s="187"/>
      <c r="J832" s="188"/>
      <c r="K832" s="216"/>
      <c r="L832" s="186"/>
      <c r="M832" s="186"/>
      <c r="N832" s="187"/>
      <c r="O832" s="191"/>
      <c r="P832" s="384" t="s">
        <v>713</v>
      </c>
      <c r="Q832" s="218"/>
      <c r="R832" s="219">
        <f t="shared" si="224"/>
        <v>0</v>
      </c>
      <c r="S832" s="219">
        <f t="shared" si="225"/>
        <v>7</v>
      </c>
      <c r="T832" s="195"/>
      <c r="U832" s="196">
        <v>2</v>
      </c>
      <c r="V832" s="89">
        <f t="shared" si="220"/>
        <v>0</v>
      </c>
      <c r="W832" s="220" t="s">
        <v>863</v>
      </c>
      <c r="X832" s="221" t="s">
        <v>866</v>
      </c>
      <c r="Y832" s="222" t="s">
        <v>867</v>
      </c>
      <c r="Z832" s="199"/>
      <c r="AA832" s="218"/>
      <c r="AB832" s="223">
        <v>0</v>
      </c>
      <c r="AC832" s="224" t="s">
        <v>40</v>
      </c>
      <c r="AD832" s="225">
        <f t="shared" si="307"/>
        <v>637</v>
      </c>
      <c r="AE832" s="226">
        <f>CEILING(AD832+AD832*'[1]Nastavení cen'!$J$17,1)</f>
        <v>931</v>
      </c>
      <c r="AF832" s="226">
        <f t="shared" si="308"/>
        <v>0</v>
      </c>
      <c r="AG832" s="241">
        <f>CEILING(AX832+(AX832*'[1]Nastavení cen'!$G$17),1)</f>
        <v>165</v>
      </c>
      <c r="AH832" s="242">
        <f>CEILING(AG832*'[1]Nastavení cen'!$K$17,1)+AG832</f>
        <v>215</v>
      </c>
      <c r="AI832" s="242">
        <f>(AB832*AH832)</f>
        <v>0</v>
      </c>
      <c r="AJ832" s="228">
        <f t="shared" si="229"/>
        <v>1146</v>
      </c>
      <c r="AK832" s="218"/>
      <c r="AL832" s="229">
        <f t="shared" si="230"/>
        <v>0</v>
      </c>
      <c r="AM832" s="204"/>
      <c r="AN832" s="230">
        <v>50</v>
      </c>
      <c r="AO832" s="231">
        <f>AB832*AN832</f>
        <v>0</v>
      </c>
      <c r="AP832" s="232">
        <v>0.05</v>
      </c>
      <c r="AQ832" s="233">
        <f>AB832*AN832*AP832</f>
        <v>0</v>
      </c>
      <c r="AR832" s="234"/>
      <c r="AS832" s="235"/>
      <c r="AT832" s="236"/>
      <c r="AU832" s="237"/>
      <c r="AV832" s="238">
        <v>98</v>
      </c>
      <c r="AW832" s="239">
        <f>'[1]Nastavení cen'!$H$17</f>
        <v>390</v>
      </c>
      <c r="AX832" s="240">
        <v>165</v>
      </c>
    </row>
    <row r="833" spans="1:50" ht="17.25" hidden="1" customHeight="1" x14ac:dyDescent="0.3">
      <c r="A833" s="213"/>
      <c r="B833" s="214"/>
      <c r="C833" s="215"/>
      <c r="D833" s="186"/>
      <c r="E833" s="184"/>
      <c r="F833" s="185"/>
      <c r="G833" s="186"/>
      <c r="H833" s="186"/>
      <c r="I833" s="187"/>
      <c r="J833" s="188"/>
      <c r="K833" s="216"/>
      <c r="L833" s="186"/>
      <c r="M833" s="186"/>
      <c r="N833" s="187"/>
      <c r="O833" s="191"/>
      <c r="P833" s="384" t="s">
        <v>713</v>
      </c>
      <c r="Q833" s="218"/>
      <c r="R833" s="219">
        <f t="shared" si="224"/>
        <v>0</v>
      </c>
      <c r="S833" s="219">
        <f t="shared" si="225"/>
        <v>7</v>
      </c>
      <c r="T833" s="195"/>
      <c r="U833" s="196">
        <v>4</v>
      </c>
      <c r="V833" s="89">
        <f t="shared" si="220"/>
        <v>0</v>
      </c>
      <c r="W833" s="220" t="s">
        <v>863</v>
      </c>
      <c r="X833" s="221" t="s">
        <v>866</v>
      </c>
      <c r="Y833" s="222" t="s">
        <v>43</v>
      </c>
      <c r="Z833" s="199"/>
      <c r="AA833" s="218"/>
      <c r="AB833" s="223">
        <v>0</v>
      </c>
      <c r="AC833" s="224" t="s">
        <v>40</v>
      </c>
      <c r="AD833" s="225">
        <f t="shared" si="307"/>
        <v>637</v>
      </c>
      <c r="AE833" s="226">
        <f>CEILING(AD833+AD833*'[1]Nastavení cen'!$J$17,1)</f>
        <v>931</v>
      </c>
      <c r="AF833" s="226">
        <f t="shared" si="308"/>
        <v>0</v>
      </c>
      <c r="AG833" s="241"/>
      <c r="AH833" s="242"/>
      <c r="AI833" s="242"/>
      <c r="AJ833" s="228">
        <f t="shared" si="229"/>
        <v>931</v>
      </c>
      <c r="AK833" s="218"/>
      <c r="AL833" s="229">
        <f t="shared" si="230"/>
        <v>0</v>
      </c>
      <c r="AM833" s="204"/>
      <c r="AN833" s="230" t="s">
        <v>41</v>
      </c>
      <c r="AO833" s="231" t="s">
        <v>41</v>
      </c>
      <c r="AP833" s="245" t="s">
        <v>41</v>
      </c>
      <c r="AQ833" s="233" t="s">
        <v>41</v>
      </c>
      <c r="AR833" s="234" t="s">
        <v>41</v>
      </c>
      <c r="AS833" s="235"/>
      <c r="AT833" s="236"/>
      <c r="AU833" s="237"/>
      <c r="AV833" s="238">
        <v>98</v>
      </c>
      <c r="AW833" s="239">
        <f>'[1]Nastavení cen'!$H$17</f>
        <v>390</v>
      </c>
      <c r="AX833" s="240"/>
    </row>
    <row r="834" spans="1:50" ht="17.25" hidden="1" customHeight="1" x14ac:dyDescent="0.3">
      <c r="A834" s="213"/>
      <c r="B834" s="214"/>
      <c r="C834" s="215"/>
      <c r="D834" s="186"/>
      <c r="E834" s="184"/>
      <c r="F834" s="185"/>
      <c r="G834" s="186"/>
      <c r="H834" s="186"/>
      <c r="I834" s="187"/>
      <c r="J834" s="188"/>
      <c r="K834" s="216"/>
      <c r="L834" s="186"/>
      <c r="M834" s="186"/>
      <c r="N834" s="187"/>
      <c r="O834" s="191"/>
      <c r="P834" s="384" t="s">
        <v>713</v>
      </c>
      <c r="Q834" s="218"/>
      <c r="R834" s="219">
        <f t="shared" si="224"/>
        <v>0</v>
      </c>
      <c r="S834" s="219">
        <f t="shared" si="225"/>
        <v>7</v>
      </c>
      <c r="T834" s="195"/>
      <c r="U834" s="196">
        <v>1</v>
      </c>
      <c r="V834" s="89">
        <f t="shared" si="220"/>
        <v>0</v>
      </c>
      <c r="W834" s="220" t="s">
        <v>868</v>
      </c>
      <c r="X834" s="221" t="s">
        <v>869</v>
      </c>
      <c r="Y834" s="222" t="s">
        <v>870</v>
      </c>
      <c r="Z834" s="199"/>
      <c r="AA834" s="218"/>
      <c r="AB834" s="223">
        <v>0</v>
      </c>
      <c r="AC834" s="224" t="s">
        <v>40</v>
      </c>
      <c r="AD834" s="225">
        <f t="shared" si="307"/>
        <v>1040</v>
      </c>
      <c r="AE834" s="226">
        <f>CEILING(AD834+AD834*'[1]Nastavení cen'!$J$17,1)</f>
        <v>1519</v>
      </c>
      <c r="AF834" s="226">
        <f t="shared" si="308"/>
        <v>0</v>
      </c>
      <c r="AG834" s="241">
        <f>CEILING(AX834+(AX834*'[1]Nastavení cen'!$G$17),1)</f>
        <v>605</v>
      </c>
      <c r="AH834" s="242">
        <f>CEILING(AG834*'[1]Nastavení cen'!$K$17,1)+AG834</f>
        <v>787</v>
      </c>
      <c r="AI834" s="242">
        <f t="shared" ref="AI834:AI836" si="309">(AB834*AH834)</f>
        <v>0</v>
      </c>
      <c r="AJ834" s="228">
        <f t="shared" si="229"/>
        <v>2306</v>
      </c>
      <c r="AK834" s="218"/>
      <c r="AL834" s="229">
        <f t="shared" si="230"/>
        <v>0</v>
      </c>
      <c r="AM834" s="204"/>
      <c r="AN834" s="230">
        <v>60</v>
      </c>
      <c r="AO834" s="231">
        <f t="shared" ref="AO834:AO836" si="310">AB834*AN834</f>
        <v>0</v>
      </c>
      <c r="AP834" s="232">
        <v>0.05</v>
      </c>
      <c r="AQ834" s="233">
        <f t="shared" ref="AQ834:AQ835" si="311">AB834*AN834*AP834</f>
        <v>0</v>
      </c>
      <c r="AR834" s="234"/>
      <c r="AS834" s="235"/>
      <c r="AT834" s="236"/>
      <c r="AU834" s="237"/>
      <c r="AV834" s="238">
        <v>160</v>
      </c>
      <c r="AW834" s="239">
        <f>'[1]Nastavení cen'!$H$17</f>
        <v>390</v>
      </c>
      <c r="AX834" s="240">
        <v>605</v>
      </c>
    </row>
    <row r="835" spans="1:50" ht="17.25" hidden="1" customHeight="1" x14ac:dyDescent="0.3">
      <c r="A835" s="213"/>
      <c r="B835" s="214"/>
      <c r="C835" s="215"/>
      <c r="D835" s="186"/>
      <c r="E835" s="184"/>
      <c r="F835" s="185"/>
      <c r="G835" s="186"/>
      <c r="H835" s="186"/>
      <c r="I835" s="187"/>
      <c r="J835" s="188"/>
      <c r="K835" s="216"/>
      <c r="L835" s="186"/>
      <c r="M835" s="186"/>
      <c r="N835" s="187"/>
      <c r="O835" s="191"/>
      <c r="P835" s="384" t="s">
        <v>713</v>
      </c>
      <c r="Q835" s="218"/>
      <c r="R835" s="219">
        <f t="shared" si="224"/>
        <v>0</v>
      </c>
      <c r="S835" s="219">
        <f t="shared" si="225"/>
        <v>7</v>
      </c>
      <c r="T835" s="195"/>
      <c r="U835" s="196">
        <v>2</v>
      </c>
      <c r="V835" s="89">
        <f t="shared" si="220"/>
        <v>0</v>
      </c>
      <c r="W835" s="220" t="s">
        <v>868</v>
      </c>
      <c r="X835" s="221" t="s">
        <v>871</v>
      </c>
      <c r="Y835" s="222" t="s">
        <v>872</v>
      </c>
      <c r="Z835" s="199"/>
      <c r="AA835" s="218"/>
      <c r="AB835" s="223">
        <v>0</v>
      </c>
      <c r="AC835" s="224" t="s">
        <v>40</v>
      </c>
      <c r="AD835" s="225">
        <f t="shared" si="307"/>
        <v>689</v>
      </c>
      <c r="AE835" s="226">
        <f>CEILING(AD835+AD835*'[1]Nastavení cen'!$J$17,1)</f>
        <v>1006</v>
      </c>
      <c r="AF835" s="226">
        <f t="shared" si="308"/>
        <v>0</v>
      </c>
      <c r="AG835" s="241">
        <f>CEILING(AX835+(AX835*'[1]Nastavení cen'!$G$17),1)</f>
        <v>220</v>
      </c>
      <c r="AH835" s="242">
        <f>CEILING(AG835*'[1]Nastavení cen'!$K$17,1)+AG835</f>
        <v>286</v>
      </c>
      <c r="AI835" s="242">
        <f t="shared" si="309"/>
        <v>0</v>
      </c>
      <c r="AJ835" s="228">
        <f t="shared" si="229"/>
        <v>1292</v>
      </c>
      <c r="AK835" s="218"/>
      <c r="AL835" s="229">
        <f t="shared" si="230"/>
        <v>0</v>
      </c>
      <c r="AM835" s="204"/>
      <c r="AN835" s="230">
        <v>30</v>
      </c>
      <c r="AO835" s="231">
        <f t="shared" si="310"/>
        <v>0</v>
      </c>
      <c r="AP835" s="232">
        <v>0.05</v>
      </c>
      <c r="AQ835" s="233">
        <f t="shared" si="311"/>
        <v>0</v>
      </c>
      <c r="AR835" s="234"/>
      <c r="AS835" s="235"/>
      <c r="AT835" s="236"/>
      <c r="AU835" s="237"/>
      <c r="AV835" s="238">
        <v>106</v>
      </c>
      <c r="AW835" s="239">
        <f>'[1]Nastavení cen'!$H$17</f>
        <v>390</v>
      </c>
      <c r="AX835" s="240">
        <v>220</v>
      </c>
    </row>
    <row r="836" spans="1:50" ht="25.05" customHeight="1" x14ac:dyDescent="0.3">
      <c r="A836" s="213"/>
      <c r="B836" s="214"/>
      <c r="C836" s="215"/>
      <c r="D836" s="186"/>
      <c r="E836" s="184"/>
      <c r="F836" s="185"/>
      <c r="G836" s="186"/>
      <c r="H836" s="186"/>
      <c r="I836" s="187"/>
      <c r="J836" s="188"/>
      <c r="K836" s="216"/>
      <c r="L836" s="186"/>
      <c r="M836" s="186"/>
      <c r="N836" s="187"/>
      <c r="O836" s="191"/>
      <c r="P836" s="384" t="s">
        <v>713</v>
      </c>
      <c r="Q836" s="218"/>
      <c r="R836" s="219">
        <f t="shared" si="224"/>
        <v>0</v>
      </c>
      <c r="S836" s="219">
        <f t="shared" si="225"/>
        <v>7</v>
      </c>
      <c r="T836" s="195">
        <v>21</v>
      </c>
      <c r="U836" s="196">
        <v>5</v>
      </c>
      <c r="V836" s="89">
        <f t="shared" si="220"/>
        <v>0</v>
      </c>
      <c r="W836" s="220" t="s">
        <v>873</v>
      </c>
      <c r="X836" s="221" t="s">
        <v>874</v>
      </c>
      <c r="Y836" s="222" t="s">
        <v>875</v>
      </c>
      <c r="Z836" s="199"/>
      <c r="AA836" s="218"/>
      <c r="AB836" s="223">
        <v>1</v>
      </c>
      <c r="AC836" s="224" t="s">
        <v>40</v>
      </c>
      <c r="AD836" s="225">
        <f t="shared" si="307"/>
        <v>566</v>
      </c>
      <c r="AE836" s="226"/>
      <c r="AF836" s="226">
        <f t="shared" si="308"/>
        <v>0</v>
      </c>
      <c r="AG836" s="227">
        <f>CEILING(AX836+(AX836*'[1]Nastavení cen'!$G$17),1)</f>
        <v>1000</v>
      </c>
      <c r="AH836" s="227"/>
      <c r="AI836" s="227">
        <f t="shared" si="309"/>
        <v>0</v>
      </c>
      <c r="AJ836" s="228">
        <f t="shared" si="229"/>
        <v>0</v>
      </c>
      <c r="AK836" s="218"/>
      <c r="AL836" s="229">
        <f t="shared" si="230"/>
        <v>0</v>
      </c>
      <c r="AM836" s="204"/>
      <c r="AN836" s="230">
        <v>2</v>
      </c>
      <c r="AO836" s="231">
        <f t="shared" si="310"/>
        <v>2</v>
      </c>
      <c r="AP836" s="232">
        <v>0.05</v>
      </c>
      <c r="AQ836" s="233" t="s">
        <v>41</v>
      </c>
      <c r="AR836" s="234">
        <f>AO836*AP836</f>
        <v>0.1</v>
      </c>
      <c r="AS836" s="235"/>
      <c r="AT836" s="236"/>
      <c r="AU836" s="237"/>
      <c r="AV836" s="238">
        <v>87</v>
      </c>
      <c r="AW836" s="239">
        <f>'[1]Nastavení cen'!$H$17</f>
        <v>390</v>
      </c>
      <c r="AX836" s="240">
        <v>1000</v>
      </c>
    </row>
    <row r="837" spans="1:50" ht="17.25" hidden="1" customHeight="1" x14ac:dyDescent="0.3">
      <c r="A837" s="213"/>
      <c r="B837" s="214"/>
      <c r="C837" s="215"/>
      <c r="D837" s="186"/>
      <c r="E837" s="184"/>
      <c r="F837" s="185"/>
      <c r="G837" s="186"/>
      <c r="H837" s="186"/>
      <c r="I837" s="187"/>
      <c r="J837" s="188"/>
      <c r="K837" s="216"/>
      <c r="L837" s="186"/>
      <c r="M837" s="186"/>
      <c r="N837" s="187"/>
      <c r="O837" s="191"/>
      <c r="P837" s="384" t="s">
        <v>713</v>
      </c>
      <c r="Q837" s="218"/>
      <c r="R837" s="219">
        <f t="shared" si="224"/>
        <v>0</v>
      </c>
      <c r="S837" s="219">
        <f t="shared" si="225"/>
        <v>7</v>
      </c>
      <c r="T837" s="195"/>
      <c r="U837" s="196">
        <v>4</v>
      </c>
      <c r="V837" s="89">
        <f t="shared" si="220"/>
        <v>0</v>
      </c>
      <c r="W837" s="220" t="s">
        <v>873</v>
      </c>
      <c r="X837" s="221" t="s">
        <v>874</v>
      </c>
      <c r="Y837" s="222" t="s">
        <v>43</v>
      </c>
      <c r="Z837" s="199"/>
      <c r="AA837" s="218"/>
      <c r="AB837" s="223">
        <v>0</v>
      </c>
      <c r="AC837" s="224" t="s">
        <v>40</v>
      </c>
      <c r="AD837" s="225">
        <f t="shared" si="307"/>
        <v>566</v>
      </c>
      <c r="AE837" s="226">
        <f>CEILING(AD837+AD837*'[1]Nastavení cen'!$J$17,1)</f>
        <v>827</v>
      </c>
      <c r="AF837" s="226">
        <f t="shared" si="308"/>
        <v>0</v>
      </c>
      <c r="AG837" s="227"/>
      <c r="AH837" s="227"/>
      <c r="AI837" s="227"/>
      <c r="AJ837" s="228">
        <f t="shared" si="229"/>
        <v>827</v>
      </c>
      <c r="AK837" s="218"/>
      <c r="AL837" s="229">
        <f t="shared" si="230"/>
        <v>0</v>
      </c>
      <c r="AM837" s="204"/>
      <c r="AN837" s="230" t="s">
        <v>41</v>
      </c>
      <c r="AO837" s="231" t="s">
        <v>41</v>
      </c>
      <c r="AP837" s="245" t="s">
        <v>41</v>
      </c>
      <c r="AQ837" s="233" t="s">
        <v>41</v>
      </c>
      <c r="AR837" s="234" t="s">
        <v>41</v>
      </c>
      <c r="AS837" s="235"/>
      <c r="AT837" s="236"/>
      <c r="AU837" s="237"/>
      <c r="AV837" s="238">
        <v>87</v>
      </c>
      <c r="AW837" s="239">
        <f>'[1]Nastavení cen'!$H$17</f>
        <v>390</v>
      </c>
      <c r="AX837" s="240"/>
    </row>
    <row r="838" spans="1:50" ht="25.05" customHeight="1" x14ac:dyDescent="0.3">
      <c r="A838" s="213"/>
      <c r="B838" s="214"/>
      <c r="C838" s="215"/>
      <c r="D838" s="186"/>
      <c r="E838" s="184"/>
      <c r="F838" s="185"/>
      <c r="G838" s="186"/>
      <c r="H838" s="186"/>
      <c r="I838" s="187"/>
      <c r="J838" s="188"/>
      <c r="K838" s="216"/>
      <c r="L838" s="186"/>
      <c r="M838" s="186"/>
      <c r="N838" s="187"/>
      <c r="O838" s="191"/>
      <c r="P838" s="384" t="s">
        <v>713</v>
      </c>
      <c r="Q838" s="218"/>
      <c r="R838" s="219">
        <f t="shared" si="224"/>
        <v>0</v>
      </c>
      <c r="S838" s="219">
        <f t="shared" si="225"/>
        <v>7</v>
      </c>
      <c r="T838" s="195">
        <v>22</v>
      </c>
      <c r="U838" s="196">
        <v>5</v>
      </c>
      <c r="V838" s="89">
        <f t="shared" si="220"/>
        <v>0</v>
      </c>
      <c r="W838" s="220" t="s">
        <v>873</v>
      </c>
      <c r="X838" s="221" t="s">
        <v>876</v>
      </c>
      <c r="Y838" s="222" t="s">
        <v>877</v>
      </c>
      <c r="Z838" s="199"/>
      <c r="AA838" s="218"/>
      <c r="AB838" s="223">
        <v>1</v>
      </c>
      <c r="AC838" s="224" t="s">
        <v>40</v>
      </c>
      <c r="AD838" s="225">
        <f t="shared" si="307"/>
        <v>566</v>
      </c>
      <c r="AE838" s="226"/>
      <c r="AF838" s="226">
        <f t="shared" si="308"/>
        <v>0</v>
      </c>
      <c r="AG838" s="227">
        <f>CEILING(AX838+(AX838*'[1]Nastavení cen'!$G$17),1)</f>
        <v>1500</v>
      </c>
      <c r="AH838" s="227"/>
      <c r="AI838" s="227">
        <f>(AB838*AH838)</f>
        <v>0</v>
      </c>
      <c r="AJ838" s="228">
        <f t="shared" si="229"/>
        <v>0</v>
      </c>
      <c r="AK838" s="218"/>
      <c r="AL838" s="229">
        <f t="shared" si="230"/>
        <v>0</v>
      </c>
      <c r="AM838" s="204"/>
      <c r="AN838" s="230">
        <v>3</v>
      </c>
      <c r="AO838" s="231">
        <f>AB838*AN838</f>
        <v>3</v>
      </c>
      <c r="AP838" s="232">
        <v>0.05</v>
      </c>
      <c r="AQ838" s="233" t="s">
        <v>41</v>
      </c>
      <c r="AR838" s="234">
        <f>AO838*AP838</f>
        <v>0.15000000000000002</v>
      </c>
      <c r="AS838" s="235"/>
      <c r="AT838" s="236"/>
      <c r="AU838" s="237"/>
      <c r="AV838" s="238">
        <v>87</v>
      </c>
      <c r="AW838" s="239">
        <f>'[1]Nastavení cen'!$H$17</f>
        <v>390</v>
      </c>
      <c r="AX838" s="240">
        <v>1500</v>
      </c>
    </row>
    <row r="839" spans="1:50" ht="17.25" hidden="1" customHeight="1" x14ac:dyDescent="0.3">
      <c r="A839" s="213"/>
      <c r="B839" s="214"/>
      <c r="C839" s="215"/>
      <c r="D839" s="186"/>
      <c r="E839" s="184"/>
      <c r="F839" s="185"/>
      <c r="G839" s="186"/>
      <c r="H839" s="186"/>
      <c r="I839" s="187"/>
      <c r="J839" s="188"/>
      <c r="K839" s="216"/>
      <c r="L839" s="186"/>
      <c r="M839" s="186"/>
      <c r="N839" s="187"/>
      <c r="O839" s="191"/>
      <c r="P839" s="384" t="s">
        <v>713</v>
      </c>
      <c r="Q839" s="218"/>
      <c r="R839" s="219">
        <f t="shared" si="224"/>
        <v>0</v>
      </c>
      <c r="S839" s="219">
        <f t="shared" si="225"/>
        <v>7</v>
      </c>
      <c r="T839" s="195"/>
      <c r="U839" s="196">
        <v>4</v>
      </c>
      <c r="V839" s="89">
        <f t="shared" si="220"/>
        <v>0</v>
      </c>
      <c r="W839" s="220" t="s">
        <v>873</v>
      </c>
      <c r="X839" s="221" t="s">
        <v>876</v>
      </c>
      <c r="Y839" s="222" t="s">
        <v>43</v>
      </c>
      <c r="Z839" s="199"/>
      <c r="AA839" s="218"/>
      <c r="AB839" s="223">
        <v>0</v>
      </c>
      <c r="AC839" s="224" t="s">
        <v>40</v>
      </c>
      <c r="AD839" s="225">
        <f t="shared" si="307"/>
        <v>566</v>
      </c>
      <c r="AE839" s="226">
        <f>CEILING(AD839+AD839*'[1]Nastavení cen'!$J$17,1)</f>
        <v>827</v>
      </c>
      <c r="AF839" s="226">
        <f t="shared" si="308"/>
        <v>0</v>
      </c>
      <c r="AG839" s="227"/>
      <c r="AH839" s="227"/>
      <c r="AI839" s="227"/>
      <c r="AJ839" s="228">
        <f t="shared" si="229"/>
        <v>827</v>
      </c>
      <c r="AK839" s="218"/>
      <c r="AL839" s="229">
        <f t="shared" si="230"/>
        <v>0</v>
      </c>
      <c r="AM839" s="204"/>
      <c r="AN839" s="230" t="s">
        <v>41</v>
      </c>
      <c r="AO839" s="231" t="s">
        <v>41</v>
      </c>
      <c r="AP839" s="245" t="s">
        <v>41</v>
      </c>
      <c r="AQ839" s="233" t="s">
        <v>41</v>
      </c>
      <c r="AR839" s="234" t="s">
        <v>41</v>
      </c>
      <c r="AS839" s="235"/>
      <c r="AT839" s="236"/>
      <c r="AU839" s="237"/>
      <c r="AV839" s="238">
        <v>87</v>
      </c>
      <c r="AW839" s="239">
        <f>'[1]Nastavení cen'!$H$17</f>
        <v>390</v>
      </c>
      <c r="AX839" s="240"/>
    </row>
    <row r="840" spans="1:50" ht="17.25" hidden="1" customHeight="1" x14ac:dyDescent="0.3">
      <c r="A840" s="213"/>
      <c r="B840" s="214"/>
      <c r="C840" s="215"/>
      <c r="D840" s="186"/>
      <c r="E840" s="184"/>
      <c r="F840" s="185"/>
      <c r="G840" s="186"/>
      <c r="H840" s="186"/>
      <c r="I840" s="187"/>
      <c r="J840" s="188"/>
      <c r="K840" s="216"/>
      <c r="L840" s="186"/>
      <c r="M840" s="186"/>
      <c r="N840" s="187"/>
      <c r="O840" s="191"/>
      <c r="P840" s="384" t="s">
        <v>713</v>
      </c>
      <c r="Q840" s="218"/>
      <c r="R840" s="219">
        <f t="shared" si="224"/>
        <v>0</v>
      </c>
      <c r="S840" s="219">
        <f t="shared" si="225"/>
        <v>7</v>
      </c>
      <c r="T840" s="195"/>
      <c r="U840" s="196">
        <v>4</v>
      </c>
      <c r="V840" s="89">
        <f t="shared" si="220"/>
        <v>0</v>
      </c>
      <c r="W840" s="220" t="s">
        <v>863</v>
      </c>
      <c r="X840" s="221" t="s">
        <v>878</v>
      </c>
      <c r="Y840" s="222" t="s">
        <v>43</v>
      </c>
      <c r="Z840" s="199"/>
      <c r="AA840" s="218"/>
      <c r="AB840" s="223">
        <v>0</v>
      </c>
      <c r="AC840" s="224" t="s">
        <v>40</v>
      </c>
      <c r="AD840" s="225">
        <f t="shared" si="307"/>
        <v>202</v>
      </c>
      <c r="AE840" s="226">
        <f>CEILING(AD840+AD840*'[1]Nastavení cen'!$J$17,1)</f>
        <v>295</v>
      </c>
      <c r="AF840" s="226">
        <f t="shared" si="308"/>
        <v>0</v>
      </c>
      <c r="AG840" s="241"/>
      <c r="AH840" s="242"/>
      <c r="AI840" s="242"/>
      <c r="AJ840" s="228">
        <f t="shared" si="229"/>
        <v>295</v>
      </c>
      <c r="AK840" s="218"/>
      <c r="AL840" s="229">
        <f t="shared" si="230"/>
        <v>0</v>
      </c>
      <c r="AM840" s="204"/>
      <c r="AN840" s="230" t="s">
        <v>41</v>
      </c>
      <c r="AO840" s="231" t="s">
        <v>41</v>
      </c>
      <c r="AP840" s="245" t="s">
        <v>41</v>
      </c>
      <c r="AQ840" s="233" t="s">
        <v>41</v>
      </c>
      <c r="AR840" s="234" t="s">
        <v>41</v>
      </c>
      <c r="AS840" s="235"/>
      <c r="AT840" s="236"/>
      <c r="AU840" s="237"/>
      <c r="AV840" s="238">
        <v>31</v>
      </c>
      <c r="AW840" s="239">
        <f>'[1]Nastavení cen'!$H$17</f>
        <v>390</v>
      </c>
      <c r="AX840" s="240"/>
    </row>
    <row r="841" spans="1:50" ht="17.25" hidden="1" customHeight="1" x14ac:dyDescent="0.3">
      <c r="A841" s="213"/>
      <c r="B841" s="214"/>
      <c r="C841" s="215"/>
      <c r="D841" s="186"/>
      <c r="E841" s="184"/>
      <c r="F841" s="185"/>
      <c r="G841" s="186"/>
      <c r="H841" s="186"/>
      <c r="I841" s="187"/>
      <c r="J841" s="188"/>
      <c r="K841" s="216"/>
      <c r="L841" s="186"/>
      <c r="M841" s="186"/>
      <c r="N841" s="187"/>
      <c r="O841" s="191"/>
      <c r="P841" s="384" t="s">
        <v>713</v>
      </c>
      <c r="Q841" s="218"/>
      <c r="R841" s="219">
        <f t="shared" si="224"/>
        <v>0</v>
      </c>
      <c r="S841" s="219">
        <f t="shared" si="225"/>
        <v>7</v>
      </c>
      <c r="T841" s="195"/>
      <c r="U841" s="196">
        <v>3</v>
      </c>
      <c r="V841" s="89">
        <f t="shared" si="220"/>
        <v>0</v>
      </c>
      <c r="W841" s="220" t="s">
        <v>879</v>
      </c>
      <c r="X841" s="221" t="s">
        <v>880</v>
      </c>
      <c r="Y841" s="222" t="s">
        <v>881</v>
      </c>
      <c r="Z841" s="199"/>
      <c r="AA841" s="218"/>
      <c r="AB841" s="223">
        <v>0</v>
      </c>
      <c r="AC841" s="224" t="s">
        <v>40</v>
      </c>
      <c r="AD841" s="225">
        <f t="shared" si="307"/>
        <v>611</v>
      </c>
      <c r="AE841" s="226">
        <f>CEILING(AD841+AD841*'[1]Nastavení cen'!$J$17,1)</f>
        <v>893</v>
      </c>
      <c r="AF841" s="226">
        <f t="shared" si="308"/>
        <v>0</v>
      </c>
      <c r="AG841" s="241">
        <f>CEILING(AX841+(AX841*'[1]Nastavení cen'!$G$17),1)</f>
        <v>220</v>
      </c>
      <c r="AH841" s="242">
        <f>CEILING(AG841*'[1]Nastavení cen'!$K$17,1)+AG841</f>
        <v>286</v>
      </c>
      <c r="AI841" s="242">
        <f t="shared" ref="AI841:AI844" si="312">(AB841*AH841)</f>
        <v>0</v>
      </c>
      <c r="AJ841" s="228">
        <f t="shared" si="229"/>
        <v>1179</v>
      </c>
      <c r="AK841" s="218"/>
      <c r="AL841" s="229">
        <f t="shared" si="230"/>
        <v>0</v>
      </c>
      <c r="AM841" s="204"/>
      <c r="AN841" s="230">
        <v>30</v>
      </c>
      <c r="AO841" s="231">
        <f t="shared" ref="AO841:AO844" si="313">AB841*AN841</f>
        <v>0</v>
      </c>
      <c r="AP841" s="232">
        <v>0.05</v>
      </c>
      <c r="AQ841" s="233">
        <f>AB841*AN841*AP841</f>
        <v>0</v>
      </c>
      <c r="AR841" s="234"/>
      <c r="AS841" s="235"/>
      <c r="AT841" s="236"/>
      <c r="AU841" s="237"/>
      <c r="AV841" s="238">
        <v>94</v>
      </c>
      <c r="AW841" s="239">
        <f>'[1]Nastavení cen'!$H$17</f>
        <v>390</v>
      </c>
      <c r="AX841" s="240">
        <v>220</v>
      </c>
    </row>
    <row r="842" spans="1:50" ht="17.25" hidden="1" customHeight="1" x14ac:dyDescent="0.3">
      <c r="A842" s="213"/>
      <c r="B842" s="214"/>
      <c r="C842" s="215"/>
      <c r="D842" s="186"/>
      <c r="E842" s="184"/>
      <c r="F842" s="185"/>
      <c r="G842" s="186"/>
      <c r="H842" s="186"/>
      <c r="I842" s="187"/>
      <c r="J842" s="188"/>
      <c r="K842" s="216"/>
      <c r="L842" s="186"/>
      <c r="M842" s="186"/>
      <c r="N842" s="187"/>
      <c r="O842" s="191"/>
      <c r="P842" s="384" t="s">
        <v>713</v>
      </c>
      <c r="Q842" s="218"/>
      <c r="R842" s="219">
        <f t="shared" si="224"/>
        <v>0</v>
      </c>
      <c r="S842" s="219">
        <f t="shared" si="225"/>
        <v>7</v>
      </c>
      <c r="T842" s="195"/>
      <c r="U842" s="196">
        <v>3</v>
      </c>
      <c r="V842" s="89">
        <f t="shared" si="220"/>
        <v>0</v>
      </c>
      <c r="W842" s="220" t="s">
        <v>879</v>
      </c>
      <c r="X842" s="221" t="s">
        <v>882</v>
      </c>
      <c r="Y842" s="222" t="s">
        <v>883</v>
      </c>
      <c r="Z842" s="199"/>
      <c r="AA842" s="218"/>
      <c r="AB842" s="223">
        <v>0</v>
      </c>
      <c r="AC842" s="224" t="s">
        <v>40</v>
      </c>
      <c r="AD842" s="225">
        <f t="shared" si="307"/>
        <v>228</v>
      </c>
      <c r="AE842" s="226">
        <f>CEILING(AD842+AD842*'[1]Nastavení cen'!$J$17,1)</f>
        <v>333</v>
      </c>
      <c r="AF842" s="226">
        <f t="shared" si="308"/>
        <v>0</v>
      </c>
      <c r="AG842" s="241">
        <f>CEILING(AX842+(AX842*'[1]Nastavení cen'!$G$17),1)</f>
        <v>165</v>
      </c>
      <c r="AH842" s="242">
        <f>CEILING(AG842*'[1]Nastavení cen'!$K$17,1)+AG842</f>
        <v>215</v>
      </c>
      <c r="AI842" s="242">
        <f t="shared" si="312"/>
        <v>0</v>
      </c>
      <c r="AJ842" s="228">
        <f t="shared" si="229"/>
        <v>548</v>
      </c>
      <c r="AK842" s="218"/>
      <c r="AL842" s="229">
        <f t="shared" si="230"/>
        <v>0</v>
      </c>
      <c r="AM842" s="204"/>
      <c r="AN842" s="230">
        <v>10</v>
      </c>
      <c r="AO842" s="231">
        <f t="shared" si="313"/>
        <v>0</v>
      </c>
      <c r="AP842" s="232">
        <v>0.05</v>
      </c>
      <c r="AQ842" s="233" t="s">
        <v>41</v>
      </c>
      <c r="AR842" s="234">
        <f t="shared" ref="AR842:AR844" si="314">AO842*AP842</f>
        <v>0</v>
      </c>
      <c r="AS842" s="235"/>
      <c r="AT842" s="236"/>
      <c r="AU842" s="237"/>
      <c r="AV842" s="238">
        <v>35</v>
      </c>
      <c r="AW842" s="239">
        <f>'[1]Nastavení cen'!$H$17</f>
        <v>390</v>
      </c>
      <c r="AX842" s="240">
        <v>165</v>
      </c>
    </row>
    <row r="843" spans="1:50" ht="17.25" hidden="1" customHeight="1" x14ac:dyDescent="0.3">
      <c r="A843" s="213"/>
      <c r="B843" s="214"/>
      <c r="C843" s="215"/>
      <c r="D843" s="186"/>
      <c r="E843" s="184"/>
      <c r="F843" s="185"/>
      <c r="G843" s="186"/>
      <c r="H843" s="186"/>
      <c r="I843" s="187"/>
      <c r="J843" s="188"/>
      <c r="K843" s="216"/>
      <c r="L843" s="186"/>
      <c r="M843" s="186"/>
      <c r="N843" s="187"/>
      <c r="O843" s="191"/>
      <c r="P843" s="384" t="s">
        <v>713</v>
      </c>
      <c r="Q843" s="218"/>
      <c r="R843" s="219">
        <f t="shared" si="224"/>
        <v>0</v>
      </c>
      <c r="S843" s="219">
        <f t="shared" si="225"/>
        <v>7</v>
      </c>
      <c r="T843" s="195"/>
      <c r="U843" s="196">
        <v>2</v>
      </c>
      <c r="V843" s="89">
        <f t="shared" si="220"/>
        <v>0</v>
      </c>
      <c r="W843" s="220" t="s">
        <v>884</v>
      </c>
      <c r="X843" s="221" t="s">
        <v>885</v>
      </c>
      <c r="Y843" s="222" t="s">
        <v>886</v>
      </c>
      <c r="Z843" s="199"/>
      <c r="AA843" s="218"/>
      <c r="AB843" s="223">
        <v>0</v>
      </c>
      <c r="AC843" s="224" t="s">
        <v>146</v>
      </c>
      <c r="AD843" s="225">
        <f t="shared" si="307"/>
        <v>241</v>
      </c>
      <c r="AE843" s="226">
        <f>CEILING(AD843+AD843*'[1]Nastavení cen'!$J$17,1)</f>
        <v>352</v>
      </c>
      <c r="AF843" s="226">
        <f t="shared" si="308"/>
        <v>0</v>
      </c>
      <c r="AG843" s="241">
        <f>CEILING(AX843+(AX843*'[1]Nastavení cen'!$G$17),1)</f>
        <v>500</v>
      </c>
      <c r="AH843" s="242">
        <f>CEILING(AG843*'[1]Nastavení cen'!$K$17,1)+AG843</f>
        <v>650</v>
      </c>
      <c r="AI843" s="242">
        <f t="shared" si="312"/>
        <v>0</v>
      </c>
      <c r="AJ843" s="228">
        <f t="shared" si="229"/>
        <v>1002</v>
      </c>
      <c r="AK843" s="218"/>
      <c r="AL843" s="229">
        <f t="shared" si="230"/>
        <v>0</v>
      </c>
      <c r="AM843" s="204"/>
      <c r="AN843" s="230">
        <v>11</v>
      </c>
      <c r="AO843" s="231">
        <f t="shared" si="313"/>
        <v>0</v>
      </c>
      <c r="AP843" s="232">
        <v>0.05</v>
      </c>
      <c r="AQ843" s="233" t="s">
        <v>41</v>
      </c>
      <c r="AR843" s="234">
        <f t="shared" si="314"/>
        <v>0</v>
      </c>
      <c r="AS843" s="235"/>
      <c r="AT843" s="236"/>
      <c r="AU843" s="237"/>
      <c r="AV843" s="238">
        <v>37</v>
      </c>
      <c r="AW843" s="239">
        <f>'[1]Nastavení cen'!$H$17</f>
        <v>390</v>
      </c>
      <c r="AX843" s="240">
        <v>500</v>
      </c>
    </row>
    <row r="844" spans="1:50" ht="17.25" hidden="1" customHeight="1" x14ac:dyDescent="0.3">
      <c r="A844" s="213"/>
      <c r="B844" s="214"/>
      <c r="C844" s="215"/>
      <c r="D844" s="186"/>
      <c r="E844" s="184"/>
      <c r="F844" s="185"/>
      <c r="G844" s="186"/>
      <c r="H844" s="186"/>
      <c r="I844" s="187"/>
      <c r="J844" s="188"/>
      <c r="K844" s="216"/>
      <c r="L844" s="186"/>
      <c r="M844" s="186"/>
      <c r="N844" s="187"/>
      <c r="O844" s="191"/>
      <c r="P844" s="384" t="s">
        <v>713</v>
      </c>
      <c r="Q844" s="218"/>
      <c r="R844" s="219">
        <f t="shared" si="224"/>
        <v>0</v>
      </c>
      <c r="S844" s="219">
        <f t="shared" si="225"/>
        <v>7</v>
      </c>
      <c r="T844" s="195"/>
      <c r="U844" s="196">
        <v>5</v>
      </c>
      <c r="V844" s="89">
        <f t="shared" si="220"/>
        <v>0</v>
      </c>
      <c r="W844" s="220" t="s">
        <v>884</v>
      </c>
      <c r="X844" s="221" t="s">
        <v>885</v>
      </c>
      <c r="Y844" s="222" t="s">
        <v>887</v>
      </c>
      <c r="Z844" s="199"/>
      <c r="AA844" s="218"/>
      <c r="AB844" s="223">
        <v>0</v>
      </c>
      <c r="AC844" s="224" t="s">
        <v>146</v>
      </c>
      <c r="AD844" s="225">
        <f t="shared" si="307"/>
        <v>241</v>
      </c>
      <c r="AE844" s="226">
        <f>CEILING(AD844+AD844*'[1]Nastavení cen'!$J$17,1)</f>
        <v>352</v>
      </c>
      <c r="AF844" s="226">
        <f t="shared" si="308"/>
        <v>0</v>
      </c>
      <c r="AG844" s="227">
        <f>CEILING(AX844+(AX844*'[1]Nastavení cen'!$G$17),1)</f>
        <v>500</v>
      </c>
      <c r="AH844" s="227">
        <f>CEILING(AG844*'[1]Nastavení cen'!$K$17,1)+AG844</f>
        <v>650</v>
      </c>
      <c r="AI844" s="227">
        <f t="shared" si="312"/>
        <v>0</v>
      </c>
      <c r="AJ844" s="228">
        <f t="shared" si="229"/>
        <v>1002</v>
      </c>
      <c r="AK844" s="218"/>
      <c r="AL844" s="229">
        <f t="shared" si="230"/>
        <v>0</v>
      </c>
      <c r="AM844" s="204"/>
      <c r="AN844" s="230">
        <v>11</v>
      </c>
      <c r="AO844" s="231">
        <f t="shared" si="313"/>
        <v>0</v>
      </c>
      <c r="AP844" s="232">
        <v>0.05</v>
      </c>
      <c r="AQ844" s="233" t="s">
        <v>41</v>
      </c>
      <c r="AR844" s="234">
        <f t="shared" si="314"/>
        <v>0</v>
      </c>
      <c r="AS844" s="235"/>
      <c r="AT844" s="236"/>
      <c r="AU844" s="237"/>
      <c r="AV844" s="238">
        <v>37</v>
      </c>
      <c r="AW844" s="239">
        <f>'[1]Nastavení cen'!$H$17</f>
        <v>390</v>
      </c>
      <c r="AX844" s="240">
        <v>500</v>
      </c>
    </row>
    <row r="845" spans="1:50" ht="17.25" hidden="1" customHeight="1" x14ac:dyDescent="0.3">
      <c r="A845" s="213"/>
      <c r="B845" s="214"/>
      <c r="C845" s="215"/>
      <c r="D845" s="186"/>
      <c r="E845" s="184"/>
      <c r="F845" s="185"/>
      <c r="G845" s="186"/>
      <c r="H845" s="186"/>
      <c r="I845" s="187"/>
      <c r="J845" s="188"/>
      <c r="K845" s="216"/>
      <c r="L845" s="186"/>
      <c r="M845" s="186"/>
      <c r="N845" s="187"/>
      <c r="O845" s="191"/>
      <c r="P845" s="384" t="s">
        <v>713</v>
      </c>
      <c r="Q845" s="218"/>
      <c r="R845" s="219">
        <f t="shared" si="224"/>
        <v>0</v>
      </c>
      <c r="S845" s="219">
        <f t="shared" si="225"/>
        <v>7</v>
      </c>
      <c r="T845" s="195"/>
      <c r="U845" s="196">
        <v>4</v>
      </c>
      <c r="V845" s="89">
        <f t="shared" si="220"/>
        <v>0</v>
      </c>
      <c r="W845" s="220" t="s">
        <v>884</v>
      </c>
      <c r="X845" s="221" t="s">
        <v>885</v>
      </c>
      <c r="Y845" s="222" t="s">
        <v>43</v>
      </c>
      <c r="Z845" s="199"/>
      <c r="AA845" s="218"/>
      <c r="AB845" s="223">
        <v>0</v>
      </c>
      <c r="AC845" s="224" t="s">
        <v>146</v>
      </c>
      <c r="AD845" s="225">
        <f t="shared" si="307"/>
        <v>241</v>
      </c>
      <c r="AE845" s="226">
        <f>CEILING(AD845+AD845*'[1]Nastavení cen'!$J$17,1)</f>
        <v>352</v>
      </c>
      <c r="AF845" s="226">
        <f t="shared" si="308"/>
        <v>0</v>
      </c>
      <c r="AG845" s="241"/>
      <c r="AH845" s="242"/>
      <c r="AI845" s="242"/>
      <c r="AJ845" s="228">
        <f t="shared" si="229"/>
        <v>352</v>
      </c>
      <c r="AK845" s="218"/>
      <c r="AL845" s="229">
        <f t="shared" si="230"/>
        <v>0</v>
      </c>
      <c r="AM845" s="204"/>
      <c r="AN845" s="230" t="s">
        <v>41</v>
      </c>
      <c r="AO845" s="231" t="s">
        <v>41</v>
      </c>
      <c r="AP845" s="245" t="s">
        <v>41</v>
      </c>
      <c r="AQ845" s="233" t="s">
        <v>41</v>
      </c>
      <c r="AR845" s="234" t="s">
        <v>41</v>
      </c>
      <c r="AS845" s="235"/>
      <c r="AT845" s="236"/>
      <c r="AU845" s="237"/>
      <c r="AV845" s="238">
        <v>37</v>
      </c>
      <c r="AW845" s="239">
        <f>'[1]Nastavení cen'!$H$17</f>
        <v>390</v>
      </c>
      <c r="AX845" s="240"/>
    </row>
    <row r="846" spans="1:50" ht="17.25" hidden="1" customHeight="1" x14ac:dyDescent="0.3">
      <c r="A846" s="213"/>
      <c r="B846" s="214"/>
      <c r="C846" s="215"/>
      <c r="D846" s="186"/>
      <c r="E846" s="184"/>
      <c r="F846" s="185"/>
      <c r="G846" s="186"/>
      <c r="H846" s="186"/>
      <c r="I846" s="187"/>
      <c r="J846" s="188"/>
      <c r="K846" s="216"/>
      <c r="L846" s="186"/>
      <c r="M846" s="186"/>
      <c r="N846" s="187"/>
      <c r="O846" s="191"/>
      <c r="P846" s="384" t="s">
        <v>713</v>
      </c>
      <c r="Q846" s="218"/>
      <c r="R846" s="219">
        <f t="shared" si="224"/>
        <v>0</v>
      </c>
      <c r="S846" s="219">
        <f t="shared" si="225"/>
        <v>7</v>
      </c>
      <c r="T846" s="195"/>
      <c r="U846" s="196">
        <v>2</v>
      </c>
      <c r="V846" s="89">
        <f t="shared" si="220"/>
        <v>0</v>
      </c>
      <c r="W846" s="220" t="s">
        <v>884</v>
      </c>
      <c r="X846" s="221" t="s">
        <v>888</v>
      </c>
      <c r="Y846" s="222" t="s">
        <v>889</v>
      </c>
      <c r="Z846" s="199"/>
      <c r="AA846" s="218"/>
      <c r="AB846" s="223">
        <v>0</v>
      </c>
      <c r="AC846" s="224" t="s">
        <v>146</v>
      </c>
      <c r="AD846" s="225">
        <f t="shared" si="307"/>
        <v>254</v>
      </c>
      <c r="AE846" s="226">
        <f>CEILING(AD846+AD846*'[1]Nastavení cen'!$J$17,1)</f>
        <v>371</v>
      </c>
      <c r="AF846" s="226">
        <f t="shared" si="308"/>
        <v>0</v>
      </c>
      <c r="AG846" s="241">
        <f>CEILING(AX846+(AX846*'[1]Nastavení cen'!$G$17),1)</f>
        <v>700</v>
      </c>
      <c r="AH846" s="242">
        <f>CEILING(AG846*'[1]Nastavení cen'!$K$17,1)+AG846</f>
        <v>910</v>
      </c>
      <c r="AI846" s="242">
        <f t="shared" ref="AI846:AI847" si="315">(AB846*AH846)</f>
        <v>0</v>
      </c>
      <c r="AJ846" s="228">
        <f t="shared" si="229"/>
        <v>1281</v>
      </c>
      <c r="AK846" s="218"/>
      <c r="AL846" s="229">
        <f t="shared" si="230"/>
        <v>0</v>
      </c>
      <c r="AM846" s="204"/>
      <c r="AN846" s="230">
        <v>12</v>
      </c>
      <c r="AO846" s="231">
        <f t="shared" ref="AO846:AO847" si="316">AB846*AN846</f>
        <v>0</v>
      </c>
      <c r="AP846" s="232">
        <v>0.05</v>
      </c>
      <c r="AQ846" s="233" t="s">
        <v>41</v>
      </c>
      <c r="AR846" s="234">
        <f t="shared" ref="AR846:AR847" si="317">AO846*AP846</f>
        <v>0</v>
      </c>
      <c r="AS846" s="235"/>
      <c r="AT846" s="236"/>
      <c r="AU846" s="237"/>
      <c r="AV846" s="238">
        <v>39</v>
      </c>
      <c r="AW846" s="239">
        <f>'[1]Nastavení cen'!$H$17</f>
        <v>390</v>
      </c>
      <c r="AX846" s="240">
        <v>700</v>
      </c>
    </row>
    <row r="847" spans="1:50" ht="17.25" hidden="1" customHeight="1" x14ac:dyDescent="0.3">
      <c r="A847" s="213"/>
      <c r="B847" s="214"/>
      <c r="C847" s="215"/>
      <c r="D847" s="186"/>
      <c r="E847" s="184"/>
      <c r="F847" s="185"/>
      <c r="G847" s="186"/>
      <c r="H847" s="186"/>
      <c r="I847" s="187"/>
      <c r="J847" s="188"/>
      <c r="K847" s="216"/>
      <c r="L847" s="186"/>
      <c r="M847" s="186"/>
      <c r="N847" s="187"/>
      <c r="O847" s="191"/>
      <c r="P847" s="384" t="s">
        <v>713</v>
      </c>
      <c r="Q847" s="218"/>
      <c r="R847" s="219">
        <f t="shared" si="224"/>
        <v>0</v>
      </c>
      <c r="S847" s="219">
        <f t="shared" si="225"/>
        <v>7</v>
      </c>
      <c r="T847" s="195"/>
      <c r="U847" s="196">
        <v>5</v>
      </c>
      <c r="V847" s="89">
        <f t="shared" si="220"/>
        <v>0</v>
      </c>
      <c r="W847" s="220" t="s">
        <v>884</v>
      </c>
      <c r="X847" s="221" t="s">
        <v>888</v>
      </c>
      <c r="Y847" s="222" t="s">
        <v>890</v>
      </c>
      <c r="Z847" s="199"/>
      <c r="AA847" s="218"/>
      <c r="AB847" s="223">
        <v>0</v>
      </c>
      <c r="AC847" s="224" t="s">
        <v>146</v>
      </c>
      <c r="AD847" s="225">
        <f t="shared" si="307"/>
        <v>254</v>
      </c>
      <c r="AE847" s="226">
        <f>CEILING(AD847+AD847*'[1]Nastavení cen'!$J$17,1)</f>
        <v>371</v>
      </c>
      <c r="AF847" s="226">
        <f t="shared" si="308"/>
        <v>0</v>
      </c>
      <c r="AG847" s="227">
        <f>CEILING(AX847+(AX847*'[1]Nastavení cen'!$G$17),1)</f>
        <v>700</v>
      </c>
      <c r="AH847" s="227">
        <f>CEILING(AG847*'[1]Nastavení cen'!$K$17,1)+AG847</f>
        <v>910</v>
      </c>
      <c r="AI847" s="227">
        <f t="shared" si="315"/>
        <v>0</v>
      </c>
      <c r="AJ847" s="228">
        <f t="shared" si="229"/>
        <v>1281</v>
      </c>
      <c r="AK847" s="218"/>
      <c r="AL847" s="229">
        <f t="shared" si="230"/>
        <v>0</v>
      </c>
      <c r="AM847" s="204"/>
      <c r="AN847" s="230">
        <v>12</v>
      </c>
      <c r="AO847" s="231">
        <f t="shared" si="316"/>
        <v>0</v>
      </c>
      <c r="AP847" s="232">
        <v>0.05</v>
      </c>
      <c r="AQ847" s="233" t="s">
        <v>41</v>
      </c>
      <c r="AR847" s="234">
        <f t="shared" si="317"/>
        <v>0</v>
      </c>
      <c r="AS847" s="235"/>
      <c r="AT847" s="236"/>
      <c r="AU847" s="237"/>
      <c r="AV847" s="238">
        <v>39</v>
      </c>
      <c r="AW847" s="239">
        <f>'[1]Nastavení cen'!$H$17</f>
        <v>390</v>
      </c>
      <c r="AX847" s="240">
        <v>700</v>
      </c>
    </row>
    <row r="848" spans="1:50" ht="17.25" hidden="1" customHeight="1" x14ac:dyDescent="0.3">
      <c r="A848" s="213"/>
      <c r="B848" s="214"/>
      <c r="C848" s="215"/>
      <c r="D848" s="186"/>
      <c r="E848" s="184"/>
      <c r="F848" s="185"/>
      <c r="G848" s="186"/>
      <c r="H848" s="186"/>
      <c r="I848" s="187"/>
      <c r="J848" s="188"/>
      <c r="K848" s="216"/>
      <c r="L848" s="186"/>
      <c r="M848" s="186"/>
      <c r="N848" s="187"/>
      <c r="O848" s="191"/>
      <c r="P848" s="384" t="s">
        <v>713</v>
      </c>
      <c r="Q848" s="218"/>
      <c r="R848" s="219">
        <f t="shared" si="224"/>
        <v>0</v>
      </c>
      <c r="S848" s="219">
        <f t="shared" si="225"/>
        <v>7</v>
      </c>
      <c r="T848" s="195"/>
      <c r="U848" s="196">
        <v>4</v>
      </c>
      <c r="V848" s="89">
        <f t="shared" si="220"/>
        <v>0</v>
      </c>
      <c r="W848" s="220" t="s">
        <v>884</v>
      </c>
      <c r="X848" s="221" t="s">
        <v>888</v>
      </c>
      <c r="Y848" s="222" t="s">
        <v>43</v>
      </c>
      <c r="Z848" s="199"/>
      <c r="AA848" s="218"/>
      <c r="AB848" s="223">
        <v>0</v>
      </c>
      <c r="AC848" s="224" t="s">
        <v>146</v>
      </c>
      <c r="AD848" s="225">
        <f t="shared" si="307"/>
        <v>254</v>
      </c>
      <c r="AE848" s="226">
        <f>CEILING(AD848+AD848*'[1]Nastavení cen'!$J$17,1)</f>
        <v>371</v>
      </c>
      <c r="AF848" s="226">
        <f t="shared" si="308"/>
        <v>0</v>
      </c>
      <c r="AG848" s="241"/>
      <c r="AH848" s="242"/>
      <c r="AI848" s="242"/>
      <c r="AJ848" s="228">
        <f t="shared" si="229"/>
        <v>371</v>
      </c>
      <c r="AK848" s="218"/>
      <c r="AL848" s="229">
        <f t="shared" si="230"/>
        <v>0</v>
      </c>
      <c r="AM848" s="204"/>
      <c r="AN848" s="230" t="s">
        <v>41</v>
      </c>
      <c r="AO848" s="231" t="s">
        <v>41</v>
      </c>
      <c r="AP848" s="245" t="s">
        <v>41</v>
      </c>
      <c r="AQ848" s="233" t="s">
        <v>41</v>
      </c>
      <c r="AR848" s="234" t="s">
        <v>41</v>
      </c>
      <c r="AS848" s="235"/>
      <c r="AT848" s="236"/>
      <c r="AU848" s="237"/>
      <c r="AV848" s="238">
        <v>39</v>
      </c>
      <c r="AW848" s="239">
        <f>'[1]Nastavení cen'!$H$17</f>
        <v>390</v>
      </c>
      <c r="AX848" s="240"/>
    </row>
    <row r="849" spans="1:50" ht="17.25" hidden="1" customHeight="1" x14ac:dyDescent="0.3">
      <c r="A849" s="213"/>
      <c r="B849" s="214"/>
      <c r="C849" s="215"/>
      <c r="D849" s="186"/>
      <c r="E849" s="184"/>
      <c r="F849" s="185"/>
      <c r="G849" s="186"/>
      <c r="H849" s="186"/>
      <c r="I849" s="187"/>
      <c r="J849" s="188"/>
      <c r="K849" s="216"/>
      <c r="L849" s="186"/>
      <c r="M849" s="186"/>
      <c r="N849" s="187"/>
      <c r="O849" s="191"/>
      <c r="P849" s="384" t="s">
        <v>713</v>
      </c>
      <c r="Q849" s="218"/>
      <c r="R849" s="219">
        <f t="shared" si="224"/>
        <v>0</v>
      </c>
      <c r="S849" s="219">
        <f t="shared" si="225"/>
        <v>7</v>
      </c>
      <c r="T849" s="195"/>
      <c r="U849" s="196">
        <v>2</v>
      </c>
      <c r="V849" s="89">
        <f t="shared" si="220"/>
        <v>0</v>
      </c>
      <c r="W849" s="220" t="s">
        <v>884</v>
      </c>
      <c r="X849" s="221" t="s">
        <v>891</v>
      </c>
      <c r="Y849" s="222" t="s">
        <v>892</v>
      </c>
      <c r="Z849" s="199"/>
      <c r="AA849" s="218"/>
      <c r="AB849" s="223">
        <v>0</v>
      </c>
      <c r="AC849" s="224" t="s">
        <v>146</v>
      </c>
      <c r="AD849" s="225">
        <f t="shared" si="307"/>
        <v>267</v>
      </c>
      <c r="AE849" s="226">
        <f>CEILING(AD849+AD849*'[1]Nastavení cen'!$J$17,1)</f>
        <v>390</v>
      </c>
      <c r="AF849" s="226">
        <f t="shared" si="308"/>
        <v>0</v>
      </c>
      <c r="AG849" s="241">
        <f>CEILING(AX849+(AX849*'[1]Nastavení cen'!$G$17),1)</f>
        <v>900</v>
      </c>
      <c r="AH849" s="242">
        <f>CEILING(AG849*'[1]Nastavení cen'!$K$17,1)+AG849</f>
        <v>1170</v>
      </c>
      <c r="AI849" s="242">
        <f t="shared" ref="AI849:AI850" si="318">(AB849*AH849)</f>
        <v>0</v>
      </c>
      <c r="AJ849" s="228">
        <f t="shared" si="229"/>
        <v>1560</v>
      </c>
      <c r="AK849" s="218"/>
      <c r="AL849" s="229">
        <f t="shared" si="230"/>
        <v>0</v>
      </c>
      <c r="AM849" s="204"/>
      <c r="AN849" s="230">
        <v>13</v>
      </c>
      <c r="AO849" s="231">
        <f t="shared" ref="AO849:AO850" si="319">AB849*AN849</f>
        <v>0</v>
      </c>
      <c r="AP849" s="232">
        <v>0.05</v>
      </c>
      <c r="AQ849" s="233" t="s">
        <v>41</v>
      </c>
      <c r="AR849" s="234">
        <f t="shared" ref="AR849:AR850" si="320">AO849*AP849</f>
        <v>0</v>
      </c>
      <c r="AS849" s="235"/>
      <c r="AT849" s="236"/>
      <c r="AU849" s="237"/>
      <c r="AV849" s="238">
        <v>41</v>
      </c>
      <c r="AW849" s="239">
        <f>'[1]Nastavení cen'!$H$17</f>
        <v>390</v>
      </c>
      <c r="AX849" s="240">
        <v>900</v>
      </c>
    </row>
    <row r="850" spans="1:50" ht="17.25" hidden="1" customHeight="1" x14ac:dyDescent="0.3">
      <c r="A850" s="213"/>
      <c r="B850" s="214"/>
      <c r="C850" s="215"/>
      <c r="D850" s="186"/>
      <c r="E850" s="184"/>
      <c r="F850" s="185"/>
      <c r="G850" s="186"/>
      <c r="H850" s="186"/>
      <c r="I850" s="187"/>
      <c r="J850" s="188"/>
      <c r="K850" s="216"/>
      <c r="L850" s="186"/>
      <c r="M850" s="186"/>
      <c r="N850" s="187"/>
      <c r="O850" s="191"/>
      <c r="P850" s="384" t="s">
        <v>713</v>
      </c>
      <c r="Q850" s="218"/>
      <c r="R850" s="219">
        <f t="shared" si="224"/>
        <v>0</v>
      </c>
      <c r="S850" s="219">
        <f t="shared" si="225"/>
        <v>7</v>
      </c>
      <c r="T850" s="195"/>
      <c r="U850" s="196">
        <v>5</v>
      </c>
      <c r="V850" s="89">
        <f t="shared" si="220"/>
        <v>0</v>
      </c>
      <c r="W850" s="220" t="s">
        <v>884</v>
      </c>
      <c r="X850" s="221" t="s">
        <v>891</v>
      </c>
      <c r="Y850" s="222" t="s">
        <v>893</v>
      </c>
      <c r="Z850" s="199"/>
      <c r="AA850" s="218"/>
      <c r="AB850" s="223">
        <v>0</v>
      </c>
      <c r="AC850" s="224" t="s">
        <v>146</v>
      </c>
      <c r="AD850" s="225">
        <f t="shared" si="307"/>
        <v>267</v>
      </c>
      <c r="AE850" s="226">
        <f>CEILING(AD850+AD850*'[1]Nastavení cen'!$J$17,1)</f>
        <v>390</v>
      </c>
      <c r="AF850" s="226">
        <f t="shared" si="308"/>
        <v>0</v>
      </c>
      <c r="AG850" s="227">
        <f>CEILING(AX850+(AX850*'[1]Nastavení cen'!$G$17),1)</f>
        <v>900</v>
      </c>
      <c r="AH850" s="227">
        <f>CEILING(AG850*'[1]Nastavení cen'!$K$17,1)+AG850</f>
        <v>1170</v>
      </c>
      <c r="AI850" s="227">
        <f t="shared" si="318"/>
        <v>0</v>
      </c>
      <c r="AJ850" s="228">
        <f t="shared" si="229"/>
        <v>1560</v>
      </c>
      <c r="AK850" s="218"/>
      <c r="AL850" s="229">
        <f t="shared" si="230"/>
        <v>0</v>
      </c>
      <c r="AM850" s="204"/>
      <c r="AN850" s="230">
        <v>13</v>
      </c>
      <c r="AO850" s="231">
        <f t="shared" si="319"/>
        <v>0</v>
      </c>
      <c r="AP850" s="232">
        <v>0.05</v>
      </c>
      <c r="AQ850" s="233" t="s">
        <v>41</v>
      </c>
      <c r="AR850" s="234">
        <f t="shared" si="320"/>
        <v>0</v>
      </c>
      <c r="AS850" s="235"/>
      <c r="AT850" s="236"/>
      <c r="AU850" s="237"/>
      <c r="AV850" s="238">
        <v>41</v>
      </c>
      <c r="AW850" s="239">
        <f>'[1]Nastavení cen'!$H$17</f>
        <v>390</v>
      </c>
      <c r="AX850" s="240">
        <v>900</v>
      </c>
    </row>
    <row r="851" spans="1:50" ht="17.25" hidden="1" customHeight="1" x14ac:dyDescent="0.3">
      <c r="A851" s="213"/>
      <c r="B851" s="214"/>
      <c r="C851" s="215"/>
      <c r="D851" s="186"/>
      <c r="E851" s="184"/>
      <c r="F851" s="185"/>
      <c r="G851" s="186"/>
      <c r="H851" s="186"/>
      <c r="I851" s="187"/>
      <c r="J851" s="188"/>
      <c r="K851" s="216"/>
      <c r="L851" s="186"/>
      <c r="M851" s="186"/>
      <c r="N851" s="187"/>
      <c r="O851" s="191"/>
      <c r="P851" s="384" t="s">
        <v>713</v>
      </c>
      <c r="Q851" s="218"/>
      <c r="R851" s="219">
        <f t="shared" si="224"/>
        <v>0</v>
      </c>
      <c r="S851" s="219">
        <f t="shared" si="225"/>
        <v>7</v>
      </c>
      <c r="T851" s="195"/>
      <c r="U851" s="196">
        <v>4</v>
      </c>
      <c r="V851" s="89">
        <f t="shared" si="220"/>
        <v>0</v>
      </c>
      <c r="W851" s="220" t="s">
        <v>884</v>
      </c>
      <c r="X851" s="221" t="s">
        <v>891</v>
      </c>
      <c r="Y851" s="222" t="s">
        <v>43</v>
      </c>
      <c r="Z851" s="199"/>
      <c r="AA851" s="218"/>
      <c r="AB851" s="223">
        <v>0</v>
      </c>
      <c r="AC851" s="224" t="s">
        <v>146</v>
      </c>
      <c r="AD851" s="225">
        <f t="shared" si="307"/>
        <v>267</v>
      </c>
      <c r="AE851" s="226">
        <f>CEILING(AD851+AD851*'[1]Nastavení cen'!$J$17,1)</f>
        <v>390</v>
      </c>
      <c r="AF851" s="226">
        <f t="shared" si="308"/>
        <v>0</v>
      </c>
      <c r="AG851" s="241"/>
      <c r="AH851" s="242"/>
      <c r="AI851" s="242"/>
      <c r="AJ851" s="228">
        <f t="shared" si="229"/>
        <v>390</v>
      </c>
      <c r="AK851" s="218"/>
      <c r="AL851" s="229">
        <f t="shared" si="230"/>
        <v>0</v>
      </c>
      <c r="AM851" s="204"/>
      <c r="AN851" s="230" t="s">
        <v>41</v>
      </c>
      <c r="AO851" s="231" t="s">
        <v>41</v>
      </c>
      <c r="AP851" s="245" t="s">
        <v>41</v>
      </c>
      <c r="AQ851" s="233" t="s">
        <v>41</v>
      </c>
      <c r="AR851" s="234" t="s">
        <v>41</v>
      </c>
      <c r="AS851" s="235"/>
      <c r="AT851" s="236"/>
      <c r="AU851" s="237"/>
      <c r="AV851" s="238">
        <v>41</v>
      </c>
      <c r="AW851" s="239">
        <f>'[1]Nastavení cen'!$H$17</f>
        <v>390</v>
      </c>
      <c r="AX851" s="240"/>
    </row>
    <row r="852" spans="1:50" ht="17.25" hidden="1" customHeight="1" x14ac:dyDescent="0.3">
      <c r="A852" s="213"/>
      <c r="B852" s="214"/>
      <c r="C852" s="215"/>
      <c r="D852" s="186"/>
      <c r="E852" s="184"/>
      <c r="F852" s="185"/>
      <c r="G852" s="186"/>
      <c r="H852" s="186"/>
      <c r="I852" s="187"/>
      <c r="J852" s="188"/>
      <c r="K852" s="216"/>
      <c r="L852" s="186"/>
      <c r="M852" s="186"/>
      <c r="N852" s="187"/>
      <c r="O852" s="191"/>
      <c r="P852" s="384" t="s">
        <v>713</v>
      </c>
      <c r="Q852" s="218"/>
      <c r="R852" s="219">
        <f t="shared" si="224"/>
        <v>0</v>
      </c>
      <c r="S852" s="219">
        <f t="shared" si="225"/>
        <v>7</v>
      </c>
      <c r="T852" s="195"/>
      <c r="U852" s="196">
        <v>2</v>
      </c>
      <c r="V852" s="89">
        <f t="shared" si="220"/>
        <v>0</v>
      </c>
      <c r="W852" s="220" t="s">
        <v>884</v>
      </c>
      <c r="X852" s="221" t="s">
        <v>894</v>
      </c>
      <c r="Y852" s="222" t="s">
        <v>895</v>
      </c>
      <c r="Z852" s="199"/>
      <c r="AA852" s="218"/>
      <c r="AB852" s="223">
        <v>0</v>
      </c>
      <c r="AC852" s="224" t="s">
        <v>146</v>
      </c>
      <c r="AD852" s="225">
        <f t="shared" si="307"/>
        <v>280</v>
      </c>
      <c r="AE852" s="226">
        <f>CEILING(AD852+AD852*'[1]Nastavení cen'!$J$17,1)</f>
        <v>409</v>
      </c>
      <c r="AF852" s="226">
        <f t="shared" si="308"/>
        <v>0</v>
      </c>
      <c r="AG852" s="241">
        <f>CEILING(AX852+(AX852*'[1]Nastavení cen'!$G$17),1)</f>
        <v>1200</v>
      </c>
      <c r="AH852" s="242">
        <f>CEILING(AG852*'[1]Nastavení cen'!$K$17,1)+AG852</f>
        <v>1560</v>
      </c>
      <c r="AI852" s="242">
        <f t="shared" ref="AI852:AI853" si="321">(AB852*AH852)</f>
        <v>0</v>
      </c>
      <c r="AJ852" s="228">
        <f t="shared" si="229"/>
        <v>1969</v>
      </c>
      <c r="AK852" s="218"/>
      <c r="AL852" s="229">
        <f t="shared" si="230"/>
        <v>0</v>
      </c>
      <c r="AM852" s="204"/>
      <c r="AN852" s="230">
        <v>19</v>
      </c>
      <c r="AO852" s="231">
        <f t="shared" ref="AO852:AO853" si="322">AB852*AN852</f>
        <v>0</v>
      </c>
      <c r="AP852" s="232">
        <v>0.05</v>
      </c>
      <c r="AQ852" s="233" t="s">
        <v>41</v>
      </c>
      <c r="AR852" s="234">
        <f t="shared" ref="AR852:AR853" si="323">AO852*AP852</f>
        <v>0</v>
      </c>
      <c r="AS852" s="235"/>
      <c r="AT852" s="236"/>
      <c r="AU852" s="237"/>
      <c r="AV852" s="238">
        <v>43</v>
      </c>
      <c r="AW852" s="239">
        <f>'[1]Nastavení cen'!$H$17</f>
        <v>390</v>
      </c>
      <c r="AX852" s="240">
        <v>1200</v>
      </c>
    </row>
    <row r="853" spans="1:50" ht="17.25" hidden="1" customHeight="1" x14ac:dyDescent="0.3">
      <c r="A853" s="213"/>
      <c r="B853" s="214"/>
      <c r="C853" s="215"/>
      <c r="D853" s="186"/>
      <c r="E853" s="184"/>
      <c r="F853" s="185"/>
      <c r="G853" s="186"/>
      <c r="H853" s="186"/>
      <c r="I853" s="187"/>
      <c r="J853" s="188"/>
      <c r="K853" s="216"/>
      <c r="L853" s="186"/>
      <c r="M853" s="186"/>
      <c r="N853" s="187"/>
      <c r="O853" s="191"/>
      <c r="P853" s="384" t="s">
        <v>713</v>
      </c>
      <c r="Q853" s="218"/>
      <c r="R853" s="219">
        <f t="shared" si="224"/>
        <v>0</v>
      </c>
      <c r="S853" s="219">
        <f t="shared" si="225"/>
        <v>7</v>
      </c>
      <c r="T853" s="195"/>
      <c r="U853" s="196">
        <v>5</v>
      </c>
      <c r="V853" s="89">
        <f t="shared" si="220"/>
        <v>0</v>
      </c>
      <c r="W853" s="220" t="s">
        <v>884</v>
      </c>
      <c r="X853" s="221" t="s">
        <v>894</v>
      </c>
      <c r="Y853" s="222" t="s">
        <v>896</v>
      </c>
      <c r="Z853" s="199"/>
      <c r="AA853" s="218"/>
      <c r="AB853" s="223">
        <v>0</v>
      </c>
      <c r="AC853" s="224" t="s">
        <v>146</v>
      </c>
      <c r="AD853" s="225">
        <f t="shared" si="307"/>
        <v>280</v>
      </c>
      <c r="AE853" s="226">
        <f>CEILING(AD853+AD853*'[1]Nastavení cen'!$J$17,1)</f>
        <v>409</v>
      </c>
      <c r="AF853" s="226">
        <f t="shared" si="308"/>
        <v>0</v>
      </c>
      <c r="AG853" s="227">
        <f>CEILING(AX853+(AX853*'[1]Nastavení cen'!$G$17),1)</f>
        <v>1200</v>
      </c>
      <c r="AH853" s="227">
        <f>CEILING(AG853*'[1]Nastavení cen'!$K$17,1)+AG853</f>
        <v>1560</v>
      </c>
      <c r="AI853" s="227">
        <f t="shared" si="321"/>
        <v>0</v>
      </c>
      <c r="AJ853" s="228">
        <f t="shared" si="229"/>
        <v>1969</v>
      </c>
      <c r="AK853" s="218"/>
      <c r="AL853" s="229">
        <f t="shared" si="230"/>
        <v>0</v>
      </c>
      <c r="AM853" s="204"/>
      <c r="AN853" s="230">
        <v>19</v>
      </c>
      <c r="AO853" s="231">
        <f t="shared" si="322"/>
        <v>0</v>
      </c>
      <c r="AP853" s="232">
        <v>0.05</v>
      </c>
      <c r="AQ853" s="233" t="s">
        <v>41</v>
      </c>
      <c r="AR853" s="234">
        <f t="shared" si="323"/>
        <v>0</v>
      </c>
      <c r="AS853" s="235"/>
      <c r="AT853" s="236"/>
      <c r="AU853" s="237"/>
      <c r="AV853" s="238">
        <v>43</v>
      </c>
      <c r="AW853" s="239">
        <f>'[1]Nastavení cen'!$H$17</f>
        <v>390</v>
      </c>
      <c r="AX853" s="240">
        <v>1200</v>
      </c>
    </row>
    <row r="854" spans="1:50" ht="17.25" hidden="1" customHeight="1" x14ac:dyDescent="0.3">
      <c r="A854" s="213"/>
      <c r="B854" s="214"/>
      <c r="C854" s="215"/>
      <c r="D854" s="186"/>
      <c r="E854" s="184"/>
      <c r="F854" s="185"/>
      <c r="G854" s="186"/>
      <c r="H854" s="186"/>
      <c r="I854" s="187"/>
      <c r="J854" s="188"/>
      <c r="K854" s="216"/>
      <c r="L854" s="186"/>
      <c r="M854" s="186"/>
      <c r="N854" s="187"/>
      <c r="O854" s="191"/>
      <c r="P854" s="384" t="s">
        <v>713</v>
      </c>
      <c r="Q854" s="218"/>
      <c r="R854" s="219">
        <f t="shared" si="224"/>
        <v>0</v>
      </c>
      <c r="S854" s="219">
        <f t="shared" si="225"/>
        <v>7</v>
      </c>
      <c r="T854" s="195"/>
      <c r="U854" s="196">
        <v>4</v>
      </c>
      <c r="V854" s="89">
        <f t="shared" si="220"/>
        <v>0</v>
      </c>
      <c r="W854" s="220" t="s">
        <v>884</v>
      </c>
      <c r="X854" s="221" t="s">
        <v>894</v>
      </c>
      <c r="Y854" s="222" t="s">
        <v>43</v>
      </c>
      <c r="Z854" s="199"/>
      <c r="AA854" s="218"/>
      <c r="AB854" s="223">
        <v>0</v>
      </c>
      <c r="AC854" s="224" t="s">
        <v>146</v>
      </c>
      <c r="AD854" s="225">
        <f t="shared" si="307"/>
        <v>280</v>
      </c>
      <c r="AE854" s="226">
        <f>CEILING(AD854+AD854*'[1]Nastavení cen'!$J$17,1)</f>
        <v>409</v>
      </c>
      <c r="AF854" s="226">
        <f t="shared" si="308"/>
        <v>0</v>
      </c>
      <c r="AG854" s="241"/>
      <c r="AH854" s="242"/>
      <c r="AI854" s="242"/>
      <c r="AJ854" s="228">
        <f t="shared" si="229"/>
        <v>409</v>
      </c>
      <c r="AK854" s="218"/>
      <c r="AL854" s="229">
        <f t="shared" si="230"/>
        <v>0</v>
      </c>
      <c r="AM854" s="204"/>
      <c r="AN854" s="230" t="s">
        <v>41</v>
      </c>
      <c r="AO854" s="231" t="s">
        <v>41</v>
      </c>
      <c r="AP854" s="245" t="s">
        <v>41</v>
      </c>
      <c r="AQ854" s="233" t="s">
        <v>41</v>
      </c>
      <c r="AR854" s="234" t="s">
        <v>41</v>
      </c>
      <c r="AS854" s="235"/>
      <c r="AT854" s="236"/>
      <c r="AU854" s="237"/>
      <c r="AV854" s="238">
        <v>43</v>
      </c>
      <c r="AW854" s="239">
        <f>'[1]Nastavení cen'!$H$17</f>
        <v>390</v>
      </c>
      <c r="AX854" s="240"/>
    </row>
    <row r="855" spans="1:50" ht="17.25" hidden="1" customHeight="1" x14ac:dyDescent="0.3">
      <c r="A855" s="213"/>
      <c r="B855" s="214"/>
      <c r="C855" s="215"/>
      <c r="D855" s="186"/>
      <c r="E855" s="184"/>
      <c r="F855" s="185"/>
      <c r="G855" s="186"/>
      <c r="H855" s="186"/>
      <c r="I855" s="187"/>
      <c r="J855" s="188"/>
      <c r="K855" s="216"/>
      <c r="L855" s="186"/>
      <c r="M855" s="186"/>
      <c r="N855" s="187"/>
      <c r="O855" s="191"/>
      <c r="P855" s="384" t="s">
        <v>713</v>
      </c>
      <c r="Q855" s="218"/>
      <c r="R855" s="219">
        <f t="shared" si="224"/>
        <v>0</v>
      </c>
      <c r="S855" s="219">
        <f t="shared" si="225"/>
        <v>7</v>
      </c>
      <c r="T855" s="195"/>
      <c r="U855" s="196">
        <v>2</v>
      </c>
      <c r="V855" s="89">
        <f t="shared" si="220"/>
        <v>0</v>
      </c>
      <c r="W855" s="220" t="s">
        <v>884</v>
      </c>
      <c r="X855" s="221" t="s">
        <v>897</v>
      </c>
      <c r="Y855" s="222" t="s">
        <v>898</v>
      </c>
      <c r="Z855" s="199"/>
      <c r="AA855" s="218"/>
      <c r="AB855" s="223">
        <v>0</v>
      </c>
      <c r="AC855" s="224" t="s">
        <v>146</v>
      </c>
      <c r="AD855" s="225">
        <f t="shared" si="307"/>
        <v>293</v>
      </c>
      <c r="AE855" s="226">
        <f>CEILING(AD855+AD855*'[1]Nastavení cen'!$J$17,1)</f>
        <v>428</v>
      </c>
      <c r="AF855" s="226">
        <f t="shared" si="308"/>
        <v>0</v>
      </c>
      <c r="AG855" s="241">
        <f>CEILING(AX855+(AX855*'[1]Nastavení cen'!$G$17),1)</f>
        <v>1400</v>
      </c>
      <c r="AH855" s="242">
        <f>CEILING(AG855*'[1]Nastavení cen'!$K$17,1)+AG855</f>
        <v>1820</v>
      </c>
      <c r="AI855" s="242">
        <f t="shared" ref="AI855:AI856" si="324">(AB855*AH855)</f>
        <v>0</v>
      </c>
      <c r="AJ855" s="228">
        <f t="shared" si="229"/>
        <v>2248</v>
      </c>
      <c r="AK855" s="218"/>
      <c r="AL855" s="229">
        <f t="shared" si="230"/>
        <v>0</v>
      </c>
      <c r="AM855" s="204"/>
      <c r="AN855" s="230">
        <v>19</v>
      </c>
      <c r="AO855" s="231">
        <f t="shared" ref="AO855:AO856" si="325">AB855*AN855</f>
        <v>0</v>
      </c>
      <c r="AP855" s="232">
        <v>0.05</v>
      </c>
      <c r="AQ855" s="233" t="s">
        <v>41</v>
      </c>
      <c r="AR855" s="234">
        <f t="shared" ref="AR855:AR856" si="326">AO855*AP855</f>
        <v>0</v>
      </c>
      <c r="AS855" s="235"/>
      <c r="AT855" s="236"/>
      <c r="AU855" s="237"/>
      <c r="AV855" s="238">
        <v>45</v>
      </c>
      <c r="AW855" s="239">
        <f>'[1]Nastavení cen'!$H$17</f>
        <v>390</v>
      </c>
      <c r="AX855" s="240">
        <v>1400</v>
      </c>
    </row>
    <row r="856" spans="1:50" ht="17.25" hidden="1" customHeight="1" x14ac:dyDescent="0.3">
      <c r="A856" s="213"/>
      <c r="B856" s="214"/>
      <c r="C856" s="215"/>
      <c r="D856" s="186"/>
      <c r="E856" s="184"/>
      <c r="F856" s="185"/>
      <c r="G856" s="186"/>
      <c r="H856" s="186"/>
      <c r="I856" s="187"/>
      <c r="J856" s="188"/>
      <c r="K856" s="216"/>
      <c r="L856" s="186"/>
      <c r="M856" s="186"/>
      <c r="N856" s="187"/>
      <c r="O856" s="191"/>
      <c r="P856" s="384" t="s">
        <v>713</v>
      </c>
      <c r="Q856" s="218"/>
      <c r="R856" s="219">
        <f t="shared" si="224"/>
        <v>0</v>
      </c>
      <c r="S856" s="219">
        <f t="shared" si="225"/>
        <v>7</v>
      </c>
      <c r="T856" s="195"/>
      <c r="U856" s="196">
        <v>5</v>
      </c>
      <c r="V856" s="89">
        <f t="shared" si="220"/>
        <v>0</v>
      </c>
      <c r="W856" s="220" t="s">
        <v>884</v>
      </c>
      <c r="X856" s="221" t="s">
        <v>897</v>
      </c>
      <c r="Y856" s="222" t="s">
        <v>899</v>
      </c>
      <c r="Z856" s="199"/>
      <c r="AA856" s="218"/>
      <c r="AB856" s="223">
        <v>0</v>
      </c>
      <c r="AC856" s="224" t="s">
        <v>146</v>
      </c>
      <c r="AD856" s="225">
        <f t="shared" si="307"/>
        <v>293</v>
      </c>
      <c r="AE856" s="226">
        <f>CEILING(AD856+AD856*'[1]Nastavení cen'!$J$17,1)</f>
        <v>428</v>
      </c>
      <c r="AF856" s="226">
        <f t="shared" si="308"/>
        <v>0</v>
      </c>
      <c r="AG856" s="227">
        <f>CEILING(AX856+(AX856*'[1]Nastavení cen'!$G$17),1)</f>
        <v>1400</v>
      </c>
      <c r="AH856" s="227">
        <f>CEILING(AG856*'[1]Nastavení cen'!$K$17,1)+AG856</f>
        <v>1820</v>
      </c>
      <c r="AI856" s="227">
        <f t="shared" si="324"/>
        <v>0</v>
      </c>
      <c r="AJ856" s="228">
        <f t="shared" si="229"/>
        <v>2248</v>
      </c>
      <c r="AK856" s="218"/>
      <c r="AL856" s="229">
        <f t="shared" si="230"/>
        <v>0</v>
      </c>
      <c r="AM856" s="204"/>
      <c r="AN856" s="230">
        <v>19</v>
      </c>
      <c r="AO856" s="231">
        <f t="shared" si="325"/>
        <v>0</v>
      </c>
      <c r="AP856" s="232">
        <v>0.05</v>
      </c>
      <c r="AQ856" s="233" t="s">
        <v>41</v>
      </c>
      <c r="AR856" s="234">
        <f t="shared" si="326"/>
        <v>0</v>
      </c>
      <c r="AS856" s="235"/>
      <c r="AT856" s="236"/>
      <c r="AU856" s="237"/>
      <c r="AV856" s="238">
        <v>45</v>
      </c>
      <c r="AW856" s="239">
        <f>'[1]Nastavení cen'!$H$17</f>
        <v>390</v>
      </c>
      <c r="AX856" s="240">
        <v>1400</v>
      </c>
    </row>
    <row r="857" spans="1:50" ht="17.25" hidden="1" customHeight="1" x14ac:dyDescent="0.3">
      <c r="A857" s="213"/>
      <c r="B857" s="214"/>
      <c r="C857" s="215"/>
      <c r="D857" s="186"/>
      <c r="E857" s="184"/>
      <c r="F857" s="185"/>
      <c r="G857" s="186"/>
      <c r="H857" s="186"/>
      <c r="I857" s="187"/>
      <c r="J857" s="188"/>
      <c r="K857" s="216"/>
      <c r="L857" s="186"/>
      <c r="M857" s="186"/>
      <c r="N857" s="187"/>
      <c r="O857" s="191"/>
      <c r="P857" s="384" t="s">
        <v>713</v>
      </c>
      <c r="Q857" s="218"/>
      <c r="R857" s="219">
        <f t="shared" si="224"/>
        <v>0</v>
      </c>
      <c r="S857" s="219">
        <f t="shared" si="225"/>
        <v>7</v>
      </c>
      <c r="T857" s="195"/>
      <c r="U857" s="196">
        <v>4</v>
      </c>
      <c r="V857" s="89">
        <f t="shared" si="220"/>
        <v>0</v>
      </c>
      <c r="W857" s="220" t="s">
        <v>884</v>
      </c>
      <c r="X857" s="221" t="s">
        <v>897</v>
      </c>
      <c r="Y857" s="222" t="s">
        <v>43</v>
      </c>
      <c r="Z857" s="199"/>
      <c r="AA857" s="218"/>
      <c r="AB857" s="223">
        <v>0</v>
      </c>
      <c r="AC857" s="224" t="s">
        <v>146</v>
      </c>
      <c r="AD857" s="225">
        <f t="shared" si="307"/>
        <v>293</v>
      </c>
      <c r="AE857" s="226">
        <f>CEILING(AD857+AD857*'[1]Nastavení cen'!$J$17,1)</f>
        <v>428</v>
      </c>
      <c r="AF857" s="226">
        <f t="shared" si="308"/>
        <v>0</v>
      </c>
      <c r="AG857" s="241"/>
      <c r="AH857" s="242"/>
      <c r="AI857" s="242"/>
      <c r="AJ857" s="228">
        <f t="shared" si="229"/>
        <v>428</v>
      </c>
      <c r="AK857" s="218"/>
      <c r="AL857" s="229">
        <f t="shared" si="230"/>
        <v>0</v>
      </c>
      <c r="AM857" s="204"/>
      <c r="AN857" s="230" t="s">
        <v>41</v>
      </c>
      <c r="AO857" s="231" t="s">
        <v>41</v>
      </c>
      <c r="AP857" s="245" t="s">
        <v>41</v>
      </c>
      <c r="AQ857" s="233" t="s">
        <v>41</v>
      </c>
      <c r="AR857" s="234" t="s">
        <v>41</v>
      </c>
      <c r="AS857" s="235"/>
      <c r="AT857" s="236"/>
      <c r="AU857" s="237"/>
      <c r="AV857" s="238">
        <v>45</v>
      </c>
      <c r="AW857" s="239">
        <f>'[1]Nastavení cen'!$H$17</f>
        <v>390</v>
      </c>
      <c r="AX857" s="240"/>
    </row>
    <row r="858" spans="1:50" ht="17.25" hidden="1" customHeight="1" x14ac:dyDescent="0.3">
      <c r="A858" s="213"/>
      <c r="B858" s="214"/>
      <c r="C858" s="215"/>
      <c r="D858" s="186"/>
      <c r="E858" s="184"/>
      <c r="F858" s="185"/>
      <c r="G858" s="186"/>
      <c r="H858" s="186"/>
      <c r="I858" s="187"/>
      <c r="J858" s="188"/>
      <c r="K858" s="216"/>
      <c r="L858" s="186"/>
      <c r="M858" s="186"/>
      <c r="N858" s="187"/>
      <c r="O858" s="191"/>
      <c r="P858" s="384" t="s">
        <v>713</v>
      </c>
      <c r="Q858" s="218"/>
      <c r="R858" s="219">
        <f t="shared" si="224"/>
        <v>0</v>
      </c>
      <c r="S858" s="219">
        <f t="shared" si="225"/>
        <v>7</v>
      </c>
      <c r="T858" s="195"/>
      <c r="U858" s="196">
        <v>2</v>
      </c>
      <c r="V858" s="89">
        <f t="shared" si="220"/>
        <v>0</v>
      </c>
      <c r="W858" s="220" t="s">
        <v>884</v>
      </c>
      <c r="X858" s="221" t="s">
        <v>900</v>
      </c>
      <c r="Y858" s="222" t="s">
        <v>901</v>
      </c>
      <c r="Z858" s="199"/>
      <c r="AA858" s="218"/>
      <c r="AB858" s="223">
        <v>0</v>
      </c>
      <c r="AC858" s="224" t="s">
        <v>146</v>
      </c>
      <c r="AD858" s="225">
        <f t="shared" si="307"/>
        <v>299</v>
      </c>
      <c r="AE858" s="226">
        <f>CEILING(AD858+AD858*'[1]Nastavení cen'!$J$17,1)</f>
        <v>437</v>
      </c>
      <c r="AF858" s="226">
        <f t="shared" si="308"/>
        <v>0</v>
      </c>
      <c r="AG858" s="241">
        <f>CEILING(AX858+(AX858*'[1]Nastavení cen'!$G$17),1)</f>
        <v>1500</v>
      </c>
      <c r="AH858" s="242">
        <f>CEILING(AG858*'[1]Nastavení cen'!$K$17,1)+AG858</f>
        <v>1950</v>
      </c>
      <c r="AI858" s="242">
        <f t="shared" ref="AI858:AI859" si="327">(AB858*AH858)</f>
        <v>0</v>
      </c>
      <c r="AJ858" s="228">
        <f t="shared" si="229"/>
        <v>2387</v>
      </c>
      <c r="AK858" s="218"/>
      <c r="AL858" s="229">
        <f t="shared" si="230"/>
        <v>0</v>
      </c>
      <c r="AM858" s="204"/>
      <c r="AN858" s="230">
        <v>26.5</v>
      </c>
      <c r="AO858" s="231">
        <f t="shared" ref="AO858:AO859" si="328">AB858*AN858</f>
        <v>0</v>
      </c>
      <c r="AP858" s="232">
        <v>0.05</v>
      </c>
      <c r="AQ858" s="233" t="s">
        <v>41</v>
      </c>
      <c r="AR858" s="234">
        <f t="shared" ref="AR858:AR859" si="329">AO858*AP858</f>
        <v>0</v>
      </c>
      <c r="AS858" s="235"/>
      <c r="AT858" s="236"/>
      <c r="AU858" s="237"/>
      <c r="AV858" s="238">
        <v>46</v>
      </c>
      <c r="AW858" s="239">
        <f>'[1]Nastavení cen'!$H$17</f>
        <v>390</v>
      </c>
      <c r="AX858" s="240">
        <v>1500</v>
      </c>
    </row>
    <row r="859" spans="1:50" ht="17.25" hidden="1" customHeight="1" x14ac:dyDescent="0.3">
      <c r="A859" s="213"/>
      <c r="B859" s="214"/>
      <c r="C859" s="215"/>
      <c r="D859" s="186"/>
      <c r="E859" s="184"/>
      <c r="F859" s="185"/>
      <c r="G859" s="186"/>
      <c r="H859" s="186"/>
      <c r="I859" s="187"/>
      <c r="J859" s="188"/>
      <c r="K859" s="216"/>
      <c r="L859" s="186"/>
      <c r="M859" s="186"/>
      <c r="N859" s="187"/>
      <c r="O859" s="191"/>
      <c r="P859" s="384" t="s">
        <v>713</v>
      </c>
      <c r="Q859" s="218"/>
      <c r="R859" s="219">
        <f t="shared" si="224"/>
        <v>0</v>
      </c>
      <c r="S859" s="219">
        <f t="shared" si="225"/>
        <v>7</v>
      </c>
      <c r="T859" s="195"/>
      <c r="U859" s="196">
        <v>5</v>
      </c>
      <c r="V859" s="89">
        <f t="shared" si="220"/>
        <v>0</v>
      </c>
      <c r="W859" s="220" t="s">
        <v>884</v>
      </c>
      <c r="X859" s="221" t="s">
        <v>900</v>
      </c>
      <c r="Y859" s="222" t="s">
        <v>902</v>
      </c>
      <c r="Z859" s="199"/>
      <c r="AA859" s="218"/>
      <c r="AB859" s="223">
        <v>0</v>
      </c>
      <c r="AC859" s="224" t="s">
        <v>146</v>
      </c>
      <c r="AD859" s="225">
        <f t="shared" si="307"/>
        <v>299</v>
      </c>
      <c r="AE859" s="226">
        <f>CEILING(AD859+AD859*'[1]Nastavení cen'!$J$17,1)</f>
        <v>437</v>
      </c>
      <c r="AF859" s="226">
        <f t="shared" si="308"/>
        <v>0</v>
      </c>
      <c r="AG859" s="227">
        <f>CEILING(AX859+(AX859*'[1]Nastavení cen'!$G$17),1)</f>
        <v>1500</v>
      </c>
      <c r="AH859" s="227">
        <f>CEILING(AG859*'[1]Nastavení cen'!$K$17,1)+AG859</f>
        <v>1950</v>
      </c>
      <c r="AI859" s="227">
        <f t="shared" si="327"/>
        <v>0</v>
      </c>
      <c r="AJ859" s="228">
        <f t="shared" si="229"/>
        <v>2387</v>
      </c>
      <c r="AK859" s="218"/>
      <c r="AL859" s="229">
        <f t="shared" si="230"/>
        <v>0</v>
      </c>
      <c r="AM859" s="204"/>
      <c r="AN859" s="230">
        <v>26.5</v>
      </c>
      <c r="AO859" s="231">
        <f t="shared" si="328"/>
        <v>0</v>
      </c>
      <c r="AP859" s="232">
        <v>0.05</v>
      </c>
      <c r="AQ859" s="233" t="s">
        <v>41</v>
      </c>
      <c r="AR859" s="234">
        <f t="shared" si="329"/>
        <v>0</v>
      </c>
      <c r="AS859" s="235"/>
      <c r="AT859" s="236"/>
      <c r="AU859" s="237"/>
      <c r="AV859" s="238">
        <v>46</v>
      </c>
      <c r="AW859" s="239">
        <f>'[1]Nastavení cen'!$H$17</f>
        <v>390</v>
      </c>
      <c r="AX859" s="240">
        <v>1500</v>
      </c>
    </row>
    <row r="860" spans="1:50" ht="17.25" hidden="1" customHeight="1" x14ac:dyDescent="0.3">
      <c r="A860" s="213"/>
      <c r="B860" s="214"/>
      <c r="C860" s="215"/>
      <c r="D860" s="186"/>
      <c r="E860" s="184"/>
      <c r="F860" s="185"/>
      <c r="G860" s="186"/>
      <c r="H860" s="186"/>
      <c r="I860" s="187"/>
      <c r="J860" s="188"/>
      <c r="K860" s="216"/>
      <c r="L860" s="186"/>
      <c r="M860" s="186"/>
      <c r="N860" s="187"/>
      <c r="O860" s="191"/>
      <c r="P860" s="384" t="s">
        <v>713</v>
      </c>
      <c r="Q860" s="218"/>
      <c r="R860" s="219">
        <f t="shared" si="224"/>
        <v>0</v>
      </c>
      <c r="S860" s="219">
        <f t="shared" si="225"/>
        <v>7</v>
      </c>
      <c r="T860" s="195"/>
      <c r="U860" s="196">
        <v>4</v>
      </c>
      <c r="V860" s="89">
        <f t="shared" si="220"/>
        <v>0</v>
      </c>
      <c r="W860" s="220" t="s">
        <v>884</v>
      </c>
      <c r="X860" s="221" t="s">
        <v>900</v>
      </c>
      <c r="Y860" s="222" t="s">
        <v>43</v>
      </c>
      <c r="Z860" s="199"/>
      <c r="AA860" s="218"/>
      <c r="AB860" s="223">
        <v>0</v>
      </c>
      <c r="AC860" s="224" t="s">
        <v>146</v>
      </c>
      <c r="AD860" s="225">
        <f t="shared" si="307"/>
        <v>299</v>
      </c>
      <c r="AE860" s="226">
        <f>CEILING(AD860+AD860*'[1]Nastavení cen'!$J$17,1)</f>
        <v>437</v>
      </c>
      <c r="AF860" s="226">
        <f t="shared" si="308"/>
        <v>0</v>
      </c>
      <c r="AG860" s="241"/>
      <c r="AH860" s="242"/>
      <c r="AI860" s="242"/>
      <c r="AJ860" s="228">
        <f t="shared" si="229"/>
        <v>437</v>
      </c>
      <c r="AK860" s="218"/>
      <c r="AL860" s="229">
        <f t="shared" si="230"/>
        <v>0</v>
      </c>
      <c r="AM860" s="204"/>
      <c r="AN860" s="230" t="s">
        <v>41</v>
      </c>
      <c r="AO860" s="231" t="s">
        <v>41</v>
      </c>
      <c r="AP860" s="245" t="s">
        <v>41</v>
      </c>
      <c r="AQ860" s="233" t="s">
        <v>41</v>
      </c>
      <c r="AR860" s="234" t="s">
        <v>41</v>
      </c>
      <c r="AS860" s="235"/>
      <c r="AT860" s="236"/>
      <c r="AU860" s="237"/>
      <c r="AV860" s="238">
        <v>46</v>
      </c>
      <c r="AW860" s="239">
        <f>'[1]Nastavení cen'!$H$17</f>
        <v>390</v>
      </c>
      <c r="AX860" s="240"/>
    </row>
    <row r="861" spans="1:50" ht="17.25" hidden="1" customHeight="1" x14ac:dyDescent="0.3">
      <c r="A861" s="213"/>
      <c r="B861" s="214"/>
      <c r="C861" s="215"/>
      <c r="D861" s="186"/>
      <c r="E861" s="184"/>
      <c r="F861" s="185"/>
      <c r="G861" s="186"/>
      <c r="H861" s="186"/>
      <c r="I861" s="187"/>
      <c r="J861" s="188"/>
      <c r="K861" s="216"/>
      <c r="L861" s="186"/>
      <c r="M861" s="186"/>
      <c r="N861" s="187"/>
      <c r="O861" s="191"/>
      <c r="P861" s="384" t="s">
        <v>713</v>
      </c>
      <c r="Q861" s="218"/>
      <c r="R861" s="219">
        <f t="shared" si="224"/>
        <v>0</v>
      </c>
      <c r="S861" s="219">
        <f t="shared" si="225"/>
        <v>7</v>
      </c>
      <c r="T861" s="195"/>
      <c r="U861" s="196">
        <v>2</v>
      </c>
      <c r="V861" s="89">
        <f t="shared" si="220"/>
        <v>0</v>
      </c>
      <c r="W861" s="220" t="s">
        <v>884</v>
      </c>
      <c r="X861" s="221" t="s">
        <v>903</v>
      </c>
      <c r="Y861" s="222" t="s">
        <v>904</v>
      </c>
      <c r="Z861" s="199"/>
      <c r="AA861" s="218"/>
      <c r="AB861" s="223">
        <v>0</v>
      </c>
      <c r="AC861" s="224" t="s">
        <v>146</v>
      </c>
      <c r="AD861" s="225">
        <f t="shared" si="307"/>
        <v>403</v>
      </c>
      <c r="AE861" s="226">
        <f>CEILING(AD861+AD861*'[1]Nastavení cen'!$J$17,1)</f>
        <v>589</v>
      </c>
      <c r="AF861" s="226">
        <f t="shared" si="308"/>
        <v>0</v>
      </c>
      <c r="AG861" s="241">
        <f>CEILING(AX861+(AX861*'[1]Nastavení cen'!$G$17),1)</f>
        <v>600</v>
      </c>
      <c r="AH861" s="242">
        <f>CEILING(AG861*'[1]Nastavení cen'!$K$17,1)+AG861</f>
        <v>780</v>
      </c>
      <c r="AI861" s="242">
        <f t="shared" ref="AI861:AI864" si="330">(AB861*AH861)</f>
        <v>0</v>
      </c>
      <c r="AJ861" s="228">
        <f t="shared" si="229"/>
        <v>1369</v>
      </c>
      <c r="AK861" s="218"/>
      <c r="AL861" s="229">
        <f t="shared" si="230"/>
        <v>0</v>
      </c>
      <c r="AM861" s="204"/>
      <c r="AN861" s="230">
        <v>8</v>
      </c>
      <c r="AO861" s="231">
        <f t="shared" ref="AO861:AO864" si="331">AB861*AN861</f>
        <v>0</v>
      </c>
      <c r="AP861" s="232">
        <v>0.05</v>
      </c>
      <c r="AQ861" s="233" t="s">
        <v>41</v>
      </c>
      <c r="AR861" s="234">
        <f t="shared" ref="AR861:AR864" si="332">AO861*AP861</f>
        <v>0</v>
      </c>
      <c r="AS861" s="235"/>
      <c r="AT861" s="236"/>
      <c r="AU861" s="237"/>
      <c r="AV861" s="238">
        <v>62</v>
      </c>
      <c r="AW861" s="239">
        <f>'[1]Nastavení cen'!$H$17</f>
        <v>390</v>
      </c>
      <c r="AX861" s="240">
        <v>600</v>
      </c>
    </row>
    <row r="862" spans="1:50" ht="17.25" hidden="1" customHeight="1" x14ac:dyDescent="0.3">
      <c r="A862" s="213"/>
      <c r="B862" s="214"/>
      <c r="C862" s="215"/>
      <c r="D862" s="186"/>
      <c r="E862" s="184"/>
      <c r="F862" s="185"/>
      <c r="G862" s="186"/>
      <c r="H862" s="186"/>
      <c r="I862" s="187"/>
      <c r="J862" s="188"/>
      <c r="K862" s="216"/>
      <c r="L862" s="186"/>
      <c r="M862" s="186"/>
      <c r="N862" s="187"/>
      <c r="O862" s="191"/>
      <c r="P862" s="384" t="s">
        <v>713</v>
      </c>
      <c r="Q862" s="218"/>
      <c r="R862" s="219">
        <f t="shared" si="224"/>
        <v>0</v>
      </c>
      <c r="S862" s="219">
        <f t="shared" si="225"/>
        <v>7</v>
      </c>
      <c r="T862" s="195"/>
      <c r="U862" s="196">
        <v>5</v>
      </c>
      <c r="V862" s="89">
        <f t="shared" si="220"/>
        <v>0</v>
      </c>
      <c r="W862" s="220" t="s">
        <v>884</v>
      </c>
      <c r="X862" s="221" t="s">
        <v>903</v>
      </c>
      <c r="Y862" s="222" t="s">
        <v>905</v>
      </c>
      <c r="Z862" s="199"/>
      <c r="AA862" s="218"/>
      <c r="AB862" s="223">
        <v>0</v>
      </c>
      <c r="AC862" s="224" t="s">
        <v>146</v>
      </c>
      <c r="AD862" s="225">
        <f t="shared" si="307"/>
        <v>403</v>
      </c>
      <c r="AE862" s="226">
        <f>CEILING(AD862+AD862*'[1]Nastavení cen'!$J$17,1)</f>
        <v>589</v>
      </c>
      <c r="AF862" s="226">
        <f t="shared" si="308"/>
        <v>0</v>
      </c>
      <c r="AG862" s="227">
        <f>CEILING(AX862+(AX862*'[1]Nastavení cen'!$G$17),1)</f>
        <v>600</v>
      </c>
      <c r="AH862" s="227">
        <f>CEILING(AG862*'[1]Nastavení cen'!$K$17,1)+AG862</f>
        <v>780</v>
      </c>
      <c r="AI862" s="227">
        <f t="shared" si="330"/>
        <v>0</v>
      </c>
      <c r="AJ862" s="228">
        <f t="shared" si="229"/>
        <v>1369</v>
      </c>
      <c r="AK862" s="218"/>
      <c r="AL862" s="229">
        <f t="shared" si="230"/>
        <v>0</v>
      </c>
      <c r="AM862" s="204"/>
      <c r="AN862" s="230">
        <v>8</v>
      </c>
      <c r="AO862" s="231">
        <f t="shared" si="331"/>
        <v>0</v>
      </c>
      <c r="AP862" s="232">
        <v>0.05</v>
      </c>
      <c r="AQ862" s="233" t="s">
        <v>41</v>
      </c>
      <c r="AR862" s="234">
        <f t="shared" si="332"/>
        <v>0</v>
      </c>
      <c r="AS862" s="235"/>
      <c r="AT862" s="236"/>
      <c r="AU862" s="237"/>
      <c r="AV862" s="238">
        <v>62</v>
      </c>
      <c r="AW862" s="239">
        <f>'[1]Nastavení cen'!$H$17</f>
        <v>390</v>
      </c>
      <c r="AX862" s="240">
        <v>600</v>
      </c>
    </row>
    <row r="863" spans="1:50" ht="17.25" hidden="1" customHeight="1" x14ac:dyDescent="0.3">
      <c r="A863" s="213"/>
      <c r="B863" s="214"/>
      <c r="C863" s="215"/>
      <c r="D863" s="186"/>
      <c r="E863" s="184"/>
      <c r="F863" s="185"/>
      <c r="G863" s="186"/>
      <c r="H863" s="186"/>
      <c r="I863" s="187"/>
      <c r="J863" s="188"/>
      <c r="K863" s="216"/>
      <c r="L863" s="186"/>
      <c r="M863" s="186"/>
      <c r="N863" s="187"/>
      <c r="O863" s="191"/>
      <c r="P863" s="384" t="s">
        <v>713</v>
      </c>
      <c r="Q863" s="218"/>
      <c r="R863" s="219">
        <f t="shared" si="224"/>
        <v>0</v>
      </c>
      <c r="S863" s="219">
        <f t="shared" si="225"/>
        <v>7</v>
      </c>
      <c r="T863" s="195"/>
      <c r="U863" s="196">
        <v>3</v>
      </c>
      <c r="V863" s="89">
        <f t="shared" si="220"/>
        <v>0</v>
      </c>
      <c r="W863" s="220" t="s">
        <v>884</v>
      </c>
      <c r="X863" s="221" t="s">
        <v>906</v>
      </c>
      <c r="Y863" s="222" t="s">
        <v>907</v>
      </c>
      <c r="Z863" s="199"/>
      <c r="AA863" s="218"/>
      <c r="AB863" s="223">
        <v>0</v>
      </c>
      <c r="AC863" s="224" t="s">
        <v>146</v>
      </c>
      <c r="AD863" s="225">
        <f t="shared" si="307"/>
        <v>403</v>
      </c>
      <c r="AE863" s="226">
        <f>CEILING(AD863+AD863*'[1]Nastavení cen'!$J$17,1)</f>
        <v>589</v>
      </c>
      <c r="AF863" s="226">
        <f t="shared" si="308"/>
        <v>0</v>
      </c>
      <c r="AG863" s="241">
        <f>CEILING(AX863+(AX863*'[1]Nastavení cen'!$G$17),1)</f>
        <v>413</v>
      </c>
      <c r="AH863" s="242">
        <f>CEILING(AG863*'[1]Nastavení cen'!$K$17,1)+AG863</f>
        <v>537</v>
      </c>
      <c r="AI863" s="242">
        <f t="shared" si="330"/>
        <v>0</v>
      </c>
      <c r="AJ863" s="228">
        <f t="shared" si="229"/>
        <v>1126</v>
      </c>
      <c r="AK863" s="218"/>
      <c r="AL863" s="229">
        <f t="shared" si="230"/>
        <v>0</v>
      </c>
      <c r="AM863" s="204"/>
      <c r="AN863" s="230">
        <v>10</v>
      </c>
      <c r="AO863" s="231">
        <f t="shared" si="331"/>
        <v>0</v>
      </c>
      <c r="AP863" s="232">
        <v>0.05</v>
      </c>
      <c r="AQ863" s="233" t="s">
        <v>41</v>
      </c>
      <c r="AR863" s="234">
        <f t="shared" si="332"/>
        <v>0</v>
      </c>
      <c r="AS863" s="235"/>
      <c r="AT863" s="236"/>
      <c r="AU863" s="237"/>
      <c r="AV863" s="238">
        <v>62</v>
      </c>
      <c r="AW863" s="239">
        <f>'[1]Nastavení cen'!$H$17</f>
        <v>390</v>
      </c>
      <c r="AX863" s="240">
        <v>413</v>
      </c>
    </row>
    <row r="864" spans="1:50" ht="17.25" hidden="1" customHeight="1" x14ac:dyDescent="0.3">
      <c r="A864" s="213"/>
      <c r="B864" s="214"/>
      <c r="C864" s="215"/>
      <c r="D864" s="186"/>
      <c r="E864" s="184"/>
      <c r="F864" s="185"/>
      <c r="G864" s="186"/>
      <c r="H864" s="186"/>
      <c r="I864" s="187"/>
      <c r="J864" s="188"/>
      <c r="K864" s="216"/>
      <c r="L864" s="186"/>
      <c r="M864" s="186"/>
      <c r="N864" s="187"/>
      <c r="O864" s="191"/>
      <c r="P864" s="384" t="s">
        <v>713</v>
      </c>
      <c r="Q864" s="218"/>
      <c r="R864" s="219">
        <f t="shared" si="224"/>
        <v>0</v>
      </c>
      <c r="S864" s="219">
        <f t="shared" si="225"/>
        <v>7</v>
      </c>
      <c r="T864" s="195"/>
      <c r="U864" s="196">
        <v>3</v>
      </c>
      <c r="V864" s="89">
        <f t="shared" si="220"/>
        <v>0</v>
      </c>
      <c r="W864" s="220" t="s">
        <v>884</v>
      </c>
      <c r="X864" s="221" t="s">
        <v>908</v>
      </c>
      <c r="Y864" s="222" t="s">
        <v>909</v>
      </c>
      <c r="Z864" s="199"/>
      <c r="AA864" s="218"/>
      <c r="AB864" s="223">
        <v>0</v>
      </c>
      <c r="AC864" s="224" t="s">
        <v>40</v>
      </c>
      <c r="AD864" s="225">
        <f t="shared" si="307"/>
        <v>566</v>
      </c>
      <c r="AE864" s="226">
        <f>CEILING(AD864+AD864*'[1]Nastavení cen'!$J$17,1)</f>
        <v>827</v>
      </c>
      <c r="AF864" s="226">
        <f t="shared" si="308"/>
        <v>0</v>
      </c>
      <c r="AG864" s="241">
        <f>CEILING(AX864+(AX864*'[1]Nastavení cen'!$G$17),1)</f>
        <v>413</v>
      </c>
      <c r="AH864" s="242">
        <f>CEILING(AG864*'[1]Nastavení cen'!$K$17,1)+AG864</f>
        <v>537</v>
      </c>
      <c r="AI864" s="242">
        <f t="shared" si="330"/>
        <v>0</v>
      </c>
      <c r="AJ864" s="228">
        <f t="shared" si="229"/>
        <v>1364</v>
      </c>
      <c r="AK864" s="218"/>
      <c r="AL864" s="229">
        <f t="shared" si="230"/>
        <v>0</v>
      </c>
      <c r="AM864" s="204"/>
      <c r="AN864" s="230">
        <v>1</v>
      </c>
      <c r="AO864" s="231">
        <f t="shared" si="331"/>
        <v>0</v>
      </c>
      <c r="AP864" s="232">
        <v>0.05</v>
      </c>
      <c r="AQ864" s="233" t="s">
        <v>41</v>
      </c>
      <c r="AR864" s="234">
        <f t="shared" si="332"/>
        <v>0</v>
      </c>
      <c r="AS864" s="235"/>
      <c r="AT864" s="236"/>
      <c r="AU864" s="237"/>
      <c r="AV864" s="238">
        <v>87</v>
      </c>
      <c r="AW864" s="239">
        <f>'[1]Nastavení cen'!$H$17</f>
        <v>390</v>
      </c>
      <c r="AX864" s="240">
        <v>413</v>
      </c>
    </row>
    <row r="865" spans="1:50" ht="17.25" hidden="1" customHeight="1" x14ac:dyDescent="0.3">
      <c r="A865" s="213"/>
      <c r="B865" s="214"/>
      <c r="C865" s="215"/>
      <c r="D865" s="186"/>
      <c r="E865" s="184"/>
      <c r="F865" s="185"/>
      <c r="G865" s="186"/>
      <c r="H865" s="186"/>
      <c r="I865" s="187"/>
      <c r="J865" s="188"/>
      <c r="K865" s="216"/>
      <c r="L865" s="186"/>
      <c r="M865" s="186"/>
      <c r="N865" s="187"/>
      <c r="O865" s="191"/>
      <c r="P865" s="384" t="s">
        <v>713</v>
      </c>
      <c r="Q865" s="218"/>
      <c r="R865" s="219">
        <f t="shared" si="224"/>
        <v>0</v>
      </c>
      <c r="S865" s="219">
        <f t="shared" si="225"/>
        <v>7</v>
      </c>
      <c r="T865" s="195"/>
      <c r="U865" s="196">
        <v>4</v>
      </c>
      <c r="V865" s="89">
        <f t="shared" si="220"/>
        <v>0</v>
      </c>
      <c r="W865" s="220" t="s">
        <v>884</v>
      </c>
      <c r="X865" s="221" t="s">
        <v>908</v>
      </c>
      <c r="Y865" s="222" t="s">
        <v>43</v>
      </c>
      <c r="Z865" s="199"/>
      <c r="AA865" s="218"/>
      <c r="AB865" s="223">
        <v>0</v>
      </c>
      <c r="AC865" s="224" t="s">
        <v>40</v>
      </c>
      <c r="AD865" s="225">
        <f t="shared" si="307"/>
        <v>566</v>
      </c>
      <c r="AE865" s="226">
        <f>CEILING(AD865+AD865*'[1]Nastavení cen'!$J$17,1)</f>
        <v>827</v>
      </c>
      <c r="AF865" s="226">
        <f t="shared" si="308"/>
        <v>0</v>
      </c>
      <c r="AG865" s="241"/>
      <c r="AH865" s="242"/>
      <c r="AI865" s="242"/>
      <c r="AJ865" s="228">
        <f t="shared" si="229"/>
        <v>827</v>
      </c>
      <c r="AK865" s="218"/>
      <c r="AL865" s="229">
        <f t="shared" si="230"/>
        <v>0</v>
      </c>
      <c r="AM865" s="204"/>
      <c r="AN865" s="230" t="s">
        <v>41</v>
      </c>
      <c r="AO865" s="231" t="s">
        <v>41</v>
      </c>
      <c r="AP865" s="245" t="s">
        <v>41</v>
      </c>
      <c r="AQ865" s="233" t="s">
        <v>41</v>
      </c>
      <c r="AR865" s="234" t="s">
        <v>41</v>
      </c>
      <c r="AS865" s="235"/>
      <c r="AT865" s="236"/>
      <c r="AU865" s="237"/>
      <c r="AV865" s="238">
        <v>87</v>
      </c>
      <c r="AW865" s="239">
        <f>'[1]Nastavení cen'!$H$17</f>
        <v>390</v>
      </c>
      <c r="AX865" s="240"/>
    </row>
    <row r="866" spans="1:50" ht="17.25" hidden="1" customHeight="1" x14ac:dyDescent="0.3">
      <c r="A866" s="213"/>
      <c r="B866" s="214"/>
      <c r="C866" s="215"/>
      <c r="D866" s="186"/>
      <c r="E866" s="184"/>
      <c r="F866" s="185"/>
      <c r="G866" s="186"/>
      <c r="H866" s="186"/>
      <c r="I866" s="187"/>
      <c r="J866" s="188"/>
      <c r="K866" s="216"/>
      <c r="L866" s="186"/>
      <c r="M866" s="186"/>
      <c r="N866" s="187"/>
      <c r="O866" s="191"/>
      <c r="P866" s="384" t="s">
        <v>713</v>
      </c>
      <c r="Q866" s="218"/>
      <c r="R866" s="219">
        <f t="shared" si="224"/>
        <v>0</v>
      </c>
      <c r="S866" s="219">
        <f t="shared" si="225"/>
        <v>7</v>
      </c>
      <c r="T866" s="195"/>
      <c r="U866" s="196">
        <v>3</v>
      </c>
      <c r="V866" s="89">
        <f t="shared" si="220"/>
        <v>0</v>
      </c>
      <c r="W866" s="220" t="s">
        <v>884</v>
      </c>
      <c r="X866" s="221" t="s">
        <v>910</v>
      </c>
      <c r="Y866" s="222" t="s">
        <v>911</v>
      </c>
      <c r="Z866" s="199"/>
      <c r="AA866" s="218"/>
      <c r="AB866" s="223">
        <v>0</v>
      </c>
      <c r="AC866" s="224" t="s">
        <v>40</v>
      </c>
      <c r="AD866" s="225">
        <f t="shared" si="307"/>
        <v>293</v>
      </c>
      <c r="AE866" s="226">
        <f>CEILING(AD866+AD866*'[1]Nastavení cen'!$J$17,1)</f>
        <v>428</v>
      </c>
      <c r="AF866" s="226">
        <f t="shared" si="308"/>
        <v>0</v>
      </c>
      <c r="AG866" s="241">
        <f>CEILING(AX866+(AX866*'[1]Nastavení cen'!$G$17),1)</f>
        <v>242</v>
      </c>
      <c r="AH866" s="242">
        <f>CEILING(AG866*'[1]Nastavení cen'!$K$17,1)+AG866</f>
        <v>315</v>
      </c>
      <c r="AI866" s="242">
        <f>(AB866*AH866)</f>
        <v>0</v>
      </c>
      <c r="AJ866" s="228">
        <f t="shared" si="229"/>
        <v>743</v>
      </c>
      <c r="AK866" s="218"/>
      <c r="AL866" s="229">
        <f t="shared" si="230"/>
        <v>0</v>
      </c>
      <c r="AM866" s="204"/>
      <c r="AN866" s="230">
        <v>1</v>
      </c>
      <c r="AO866" s="231">
        <f>AB866*AN866</f>
        <v>0</v>
      </c>
      <c r="AP866" s="232">
        <v>0.05</v>
      </c>
      <c r="AQ866" s="233" t="s">
        <v>41</v>
      </c>
      <c r="AR866" s="234">
        <f>AO866*AP866</f>
        <v>0</v>
      </c>
      <c r="AS866" s="235"/>
      <c r="AT866" s="236"/>
      <c r="AU866" s="237"/>
      <c r="AV866" s="238">
        <v>45</v>
      </c>
      <c r="AW866" s="239">
        <f>'[1]Nastavení cen'!$H$17</f>
        <v>390</v>
      </c>
      <c r="AX866" s="240">
        <v>242</v>
      </c>
    </row>
    <row r="867" spans="1:50" ht="17.25" hidden="1" customHeight="1" x14ac:dyDescent="0.3">
      <c r="A867" s="213"/>
      <c r="B867" s="214"/>
      <c r="C867" s="215"/>
      <c r="D867" s="186"/>
      <c r="E867" s="184"/>
      <c r="F867" s="185"/>
      <c r="G867" s="186"/>
      <c r="H867" s="186"/>
      <c r="I867" s="187"/>
      <c r="J867" s="188"/>
      <c r="K867" s="216"/>
      <c r="L867" s="186"/>
      <c r="M867" s="186"/>
      <c r="N867" s="187"/>
      <c r="O867" s="191"/>
      <c r="P867" s="384" t="s">
        <v>713</v>
      </c>
      <c r="Q867" s="218"/>
      <c r="R867" s="219">
        <f t="shared" si="224"/>
        <v>0</v>
      </c>
      <c r="S867" s="219">
        <f t="shared" si="225"/>
        <v>7</v>
      </c>
      <c r="T867" s="195"/>
      <c r="U867" s="196">
        <v>4</v>
      </c>
      <c r="V867" s="89">
        <f t="shared" si="220"/>
        <v>0</v>
      </c>
      <c r="W867" s="220" t="s">
        <v>884</v>
      </c>
      <c r="X867" s="221" t="s">
        <v>910</v>
      </c>
      <c r="Y867" s="222" t="s">
        <v>43</v>
      </c>
      <c r="Z867" s="199"/>
      <c r="AA867" s="218"/>
      <c r="AB867" s="223">
        <v>0</v>
      </c>
      <c r="AC867" s="224" t="s">
        <v>40</v>
      </c>
      <c r="AD867" s="225">
        <f t="shared" si="307"/>
        <v>293</v>
      </c>
      <c r="AE867" s="226">
        <f>CEILING(AD867+AD867*'[1]Nastavení cen'!$J$17,1)</f>
        <v>428</v>
      </c>
      <c r="AF867" s="226">
        <f t="shared" si="308"/>
        <v>0</v>
      </c>
      <c r="AG867" s="241"/>
      <c r="AH867" s="242"/>
      <c r="AI867" s="242"/>
      <c r="AJ867" s="228">
        <f t="shared" si="229"/>
        <v>428</v>
      </c>
      <c r="AK867" s="218"/>
      <c r="AL867" s="229">
        <f t="shared" si="230"/>
        <v>0</v>
      </c>
      <c r="AM867" s="204"/>
      <c r="AN867" s="230" t="s">
        <v>41</v>
      </c>
      <c r="AO867" s="231" t="s">
        <v>41</v>
      </c>
      <c r="AP867" s="245" t="s">
        <v>41</v>
      </c>
      <c r="AQ867" s="233" t="s">
        <v>41</v>
      </c>
      <c r="AR867" s="234" t="s">
        <v>41</v>
      </c>
      <c r="AS867" s="235"/>
      <c r="AT867" s="236"/>
      <c r="AU867" s="237"/>
      <c r="AV867" s="238">
        <v>45</v>
      </c>
      <c r="AW867" s="239">
        <f>'[1]Nastavení cen'!$H$17</f>
        <v>390</v>
      </c>
      <c r="AX867" s="240"/>
    </row>
    <row r="868" spans="1:50" ht="17.25" hidden="1" customHeight="1" x14ac:dyDescent="0.3">
      <c r="A868" s="213"/>
      <c r="B868" s="214"/>
      <c r="C868" s="215"/>
      <c r="D868" s="186"/>
      <c r="E868" s="184"/>
      <c r="F868" s="185"/>
      <c r="G868" s="186"/>
      <c r="H868" s="186"/>
      <c r="I868" s="187"/>
      <c r="J868" s="188"/>
      <c r="K868" s="216"/>
      <c r="L868" s="186"/>
      <c r="M868" s="186"/>
      <c r="N868" s="187"/>
      <c r="O868" s="191"/>
      <c r="P868" s="384" t="s">
        <v>713</v>
      </c>
      <c r="Q868" s="218"/>
      <c r="R868" s="219">
        <f t="shared" si="224"/>
        <v>0</v>
      </c>
      <c r="S868" s="219">
        <f t="shared" si="225"/>
        <v>7</v>
      </c>
      <c r="T868" s="195"/>
      <c r="U868" s="196">
        <v>3</v>
      </c>
      <c r="V868" s="89">
        <f t="shared" si="220"/>
        <v>0</v>
      </c>
      <c r="W868" s="220" t="s">
        <v>884</v>
      </c>
      <c r="X868" s="221" t="s">
        <v>912</v>
      </c>
      <c r="Y868" s="222" t="s">
        <v>913</v>
      </c>
      <c r="Z868" s="199"/>
      <c r="AA868" s="218"/>
      <c r="AB868" s="223">
        <v>0</v>
      </c>
      <c r="AC868" s="224" t="s">
        <v>146</v>
      </c>
      <c r="AD868" s="225">
        <f t="shared" si="307"/>
        <v>182</v>
      </c>
      <c r="AE868" s="226">
        <f>CEILING(AD868+AD868*'[1]Nastavení cen'!$J$17,1)</f>
        <v>266</v>
      </c>
      <c r="AF868" s="226">
        <f t="shared" si="308"/>
        <v>0</v>
      </c>
      <c r="AG868" s="241">
        <f>CEILING(AX868+(AX868*'[1]Nastavení cen'!$G$17),1)</f>
        <v>88</v>
      </c>
      <c r="AH868" s="242">
        <f>CEILING(AG868*'[1]Nastavení cen'!$K$17,1)+AG868</f>
        <v>115</v>
      </c>
      <c r="AI868" s="242">
        <f>(AB868*AH868)</f>
        <v>0</v>
      </c>
      <c r="AJ868" s="228">
        <f t="shared" si="229"/>
        <v>381</v>
      </c>
      <c r="AK868" s="218"/>
      <c r="AL868" s="229">
        <f t="shared" si="230"/>
        <v>0</v>
      </c>
      <c r="AM868" s="204"/>
      <c r="AN868" s="230">
        <v>10</v>
      </c>
      <c r="AO868" s="231">
        <f>AB868*AN868</f>
        <v>0</v>
      </c>
      <c r="AP868" s="232">
        <v>0.05</v>
      </c>
      <c r="AQ868" s="233">
        <f>AB868*AN868*AP868</f>
        <v>0</v>
      </c>
      <c r="AR868" s="234"/>
      <c r="AS868" s="235"/>
      <c r="AT868" s="236"/>
      <c r="AU868" s="237"/>
      <c r="AV868" s="238">
        <v>28</v>
      </c>
      <c r="AW868" s="239">
        <f>'[1]Nastavení cen'!$H$17</f>
        <v>390</v>
      </c>
      <c r="AX868" s="240">
        <v>88</v>
      </c>
    </row>
    <row r="869" spans="1:50" ht="17.25" hidden="1" customHeight="1" x14ac:dyDescent="0.3">
      <c r="A869" s="180"/>
      <c r="B869" s="181"/>
      <c r="C869" s="215"/>
      <c r="D869" s="186"/>
      <c r="E869" s="184"/>
      <c r="F869" s="185"/>
      <c r="G869" s="186"/>
      <c r="H869" s="186"/>
      <c r="I869" s="187"/>
      <c r="J869" s="188"/>
      <c r="K869" s="216"/>
      <c r="L869" s="186"/>
      <c r="M869" s="186"/>
      <c r="N869" s="187"/>
      <c r="O869" s="191"/>
      <c r="P869" s="384" t="s">
        <v>713</v>
      </c>
      <c r="Q869" s="218"/>
      <c r="R869" s="219">
        <f>[1]Harmonogram!N93</f>
        <v>0</v>
      </c>
      <c r="S869" s="219">
        <f>[1]Harmonogram!O93</f>
        <v>14</v>
      </c>
      <c r="T869" s="195" t="s">
        <v>36</v>
      </c>
      <c r="U869" s="196">
        <v>0</v>
      </c>
      <c r="V869" s="89">
        <f t="shared" si="220"/>
        <v>0</v>
      </c>
      <c r="W869" s="197"/>
      <c r="X869" s="198" t="str">
        <f>[1]Harmonogram!K93</f>
        <v>zedníci - zahození šliců, omítky</v>
      </c>
      <c r="Y869" s="199"/>
      <c r="Z869" s="199"/>
      <c r="AA869" s="200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333"/>
      <c r="AM869" s="204"/>
      <c r="AN869" s="205"/>
      <c r="AO869" s="385"/>
      <c r="AP869" s="232"/>
      <c r="AQ869" s="233"/>
      <c r="AR869" s="234"/>
      <c r="AS869" s="386"/>
      <c r="AT869" s="387"/>
      <c r="AU869" s="388"/>
      <c r="AV869" s="389"/>
      <c r="AW869" s="389"/>
      <c r="AX869" s="389"/>
    </row>
    <row r="870" spans="1:50" ht="17.25" hidden="1" customHeight="1" x14ac:dyDescent="0.3">
      <c r="A870" s="213"/>
      <c r="B870" s="214"/>
      <c r="C870" s="215"/>
      <c r="D870" s="186"/>
      <c r="E870" s="184"/>
      <c r="F870" s="185"/>
      <c r="G870" s="186"/>
      <c r="H870" s="186"/>
      <c r="I870" s="187"/>
      <c r="J870" s="188"/>
      <c r="K870" s="216"/>
      <c r="L870" s="186"/>
      <c r="M870" s="186"/>
      <c r="N870" s="187"/>
      <c r="O870" s="191"/>
      <c r="P870" s="384" t="s">
        <v>713</v>
      </c>
      <c r="Q870" s="218"/>
      <c r="R870" s="219">
        <f t="shared" ref="R870:R1124" si="333">$R$869</f>
        <v>0</v>
      </c>
      <c r="S870" s="219">
        <f t="shared" ref="S870:S1124" si="334">$S$869</f>
        <v>14</v>
      </c>
      <c r="T870" s="195"/>
      <c r="U870" s="196">
        <v>1</v>
      </c>
      <c r="V870" s="89">
        <f t="shared" si="220"/>
        <v>0</v>
      </c>
      <c r="W870" s="220" t="s">
        <v>914</v>
      </c>
      <c r="X870" s="221" t="s">
        <v>915</v>
      </c>
      <c r="Y870" s="222" t="s">
        <v>867</v>
      </c>
      <c r="Z870" s="199"/>
      <c r="AA870" s="218"/>
      <c r="AB870" s="223">
        <v>0</v>
      </c>
      <c r="AC870" s="224" t="s">
        <v>40</v>
      </c>
      <c r="AD870" s="225">
        <f t="shared" ref="AD870:AD1023" si="335">ROUND(AV870*(AW870/60),0)</f>
        <v>39</v>
      </c>
      <c r="AE870" s="226">
        <f>CEILING(AD870+AD870*'[1]Nastavení cen'!$J$17,1)</f>
        <v>57</v>
      </c>
      <c r="AF870" s="226">
        <f t="shared" ref="AF870:AF1023" si="336">(AB870*AE870)</f>
        <v>0</v>
      </c>
      <c r="AG870" s="241">
        <f>CEILING(AX870+(AX870*'[1]Nastavení cen'!$G$17),1)</f>
        <v>6</v>
      </c>
      <c r="AH870" s="242">
        <f>CEILING(AG870*'[1]Nastavení cen'!$K$17,1)+AG870</f>
        <v>8</v>
      </c>
      <c r="AI870" s="242">
        <f>(AB870*AH870)</f>
        <v>0</v>
      </c>
      <c r="AJ870" s="228">
        <f t="shared" ref="AJ870:AJ1135" si="337">AE870+AH870</f>
        <v>65</v>
      </c>
      <c r="AK870" s="218"/>
      <c r="AL870" s="229">
        <f t="shared" ref="AL870:AL1135" si="338">AF870+AI870</f>
        <v>0</v>
      </c>
      <c r="AM870" s="204"/>
      <c r="AN870" s="230">
        <v>0.5</v>
      </c>
      <c r="AO870" s="231">
        <f>AB870*AN870</f>
        <v>0</v>
      </c>
      <c r="AP870" s="232">
        <v>0.05</v>
      </c>
      <c r="AQ870" s="233">
        <f>AB870*AN870*AP870</f>
        <v>0</v>
      </c>
      <c r="AR870" s="234"/>
      <c r="AS870" s="235"/>
      <c r="AT870" s="236"/>
      <c r="AU870" s="237"/>
      <c r="AV870" s="238">
        <v>6</v>
      </c>
      <c r="AW870" s="239">
        <f>'[1]Nastavení cen'!$H$17</f>
        <v>390</v>
      </c>
      <c r="AX870" s="240">
        <v>6</v>
      </c>
    </row>
    <row r="871" spans="1:50" ht="17.25" hidden="1" customHeight="1" x14ac:dyDescent="0.3">
      <c r="A871" s="213"/>
      <c r="B871" s="214"/>
      <c r="C871" s="215"/>
      <c r="D871" s="186"/>
      <c r="E871" s="184"/>
      <c r="F871" s="185"/>
      <c r="G871" s="186"/>
      <c r="H871" s="186"/>
      <c r="I871" s="187"/>
      <c r="J871" s="188"/>
      <c r="K871" s="216"/>
      <c r="L871" s="186"/>
      <c r="M871" s="186"/>
      <c r="N871" s="187"/>
      <c r="O871" s="191"/>
      <c r="P871" s="384" t="s">
        <v>713</v>
      </c>
      <c r="Q871" s="218"/>
      <c r="R871" s="219">
        <f t="shared" si="333"/>
        <v>0</v>
      </c>
      <c r="S871" s="219">
        <f t="shared" si="334"/>
        <v>14</v>
      </c>
      <c r="T871" s="195"/>
      <c r="U871" s="196">
        <v>4</v>
      </c>
      <c r="V871" s="89">
        <f t="shared" si="220"/>
        <v>0</v>
      </c>
      <c r="W871" s="220" t="s">
        <v>914</v>
      </c>
      <c r="X871" s="221" t="s">
        <v>915</v>
      </c>
      <c r="Y871" s="222" t="s">
        <v>43</v>
      </c>
      <c r="Z871" s="199"/>
      <c r="AA871" s="218"/>
      <c r="AB871" s="223">
        <v>0</v>
      </c>
      <c r="AC871" s="224" t="s">
        <v>40</v>
      </c>
      <c r="AD871" s="225">
        <f t="shared" si="335"/>
        <v>39</v>
      </c>
      <c r="AE871" s="226">
        <f>CEILING(AD871+AD871*'[1]Nastavení cen'!$J$17,1)</f>
        <v>57</v>
      </c>
      <c r="AF871" s="226">
        <f t="shared" si="336"/>
        <v>0</v>
      </c>
      <c r="AG871" s="241"/>
      <c r="AH871" s="242"/>
      <c r="AI871" s="242"/>
      <c r="AJ871" s="228">
        <f t="shared" si="337"/>
        <v>57</v>
      </c>
      <c r="AK871" s="218"/>
      <c r="AL871" s="229">
        <f t="shared" si="338"/>
        <v>0</v>
      </c>
      <c r="AM871" s="204"/>
      <c r="AN871" s="230" t="s">
        <v>41</v>
      </c>
      <c r="AO871" s="231" t="s">
        <v>41</v>
      </c>
      <c r="AP871" s="245" t="s">
        <v>41</v>
      </c>
      <c r="AQ871" s="233" t="s">
        <v>41</v>
      </c>
      <c r="AR871" s="234" t="s">
        <v>41</v>
      </c>
      <c r="AS871" s="235"/>
      <c r="AT871" s="236"/>
      <c r="AU871" s="237"/>
      <c r="AV871" s="238">
        <v>6</v>
      </c>
      <c r="AW871" s="239">
        <f>'[1]Nastavení cen'!$H$17</f>
        <v>390</v>
      </c>
      <c r="AX871" s="240"/>
    </row>
    <row r="872" spans="1:50" ht="17.25" hidden="1" customHeight="1" x14ac:dyDescent="0.3">
      <c r="A872" s="213"/>
      <c r="B872" s="214"/>
      <c r="C872" s="215"/>
      <c r="D872" s="186"/>
      <c r="E872" s="184"/>
      <c r="F872" s="185"/>
      <c r="G872" s="186"/>
      <c r="H872" s="186"/>
      <c r="I872" s="187"/>
      <c r="J872" s="188"/>
      <c r="K872" s="216"/>
      <c r="L872" s="186"/>
      <c r="M872" s="186"/>
      <c r="N872" s="187"/>
      <c r="O872" s="191"/>
      <c r="P872" s="384" t="s">
        <v>713</v>
      </c>
      <c r="Q872" s="218"/>
      <c r="R872" s="219">
        <f t="shared" si="333"/>
        <v>0</v>
      </c>
      <c r="S872" s="219">
        <f t="shared" si="334"/>
        <v>14</v>
      </c>
      <c r="T872" s="195"/>
      <c r="U872" s="196">
        <v>1</v>
      </c>
      <c r="V872" s="89">
        <f t="shared" si="220"/>
        <v>0</v>
      </c>
      <c r="W872" s="220" t="s">
        <v>914</v>
      </c>
      <c r="X872" s="221" t="s">
        <v>916</v>
      </c>
      <c r="Y872" s="222" t="s">
        <v>516</v>
      </c>
      <c r="Z872" s="199"/>
      <c r="AA872" s="218"/>
      <c r="AB872" s="223">
        <v>0</v>
      </c>
      <c r="AC872" s="224" t="s">
        <v>40</v>
      </c>
      <c r="AD872" s="225">
        <f t="shared" si="335"/>
        <v>20</v>
      </c>
      <c r="AE872" s="226">
        <f>CEILING(AD872+AD872*'[1]Nastavení cen'!$J$17,1)</f>
        <v>30</v>
      </c>
      <c r="AF872" s="226">
        <f t="shared" si="336"/>
        <v>0</v>
      </c>
      <c r="AG872" s="241">
        <f>CEILING(AX872+(AX872*'[1]Nastavení cen'!$G$17),1)</f>
        <v>6</v>
      </c>
      <c r="AH872" s="242">
        <f>CEILING(AG872*'[1]Nastavení cen'!$K$17,1)+AG872</f>
        <v>8</v>
      </c>
      <c r="AI872" s="242">
        <f>(AB872*AH872)</f>
        <v>0</v>
      </c>
      <c r="AJ872" s="228">
        <f t="shared" si="337"/>
        <v>38</v>
      </c>
      <c r="AK872" s="218"/>
      <c r="AL872" s="229">
        <f t="shared" si="338"/>
        <v>0</v>
      </c>
      <c r="AM872" s="204"/>
      <c r="AN872" s="230">
        <v>0.5</v>
      </c>
      <c r="AO872" s="231">
        <f>AB872*AN872</f>
        <v>0</v>
      </c>
      <c r="AP872" s="232">
        <v>0.05</v>
      </c>
      <c r="AQ872" s="233">
        <f>AB872*AN872*AP872</f>
        <v>0</v>
      </c>
      <c r="AR872" s="234"/>
      <c r="AS872" s="235"/>
      <c r="AT872" s="236"/>
      <c r="AU872" s="237"/>
      <c r="AV872" s="238">
        <v>3</v>
      </c>
      <c r="AW872" s="239">
        <f>'[1]Nastavení cen'!$H$17</f>
        <v>390</v>
      </c>
      <c r="AX872" s="240">
        <v>6</v>
      </c>
    </row>
    <row r="873" spans="1:50" ht="17.25" hidden="1" customHeight="1" x14ac:dyDescent="0.3">
      <c r="A873" s="213"/>
      <c r="B873" s="214"/>
      <c r="C873" s="215"/>
      <c r="D873" s="186"/>
      <c r="E873" s="184"/>
      <c r="F873" s="185"/>
      <c r="G873" s="186"/>
      <c r="H873" s="186"/>
      <c r="I873" s="187"/>
      <c r="J873" s="188"/>
      <c r="K873" s="216"/>
      <c r="L873" s="186"/>
      <c r="M873" s="186"/>
      <c r="N873" s="187"/>
      <c r="O873" s="191"/>
      <c r="P873" s="384" t="s">
        <v>713</v>
      </c>
      <c r="Q873" s="218"/>
      <c r="R873" s="219">
        <f t="shared" si="333"/>
        <v>0</v>
      </c>
      <c r="S873" s="219">
        <f t="shared" si="334"/>
        <v>14</v>
      </c>
      <c r="T873" s="195"/>
      <c r="U873" s="196">
        <v>4</v>
      </c>
      <c r="V873" s="89">
        <f t="shared" si="220"/>
        <v>0</v>
      </c>
      <c r="W873" s="220" t="s">
        <v>914</v>
      </c>
      <c r="X873" s="221" t="s">
        <v>916</v>
      </c>
      <c r="Y873" s="222" t="s">
        <v>43</v>
      </c>
      <c r="Z873" s="199"/>
      <c r="AA873" s="218"/>
      <c r="AB873" s="223">
        <v>0</v>
      </c>
      <c r="AC873" s="224" t="s">
        <v>40</v>
      </c>
      <c r="AD873" s="225">
        <f t="shared" si="335"/>
        <v>20</v>
      </c>
      <c r="AE873" s="226">
        <f>CEILING(AD873+AD873*'[1]Nastavení cen'!$J$17,1)</f>
        <v>30</v>
      </c>
      <c r="AF873" s="226">
        <f t="shared" si="336"/>
        <v>0</v>
      </c>
      <c r="AG873" s="241"/>
      <c r="AH873" s="242"/>
      <c r="AI873" s="242"/>
      <c r="AJ873" s="228">
        <f t="shared" si="337"/>
        <v>30</v>
      </c>
      <c r="AK873" s="218"/>
      <c r="AL873" s="229">
        <f t="shared" si="338"/>
        <v>0</v>
      </c>
      <c r="AM873" s="204"/>
      <c r="AN873" s="230" t="s">
        <v>41</v>
      </c>
      <c r="AO873" s="231" t="s">
        <v>41</v>
      </c>
      <c r="AP873" s="245" t="s">
        <v>41</v>
      </c>
      <c r="AQ873" s="233" t="s">
        <v>41</v>
      </c>
      <c r="AR873" s="234" t="s">
        <v>41</v>
      </c>
      <c r="AS873" s="235"/>
      <c r="AT873" s="236"/>
      <c r="AU873" s="237"/>
      <c r="AV873" s="238">
        <v>3</v>
      </c>
      <c r="AW873" s="239">
        <f>'[1]Nastavení cen'!$H$17</f>
        <v>390</v>
      </c>
      <c r="AX873" s="240"/>
    </row>
    <row r="874" spans="1:50" ht="17.25" hidden="1" customHeight="1" x14ac:dyDescent="0.3">
      <c r="A874" s="213"/>
      <c r="B874" s="214"/>
      <c r="C874" s="215"/>
      <c r="D874" s="186"/>
      <c r="E874" s="184"/>
      <c r="F874" s="185"/>
      <c r="G874" s="186"/>
      <c r="H874" s="186"/>
      <c r="I874" s="187"/>
      <c r="J874" s="188"/>
      <c r="K874" s="216"/>
      <c r="L874" s="186"/>
      <c r="M874" s="186"/>
      <c r="N874" s="187"/>
      <c r="O874" s="191"/>
      <c r="P874" s="384" t="s">
        <v>713</v>
      </c>
      <c r="Q874" s="218"/>
      <c r="R874" s="219">
        <f t="shared" si="333"/>
        <v>0</v>
      </c>
      <c r="S874" s="219">
        <f t="shared" si="334"/>
        <v>14</v>
      </c>
      <c r="T874" s="195"/>
      <c r="U874" s="196">
        <v>1</v>
      </c>
      <c r="V874" s="89">
        <f t="shared" si="220"/>
        <v>0</v>
      </c>
      <c r="W874" s="220" t="s">
        <v>914</v>
      </c>
      <c r="X874" s="221" t="s">
        <v>917</v>
      </c>
      <c r="Y874" s="222" t="s">
        <v>867</v>
      </c>
      <c r="Z874" s="199"/>
      <c r="AA874" s="218"/>
      <c r="AB874" s="223">
        <v>0</v>
      </c>
      <c r="AC874" s="224" t="s">
        <v>146</v>
      </c>
      <c r="AD874" s="225">
        <f t="shared" si="335"/>
        <v>46</v>
      </c>
      <c r="AE874" s="226">
        <f>CEILING(AD874+AD874*'[1]Nastavení cen'!$J$17,1)</f>
        <v>68</v>
      </c>
      <c r="AF874" s="226">
        <f t="shared" si="336"/>
        <v>0</v>
      </c>
      <c r="AG874" s="241">
        <f>CEILING(AX874+(AX874*'[1]Nastavení cen'!$G$17),1)</f>
        <v>17</v>
      </c>
      <c r="AH874" s="242">
        <f>CEILING(AG874*'[1]Nastavení cen'!$K$17,1)+AG874</f>
        <v>23</v>
      </c>
      <c r="AI874" s="242">
        <f>(AB874*AH874)</f>
        <v>0</v>
      </c>
      <c r="AJ874" s="228">
        <f t="shared" si="337"/>
        <v>91</v>
      </c>
      <c r="AK874" s="218"/>
      <c r="AL874" s="229">
        <f t="shared" si="338"/>
        <v>0</v>
      </c>
      <c r="AM874" s="204"/>
      <c r="AN874" s="230">
        <v>2</v>
      </c>
      <c r="AO874" s="231">
        <f>AB874*AN874</f>
        <v>0</v>
      </c>
      <c r="AP874" s="232">
        <v>0.05</v>
      </c>
      <c r="AQ874" s="233">
        <f>AB874*AN874*AP874</f>
        <v>0</v>
      </c>
      <c r="AR874" s="234"/>
      <c r="AS874" s="235"/>
      <c r="AT874" s="236"/>
      <c r="AU874" s="237"/>
      <c r="AV874" s="238">
        <v>7</v>
      </c>
      <c r="AW874" s="239">
        <f>'[1]Nastavení cen'!$H$17</f>
        <v>390</v>
      </c>
      <c r="AX874" s="240">
        <v>17</v>
      </c>
    </row>
    <row r="875" spans="1:50" ht="17.25" hidden="1" customHeight="1" x14ac:dyDescent="0.3">
      <c r="A875" s="213"/>
      <c r="B875" s="214"/>
      <c r="C875" s="215"/>
      <c r="D875" s="186"/>
      <c r="E875" s="184"/>
      <c r="F875" s="185"/>
      <c r="G875" s="186"/>
      <c r="H875" s="186"/>
      <c r="I875" s="187"/>
      <c r="J875" s="188"/>
      <c r="K875" s="216"/>
      <c r="L875" s="186"/>
      <c r="M875" s="186"/>
      <c r="N875" s="187"/>
      <c r="O875" s="191"/>
      <c r="P875" s="384" t="s">
        <v>713</v>
      </c>
      <c r="Q875" s="218"/>
      <c r="R875" s="219">
        <f t="shared" si="333"/>
        <v>0</v>
      </c>
      <c r="S875" s="219">
        <f t="shared" si="334"/>
        <v>14</v>
      </c>
      <c r="T875" s="195"/>
      <c r="U875" s="196">
        <v>4</v>
      </c>
      <c r="V875" s="89">
        <f t="shared" si="220"/>
        <v>0</v>
      </c>
      <c r="W875" s="220" t="s">
        <v>914</v>
      </c>
      <c r="X875" s="221" t="s">
        <v>917</v>
      </c>
      <c r="Y875" s="222" t="s">
        <v>43</v>
      </c>
      <c r="Z875" s="199"/>
      <c r="AA875" s="218"/>
      <c r="AB875" s="223">
        <v>0</v>
      </c>
      <c r="AC875" s="224" t="s">
        <v>146</v>
      </c>
      <c r="AD875" s="225">
        <f t="shared" si="335"/>
        <v>46</v>
      </c>
      <c r="AE875" s="226">
        <f>CEILING(AD875+AD875*'[1]Nastavení cen'!$J$17,1)</f>
        <v>68</v>
      </c>
      <c r="AF875" s="226">
        <f t="shared" si="336"/>
        <v>0</v>
      </c>
      <c r="AG875" s="241"/>
      <c r="AH875" s="242"/>
      <c r="AI875" s="242"/>
      <c r="AJ875" s="228">
        <f t="shared" si="337"/>
        <v>68</v>
      </c>
      <c r="AK875" s="218"/>
      <c r="AL875" s="229">
        <f t="shared" si="338"/>
        <v>0</v>
      </c>
      <c r="AM875" s="204"/>
      <c r="AN875" s="230" t="s">
        <v>41</v>
      </c>
      <c r="AO875" s="231" t="s">
        <v>41</v>
      </c>
      <c r="AP875" s="245" t="s">
        <v>41</v>
      </c>
      <c r="AQ875" s="233" t="s">
        <v>41</v>
      </c>
      <c r="AR875" s="234" t="s">
        <v>41</v>
      </c>
      <c r="AS875" s="235"/>
      <c r="AT875" s="236"/>
      <c r="AU875" s="237"/>
      <c r="AV875" s="238">
        <v>7</v>
      </c>
      <c r="AW875" s="239">
        <f>'[1]Nastavení cen'!$H$17</f>
        <v>390</v>
      </c>
      <c r="AX875" s="240"/>
    </row>
    <row r="876" spans="1:50" ht="17.25" hidden="1" customHeight="1" x14ac:dyDescent="0.3">
      <c r="A876" s="213"/>
      <c r="B876" s="214"/>
      <c r="C876" s="215"/>
      <c r="D876" s="186"/>
      <c r="E876" s="184"/>
      <c r="F876" s="185"/>
      <c r="G876" s="186"/>
      <c r="H876" s="186"/>
      <c r="I876" s="187"/>
      <c r="J876" s="188"/>
      <c r="K876" s="216"/>
      <c r="L876" s="186"/>
      <c r="M876" s="186"/>
      <c r="N876" s="187"/>
      <c r="O876" s="191"/>
      <c r="P876" s="384" t="s">
        <v>713</v>
      </c>
      <c r="Q876" s="218"/>
      <c r="R876" s="219">
        <f t="shared" si="333"/>
        <v>0</v>
      </c>
      <c r="S876" s="219">
        <f t="shared" si="334"/>
        <v>14</v>
      </c>
      <c r="T876" s="195"/>
      <c r="U876" s="196">
        <v>1</v>
      </c>
      <c r="V876" s="89">
        <f t="shared" si="220"/>
        <v>0</v>
      </c>
      <c r="W876" s="220" t="s">
        <v>914</v>
      </c>
      <c r="X876" s="221" t="s">
        <v>918</v>
      </c>
      <c r="Y876" s="222" t="s">
        <v>867</v>
      </c>
      <c r="Z876" s="199"/>
      <c r="AA876" s="218"/>
      <c r="AB876" s="223">
        <v>0</v>
      </c>
      <c r="AC876" s="224" t="s">
        <v>146</v>
      </c>
      <c r="AD876" s="225">
        <f t="shared" si="335"/>
        <v>59</v>
      </c>
      <c r="AE876" s="226">
        <f>CEILING(AD876+AD876*'[1]Nastavení cen'!$J$17,1)</f>
        <v>87</v>
      </c>
      <c r="AF876" s="226">
        <f t="shared" si="336"/>
        <v>0</v>
      </c>
      <c r="AG876" s="241">
        <f>CEILING(AX876+(AX876*'[1]Nastavení cen'!$G$17),1)</f>
        <v>22</v>
      </c>
      <c r="AH876" s="242">
        <f>CEILING(AG876*'[1]Nastavení cen'!$K$17,1)+AG876</f>
        <v>29</v>
      </c>
      <c r="AI876" s="242">
        <f>(AB876*AH876)</f>
        <v>0</v>
      </c>
      <c r="AJ876" s="228">
        <f t="shared" si="337"/>
        <v>116</v>
      </c>
      <c r="AK876" s="218"/>
      <c r="AL876" s="229">
        <f t="shared" si="338"/>
        <v>0</v>
      </c>
      <c r="AM876" s="204"/>
      <c r="AN876" s="230">
        <v>3</v>
      </c>
      <c r="AO876" s="231">
        <f>AB876*AN876</f>
        <v>0</v>
      </c>
      <c r="AP876" s="232">
        <v>0.05</v>
      </c>
      <c r="AQ876" s="233">
        <f>AB876*AN876*AP876</f>
        <v>0</v>
      </c>
      <c r="AR876" s="234"/>
      <c r="AS876" s="235"/>
      <c r="AT876" s="236"/>
      <c r="AU876" s="237"/>
      <c r="AV876" s="238">
        <v>9</v>
      </c>
      <c r="AW876" s="239">
        <f>'[1]Nastavení cen'!$H$17</f>
        <v>390</v>
      </c>
      <c r="AX876" s="240">
        <v>22</v>
      </c>
    </row>
    <row r="877" spans="1:50" ht="17.25" hidden="1" customHeight="1" x14ac:dyDescent="0.3">
      <c r="A877" s="213"/>
      <c r="B877" s="214"/>
      <c r="C877" s="215"/>
      <c r="D877" s="186"/>
      <c r="E877" s="184"/>
      <c r="F877" s="185"/>
      <c r="G877" s="186"/>
      <c r="H877" s="186"/>
      <c r="I877" s="187"/>
      <c r="J877" s="188"/>
      <c r="K877" s="216"/>
      <c r="L877" s="186"/>
      <c r="M877" s="186"/>
      <c r="N877" s="187"/>
      <c r="O877" s="191"/>
      <c r="P877" s="384" t="s">
        <v>713</v>
      </c>
      <c r="Q877" s="218"/>
      <c r="R877" s="219">
        <f t="shared" si="333"/>
        <v>0</v>
      </c>
      <c r="S877" s="219">
        <f t="shared" si="334"/>
        <v>14</v>
      </c>
      <c r="T877" s="195"/>
      <c r="U877" s="196">
        <v>4</v>
      </c>
      <c r="V877" s="89">
        <f t="shared" si="220"/>
        <v>0</v>
      </c>
      <c r="W877" s="220" t="s">
        <v>914</v>
      </c>
      <c r="X877" s="221" t="s">
        <v>918</v>
      </c>
      <c r="Y877" s="222" t="s">
        <v>43</v>
      </c>
      <c r="Z877" s="199"/>
      <c r="AA877" s="218"/>
      <c r="AB877" s="223">
        <v>0</v>
      </c>
      <c r="AC877" s="224" t="s">
        <v>146</v>
      </c>
      <c r="AD877" s="225">
        <f t="shared" si="335"/>
        <v>59</v>
      </c>
      <c r="AE877" s="226">
        <f>CEILING(AD877+AD877*'[1]Nastavení cen'!$J$17,1)</f>
        <v>87</v>
      </c>
      <c r="AF877" s="226">
        <f t="shared" si="336"/>
        <v>0</v>
      </c>
      <c r="AG877" s="241"/>
      <c r="AH877" s="242"/>
      <c r="AI877" s="242"/>
      <c r="AJ877" s="228">
        <f t="shared" si="337"/>
        <v>87</v>
      </c>
      <c r="AK877" s="218"/>
      <c r="AL877" s="229">
        <f t="shared" si="338"/>
        <v>0</v>
      </c>
      <c r="AM877" s="204"/>
      <c r="AN877" s="230" t="s">
        <v>41</v>
      </c>
      <c r="AO877" s="231" t="s">
        <v>41</v>
      </c>
      <c r="AP877" s="245" t="s">
        <v>41</v>
      </c>
      <c r="AQ877" s="233" t="s">
        <v>41</v>
      </c>
      <c r="AR877" s="234" t="s">
        <v>41</v>
      </c>
      <c r="AS877" s="235"/>
      <c r="AT877" s="236"/>
      <c r="AU877" s="237"/>
      <c r="AV877" s="238">
        <v>9</v>
      </c>
      <c r="AW877" s="239">
        <f>'[1]Nastavení cen'!$H$17</f>
        <v>390</v>
      </c>
      <c r="AX877" s="240"/>
    </row>
    <row r="878" spans="1:50" ht="17.25" hidden="1" customHeight="1" x14ac:dyDescent="0.3">
      <c r="A878" s="213"/>
      <c r="B878" s="214"/>
      <c r="C878" s="215"/>
      <c r="D878" s="186"/>
      <c r="E878" s="184"/>
      <c r="F878" s="185"/>
      <c r="G878" s="186"/>
      <c r="H878" s="186"/>
      <c r="I878" s="187"/>
      <c r="J878" s="188"/>
      <c r="K878" s="216"/>
      <c r="L878" s="186"/>
      <c r="M878" s="186"/>
      <c r="N878" s="187"/>
      <c r="O878" s="191"/>
      <c r="P878" s="384" t="s">
        <v>713</v>
      </c>
      <c r="Q878" s="218"/>
      <c r="R878" s="219">
        <f t="shared" si="333"/>
        <v>0</v>
      </c>
      <c r="S878" s="219">
        <f t="shared" si="334"/>
        <v>14</v>
      </c>
      <c r="T878" s="195"/>
      <c r="U878" s="196">
        <v>1</v>
      </c>
      <c r="V878" s="89">
        <f t="shared" si="220"/>
        <v>0</v>
      </c>
      <c r="W878" s="220" t="s">
        <v>914</v>
      </c>
      <c r="X878" s="221" t="s">
        <v>919</v>
      </c>
      <c r="Y878" s="222" t="s">
        <v>867</v>
      </c>
      <c r="Z878" s="199"/>
      <c r="AA878" s="218"/>
      <c r="AB878" s="223">
        <v>0</v>
      </c>
      <c r="AC878" s="224" t="s">
        <v>146</v>
      </c>
      <c r="AD878" s="225">
        <f t="shared" si="335"/>
        <v>85</v>
      </c>
      <c r="AE878" s="226">
        <f>CEILING(AD878+AD878*'[1]Nastavení cen'!$J$17,1)</f>
        <v>125</v>
      </c>
      <c r="AF878" s="226">
        <f t="shared" si="336"/>
        <v>0</v>
      </c>
      <c r="AG878" s="241">
        <f>CEILING(AX878+(AX878*'[1]Nastavení cen'!$G$17),1)</f>
        <v>26</v>
      </c>
      <c r="AH878" s="242">
        <f>CEILING(AG878*'[1]Nastavení cen'!$K$17,1)+AG878</f>
        <v>34</v>
      </c>
      <c r="AI878" s="242">
        <f>(AB878*AH878)</f>
        <v>0</v>
      </c>
      <c r="AJ878" s="228">
        <f t="shared" si="337"/>
        <v>159</v>
      </c>
      <c r="AK878" s="218"/>
      <c r="AL878" s="229">
        <f t="shared" si="338"/>
        <v>0</v>
      </c>
      <c r="AM878" s="204"/>
      <c r="AN878" s="230">
        <v>4</v>
      </c>
      <c r="AO878" s="231">
        <f>AB878*AN878</f>
        <v>0</v>
      </c>
      <c r="AP878" s="232">
        <v>0.05</v>
      </c>
      <c r="AQ878" s="233">
        <f>AB878*AN878*AP878</f>
        <v>0</v>
      </c>
      <c r="AR878" s="234"/>
      <c r="AS878" s="235"/>
      <c r="AT878" s="236"/>
      <c r="AU878" s="237"/>
      <c r="AV878" s="238">
        <v>13</v>
      </c>
      <c r="AW878" s="239">
        <f>'[1]Nastavení cen'!$H$17</f>
        <v>390</v>
      </c>
      <c r="AX878" s="240">
        <v>26</v>
      </c>
    </row>
    <row r="879" spans="1:50" ht="17.25" hidden="1" customHeight="1" x14ac:dyDescent="0.3">
      <c r="A879" s="213"/>
      <c r="B879" s="214"/>
      <c r="C879" s="215"/>
      <c r="D879" s="186"/>
      <c r="E879" s="184"/>
      <c r="F879" s="185"/>
      <c r="G879" s="186"/>
      <c r="H879" s="186"/>
      <c r="I879" s="187"/>
      <c r="J879" s="188"/>
      <c r="K879" s="216"/>
      <c r="L879" s="186"/>
      <c r="M879" s="186"/>
      <c r="N879" s="187"/>
      <c r="O879" s="191"/>
      <c r="P879" s="384" t="s">
        <v>713</v>
      </c>
      <c r="Q879" s="218"/>
      <c r="R879" s="219">
        <f t="shared" si="333"/>
        <v>0</v>
      </c>
      <c r="S879" s="219">
        <f t="shared" si="334"/>
        <v>14</v>
      </c>
      <c r="T879" s="195"/>
      <c r="U879" s="196">
        <v>4</v>
      </c>
      <c r="V879" s="89">
        <f t="shared" si="220"/>
        <v>0</v>
      </c>
      <c r="W879" s="220" t="s">
        <v>914</v>
      </c>
      <c r="X879" s="221" t="s">
        <v>919</v>
      </c>
      <c r="Y879" s="222" t="s">
        <v>43</v>
      </c>
      <c r="Z879" s="199"/>
      <c r="AA879" s="218"/>
      <c r="AB879" s="223">
        <v>0</v>
      </c>
      <c r="AC879" s="224" t="s">
        <v>146</v>
      </c>
      <c r="AD879" s="225">
        <f t="shared" si="335"/>
        <v>85</v>
      </c>
      <c r="AE879" s="226">
        <f>CEILING(AD879+AD879*'[1]Nastavení cen'!$J$17,1)</f>
        <v>125</v>
      </c>
      <c r="AF879" s="226">
        <f t="shared" si="336"/>
        <v>0</v>
      </c>
      <c r="AG879" s="241"/>
      <c r="AH879" s="242"/>
      <c r="AI879" s="242"/>
      <c r="AJ879" s="228">
        <f t="shared" si="337"/>
        <v>125</v>
      </c>
      <c r="AK879" s="218"/>
      <c r="AL879" s="229">
        <f t="shared" si="338"/>
        <v>0</v>
      </c>
      <c r="AM879" s="204"/>
      <c r="AN879" s="230" t="s">
        <v>41</v>
      </c>
      <c r="AO879" s="231" t="s">
        <v>41</v>
      </c>
      <c r="AP879" s="245" t="s">
        <v>41</v>
      </c>
      <c r="AQ879" s="233" t="s">
        <v>41</v>
      </c>
      <c r="AR879" s="234" t="s">
        <v>41</v>
      </c>
      <c r="AS879" s="235"/>
      <c r="AT879" s="236"/>
      <c r="AU879" s="237"/>
      <c r="AV879" s="238">
        <v>13</v>
      </c>
      <c r="AW879" s="239">
        <f>'[1]Nastavení cen'!$H$17</f>
        <v>390</v>
      </c>
      <c r="AX879" s="240"/>
    </row>
    <row r="880" spans="1:50" ht="17.25" hidden="1" customHeight="1" x14ac:dyDescent="0.3">
      <c r="A880" s="213"/>
      <c r="B880" s="214"/>
      <c r="C880" s="215"/>
      <c r="D880" s="186"/>
      <c r="E880" s="184"/>
      <c r="F880" s="185"/>
      <c r="G880" s="186"/>
      <c r="H880" s="186"/>
      <c r="I880" s="187"/>
      <c r="J880" s="188"/>
      <c r="K880" s="216"/>
      <c r="L880" s="186"/>
      <c r="M880" s="186"/>
      <c r="N880" s="187"/>
      <c r="O880" s="191"/>
      <c r="P880" s="384" t="s">
        <v>713</v>
      </c>
      <c r="Q880" s="218"/>
      <c r="R880" s="219">
        <f t="shared" si="333"/>
        <v>0</v>
      </c>
      <c r="S880" s="219">
        <f t="shared" si="334"/>
        <v>14</v>
      </c>
      <c r="T880" s="195"/>
      <c r="U880" s="196">
        <v>1</v>
      </c>
      <c r="V880" s="89">
        <f t="shared" si="220"/>
        <v>0</v>
      </c>
      <c r="W880" s="220" t="s">
        <v>914</v>
      </c>
      <c r="X880" s="221" t="s">
        <v>920</v>
      </c>
      <c r="Y880" s="222" t="s">
        <v>867</v>
      </c>
      <c r="Z880" s="199"/>
      <c r="AA880" s="218"/>
      <c r="AB880" s="223">
        <v>0</v>
      </c>
      <c r="AC880" s="224" t="s">
        <v>146</v>
      </c>
      <c r="AD880" s="225">
        <f t="shared" si="335"/>
        <v>111</v>
      </c>
      <c r="AE880" s="226">
        <f>CEILING(AD880+AD880*'[1]Nastavení cen'!$J$17,1)</f>
        <v>163</v>
      </c>
      <c r="AF880" s="226">
        <f t="shared" si="336"/>
        <v>0</v>
      </c>
      <c r="AG880" s="241">
        <f>CEILING(AX880+(AX880*'[1]Nastavení cen'!$G$17),1)</f>
        <v>26</v>
      </c>
      <c r="AH880" s="242">
        <f>CEILING(AG880*'[1]Nastavení cen'!$K$17,1)+AG880</f>
        <v>34</v>
      </c>
      <c r="AI880" s="242">
        <f>(AB880*AH880)</f>
        <v>0</v>
      </c>
      <c r="AJ880" s="228">
        <f t="shared" si="337"/>
        <v>197</v>
      </c>
      <c r="AK880" s="218"/>
      <c r="AL880" s="229">
        <f t="shared" si="338"/>
        <v>0</v>
      </c>
      <c r="AM880" s="204"/>
      <c r="AN880" s="230">
        <v>6</v>
      </c>
      <c r="AO880" s="231">
        <f>AB880*AN880</f>
        <v>0</v>
      </c>
      <c r="AP880" s="232">
        <v>0.05</v>
      </c>
      <c r="AQ880" s="233">
        <f>AB880*AN880*AP880</f>
        <v>0</v>
      </c>
      <c r="AR880" s="234"/>
      <c r="AS880" s="235"/>
      <c r="AT880" s="236"/>
      <c r="AU880" s="237"/>
      <c r="AV880" s="238">
        <v>17</v>
      </c>
      <c r="AW880" s="239">
        <f>'[1]Nastavení cen'!$H$17</f>
        <v>390</v>
      </c>
      <c r="AX880" s="240">
        <v>26</v>
      </c>
    </row>
    <row r="881" spans="1:50" ht="17.25" hidden="1" customHeight="1" x14ac:dyDescent="0.3">
      <c r="A881" s="213"/>
      <c r="B881" s="214"/>
      <c r="C881" s="215"/>
      <c r="D881" s="186"/>
      <c r="E881" s="184"/>
      <c r="F881" s="185"/>
      <c r="G881" s="186"/>
      <c r="H881" s="186"/>
      <c r="I881" s="187"/>
      <c r="J881" s="188"/>
      <c r="K881" s="216"/>
      <c r="L881" s="186"/>
      <c r="M881" s="186"/>
      <c r="N881" s="187"/>
      <c r="O881" s="191"/>
      <c r="P881" s="384" t="s">
        <v>713</v>
      </c>
      <c r="Q881" s="218"/>
      <c r="R881" s="219">
        <f t="shared" si="333"/>
        <v>0</v>
      </c>
      <c r="S881" s="219">
        <f t="shared" si="334"/>
        <v>14</v>
      </c>
      <c r="T881" s="195"/>
      <c r="U881" s="196">
        <v>4</v>
      </c>
      <c r="V881" s="89">
        <f t="shared" si="220"/>
        <v>0</v>
      </c>
      <c r="W881" s="220" t="s">
        <v>914</v>
      </c>
      <c r="X881" s="221" t="s">
        <v>920</v>
      </c>
      <c r="Y881" s="222" t="s">
        <v>43</v>
      </c>
      <c r="Z881" s="199"/>
      <c r="AA881" s="218"/>
      <c r="AB881" s="223">
        <v>0</v>
      </c>
      <c r="AC881" s="224" t="s">
        <v>146</v>
      </c>
      <c r="AD881" s="225">
        <f t="shared" si="335"/>
        <v>111</v>
      </c>
      <c r="AE881" s="226">
        <f>CEILING(AD881+AD881*'[1]Nastavení cen'!$J$17,1)</f>
        <v>163</v>
      </c>
      <c r="AF881" s="226">
        <f t="shared" si="336"/>
        <v>0</v>
      </c>
      <c r="AG881" s="241"/>
      <c r="AH881" s="242"/>
      <c r="AI881" s="242"/>
      <c r="AJ881" s="228">
        <f t="shared" si="337"/>
        <v>163</v>
      </c>
      <c r="AK881" s="218"/>
      <c r="AL881" s="229">
        <f t="shared" si="338"/>
        <v>0</v>
      </c>
      <c r="AM881" s="204"/>
      <c r="AN881" s="230" t="s">
        <v>41</v>
      </c>
      <c r="AO881" s="231" t="s">
        <v>41</v>
      </c>
      <c r="AP881" s="245" t="s">
        <v>41</v>
      </c>
      <c r="AQ881" s="233" t="s">
        <v>41</v>
      </c>
      <c r="AR881" s="234" t="s">
        <v>41</v>
      </c>
      <c r="AS881" s="235"/>
      <c r="AT881" s="236"/>
      <c r="AU881" s="237"/>
      <c r="AV881" s="238">
        <v>17</v>
      </c>
      <c r="AW881" s="239">
        <f>'[1]Nastavení cen'!$H$17</f>
        <v>390</v>
      </c>
      <c r="AX881" s="240"/>
    </row>
    <row r="882" spans="1:50" ht="17.25" hidden="1" customHeight="1" x14ac:dyDescent="0.3">
      <c r="A882" s="213"/>
      <c r="B882" s="214"/>
      <c r="C882" s="215"/>
      <c r="D882" s="186"/>
      <c r="E882" s="184"/>
      <c r="F882" s="185"/>
      <c r="G882" s="186"/>
      <c r="H882" s="186"/>
      <c r="I882" s="187"/>
      <c r="J882" s="188"/>
      <c r="K882" s="216"/>
      <c r="L882" s="186"/>
      <c r="M882" s="186"/>
      <c r="N882" s="187"/>
      <c r="O882" s="191"/>
      <c r="P882" s="384" t="s">
        <v>713</v>
      </c>
      <c r="Q882" s="218"/>
      <c r="R882" s="219">
        <f t="shared" si="333"/>
        <v>0</v>
      </c>
      <c r="S882" s="219">
        <f t="shared" si="334"/>
        <v>14</v>
      </c>
      <c r="T882" s="195"/>
      <c r="U882" s="196">
        <v>2</v>
      </c>
      <c r="V882" s="89">
        <f t="shared" si="220"/>
        <v>0</v>
      </c>
      <c r="W882" s="220" t="s">
        <v>914</v>
      </c>
      <c r="X882" s="221" t="s">
        <v>921</v>
      </c>
      <c r="Y882" s="222" t="s">
        <v>867</v>
      </c>
      <c r="Z882" s="199"/>
      <c r="AA882" s="218"/>
      <c r="AB882" s="223">
        <v>0</v>
      </c>
      <c r="AC882" s="224" t="s">
        <v>146</v>
      </c>
      <c r="AD882" s="225">
        <f t="shared" si="335"/>
        <v>143</v>
      </c>
      <c r="AE882" s="226">
        <f>CEILING(AD882+AD882*'[1]Nastavení cen'!$J$17,1)</f>
        <v>209</v>
      </c>
      <c r="AF882" s="226">
        <f t="shared" si="336"/>
        <v>0</v>
      </c>
      <c r="AG882" s="241">
        <f>CEILING(AX882+(AX882*'[1]Nastavení cen'!$G$17),1)</f>
        <v>28</v>
      </c>
      <c r="AH882" s="242">
        <f>CEILING(AG882*'[1]Nastavení cen'!$K$17,1)+AG882</f>
        <v>37</v>
      </c>
      <c r="AI882" s="242">
        <f>(AB882*AH882)</f>
        <v>0</v>
      </c>
      <c r="AJ882" s="228">
        <f t="shared" si="337"/>
        <v>246</v>
      </c>
      <c r="AK882" s="218"/>
      <c r="AL882" s="229">
        <f t="shared" si="338"/>
        <v>0</v>
      </c>
      <c r="AM882" s="204"/>
      <c r="AN882" s="230">
        <v>8</v>
      </c>
      <c r="AO882" s="231">
        <f>AB882*AN882</f>
        <v>0</v>
      </c>
      <c r="AP882" s="232">
        <v>0.05</v>
      </c>
      <c r="AQ882" s="233">
        <f>AB882*AN882*AP882</f>
        <v>0</v>
      </c>
      <c r="AR882" s="234"/>
      <c r="AS882" s="235"/>
      <c r="AT882" s="236"/>
      <c r="AU882" s="237"/>
      <c r="AV882" s="238">
        <v>22</v>
      </c>
      <c r="AW882" s="239">
        <f>'[1]Nastavení cen'!$H$17</f>
        <v>390</v>
      </c>
      <c r="AX882" s="240">
        <v>28</v>
      </c>
    </row>
    <row r="883" spans="1:50" ht="17.25" hidden="1" customHeight="1" x14ac:dyDescent="0.3">
      <c r="A883" s="213"/>
      <c r="B883" s="214"/>
      <c r="C883" s="215"/>
      <c r="D883" s="186"/>
      <c r="E883" s="184"/>
      <c r="F883" s="185"/>
      <c r="G883" s="186"/>
      <c r="H883" s="186"/>
      <c r="I883" s="187"/>
      <c r="J883" s="188"/>
      <c r="K883" s="216"/>
      <c r="L883" s="186"/>
      <c r="M883" s="186"/>
      <c r="N883" s="187"/>
      <c r="O883" s="191"/>
      <c r="P883" s="384" t="s">
        <v>713</v>
      </c>
      <c r="Q883" s="218"/>
      <c r="R883" s="219">
        <f t="shared" si="333"/>
        <v>0</v>
      </c>
      <c r="S883" s="219">
        <f t="shared" si="334"/>
        <v>14</v>
      </c>
      <c r="T883" s="195"/>
      <c r="U883" s="196">
        <v>4</v>
      </c>
      <c r="V883" s="89">
        <f t="shared" si="220"/>
        <v>0</v>
      </c>
      <c r="W883" s="220" t="s">
        <v>914</v>
      </c>
      <c r="X883" s="221" t="s">
        <v>921</v>
      </c>
      <c r="Y883" s="222" t="s">
        <v>43</v>
      </c>
      <c r="Z883" s="199"/>
      <c r="AA883" s="218"/>
      <c r="AB883" s="223">
        <v>0</v>
      </c>
      <c r="AC883" s="224" t="s">
        <v>146</v>
      </c>
      <c r="AD883" s="225">
        <f t="shared" si="335"/>
        <v>143</v>
      </c>
      <c r="AE883" s="226">
        <f>CEILING(AD883+AD883*'[1]Nastavení cen'!$J$17,1)</f>
        <v>209</v>
      </c>
      <c r="AF883" s="226">
        <f t="shared" si="336"/>
        <v>0</v>
      </c>
      <c r="AG883" s="241"/>
      <c r="AH883" s="242"/>
      <c r="AI883" s="242"/>
      <c r="AJ883" s="228">
        <f t="shared" si="337"/>
        <v>209</v>
      </c>
      <c r="AK883" s="218"/>
      <c r="AL883" s="229">
        <f t="shared" si="338"/>
        <v>0</v>
      </c>
      <c r="AM883" s="204"/>
      <c r="AN883" s="230" t="s">
        <v>41</v>
      </c>
      <c r="AO883" s="231" t="s">
        <v>41</v>
      </c>
      <c r="AP883" s="245" t="s">
        <v>41</v>
      </c>
      <c r="AQ883" s="233" t="s">
        <v>41</v>
      </c>
      <c r="AR883" s="234" t="s">
        <v>41</v>
      </c>
      <c r="AS883" s="235"/>
      <c r="AT883" s="236"/>
      <c r="AU883" s="237"/>
      <c r="AV883" s="238">
        <v>22</v>
      </c>
      <c r="AW883" s="239">
        <f>'[1]Nastavení cen'!$H$17</f>
        <v>390</v>
      </c>
      <c r="AX883" s="240"/>
    </row>
    <row r="884" spans="1:50" ht="17.25" hidden="1" customHeight="1" x14ac:dyDescent="0.3">
      <c r="A884" s="213"/>
      <c r="B884" s="214"/>
      <c r="C884" s="215"/>
      <c r="D884" s="186"/>
      <c r="E884" s="184"/>
      <c r="F884" s="185"/>
      <c r="G884" s="186"/>
      <c r="H884" s="186"/>
      <c r="I884" s="187"/>
      <c r="J884" s="188"/>
      <c r="K884" s="216"/>
      <c r="L884" s="186"/>
      <c r="M884" s="186"/>
      <c r="N884" s="187"/>
      <c r="O884" s="191"/>
      <c r="P884" s="384" t="s">
        <v>713</v>
      </c>
      <c r="Q884" s="218"/>
      <c r="R884" s="219">
        <f t="shared" si="333"/>
        <v>0</v>
      </c>
      <c r="S884" s="219">
        <f t="shared" si="334"/>
        <v>14</v>
      </c>
      <c r="T884" s="195"/>
      <c r="U884" s="196">
        <v>3</v>
      </c>
      <c r="V884" s="89">
        <f t="shared" si="220"/>
        <v>0</v>
      </c>
      <c r="W884" s="220" t="s">
        <v>914</v>
      </c>
      <c r="X884" s="221" t="s">
        <v>922</v>
      </c>
      <c r="Y884" s="222" t="s">
        <v>923</v>
      </c>
      <c r="Z884" s="199"/>
      <c r="AA884" s="218"/>
      <c r="AB884" s="223">
        <v>0</v>
      </c>
      <c r="AC884" s="224" t="s">
        <v>146</v>
      </c>
      <c r="AD884" s="225">
        <f t="shared" si="335"/>
        <v>46</v>
      </c>
      <c r="AE884" s="226">
        <f>CEILING(AD884+AD884*'[1]Nastavení cen'!$J$17,1)</f>
        <v>68</v>
      </c>
      <c r="AF884" s="226">
        <f t="shared" si="336"/>
        <v>0</v>
      </c>
      <c r="AG884" s="241">
        <f>CEILING(AX884+(AX884*'[1]Nastavení cen'!$G$17),1)</f>
        <v>17</v>
      </c>
      <c r="AH884" s="242">
        <f>CEILING(AG884*'[1]Nastavení cen'!$K$17,1)+AG884</f>
        <v>23</v>
      </c>
      <c r="AI884" s="242">
        <f>(AB884*AH884)</f>
        <v>0</v>
      </c>
      <c r="AJ884" s="228">
        <f t="shared" si="337"/>
        <v>91</v>
      </c>
      <c r="AK884" s="218"/>
      <c r="AL884" s="229">
        <f t="shared" si="338"/>
        <v>0</v>
      </c>
      <c r="AM884" s="204"/>
      <c r="AN884" s="230">
        <v>2</v>
      </c>
      <c r="AO884" s="231">
        <f>AB884*AN884</f>
        <v>0</v>
      </c>
      <c r="AP884" s="232">
        <v>0.05</v>
      </c>
      <c r="AQ884" s="233">
        <f>AB884*AN884*AP884</f>
        <v>0</v>
      </c>
      <c r="AR884" s="234"/>
      <c r="AS884" s="235"/>
      <c r="AT884" s="236"/>
      <c r="AU884" s="237"/>
      <c r="AV884" s="238">
        <v>7</v>
      </c>
      <c r="AW884" s="239">
        <f>'[1]Nastavení cen'!$H$17</f>
        <v>390</v>
      </c>
      <c r="AX884" s="240">
        <v>17</v>
      </c>
    </row>
    <row r="885" spans="1:50" ht="17.25" hidden="1" customHeight="1" x14ac:dyDescent="0.3">
      <c r="A885" s="213"/>
      <c r="B885" s="214"/>
      <c r="C885" s="215"/>
      <c r="D885" s="186"/>
      <c r="E885" s="184"/>
      <c r="F885" s="185"/>
      <c r="G885" s="186"/>
      <c r="H885" s="186"/>
      <c r="I885" s="187"/>
      <c r="J885" s="188"/>
      <c r="K885" s="216"/>
      <c r="L885" s="186"/>
      <c r="M885" s="186"/>
      <c r="N885" s="187"/>
      <c r="O885" s="191"/>
      <c r="P885" s="384" t="s">
        <v>713</v>
      </c>
      <c r="Q885" s="218"/>
      <c r="R885" s="219">
        <f t="shared" si="333"/>
        <v>0</v>
      </c>
      <c r="S885" s="219">
        <f t="shared" si="334"/>
        <v>14</v>
      </c>
      <c r="T885" s="195"/>
      <c r="U885" s="196">
        <v>4</v>
      </c>
      <c r="V885" s="89">
        <f t="shared" si="220"/>
        <v>0</v>
      </c>
      <c r="W885" s="220" t="s">
        <v>914</v>
      </c>
      <c r="X885" s="221" t="s">
        <v>922</v>
      </c>
      <c r="Y885" s="222" t="s">
        <v>43</v>
      </c>
      <c r="Z885" s="199"/>
      <c r="AA885" s="218"/>
      <c r="AB885" s="223">
        <v>0</v>
      </c>
      <c r="AC885" s="224" t="s">
        <v>146</v>
      </c>
      <c r="AD885" s="225">
        <f t="shared" si="335"/>
        <v>46</v>
      </c>
      <c r="AE885" s="226">
        <f>CEILING(AD885+AD885*'[1]Nastavení cen'!$J$17,1)</f>
        <v>68</v>
      </c>
      <c r="AF885" s="226">
        <f t="shared" si="336"/>
        <v>0</v>
      </c>
      <c r="AG885" s="241"/>
      <c r="AH885" s="242"/>
      <c r="AI885" s="242"/>
      <c r="AJ885" s="228">
        <f t="shared" si="337"/>
        <v>68</v>
      </c>
      <c r="AK885" s="218"/>
      <c r="AL885" s="229">
        <f t="shared" si="338"/>
        <v>0</v>
      </c>
      <c r="AM885" s="204"/>
      <c r="AN885" s="230" t="s">
        <v>41</v>
      </c>
      <c r="AO885" s="231" t="s">
        <v>41</v>
      </c>
      <c r="AP885" s="245" t="s">
        <v>41</v>
      </c>
      <c r="AQ885" s="233" t="s">
        <v>41</v>
      </c>
      <c r="AR885" s="234" t="s">
        <v>41</v>
      </c>
      <c r="AS885" s="235"/>
      <c r="AT885" s="236"/>
      <c r="AU885" s="237"/>
      <c r="AV885" s="238">
        <v>7</v>
      </c>
      <c r="AW885" s="239">
        <f>'[1]Nastavení cen'!$H$17</f>
        <v>390</v>
      </c>
      <c r="AX885" s="240"/>
    </row>
    <row r="886" spans="1:50" ht="17.25" hidden="1" customHeight="1" x14ac:dyDescent="0.3">
      <c r="A886" s="213"/>
      <c r="B886" s="214"/>
      <c r="C886" s="215"/>
      <c r="D886" s="186"/>
      <c r="E886" s="184"/>
      <c r="F886" s="185"/>
      <c r="G886" s="186"/>
      <c r="H886" s="186"/>
      <c r="I886" s="187"/>
      <c r="J886" s="188"/>
      <c r="K886" s="216"/>
      <c r="L886" s="186"/>
      <c r="M886" s="186"/>
      <c r="N886" s="187"/>
      <c r="O886" s="191"/>
      <c r="P886" s="384" t="s">
        <v>713</v>
      </c>
      <c r="Q886" s="218"/>
      <c r="R886" s="219">
        <f t="shared" si="333"/>
        <v>0</v>
      </c>
      <c r="S886" s="219">
        <f t="shared" si="334"/>
        <v>14</v>
      </c>
      <c r="T886" s="195"/>
      <c r="U886" s="196">
        <v>3</v>
      </c>
      <c r="V886" s="89">
        <f t="shared" si="220"/>
        <v>0</v>
      </c>
      <c r="W886" s="220" t="s">
        <v>914</v>
      </c>
      <c r="X886" s="221" t="s">
        <v>924</v>
      </c>
      <c r="Y886" s="222" t="s">
        <v>867</v>
      </c>
      <c r="Z886" s="199"/>
      <c r="AA886" s="218"/>
      <c r="AB886" s="223">
        <v>0</v>
      </c>
      <c r="AC886" s="224" t="s">
        <v>146</v>
      </c>
      <c r="AD886" s="225">
        <f t="shared" si="335"/>
        <v>46</v>
      </c>
      <c r="AE886" s="226">
        <f>CEILING(AD886+AD886*'[1]Nastavení cen'!$J$17,1)</f>
        <v>68</v>
      </c>
      <c r="AF886" s="226">
        <f t="shared" si="336"/>
        <v>0</v>
      </c>
      <c r="AG886" s="241">
        <f>CEILING(AX886+(AX886*'[1]Nastavení cen'!$G$17),1)</f>
        <v>20</v>
      </c>
      <c r="AH886" s="242">
        <f>CEILING(AG886*'[1]Nastavení cen'!$K$17,1)+AG886</f>
        <v>26</v>
      </c>
      <c r="AI886" s="242">
        <f>(AB886*AH886)</f>
        <v>0</v>
      </c>
      <c r="AJ886" s="228">
        <f t="shared" si="337"/>
        <v>94</v>
      </c>
      <c r="AK886" s="218"/>
      <c r="AL886" s="229">
        <f t="shared" si="338"/>
        <v>0</v>
      </c>
      <c r="AM886" s="204"/>
      <c r="AN886" s="230">
        <v>2</v>
      </c>
      <c r="AO886" s="231">
        <f>AB886*AN886</f>
        <v>0</v>
      </c>
      <c r="AP886" s="232">
        <v>0.05</v>
      </c>
      <c r="AQ886" s="233">
        <f>AB886*AN886*AP886</f>
        <v>0</v>
      </c>
      <c r="AR886" s="234"/>
      <c r="AS886" s="235"/>
      <c r="AT886" s="236"/>
      <c r="AU886" s="237"/>
      <c r="AV886" s="238">
        <v>7</v>
      </c>
      <c r="AW886" s="239">
        <f>'[1]Nastavení cen'!$H$17</f>
        <v>390</v>
      </c>
      <c r="AX886" s="240">
        <v>20</v>
      </c>
    </row>
    <row r="887" spans="1:50" ht="17.25" hidden="1" customHeight="1" x14ac:dyDescent="0.3">
      <c r="A887" s="213"/>
      <c r="B887" s="214"/>
      <c r="C887" s="215"/>
      <c r="D887" s="186"/>
      <c r="E887" s="184"/>
      <c r="F887" s="185"/>
      <c r="G887" s="186"/>
      <c r="H887" s="186"/>
      <c r="I887" s="187"/>
      <c r="J887" s="188"/>
      <c r="K887" s="216"/>
      <c r="L887" s="186"/>
      <c r="M887" s="186"/>
      <c r="N887" s="187"/>
      <c r="O887" s="191"/>
      <c r="P887" s="384" t="s">
        <v>713</v>
      </c>
      <c r="Q887" s="218"/>
      <c r="R887" s="219">
        <f t="shared" si="333"/>
        <v>0</v>
      </c>
      <c r="S887" s="219">
        <f t="shared" si="334"/>
        <v>14</v>
      </c>
      <c r="T887" s="195"/>
      <c r="U887" s="196">
        <v>4</v>
      </c>
      <c r="V887" s="89">
        <f t="shared" si="220"/>
        <v>0</v>
      </c>
      <c r="W887" s="220" t="s">
        <v>914</v>
      </c>
      <c r="X887" s="221" t="s">
        <v>924</v>
      </c>
      <c r="Y887" s="222" t="s">
        <v>43</v>
      </c>
      <c r="Z887" s="199"/>
      <c r="AA887" s="218"/>
      <c r="AB887" s="223">
        <v>0</v>
      </c>
      <c r="AC887" s="224" t="s">
        <v>146</v>
      </c>
      <c r="AD887" s="225">
        <f t="shared" si="335"/>
        <v>46</v>
      </c>
      <c r="AE887" s="226">
        <f>CEILING(AD887+AD887*'[1]Nastavení cen'!$J$17,1)</f>
        <v>68</v>
      </c>
      <c r="AF887" s="226">
        <f t="shared" si="336"/>
        <v>0</v>
      </c>
      <c r="AG887" s="241"/>
      <c r="AH887" s="242"/>
      <c r="AI887" s="242"/>
      <c r="AJ887" s="228">
        <f t="shared" si="337"/>
        <v>68</v>
      </c>
      <c r="AK887" s="218"/>
      <c r="AL887" s="229">
        <f t="shared" si="338"/>
        <v>0</v>
      </c>
      <c r="AM887" s="204"/>
      <c r="AN887" s="230" t="s">
        <v>41</v>
      </c>
      <c r="AO887" s="231" t="s">
        <v>41</v>
      </c>
      <c r="AP887" s="245" t="s">
        <v>41</v>
      </c>
      <c r="AQ887" s="233" t="s">
        <v>41</v>
      </c>
      <c r="AR887" s="234" t="s">
        <v>41</v>
      </c>
      <c r="AS887" s="235"/>
      <c r="AT887" s="236"/>
      <c r="AU887" s="237"/>
      <c r="AV887" s="238">
        <v>7</v>
      </c>
      <c r="AW887" s="239">
        <f>'[1]Nastavení cen'!$H$17</f>
        <v>390</v>
      </c>
      <c r="AX887" s="240"/>
    </row>
    <row r="888" spans="1:50" ht="17.25" hidden="1" customHeight="1" x14ac:dyDescent="0.3">
      <c r="A888" s="213"/>
      <c r="B888" s="214"/>
      <c r="C888" s="215"/>
      <c r="D888" s="186"/>
      <c r="E888" s="184"/>
      <c r="F888" s="185"/>
      <c r="G888" s="186"/>
      <c r="H888" s="186"/>
      <c r="I888" s="187"/>
      <c r="J888" s="188"/>
      <c r="K888" s="216"/>
      <c r="L888" s="186"/>
      <c r="M888" s="186"/>
      <c r="N888" s="187"/>
      <c r="O888" s="191"/>
      <c r="P888" s="384" t="s">
        <v>713</v>
      </c>
      <c r="Q888" s="218"/>
      <c r="R888" s="219">
        <f t="shared" si="333"/>
        <v>0</v>
      </c>
      <c r="S888" s="219">
        <f t="shared" si="334"/>
        <v>14</v>
      </c>
      <c r="T888" s="195"/>
      <c r="U888" s="196">
        <v>1</v>
      </c>
      <c r="V888" s="89">
        <f t="shared" si="220"/>
        <v>0</v>
      </c>
      <c r="W888" s="220" t="s">
        <v>925</v>
      </c>
      <c r="X888" s="221" t="s">
        <v>926</v>
      </c>
      <c r="Y888" s="222" t="s">
        <v>717</v>
      </c>
      <c r="Z888" s="199"/>
      <c r="AA888" s="218"/>
      <c r="AB888" s="223">
        <v>0</v>
      </c>
      <c r="AC888" s="224" t="s">
        <v>146</v>
      </c>
      <c r="AD888" s="225">
        <f t="shared" si="335"/>
        <v>33</v>
      </c>
      <c r="AE888" s="226">
        <f>CEILING(AD888+AD888*'[1]Nastavení cen'!$J$17,1)</f>
        <v>49</v>
      </c>
      <c r="AF888" s="226">
        <f t="shared" si="336"/>
        <v>0</v>
      </c>
      <c r="AG888" s="241">
        <f>CEILING(AX888+(AX888*'[1]Nastavení cen'!$G$17),1)</f>
        <v>15</v>
      </c>
      <c r="AH888" s="242">
        <f>CEILING(AG888*'[1]Nastavení cen'!$K$17,1)+AG888</f>
        <v>20</v>
      </c>
      <c r="AI888" s="242">
        <f>(AB888*AH888)</f>
        <v>0</v>
      </c>
      <c r="AJ888" s="228">
        <f t="shared" si="337"/>
        <v>69</v>
      </c>
      <c r="AK888" s="218"/>
      <c r="AL888" s="229">
        <f t="shared" si="338"/>
        <v>0</v>
      </c>
      <c r="AM888" s="204"/>
      <c r="AN888" s="230">
        <v>2</v>
      </c>
      <c r="AO888" s="231">
        <f>AB888*AN888</f>
        <v>0</v>
      </c>
      <c r="AP888" s="232">
        <v>0.05</v>
      </c>
      <c r="AQ888" s="233">
        <f>AB888*AN888*AP888</f>
        <v>0</v>
      </c>
      <c r="AR888" s="234"/>
      <c r="AS888" s="235"/>
      <c r="AT888" s="236"/>
      <c r="AU888" s="237"/>
      <c r="AV888" s="238">
        <v>5</v>
      </c>
      <c r="AW888" s="239">
        <f>'[1]Nastavení cen'!$H$17</f>
        <v>390</v>
      </c>
      <c r="AX888" s="240">
        <v>15</v>
      </c>
    </row>
    <row r="889" spans="1:50" ht="17.25" hidden="1" customHeight="1" x14ac:dyDescent="0.3">
      <c r="A889" s="213"/>
      <c r="B889" s="214"/>
      <c r="C889" s="215"/>
      <c r="D889" s="186"/>
      <c r="E889" s="184"/>
      <c r="F889" s="185"/>
      <c r="G889" s="186"/>
      <c r="H889" s="186"/>
      <c r="I889" s="187"/>
      <c r="J889" s="188"/>
      <c r="K889" s="216"/>
      <c r="L889" s="186"/>
      <c r="M889" s="186"/>
      <c r="N889" s="187"/>
      <c r="O889" s="191"/>
      <c r="P889" s="384" t="s">
        <v>713</v>
      </c>
      <c r="Q889" s="218"/>
      <c r="R889" s="219">
        <f t="shared" si="333"/>
        <v>0</v>
      </c>
      <c r="S889" s="219">
        <f t="shared" si="334"/>
        <v>14</v>
      </c>
      <c r="T889" s="195"/>
      <c r="U889" s="196">
        <v>4</v>
      </c>
      <c r="V889" s="89">
        <f t="shared" si="220"/>
        <v>0</v>
      </c>
      <c r="W889" s="220" t="s">
        <v>925</v>
      </c>
      <c r="X889" s="221" t="s">
        <v>926</v>
      </c>
      <c r="Y889" s="222" t="s">
        <v>43</v>
      </c>
      <c r="Z889" s="199"/>
      <c r="AA889" s="218"/>
      <c r="AB889" s="223">
        <v>0</v>
      </c>
      <c r="AC889" s="224" t="s">
        <v>146</v>
      </c>
      <c r="AD889" s="225">
        <f t="shared" si="335"/>
        <v>33</v>
      </c>
      <c r="AE889" s="226">
        <f>CEILING(AD889+AD889*'[1]Nastavení cen'!$J$17,1)</f>
        <v>49</v>
      </c>
      <c r="AF889" s="226">
        <f t="shared" si="336"/>
        <v>0</v>
      </c>
      <c r="AG889" s="241"/>
      <c r="AH889" s="242"/>
      <c r="AI889" s="242"/>
      <c r="AJ889" s="228">
        <f t="shared" si="337"/>
        <v>49</v>
      </c>
      <c r="AK889" s="218"/>
      <c r="AL889" s="229">
        <f t="shared" si="338"/>
        <v>0</v>
      </c>
      <c r="AM889" s="204"/>
      <c r="AN889" s="230" t="s">
        <v>41</v>
      </c>
      <c r="AO889" s="231" t="s">
        <v>41</v>
      </c>
      <c r="AP889" s="245" t="s">
        <v>41</v>
      </c>
      <c r="AQ889" s="233" t="s">
        <v>41</v>
      </c>
      <c r="AR889" s="234" t="s">
        <v>41</v>
      </c>
      <c r="AS889" s="235"/>
      <c r="AT889" s="236"/>
      <c r="AU889" s="237"/>
      <c r="AV889" s="238">
        <v>5</v>
      </c>
      <c r="AW889" s="239">
        <f>'[1]Nastavení cen'!$H$17</f>
        <v>390</v>
      </c>
      <c r="AX889" s="240"/>
    </row>
    <row r="890" spans="1:50" ht="17.25" hidden="1" customHeight="1" x14ac:dyDescent="0.3">
      <c r="A890" s="213"/>
      <c r="B890" s="214"/>
      <c r="C890" s="215"/>
      <c r="D890" s="186"/>
      <c r="E890" s="184"/>
      <c r="F890" s="185"/>
      <c r="G890" s="186"/>
      <c r="H890" s="186"/>
      <c r="I890" s="187"/>
      <c r="J890" s="188"/>
      <c r="K890" s="216"/>
      <c r="L890" s="186"/>
      <c r="M890" s="186"/>
      <c r="N890" s="187"/>
      <c r="O890" s="191"/>
      <c r="P890" s="384" t="s">
        <v>713</v>
      </c>
      <c r="Q890" s="218"/>
      <c r="R890" s="219">
        <f t="shared" si="333"/>
        <v>0</v>
      </c>
      <c r="S890" s="219">
        <f t="shared" si="334"/>
        <v>14</v>
      </c>
      <c r="T890" s="195"/>
      <c r="U890" s="196">
        <v>1</v>
      </c>
      <c r="V890" s="89">
        <f t="shared" si="220"/>
        <v>0</v>
      </c>
      <c r="W890" s="220" t="s">
        <v>925</v>
      </c>
      <c r="X890" s="221" t="s">
        <v>927</v>
      </c>
      <c r="Y890" s="222" t="s">
        <v>717</v>
      </c>
      <c r="Z890" s="199"/>
      <c r="AA890" s="218"/>
      <c r="AB890" s="223">
        <v>0</v>
      </c>
      <c r="AC890" s="224" t="s">
        <v>146</v>
      </c>
      <c r="AD890" s="225">
        <f t="shared" si="335"/>
        <v>52</v>
      </c>
      <c r="AE890" s="226">
        <f>CEILING(AD890+AD890*'[1]Nastavení cen'!$J$17,1)</f>
        <v>76</v>
      </c>
      <c r="AF890" s="226">
        <f t="shared" si="336"/>
        <v>0</v>
      </c>
      <c r="AG890" s="241">
        <f>CEILING(AX890+(AX890*'[1]Nastavení cen'!$G$17),1)</f>
        <v>20</v>
      </c>
      <c r="AH890" s="242">
        <f>CEILING(AG890*'[1]Nastavení cen'!$K$17,1)+AG890</f>
        <v>26</v>
      </c>
      <c r="AI890" s="242">
        <f>(AB890*AH890)</f>
        <v>0</v>
      </c>
      <c r="AJ890" s="228">
        <f t="shared" si="337"/>
        <v>102</v>
      </c>
      <c r="AK890" s="218"/>
      <c r="AL890" s="229">
        <f t="shared" si="338"/>
        <v>0</v>
      </c>
      <c r="AM890" s="204"/>
      <c r="AN890" s="230">
        <v>10</v>
      </c>
      <c r="AO890" s="231">
        <f>AB890*AN890</f>
        <v>0</v>
      </c>
      <c r="AP890" s="232">
        <v>0.05</v>
      </c>
      <c r="AQ890" s="233">
        <f>AB890*AN890*AP890</f>
        <v>0</v>
      </c>
      <c r="AR890" s="234"/>
      <c r="AS890" s="235"/>
      <c r="AT890" s="236"/>
      <c r="AU890" s="237"/>
      <c r="AV890" s="238">
        <v>8</v>
      </c>
      <c r="AW890" s="239">
        <f>'[1]Nastavení cen'!$H$17</f>
        <v>390</v>
      </c>
      <c r="AX890" s="240">
        <v>20</v>
      </c>
    </row>
    <row r="891" spans="1:50" ht="17.25" hidden="1" customHeight="1" x14ac:dyDescent="0.3">
      <c r="A891" s="213"/>
      <c r="B891" s="214"/>
      <c r="C891" s="215"/>
      <c r="D891" s="186"/>
      <c r="E891" s="184"/>
      <c r="F891" s="185"/>
      <c r="G891" s="186"/>
      <c r="H891" s="186"/>
      <c r="I891" s="187"/>
      <c r="J891" s="188"/>
      <c r="K891" s="216"/>
      <c r="L891" s="186"/>
      <c r="M891" s="186"/>
      <c r="N891" s="187"/>
      <c r="O891" s="191"/>
      <c r="P891" s="384" t="s">
        <v>713</v>
      </c>
      <c r="Q891" s="218"/>
      <c r="R891" s="219">
        <f t="shared" si="333"/>
        <v>0</v>
      </c>
      <c r="S891" s="219">
        <f t="shared" si="334"/>
        <v>14</v>
      </c>
      <c r="T891" s="195"/>
      <c r="U891" s="196">
        <v>4</v>
      </c>
      <c r="V891" s="89">
        <f t="shared" si="220"/>
        <v>0</v>
      </c>
      <c r="W891" s="220" t="s">
        <v>925</v>
      </c>
      <c r="X891" s="221" t="s">
        <v>927</v>
      </c>
      <c r="Y891" s="222" t="s">
        <v>43</v>
      </c>
      <c r="Z891" s="199"/>
      <c r="AA891" s="218"/>
      <c r="AB891" s="223">
        <v>0</v>
      </c>
      <c r="AC891" s="224" t="s">
        <v>146</v>
      </c>
      <c r="AD891" s="225">
        <f t="shared" si="335"/>
        <v>52</v>
      </c>
      <c r="AE891" s="226">
        <f>CEILING(AD891+AD891*'[1]Nastavení cen'!$J$17,1)</f>
        <v>76</v>
      </c>
      <c r="AF891" s="226">
        <f t="shared" si="336"/>
        <v>0</v>
      </c>
      <c r="AG891" s="241"/>
      <c r="AH891" s="242"/>
      <c r="AI891" s="242"/>
      <c r="AJ891" s="228">
        <f t="shared" si="337"/>
        <v>76</v>
      </c>
      <c r="AK891" s="218"/>
      <c r="AL891" s="229">
        <f t="shared" si="338"/>
        <v>0</v>
      </c>
      <c r="AM891" s="204"/>
      <c r="AN891" s="230" t="s">
        <v>41</v>
      </c>
      <c r="AO891" s="231" t="s">
        <v>41</v>
      </c>
      <c r="AP891" s="245" t="s">
        <v>41</v>
      </c>
      <c r="AQ891" s="233" t="s">
        <v>41</v>
      </c>
      <c r="AR891" s="234" t="s">
        <v>41</v>
      </c>
      <c r="AS891" s="235"/>
      <c r="AT891" s="236"/>
      <c r="AU891" s="237"/>
      <c r="AV891" s="238">
        <v>8</v>
      </c>
      <c r="AW891" s="239">
        <f>'[1]Nastavení cen'!$H$17</f>
        <v>390</v>
      </c>
      <c r="AX891" s="240"/>
    </row>
    <row r="892" spans="1:50" ht="17.25" hidden="1" customHeight="1" x14ac:dyDescent="0.3">
      <c r="A892" s="213"/>
      <c r="B892" s="214"/>
      <c r="C892" s="215"/>
      <c r="D892" s="186"/>
      <c r="E892" s="184"/>
      <c r="F892" s="185"/>
      <c r="G892" s="186"/>
      <c r="H892" s="186"/>
      <c r="I892" s="187"/>
      <c r="J892" s="188"/>
      <c r="K892" s="216"/>
      <c r="L892" s="186"/>
      <c r="M892" s="186"/>
      <c r="N892" s="187"/>
      <c r="O892" s="191"/>
      <c r="P892" s="384" t="s">
        <v>713</v>
      </c>
      <c r="Q892" s="218"/>
      <c r="R892" s="219">
        <f t="shared" si="333"/>
        <v>0</v>
      </c>
      <c r="S892" s="219">
        <f t="shared" si="334"/>
        <v>14</v>
      </c>
      <c r="T892" s="195"/>
      <c r="U892" s="196">
        <v>2</v>
      </c>
      <c r="V892" s="89">
        <f t="shared" si="220"/>
        <v>0</v>
      </c>
      <c r="W892" s="220" t="s">
        <v>925</v>
      </c>
      <c r="X892" s="221" t="s">
        <v>928</v>
      </c>
      <c r="Y892" s="222" t="s">
        <v>717</v>
      </c>
      <c r="Z892" s="199"/>
      <c r="AA892" s="218"/>
      <c r="AB892" s="223">
        <v>0</v>
      </c>
      <c r="AC892" s="224" t="s">
        <v>146</v>
      </c>
      <c r="AD892" s="225">
        <f t="shared" si="335"/>
        <v>72</v>
      </c>
      <c r="AE892" s="226">
        <f>CEILING(AD892+AD892*'[1]Nastavení cen'!$J$17,1)</f>
        <v>106</v>
      </c>
      <c r="AF892" s="226">
        <f t="shared" si="336"/>
        <v>0</v>
      </c>
      <c r="AG892" s="241">
        <f>CEILING(AX892+(AX892*'[1]Nastavení cen'!$G$17),1)</f>
        <v>24</v>
      </c>
      <c r="AH892" s="242">
        <f>CEILING(AG892*'[1]Nastavení cen'!$K$17,1)+AG892</f>
        <v>32</v>
      </c>
      <c r="AI892" s="242">
        <f>(AB892*AH892)</f>
        <v>0</v>
      </c>
      <c r="AJ892" s="228">
        <f t="shared" si="337"/>
        <v>138</v>
      </c>
      <c r="AK892" s="218"/>
      <c r="AL892" s="229">
        <f t="shared" si="338"/>
        <v>0</v>
      </c>
      <c r="AM892" s="204"/>
      <c r="AN892" s="230">
        <v>20</v>
      </c>
      <c r="AO892" s="231">
        <f>AB892*AN892</f>
        <v>0</v>
      </c>
      <c r="AP892" s="232">
        <v>0.05</v>
      </c>
      <c r="AQ892" s="233">
        <f>AB892*AN892*AP892</f>
        <v>0</v>
      </c>
      <c r="AR892" s="234"/>
      <c r="AS892" s="235"/>
      <c r="AT892" s="236"/>
      <c r="AU892" s="237"/>
      <c r="AV892" s="238">
        <v>11</v>
      </c>
      <c r="AW892" s="239">
        <f>'[1]Nastavení cen'!$H$17</f>
        <v>390</v>
      </c>
      <c r="AX892" s="240">
        <v>24</v>
      </c>
    </row>
    <row r="893" spans="1:50" ht="17.25" hidden="1" customHeight="1" x14ac:dyDescent="0.3">
      <c r="A893" s="213"/>
      <c r="B893" s="214"/>
      <c r="C893" s="215"/>
      <c r="D893" s="186"/>
      <c r="E893" s="184"/>
      <c r="F893" s="185"/>
      <c r="G893" s="186"/>
      <c r="H893" s="186"/>
      <c r="I893" s="187"/>
      <c r="J893" s="188"/>
      <c r="K893" s="216"/>
      <c r="L893" s="186"/>
      <c r="M893" s="186"/>
      <c r="N893" s="187"/>
      <c r="O893" s="191"/>
      <c r="P893" s="384" t="s">
        <v>713</v>
      </c>
      <c r="Q893" s="218"/>
      <c r="R893" s="219">
        <f t="shared" si="333"/>
        <v>0</v>
      </c>
      <c r="S893" s="219">
        <f t="shared" si="334"/>
        <v>14</v>
      </c>
      <c r="T893" s="195"/>
      <c r="U893" s="196">
        <v>4</v>
      </c>
      <c r="V893" s="89">
        <f t="shared" si="220"/>
        <v>0</v>
      </c>
      <c r="W893" s="220" t="s">
        <v>925</v>
      </c>
      <c r="X893" s="221" t="s">
        <v>928</v>
      </c>
      <c r="Y893" s="222" t="s">
        <v>43</v>
      </c>
      <c r="Z893" s="199"/>
      <c r="AA893" s="218"/>
      <c r="AB893" s="223">
        <v>0</v>
      </c>
      <c r="AC893" s="224" t="s">
        <v>146</v>
      </c>
      <c r="AD893" s="225">
        <f t="shared" si="335"/>
        <v>72</v>
      </c>
      <c r="AE893" s="226">
        <f>CEILING(AD893+AD893*'[1]Nastavení cen'!$J$17,1)</f>
        <v>106</v>
      </c>
      <c r="AF893" s="226">
        <f t="shared" si="336"/>
        <v>0</v>
      </c>
      <c r="AG893" s="241"/>
      <c r="AH893" s="242"/>
      <c r="AI893" s="242"/>
      <c r="AJ893" s="228">
        <f t="shared" si="337"/>
        <v>106</v>
      </c>
      <c r="AK893" s="218"/>
      <c r="AL893" s="229">
        <f t="shared" si="338"/>
        <v>0</v>
      </c>
      <c r="AM893" s="204"/>
      <c r="AN893" s="230" t="s">
        <v>41</v>
      </c>
      <c r="AO893" s="231" t="s">
        <v>41</v>
      </c>
      <c r="AP893" s="245" t="s">
        <v>41</v>
      </c>
      <c r="AQ893" s="233" t="s">
        <v>41</v>
      </c>
      <c r="AR893" s="234" t="s">
        <v>41</v>
      </c>
      <c r="AS893" s="235"/>
      <c r="AT893" s="236"/>
      <c r="AU893" s="237"/>
      <c r="AV893" s="238">
        <v>11</v>
      </c>
      <c r="AW893" s="239">
        <f>'[1]Nastavení cen'!$H$17</f>
        <v>390</v>
      </c>
      <c r="AX893" s="240"/>
    </row>
    <row r="894" spans="1:50" ht="17.25" hidden="1" customHeight="1" x14ac:dyDescent="0.3">
      <c r="A894" s="213"/>
      <c r="B894" s="214"/>
      <c r="C894" s="215"/>
      <c r="D894" s="186"/>
      <c r="E894" s="184"/>
      <c r="F894" s="185"/>
      <c r="G894" s="186"/>
      <c r="H894" s="186"/>
      <c r="I894" s="187"/>
      <c r="J894" s="188"/>
      <c r="K894" s="216"/>
      <c r="L894" s="186"/>
      <c r="M894" s="186"/>
      <c r="N894" s="187"/>
      <c r="O894" s="191"/>
      <c r="P894" s="384" t="s">
        <v>713</v>
      </c>
      <c r="Q894" s="218"/>
      <c r="R894" s="219">
        <f t="shared" si="333"/>
        <v>0</v>
      </c>
      <c r="S894" s="219">
        <f t="shared" si="334"/>
        <v>14</v>
      </c>
      <c r="T894" s="195"/>
      <c r="U894" s="196">
        <v>2</v>
      </c>
      <c r="V894" s="89">
        <f t="shared" si="220"/>
        <v>0</v>
      </c>
      <c r="W894" s="220" t="s">
        <v>925</v>
      </c>
      <c r="X894" s="221" t="s">
        <v>929</v>
      </c>
      <c r="Y894" s="222" t="s">
        <v>717</v>
      </c>
      <c r="Z894" s="199"/>
      <c r="AA894" s="218"/>
      <c r="AB894" s="223">
        <v>0</v>
      </c>
      <c r="AC894" s="224" t="s">
        <v>146</v>
      </c>
      <c r="AD894" s="225">
        <f t="shared" si="335"/>
        <v>85</v>
      </c>
      <c r="AE894" s="226">
        <f>CEILING(AD894+AD894*'[1]Nastavení cen'!$J$17,1)</f>
        <v>125</v>
      </c>
      <c r="AF894" s="226">
        <f t="shared" si="336"/>
        <v>0</v>
      </c>
      <c r="AG894" s="241">
        <f>CEILING(AX894+(AX894*'[1]Nastavení cen'!$G$17),1)</f>
        <v>24</v>
      </c>
      <c r="AH894" s="242">
        <f>CEILING(AG894*'[1]Nastavení cen'!$K$17,1)+AG894</f>
        <v>32</v>
      </c>
      <c r="AI894" s="242">
        <f>(AB894*AH894)</f>
        <v>0</v>
      </c>
      <c r="AJ894" s="228">
        <f t="shared" si="337"/>
        <v>157</v>
      </c>
      <c r="AK894" s="218"/>
      <c r="AL894" s="229">
        <f t="shared" si="338"/>
        <v>0</v>
      </c>
      <c r="AM894" s="204"/>
      <c r="AN894" s="230">
        <v>15</v>
      </c>
      <c r="AO894" s="231">
        <f>AB894*AN894</f>
        <v>0</v>
      </c>
      <c r="AP894" s="232">
        <v>0.05</v>
      </c>
      <c r="AQ894" s="233">
        <f>AB894*AN894*AP894</f>
        <v>0</v>
      </c>
      <c r="AR894" s="234"/>
      <c r="AS894" s="235"/>
      <c r="AT894" s="236"/>
      <c r="AU894" s="237"/>
      <c r="AV894" s="238">
        <v>13</v>
      </c>
      <c r="AW894" s="239">
        <f>'[1]Nastavení cen'!$H$17</f>
        <v>390</v>
      </c>
      <c r="AX894" s="240">
        <v>24</v>
      </c>
    </row>
    <row r="895" spans="1:50" ht="17.25" hidden="1" customHeight="1" x14ac:dyDescent="0.3">
      <c r="A895" s="213"/>
      <c r="B895" s="214"/>
      <c r="C895" s="215"/>
      <c r="D895" s="186"/>
      <c r="E895" s="184"/>
      <c r="F895" s="185"/>
      <c r="G895" s="186"/>
      <c r="H895" s="186"/>
      <c r="I895" s="187"/>
      <c r="J895" s="188"/>
      <c r="K895" s="216"/>
      <c r="L895" s="186"/>
      <c r="M895" s="186"/>
      <c r="N895" s="187"/>
      <c r="O895" s="191"/>
      <c r="P895" s="384" t="s">
        <v>713</v>
      </c>
      <c r="Q895" s="218"/>
      <c r="R895" s="219">
        <f t="shared" si="333"/>
        <v>0</v>
      </c>
      <c r="S895" s="219">
        <f t="shared" si="334"/>
        <v>14</v>
      </c>
      <c r="T895" s="195"/>
      <c r="U895" s="196">
        <v>4</v>
      </c>
      <c r="V895" s="89">
        <f t="shared" si="220"/>
        <v>0</v>
      </c>
      <c r="W895" s="220" t="s">
        <v>925</v>
      </c>
      <c r="X895" s="221" t="s">
        <v>929</v>
      </c>
      <c r="Y895" s="222" t="s">
        <v>43</v>
      </c>
      <c r="Z895" s="199"/>
      <c r="AA895" s="218"/>
      <c r="AB895" s="223">
        <v>0</v>
      </c>
      <c r="AC895" s="224" t="s">
        <v>146</v>
      </c>
      <c r="AD895" s="225">
        <f t="shared" si="335"/>
        <v>85</v>
      </c>
      <c r="AE895" s="226">
        <f>CEILING(AD895+AD895*'[1]Nastavení cen'!$J$17,1)</f>
        <v>125</v>
      </c>
      <c r="AF895" s="226">
        <f t="shared" si="336"/>
        <v>0</v>
      </c>
      <c r="AG895" s="241"/>
      <c r="AH895" s="242"/>
      <c r="AI895" s="242"/>
      <c r="AJ895" s="228">
        <f t="shared" si="337"/>
        <v>125</v>
      </c>
      <c r="AK895" s="218"/>
      <c r="AL895" s="229">
        <f t="shared" si="338"/>
        <v>0</v>
      </c>
      <c r="AM895" s="204"/>
      <c r="AN895" s="230" t="s">
        <v>41</v>
      </c>
      <c r="AO895" s="231" t="s">
        <v>41</v>
      </c>
      <c r="AP895" s="245" t="s">
        <v>41</v>
      </c>
      <c r="AQ895" s="233" t="s">
        <v>41</v>
      </c>
      <c r="AR895" s="234" t="s">
        <v>41</v>
      </c>
      <c r="AS895" s="235"/>
      <c r="AT895" s="236"/>
      <c r="AU895" s="237"/>
      <c r="AV895" s="238">
        <v>13</v>
      </c>
      <c r="AW895" s="239">
        <f>'[1]Nastavení cen'!$H$17</f>
        <v>390</v>
      </c>
      <c r="AX895" s="240"/>
    </row>
    <row r="896" spans="1:50" ht="17.25" hidden="1" customHeight="1" x14ac:dyDescent="0.3">
      <c r="A896" s="213"/>
      <c r="B896" s="214"/>
      <c r="C896" s="215"/>
      <c r="D896" s="186"/>
      <c r="E896" s="184"/>
      <c r="F896" s="185"/>
      <c r="G896" s="186"/>
      <c r="H896" s="186"/>
      <c r="I896" s="187"/>
      <c r="J896" s="188"/>
      <c r="K896" s="216"/>
      <c r="L896" s="186"/>
      <c r="M896" s="186"/>
      <c r="N896" s="187"/>
      <c r="O896" s="191"/>
      <c r="P896" s="384" t="s">
        <v>713</v>
      </c>
      <c r="Q896" s="218"/>
      <c r="R896" s="219">
        <f t="shared" si="333"/>
        <v>0</v>
      </c>
      <c r="S896" s="219">
        <f t="shared" si="334"/>
        <v>14</v>
      </c>
      <c r="T896" s="195"/>
      <c r="U896" s="196">
        <v>2</v>
      </c>
      <c r="V896" s="89">
        <f t="shared" si="220"/>
        <v>0</v>
      </c>
      <c r="W896" s="220" t="s">
        <v>925</v>
      </c>
      <c r="X896" s="221" t="s">
        <v>930</v>
      </c>
      <c r="Y896" s="222" t="s">
        <v>717</v>
      </c>
      <c r="Z896" s="199"/>
      <c r="AA896" s="218"/>
      <c r="AB896" s="223">
        <v>0</v>
      </c>
      <c r="AC896" s="224" t="s">
        <v>146</v>
      </c>
      <c r="AD896" s="225">
        <f t="shared" si="335"/>
        <v>91</v>
      </c>
      <c r="AE896" s="226">
        <f>CEILING(AD896+AD896*'[1]Nastavení cen'!$J$17,1)</f>
        <v>133</v>
      </c>
      <c r="AF896" s="226">
        <f t="shared" si="336"/>
        <v>0</v>
      </c>
      <c r="AG896" s="241">
        <f>CEILING(AX896+(AX896*'[1]Nastavení cen'!$G$17),1)</f>
        <v>26</v>
      </c>
      <c r="AH896" s="242">
        <f>CEILING(AG896*'[1]Nastavení cen'!$K$17,1)+AG896</f>
        <v>34</v>
      </c>
      <c r="AI896" s="242">
        <f>(AB896*AH896)</f>
        <v>0</v>
      </c>
      <c r="AJ896" s="228">
        <f t="shared" si="337"/>
        <v>167</v>
      </c>
      <c r="AK896" s="218"/>
      <c r="AL896" s="229">
        <f t="shared" si="338"/>
        <v>0</v>
      </c>
      <c r="AM896" s="204"/>
      <c r="AN896" s="230">
        <v>15</v>
      </c>
      <c r="AO896" s="231">
        <f>AB896*AN896</f>
        <v>0</v>
      </c>
      <c r="AP896" s="232">
        <v>0.05</v>
      </c>
      <c r="AQ896" s="233">
        <f>AB896*AN896*AP896</f>
        <v>0</v>
      </c>
      <c r="AR896" s="234"/>
      <c r="AS896" s="235"/>
      <c r="AT896" s="236"/>
      <c r="AU896" s="237"/>
      <c r="AV896" s="238">
        <v>14</v>
      </c>
      <c r="AW896" s="239">
        <f>'[1]Nastavení cen'!$H$17</f>
        <v>390</v>
      </c>
      <c r="AX896" s="240">
        <v>26</v>
      </c>
    </row>
    <row r="897" spans="1:50" ht="17.25" hidden="1" customHeight="1" x14ac:dyDescent="0.3">
      <c r="A897" s="213"/>
      <c r="B897" s="214"/>
      <c r="C897" s="215"/>
      <c r="D897" s="186"/>
      <c r="E897" s="184"/>
      <c r="F897" s="185"/>
      <c r="G897" s="186"/>
      <c r="H897" s="186"/>
      <c r="I897" s="187"/>
      <c r="J897" s="188"/>
      <c r="K897" s="216"/>
      <c r="L897" s="186"/>
      <c r="M897" s="186"/>
      <c r="N897" s="187"/>
      <c r="O897" s="191"/>
      <c r="P897" s="384" t="s">
        <v>713</v>
      </c>
      <c r="Q897" s="218"/>
      <c r="R897" s="219">
        <f t="shared" si="333"/>
        <v>0</v>
      </c>
      <c r="S897" s="219">
        <f t="shared" si="334"/>
        <v>14</v>
      </c>
      <c r="T897" s="195"/>
      <c r="U897" s="196">
        <v>4</v>
      </c>
      <c r="V897" s="89">
        <f t="shared" si="220"/>
        <v>0</v>
      </c>
      <c r="W897" s="220" t="s">
        <v>925</v>
      </c>
      <c r="X897" s="221" t="s">
        <v>930</v>
      </c>
      <c r="Y897" s="222" t="s">
        <v>43</v>
      </c>
      <c r="Z897" s="199"/>
      <c r="AA897" s="218"/>
      <c r="AB897" s="223">
        <v>0</v>
      </c>
      <c r="AC897" s="224" t="s">
        <v>146</v>
      </c>
      <c r="AD897" s="225">
        <f t="shared" si="335"/>
        <v>91</v>
      </c>
      <c r="AE897" s="226">
        <f>CEILING(AD897+AD897*'[1]Nastavení cen'!$J$17,1)</f>
        <v>133</v>
      </c>
      <c r="AF897" s="226">
        <f t="shared" si="336"/>
        <v>0</v>
      </c>
      <c r="AG897" s="241"/>
      <c r="AH897" s="242"/>
      <c r="AI897" s="242"/>
      <c r="AJ897" s="228">
        <f t="shared" si="337"/>
        <v>133</v>
      </c>
      <c r="AK897" s="218"/>
      <c r="AL897" s="229">
        <f t="shared" si="338"/>
        <v>0</v>
      </c>
      <c r="AM897" s="204"/>
      <c r="AN897" s="230" t="s">
        <v>41</v>
      </c>
      <c r="AO897" s="231" t="s">
        <v>41</v>
      </c>
      <c r="AP897" s="245" t="s">
        <v>41</v>
      </c>
      <c r="AQ897" s="233" t="s">
        <v>41</v>
      </c>
      <c r="AR897" s="234" t="s">
        <v>41</v>
      </c>
      <c r="AS897" s="235"/>
      <c r="AT897" s="236"/>
      <c r="AU897" s="237"/>
      <c r="AV897" s="238">
        <v>14</v>
      </c>
      <c r="AW897" s="239">
        <f>'[1]Nastavení cen'!$H$17</f>
        <v>390</v>
      </c>
      <c r="AX897" s="240"/>
    </row>
    <row r="898" spans="1:50" ht="17.25" hidden="1" customHeight="1" x14ac:dyDescent="0.3">
      <c r="A898" s="213"/>
      <c r="B898" s="214"/>
      <c r="C898" s="215"/>
      <c r="D898" s="186"/>
      <c r="E898" s="184"/>
      <c r="F898" s="185"/>
      <c r="G898" s="186"/>
      <c r="H898" s="186"/>
      <c r="I898" s="187"/>
      <c r="J898" s="188"/>
      <c r="K898" s="216"/>
      <c r="L898" s="186"/>
      <c r="M898" s="186"/>
      <c r="N898" s="187"/>
      <c r="O898" s="191"/>
      <c r="P898" s="384" t="s">
        <v>713</v>
      </c>
      <c r="Q898" s="218"/>
      <c r="R898" s="219">
        <f t="shared" si="333"/>
        <v>0</v>
      </c>
      <c r="S898" s="219">
        <f t="shared" si="334"/>
        <v>14</v>
      </c>
      <c r="T898" s="195"/>
      <c r="U898" s="196">
        <v>1</v>
      </c>
      <c r="V898" s="89">
        <f t="shared" si="220"/>
        <v>0</v>
      </c>
      <c r="W898" s="220" t="s">
        <v>931</v>
      </c>
      <c r="X898" s="221" t="s">
        <v>932</v>
      </c>
      <c r="Y898" s="222" t="s">
        <v>933</v>
      </c>
      <c r="Z898" s="199"/>
      <c r="AA898" s="218"/>
      <c r="AB898" s="223">
        <v>0</v>
      </c>
      <c r="AC898" s="224" t="s">
        <v>146</v>
      </c>
      <c r="AD898" s="225">
        <f t="shared" si="335"/>
        <v>39</v>
      </c>
      <c r="AE898" s="226">
        <f>CEILING(AD898+AD898*'[1]Nastavení cen'!$J$17,1)</f>
        <v>57</v>
      </c>
      <c r="AF898" s="226">
        <f t="shared" si="336"/>
        <v>0</v>
      </c>
      <c r="AG898" s="241">
        <f>CEILING(AX898+(AX898*'[1]Nastavení cen'!$G$17),1)</f>
        <v>11</v>
      </c>
      <c r="AH898" s="242">
        <f>CEILING(AG898*'[1]Nastavení cen'!$K$17,1)+AG898</f>
        <v>15</v>
      </c>
      <c r="AI898" s="242">
        <f t="shared" ref="AI898:AI906" si="339">(AB898*AH898)</f>
        <v>0</v>
      </c>
      <c r="AJ898" s="228">
        <f t="shared" si="337"/>
        <v>72</v>
      </c>
      <c r="AK898" s="218"/>
      <c r="AL898" s="229">
        <f t="shared" si="338"/>
        <v>0</v>
      </c>
      <c r="AM898" s="204"/>
      <c r="AN898" s="230">
        <v>0.2</v>
      </c>
      <c r="AO898" s="231">
        <f t="shared" ref="AO898:AO906" si="340">AB898*AN898</f>
        <v>0</v>
      </c>
      <c r="AP898" s="232">
        <v>0.05</v>
      </c>
      <c r="AQ898" s="233" t="s">
        <v>41</v>
      </c>
      <c r="AR898" s="234">
        <f t="shared" ref="AR898:AR905" si="341">AO898*AP898</f>
        <v>0</v>
      </c>
      <c r="AS898" s="235"/>
      <c r="AT898" s="236"/>
      <c r="AU898" s="237"/>
      <c r="AV898" s="238">
        <v>6</v>
      </c>
      <c r="AW898" s="239">
        <f>'[1]Nastavení cen'!$H$17</f>
        <v>390</v>
      </c>
      <c r="AX898" s="240">
        <v>11</v>
      </c>
    </row>
    <row r="899" spans="1:50" ht="17.25" hidden="1" customHeight="1" x14ac:dyDescent="0.3">
      <c r="A899" s="213"/>
      <c r="B899" s="214"/>
      <c r="C899" s="215"/>
      <c r="D899" s="186"/>
      <c r="E899" s="184"/>
      <c r="F899" s="185"/>
      <c r="G899" s="186"/>
      <c r="H899" s="186"/>
      <c r="I899" s="187"/>
      <c r="J899" s="188"/>
      <c r="K899" s="216"/>
      <c r="L899" s="186"/>
      <c r="M899" s="186"/>
      <c r="N899" s="187"/>
      <c r="O899" s="191"/>
      <c r="P899" s="384" t="s">
        <v>713</v>
      </c>
      <c r="Q899" s="218"/>
      <c r="R899" s="219">
        <f t="shared" si="333"/>
        <v>0</v>
      </c>
      <c r="S899" s="219">
        <f t="shared" si="334"/>
        <v>14</v>
      </c>
      <c r="T899" s="195"/>
      <c r="U899" s="196">
        <v>2</v>
      </c>
      <c r="V899" s="89">
        <f t="shared" si="220"/>
        <v>0</v>
      </c>
      <c r="W899" s="220" t="s">
        <v>931</v>
      </c>
      <c r="X899" s="221" t="s">
        <v>934</v>
      </c>
      <c r="Y899" s="222" t="s">
        <v>935</v>
      </c>
      <c r="Z899" s="199"/>
      <c r="AA899" s="218"/>
      <c r="AB899" s="223">
        <v>0</v>
      </c>
      <c r="AC899" s="224" t="s">
        <v>146</v>
      </c>
      <c r="AD899" s="225">
        <f t="shared" si="335"/>
        <v>20</v>
      </c>
      <c r="AE899" s="226">
        <f>CEILING(AD899+AD899*'[1]Nastavení cen'!$J$17,1)</f>
        <v>30</v>
      </c>
      <c r="AF899" s="226">
        <f t="shared" si="336"/>
        <v>0</v>
      </c>
      <c r="AG899" s="241">
        <f>CEILING(AX899+(AX899*'[1]Nastavení cen'!$G$17),1)</f>
        <v>32</v>
      </c>
      <c r="AH899" s="242">
        <f>CEILING(AG899*'[1]Nastavení cen'!$K$17,1)+AG899</f>
        <v>42</v>
      </c>
      <c r="AI899" s="242">
        <f t="shared" si="339"/>
        <v>0</v>
      </c>
      <c r="AJ899" s="228">
        <f t="shared" si="337"/>
        <v>72</v>
      </c>
      <c r="AK899" s="218"/>
      <c r="AL899" s="229">
        <f t="shared" si="338"/>
        <v>0</v>
      </c>
      <c r="AM899" s="204"/>
      <c r="AN899" s="230">
        <v>0.3</v>
      </c>
      <c r="AO899" s="231">
        <f t="shared" si="340"/>
        <v>0</v>
      </c>
      <c r="AP899" s="232">
        <v>0.05</v>
      </c>
      <c r="AQ899" s="233" t="s">
        <v>41</v>
      </c>
      <c r="AR899" s="234">
        <f t="shared" si="341"/>
        <v>0</v>
      </c>
      <c r="AS899" s="235"/>
      <c r="AT899" s="236"/>
      <c r="AU899" s="237"/>
      <c r="AV899" s="238">
        <v>3</v>
      </c>
      <c r="AW899" s="239">
        <f>'[1]Nastavení cen'!$H$17</f>
        <v>390</v>
      </c>
      <c r="AX899" s="240">
        <v>32</v>
      </c>
    </row>
    <row r="900" spans="1:50" ht="17.25" hidden="1" customHeight="1" x14ac:dyDescent="0.3">
      <c r="A900" s="213"/>
      <c r="B900" s="214"/>
      <c r="C900" s="215"/>
      <c r="D900" s="186"/>
      <c r="E900" s="184"/>
      <c r="F900" s="185"/>
      <c r="G900" s="186"/>
      <c r="H900" s="186"/>
      <c r="I900" s="187"/>
      <c r="J900" s="188"/>
      <c r="K900" s="216"/>
      <c r="L900" s="186"/>
      <c r="M900" s="186"/>
      <c r="N900" s="187"/>
      <c r="O900" s="191"/>
      <c r="P900" s="384" t="s">
        <v>713</v>
      </c>
      <c r="Q900" s="218"/>
      <c r="R900" s="219">
        <f t="shared" si="333"/>
        <v>0</v>
      </c>
      <c r="S900" s="219">
        <f t="shared" si="334"/>
        <v>14</v>
      </c>
      <c r="T900" s="195"/>
      <c r="U900" s="196">
        <v>1</v>
      </c>
      <c r="V900" s="89">
        <f t="shared" si="220"/>
        <v>0</v>
      </c>
      <c r="W900" s="220" t="s">
        <v>931</v>
      </c>
      <c r="X900" s="221" t="s">
        <v>936</v>
      </c>
      <c r="Y900" s="222" t="s">
        <v>937</v>
      </c>
      <c r="Z900" s="199"/>
      <c r="AA900" s="218"/>
      <c r="AB900" s="223">
        <v>0</v>
      </c>
      <c r="AC900" s="224" t="s">
        <v>146</v>
      </c>
      <c r="AD900" s="225">
        <f t="shared" si="335"/>
        <v>52</v>
      </c>
      <c r="AE900" s="226">
        <f>CEILING(AD900+AD900*'[1]Nastavení cen'!$J$17,1)</f>
        <v>76</v>
      </c>
      <c r="AF900" s="226">
        <f t="shared" si="336"/>
        <v>0</v>
      </c>
      <c r="AG900" s="241">
        <f>CEILING(AX900+(AX900*'[1]Nastavení cen'!$G$17),1)</f>
        <v>41</v>
      </c>
      <c r="AH900" s="242">
        <f>CEILING(AG900*'[1]Nastavení cen'!$K$17,1)+AG900</f>
        <v>54</v>
      </c>
      <c r="AI900" s="242">
        <f t="shared" si="339"/>
        <v>0</v>
      </c>
      <c r="AJ900" s="228">
        <f t="shared" si="337"/>
        <v>130</v>
      </c>
      <c r="AK900" s="218"/>
      <c r="AL900" s="229">
        <f t="shared" si="338"/>
        <v>0</v>
      </c>
      <c r="AM900" s="204"/>
      <c r="AN900" s="230">
        <v>0.3</v>
      </c>
      <c r="AO900" s="231">
        <f t="shared" si="340"/>
        <v>0</v>
      </c>
      <c r="AP900" s="232">
        <v>0.05</v>
      </c>
      <c r="AQ900" s="233" t="s">
        <v>41</v>
      </c>
      <c r="AR900" s="234">
        <f t="shared" si="341"/>
        <v>0</v>
      </c>
      <c r="AS900" s="235"/>
      <c r="AT900" s="236"/>
      <c r="AU900" s="237"/>
      <c r="AV900" s="238">
        <v>8</v>
      </c>
      <c r="AW900" s="239">
        <f>'[1]Nastavení cen'!$H$17</f>
        <v>390</v>
      </c>
      <c r="AX900" s="240">
        <v>41</v>
      </c>
    </row>
    <row r="901" spans="1:50" ht="17.25" hidden="1" customHeight="1" x14ac:dyDescent="0.3">
      <c r="A901" s="213"/>
      <c r="B901" s="214"/>
      <c r="C901" s="215"/>
      <c r="D901" s="186"/>
      <c r="E901" s="184"/>
      <c r="F901" s="185"/>
      <c r="G901" s="186"/>
      <c r="H901" s="186"/>
      <c r="I901" s="187"/>
      <c r="J901" s="188"/>
      <c r="K901" s="216"/>
      <c r="L901" s="186"/>
      <c r="M901" s="186"/>
      <c r="N901" s="187"/>
      <c r="O901" s="191"/>
      <c r="P901" s="384" t="s">
        <v>713</v>
      </c>
      <c r="Q901" s="218"/>
      <c r="R901" s="219">
        <f t="shared" si="333"/>
        <v>0</v>
      </c>
      <c r="S901" s="219">
        <f t="shared" si="334"/>
        <v>14</v>
      </c>
      <c r="T901" s="195"/>
      <c r="U901" s="196">
        <v>2</v>
      </c>
      <c r="V901" s="89">
        <f t="shared" si="220"/>
        <v>0</v>
      </c>
      <c r="W901" s="220" t="s">
        <v>931</v>
      </c>
      <c r="X901" s="221" t="s">
        <v>938</v>
      </c>
      <c r="Y901" s="222" t="s">
        <v>939</v>
      </c>
      <c r="Z901" s="199"/>
      <c r="AA901" s="218"/>
      <c r="AB901" s="223">
        <v>0</v>
      </c>
      <c r="AC901" s="224" t="s">
        <v>146</v>
      </c>
      <c r="AD901" s="225">
        <f t="shared" si="335"/>
        <v>39</v>
      </c>
      <c r="AE901" s="226">
        <f>CEILING(AD901+AD901*'[1]Nastavení cen'!$J$17,1)</f>
        <v>57</v>
      </c>
      <c r="AF901" s="226">
        <f t="shared" si="336"/>
        <v>0</v>
      </c>
      <c r="AG901" s="241">
        <f>CEILING(AX901+(AX901*'[1]Nastavení cen'!$G$17),1)</f>
        <v>90</v>
      </c>
      <c r="AH901" s="242">
        <f>CEILING(AG901*'[1]Nastavení cen'!$K$17,1)+AG901</f>
        <v>117</v>
      </c>
      <c r="AI901" s="242">
        <f t="shared" si="339"/>
        <v>0</v>
      </c>
      <c r="AJ901" s="228">
        <f t="shared" si="337"/>
        <v>174</v>
      </c>
      <c r="AK901" s="218"/>
      <c r="AL901" s="229">
        <f t="shared" si="338"/>
        <v>0</v>
      </c>
      <c r="AM901" s="204"/>
      <c r="AN901" s="230">
        <v>0.1</v>
      </c>
      <c r="AO901" s="231">
        <f t="shared" si="340"/>
        <v>0</v>
      </c>
      <c r="AP901" s="232">
        <v>0.05</v>
      </c>
      <c r="AQ901" s="233" t="s">
        <v>41</v>
      </c>
      <c r="AR901" s="234">
        <f t="shared" si="341"/>
        <v>0</v>
      </c>
      <c r="AS901" s="235"/>
      <c r="AT901" s="236"/>
      <c r="AU901" s="237"/>
      <c r="AV901" s="238">
        <v>6</v>
      </c>
      <c r="AW901" s="239">
        <f>'[1]Nastavení cen'!$H$17</f>
        <v>390</v>
      </c>
      <c r="AX901" s="240">
        <v>90</v>
      </c>
    </row>
    <row r="902" spans="1:50" ht="17.25" hidden="1" customHeight="1" x14ac:dyDescent="0.3">
      <c r="A902" s="213"/>
      <c r="B902" s="214"/>
      <c r="C902" s="215"/>
      <c r="D902" s="186"/>
      <c r="E902" s="184"/>
      <c r="F902" s="185"/>
      <c r="G902" s="186"/>
      <c r="H902" s="186"/>
      <c r="I902" s="187"/>
      <c r="J902" s="188"/>
      <c r="K902" s="216"/>
      <c r="L902" s="186"/>
      <c r="M902" s="186"/>
      <c r="N902" s="187"/>
      <c r="O902" s="191"/>
      <c r="P902" s="384" t="s">
        <v>713</v>
      </c>
      <c r="Q902" s="218"/>
      <c r="R902" s="219">
        <f t="shared" si="333"/>
        <v>0</v>
      </c>
      <c r="S902" s="219">
        <f t="shared" si="334"/>
        <v>14</v>
      </c>
      <c r="T902" s="195"/>
      <c r="U902" s="196">
        <v>1</v>
      </c>
      <c r="V902" s="89">
        <f t="shared" si="220"/>
        <v>0</v>
      </c>
      <c r="W902" s="220" t="s">
        <v>931</v>
      </c>
      <c r="X902" s="221" t="s">
        <v>940</v>
      </c>
      <c r="Y902" s="222" t="s">
        <v>941</v>
      </c>
      <c r="Z902" s="199"/>
      <c r="AA902" s="218"/>
      <c r="AB902" s="223">
        <v>0</v>
      </c>
      <c r="AC902" s="224" t="s">
        <v>146</v>
      </c>
      <c r="AD902" s="225">
        <f t="shared" si="335"/>
        <v>46</v>
      </c>
      <c r="AE902" s="226">
        <f>CEILING(AD902+AD902*'[1]Nastavení cen'!$J$17,1)</f>
        <v>68</v>
      </c>
      <c r="AF902" s="226">
        <f t="shared" si="336"/>
        <v>0</v>
      </c>
      <c r="AG902" s="241">
        <f>CEILING(AX902+(AX902*'[1]Nastavení cen'!$G$17),1)</f>
        <v>105</v>
      </c>
      <c r="AH902" s="242">
        <f>CEILING(AG902*'[1]Nastavení cen'!$K$17,1)+AG902</f>
        <v>137</v>
      </c>
      <c r="AI902" s="242">
        <f t="shared" si="339"/>
        <v>0</v>
      </c>
      <c r="AJ902" s="228">
        <f t="shared" si="337"/>
        <v>205</v>
      </c>
      <c r="AK902" s="218"/>
      <c r="AL902" s="229">
        <f t="shared" si="338"/>
        <v>0</v>
      </c>
      <c r="AM902" s="204"/>
      <c r="AN902" s="230">
        <v>0.5</v>
      </c>
      <c r="AO902" s="231">
        <f t="shared" si="340"/>
        <v>0</v>
      </c>
      <c r="AP902" s="232">
        <v>0.05</v>
      </c>
      <c r="AQ902" s="233" t="s">
        <v>41</v>
      </c>
      <c r="AR902" s="234">
        <f t="shared" si="341"/>
        <v>0</v>
      </c>
      <c r="AS902" s="235"/>
      <c r="AT902" s="236"/>
      <c r="AU902" s="237"/>
      <c r="AV902" s="238">
        <v>7</v>
      </c>
      <c r="AW902" s="239">
        <f>'[1]Nastavení cen'!$H$17</f>
        <v>390</v>
      </c>
      <c r="AX902" s="240">
        <v>105</v>
      </c>
    </row>
    <row r="903" spans="1:50" ht="17.25" hidden="1" customHeight="1" x14ac:dyDescent="0.3">
      <c r="A903" s="213"/>
      <c r="B903" s="214"/>
      <c r="C903" s="215"/>
      <c r="D903" s="186"/>
      <c r="E903" s="184"/>
      <c r="F903" s="185"/>
      <c r="G903" s="186"/>
      <c r="H903" s="186"/>
      <c r="I903" s="187"/>
      <c r="J903" s="188"/>
      <c r="K903" s="216"/>
      <c r="L903" s="186"/>
      <c r="M903" s="186"/>
      <c r="N903" s="187"/>
      <c r="O903" s="191"/>
      <c r="P903" s="384" t="s">
        <v>713</v>
      </c>
      <c r="Q903" s="218"/>
      <c r="R903" s="219">
        <f t="shared" si="333"/>
        <v>0</v>
      </c>
      <c r="S903" s="219">
        <f t="shared" si="334"/>
        <v>14</v>
      </c>
      <c r="T903" s="195"/>
      <c r="U903" s="196">
        <v>2</v>
      </c>
      <c r="V903" s="89">
        <f t="shared" si="220"/>
        <v>0</v>
      </c>
      <c r="W903" s="220" t="s">
        <v>931</v>
      </c>
      <c r="X903" s="221" t="s">
        <v>942</v>
      </c>
      <c r="Y903" s="222" t="s">
        <v>943</v>
      </c>
      <c r="Z903" s="199"/>
      <c r="AA903" s="218"/>
      <c r="AB903" s="223">
        <v>0</v>
      </c>
      <c r="AC903" s="224" t="s">
        <v>146</v>
      </c>
      <c r="AD903" s="225">
        <f t="shared" si="335"/>
        <v>46</v>
      </c>
      <c r="AE903" s="226">
        <f>CEILING(AD903+AD903*'[1]Nastavení cen'!$J$17,1)</f>
        <v>68</v>
      </c>
      <c r="AF903" s="226">
        <f t="shared" si="336"/>
        <v>0</v>
      </c>
      <c r="AG903" s="241">
        <f>CEILING(AX903+(AX903*'[1]Nastavení cen'!$G$17),1)</f>
        <v>105</v>
      </c>
      <c r="AH903" s="242">
        <f>CEILING(AG903*'[1]Nastavení cen'!$K$17,1)+AG903</f>
        <v>137</v>
      </c>
      <c r="AI903" s="242">
        <f t="shared" si="339"/>
        <v>0</v>
      </c>
      <c r="AJ903" s="228">
        <f t="shared" si="337"/>
        <v>205</v>
      </c>
      <c r="AK903" s="218"/>
      <c r="AL903" s="229">
        <f t="shared" si="338"/>
        <v>0</v>
      </c>
      <c r="AM903" s="204"/>
      <c r="AN903" s="230">
        <v>0.5</v>
      </c>
      <c r="AO903" s="231">
        <f t="shared" si="340"/>
        <v>0</v>
      </c>
      <c r="AP903" s="232">
        <v>0.05</v>
      </c>
      <c r="AQ903" s="233" t="s">
        <v>41</v>
      </c>
      <c r="AR903" s="234">
        <f t="shared" si="341"/>
        <v>0</v>
      </c>
      <c r="AS903" s="235"/>
      <c r="AT903" s="236"/>
      <c r="AU903" s="237"/>
      <c r="AV903" s="238">
        <v>7</v>
      </c>
      <c r="AW903" s="239">
        <f>'[1]Nastavení cen'!$H$17</f>
        <v>390</v>
      </c>
      <c r="AX903" s="240">
        <v>105</v>
      </c>
    </row>
    <row r="904" spans="1:50" ht="17.25" hidden="1" customHeight="1" x14ac:dyDescent="0.3">
      <c r="A904" s="213"/>
      <c r="B904" s="214"/>
      <c r="C904" s="215"/>
      <c r="D904" s="186"/>
      <c r="E904" s="184"/>
      <c r="F904" s="185"/>
      <c r="G904" s="186"/>
      <c r="H904" s="186"/>
      <c r="I904" s="187"/>
      <c r="J904" s="188"/>
      <c r="K904" s="216"/>
      <c r="L904" s="186"/>
      <c r="M904" s="186"/>
      <c r="N904" s="187"/>
      <c r="O904" s="191"/>
      <c r="P904" s="384" t="s">
        <v>713</v>
      </c>
      <c r="Q904" s="218"/>
      <c r="R904" s="219">
        <f t="shared" si="333"/>
        <v>0</v>
      </c>
      <c r="S904" s="219">
        <f t="shared" si="334"/>
        <v>14</v>
      </c>
      <c r="T904" s="195"/>
      <c r="U904" s="196">
        <v>2</v>
      </c>
      <c r="V904" s="89">
        <f t="shared" si="220"/>
        <v>0</v>
      </c>
      <c r="W904" s="220" t="s">
        <v>931</v>
      </c>
      <c r="X904" s="221" t="s">
        <v>944</v>
      </c>
      <c r="Y904" s="222" t="s">
        <v>945</v>
      </c>
      <c r="Z904" s="199"/>
      <c r="AA904" s="218"/>
      <c r="AB904" s="223">
        <v>0</v>
      </c>
      <c r="AC904" s="224" t="s">
        <v>146</v>
      </c>
      <c r="AD904" s="225">
        <f t="shared" si="335"/>
        <v>46</v>
      </c>
      <c r="AE904" s="226">
        <f>CEILING(AD904+AD904*'[1]Nastavení cen'!$J$17,1)</f>
        <v>68</v>
      </c>
      <c r="AF904" s="226">
        <f t="shared" si="336"/>
        <v>0</v>
      </c>
      <c r="AG904" s="241">
        <f>CEILING(AX904+(AX904*'[1]Nastavení cen'!$G$17),1)</f>
        <v>85</v>
      </c>
      <c r="AH904" s="242">
        <f>CEILING(AG904*'[1]Nastavení cen'!$K$17,1)+AG904</f>
        <v>111</v>
      </c>
      <c r="AI904" s="242">
        <f t="shared" si="339"/>
        <v>0</v>
      </c>
      <c r="AJ904" s="228">
        <f t="shared" si="337"/>
        <v>179</v>
      </c>
      <c r="AK904" s="218"/>
      <c r="AL904" s="229">
        <f t="shared" si="338"/>
        <v>0</v>
      </c>
      <c r="AM904" s="204"/>
      <c r="AN904" s="230">
        <v>0.3</v>
      </c>
      <c r="AO904" s="231">
        <f t="shared" si="340"/>
        <v>0</v>
      </c>
      <c r="AP904" s="232">
        <v>0.05</v>
      </c>
      <c r="AQ904" s="233" t="s">
        <v>41</v>
      </c>
      <c r="AR904" s="234">
        <f t="shared" si="341"/>
        <v>0</v>
      </c>
      <c r="AS904" s="235"/>
      <c r="AT904" s="236"/>
      <c r="AU904" s="237"/>
      <c r="AV904" s="238" t="s">
        <v>643</v>
      </c>
      <c r="AW904" s="239">
        <f>'[1]Nastavení cen'!$H$17</f>
        <v>390</v>
      </c>
      <c r="AX904" s="240">
        <v>85</v>
      </c>
    </row>
    <row r="905" spans="1:50" ht="17.25" hidden="1" customHeight="1" x14ac:dyDescent="0.3">
      <c r="A905" s="213"/>
      <c r="B905" s="214"/>
      <c r="C905" s="215"/>
      <c r="D905" s="186"/>
      <c r="E905" s="184"/>
      <c r="F905" s="185"/>
      <c r="G905" s="186"/>
      <c r="H905" s="186"/>
      <c r="I905" s="187"/>
      <c r="J905" s="188"/>
      <c r="K905" s="216"/>
      <c r="L905" s="186"/>
      <c r="M905" s="186"/>
      <c r="N905" s="187"/>
      <c r="O905" s="191"/>
      <c r="P905" s="384" t="s">
        <v>713</v>
      </c>
      <c r="Q905" s="218"/>
      <c r="R905" s="219">
        <f t="shared" si="333"/>
        <v>0</v>
      </c>
      <c r="S905" s="219">
        <f t="shared" si="334"/>
        <v>14</v>
      </c>
      <c r="T905" s="195"/>
      <c r="U905" s="196">
        <v>1</v>
      </c>
      <c r="V905" s="89">
        <f t="shared" si="220"/>
        <v>0</v>
      </c>
      <c r="W905" s="220" t="s">
        <v>931</v>
      </c>
      <c r="X905" s="221" t="s">
        <v>946</v>
      </c>
      <c r="Y905" s="222" t="s">
        <v>947</v>
      </c>
      <c r="Z905" s="199"/>
      <c r="AA905" s="218"/>
      <c r="AB905" s="223">
        <v>0</v>
      </c>
      <c r="AC905" s="224" t="s">
        <v>146</v>
      </c>
      <c r="AD905" s="225">
        <f t="shared" si="335"/>
        <v>39</v>
      </c>
      <c r="AE905" s="226">
        <f>CEILING(AD905+AD905*'[1]Nastavení cen'!$J$17,1)</f>
        <v>57</v>
      </c>
      <c r="AF905" s="226">
        <f t="shared" si="336"/>
        <v>0</v>
      </c>
      <c r="AG905" s="241">
        <f>CEILING(AX905+(AX905*'[1]Nastavení cen'!$G$17),1)</f>
        <v>48</v>
      </c>
      <c r="AH905" s="242">
        <f>CEILING(AG905*'[1]Nastavení cen'!$K$17,1)+AG905</f>
        <v>63</v>
      </c>
      <c r="AI905" s="242">
        <f t="shared" si="339"/>
        <v>0</v>
      </c>
      <c r="AJ905" s="228">
        <f t="shared" si="337"/>
        <v>120</v>
      </c>
      <c r="AK905" s="218"/>
      <c r="AL905" s="229">
        <f t="shared" si="338"/>
        <v>0</v>
      </c>
      <c r="AM905" s="204"/>
      <c r="AN905" s="230">
        <v>0.5</v>
      </c>
      <c r="AO905" s="231">
        <f t="shared" si="340"/>
        <v>0</v>
      </c>
      <c r="AP905" s="232">
        <v>0.05</v>
      </c>
      <c r="AQ905" s="233" t="s">
        <v>41</v>
      </c>
      <c r="AR905" s="234">
        <f t="shared" si="341"/>
        <v>0</v>
      </c>
      <c r="AS905" s="235"/>
      <c r="AT905" s="236"/>
      <c r="AU905" s="237"/>
      <c r="AV905" s="238">
        <v>6</v>
      </c>
      <c r="AW905" s="239">
        <f>'[1]Nastavení cen'!$H$17</f>
        <v>390</v>
      </c>
      <c r="AX905" s="240">
        <v>48</v>
      </c>
    </row>
    <row r="906" spans="1:50" ht="17.25" hidden="1" customHeight="1" x14ac:dyDescent="0.3">
      <c r="A906" s="213"/>
      <c r="B906" s="214"/>
      <c r="C906" s="215"/>
      <c r="D906" s="186"/>
      <c r="E906" s="184"/>
      <c r="F906" s="185"/>
      <c r="G906" s="186"/>
      <c r="H906" s="186"/>
      <c r="I906" s="187"/>
      <c r="J906" s="188"/>
      <c r="K906" s="216"/>
      <c r="L906" s="186"/>
      <c r="M906" s="186"/>
      <c r="N906" s="187"/>
      <c r="O906" s="191"/>
      <c r="P906" s="384" t="s">
        <v>713</v>
      </c>
      <c r="Q906" s="218"/>
      <c r="R906" s="219">
        <f t="shared" si="333"/>
        <v>0</v>
      </c>
      <c r="S906" s="219">
        <f t="shared" si="334"/>
        <v>14</v>
      </c>
      <c r="T906" s="195"/>
      <c r="U906" s="196">
        <v>1</v>
      </c>
      <c r="V906" s="89">
        <f t="shared" si="220"/>
        <v>0</v>
      </c>
      <c r="W906" s="220" t="s">
        <v>948</v>
      </c>
      <c r="X906" s="221" t="s">
        <v>949</v>
      </c>
      <c r="Y906" s="222" t="s">
        <v>950</v>
      </c>
      <c r="Z906" s="199"/>
      <c r="AA906" s="218"/>
      <c r="AB906" s="223">
        <v>0</v>
      </c>
      <c r="AC906" s="224" t="s">
        <v>48</v>
      </c>
      <c r="AD906" s="225">
        <f t="shared" si="335"/>
        <v>72</v>
      </c>
      <c r="AE906" s="226">
        <f>CEILING(AD906+AD906*'[1]Nastavení cen'!$J$17,1)</f>
        <v>106</v>
      </c>
      <c r="AF906" s="226">
        <f t="shared" si="336"/>
        <v>0</v>
      </c>
      <c r="AG906" s="241">
        <f>CEILING(AX906+(AX906*'[1]Nastavení cen'!$G$17),1)</f>
        <v>15</v>
      </c>
      <c r="AH906" s="242">
        <f>CEILING(AG906*'[1]Nastavení cen'!$K$17,1)+AG906</f>
        <v>20</v>
      </c>
      <c r="AI906" s="242">
        <f t="shared" si="339"/>
        <v>0</v>
      </c>
      <c r="AJ906" s="228">
        <f t="shared" si="337"/>
        <v>126</v>
      </c>
      <c r="AK906" s="218"/>
      <c r="AL906" s="229">
        <f t="shared" si="338"/>
        <v>0</v>
      </c>
      <c r="AM906" s="204"/>
      <c r="AN906" s="230">
        <v>3</v>
      </c>
      <c r="AO906" s="231">
        <f t="shared" si="340"/>
        <v>0</v>
      </c>
      <c r="AP906" s="232">
        <v>0.05</v>
      </c>
      <c r="AQ906" s="233">
        <f>AB906*AN906*AP906</f>
        <v>0</v>
      </c>
      <c r="AR906" s="234"/>
      <c r="AS906" s="235"/>
      <c r="AT906" s="236"/>
      <c r="AU906" s="237"/>
      <c r="AV906" s="238">
        <v>11</v>
      </c>
      <c r="AW906" s="239">
        <f>'[1]Nastavení cen'!$H$17</f>
        <v>390</v>
      </c>
      <c r="AX906" s="240">
        <v>15</v>
      </c>
    </row>
    <row r="907" spans="1:50" ht="17.25" hidden="1" customHeight="1" x14ac:dyDescent="0.3">
      <c r="A907" s="213"/>
      <c r="B907" s="214"/>
      <c r="C907" s="215"/>
      <c r="D907" s="186"/>
      <c r="E907" s="184"/>
      <c r="F907" s="185"/>
      <c r="G907" s="186"/>
      <c r="H907" s="186"/>
      <c r="I907" s="187"/>
      <c r="J907" s="188"/>
      <c r="K907" s="216"/>
      <c r="L907" s="186"/>
      <c r="M907" s="186"/>
      <c r="N907" s="187"/>
      <c r="O907" s="191"/>
      <c r="P907" s="384" t="s">
        <v>713</v>
      </c>
      <c r="Q907" s="218"/>
      <c r="R907" s="219">
        <f t="shared" si="333"/>
        <v>0</v>
      </c>
      <c r="S907" s="219">
        <f t="shared" si="334"/>
        <v>14</v>
      </c>
      <c r="T907" s="195"/>
      <c r="U907" s="196">
        <v>4</v>
      </c>
      <c r="V907" s="89">
        <f t="shared" si="220"/>
        <v>0</v>
      </c>
      <c r="W907" s="220" t="s">
        <v>948</v>
      </c>
      <c r="X907" s="221" t="s">
        <v>951</v>
      </c>
      <c r="Y907" s="222" t="s">
        <v>43</v>
      </c>
      <c r="Z907" s="199"/>
      <c r="AA907" s="218"/>
      <c r="AB907" s="223">
        <v>0</v>
      </c>
      <c r="AC907" s="224" t="s">
        <v>66</v>
      </c>
      <c r="AD907" s="225">
        <f t="shared" si="335"/>
        <v>270</v>
      </c>
      <c r="AE907" s="226">
        <f>CEILING(AD907+AD907*'[1]Nastavení cen'!$J$17,1)</f>
        <v>395</v>
      </c>
      <c r="AF907" s="226">
        <f t="shared" si="336"/>
        <v>0</v>
      </c>
      <c r="AG907" s="241"/>
      <c r="AH907" s="242"/>
      <c r="AI907" s="242"/>
      <c r="AJ907" s="228">
        <f t="shared" si="337"/>
        <v>395</v>
      </c>
      <c r="AK907" s="218"/>
      <c r="AL907" s="229">
        <f t="shared" si="338"/>
        <v>0</v>
      </c>
      <c r="AM907" s="204"/>
      <c r="AN907" s="230" t="s">
        <v>41</v>
      </c>
      <c r="AO907" s="231" t="s">
        <v>41</v>
      </c>
      <c r="AP907" s="245" t="s">
        <v>41</v>
      </c>
      <c r="AQ907" s="233" t="s">
        <v>41</v>
      </c>
      <c r="AR907" s="234" t="s">
        <v>41</v>
      </c>
      <c r="AS907" s="235"/>
      <c r="AT907" s="236"/>
      <c r="AU907" s="237"/>
      <c r="AV907" s="238">
        <v>60</v>
      </c>
      <c r="AW907" s="239">
        <f>'[1]Nastavení cen'!$I$17</f>
        <v>270</v>
      </c>
      <c r="AX907" s="240"/>
    </row>
    <row r="908" spans="1:50" ht="17.25" hidden="1" customHeight="1" x14ac:dyDescent="0.3">
      <c r="A908" s="213"/>
      <c r="B908" s="214"/>
      <c r="C908" s="215"/>
      <c r="D908" s="186"/>
      <c r="E908" s="184"/>
      <c r="F908" s="185"/>
      <c r="G908" s="186"/>
      <c r="H908" s="186"/>
      <c r="I908" s="187"/>
      <c r="J908" s="188"/>
      <c r="K908" s="216"/>
      <c r="L908" s="186"/>
      <c r="M908" s="186"/>
      <c r="N908" s="187"/>
      <c r="O908" s="191"/>
      <c r="P908" s="384" t="s">
        <v>713</v>
      </c>
      <c r="Q908" s="218"/>
      <c r="R908" s="219">
        <f t="shared" si="333"/>
        <v>0</v>
      </c>
      <c r="S908" s="219">
        <f t="shared" si="334"/>
        <v>14</v>
      </c>
      <c r="T908" s="195"/>
      <c r="U908" s="196">
        <v>4</v>
      </c>
      <c r="V908" s="89">
        <f t="shared" si="220"/>
        <v>0</v>
      </c>
      <c r="W908" s="220" t="s">
        <v>948</v>
      </c>
      <c r="X908" s="221" t="s">
        <v>952</v>
      </c>
      <c r="Y908" s="222" t="s">
        <v>43</v>
      </c>
      <c r="Z908" s="199"/>
      <c r="AA908" s="218"/>
      <c r="AB908" s="223">
        <v>0</v>
      </c>
      <c r="AC908" s="224" t="s">
        <v>48</v>
      </c>
      <c r="AD908" s="225">
        <f t="shared" si="335"/>
        <v>13</v>
      </c>
      <c r="AE908" s="226">
        <f>CEILING(AD908+AD908*'[1]Nastavení cen'!$J$17,1)</f>
        <v>19</v>
      </c>
      <c r="AF908" s="226">
        <f t="shared" si="336"/>
        <v>0</v>
      </c>
      <c r="AG908" s="241"/>
      <c r="AH908" s="242"/>
      <c r="AI908" s="242"/>
      <c r="AJ908" s="228">
        <f t="shared" si="337"/>
        <v>19</v>
      </c>
      <c r="AK908" s="218"/>
      <c r="AL908" s="229">
        <f t="shared" si="338"/>
        <v>0</v>
      </c>
      <c r="AM908" s="204"/>
      <c r="AN908" s="230" t="s">
        <v>41</v>
      </c>
      <c r="AO908" s="231" t="s">
        <v>41</v>
      </c>
      <c r="AP908" s="245" t="s">
        <v>41</v>
      </c>
      <c r="AQ908" s="233" t="s">
        <v>41</v>
      </c>
      <c r="AR908" s="234" t="s">
        <v>41</v>
      </c>
      <c r="AS908" s="235"/>
      <c r="AT908" s="236"/>
      <c r="AU908" s="237"/>
      <c r="AV908" s="238">
        <v>2</v>
      </c>
      <c r="AW908" s="239">
        <f>'[1]Nastavení cen'!$H$17</f>
        <v>390</v>
      </c>
      <c r="AX908" s="240"/>
    </row>
    <row r="909" spans="1:50" ht="17.25" hidden="1" customHeight="1" x14ac:dyDescent="0.3">
      <c r="A909" s="213"/>
      <c r="B909" s="214"/>
      <c r="C909" s="215"/>
      <c r="D909" s="186"/>
      <c r="E909" s="184"/>
      <c r="F909" s="185"/>
      <c r="G909" s="186"/>
      <c r="H909" s="186"/>
      <c r="I909" s="187"/>
      <c r="J909" s="188"/>
      <c r="K909" s="216"/>
      <c r="L909" s="186"/>
      <c r="M909" s="186"/>
      <c r="N909" s="187"/>
      <c r="O909" s="191"/>
      <c r="P909" s="384" t="s">
        <v>713</v>
      </c>
      <c r="Q909" s="218"/>
      <c r="R909" s="219">
        <f t="shared" si="333"/>
        <v>0</v>
      </c>
      <c r="S909" s="219">
        <f t="shared" si="334"/>
        <v>14</v>
      </c>
      <c r="T909" s="195"/>
      <c r="U909" s="196">
        <v>1</v>
      </c>
      <c r="V909" s="89">
        <f t="shared" si="220"/>
        <v>0</v>
      </c>
      <c r="W909" s="220" t="s">
        <v>948</v>
      </c>
      <c r="X909" s="221" t="s">
        <v>953</v>
      </c>
      <c r="Y909" s="222" t="s">
        <v>954</v>
      </c>
      <c r="Z909" s="199"/>
      <c r="AA909" s="218"/>
      <c r="AB909" s="223">
        <v>0</v>
      </c>
      <c r="AC909" s="224" t="s">
        <v>48</v>
      </c>
      <c r="AD909" s="225">
        <f t="shared" si="335"/>
        <v>104</v>
      </c>
      <c r="AE909" s="226">
        <f>CEILING(AD909+AD909*'[1]Nastavení cen'!$J$17,1)</f>
        <v>152</v>
      </c>
      <c r="AF909" s="226">
        <f t="shared" si="336"/>
        <v>0</v>
      </c>
      <c r="AG909" s="241">
        <f>CEILING(AX909+(AX909*'[1]Nastavení cen'!$G$17),1)</f>
        <v>60</v>
      </c>
      <c r="AH909" s="242">
        <f>CEILING(AG909*'[1]Nastavení cen'!$K$17,1)+AG909</f>
        <v>78</v>
      </c>
      <c r="AI909" s="242">
        <f t="shared" ref="AI909:AI910" si="342">(AB909*AH909)</f>
        <v>0</v>
      </c>
      <c r="AJ909" s="228">
        <f t="shared" si="337"/>
        <v>230</v>
      </c>
      <c r="AK909" s="218"/>
      <c r="AL909" s="229">
        <f t="shared" si="338"/>
        <v>0</v>
      </c>
      <c r="AM909" s="204"/>
      <c r="AN909" s="230">
        <v>1</v>
      </c>
      <c r="AO909" s="231">
        <f t="shared" ref="AO909:AO910" si="343">AB909*AN909</f>
        <v>0</v>
      </c>
      <c r="AP909" s="232">
        <v>0.05</v>
      </c>
      <c r="AQ909" s="233" t="s">
        <v>41</v>
      </c>
      <c r="AR909" s="234">
        <f t="shared" ref="AR909:AR910" si="344">AO909*AP909</f>
        <v>0</v>
      </c>
      <c r="AS909" s="235"/>
      <c r="AT909" s="236"/>
      <c r="AU909" s="237"/>
      <c r="AV909" s="238">
        <v>16</v>
      </c>
      <c r="AW909" s="239">
        <f>'[1]Nastavení cen'!$H$17</f>
        <v>390</v>
      </c>
      <c r="AX909" s="240">
        <v>60</v>
      </c>
    </row>
    <row r="910" spans="1:50" ht="17.25" hidden="1" customHeight="1" x14ac:dyDescent="0.3">
      <c r="A910" s="213"/>
      <c r="B910" s="214"/>
      <c r="C910" s="215"/>
      <c r="D910" s="186"/>
      <c r="E910" s="184"/>
      <c r="F910" s="185"/>
      <c r="G910" s="186"/>
      <c r="H910" s="186"/>
      <c r="I910" s="187"/>
      <c r="J910" s="188"/>
      <c r="K910" s="216"/>
      <c r="L910" s="186"/>
      <c r="M910" s="186"/>
      <c r="N910" s="187"/>
      <c r="O910" s="191"/>
      <c r="P910" s="384" t="s">
        <v>713</v>
      </c>
      <c r="Q910" s="218"/>
      <c r="R910" s="219">
        <f t="shared" si="333"/>
        <v>0</v>
      </c>
      <c r="S910" s="219">
        <f t="shared" si="334"/>
        <v>14</v>
      </c>
      <c r="T910" s="195"/>
      <c r="U910" s="196">
        <v>5</v>
      </c>
      <c r="V910" s="89">
        <f t="shared" si="220"/>
        <v>0</v>
      </c>
      <c r="W910" s="220" t="s">
        <v>948</v>
      </c>
      <c r="X910" s="221" t="s">
        <v>953</v>
      </c>
      <c r="Y910" s="222" t="s">
        <v>955</v>
      </c>
      <c r="Z910" s="199"/>
      <c r="AA910" s="218"/>
      <c r="AB910" s="223">
        <v>0</v>
      </c>
      <c r="AC910" s="224" t="s">
        <v>48</v>
      </c>
      <c r="AD910" s="225">
        <f t="shared" si="335"/>
        <v>104</v>
      </c>
      <c r="AE910" s="226">
        <f>CEILING(AD910+AD910*'[1]Nastavení cen'!$J$17,1)</f>
        <v>152</v>
      </c>
      <c r="AF910" s="226">
        <f t="shared" si="336"/>
        <v>0</v>
      </c>
      <c r="AG910" s="227">
        <f>CEILING(AX910+(AX910*'[1]Nastavení cen'!$G$17),1)</f>
        <v>60</v>
      </c>
      <c r="AH910" s="227">
        <f>CEILING(AG910*'[1]Nastavení cen'!$K$17,1)+AG910</f>
        <v>78</v>
      </c>
      <c r="AI910" s="227">
        <f t="shared" si="342"/>
        <v>0</v>
      </c>
      <c r="AJ910" s="228">
        <f t="shared" si="337"/>
        <v>230</v>
      </c>
      <c r="AK910" s="218"/>
      <c r="AL910" s="229">
        <f t="shared" si="338"/>
        <v>0</v>
      </c>
      <c r="AM910" s="204"/>
      <c r="AN910" s="230">
        <v>1</v>
      </c>
      <c r="AO910" s="231">
        <f t="shared" si="343"/>
        <v>0</v>
      </c>
      <c r="AP910" s="232">
        <v>0.05</v>
      </c>
      <c r="AQ910" s="233" t="s">
        <v>41</v>
      </c>
      <c r="AR910" s="234">
        <f t="shared" si="344"/>
        <v>0</v>
      </c>
      <c r="AS910" s="235"/>
      <c r="AT910" s="236"/>
      <c r="AU910" s="237"/>
      <c r="AV910" s="238">
        <v>16</v>
      </c>
      <c r="AW910" s="239">
        <f>'[1]Nastavení cen'!$H$17</f>
        <v>390</v>
      </c>
      <c r="AX910" s="240">
        <v>60</v>
      </c>
    </row>
    <row r="911" spans="1:50" ht="17.25" hidden="1" customHeight="1" x14ac:dyDescent="0.3">
      <c r="A911" s="213"/>
      <c r="B911" s="214"/>
      <c r="C911" s="215"/>
      <c r="D911" s="186"/>
      <c r="E911" s="184"/>
      <c r="F911" s="185"/>
      <c r="G911" s="186"/>
      <c r="H911" s="186"/>
      <c r="I911" s="187"/>
      <c r="J911" s="188"/>
      <c r="K911" s="216"/>
      <c r="L911" s="186"/>
      <c r="M911" s="186"/>
      <c r="N911" s="187"/>
      <c r="O911" s="191"/>
      <c r="P911" s="384" t="s">
        <v>713</v>
      </c>
      <c r="Q911" s="218"/>
      <c r="R911" s="219">
        <f t="shared" si="333"/>
        <v>0</v>
      </c>
      <c r="S911" s="219">
        <f t="shared" si="334"/>
        <v>14</v>
      </c>
      <c r="T911" s="195"/>
      <c r="U911" s="196">
        <v>4</v>
      </c>
      <c r="V911" s="89">
        <f t="shared" si="220"/>
        <v>0</v>
      </c>
      <c r="W911" s="220" t="s">
        <v>948</v>
      </c>
      <c r="X911" s="221" t="s">
        <v>953</v>
      </c>
      <c r="Y911" s="222" t="s">
        <v>43</v>
      </c>
      <c r="Z911" s="199"/>
      <c r="AA911" s="218"/>
      <c r="AB911" s="223">
        <v>0</v>
      </c>
      <c r="AC911" s="224" t="s">
        <v>48</v>
      </c>
      <c r="AD911" s="225">
        <f t="shared" si="335"/>
        <v>104</v>
      </c>
      <c r="AE911" s="226">
        <f>CEILING(AD911+AD911*'[1]Nastavení cen'!$J$17,1)</f>
        <v>152</v>
      </c>
      <c r="AF911" s="226">
        <f t="shared" si="336"/>
        <v>0</v>
      </c>
      <c r="AG911" s="227"/>
      <c r="AH911" s="227"/>
      <c r="AI911" s="227"/>
      <c r="AJ911" s="228">
        <f t="shared" si="337"/>
        <v>152</v>
      </c>
      <c r="AK911" s="218"/>
      <c r="AL911" s="229">
        <f t="shared" si="338"/>
        <v>0</v>
      </c>
      <c r="AM911" s="204"/>
      <c r="AN911" s="230" t="s">
        <v>41</v>
      </c>
      <c r="AO911" s="231" t="s">
        <v>41</v>
      </c>
      <c r="AP911" s="245" t="s">
        <v>41</v>
      </c>
      <c r="AQ911" s="233" t="s">
        <v>41</v>
      </c>
      <c r="AR911" s="234" t="s">
        <v>41</v>
      </c>
      <c r="AS911" s="235"/>
      <c r="AT911" s="236"/>
      <c r="AU911" s="237"/>
      <c r="AV911" s="238">
        <v>16</v>
      </c>
      <c r="AW911" s="239">
        <f>'[1]Nastavení cen'!$H$17</f>
        <v>390</v>
      </c>
      <c r="AX911" s="240"/>
    </row>
    <row r="912" spans="1:50" ht="17.25" hidden="1" customHeight="1" x14ac:dyDescent="0.3">
      <c r="A912" s="213"/>
      <c r="B912" s="214"/>
      <c r="C912" s="215"/>
      <c r="D912" s="186"/>
      <c r="E912" s="184"/>
      <c r="F912" s="185"/>
      <c r="G912" s="186"/>
      <c r="H912" s="186"/>
      <c r="I912" s="187"/>
      <c r="J912" s="188"/>
      <c r="K912" s="216"/>
      <c r="L912" s="186"/>
      <c r="M912" s="186"/>
      <c r="N912" s="187"/>
      <c r="O912" s="191"/>
      <c r="P912" s="384" t="s">
        <v>713</v>
      </c>
      <c r="Q912" s="218"/>
      <c r="R912" s="219">
        <f t="shared" si="333"/>
        <v>0</v>
      </c>
      <c r="S912" s="219">
        <f t="shared" si="334"/>
        <v>14</v>
      </c>
      <c r="T912" s="195"/>
      <c r="U912" s="196">
        <v>1</v>
      </c>
      <c r="V912" s="89">
        <f t="shared" si="220"/>
        <v>0</v>
      </c>
      <c r="W912" s="220" t="s">
        <v>948</v>
      </c>
      <c r="X912" s="221" t="s">
        <v>956</v>
      </c>
      <c r="Y912" s="222" t="s">
        <v>867</v>
      </c>
      <c r="Z912" s="199"/>
      <c r="AA912" s="218"/>
      <c r="AB912" s="223">
        <v>0</v>
      </c>
      <c r="AC912" s="224" t="s">
        <v>48</v>
      </c>
      <c r="AD912" s="225">
        <f t="shared" si="335"/>
        <v>293</v>
      </c>
      <c r="AE912" s="226">
        <f>CEILING(AD912+AD912*'[1]Nastavení cen'!$J$17,1)</f>
        <v>428</v>
      </c>
      <c r="AF912" s="226">
        <f t="shared" si="336"/>
        <v>0</v>
      </c>
      <c r="AG912" s="241">
        <f>CEILING(AX912+(AX912*'[1]Nastavení cen'!$G$17),1)</f>
        <v>120</v>
      </c>
      <c r="AH912" s="242">
        <f>CEILING(AG912*'[1]Nastavení cen'!$K$17,1)+AG912</f>
        <v>156</v>
      </c>
      <c r="AI912" s="242">
        <f t="shared" ref="AI912:AI983" si="345">(AB912*AH912)</f>
        <v>0</v>
      </c>
      <c r="AJ912" s="228">
        <f t="shared" si="337"/>
        <v>584</v>
      </c>
      <c r="AK912" s="218"/>
      <c r="AL912" s="229">
        <f t="shared" si="338"/>
        <v>0</v>
      </c>
      <c r="AM912" s="204"/>
      <c r="AN912" s="230">
        <v>30</v>
      </c>
      <c r="AO912" s="231">
        <f t="shared" ref="AO912:AO932" si="346">AB912*AN912</f>
        <v>0</v>
      </c>
      <c r="AP912" s="232">
        <v>0.05</v>
      </c>
      <c r="AQ912" s="233">
        <f t="shared" ref="AQ912:AQ921" si="347">AB912*AN912*AP912</f>
        <v>0</v>
      </c>
      <c r="AR912" s="234"/>
      <c r="AS912" s="235"/>
      <c r="AT912" s="236"/>
      <c r="AU912" s="237"/>
      <c r="AV912" s="238">
        <v>45</v>
      </c>
      <c r="AW912" s="239">
        <f>'[1]Nastavení cen'!$H$17</f>
        <v>390</v>
      </c>
      <c r="AX912" s="240">
        <v>120</v>
      </c>
    </row>
    <row r="913" spans="1:50" ht="17.25" hidden="1" customHeight="1" x14ac:dyDescent="0.3">
      <c r="A913" s="213"/>
      <c r="B913" s="214"/>
      <c r="C913" s="215"/>
      <c r="D913" s="186"/>
      <c r="E913" s="184"/>
      <c r="F913" s="185"/>
      <c r="G913" s="186"/>
      <c r="H913" s="186"/>
      <c r="I913" s="187"/>
      <c r="J913" s="188"/>
      <c r="K913" s="216"/>
      <c r="L913" s="186"/>
      <c r="M913" s="186"/>
      <c r="N913" s="187"/>
      <c r="O913" s="191"/>
      <c r="P913" s="384" t="s">
        <v>713</v>
      </c>
      <c r="Q913" s="218"/>
      <c r="R913" s="219">
        <f t="shared" si="333"/>
        <v>0</v>
      </c>
      <c r="S913" s="219">
        <f t="shared" si="334"/>
        <v>14</v>
      </c>
      <c r="T913" s="195"/>
      <c r="U913" s="196">
        <v>2</v>
      </c>
      <c r="V913" s="89">
        <f t="shared" si="220"/>
        <v>0</v>
      </c>
      <c r="W913" s="220" t="s">
        <v>948</v>
      </c>
      <c r="X913" s="221" t="s">
        <v>957</v>
      </c>
      <c r="Y913" s="222" t="s">
        <v>867</v>
      </c>
      <c r="Z913" s="199"/>
      <c r="AA913" s="218"/>
      <c r="AB913" s="223">
        <v>0</v>
      </c>
      <c r="AC913" s="224" t="s">
        <v>48</v>
      </c>
      <c r="AD913" s="225">
        <f t="shared" si="335"/>
        <v>351</v>
      </c>
      <c r="AE913" s="226">
        <f>CEILING(AD913+AD913*'[1]Nastavení cen'!$J$17,1)</f>
        <v>513</v>
      </c>
      <c r="AF913" s="226">
        <f t="shared" si="336"/>
        <v>0</v>
      </c>
      <c r="AG913" s="241">
        <f>CEILING(AX913+(AX913*'[1]Nastavení cen'!$G$17),1)</f>
        <v>180</v>
      </c>
      <c r="AH913" s="242">
        <f>CEILING(AG913*'[1]Nastavení cen'!$K$17,1)+AG913</f>
        <v>234</v>
      </c>
      <c r="AI913" s="242">
        <f t="shared" si="345"/>
        <v>0</v>
      </c>
      <c r="AJ913" s="228">
        <f t="shared" si="337"/>
        <v>747</v>
      </c>
      <c r="AK913" s="218"/>
      <c r="AL913" s="229">
        <f t="shared" si="338"/>
        <v>0</v>
      </c>
      <c r="AM913" s="204"/>
      <c r="AN913" s="230">
        <v>45</v>
      </c>
      <c r="AO913" s="231">
        <f t="shared" si="346"/>
        <v>0</v>
      </c>
      <c r="AP913" s="232">
        <v>0.05</v>
      </c>
      <c r="AQ913" s="233">
        <f t="shared" si="347"/>
        <v>0</v>
      </c>
      <c r="AR913" s="234"/>
      <c r="AS913" s="235"/>
      <c r="AT913" s="236"/>
      <c r="AU913" s="237"/>
      <c r="AV913" s="238">
        <v>54</v>
      </c>
      <c r="AW913" s="239">
        <f>'[1]Nastavení cen'!$H$17</f>
        <v>390</v>
      </c>
      <c r="AX913" s="240">
        <v>180</v>
      </c>
    </row>
    <row r="914" spans="1:50" ht="17.25" hidden="1" customHeight="1" x14ac:dyDescent="0.3">
      <c r="A914" s="213"/>
      <c r="B914" s="214"/>
      <c r="C914" s="215"/>
      <c r="D914" s="186"/>
      <c r="E914" s="184"/>
      <c r="F914" s="185"/>
      <c r="G914" s="186"/>
      <c r="H914" s="186"/>
      <c r="I914" s="187"/>
      <c r="J914" s="188"/>
      <c r="K914" s="216"/>
      <c r="L914" s="186"/>
      <c r="M914" s="186"/>
      <c r="N914" s="187"/>
      <c r="O914" s="191"/>
      <c r="P914" s="384" t="s">
        <v>713</v>
      </c>
      <c r="Q914" s="218"/>
      <c r="R914" s="219">
        <f t="shared" si="333"/>
        <v>0</v>
      </c>
      <c r="S914" s="219">
        <f t="shared" si="334"/>
        <v>14</v>
      </c>
      <c r="T914" s="195"/>
      <c r="U914" s="196">
        <v>2</v>
      </c>
      <c r="V914" s="89">
        <f t="shared" si="220"/>
        <v>0</v>
      </c>
      <c r="W914" s="220" t="s">
        <v>948</v>
      </c>
      <c r="X914" s="221" t="s">
        <v>958</v>
      </c>
      <c r="Y914" s="222" t="s">
        <v>867</v>
      </c>
      <c r="Z914" s="199"/>
      <c r="AA914" s="218"/>
      <c r="AB914" s="223">
        <v>0</v>
      </c>
      <c r="AC914" s="224" t="s">
        <v>48</v>
      </c>
      <c r="AD914" s="225">
        <f t="shared" si="335"/>
        <v>390</v>
      </c>
      <c r="AE914" s="226">
        <f>CEILING(AD914+AD914*'[1]Nastavení cen'!$J$17,1)</f>
        <v>570</v>
      </c>
      <c r="AF914" s="226">
        <f t="shared" si="336"/>
        <v>0</v>
      </c>
      <c r="AG914" s="241">
        <f>CEILING(AX914+(AX914*'[1]Nastavení cen'!$G$17),1)</f>
        <v>240</v>
      </c>
      <c r="AH914" s="242">
        <f>CEILING(AG914*'[1]Nastavení cen'!$K$17,1)+AG914</f>
        <v>312</v>
      </c>
      <c r="AI914" s="242">
        <f t="shared" si="345"/>
        <v>0</v>
      </c>
      <c r="AJ914" s="228">
        <f t="shared" si="337"/>
        <v>882</v>
      </c>
      <c r="AK914" s="218"/>
      <c r="AL914" s="229">
        <f t="shared" si="338"/>
        <v>0</v>
      </c>
      <c r="AM914" s="204"/>
      <c r="AN914" s="230">
        <v>60</v>
      </c>
      <c r="AO914" s="231">
        <f t="shared" si="346"/>
        <v>0</v>
      </c>
      <c r="AP914" s="232">
        <v>0.05</v>
      </c>
      <c r="AQ914" s="233">
        <f t="shared" si="347"/>
        <v>0</v>
      </c>
      <c r="AR914" s="234"/>
      <c r="AS914" s="235"/>
      <c r="AT914" s="236"/>
      <c r="AU914" s="237"/>
      <c r="AV914" s="238">
        <v>60</v>
      </c>
      <c r="AW914" s="239">
        <f>'[1]Nastavení cen'!$H$17</f>
        <v>390</v>
      </c>
      <c r="AX914" s="240">
        <v>240</v>
      </c>
    </row>
    <row r="915" spans="1:50" ht="17.25" hidden="1" customHeight="1" x14ac:dyDescent="0.3">
      <c r="A915" s="213"/>
      <c r="B915" s="214"/>
      <c r="C915" s="215"/>
      <c r="D915" s="186"/>
      <c r="E915" s="184"/>
      <c r="F915" s="185"/>
      <c r="G915" s="186"/>
      <c r="H915" s="186"/>
      <c r="I915" s="187"/>
      <c r="J915" s="188"/>
      <c r="K915" s="216"/>
      <c r="L915" s="186"/>
      <c r="M915" s="186"/>
      <c r="N915" s="187"/>
      <c r="O915" s="191"/>
      <c r="P915" s="384" t="s">
        <v>713</v>
      </c>
      <c r="Q915" s="218"/>
      <c r="R915" s="219">
        <f t="shared" si="333"/>
        <v>0</v>
      </c>
      <c r="S915" s="219">
        <f t="shared" si="334"/>
        <v>14</v>
      </c>
      <c r="T915" s="195"/>
      <c r="U915" s="196">
        <v>2</v>
      </c>
      <c r="V915" s="89">
        <f t="shared" si="220"/>
        <v>0</v>
      </c>
      <c r="W915" s="220" t="s">
        <v>948</v>
      </c>
      <c r="X915" s="221" t="s">
        <v>959</v>
      </c>
      <c r="Y915" s="222" t="s">
        <v>867</v>
      </c>
      <c r="Z915" s="199"/>
      <c r="AA915" s="218"/>
      <c r="AB915" s="223">
        <v>0</v>
      </c>
      <c r="AC915" s="224" t="s">
        <v>40</v>
      </c>
      <c r="AD915" s="225">
        <f t="shared" si="335"/>
        <v>845</v>
      </c>
      <c r="AE915" s="226">
        <f>CEILING(AD915+AD915*'[1]Nastavení cen'!$J$17,1)</f>
        <v>1234</v>
      </c>
      <c r="AF915" s="226">
        <f t="shared" si="336"/>
        <v>0</v>
      </c>
      <c r="AG915" s="241">
        <f>CEILING(AX915+(AX915*'[1]Nastavení cen'!$G$17),1)</f>
        <v>220</v>
      </c>
      <c r="AH915" s="242">
        <f>CEILING(AG915*'[1]Nastavení cen'!$K$17,1)+AG915</f>
        <v>286</v>
      </c>
      <c r="AI915" s="242">
        <f t="shared" si="345"/>
        <v>0</v>
      </c>
      <c r="AJ915" s="228">
        <f t="shared" si="337"/>
        <v>1520</v>
      </c>
      <c r="AK915" s="218"/>
      <c r="AL915" s="229">
        <f t="shared" si="338"/>
        <v>0</v>
      </c>
      <c r="AM915" s="204"/>
      <c r="AN915" s="230">
        <v>20</v>
      </c>
      <c r="AO915" s="231">
        <f t="shared" si="346"/>
        <v>0</v>
      </c>
      <c r="AP915" s="232">
        <v>0.05</v>
      </c>
      <c r="AQ915" s="233">
        <f t="shared" si="347"/>
        <v>0</v>
      </c>
      <c r="AR915" s="234"/>
      <c r="AS915" s="235"/>
      <c r="AT915" s="236"/>
      <c r="AU915" s="237"/>
      <c r="AV915" s="238">
        <v>130</v>
      </c>
      <c r="AW915" s="239">
        <f>'[1]Nastavení cen'!$H$17</f>
        <v>390</v>
      </c>
      <c r="AX915" s="240">
        <v>220</v>
      </c>
    </row>
    <row r="916" spans="1:50" ht="17.25" hidden="1" customHeight="1" x14ac:dyDescent="0.3">
      <c r="A916" s="213"/>
      <c r="B916" s="214"/>
      <c r="C916" s="215"/>
      <c r="D916" s="186"/>
      <c r="E916" s="184"/>
      <c r="F916" s="185"/>
      <c r="G916" s="186"/>
      <c r="H916" s="186"/>
      <c r="I916" s="187"/>
      <c r="J916" s="188"/>
      <c r="K916" s="216"/>
      <c r="L916" s="186"/>
      <c r="M916" s="186"/>
      <c r="N916" s="187"/>
      <c r="O916" s="191"/>
      <c r="P916" s="384" t="s">
        <v>713</v>
      </c>
      <c r="Q916" s="218"/>
      <c r="R916" s="219">
        <f t="shared" si="333"/>
        <v>0</v>
      </c>
      <c r="S916" s="219">
        <f t="shared" si="334"/>
        <v>14</v>
      </c>
      <c r="T916" s="195"/>
      <c r="U916" s="196">
        <v>2</v>
      </c>
      <c r="V916" s="89">
        <f t="shared" si="220"/>
        <v>0</v>
      </c>
      <c r="W916" s="220" t="s">
        <v>948</v>
      </c>
      <c r="X916" s="221" t="s">
        <v>960</v>
      </c>
      <c r="Y916" s="222" t="s">
        <v>867</v>
      </c>
      <c r="Z916" s="199"/>
      <c r="AA916" s="218"/>
      <c r="AB916" s="223">
        <v>0</v>
      </c>
      <c r="AC916" s="224" t="s">
        <v>48</v>
      </c>
      <c r="AD916" s="225">
        <f t="shared" si="335"/>
        <v>254</v>
      </c>
      <c r="AE916" s="226">
        <f>CEILING(AD916+AD916*'[1]Nastavení cen'!$J$17,1)</f>
        <v>371</v>
      </c>
      <c r="AF916" s="226">
        <f t="shared" si="336"/>
        <v>0</v>
      </c>
      <c r="AG916" s="241">
        <f>CEILING(AX916+(AX916*'[1]Nastavení cen'!$G$17),1)</f>
        <v>40</v>
      </c>
      <c r="AH916" s="242">
        <f>CEILING(AG916*'[1]Nastavení cen'!$K$17,1)+AG916</f>
        <v>52</v>
      </c>
      <c r="AI916" s="242">
        <f t="shared" si="345"/>
        <v>0</v>
      </c>
      <c r="AJ916" s="228">
        <f t="shared" si="337"/>
        <v>423</v>
      </c>
      <c r="AK916" s="218"/>
      <c r="AL916" s="229">
        <f t="shared" si="338"/>
        <v>0</v>
      </c>
      <c r="AM916" s="204"/>
      <c r="AN916" s="230">
        <v>10</v>
      </c>
      <c r="AO916" s="231">
        <f t="shared" si="346"/>
        <v>0</v>
      </c>
      <c r="AP916" s="232">
        <v>0.05</v>
      </c>
      <c r="AQ916" s="233">
        <f t="shared" si="347"/>
        <v>0</v>
      </c>
      <c r="AR916" s="234"/>
      <c r="AS916" s="235"/>
      <c r="AT916" s="236"/>
      <c r="AU916" s="237"/>
      <c r="AV916" s="238">
        <v>39</v>
      </c>
      <c r="AW916" s="239">
        <f>'[1]Nastavení cen'!$H$17</f>
        <v>390</v>
      </c>
      <c r="AX916" s="240">
        <v>40</v>
      </c>
    </row>
    <row r="917" spans="1:50" ht="17.25" hidden="1" customHeight="1" x14ac:dyDescent="0.3">
      <c r="A917" s="213"/>
      <c r="B917" s="214"/>
      <c r="C917" s="215"/>
      <c r="D917" s="186"/>
      <c r="E917" s="184"/>
      <c r="F917" s="185"/>
      <c r="G917" s="186"/>
      <c r="H917" s="186"/>
      <c r="I917" s="187"/>
      <c r="J917" s="188"/>
      <c r="K917" s="216"/>
      <c r="L917" s="186"/>
      <c r="M917" s="186"/>
      <c r="N917" s="187"/>
      <c r="O917" s="191"/>
      <c r="P917" s="384" t="s">
        <v>713</v>
      </c>
      <c r="Q917" s="218"/>
      <c r="R917" s="219">
        <f t="shared" si="333"/>
        <v>0</v>
      </c>
      <c r="S917" s="219">
        <f t="shared" si="334"/>
        <v>14</v>
      </c>
      <c r="T917" s="195"/>
      <c r="U917" s="196">
        <v>2</v>
      </c>
      <c r="V917" s="89">
        <f t="shared" si="220"/>
        <v>0</v>
      </c>
      <c r="W917" s="220" t="s">
        <v>948</v>
      </c>
      <c r="X917" s="221" t="s">
        <v>961</v>
      </c>
      <c r="Y917" s="222" t="s">
        <v>867</v>
      </c>
      <c r="Z917" s="199"/>
      <c r="AA917" s="218"/>
      <c r="AB917" s="223">
        <v>0</v>
      </c>
      <c r="AC917" s="224" t="s">
        <v>146</v>
      </c>
      <c r="AD917" s="225">
        <f t="shared" si="335"/>
        <v>169</v>
      </c>
      <c r="AE917" s="226">
        <f>CEILING(AD917+AD917*'[1]Nastavení cen'!$J$17,1)</f>
        <v>247</v>
      </c>
      <c r="AF917" s="226">
        <f t="shared" si="336"/>
        <v>0</v>
      </c>
      <c r="AG917" s="241">
        <f>CEILING(AX917+(AX917*'[1]Nastavení cen'!$G$17),1)</f>
        <v>20</v>
      </c>
      <c r="AH917" s="242">
        <f>CEILING(AG917*'[1]Nastavení cen'!$K$17,1)+AG917</f>
        <v>26</v>
      </c>
      <c r="AI917" s="242">
        <f t="shared" si="345"/>
        <v>0</v>
      </c>
      <c r="AJ917" s="228">
        <f t="shared" si="337"/>
        <v>273</v>
      </c>
      <c r="AK917" s="218"/>
      <c r="AL917" s="229">
        <f t="shared" si="338"/>
        <v>0</v>
      </c>
      <c r="AM917" s="204"/>
      <c r="AN917" s="230">
        <v>10</v>
      </c>
      <c r="AO917" s="231">
        <f t="shared" si="346"/>
        <v>0</v>
      </c>
      <c r="AP917" s="232">
        <v>0.05</v>
      </c>
      <c r="AQ917" s="233">
        <f t="shared" si="347"/>
        <v>0</v>
      </c>
      <c r="AR917" s="234"/>
      <c r="AS917" s="235"/>
      <c r="AT917" s="236"/>
      <c r="AU917" s="237"/>
      <c r="AV917" s="238">
        <v>26</v>
      </c>
      <c r="AW917" s="239">
        <f>'[1]Nastavení cen'!$H$17</f>
        <v>390</v>
      </c>
      <c r="AX917" s="240">
        <v>20</v>
      </c>
    </row>
    <row r="918" spans="1:50" ht="17.25" hidden="1" customHeight="1" x14ac:dyDescent="0.3">
      <c r="A918" s="213"/>
      <c r="B918" s="214"/>
      <c r="C918" s="215"/>
      <c r="D918" s="186"/>
      <c r="E918" s="184"/>
      <c r="F918" s="185"/>
      <c r="G918" s="186"/>
      <c r="H918" s="186"/>
      <c r="I918" s="187"/>
      <c r="J918" s="188"/>
      <c r="K918" s="216"/>
      <c r="L918" s="186"/>
      <c r="M918" s="186"/>
      <c r="N918" s="187"/>
      <c r="O918" s="191"/>
      <c r="P918" s="384" t="s">
        <v>713</v>
      </c>
      <c r="Q918" s="218"/>
      <c r="R918" s="219">
        <f t="shared" si="333"/>
        <v>0</v>
      </c>
      <c r="S918" s="219">
        <f t="shared" si="334"/>
        <v>14</v>
      </c>
      <c r="T918" s="195"/>
      <c r="U918" s="196">
        <v>3</v>
      </c>
      <c r="V918" s="89">
        <f t="shared" si="220"/>
        <v>0</v>
      </c>
      <c r="W918" s="220" t="s">
        <v>948</v>
      </c>
      <c r="X918" s="221" t="s">
        <v>962</v>
      </c>
      <c r="Y918" s="222" t="s">
        <v>963</v>
      </c>
      <c r="Z918" s="199"/>
      <c r="AA918" s="218"/>
      <c r="AB918" s="223">
        <v>0</v>
      </c>
      <c r="AC918" s="224" t="s">
        <v>48</v>
      </c>
      <c r="AD918" s="225">
        <f t="shared" si="335"/>
        <v>221</v>
      </c>
      <c r="AE918" s="226">
        <f>CEILING(AD918+AD918*'[1]Nastavení cen'!$J$17,1)</f>
        <v>323</v>
      </c>
      <c r="AF918" s="226">
        <f t="shared" si="336"/>
        <v>0</v>
      </c>
      <c r="AG918" s="241">
        <f>CEILING(AX918+(AX918*'[1]Nastavení cen'!$G$17),1)</f>
        <v>50</v>
      </c>
      <c r="AH918" s="242">
        <f>CEILING(AG918*'[1]Nastavení cen'!$K$17,1)+AG918</f>
        <v>65</v>
      </c>
      <c r="AI918" s="242">
        <f t="shared" si="345"/>
        <v>0</v>
      </c>
      <c r="AJ918" s="228">
        <f t="shared" si="337"/>
        <v>388</v>
      </c>
      <c r="AK918" s="218"/>
      <c r="AL918" s="229">
        <f t="shared" si="338"/>
        <v>0</v>
      </c>
      <c r="AM918" s="204"/>
      <c r="AN918" s="230">
        <v>20</v>
      </c>
      <c r="AO918" s="231">
        <f t="shared" si="346"/>
        <v>0</v>
      </c>
      <c r="AP918" s="232">
        <v>0.05</v>
      </c>
      <c r="AQ918" s="233">
        <f t="shared" si="347"/>
        <v>0</v>
      </c>
      <c r="AR918" s="234"/>
      <c r="AS918" s="235"/>
      <c r="AT918" s="236"/>
      <c r="AU918" s="237"/>
      <c r="AV918" s="238">
        <v>34</v>
      </c>
      <c r="AW918" s="239">
        <f>'[1]Nastavení cen'!$H$17</f>
        <v>390</v>
      </c>
      <c r="AX918" s="240">
        <v>50</v>
      </c>
    </row>
    <row r="919" spans="1:50" ht="17.25" hidden="1" customHeight="1" x14ac:dyDescent="0.3">
      <c r="A919" s="213"/>
      <c r="B919" s="214"/>
      <c r="C919" s="215"/>
      <c r="D919" s="186"/>
      <c r="E919" s="184"/>
      <c r="F919" s="185"/>
      <c r="G919" s="186"/>
      <c r="H919" s="186"/>
      <c r="I919" s="187"/>
      <c r="J919" s="188"/>
      <c r="K919" s="216"/>
      <c r="L919" s="186"/>
      <c r="M919" s="186"/>
      <c r="N919" s="187"/>
      <c r="O919" s="191"/>
      <c r="P919" s="384" t="s">
        <v>713</v>
      </c>
      <c r="Q919" s="218"/>
      <c r="R919" s="219">
        <f t="shared" si="333"/>
        <v>0</v>
      </c>
      <c r="S919" s="219">
        <f t="shared" si="334"/>
        <v>14</v>
      </c>
      <c r="T919" s="195"/>
      <c r="U919" s="196">
        <v>2</v>
      </c>
      <c r="V919" s="89">
        <f t="shared" si="220"/>
        <v>0</v>
      </c>
      <c r="W919" s="220" t="s">
        <v>948</v>
      </c>
      <c r="X919" s="221" t="s">
        <v>964</v>
      </c>
      <c r="Y919" s="222" t="s">
        <v>950</v>
      </c>
      <c r="Z919" s="199"/>
      <c r="AA919" s="218"/>
      <c r="AB919" s="223">
        <v>0</v>
      </c>
      <c r="AC919" s="224" t="s">
        <v>48</v>
      </c>
      <c r="AD919" s="225">
        <f t="shared" si="335"/>
        <v>91</v>
      </c>
      <c r="AE919" s="226">
        <f>CEILING(AD919+AD919*'[1]Nastavení cen'!$J$17,1)</f>
        <v>133</v>
      </c>
      <c r="AF919" s="226">
        <f t="shared" si="336"/>
        <v>0</v>
      </c>
      <c r="AG919" s="241">
        <f>CEILING(AX919+(AX919*'[1]Nastavení cen'!$G$17),1)</f>
        <v>20</v>
      </c>
      <c r="AH919" s="242">
        <f>CEILING(AG919*'[1]Nastavení cen'!$K$17,1)+AG919</f>
        <v>26</v>
      </c>
      <c r="AI919" s="242">
        <f t="shared" si="345"/>
        <v>0</v>
      </c>
      <c r="AJ919" s="228">
        <f t="shared" si="337"/>
        <v>159</v>
      </c>
      <c r="AK919" s="218"/>
      <c r="AL919" s="229">
        <f t="shared" si="338"/>
        <v>0</v>
      </c>
      <c r="AM919" s="204"/>
      <c r="AN919" s="230">
        <v>3</v>
      </c>
      <c r="AO919" s="231">
        <f t="shared" si="346"/>
        <v>0</v>
      </c>
      <c r="AP919" s="232">
        <v>0.05</v>
      </c>
      <c r="AQ919" s="233">
        <f t="shared" si="347"/>
        <v>0</v>
      </c>
      <c r="AR919" s="234"/>
      <c r="AS919" s="235"/>
      <c r="AT919" s="236"/>
      <c r="AU919" s="237"/>
      <c r="AV919" s="238">
        <v>14</v>
      </c>
      <c r="AW919" s="239">
        <f>'[1]Nastavení cen'!$H$17</f>
        <v>390</v>
      </c>
      <c r="AX919" s="240">
        <v>20</v>
      </c>
    </row>
    <row r="920" spans="1:50" ht="17.25" hidden="1" customHeight="1" x14ac:dyDescent="0.3">
      <c r="A920" s="213"/>
      <c r="B920" s="214"/>
      <c r="C920" s="215"/>
      <c r="D920" s="186"/>
      <c r="E920" s="184"/>
      <c r="F920" s="185"/>
      <c r="G920" s="186"/>
      <c r="H920" s="186"/>
      <c r="I920" s="187"/>
      <c r="J920" s="188"/>
      <c r="K920" s="216"/>
      <c r="L920" s="186"/>
      <c r="M920" s="186"/>
      <c r="N920" s="187"/>
      <c r="O920" s="191"/>
      <c r="P920" s="384" t="s">
        <v>713</v>
      </c>
      <c r="Q920" s="218"/>
      <c r="R920" s="219">
        <f t="shared" si="333"/>
        <v>0</v>
      </c>
      <c r="S920" s="219">
        <f t="shared" si="334"/>
        <v>14</v>
      </c>
      <c r="T920" s="195"/>
      <c r="U920" s="196">
        <v>2</v>
      </c>
      <c r="V920" s="89">
        <f t="shared" si="220"/>
        <v>0</v>
      </c>
      <c r="W920" s="220" t="s">
        <v>948</v>
      </c>
      <c r="X920" s="221" t="s">
        <v>965</v>
      </c>
      <c r="Y920" s="222" t="s">
        <v>867</v>
      </c>
      <c r="Z920" s="199"/>
      <c r="AA920" s="218"/>
      <c r="AB920" s="223">
        <v>0</v>
      </c>
      <c r="AC920" s="224" t="s">
        <v>48</v>
      </c>
      <c r="AD920" s="225">
        <f t="shared" si="335"/>
        <v>351</v>
      </c>
      <c r="AE920" s="226">
        <f>CEILING(AD920+AD920*'[1]Nastavení cen'!$J$17,1)</f>
        <v>513</v>
      </c>
      <c r="AF920" s="226">
        <f t="shared" si="336"/>
        <v>0</v>
      </c>
      <c r="AG920" s="241">
        <f>CEILING(AX920+(AX920*'[1]Nastavení cen'!$G$17),1)</f>
        <v>120</v>
      </c>
      <c r="AH920" s="242">
        <f>CEILING(AG920*'[1]Nastavení cen'!$K$17,1)+AG920</f>
        <v>156</v>
      </c>
      <c r="AI920" s="242">
        <f t="shared" si="345"/>
        <v>0</v>
      </c>
      <c r="AJ920" s="228">
        <f t="shared" si="337"/>
        <v>669</v>
      </c>
      <c r="AK920" s="218"/>
      <c r="AL920" s="229">
        <f t="shared" si="338"/>
        <v>0</v>
      </c>
      <c r="AM920" s="204"/>
      <c r="AN920" s="230">
        <v>30</v>
      </c>
      <c r="AO920" s="231">
        <f t="shared" si="346"/>
        <v>0</v>
      </c>
      <c r="AP920" s="232">
        <v>0.05</v>
      </c>
      <c r="AQ920" s="233">
        <f t="shared" si="347"/>
        <v>0</v>
      </c>
      <c r="AR920" s="234"/>
      <c r="AS920" s="235"/>
      <c r="AT920" s="236"/>
      <c r="AU920" s="237"/>
      <c r="AV920" s="238">
        <v>54</v>
      </c>
      <c r="AW920" s="239">
        <f>'[1]Nastavení cen'!$H$17</f>
        <v>390</v>
      </c>
      <c r="AX920" s="240">
        <v>120</v>
      </c>
    </row>
    <row r="921" spans="1:50" ht="17.25" hidden="1" customHeight="1" x14ac:dyDescent="0.3">
      <c r="A921" s="213"/>
      <c r="B921" s="214"/>
      <c r="C921" s="215"/>
      <c r="D921" s="186"/>
      <c r="E921" s="184"/>
      <c r="F921" s="185"/>
      <c r="G921" s="186"/>
      <c r="H921" s="186"/>
      <c r="I921" s="187"/>
      <c r="J921" s="188"/>
      <c r="K921" s="216"/>
      <c r="L921" s="186"/>
      <c r="M921" s="186"/>
      <c r="N921" s="187"/>
      <c r="O921" s="191"/>
      <c r="P921" s="384" t="s">
        <v>713</v>
      </c>
      <c r="Q921" s="218"/>
      <c r="R921" s="219">
        <f t="shared" si="333"/>
        <v>0</v>
      </c>
      <c r="S921" s="219">
        <f t="shared" si="334"/>
        <v>14</v>
      </c>
      <c r="T921" s="195"/>
      <c r="U921" s="196">
        <v>2</v>
      </c>
      <c r="V921" s="89">
        <f t="shared" si="220"/>
        <v>0</v>
      </c>
      <c r="W921" s="220" t="s">
        <v>948</v>
      </c>
      <c r="X921" s="221" t="s">
        <v>966</v>
      </c>
      <c r="Y921" s="222" t="s">
        <v>867</v>
      </c>
      <c r="Z921" s="199"/>
      <c r="AA921" s="218"/>
      <c r="AB921" s="223">
        <v>0</v>
      </c>
      <c r="AC921" s="224" t="s">
        <v>48</v>
      </c>
      <c r="AD921" s="225">
        <f t="shared" si="335"/>
        <v>416</v>
      </c>
      <c r="AE921" s="226">
        <f>CEILING(AD921+AD921*'[1]Nastavení cen'!$J$17,1)</f>
        <v>608</v>
      </c>
      <c r="AF921" s="226">
        <f t="shared" si="336"/>
        <v>0</v>
      </c>
      <c r="AG921" s="241">
        <f>CEILING(AX921+(AX921*'[1]Nastavení cen'!$G$17),1)</f>
        <v>180</v>
      </c>
      <c r="AH921" s="242">
        <f>CEILING(AG921*'[1]Nastavení cen'!$K$17,1)+AG921</f>
        <v>234</v>
      </c>
      <c r="AI921" s="242">
        <f t="shared" si="345"/>
        <v>0</v>
      </c>
      <c r="AJ921" s="228">
        <f t="shared" si="337"/>
        <v>842</v>
      </c>
      <c r="AK921" s="218"/>
      <c r="AL921" s="229">
        <f t="shared" si="338"/>
        <v>0</v>
      </c>
      <c r="AM921" s="204"/>
      <c r="AN921" s="230">
        <v>45</v>
      </c>
      <c r="AO921" s="231">
        <f t="shared" si="346"/>
        <v>0</v>
      </c>
      <c r="AP921" s="232">
        <v>0.05</v>
      </c>
      <c r="AQ921" s="233">
        <f t="shared" si="347"/>
        <v>0</v>
      </c>
      <c r="AR921" s="234"/>
      <c r="AS921" s="235"/>
      <c r="AT921" s="236"/>
      <c r="AU921" s="237"/>
      <c r="AV921" s="238">
        <v>64</v>
      </c>
      <c r="AW921" s="239">
        <f>'[1]Nastavení cen'!$H$17</f>
        <v>390</v>
      </c>
      <c r="AX921" s="240">
        <v>180</v>
      </c>
    </row>
    <row r="922" spans="1:50" ht="17.25" hidden="1" customHeight="1" x14ac:dyDescent="0.3">
      <c r="A922" s="213"/>
      <c r="B922" s="214"/>
      <c r="C922" s="215"/>
      <c r="D922" s="186"/>
      <c r="E922" s="184"/>
      <c r="F922" s="185"/>
      <c r="G922" s="186"/>
      <c r="H922" s="186"/>
      <c r="I922" s="187"/>
      <c r="J922" s="188"/>
      <c r="K922" s="216"/>
      <c r="L922" s="186"/>
      <c r="M922" s="186"/>
      <c r="N922" s="187"/>
      <c r="O922" s="191"/>
      <c r="P922" s="384" t="s">
        <v>713</v>
      </c>
      <c r="Q922" s="218"/>
      <c r="R922" s="219">
        <f t="shared" si="333"/>
        <v>0</v>
      </c>
      <c r="S922" s="219">
        <f t="shared" si="334"/>
        <v>14</v>
      </c>
      <c r="T922" s="195"/>
      <c r="U922" s="196">
        <v>2</v>
      </c>
      <c r="V922" s="89">
        <f t="shared" si="220"/>
        <v>0</v>
      </c>
      <c r="W922" s="220" t="s">
        <v>967</v>
      </c>
      <c r="X922" s="221" t="s">
        <v>968</v>
      </c>
      <c r="Y922" s="222" t="s">
        <v>969</v>
      </c>
      <c r="Z922" s="199"/>
      <c r="AA922" s="218"/>
      <c r="AB922" s="223">
        <v>0</v>
      </c>
      <c r="AC922" s="224" t="s">
        <v>48</v>
      </c>
      <c r="AD922" s="225">
        <f t="shared" si="335"/>
        <v>26</v>
      </c>
      <c r="AE922" s="226">
        <f>CEILING(AD922+AD922*'[1]Nastavení cen'!$J$17,1)</f>
        <v>38</v>
      </c>
      <c r="AF922" s="226">
        <f t="shared" si="336"/>
        <v>0</v>
      </c>
      <c r="AG922" s="241">
        <f>CEILING(AX922+(AX922*'[1]Nastavení cen'!$G$17),1)</f>
        <v>22</v>
      </c>
      <c r="AH922" s="242">
        <f>CEILING(AG922*'[1]Nastavení cen'!$K$17,1)+AG922</f>
        <v>29</v>
      </c>
      <c r="AI922" s="242">
        <f t="shared" si="345"/>
        <v>0</v>
      </c>
      <c r="AJ922" s="228">
        <f t="shared" si="337"/>
        <v>67</v>
      </c>
      <c r="AK922" s="218"/>
      <c r="AL922" s="229">
        <f t="shared" si="338"/>
        <v>0</v>
      </c>
      <c r="AM922" s="204"/>
      <c r="AN922" s="230">
        <v>0.01</v>
      </c>
      <c r="AO922" s="231">
        <f t="shared" si="346"/>
        <v>0</v>
      </c>
      <c r="AP922" s="232">
        <v>0.05</v>
      </c>
      <c r="AQ922" s="233" t="s">
        <v>41</v>
      </c>
      <c r="AR922" s="234">
        <f t="shared" ref="AR922:AR932" si="348">AO922*AP922</f>
        <v>0</v>
      </c>
      <c r="AS922" s="235"/>
      <c r="AT922" s="236"/>
      <c r="AU922" s="237"/>
      <c r="AV922" s="238">
        <v>4</v>
      </c>
      <c r="AW922" s="239">
        <f>'[1]Nastavení cen'!$H$17</f>
        <v>390</v>
      </c>
      <c r="AX922" s="240">
        <v>22</v>
      </c>
    </row>
    <row r="923" spans="1:50" ht="17.25" hidden="1" customHeight="1" x14ac:dyDescent="0.3">
      <c r="A923" s="213"/>
      <c r="B923" s="214"/>
      <c r="C923" s="215"/>
      <c r="D923" s="186"/>
      <c r="E923" s="184"/>
      <c r="F923" s="185"/>
      <c r="G923" s="186"/>
      <c r="H923" s="186"/>
      <c r="I923" s="187"/>
      <c r="J923" s="188"/>
      <c r="K923" s="216"/>
      <c r="L923" s="186"/>
      <c r="M923" s="186"/>
      <c r="N923" s="187"/>
      <c r="O923" s="191"/>
      <c r="P923" s="384" t="s">
        <v>713</v>
      </c>
      <c r="Q923" s="218"/>
      <c r="R923" s="219">
        <f t="shared" si="333"/>
        <v>0</v>
      </c>
      <c r="S923" s="219">
        <f t="shared" si="334"/>
        <v>14</v>
      </c>
      <c r="T923" s="195"/>
      <c r="U923" s="196">
        <v>2</v>
      </c>
      <c r="V923" s="89">
        <f t="shared" si="220"/>
        <v>0</v>
      </c>
      <c r="W923" s="220" t="s">
        <v>967</v>
      </c>
      <c r="X923" s="221" t="s">
        <v>970</v>
      </c>
      <c r="Y923" s="222" t="s">
        <v>971</v>
      </c>
      <c r="Z923" s="199"/>
      <c r="AA923" s="218"/>
      <c r="AB923" s="223">
        <v>0</v>
      </c>
      <c r="AC923" s="224" t="s">
        <v>48</v>
      </c>
      <c r="AD923" s="225">
        <f t="shared" si="335"/>
        <v>306</v>
      </c>
      <c r="AE923" s="226">
        <f>CEILING(AD923+AD923*'[1]Nastavení cen'!$J$17,1)</f>
        <v>447</v>
      </c>
      <c r="AF923" s="226">
        <f t="shared" si="336"/>
        <v>0</v>
      </c>
      <c r="AG923" s="241">
        <f>CEILING(AX923+(AX923*'[1]Nastavení cen'!$G$17),1)</f>
        <v>187</v>
      </c>
      <c r="AH923" s="242">
        <f>CEILING(AG923*'[1]Nastavení cen'!$K$17,1)+AG923</f>
        <v>244</v>
      </c>
      <c r="AI923" s="242">
        <f t="shared" si="345"/>
        <v>0</v>
      </c>
      <c r="AJ923" s="228">
        <f t="shared" si="337"/>
        <v>691</v>
      </c>
      <c r="AK923" s="218"/>
      <c r="AL923" s="229">
        <f t="shared" si="338"/>
        <v>0</v>
      </c>
      <c r="AM923" s="204"/>
      <c r="AN923" s="230">
        <v>30</v>
      </c>
      <c r="AO923" s="231">
        <f t="shared" si="346"/>
        <v>0</v>
      </c>
      <c r="AP923" s="232">
        <v>0.05</v>
      </c>
      <c r="AQ923" s="233" t="s">
        <v>41</v>
      </c>
      <c r="AR923" s="234">
        <f t="shared" si="348"/>
        <v>0</v>
      </c>
      <c r="AS923" s="235"/>
      <c r="AT923" s="236"/>
      <c r="AU923" s="237"/>
      <c r="AV923" s="238">
        <v>47</v>
      </c>
      <c r="AW923" s="239">
        <f>'[1]Nastavení cen'!$H$17</f>
        <v>390</v>
      </c>
      <c r="AX923" s="240">
        <v>187</v>
      </c>
    </row>
    <row r="924" spans="1:50" ht="17.25" hidden="1" customHeight="1" x14ac:dyDescent="0.3">
      <c r="A924" s="213"/>
      <c r="B924" s="214"/>
      <c r="C924" s="215"/>
      <c r="D924" s="186"/>
      <c r="E924" s="184"/>
      <c r="F924" s="185"/>
      <c r="G924" s="186"/>
      <c r="H924" s="186"/>
      <c r="I924" s="187"/>
      <c r="J924" s="188"/>
      <c r="K924" s="216"/>
      <c r="L924" s="186"/>
      <c r="M924" s="186"/>
      <c r="N924" s="187"/>
      <c r="O924" s="191"/>
      <c r="P924" s="384" t="s">
        <v>713</v>
      </c>
      <c r="Q924" s="218"/>
      <c r="R924" s="219">
        <f t="shared" si="333"/>
        <v>0</v>
      </c>
      <c r="S924" s="219">
        <f t="shared" si="334"/>
        <v>14</v>
      </c>
      <c r="T924" s="195"/>
      <c r="U924" s="196">
        <v>2</v>
      </c>
      <c r="V924" s="89">
        <f t="shared" si="220"/>
        <v>0</v>
      </c>
      <c r="W924" s="220" t="s">
        <v>967</v>
      </c>
      <c r="X924" s="221" t="s">
        <v>972</v>
      </c>
      <c r="Y924" s="222" t="s">
        <v>971</v>
      </c>
      <c r="Z924" s="199"/>
      <c r="AA924" s="218"/>
      <c r="AB924" s="223">
        <v>0</v>
      </c>
      <c r="AC924" s="224" t="s">
        <v>146</v>
      </c>
      <c r="AD924" s="225">
        <f t="shared" si="335"/>
        <v>182</v>
      </c>
      <c r="AE924" s="226">
        <f>CEILING(AD924+AD924*'[1]Nastavení cen'!$J$17,1)</f>
        <v>266</v>
      </c>
      <c r="AF924" s="226">
        <f t="shared" si="336"/>
        <v>0</v>
      </c>
      <c r="AG924" s="241">
        <f>CEILING(AX924+(AX924*'[1]Nastavení cen'!$G$17),1)</f>
        <v>190</v>
      </c>
      <c r="AH924" s="242">
        <f>CEILING(AG924*'[1]Nastavení cen'!$K$17,1)+AG924</f>
        <v>247</v>
      </c>
      <c r="AI924" s="242">
        <f t="shared" si="345"/>
        <v>0</v>
      </c>
      <c r="AJ924" s="228">
        <f t="shared" si="337"/>
        <v>513</v>
      </c>
      <c r="AK924" s="218"/>
      <c r="AL924" s="229">
        <f t="shared" si="338"/>
        <v>0</v>
      </c>
      <c r="AM924" s="204"/>
      <c r="AN924" s="230">
        <v>45</v>
      </c>
      <c r="AO924" s="231">
        <f t="shared" si="346"/>
        <v>0</v>
      </c>
      <c r="AP924" s="232">
        <v>0.05</v>
      </c>
      <c r="AQ924" s="233" t="s">
        <v>41</v>
      </c>
      <c r="AR924" s="234">
        <f t="shared" si="348"/>
        <v>0</v>
      </c>
      <c r="AS924" s="235"/>
      <c r="AT924" s="236"/>
      <c r="AU924" s="237"/>
      <c r="AV924" s="238">
        <v>28</v>
      </c>
      <c r="AW924" s="239">
        <f>'[1]Nastavení cen'!$H$17</f>
        <v>390</v>
      </c>
      <c r="AX924" s="240">
        <v>190</v>
      </c>
    </row>
    <row r="925" spans="1:50" ht="17.25" hidden="1" customHeight="1" x14ac:dyDescent="0.3">
      <c r="A925" s="213"/>
      <c r="B925" s="214"/>
      <c r="C925" s="215"/>
      <c r="D925" s="186"/>
      <c r="E925" s="184"/>
      <c r="F925" s="185"/>
      <c r="G925" s="186"/>
      <c r="H925" s="186"/>
      <c r="I925" s="187"/>
      <c r="J925" s="188"/>
      <c r="K925" s="216"/>
      <c r="L925" s="186"/>
      <c r="M925" s="186"/>
      <c r="N925" s="187"/>
      <c r="O925" s="191"/>
      <c r="P925" s="384" t="s">
        <v>713</v>
      </c>
      <c r="Q925" s="218"/>
      <c r="R925" s="219">
        <f t="shared" si="333"/>
        <v>0</v>
      </c>
      <c r="S925" s="219">
        <f t="shared" si="334"/>
        <v>14</v>
      </c>
      <c r="T925" s="195"/>
      <c r="U925" s="196">
        <v>2</v>
      </c>
      <c r="V925" s="89">
        <f t="shared" si="220"/>
        <v>0</v>
      </c>
      <c r="W925" s="220" t="s">
        <v>967</v>
      </c>
      <c r="X925" s="221" t="s">
        <v>973</v>
      </c>
      <c r="Y925" s="222" t="s">
        <v>971</v>
      </c>
      <c r="Z925" s="199"/>
      <c r="AA925" s="218"/>
      <c r="AB925" s="223">
        <v>0</v>
      </c>
      <c r="AC925" s="224" t="s">
        <v>48</v>
      </c>
      <c r="AD925" s="225">
        <f t="shared" si="335"/>
        <v>91</v>
      </c>
      <c r="AE925" s="226">
        <f>CEILING(AD925+AD925*'[1]Nastavení cen'!$J$17,1)</f>
        <v>133</v>
      </c>
      <c r="AF925" s="226">
        <f t="shared" si="336"/>
        <v>0</v>
      </c>
      <c r="AG925" s="241">
        <f>CEILING(AX925+(AX925*'[1]Nastavení cen'!$G$17),1)</f>
        <v>55</v>
      </c>
      <c r="AH925" s="242">
        <f>CEILING(AG925*'[1]Nastavení cen'!$K$17,1)+AG925</f>
        <v>72</v>
      </c>
      <c r="AI925" s="242">
        <f t="shared" si="345"/>
        <v>0</v>
      </c>
      <c r="AJ925" s="228">
        <f t="shared" si="337"/>
        <v>205</v>
      </c>
      <c r="AK925" s="218"/>
      <c r="AL925" s="229">
        <f t="shared" si="338"/>
        <v>0</v>
      </c>
      <c r="AM925" s="204"/>
      <c r="AN925" s="230">
        <v>5</v>
      </c>
      <c r="AO925" s="231">
        <f t="shared" si="346"/>
        <v>0</v>
      </c>
      <c r="AP925" s="232">
        <v>0.05</v>
      </c>
      <c r="AQ925" s="233" t="s">
        <v>41</v>
      </c>
      <c r="AR925" s="234">
        <f t="shared" si="348"/>
        <v>0</v>
      </c>
      <c r="AS925" s="235"/>
      <c r="AT925" s="236"/>
      <c r="AU925" s="237"/>
      <c r="AV925" s="238">
        <v>14</v>
      </c>
      <c r="AW925" s="239">
        <f>'[1]Nastavení cen'!$H$17</f>
        <v>390</v>
      </c>
      <c r="AX925" s="240">
        <v>55</v>
      </c>
    </row>
    <row r="926" spans="1:50" ht="17.25" hidden="1" customHeight="1" x14ac:dyDescent="0.3">
      <c r="A926" s="213"/>
      <c r="B926" s="214"/>
      <c r="C926" s="215"/>
      <c r="D926" s="186"/>
      <c r="E926" s="184"/>
      <c r="F926" s="185"/>
      <c r="G926" s="186"/>
      <c r="H926" s="186"/>
      <c r="I926" s="187"/>
      <c r="J926" s="188"/>
      <c r="K926" s="216"/>
      <c r="L926" s="186"/>
      <c r="M926" s="186"/>
      <c r="N926" s="187"/>
      <c r="O926" s="191"/>
      <c r="P926" s="384" t="s">
        <v>713</v>
      </c>
      <c r="Q926" s="218"/>
      <c r="R926" s="219">
        <f t="shared" si="333"/>
        <v>0</v>
      </c>
      <c r="S926" s="219">
        <f t="shared" si="334"/>
        <v>14</v>
      </c>
      <c r="T926" s="195"/>
      <c r="U926" s="196">
        <v>2</v>
      </c>
      <c r="V926" s="89">
        <f t="shared" si="220"/>
        <v>0</v>
      </c>
      <c r="W926" s="220" t="s">
        <v>967</v>
      </c>
      <c r="X926" s="221" t="s">
        <v>974</v>
      </c>
      <c r="Y926" s="222" t="s">
        <v>975</v>
      </c>
      <c r="Z926" s="199"/>
      <c r="AA926" s="218"/>
      <c r="AB926" s="223">
        <v>0</v>
      </c>
      <c r="AC926" s="224" t="s">
        <v>48</v>
      </c>
      <c r="AD926" s="225">
        <f t="shared" si="335"/>
        <v>163</v>
      </c>
      <c r="AE926" s="226">
        <f>CEILING(AD926+AD926*'[1]Nastavení cen'!$J$17,1)</f>
        <v>238</v>
      </c>
      <c r="AF926" s="226">
        <f t="shared" si="336"/>
        <v>0</v>
      </c>
      <c r="AG926" s="241">
        <f>CEILING(AX926+(AX926*'[1]Nastavení cen'!$G$17),1)</f>
        <v>100</v>
      </c>
      <c r="AH926" s="242">
        <f>CEILING(AG926*'[1]Nastavení cen'!$K$17,1)+AG926</f>
        <v>130</v>
      </c>
      <c r="AI926" s="242">
        <f t="shared" si="345"/>
        <v>0</v>
      </c>
      <c r="AJ926" s="228">
        <f t="shared" si="337"/>
        <v>368</v>
      </c>
      <c r="AK926" s="218"/>
      <c r="AL926" s="229">
        <f t="shared" si="338"/>
        <v>0</v>
      </c>
      <c r="AM926" s="204"/>
      <c r="AN926" s="230">
        <v>15</v>
      </c>
      <c r="AO926" s="231">
        <f t="shared" si="346"/>
        <v>0</v>
      </c>
      <c r="AP926" s="232">
        <v>0.05</v>
      </c>
      <c r="AQ926" s="233" t="s">
        <v>41</v>
      </c>
      <c r="AR926" s="234">
        <f t="shared" si="348"/>
        <v>0</v>
      </c>
      <c r="AS926" s="235"/>
      <c r="AT926" s="236"/>
      <c r="AU926" s="237"/>
      <c r="AV926" s="238" t="s">
        <v>403</v>
      </c>
      <c r="AW926" s="239">
        <f>'[1]Nastavení cen'!$H$17</f>
        <v>390</v>
      </c>
      <c r="AX926" s="240">
        <v>100</v>
      </c>
    </row>
    <row r="927" spans="1:50" ht="17.25" hidden="1" customHeight="1" x14ac:dyDescent="0.3">
      <c r="A927" s="213"/>
      <c r="B927" s="214"/>
      <c r="C927" s="215"/>
      <c r="D927" s="186"/>
      <c r="E927" s="184"/>
      <c r="F927" s="185"/>
      <c r="G927" s="186"/>
      <c r="H927" s="186"/>
      <c r="I927" s="187"/>
      <c r="J927" s="188"/>
      <c r="K927" s="216"/>
      <c r="L927" s="186"/>
      <c r="M927" s="186"/>
      <c r="N927" s="187"/>
      <c r="O927" s="191"/>
      <c r="P927" s="384" t="s">
        <v>713</v>
      </c>
      <c r="Q927" s="218"/>
      <c r="R927" s="219">
        <f t="shared" si="333"/>
        <v>0</v>
      </c>
      <c r="S927" s="219">
        <f t="shared" si="334"/>
        <v>14</v>
      </c>
      <c r="T927" s="195"/>
      <c r="U927" s="196">
        <v>2</v>
      </c>
      <c r="V927" s="89">
        <f t="shared" si="220"/>
        <v>0</v>
      </c>
      <c r="W927" s="220" t="s">
        <v>967</v>
      </c>
      <c r="X927" s="221" t="s">
        <v>976</v>
      </c>
      <c r="Y927" s="222" t="s">
        <v>977</v>
      </c>
      <c r="Z927" s="199"/>
      <c r="AA927" s="218"/>
      <c r="AB927" s="223">
        <v>0</v>
      </c>
      <c r="AC927" s="224" t="s">
        <v>48</v>
      </c>
      <c r="AD927" s="225">
        <f t="shared" si="335"/>
        <v>130</v>
      </c>
      <c r="AE927" s="226">
        <f>CEILING(AD927+AD927*'[1]Nastavení cen'!$J$17,1)</f>
        <v>190</v>
      </c>
      <c r="AF927" s="226">
        <f t="shared" si="336"/>
        <v>0</v>
      </c>
      <c r="AG927" s="241">
        <f>CEILING(AX927+(AX927*'[1]Nastavení cen'!$G$17),1)</f>
        <v>40</v>
      </c>
      <c r="AH927" s="242">
        <f>CEILING(AG927*'[1]Nastavení cen'!$K$17,1)+AG927</f>
        <v>52</v>
      </c>
      <c r="AI927" s="242">
        <f t="shared" si="345"/>
        <v>0</v>
      </c>
      <c r="AJ927" s="228">
        <f t="shared" si="337"/>
        <v>242</v>
      </c>
      <c r="AK927" s="218"/>
      <c r="AL927" s="229">
        <f t="shared" si="338"/>
        <v>0</v>
      </c>
      <c r="AM927" s="204"/>
      <c r="AN927" s="230">
        <v>8</v>
      </c>
      <c r="AO927" s="231">
        <f t="shared" si="346"/>
        <v>0</v>
      </c>
      <c r="AP927" s="232">
        <v>0.05</v>
      </c>
      <c r="AQ927" s="233" t="s">
        <v>41</v>
      </c>
      <c r="AR927" s="234">
        <f t="shared" si="348"/>
        <v>0</v>
      </c>
      <c r="AS927" s="235"/>
      <c r="AT927" s="236"/>
      <c r="AU927" s="237"/>
      <c r="AV927" s="238" t="s">
        <v>415</v>
      </c>
      <c r="AW927" s="239">
        <f>'[1]Nastavení cen'!$H$17</f>
        <v>390</v>
      </c>
      <c r="AX927" s="240">
        <v>40</v>
      </c>
    </row>
    <row r="928" spans="1:50" ht="17.25" hidden="1" customHeight="1" x14ac:dyDescent="0.3">
      <c r="A928" s="213"/>
      <c r="B928" s="214"/>
      <c r="C928" s="215"/>
      <c r="D928" s="186"/>
      <c r="E928" s="184"/>
      <c r="F928" s="185"/>
      <c r="G928" s="186"/>
      <c r="H928" s="186"/>
      <c r="I928" s="187"/>
      <c r="J928" s="188"/>
      <c r="K928" s="216"/>
      <c r="L928" s="186"/>
      <c r="M928" s="186"/>
      <c r="N928" s="187"/>
      <c r="O928" s="191"/>
      <c r="P928" s="384" t="s">
        <v>713</v>
      </c>
      <c r="Q928" s="218"/>
      <c r="R928" s="219">
        <f t="shared" si="333"/>
        <v>0</v>
      </c>
      <c r="S928" s="219">
        <f t="shared" si="334"/>
        <v>14</v>
      </c>
      <c r="T928" s="195"/>
      <c r="U928" s="196">
        <v>2</v>
      </c>
      <c r="V928" s="89">
        <f t="shared" si="220"/>
        <v>0</v>
      </c>
      <c r="W928" s="220" t="s">
        <v>967</v>
      </c>
      <c r="X928" s="221" t="s">
        <v>978</v>
      </c>
      <c r="Y928" s="222" t="s">
        <v>969</v>
      </c>
      <c r="Z928" s="199"/>
      <c r="AA928" s="218"/>
      <c r="AB928" s="223">
        <v>0</v>
      </c>
      <c r="AC928" s="224" t="s">
        <v>48</v>
      </c>
      <c r="AD928" s="225">
        <f t="shared" si="335"/>
        <v>39</v>
      </c>
      <c r="AE928" s="226">
        <f>CEILING(AD928+AD928*'[1]Nastavení cen'!$J$17,1)</f>
        <v>57</v>
      </c>
      <c r="AF928" s="226">
        <f t="shared" si="336"/>
        <v>0</v>
      </c>
      <c r="AG928" s="241">
        <f>CEILING(AX928+(AX928*'[1]Nastavení cen'!$G$17),1)</f>
        <v>22</v>
      </c>
      <c r="AH928" s="242">
        <f>CEILING(AG928*'[1]Nastavení cen'!$K$17,1)+AG928</f>
        <v>29</v>
      </c>
      <c r="AI928" s="242">
        <f t="shared" si="345"/>
        <v>0</v>
      </c>
      <c r="AJ928" s="228">
        <f t="shared" si="337"/>
        <v>86</v>
      </c>
      <c r="AK928" s="218"/>
      <c r="AL928" s="229">
        <f t="shared" si="338"/>
        <v>0</v>
      </c>
      <c r="AM928" s="204"/>
      <c r="AN928" s="230">
        <v>0.01</v>
      </c>
      <c r="AO928" s="231">
        <f t="shared" si="346"/>
        <v>0</v>
      </c>
      <c r="AP928" s="232">
        <v>0.05</v>
      </c>
      <c r="AQ928" s="233" t="s">
        <v>41</v>
      </c>
      <c r="AR928" s="234">
        <f t="shared" si="348"/>
        <v>0</v>
      </c>
      <c r="AS928" s="235"/>
      <c r="AT928" s="236"/>
      <c r="AU928" s="237"/>
      <c r="AV928" s="238">
        <v>6</v>
      </c>
      <c r="AW928" s="239">
        <f>'[1]Nastavení cen'!$H$17</f>
        <v>390</v>
      </c>
      <c r="AX928" s="240">
        <v>22</v>
      </c>
    </row>
    <row r="929" spans="1:50" ht="17.25" hidden="1" customHeight="1" x14ac:dyDescent="0.3">
      <c r="A929" s="213"/>
      <c r="B929" s="214"/>
      <c r="C929" s="215"/>
      <c r="D929" s="186"/>
      <c r="E929" s="184"/>
      <c r="F929" s="185"/>
      <c r="G929" s="186"/>
      <c r="H929" s="186"/>
      <c r="I929" s="187"/>
      <c r="J929" s="188"/>
      <c r="K929" s="216"/>
      <c r="L929" s="186"/>
      <c r="M929" s="186"/>
      <c r="N929" s="187"/>
      <c r="O929" s="191"/>
      <c r="P929" s="384" t="s">
        <v>713</v>
      </c>
      <c r="Q929" s="218"/>
      <c r="R929" s="219">
        <f t="shared" si="333"/>
        <v>0</v>
      </c>
      <c r="S929" s="219">
        <f t="shared" si="334"/>
        <v>14</v>
      </c>
      <c r="T929" s="195"/>
      <c r="U929" s="196">
        <v>2</v>
      </c>
      <c r="V929" s="89">
        <f t="shared" si="220"/>
        <v>0</v>
      </c>
      <c r="W929" s="220" t="s">
        <v>967</v>
      </c>
      <c r="X929" s="221" t="s">
        <v>979</v>
      </c>
      <c r="Y929" s="222" t="s">
        <v>971</v>
      </c>
      <c r="Z929" s="199"/>
      <c r="AA929" s="218"/>
      <c r="AB929" s="223">
        <v>0</v>
      </c>
      <c r="AC929" s="224" t="s">
        <v>48</v>
      </c>
      <c r="AD929" s="225">
        <f t="shared" si="335"/>
        <v>371</v>
      </c>
      <c r="AE929" s="226">
        <f>CEILING(AD929+AD929*'[1]Nastavení cen'!$J$17,1)</f>
        <v>542</v>
      </c>
      <c r="AF929" s="226">
        <f t="shared" si="336"/>
        <v>0</v>
      </c>
      <c r="AG929" s="241">
        <f>CEILING(AX929+(AX929*'[1]Nastavení cen'!$G$17),1)</f>
        <v>187</v>
      </c>
      <c r="AH929" s="242">
        <f>CEILING(AG929*'[1]Nastavení cen'!$K$17,1)+AG929</f>
        <v>244</v>
      </c>
      <c r="AI929" s="242">
        <f t="shared" si="345"/>
        <v>0</v>
      </c>
      <c r="AJ929" s="228">
        <f t="shared" si="337"/>
        <v>786</v>
      </c>
      <c r="AK929" s="218"/>
      <c r="AL929" s="229">
        <f t="shared" si="338"/>
        <v>0</v>
      </c>
      <c r="AM929" s="204"/>
      <c r="AN929" s="230">
        <v>30</v>
      </c>
      <c r="AO929" s="231">
        <f t="shared" si="346"/>
        <v>0</v>
      </c>
      <c r="AP929" s="232">
        <v>0.05</v>
      </c>
      <c r="AQ929" s="233" t="s">
        <v>41</v>
      </c>
      <c r="AR929" s="234">
        <f t="shared" si="348"/>
        <v>0</v>
      </c>
      <c r="AS929" s="235"/>
      <c r="AT929" s="236"/>
      <c r="AU929" s="237"/>
      <c r="AV929" s="238">
        <v>57</v>
      </c>
      <c r="AW929" s="239">
        <f>'[1]Nastavení cen'!$H$17</f>
        <v>390</v>
      </c>
      <c r="AX929" s="240">
        <v>187</v>
      </c>
    </row>
    <row r="930" spans="1:50" ht="17.25" hidden="1" customHeight="1" x14ac:dyDescent="0.3">
      <c r="A930" s="213"/>
      <c r="B930" s="214"/>
      <c r="C930" s="215"/>
      <c r="D930" s="186"/>
      <c r="E930" s="184"/>
      <c r="F930" s="185"/>
      <c r="G930" s="186"/>
      <c r="H930" s="186"/>
      <c r="I930" s="187"/>
      <c r="J930" s="188"/>
      <c r="K930" s="216"/>
      <c r="L930" s="186"/>
      <c r="M930" s="186"/>
      <c r="N930" s="187"/>
      <c r="O930" s="191"/>
      <c r="P930" s="384" t="s">
        <v>713</v>
      </c>
      <c r="Q930" s="218"/>
      <c r="R930" s="219">
        <f t="shared" si="333"/>
        <v>0</v>
      </c>
      <c r="S930" s="219">
        <f t="shared" si="334"/>
        <v>14</v>
      </c>
      <c r="T930" s="195"/>
      <c r="U930" s="196">
        <v>2</v>
      </c>
      <c r="V930" s="89">
        <f t="shared" si="220"/>
        <v>0</v>
      </c>
      <c r="W930" s="220" t="s">
        <v>967</v>
      </c>
      <c r="X930" s="221" t="s">
        <v>980</v>
      </c>
      <c r="Y930" s="222" t="s">
        <v>971</v>
      </c>
      <c r="Z930" s="199"/>
      <c r="AA930" s="218"/>
      <c r="AB930" s="223">
        <v>0</v>
      </c>
      <c r="AC930" s="224" t="s">
        <v>48</v>
      </c>
      <c r="AD930" s="225">
        <f t="shared" si="335"/>
        <v>117</v>
      </c>
      <c r="AE930" s="226">
        <f>CEILING(AD930+AD930*'[1]Nastavení cen'!$J$17,1)</f>
        <v>171</v>
      </c>
      <c r="AF930" s="226">
        <f t="shared" si="336"/>
        <v>0</v>
      </c>
      <c r="AG930" s="241">
        <f>CEILING(AX930+(AX930*'[1]Nastavení cen'!$G$17),1)</f>
        <v>55</v>
      </c>
      <c r="AH930" s="242">
        <f>CEILING(AG930*'[1]Nastavení cen'!$K$17,1)+AG930</f>
        <v>72</v>
      </c>
      <c r="AI930" s="242">
        <f t="shared" si="345"/>
        <v>0</v>
      </c>
      <c r="AJ930" s="228">
        <f t="shared" si="337"/>
        <v>243</v>
      </c>
      <c r="AK930" s="218"/>
      <c r="AL930" s="229">
        <f t="shared" si="338"/>
        <v>0</v>
      </c>
      <c r="AM930" s="204"/>
      <c r="AN930" s="230">
        <v>5</v>
      </c>
      <c r="AO930" s="231">
        <f t="shared" si="346"/>
        <v>0</v>
      </c>
      <c r="AP930" s="232">
        <v>0.05</v>
      </c>
      <c r="AQ930" s="233" t="s">
        <v>41</v>
      </c>
      <c r="AR930" s="234">
        <f t="shared" si="348"/>
        <v>0</v>
      </c>
      <c r="AS930" s="235"/>
      <c r="AT930" s="236"/>
      <c r="AU930" s="237"/>
      <c r="AV930" s="238" t="s">
        <v>111</v>
      </c>
      <c r="AW930" s="239">
        <f>'[1]Nastavení cen'!$H$17</f>
        <v>390</v>
      </c>
      <c r="AX930" s="240">
        <v>55</v>
      </c>
    </row>
    <row r="931" spans="1:50" ht="17.25" hidden="1" customHeight="1" x14ac:dyDescent="0.3">
      <c r="A931" s="213"/>
      <c r="B931" s="214"/>
      <c r="C931" s="215"/>
      <c r="D931" s="186"/>
      <c r="E931" s="184"/>
      <c r="F931" s="185"/>
      <c r="G931" s="186"/>
      <c r="H931" s="186"/>
      <c r="I931" s="187"/>
      <c r="J931" s="188"/>
      <c r="K931" s="216"/>
      <c r="L931" s="186"/>
      <c r="M931" s="186"/>
      <c r="N931" s="187"/>
      <c r="O931" s="191"/>
      <c r="P931" s="384" t="s">
        <v>713</v>
      </c>
      <c r="Q931" s="218"/>
      <c r="R931" s="219">
        <f t="shared" si="333"/>
        <v>0</v>
      </c>
      <c r="S931" s="219">
        <f t="shared" si="334"/>
        <v>14</v>
      </c>
      <c r="T931" s="195"/>
      <c r="U931" s="196">
        <v>2</v>
      </c>
      <c r="V931" s="89">
        <f t="shared" si="220"/>
        <v>0</v>
      </c>
      <c r="W931" s="220" t="s">
        <v>967</v>
      </c>
      <c r="X931" s="221" t="s">
        <v>981</v>
      </c>
      <c r="Y931" s="222" t="s">
        <v>975</v>
      </c>
      <c r="Z931" s="199"/>
      <c r="AA931" s="218"/>
      <c r="AB931" s="223">
        <v>0</v>
      </c>
      <c r="AC931" s="224" t="s">
        <v>48</v>
      </c>
      <c r="AD931" s="225">
        <f t="shared" si="335"/>
        <v>208</v>
      </c>
      <c r="AE931" s="226">
        <f>CEILING(AD931+AD931*'[1]Nastavení cen'!$J$17,1)</f>
        <v>304</v>
      </c>
      <c r="AF931" s="226">
        <f t="shared" si="336"/>
        <v>0</v>
      </c>
      <c r="AG931" s="241">
        <f>CEILING(AX931+(AX931*'[1]Nastavení cen'!$G$17),1)</f>
        <v>100</v>
      </c>
      <c r="AH931" s="242">
        <f>CEILING(AG931*'[1]Nastavení cen'!$K$17,1)+AG931</f>
        <v>130</v>
      </c>
      <c r="AI931" s="242">
        <f t="shared" si="345"/>
        <v>0</v>
      </c>
      <c r="AJ931" s="228">
        <f t="shared" si="337"/>
        <v>434</v>
      </c>
      <c r="AK931" s="218"/>
      <c r="AL931" s="229">
        <f t="shared" si="338"/>
        <v>0</v>
      </c>
      <c r="AM931" s="204"/>
      <c r="AN931" s="230">
        <v>15</v>
      </c>
      <c r="AO931" s="231">
        <f t="shared" si="346"/>
        <v>0</v>
      </c>
      <c r="AP931" s="232">
        <v>0.05</v>
      </c>
      <c r="AQ931" s="233" t="s">
        <v>41</v>
      </c>
      <c r="AR931" s="234">
        <f t="shared" si="348"/>
        <v>0</v>
      </c>
      <c r="AS931" s="235"/>
      <c r="AT931" s="236"/>
      <c r="AU931" s="237"/>
      <c r="AV931" s="238" t="s">
        <v>982</v>
      </c>
      <c r="AW931" s="239">
        <f>'[1]Nastavení cen'!$H$17</f>
        <v>390</v>
      </c>
      <c r="AX931" s="240">
        <v>100</v>
      </c>
    </row>
    <row r="932" spans="1:50" ht="17.25" hidden="1" customHeight="1" x14ac:dyDescent="0.3">
      <c r="A932" s="213"/>
      <c r="B932" s="214"/>
      <c r="C932" s="215"/>
      <c r="D932" s="186"/>
      <c r="E932" s="184"/>
      <c r="F932" s="185"/>
      <c r="G932" s="186"/>
      <c r="H932" s="186"/>
      <c r="I932" s="187"/>
      <c r="J932" s="188"/>
      <c r="K932" s="216"/>
      <c r="L932" s="186"/>
      <c r="M932" s="186"/>
      <c r="N932" s="187"/>
      <c r="O932" s="191"/>
      <c r="P932" s="384" t="s">
        <v>713</v>
      </c>
      <c r="Q932" s="218"/>
      <c r="R932" s="219">
        <f t="shared" si="333"/>
        <v>0</v>
      </c>
      <c r="S932" s="219">
        <f t="shared" si="334"/>
        <v>14</v>
      </c>
      <c r="T932" s="195"/>
      <c r="U932" s="196">
        <v>2</v>
      </c>
      <c r="V932" s="89">
        <f t="shared" si="220"/>
        <v>0</v>
      </c>
      <c r="W932" s="220" t="s">
        <v>967</v>
      </c>
      <c r="X932" s="221" t="s">
        <v>983</v>
      </c>
      <c r="Y932" s="222" t="s">
        <v>977</v>
      </c>
      <c r="Z932" s="199"/>
      <c r="AA932" s="218"/>
      <c r="AB932" s="223">
        <v>0</v>
      </c>
      <c r="AC932" s="224" t="s">
        <v>48</v>
      </c>
      <c r="AD932" s="225">
        <f t="shared" si="335"/>
        <v>163</v>
      </c>
      <c r="AE932" s="226">
        <f>CEILING(AD932+AD932*'[1]Nastavení cen'!$J$17,1)</f>
        <v>238</v>
      </c>
      <c r="AF932" s="226">
        <f t="shared" si="336"/>
        <v>0</v>
      </c>
      <c r="AG932" s="241">
        <f>CEILING(AX932+(AX932*'[1]Nastavení cen'!$G$17),1)</f>
        <v>40</v>
      </c>
      <c r="AH932" s="242">
        <f>CEILING(AG932*'[1]Nastavení cen'!$K$17,1)+AG932</f>
        <v>52</v>
      </c>
      <c r="AI932" s="242">
        <f t="shared" si="345"/>
        <v>0</v>
      </c>
      <c r="AJ932" s="228">
        <f t="shared" si="337"/>
        <v>290</v>
      </c>
      <c r="AK932" s="218"/>
      <c r="AL932" s="229">
        <f t="shared" si="338"/>
        <v>0</v>
      </c>
      <c r="AM932" s="204"/>
      <c r="AN932" s="230">
        <v>8</v>
      </c>
      <c r="AO932" s="231">
        <f t="shared" si="346"/>
        <v>0</v>
      </c>
      <c r="AP932" s="232">
        <v>0.05</v>
      </c>
      <c r="AQ932" s="233" t="s">
        <v>41</v>
      </c>
      <c r="AR932" s="234">
        <f t="shared" si="348"/>
        <v>0</v>
      </c>
      <c r="AS932" s="235"/>
      <c r="AT932" s="236"/>
      <c r="AU932" s="237"/>
      <c r="AV932" s="238" t="s">
        <v>403</v>
      </c>
      <c r="AW932" s="239">
        <f>'[1]Nastavení cen'!$H$17</f>
        <v>390</v>
      </c>
      <c r="AX932" s="240">
        <v>40</v>
      </c>
    </row>
    <row r="933" spans="1:50" ht="17.25" hidden="1" customHeight="1" x14ac:dyDescent="0.3">
      <c r="A933" s="213"/>
      <c r="B933" s="214"/>
      <c r="C933" s="215"/>
      <c r="D933" s="186"/>
      <c r="E933" s="184"/>
      <c r="F933" s="185"/>
      <c r="G933" s="186"/>
      <c r="H933" s="186"/>
      <c r="I933" s="187"/>
      <c r="J933" s="188"/>
      <c r="K933" s="216"/>
      <c r="L933" s="186"/>
      <c r="M933" s="186"/>
      <c r="N933" s="187"/>
      <c r="O933" s="191"/>
      <c r="P933" s="384" t="s">
        <v>713</v>
      </c>
      <c r="Q933" s="218"/>
      <c r="R933" s="219">
        <f t="shared" si="333"/>
        <v>0</v>
      </c>
      <c r="S933" s="219">
        <f t="shared" si="334"/>
        <v>14</v>
      </c>
      <c r="T933" s="195"/>
      <c r="U933" s="196">
        <v>2</v>
      </c>
      <c r="V933" s="89">
        <f t="shared" si="220"/>
        <v>0</v>
      </c>
      <c r="W933" s="220" t="s">
        <v>967</v>
      </c>
      <c r="X933" s="221" t="s">
        <v>984</v>
      </c>
      <c r="Y933" s="222" t="s">
        <v>985</v>
      </c>
      <c r="Z933" s="199"/>
      <c r="AA933" s="218"/>
      <c r="AB933" s="223">
        <v>0</v>
      </c>
      <c r="AC933" s="224" t="s">
        <v>48</v>
      </c>
      <c r="AD933" s="225">
        <f t="shared" si="335"/>
        <v>299</v>
      </c>
      <c r="AE933" s="226">
        <f>CEILING(AD933+AD933*'[1]Nastavení cen'!$J$17,1)</f>
        <v>437</v>
      </c>
      <c r="AF933" s="226">
        <f t="shared" si="336"/>
        <v>0</v>
      </c>
      <c r="AG933" s="241">
        <f>CEILING(AX933+(AX933*'[1]Nastavení cen'!$G$17),1)</f>
        <v>160</v>
      </c>
      <c r="AH933" s="242">
        <f>CEILING(AG933*'[1]Nastavení cen'!$K$17,1)+AG933</f>
        <v>208</v>
      </c>
      <c r="AI933" s="242">
        <f t="shared" si="345"/>
        <v>0</v>
      </c>
      <c r="AJ933" s="228">
        <f t="shared" si="337"/>
        <v>645</v>
      </c>
      <c r="AK933" s="218"/>
      <c r="AL933" s="229">
        <f t="shared" si="338"/>
        <v>0</v>
      </c>
      <c r="AM933" s="204"/>
      <c r="AN933" s="230" t="s">
        <v>41</v>
      </c>
      <c r="AO933" s="231" t="s">
        <v>41</v>
      </c>
      <c r="AP933" s="245" t="s">
        <v>41</v>
      </c>
      <c r="AQ933" s="233" t="s">
        <v>41</v>
      </c>
      <c r="AR933" s="234" t="s">
        <v>41</v>
      </c>
      <c r="AS933" s="235">
        <v>20</v>
      </c>
      <c r="AT933" s="236">
        <f t="shared" ref="AT933:AT934" si="349">AB933*AS933</f>
        <v>0</v>
      </c>
      <c r="AU933" s="237"/>
      <c r="AV933" s="238">
        <v>46</v>
      </c>
      <c r="AW933" s="239">
        <f>'[1]Nastavení cen'!$H$17</f>
        <v>390</v>
      </c>
      <c r="AX933" s="240">
        <v>160</v>
      </c>
    </row>
    <row r="934" spans="1:50" ht="17.25" hidden="1" customHeight="1" x14ac:dyDescent="0.3">
      <c r="A934" s="213"/>
      <c r="B934" s="214"/>
      <c r="C934" s="215"/>
      <c r="D934" s="186"/>
      <c r="E934" s="184"/>
      <c r="F934" s="185"/>
      <c r="G934" s="186"/>
      <c r="H934" s="186"/>
      <c r="I934" s="187"/>
      <c r="J934" s="188"/>
      <c r="K934" s="216"/>
      <c r="L934" s="186"/>
      <c r="M934" s="186"/>
      <c r="N934" s="187"/>
      <c r="O934" s="191"/>
      <c r="P934" s="384" t="s">
        <v>713</v>
      </c>
      <c r="Q934" s="218"/>
      <c r="R934" s="219">
        <f t="shared" si="333"/>
        <v>0</v>
      </c>
      <c r="S934" s="219">
        <f t="shared" si="334"/>
        <v>14</v>
      </c>
      <c r="T934" s="195"/>
      <c r="U934" s="196">
        <v>2</v>
      </c>
      <c r="V934" s="89">
        <f t="shared" ref="V934:V1140" si="350">$AL$1137</f>
        <v>0</v>
      </c>
      <c r="W934" s="220" t="s">
        <v>967</v>
      </c>
      <c r="X934" s="221" t="s">
        <v>986</v>
      </c>
      <c r="Y934" s="222" t="s">
        <v>985</v>
      </c>
      <c r="Z934" s="199"/>
      <c r="AA934" s="218"/>
      <c r="AB934" s="223">
        <v>0</v>
      </c>
      <c r="AC934" s="224" t="s">
        <v>146</v>
      </c>
      <c r="AD934" s="225">
        <f t="shared" si="335"/>
        <v>169</v>
      </c>
      <c r="AE934" s="226">
        <f>CEILING(AD934+AD934*'[1]Nastavení cen'!$J$17,1)</f>
        <v>247</v>
      </c>
      <c r="AF934" s="226">
        <f t="shared" si="336"/>
        <v>0</v>
      </c>
      <c r="AG934" s="241">
        <f>CEILING(AX934+(AX934*'[1]Nastavení cen'!$G$17),1)</f>
        <v>30</v>
      </c>
      <c r="AH934" s="242">
        <f>CEILING(AG934*'[1]Nastavení cen'!$K$17,1)+AG934</f>
        <v>39</v>
      </c>
      <c r="AI934" s="242">
        <f t="shared" si="345"/>
        <v>0</v>
      </c>
      <c r="AJ934" s="228">
        <f t="shared" si="337"/>
        <v>286</v>
      </c>
      <c r="AK934" s="218"/>
      <c r="AL934" s="229">
        <f t="shared" si="338"/>
        <v>0</v>
      </c>
      <c r="AM934" s="204"/>
      <c r="AN934" s="230" t="s">
        <v>41</v>
      </c>
      <c r="AO934" s="231" t="s">
        <v>41</v>
      </c>
      <c r="AP934" s="245" t="s">
        <v>41</v>
      </c>
      <c r="AQ934" s="233" t="s">
        <v>41</v>
      </c>
      <c r="AR934" s="234" t="s">
        <v>41</v>
      </c>
      <c r="AS934" s="235">
        <v>4</v>
      </c>
      <c r="AT934" s="236">
        <f t="shared" si="349"/>
        <v>0</v>
      </c>
      <c r="AU934" s="237"/>
      <c r="AV934" s="238">
        <v>26</v>
      </c>
      <c r="AW934" s="239">
        <f>'[1]Nastavení cen'!$H$17</f>
        <v>390</v>
      </c>
      <c r="AX934" s="240">
        <v>30</v>
      </c>
    </row>
    <row r="935" spans="1:50" ht="17.25" hidden="1" customHeight="1" x14ac:dyDescent="0.3">
      <c r="A935" s="213"/>
      <c r="B935" s="214"/>
      <c r="C935" s="215"/>
      <c r="D935" s="186"/>
      <c r="E935" s="184"/>
      <c r="F935" s="185"/>
      <c r="G935" s="186"/>
      <c r="H935" s="186"/>
      <c r="I935" s="187"/>
      <c r="J935" s="188"/>
      <c r="K935" s="216"/>
      <c r="L935" s="186"/>
      <c r="M935" s="186"/>
      <c r="N935" s="187"/>
      <c r="O935" s="191"/>
      <c r="P935" s="384" t="s">
        <v>713</v>
      </c>
      <c r="Q935" s="218"/>
      <c r="R935" s="219">
        <f t="shared" si="333"/>
        <v>0</v>
      </c>
      <c r="S935" s="219">
        <f t="shared" si="334"/>
        <v>14</v>
      </c>
      <c r="T935" s="195"/>
      <c r="U935" s="196">
        <v>1</v>
      </c>
      <c r="V935" s="89">
        <f t="shared" si="350"/>
        <v>0</v>
      </c>
      <c r="W935" s="220" t="s">
        <v>987</v>
      </c>
      <c r="X935" s="221" t="s">
        <v>988</v>
      </c>
      <c r="Y935" s="222" t="s">
        <v>989</v>
      </c>
      <c r="Z935" s="199"/>
      <c r="AA935" s="218"/>
      <c r="AB935" s="223">
        <v>0</v>
      </c>
      <c r="AC935" s="224" t="s">
        <v>48</v>
      </c>
      <c r="AD935" s="225">
        <f t="shared" si="335"/>
        <v>293</v>
      </c>
      <c r="AE935" s="226">
        <f>CEILING(AD935+AD935*'[1]Nastavení cen'!$J$17,1)</f>
        <v>428</v>
      </c>
      <c r="AF935" s="226">
        <f t="shared" si="336"/>
        <v>0</v>
      </c>
      <c r="AG935" s="241">
        <f>CEILING(AX935+(AX935*'[1]Nastavení cen'!$G$17),1)</f>
        <v>200</v>
      </c>
      <c r="AH935" s="242">
        <f>CEILING(AG935*'[1]Nastavení cen'!$K$17,1)+AG935</f>
        <v>260</v>
      </c>
      <c r="AI935" s="242">
        <f t="shared" si="345"/>
        <v>0</v>
      </c>
      <c r="AJ935" s="228">
        <f t="shared" si="337"/>
        <v>688</v>
      </c>
      <c r="AK935" s="218"/>
      <c r="AL935" s="229">
        <f t="shared" si="338"/>
        <v>0</v>
      </c>
      <c r="AM935" s="204"/>
      <c r="AN935" s="230">
        <v>30</v>
      </c>
      <c r="AO935" s="231">
        <f t="shared" ref="AO935:AO983" si="351">AB935*AN935</f>
        <v>0</v>
      </c>
      <c r="AP935" s="232">
        <v>0.05</v>
      </c>
      <c r="AQ935" s="233">
        <f t="shared" ref="AQ935:AQ945" si="352">AB935*AN935*AP935</f>
        <v>0</v>
      </c>
      <c r="AR935" s="234"/>
      <c r="AS935" s="235"/>
      <c r="AT935" s="236"/>
      <c r="AU935" s="237"/>
      <c r="AV935" s="238">
        <v>45</v>
      </c>
      <c r="AW935" s="239">
        <f>'[1]Nastavení cen'!$H$17</f>
        <v>390</v>
      </c>
      <c r="AX935" s="240">
        <v>200</v>
      </c>
    </row>
    <row r="936" spans="1:50" ht="17.25" hidden="1" customHeight="1" x14ac:dyDescent="0.3">
      <c r="A936" s="213"/>
      <c r="B936" s="214"/>
      <c r="C936" s="215"/>
      <c r="D936" s="186"/>
      <c r="E936" s="184"/>
      <c r="F936" s="185"/>
      <c r="G936" s="186"/>
      <c r="H936" s="186"/>
      <c r="I936" s="187"/>
      <c r="J936" s="188"/>
      <c r="K936" s="216"/>
      <c r="L936" s="186"/>
      <c r="M936" s="186"/>
      <c r="N936" s="187"/>
      <c r="O936" s="191"/>
      <c r="P936" s="384" t="s">
        <v>713</v>
      </c>
      <c r="Q936" s="218"/>
      <c r="R936" s="219">
        <f t="shared" si="333"/>
        <v>0</v>
      </c>
      <c r="S936" s="219">
        <f t="shared" si="334"/>
        <v>14</v>
      </c>
      <c r="T936" s="195"/>
      <c r="U936" s="196">
        <v>1</v>
      </c>
      <c r="V936" s="89">
        <f t="shared" si="350"/>
        <v>0</v>
      </c>
      <c r="W936" s="220" t="s">
        <v>987</v>
      </c>
      <c r="X936" s="221" t="s">
        <v>988</v>
      </c>
      <c r="Y936" s="222" t="s">
        <v>990</v>
      </c>
      <c r="Z936" s="199"/>
      <c r="AA936" s="218"/>
      <c r="AB936" s="223">
        <v>0</v>
      </c>
      <c r="AC936" s="224" t="s">
        <v>48</v>
      </c>
      <c r="AD936" s="225">
        <f t="shared" si="335"/>
        <v>293</v>
      </c>
      <c r="AE936" s="226">
        <f>CEILING(AD936+AD936*'[1]Nastavení cen'!$J$17,1)</f>
        <v>428</v>
      </c>
      <c r="AF936" s="226">
        <f t="shared" si="336"/>
        <v>0</v>
      </c>
      <c r="AG936" s="241">
        <f>CEILING(AX936+(AX936*'[1]Nastavení cen'!$G$17),1)</f>
        <v>300</v>
      </c>
      <c r="AH936" s="242">
        <f>CEILING(AG936*'[1]Nastavení cen'!$K$17,1)+AG936</f>
        <v>390</v>
      </c>
      <c r="AI936" s="242">
        <f t="shared" si="345"/>
        <v>0</v>
      </c>
      <c r="AJ936" s="228">
        <f t="shared" si="337"/>
        <v>818</v>
      </c>
      <c r="AK936" s="218"/>
      <c r="AL936" s="229">
        <f t="shared" si="338"/>
        <v>0</v>
      </c>
      <c r="AM936" s="204"/>
      <c r="AN936" s="230">
        <v>30</v>
      </c>
      <c r="AO936" s="231">
        <f t="shared" si="351"/>
        <v>0</v>
      </c>
      <c r="AP936" s="232">
        <v>0.05</v>
      </c>
      <c r="AQ936" s="233">
        <f t="shared" si="352"/>
        <v>0</v>
      </c>
      <c r="AR936" s="234"/>
      <c r="AS936" s="235"/>
      <c r="AT936" s="236"/>
      <c r="AU936" s="237"/>
      <c r="AV936" s="238">
        <v>45</v>
      </c>
      <c r="AW936" s="239">
        <f>'[1]Nastavení cen'!$H$17</f>
        <v>390</v>
      </c>
      <c r="AX936" s="240">
        <v>300</v>
      </c>
    </row>
    <row r="937" spans="1:50" ht="17.25" hidden="1" customHeight="1" x14ac:dyDescent="0.3">
      <c r="A937" s="213"/>
      <c r="B937" s="214"/>
      <c r="C937" s="215"/>
      <c r="D937" s="186"/>
      <c r="E937" s="184"/>
      <c r="F937" s="185"/>
      <c r="G937" s="186"/>
      <c r="H937" s="186"/>
      <c r="I937" s="187"/>
      <c r="J937" s="188"/>
      <c r="K937" s="216"/>
      <c r="L937" s="186"/>
      <c r="M937" s="186"/>
      <c r="N937" s="187"/>
      <c r="O937" s="191"/>
      <c r="P937" s="384" t="s">
        <v>713</v>
      </c>
      <c r="Q937" s="218"/>
      <c r="R937" s="219">
        <f t="shared" si="333"/>
        <v>0</v>
      </c>
      <c r="S937" s="219">
        <f t="shared" si="334"/>
        <v>14</v>
      </c>
      <c r="T937" s="195"/>
      <c r="U937" s="196">
        <v>2</v>
      </c>
      <c r="V937" s="89">
        <f t="shared" si="350"/>
        <v>0</v>
      </c>
      <c r="W937" s="220" t="s">
        <v>987</v>
      </c>
      <c r="X937" s="221" t="s">
        <v>991</v>
      </c>
      <c r="Y937" s="222" t="s">
        <v>989</v>
      </c>
      <c r="Z937" s="199"/>
      <c r="AA937" s="218"/>
      <c r="AB937" s="223">
        <v>0</v>
      </c>
      <c r="AC937" s="224" t="s">
        <v>48</v>
      </c>
      <c r="AD937" s="225">
        <f t="shared" si="335"/>
        <v>351</v>
      </c>
      <c r="AE937" s="226">
        <f>CEILING(AD937+AD937*'[1]Nastavení cen'!$J$17,1)</f>
        <v>513</v>
      </c>
      <c r="AF937" s="226">
        <f t="shared" si="336"/>
        <v>0</v>
      </c>
      <c r="AG937" s="241">
        <f>CEILING(AX937+(AX937*'[1]Nastavení cen'!$G$17),1)</f>
        <v>300</v>
      </c>
      <c r="AH937" s="242">
        <f>CEILING(AG937*'[1]Nastavení cen'!$K$17,1)+AG937</f>
        <v>390</v>
      </c>
      <c r="AI937" s="242">
        <f t="shared" si="345"/>
        <v>0</v>
      </c>
      <c r="AJ937" s="228">
        <f t="shared" si="337"/>
        <v>903</v>
      </c>
      <c r="AK937" s="218"/>
      <c r="AL937" s="229">
        <f t="shared" si="338"/>
        <v>0</v>
      </c>
      <c r="AM937" s="204"/>
      <c r="AN937" s="230">
        <v>45</v>
      </c>
      <c r="AO937" s="231">
        <f t="shared" si="351"/>
        <v>0</v>
      </c>
      <c r="AP937" s="232">
        <v>0.05</v>
      </c>
      <c r="AQ937" s="233">
        <f t="shared" si="352"/>
        <v>0</v>
      </c>
      <c r="AR937" s="234"/>
      <c r="AS937" s="235"/>
      <c r="AT937" s="236"/>
      <c r="AU937" s="237"/>
      <c r="AV937" s="238">
        <v>54</v>
      </c>
      <c r="AW937" s="239">
        <f>'[1]Nastavení cen'!$H$17</f>
        <v>390</v>
      </c>
      <c r="AX937" s="240">
        <v>300</v>
      </c>
    </row>
    <row r="938" spans="1:50" ht="17.25" hidden="1" customHeight="1" x14ac:dyDescent="0.3">
      <c r="A938" s="213"/>
      <c r="B938" s="214"/>
      <c r="C938" s="215"/>
      <c r="D938" s="186"/>
      <c r="E938" s="184"/>
      <c r="F938" s="185"/>
      <c r="G938" s="186"/>
      <c r="H938" s="186"/>
      <c r="I938" s="187"/>
      <c r="J938" s="188"/>
      <c r="K938" s="216"/>
      <c r="L938" s="186"/>
      <c r="M938" s="186"/>
      <c r="N938" s="187"/>
      <c r="O938" s="191"/>
      <c r="P938" s="384" t="s">
        <v>713</v>
      </c>
      <c r="Q938" s="218"/>
      <c r="R938" s="219">
        <f t="shared" si="333"/>
        <v>0</v>
      </c>
      <c r="S938" s="219">
        <f t="shared" si="334"/>
        <v>14</v>
      </c>
      <c r="T938" s="195"/>
      <c r="U938" s="196">
        <v>2</v>
      </c>
      <c r="V938" s="89">
        <f t="shared" si="350"/>
        <v>0</v>
      </c>
      <c r="W938" s="220" t="s">
        <v>987</v>
      </c>
      <c r="X938" s="221" t="s">
        <v>991</v>
      </c>
      <c r="Y938" s="222" t="s">
        <v>990</v>
      </c>
      <c r="Z938" s="199"/>
      <c r="AA938" s="218"/>
      <c r="AB938" s="223">
        <v>0</v>
      </c>
      <c r="AC938" s="224" t="s">
        <v>48</v>
      </c>
      <c r="AD938" s="225">
        <f t="shared" si="335"/>
        <v>351</v>
      </c>
      <c r="AE938" s="226">
        <f>CEILING(AD938+AD938*'[1]Nastavení cen'!$J$17,1)</f>
        <v>513</v>
      </c>
      <c r="AF938" s="226">
        <f t="shared" si="336"/>
        <v>0</v>
      </c>
      <c r="AG938" s="241">
        <f>CEILING(AX938+(AX938*'[1]Nastavení cen'!$G$17),1)</f>
        <v>450</v>
      </c>
      <c r="AH938" s="242">
        <f>CEILING(AG938*'[1]Nastavení cen'!$K$17,1)+AG938</f>
        <v>585</v>
      </c>
      <c r="AI938" s="242">
        <f t="shared" si="345"/>
        <v>0</v>
      </c>
      <c r="AJ938" s="228">
        <f t="shared" si="337"/>
        <v>1098</v>
      </c>
      <c r="AK938" s="218"/>
      <c r="AL938" s="229">
        <f t="shared" si="338"/>
        <v>0</v>
      </c>
      <c r="AM938" s="204"/>
      <c r="AN938" s="230">
        <v>45</v>
      </c>
      <c r="AO938" s="231">
        <f t="shared" si="351"/>
        <v>0</v>
      </c>
      <c r="AP938" s="232">
        <v>0.05</v>
      </c>
      <c r="AQ938" s="233">
        <f t="shared" si="352"/>
        <v>0</v>
      </c>
      <c r="AR938" s="234"/>
      <c r="AS938" s="235"/>
      <c r="AT938" s="236"/>
      <c r="AU938" s="237"/>
      <c r="AV938" s="238">
        <v>54</v>
      </c>
      <c r="AW938" s="239">
        <f>'[1]Nastavení cen'!$H$17</f>
        <v>390</v>
      </c>
      <c r="AX938" s="240">
        <v>450</v>
      </c>
    </row>
    <row r="939" spans="1:50" ht="17.25" hidden="1" customHeight="1" x14ac:dyDescent="0.3">
      <c r="A939" s="213"/>
      <c r="B939" s="214"/>
      <c r="C939" s="215"/>
      <c r="D939" s="186"/>
      <c r="E939" s="184"/>
      <c r="F939" s="185"/>
      <c r="G939" s="186"/>
      <c r="H939" s="186"/>
      <c r="I939" s="187"/>
      <c r="J939" s="188"/>
      <c r="K939" s="216"/>
      <c r="L939" s="186"/>
      <c r="M939" s="186"/>
      <c r="N939" s="187"/>
      <c r="O939" s="191"/>
      <c r="P939" s="384" t="s">
        <v>713</v>
      </c>
      <c r="Q939" s="218"/>
      <c r="R939" s="219">
        <f t="shared" si="333"/>
        <v>0</v>
      </c>
      <c r="S939" s="219">
        <f t="shared" si="334"/>
        <v>14</v>
      </c>
      <c r="T939" s="195"/>
      <c r="U939" s="196">
        <v>1</v>
      </c>
      <c r="V939" s="89">
        <f t="shared" si="350"/>
        <v>0</v>
      </c>
      <c r="W939" s="220" t="s">
        <v>987</v>
      </c>
      <c r="X939" s="221" t="s">
        <v>992</v>
      </c>
      <c r="Y939" s="222" t="s">
        <v>993</v>
      </c>
      <c r="Z939" s="199"/>
      <c r="AA939" s="218"/>
      <c r="AB939" s="223">
        <v>0</v>
      </c>
      <c r="AC939" s="224" t="s">
        <v>48</v>
      </c>
      <c r="AD939" s="225">
        <f t="shared" si="335"/>
        <v>156</v>
      </c>
      <c r="AE939" s="226">
        <f>CEILING(AD939+AD939*'[1]Nastavení cen'!$J$17,1)</f>
        <v>228</v>
      </c>
      <c r="AF939" s="226">
        <f t="shared" si="336"/>
        <v>0</v>
      </c>
      <c r="AG939" s="241">
        <f>CEILING(AX939+(AX939*'[1]Nastavení cen'!$G$17),1)</f>
        <v>50</v>
      </c>
      <c r="AH939" s="242">
        <f>CEILING(AG939*'[1]Nastavení cen'!$K$17,1)+AG939</f>
        <v>65</v>
      </c>
      <c r="AI939" s="242">
        <f t="shared" si="345"/>
        <v>0</v>
      </c>
      <c r="AJ939" s="228">
        <f t="shared" si="337"/>
        <v>293</v>
      </c>
      <c r="AK939" s="218"/>
      <c r="AL939" s="229">
        <f t="shared" si="338"/>
        <v>0</v>
      </c>
      <c r="AM939" s="204"/>
      <c r="AN939" s="230">
        <v>2</v>
      </c>
      <c r="AO939" s="231">
        <f t="shared" si="351"/>
        <v>0</v>
      </c>
      <c r="AP939" s="232">
        <v>0.05</v>
      </c>
      <c r="AQ939" s="233">
        <f t="shared" si="352"/>
        <v>0</v>
      </c>
      <c r="AR939" s="234"/>
      <c r="AS939" s="235"/>
      <c r="AT939" s="236"/>
      <c r="AU939" s="237"/>
      <c r="AV939" s="238">
        <v>24</v>
      </c>
      <c r="AW939" s="239">
        <f>'[1]Nastavení cen'!$H$17</f>
        <v>390</v>
      </c>
      <c r="AX939" s="240">
        <v>50</v>
      </c>
    </row>
    <row r="940" spans="1:50" ht="17.25" hidden="1" customHeight="1" x14ac:dyDescent="0.3">
      <c r="A940" s="213"/>
      <c r="B940" s="214"/>
      <c r="C940" s="215"/>
      <c r="D940" s="186"/>
      <c r="E940" s="184"/>
      <c r="F940" s="185"/>
      <c r="G940" s="186"/>
      <c r="H940" s="186"/>
      <c r="I940" s="187"/>
      <c r="J940" s="188"/>
      <c r="K940" s="216"/>
      <c r="L940" s="186"/>
      <c r="M940" s="186"/>
      <c r="N940" s="187"/>
      <c r="O940" s="191"/>
      <c r="P940" s="384" t="s">
        <v>713</v>
      </c>
      <c r="Q940" s="218"/>
      <c r="R940" s="219">
        <f t="shared" si="333"/>
        <v>0</v>
      </c>
      <c r="S940" s="219">
        <f t="shared" si="334"/>
        <v>14</v>
      </c>
      <c r="T940" s="195"/>
      <c r="U940" s="196">
        <v>1</v>
      </c>
      <c r="V940" s="89">
        <f t="shared" si="350"/>
        <v>0</v>
      </c>
      <c r="W940" s="220" t="s">
        <v>987</v>
      </c>
      <c r="X940" s="221" t="s">
        <v>994</v>
      </c>
      <c r="Y940" s="222" t="s">
        <v>993</v>
      </c>
      <c r="Z940" s="199"/>
      <c r="AA940" s="218"/>
      <c r="AB940" s="223">
        <v>0</v>
      </c>
      <c r="AC940" s="224" t="s">
        <v>48</v>
      </c>
      <c r="AD940" s="225">
        <f t="shared" si="335"/>
        <v>208</v>
      </c>
      <c r="AE940" s="226">
        <f>CEILING(AD940+AD940*'[1]Nastavení cen'!$J$17,1)</f>
        <v>304</v>
      </c>
      <c r="AF940" s="226">
        <f t="shared" si="336"/>
        <v>0</v>
      </c>
      <c r="AG940" s="241">
        <f>CEILING(AX940+(AX940*'[1]Nastavení cen'!$G$17),1)</f>
        <v>75</v>
      </c>
      <c r="AH940" s="242">
        <f>CEILING(AG940*'[1]Nastavení cen'!$K$17,1)+AG940</f>
        <v>98</v>
      </c>
      <c r="AI940" s="242">
        <f t="shared" si="345"/>
        <v>0</v>
      </c>
      <c r="AJ940" s="228">
        <f t="shared" si="337"/>
        <v>402</v>
      </c>
      <c r="AK940" s="218"/>
      <c r="AL940" s="229">
        <f t="shared" si="338"/>
        <v>0</v>
      </c>
      <c r="AM940" s="204"/>
      <c r="AN940" s="230">
        <v>3</v>
      </c>
      <c r="AO940" s="231">
        <f t="shared" si="351"/>
        <v>0</v>
      </c>
      <c r="AP940" s="232">
        <v>0.05</v>
      </c>
      <c r="AQ940" s="233">
        <f t="shared" si="352"/>
        <v>0</v>
      </c>
      <c r="AR940" s="234"/>
      <c r="AS940" s="235"/>
      <c r="AT940" s="236"/>
      <c r="AU940" s="237"/>
      <c r="AV940" s="238">
        <v>32</v>
      </c>
      <c r="AW940" s="239">
        <f>'[1]Nastavení cen'!$H$17</f>
        <v>390</v>
      </c>
      <c r="AX940" s="240">
        <v>75</v>
      </c>
    </row>
    <row r="941" spans="1:50" ht="17.25" hidden="1" customHeight="1" x14ac:dyDescent="0.3">
      <c r="A941" s="213"/>
      <c r="B941" s="214"/>
      <c r="C941" s="215"/>
      <c r="D941" s="186"/>
      <c r="E941" s="184"/>
      <c r="F941" s="185"/>
      <c r="G941" s="186"/>
      <c r="H941" s="186"/>
      <c r="I941" s="187"/>
      <c r="J941" s="188"/>
      <c r="K941" s="216"/>
      <c r="L941" s="186"/>
      <c r="M941" s="186"/>
      <c r="N941" s="187"/>
      <c r="O941" s="191"/>
      <c r="P941" s="384" t="s">
        <v>713</v>
      </c>
      <c r="Q941" s="218"/>
      <c r="R941" s="219">
        <f t="shared" si="333"/>
        <v>0</v>
      </c>
      <c r="S941" s="219">
        <f t="shared" si="334"/>
        <v>14</v>
      </c>
      <c r="T941" s="195"/>
      <c r="U941" s="196">
        <v>2</v>
      </c>
      <c r="V941" s="89">
        <f t="shared" si="350"/>
        <v>0</v>
      </c>
      <c r="W941" s="220" t="s">
        <v>987</v>
      </c>
      <c r="X941" s="221" t="s">
        <v>995</v>
      </c>
      <c r="Y941" s="222" t="s">
        <v>996</v>
      </c>
      <c r="Z941" s="199"/>
      <c r="AA941" s="218"/>
      <c r="AB941" s="223">
        <v>0</v>
      </c>
      <c r="AC941" s="224" t="s">
        <v>48</v>
      </c>
      <c r="AD941" s="225">
        <f t="shared" si="335"/>
        <v>130</v>
      </c>
      <c r="AE941" s="226">
        <f>CEILING(AD941+AD941*'[1]Nastavení cen'!$J$17,1)</f>
        <v>190</v>
      </c>
      <c r="AF941" s="226">
        <f t="shared" si="336"/>
        <v>0</v>
      </c>
      <c r="AG941" s="241">
        <f>CEILING(AX941+(AX941*'[1]Nastavení cen'!$G$17),1)</f>
        <v>32</v>
      </c>
      <c r="AH941" s="242">
        <f>CEILING(AG941*'[1]Nastavení cen'!$K$17,1)+AG941</f>
        <v>42</v>
      </c>
      <c r="AI941" s="242">
        <f t="shared" si="345"/>
        <v>0</v>
      </c>
      <c r="AJ941" s="228">
        <f t="shared" si="337"/>
        <v>232</v>
      </c>
      <c r="AK941" s="218"/>
      <c r="AL941" s="229">
        <f t="shared" si="338"/>
        <v>0</v>
      </c>
      <c r="AM941" s="204"/>
      <c r="AN941" s="230">
        <v>1.5</v>
      </c>
      <c r="AO941" s="231">
        <f t="shared" si="351"/>
        <v>0</v>
      </c>
      <c r="AP941" s="232">
        <v>0.05</v>
      </c>
      <c r="AQ941" s="233">
        <f t="shared" si="352"/>
        <v>0</v>
      </c>
      <c r="AR941" s="234"/>
      <c r="AS941" s="235"/>
      <c r="AT941" s="236"/>
      <c r="AU941" s="237"/>
      <c r="AV941" s="238">
        <v>20</v>
      </c>
      <c r="AW941" s="239">
        <f>'[1]Nastavení cen'!$H$17</f>
        <v>390</v>
      </c>
      <c r="AX941" s="240">
        <v>32</v>
      </c>
    </row>
    <row r="942" spans="1:50" ht="17.25" hidden="1" customHeight="1" x14ac:dyDescent="0.3">
      <c r="A942" s="213"/>
      <c r="B942" s="214"/>
      <c r="C942" s="215"/>
      <c r="D942" s="186"/>
      <c r="E942" s="184"/>
      <c r="F942" s="185"/>
      <c r="G942" s="186"/>
      <c r="H942" s="186"/>
      <c r="I942" s="187"/>
      <c r="J942" s="188"/>
      <c r="K942" s="216"/>
      <c r="L942" s="186"/>
      <c r="M942" s="186"/>
      <c r="N942" s="187"/>
      <c r="O942" s="191"/>
      <c r="P942" s="384" t="s">
        <v>713</v>
      </c>
      <c r="Q942" s="218"/>
      <c r="R942" s="219">
        <f t="shared" si="333"/>
        <v>0</v>
      </c>
      <c r="S942" s="219">
        <f t="shared" si="334"/>
        <v>14</v>
      </c>
      <c r="T942" s="195"/>
      <c r="U942" s="196">
        <v>2</v>
      </c>
      <c r="V942" s="89">
        <f t="shared" si="350"/>
        <v>0</v>
      </c>
      <c r="W942" s="220" t="s">
        <v>987</v>
      </c>
      <c r="X942" s="221" t="s">
        <v>997</v>
      </c>
      <c r="Y942" s="222" t="s">
        <v>996</v>
      </c>
      <c r="Z942" s="199"/>
      <c r="AA942" s="218"/>
      <c r="AB942" s="223">
        <v>0</v>
      </c>
      <c r="AC942" s="224" t="s">
        <v>48</v>
      </c>
      <c r="AD942" s="225">
        <f t="shared" si="335"/>
        <v>182</v>
      </c>
      <c r="AE942" s="226">
        <f>CEILING(AD942+AD942*'[1]Nastavení cen'!$J$17,1)</f>
        <v>266</v>
      </c>
      <c r="AF942" s="226">
        <f t="shared" si="336"/>
        <v>0</v>
      </c>
      <c r="AG942" s="241">
        <f>CEILING(AX942+(AX942*'[1]Nastavení cen'!$G$17),1)</f>
        <v>48</v>
      </c>
      <c r="AH942" s="242">
        <f>CEILING(AG942*'[1]Nastavení cen'!$K$17,1)+AG942</f>
        <v>63</v>
      </c>
      <c r="AI942" s="242">
        <f t="shared" si="345"/>
        <v>0</v>
      </c>
      <c r="AJ942" s="228">
        <f t="shared" si="337"/>
        <v>329</v>
      </c>
      <c r="AK942" s="218"/>
      <c r="AL942" s="229">
        <f t="shared" si="338"/>
        <v>0</v>
      </c>
      <c r="AM942" s="204"/>
      <c r="AN942" s="230">
        <v>2</v>
      </c>
      <c r="AO942" s="231">
        <f t="shared" si="351"/>
        <v>0</v>
      </c>
      <c r="AP942" s="232">
        <v>0.05</v>
      </c>
      <c r="AQ942" s="233">
        <f t="shared" si="352"/>
        <v>0</v>
      </c>
      <c r="AR942" s="234"/>
      <c r="AS942" s="235"/>
      <c r="AT942" s="236"/>
      <c r="AU942" s="237"/>
      <c r="AV942" s="238">
        <v>28</v>
      </c>
      <c r="AW942" s="239">
        <f>'[1]Nastavení cen'!$H$17</f>
        <v>390</v>
      </c>
      <c r="AX942" s="240">
        <v>48</v>
      </c>
    </row>
    <row r="943" spans="1:50" ht="17.25" hidden="1" customHeight="1" x14ac:dyDescent="0.3">
      <c r="A943" s="213"/>
      <c r="B943" s="214"/>
      <c r="C943" s="215"/>
      <c r="D943" s="186"/>
      <c r="E943" s="184"/>
      <c r="F943" s="185"/>
      <c r="G943" s="186"/>
      <c r="H943" s="186"/>
      <c r="I943" s="187"/>
      <c r="J943" s="188"/>
      <c r="K943" s="216"/>
      <c r="L943" s="186"/>
      <c r="M943" s="186"/>
      <c r="N943" s="187"/>
      <c r="O943" s="191"/>
      <c r="P943" s="384" t="s">
        <v>713</v>
      </c>
      <c r="Q943" s="218"/>
      <c r="R943" s="219">
        <f t="shared" si="333"/>
        <v>0</v>
      </c>
      <c r="S943" s="219">
        <f t="shared" si="334"/>
        <v>14</v>
      </c>
      <c r="T943" s="195"/>
      <c r="U943" s="196">
        <v>5</v>
      </c>
      <c r="V943" s="89">
        <f t="shared" si="350"/>
        <v>0</v>
      </c>
      <c r="W943" s="220" t="s">
        <v>998</v>
      </c>
      <c r="X943" s="221" t="s">
        <v>999</v>
      </c>
      <c r="Y943" s="222" t="s">
        <v>1000</v>
      </c>
      <c r="Z943" s="199"/>
      <c r="AA943" s="218"/>
      <c r="AB943" s="223">
        <v>0</v>
      </c>
      <c r="AC943" s="224" t="s">
        <v>48</v>
      </c>
      <c r="AD943" s="225">
        <f t="shared" si="335"/>
        <v>2789</v>
      </c>
      <c r="AE943" s="226">
        <f>CEILING(AD943+AD943*'[1]Nastavení cen'!$J$17,1)</f>
        <v>4072</v>
      </c>
      <c r="AF943" s="226">
        <f t="shared" si="336"/>
        <v>0</v>
      </c>
      <c r="AG943" s="227">
        <f>CEILING(AX943+(AX943*'[1]Nastavení cen'!$G$17),1)</f>
        <v>2000</v>
      </c>
      <c r="AH943" s="227">
        <f>CEILING(AG943*'[1]Nastavení cen'!$K$17,1)+AG943</f>
        <v>2600</v>
      </c>
      <c r="AI943" s="227">
        <f t="shared" si="345"/>
        <v>0</v>
      </c>
      <c r="AJ943" s="228">
        <f t="shared" si="337"/>
        <v>6672</v>
      </c>
      <c r="AK943" s="218"/>
      <c r="AL943" s="229">
        <f t="shared" si="338"/>
        <v>0</v>
      </c>
      <c r="AM943" s="204"/>
      <c r="AN943" s="230">
        <v>1.5</v>
      </c>
      <c r="AO943" s="231">
        <f t="shared" si="351"/>
        <v>0</v>
      </c>
      <c r="AP943" s="232">
        <v>0.05</v>
      </c>
      <c r="AQ943" s="233">
        <f t="shared" si="352"/>
        <v>0</v>
      </c>
      <c r="AR943" s="234"/>
      <c r="AS943" s="235"/>
      <c r="AT943" s="236"/>
      <c r="AU943" s="237"/>
      <c r="AV943" s="238">
        <v>429</v>
      </c>
      <c r="AW943" s="239">
        <f>'[1]Nastavení cen'!$H$17</f>
        <v>390</v>
      </c>
      <c r="AX943" s="240">
        <v>2000</v>
      </c>
    </row>
    <row r="944" spans="1:50" ht="17.25" hidden="1" customHeight="1" x14ac:dyDescent="0.3">
      <c r="A944" s="213"/>
      <c r="B944" s="214"/>
      <c r="C944" s="215"/>
      <c r="D944" s="186"/>
      <c r="E944" s="184"/>
      <c r="F944" s="185"/>
      <c r="G944" s="186"/>
      <c r="H944" s="186"/>
      <c r="I944" s="187"/>
      <c r="J944" s="188"/>
      <c r="K944" s="216"/>
      <c r="L944" s="186"/>
      <c r="M944" s="186"/>
      <c r="N944" s="187"/>
      <c r="O944" s="191"/>
      <c r="P944" s="384" t="s">
        <v>713</v>
      </c>
      <c r="Q944" s="218"/>
      <c r="R944" s="219">
        <f t="shared" si="333"/>
        <v>0</v>
      </c>
      <c r="S944" s="219">
        <f t="shared" si="334"/>
        <v>14</v>
      </c>
      <c r="T944" s="195"/>
      <c r="U944" s="196">
        <v>3</v>
      </c>
      <c r="V944" s="89">
        <f t="shared" si="350"/>
        <v>0</v>
      </c>
      <c r="W944" s="220" t="s">
        <v>1001</v>
      </c>
      <c r="X944" s="221" t="s">
        <v>1002</v>
      </c>
      <c r="Y944" s="222" t="s">
        <v>1003</v>
      </c>
      <c r="Z944" s="199"/>
      <c r="AA944" s="218"/>
      <c r="AB944" s="223">
        <v>0</v>
      </c>
      <c r="AC944" s="224" t="s">
        <v>48</v>
      </c>
      <c r="AD944" s="225">
        <f t="shared" si="335"/>
        <v>20</v>
      </c>
      <c r="AE944" s="226">
        <f>CEILING(AD944+AD944*'[1]Nastavení cen'!$J$17,1)</f>
        <v>30</v>
      </c>
      <c r="AF944" s="226">
        <f t="shared" si="336"/>
        <v>0</v>
      </c>
      <c r="AG944" s="241">
        <f>CEILING(AX944+(AX944*'[1]Nastavení cen'!$G$17),1)</f>
        <v>25</v>
      </c>
      <c r="AH944" s="242">
        <f>CEILING(AG944*'[1]Nastavení cen'!$K$17,1)+AG944</f>
        <v>33</v>
      </c>
      <c r="AI944" s="242">
        <f t="shared" si="345"/>
        <v>0</v>
      </c>
      <c r="AJ944" s="228">
        <f t="shared" si="337"/>
        <v>63</v>
      </c>
      <c r="AK944" s="218"/>
      <c r="AL944" s="229">
        <f t="shared" si="338"/>
        <v>0</v>
      </c>
      <c r="AM944" s="204"/>
      <c r="AN944" s="230">
        <v>0.01</v>
      </c>
      <c r="AO944" s="231">
        <f t="shared" si="351"/>
        <v>0</v>
      </c>
      <c r="AP944" s="232">
        <v>0.05</v>
      </c>
      <c r="AQ944" s="233">
        <f t="shared" si="352"/>
        <v>0</v>
      </c>
      <c r="AR944" s="234"/>
      <c r="AS944" s="235"/>
      <c r="AT944" s="236"/>
      <c r="AU944" s="237"/>
      <c r="AV944" s="238">
        <v>3</v>
      </c>
      <c r="AW944" s="239">
        <f>'[1]Nastavení cen'!$H$17</f>
        <v>390</v>
      </c>
      <c r="AX944" s="240">
        <v>25</v>
      </c>
    </row>
    <row r="945" spans="1:50" ht="17.25" hidden="1" customHeight="1" x14ac:dyDescent="0.3">
      <c r="A945" s="213"/>
      <c r="B945" s="214"/>
      <c r="C945" s="215"/>
      <c r="D945" s="186"/>
      <c r="E945" s="184"/>
      <c r="F945" s="185"/>
      <c r="G945" s="186"/>
      <c r="H945" s="186"/>
      <c r="I945" s="187"/>
      <c r="J945" s="188"/>
      <c r="K945" s="216"/>
      <c r="L945" s="186"/>
      <c r="M945" s="186"/>
      <c r="N945" s="187"/>
      <c r="O945" s="191"/>
      <c r="P945" s="384" t="s">
        <v>713</v>
      </c>
      <c r="Q945" s="218"/>
      <c r="R945" s="219">
        <f t="shared" si="333"/>
        <v>0</v>
      </c>
      <c r="S945" s="219">
        <f t="shared" si="334"/>
        <v>14</v>
      </c>
      <c r="T945" s="195"/>
      <c r="U945" s="196">
        <v>5</v>
      </c>
      <c r="V945" s="89">
        <f t="shared" si="350"/>
        <v>0</v>
      </c>
      <c r="W945" s="220" t="s">
        <v>1001</v>
      </c>
      <c r="X945" s="221" t="s">
        <v>1004</v>
      </c>
      <c r="Y945" s="222" t="s">
        <v>1005</v>
      </c>
      <c r="Z945" s="199"/>
      <c r="AA945" s="218"/>
      <c r="AB945" s="223">
        <v>0</v>
      </c>
      <c r="AC945" s="224" t="s">
        <v>48</v>
      </c>
      <c r="AD945" s="225">
        <f t="shared" si="335"/>
        <v>293</v>
      </c>
      <c r="AE945" s="226">
        <f>CEILING(AD945+AD945*'[1]Nastavení cen'!$J$17,1)</f>
        <v>428</v>
      </c>
      <c r="AF945" s="226">
        <f t="shared" si="336"/>
        <v>0</v>
      </c>
      <c r="AG945" s="227">
        <f>CEILING(AX945+(AX945*'[1]Nastavení cen'!$G$17),1)</f>
        <v>250</v>
      </c>
      <c r="AH945" s="227">
        <f>CEILING(AG945*'[1]Nastavení cen'!$K$17,1)+AG945</f>
        <v>325</v>
      </c>
      <c r="AI945" s="227">
        <f t="shared" si="345"/>
        <v>0</v>
      </c>
      <c r="AJ945" s="228">
        <f t="shared" si="337"/>
        <v>753</v>
      </c>
      <c r="AK945" s="218"/>
      <c r="AL945" s="229">
        <f t="shared" si="338"/>
        <v>0</v>
      </c>
      <c r="AM945" s="204"/>
      <c r="AN945" s="230">
        <v>4</v>
      </c>
      <c r="AO945" s="231">
        <f t="shared" si="351"/>
        <v>0</v>
      </c>
      <c r="AP945" s="232">
        <v>0.05</v>
      </c>
      <c r="AQ945" s="233">
        <f t="shared" si="352"/>
        <v>0</v>
      </c>
      <c r="AR945" s="234"/>
      <c r="AS945" s="235"/>
      <c r="AT945" s="236"/>
      <c r="AU945" s="237"/>
      <c r="AV945" s="238">
        <v>45</v>
      </c>
      <c r="AW945" s="239">
        <f>'[1]Nastavení cen'!$H$17</f>
        <v>390</v>
      </c>
      <c r="AX945" s="240">
        <v>250</v>
      </c>
    </row>
    <row r="946" spans="1:50" ht="25.05" customHeight="1" x14ac:dyDescent="0.3">
      <c r="A946" s="213"/>
      <c r="B946" s="214"/>
      <c r="C946" s="215"/>
      <c r="D946" s="186"/>
      <c r="E946" s="184"/>
      <c r="F946" s="185"/>
      <c r="G946" s="186"/>
      <c r="H946" s="186"/>
      <c r="I946" s="187"/>
      <c r="J946" s="188"/>
      <c r="K946" s="216"/>
      <c r="L946" s="186"/>
      <c r="M946" s="186"/>
      <c r="N946" s="187"/>
      <c r="O946" s="191"/>
      <c r="P946" s="384" t="s">
        <v>713</v>
      </c>
      <c r="Q946" s="218"/>
      <c r="R946" s="219">
        <f t="shared" si="333"/>
        <v>0</v>
      </c>
      <c r="S946" s="219">
        <f t="shared" si="334"/>
        <v>14</v>
      </c>
      <c r="T946" s="195">
        <v>23</v>
      </c>
      <c r="U946" s="196">
        <v>1</v>
      </c>
      <c r="V946" s="89">
        <f t="shared" si="350"/>
        <v>0</v>
      </c>
      <c r="W946" s="220" t="s">
        <v>1006</v>
      </c>
      <c r="X946" s="221" t="s">
        <v>1007</v>
      </c>
      <c r="Y946" s="222" t="s">
        <v>1008</v>
      </c>
      <c r="Z946" s="199"/>
      <c r="AA946" s="218"/>
      <c r="AB946" s="223">
        <v>136</v>
      </c>
      <c r="AC946" s="224" t="s">
        <v>48</v>
      </c>
      <c r="AD946" s="225">
        <f t="shared" si="335"/>
        <v>20</v>
      </c>
      <c r="AE946" s="226"/>
      <c r="AF946" s="226">
        <f t="shared" si="336"/>
        <v>0</v>
      </c>
      <c r="AG946" s="241">
        <f>CEILING(AX946+(AX946*'[1]Nastavení cen'!$G$17),1)</f>
        <v>8</v>
      </c>
      <c r="AH946" s="242"/>
      <c r="AI946" s="242">
        <f t="shared" si="345"/>
        <v>0</v>
      </c>
      <c r="AJ946" s="228">
        <f t="shared" si="337"/>
        <v>0</v>
      </c>
      <c r="AK946" s="218"/>
      <c r="AL946" s="229">
        <f t="shared" si="338"/>
        <v>0</v>
      </c>
      <c r="AM946" s="204"/>
      <c r="AN946" s="230">
        <v>0.01</v>
      </c>
      <c r="AO946" s="231">
        <f t="shared" si="351"/>
        <v>1.36</v>
      </c>
      <c r="AP946" s="232">
        <v>0.05</v>
      </c>
      <c r="AQ946" s="233" t="s">
        <v>41</v>
      </c>
      <c r="AR946" s="234">
        <f t="shared" ref="AR946:AR948" si="353">AO946*AP946</f>
        <v>6.8000000000000005E-2</v>
      </c>
      <c r="AS946" s="235"/>
      <c r="AT946" s="236"/>
      <c r="AU946" s="237"/>
      <c r="AV946" s="238">
        <v>3</v>
      </c>
      <c r="AW946" s="239">
        <f>'[1]Nastavení cen'!$H$17</f>
        <v>390</v>
      </c>
      <c r="AX946" s="240">
        <v>8</v>
      </c>
    </row>
    <row r="947" spans="1:50" ht="17.25" hidden="1" customHeight="1" x14ac:dyDescent="0.3">
      <c r="A947" s="213"/>
      <c r="B947" s="214"/>
      <c r="C947" s="215"/>
      <c r="D947" s="186"/>
      <c r="E947" s="184"/>
      <c r="F947" s="185"/>
      <c r="G947" s="186"/>
      <c r="H947" s="186"/>
      <c r="I947" s="187"/>
      <c r="J947" s="188"/>
      <c r="K947" s="216"/>
      <c r="L947" s="186"/>
      <c r="M947" s="186"/>
      <c r="N947" s="187"/>
      <c r="O947" s="191"/>
      <c r="P947" s="384" t="s">
        <v>713</v>
      </c>
      <c r="Q947" s="218"/>
      <c r="R947" s="219">
        <f t="shared" si="333"/>
        <v>0</v>
      </c>
      <c r="S947" s="219">
        <f t="shared" si="334"/>
        <v>14</v>
      </c>
      <c r="T947" s="195"/>
      <c r="U947" s="196">
        <v>1</v>
      </c>
      <c r="V947" s="89">
        <f t="shared" si="350"/>
        <v>0</v>
      </c>
      <c r="W947" s="220" t="s">
        <v>1006</v>
      </c>
      <c r="X947" s="221" t="s">
        <v>1007</v>
      </c>
      <c r="Y947" s="222" t="s">
        <v>1009</v>
      </c>
      <c r="Z947" s="199"/>
      <c r="AA947" s="218"/>
      <c r="AB947" s="223">
        <v>0</v>
      </c>
      <c r="AC947" s="224" t="s">
        <v>48</v>
      </c>
      <c r="AD947" s="225">
        <f t="shared" si="335"/>
        <v>20</v>
      </c>
      <c r="AE947" s="226">
        <f>CEILING(AD947+AD947*'[1]Nastavení cen'!$J$17,1)</f>
        <v>30</v>
      </c>
      <c r="AF947" s="226">
        <f t="shared" si="336"/>
        <v>0</v>
      </c>
      <c r="AG947" s="241">
        <f>CEILING(AX947+(AX947*'[1]Nastavení cen'!$G$17),1)</f>
        <v>8</v>
      </c>
      <c r="AH947" s="242">
        <f>CEILING(AG947*'[1]Nastavení cen'!$K$17,1)+AG947</f>
        <v>11</v>
      </c>
      <c r="AI947" s="242">
        <f t="shared" si="345"/>
        <v>0</v>
      </c>
      <c r="AJ947" s="228">
        <f t="shared" si="337"/>
        <v>41</v>
      </c>
      <c r="AK947" s="218"/>
      <c r="AL947" s="229">
        <f t="shared" si="338"/>
        <v>0</v>
      </c>
      <c r="AM947" s="204"/>
      <c r="AN947" s="230">
        <v>0.01</v>
      </c>
      <c r="AO947" s="231">
        <f t="shared" si="351"/>
        <v>0</v>
      </c>
      <c r="AP947" s="232">
        <v>0.05</v>
      </c>
      <c r="AQ947" s="233" t="s">
        <v>41</v>
      </c>
      <c r="AR947" s="234">
        <f t="shared" si="353"/>
        <v>0</v>
      </c>
      <c r="AS947" s="235"/>
      <c r="AT947" s="236"/>
      <c r="AU947" s="237"/>
      <c r="AV947" s="238">
        <v>3</v>
      </c>
      <c r="AW947" s="239">
        <f>'[1]Nastavení cen'!$H$17</f>
        <v>390</v>
      </c>
      <c r="AX947" s="240">
        <v>8</v>
      </c>
    </row>
    <row r="948" spans="1:50" ht="17.25" hidden="1" customHeight="1" x14ac:dyDescent="0.3">
      <c r="A948" s="213"/>
      <c r="B948" s="214"/>
      <c r="C948" s="215"/>
      <c r="D948" s="186"/>
      <c r="E948" s="184"/>
      <c r="F948" s="185"/>
      <c r="G948" s="186"/>
      <c r="H948" s="186"/>
      <c r="I948" s="187"/>
      <c r="J948" s="188"/>
      <c r="K948" s="216"/>
      <c r="L948" s="186"/>
      <c r="M948" s="186"/>
      <c r="N948" s="187"/>
      <c r="O948" s="191"/>
      <c r="P948" s="384" t="s">
        <v>713</v>
      </c>
      <c r="Q948" s="218"/>
      <c r="R948" s="219">
        <f t="shared" si="333"/>
        <v>0</v>
      </c>
      <c r="S948" s="219">
        <f t="shared" si="334"/>
        <v>14</v>
      </c>
      <c r="T948" s="195"/>
      <c r="U948" s="196">
        <v>1</v>
      </c>
      <c r="V948" s="89">
        <f t="shared" si="350"/>
        <v>0</v>
      </c>
      <c r="W948" s="220" t="s">
        <v>1006</v>
      </c>
      <c r="X948" s="221" t="s">
        <v>1010</v>
      </c>
      <c r="Y948" s="222" t="s">
        <v>1011</v>
      </c>
      <c r="Z948" s="199"/>
      <c r="AA948" s="218"/>
      <c r="AB948" s="223">
        <v>0</v>
      </c>
      <c r="AC948" s="224" t="s">
        <v>146</v>
      </c>
      <c r="AD948" s="225">
        <f t="shared" si="335"/>
        <v>46</v>
      </c>
      <c r="AE948" s="226">
        <f>CEILING(AD948+AD948*'[1]Nastavení cen'!$J$17,1)</f>
        <v>68</v>
      </c>
      <c r="AF948" s="226">
        <f t="shared" si="336"/>
        <v>0</v>
      </c>
      <c r="AG948" s="241">
        <f>CEILING(AX948+(AX948*'[1]Nastavení cen'!$G$17),1)</f>
        <v>11</v>
      </c>
      <c r="AH948" s="242">
        <f>CEILING(AG948*'[1]Nastavení cen'!$K$17,1)+AG948</f>
        <v>15</v>
      </c>
      <c r="AI948" s="242">
        <f t="shared" si="345"/>
        <v>0</v>
      </c>
      <c r="AJ948" s="228">
        <f t="shared" si="337"/>
        <v>83</v>
      </c>
      <c r="AK948" s="218"/>
      <c r="AL948" s="229">
        <f t="shared" si="338"/>
        <v>0</v>
      </c>
      <c r="AM948" s="204"/>
      <c r="AN948" s="230">
        <v>0.4</v>
      </c>
      <c r="AO948" s="231">
        <f t="shared" si="351"/>
        <v>0</v>
      </c>
      <c r="AP948" s="232">
        <v>0.05</v>
      </c>
      <c r="AQ948" s="233" t="s">
        <v>41</v>
      </c>
      <c r="AR948" s="234">
        <f t="shared" si="353"/>
        <v>0</v>
      </c>
      <c r="AS948" s="235"/>
      <c r="AT948" s="236"/>
      <c r="AU948" s="237"/>
      <c r="AV948" s="238">
        <v>7</v>
      </c>
      <c r="AW948" s="239">
        <f>'[1]Nastavení cen'!$H$17</f>
        <v>390</v>
      </c>
      <c r="AX948" s="240">
        <v>11</v>
      </c>
    </row>
    <row r="949" spans="1:50" ht="17.25" hidden="1" customHeight="1" x14ac:dyDescent="0.3">
      <c r="A949" s="213"/>
      <c r="B949" s="214"/>
      <c r="C949" s="215"/>
      <c r="D949" s="186"/>
      <c r="E949" s="184"/>
      <c r="F949" s="185"/>
      <c r="G949" s="186"/>
      <c r="H949" s="186"/>
      <c r="I949" s="187"/>
      <c r="J949" s="188"/>
      <c r="K949" s="216"/>
      <c r="L949" s="186"/>
      <c r="M949" s="186"/>
      <c r="N949" s="187"/>
      <c r="O949" s="191"/>
      <c r="P949" s="384" t="s">
        <v>713</v>
      </c>
      <c r="Q949" s="218"/>
      <c r="R949" s="219">
        <f t="shared" si="333"/>
        <v>0</v>
      </c>
      <c r="S949" s="219">
        <f t="shared" si="334"/>
        <v>14</v>
      </c>
      <c r="T949" s="195"/>
      <c r="U949" s="196">
        <v>1</v>
      </c>
      <c r="V949" s="89">
        <f t="shared" si="350"/>
        <v>0</v>
      </c>
      <c r="W949" s="220" t="s">
        <v>1006</v>
      </c>
      <c r="X949" s="221" t="s">
        <v>1012</v>
      </c>
      <c r="Y949" s="222" t="s">
        <v>1013</v>
      </c>
      <c r="Z949" s="199"/>
      <c r="AA949" s="218"/>
      <c r="AB949" s="223">
        <v>0</v>
      </c>
      <c r="AC949" s="224" t="s">
        <v>48</v>
      </c>
      <c r="AD949" s="225">
        <f t="shared" si="335"/>
        <v>72</v>
      </c>
      <c r="AE949" s="226">
        <f>CEILING(AD949+AD949*'[1]Nastavení cen'!$J$17,1)</f>
        <v>106</v>
      </c>
      <c r="AF949" s="226">
        <f t="shared" si="336"/>
        <v>0</v>
      </c>
      <c r="AG949" s="241">
        <f>CEILING(AX949+(AX949*'[1]Nastavení cen'!$G$17),1)</f>
        <v>25</v>
      </c>
      <c r="AH949" s="242">
        <f>CEILING(AG949*'[1]Nastavení cen'!$K$17,1)+AG949</f>
        <v>33</v>
      </c>
      <c r="AI949" s="242">
        <f t="shared" si="345"/>
        <v>0</v>
      </c>
      <c r="AJ949" s="228">
        <f t="shared" si="337"/>
        <v>139</v>
      </c>
      <c r="AK949" s="218"/>
      <c r="AL949" s="229">
        <f t="shared" si="338"/>
        <v>0</v>
      </c>
      <c r="AM949" s="204"/>
      <c r="AN949" s="230">
        <v>10</v>
      </c>
      <c r="AO949" s="231">
        <f t="shared" si="351"/>
        <v>0</v>
      </c>
      <c r="AP949" s="232">
        <v>0.05</v>
      </c>
      <c r="AQ949" s="233">
        <f t="shared" ref="AQ949:AQ983" si="354">AB949*AN949*AP949</f>
        <v>0</v>
      </c>
      <c r="AR949" s="234"/>
      <c r="AS949" s="235"/>
      <c r="AT949" s="236"/>
      <c r="AU949" s="237"/>
      <c r="AV949" s="238">
        <v>11</v>
      </c>
      <c r="AW949" s="239">
        <f>'[1]Nastavení cen'!$H$17</f>
        <v>390</v>
      </c>
      <c r="AX949" s="240">
        <v>25</v>
      </c>
    </row>
    <row r="950" spans="1:50" ht="17.25" hidden="1" customHeight="1" x14ac:dyDescent="0.3">
      <c r="A950" s="213"/>
      <c r="B950" s="214"/>
      <c r="C950" s="215"/>
      <c r="D950" s="186"/>
      <c r="E950" s="184"/>
      <c r="F950" s="185"/>
      <c r="G950" s="186"/>
      <c r="H950" s="186"/>
      <c r="I950" s="187"/>
      <c r="J950" s="188"/>
      <c r="K950" s="216"/>
      <c r="L950" s="186"/>
      <c r="M950" s="186"/>
      <c r="N950" s="187"/>
      <c r="O950" s="191"/>
      <c r="P950" s="384" t="s">
        <v>713</v>
      </c>
      <c r="Q950" s="218"/>
      <c r="R950" s="219">
        <f t="shared" si="333"/>
        <v>0</v>
      </c>
      <c r="S950" s="219">
        <f t="shared" si="334"/>
        <v>14</v>
      </c>
      <c r="T950" s="195"/>
      <c r="U950" s="196">
        <v>2</v>
      </c>
      <c r="V950" s="89">
        <f t="shared" si="350"/>
        <v>0</v>
      </c>
      <c r="W950" s="220" t="s">
        <v>1006</v>
      </c>
      <c r="X950" s="221" t="s">
        <v>1014</v>
      </c>
      <c r="Y950" s="222" t="s">
        <v>1015</v>
      </c>
      <c r="Z950" s="199"/>
      <c r="AA950" s="218"/>
      <c r="AB950" s="223">
        <v>0</v>
      </c>
      <c r="AC950" s="224" t="s">
        <v>48</v>
      </c>
      <c r="AD950" s="225">
        <f t="shared" si="335"/>
        <v>137</v>
      </c>
      <c r="AE950" s="226">
        <f>CEILING(AD950+AD950*'[1]Nastavení cen'!$J$17,1)</f>
        <v>201</v>
      </c>
      <c r="AF950" s="226">
        <f t="shared" si="336"/>
        <v>0</v>
      </c>
      <c r="AG950" s="241">
        <f>CEILING(AX950+(AX950*'[1]Nastavení cen'!$G$17),1)</f>
        <v>39</v>
      </c>
      <c r="AH950" s="242">
        <f>CEILING(AG950*'[1]Nastavení cen'!$K$17,1)+AG950</f>
        <v>51</v>
      </c>
      <c r="AI950" s="242">
        <f t="shared" si="345"/>
        <v>0</v>
      </c>
      <c r="AJ950" s="228">
        <f t="shared" si="337"/>
        <v>252</v>
      </c>
      <c r="AK950" s="218"/>
      <c r="AL950" s="229">
        <f t="shared" si="338"/>
        <v>0</v>
      </c>
      <c r="AM950" s="204"/>
      <c r="AN950" s="230">
        <v>3</v>
      </c>
      <c r="AO950" s="231">
        <f t="shared" si="351"/>
        <v>0</v>
      </c>
      <c r="AP950" s="232">
        <v>0.05</v>
      </c>
      <c r="AQ950" s="233">
        <f t="shared" si="354"/>
        <v>0</v>
      </c>
      <c r="AR950" s="234"/>
      <c r="AS950" s="235"/>
      <c r="AT950" s="236"/>
      <c r="AU950" s="237"/>
      <c r="AV950" s="238">
        <v>21</v>
      </c>
      <c r="AW950" s="239">
        <f>'[1]Nastavení cen'!$H$17</f>
        <v>390</v>
      </c>
      <c r="AX950" s="240">
        <v>39</v>
      </c>
    </row>
    <row r="951" spans="1:50" ht="25.05" customHeight="1" x14ac:dyDescent="0.3">
      <c r="A951" s="213"/>
      <c r="B951" s="214"/>
      <c r="C951" s="215"/>
      <c r="D951" s="186"/>
      <c r="E951" s="184"/>
      <c r="F951" s="185"/>
      <c r="G951" s="186"/>
      <c r="H951" s="186"/>
      <c r="I951" s="187"/>
      <c r="J951" s="188"/>
      <c r="K951" s="216"/>
      <c r="L951" s="186"/>
      <c r="M951" s="186"/>
      <c r="N951" s="187"/>
      <c r="O951" s="191"/>
      <c r="P951" s="384" t="s">
        <v>713</v>
      </c>
      <c r="Q951" s="218"/>
      <c r="R951" s="219">
        <f t="shared" si="333"/>
        <v>0</v>
      </c>
      <c r="S951" s="219">
        <f t="shared" si="334"/>
        <v>14</v>
      </c>
      <c r="T951" s="195">
        <v>24</v>
      </c>
      <c r="U951" s="196">
        <v>2</v>
      </c>
      <c r="V951" s="89">
        <f t="shared" si="350"/>
        <v>0</v>
      </c>
      <c r="W951" s="220" t="s">
        <v>1006</v>
      </c>
      <c r="X951" s="221" t="s">
        <v>1016</v>
      </c>
      <c r="Y951" s="222" t="s">
        <v>1015</v>
      </c>
      <c r="Z951" s="199"/>
      <c r="AA951" s="218"/>
      <c r="AB951" s="223">
        <v>136</v>
      </c>
      <c r="AC951" s="224" t="s">
        <v>48</v>
      </c>
      <c r="AD951" s="225">
        <f t="shared" si="335"/>
        <v>215</v>
      </c>
      <c r="AE951" s="226"/>
      <c r="AF951" s="226">
        <f t="shared" si="336"/>
        <v>0</v>
      </c>
      <c r="AG951" s="241">
        <f>CEILING(AX951+(AX951*'[1]Nastavení cen'!$G$17),1)</f>
        <v>50</v>
      </c>
      <c r="AH951" s="242"/>
      <c r="AI951" s="242">
        <f t="shared" si="345"/>
        <v>0</v>
      </c>
      <c r="AJ951" s="228">
        <f t="shared" si="337"/>
        <v>0</v>
      </c>
      <c r="AK951" s="218"/>
      <c r="AL951" s="229">
        <f t="shared" si="338"/>
        <v>0</v>
      </c>
      <c r="AM951" s="204"/>
      <c r="AN951" s="230">
        <v>4</v>
      </c>
      <c r="AO951" s="231">
        <f t="shared" si="351"/>
        <v>544</v>
      </c>
      <c r="AP951" s="232">
        <v>0.05</v>
      </c>
      <c r="AQ951" s="233">
        <f t="shared" si="354"/>
        <v>27.200000000000003</v>
      </c>
      <c r="AR951" s="234"/>
      <c r="AS951" s="235"/>
      <c r="AT951" s="236"/>
      <c r="AU951" s="237"/>
      <c r="AV951" s="238">
        <v>33</v>
      </c>
      <c r="AW951" s="239">
        <f>'[1]Nastavení cen'!$H$17</f>
        <v>390</v>
      </c>
      <c r="AX951" s="240">
        <v>50</v>
      </c>
    </row>
    <row r="952" spans="1:50" ht="17.25" hidden="1" customHeight="1" x14ac:dyDescent="0.3">
      <c r="A952" s="213"/>
      <c r="B952" s="214"/>
      <c r="C952" s="215"/>
      <c r="D952" s="186"/>
      <c r="E952" s="184"/>
      <c r="F952" s="185"/>
      <c r="G952" s="186"/>
      <c r="H952" s="186"/>
      <c r="I952" s="187"/>
      <c r="J952" s="188"/>
      <c r="K952" s="216"/>
      <c r="L952" s="186"/>
      <c r="M952" s="186"/>
      <c r="N952" s="187"/>
      <c r="O952" s="191"/>
      <c r="P952" s="384" t="s">
        <v>713</v>
      </c>
      <c r="Q952" s="218"/>
      <c r="R952" s="219">
        <f t="shared" si="333"/>
        <v>0</v>
      </c>
      <c r="S952" s="219">
        <f t="shared" si="334"/>
        <v>14</v>
      </c>
      <c r="T952" s="195"/>
      <c r="U952" s="196">
        <v>2</v>
      </c>
      <c r="V952" s="89">
        <f t="shared" si="350"/>
        <v>0</v>
      </c>
      <c r="W952" s="220" t="s">
        <v>1006</v>
      </c>
      <c r="X952" s="221" t="s">
        <v>1017</v>
      </c>
      <c r="Y952" s="222" t="s">
        <v>1015</v>
      </c>
      <c r="Z952" s="199"/>
      <c r="AA952" s="218"/>
      <c r="AB952" s="223">
        <v>0</v>
      </c>
      <c r="AC952" s="224" t="s">
        <v>48</v>
      </c>
      <c r="AD952" s="225">
        <f t="shared" si="335"/>
        <v>163</v>
      </c>
      <c r="AE952" s="226">
        <f>CEILING(AD952+AD952*'[1]Nastavení cen'!$J$17,1)</f>
        <v>238</v>
      </c>
      <c r="AF952" s="226">
        <f t="shared" si="336"/>
        <v>0</v>
      </c>
      <c r="AG952" s="241">
        <f>CEILING(AX952+(AX952*'[1]Nastavení cen'!$G$17),1)</f>
        <v>50</v>
      </c>
      <c r="AH952" s="242">
        <f>CEILING(AG952*'[1]Nastavení cen'!$K$17,1)+AG952</f>
        <v>65</v>
      </c>
      <c r="AI952" s="242">
        <f t="shared" si="345"/>
        <v>0</v>
      </c>
      <c r="AJ952" s="228">
        <f t="shared" si="337"/>
        <v>303</v>
      </c>
      <c r="AK952" s="218"/>
      <c r="AL952" s="229">
        <f t="shared" si="338"/>
        <v>0</v>
      </c>
      <c r="AM952" s="204"/>
      <c r="AN952" s="230">
        <v>4</v>
      </c>
      <c r="AO952" s="231">
        <f t="shared" si="351"/>
        <v>0</v>
      </c>
      <c r="AP952" s="232">
        <v>0.05</v>
      </c>
      <c r="AQ952" s="233">
        <f t="shared" si="354"/>
        <v>0</v>
      </c>
      <c r="AR952" s="234"/>
      <c r="AS952" s="235"/>
      <c r="AT952" s="236"/>
      <c r="AU952" s="237"/>
      <c r="AV952" s="238">
        <v>25</v>
      </c>
      <c r="AW952" s="239">
        <f>'[1]Nastavení cen'!$H$17</f>
        <v>390</v>
      </c>
      <c r="AX952" s="240">
        <v>50</v>
      </c>
    </row>
    <row r="953" spans="1:50" ht="17.25" hidden="1" customHeight="1" x14ac:dyDescent="0.3">
      <c r="A953" s="213"/>
      <c r="B953" s="214"/>
      <c r="C953" s="215"/>
      <c r="D953" s="186"/>
      <c r="E953" s="184"/>
      <c r="F953" s="185"/>
      <c r="G953" s="186"/>
      <c r="H953" s="186"/>
      <c r="I953" s="187"/>
      <c r="J953" s="188"/>
      <c r="K953" s="216"/>
      <c r="L953" s="186"/>
      <c r="M953" s="186"/>
      <c r="N953" s="187"/>
      <c r="O953" s="191"/>
      <c r="P953" s="384" t="s">
        <v>713</v>
      </c>
      <c r="Q953" s="218"/>
      <c r="R953" s="219">
        <f t="shared" si="333"/>
        <v>0</v>
      </c>
      <c r="S953" s="219">
        <f t="shared" si="334"/>
        <v>14</v>
      </c>
      <c r="T953" s="195"/>
      <c r="U953" s="196">
        <v>1</v>
      </c>
      <c r="V953" s="89">
        <f t="shared" si="350"/>
        <v>0</v>
      </c>
      <c r="W953" s="220" t="s">
        <v>1006</v>
      </c>
      <c r="X953" s="221" t="s">
        <v>1018</v>
      </c>
      <c r="Y953" s="222" t="s">
        <v>1015</v>
      </c>
      <c r="Z953" s="199"/>
      <c r="AA953" s="218"/>
      <c r="AB953" s="223">
        <v>0</v>
      </c>
      <c r="AC953" s="224" t="s">
        <v>48</v>
      </c>
      <c r="AD953" s="225">
        <f t="shared" si="335"/>
        <v>176</v>
      </c>
      <c r="AE953" s="226">
        <f>CEILING(AD953+AD953*'[1]Nastavení cen'!$J$17,1)</f>
        <v>257</v>
      </c>
      <c r="AF953" s="226">
        <f t="shared" si="336"/>
        <v>0</v>
      </c>
      <c r="AG953" s="241">
        <f>CEILING(AX953+(AX953*'[1]Nastavení cen'!$G$17),1)</f>
        <v>50</v>
      </c>
      <c r="AH953" s="242">
        <f>CEILING(AG953*'[1]Nastavení cen'!$K$17,1)+AG953</f>
        <v>65</v>
      </c>
      <c r="AI953" s="242">
        <f t="shared" si="345"/>
        <v>0</v>
      </c>
      <c r="AJ953" s="228">
        <f t="shared" si="337"/>
        <v>322</v>
      </c>
      <c r="AK953" s="218"/>
      <c r="AL953" s="229">
        <f t="shared" si="338"/>
        <v>0</v>
      </c>
      <c r="AM953" s="204"/>
      <c r="AN953" s="230">
        <v>4</v>
      </c>
      <c r="AO953" s="231">
        <f t="shared" si="351"/>
        <v>0</v>
      </c>
      <c r="AP953" s="232">
        <v>0.05</v>
      </c>
      <c r="AQ953" s="233">
        <f t="shared" si="354"/>
        <v>0</v>
      </c>
      <c r="AR953" s="234"/>
      <c r="AS953" s="235"/>
      <c r="AT953" s="236"/>
      <c r="AU953" s="237"/>
      <c r="AV953" s="238">
        <v>27</v>
      </c>
      <c r="AW953" s="239">
        <f>'[1]Nastavení cen'!$H$17</f>
        <v>390</v>
      </c>
      <c r="AX953" s="240">
        <v>50</v>
      </c>
    </row>
    <row r="954" spans="1:50" ht="17.25" hidden="1" customHeight="1" x14ac:dyDescent="0.3">
      <c r="A954" s="213"/>
      <c r="B954" s="214"/>
      <c r="C954" s="215"/>
      <c r="D954" s="186"/>
      <c r="E954" s="184"/>
      <c r="F954" s="185"/>
      <c r="G954" s="186"/>
      <c r="H954" s="186"/>
      <c r="I954" s="187"/>
      <c r="J954" s="188"/>
      <c r="K954" s="216"/>
      <c r="L954" s="186"/>
      <c r="M954" s="186"/>
      <c r="N954" s="187"/>
      <c r="O954" s="191"/>
      <c r="P954" s="384" t="s">
        <v>713</v>
      </c>
      <c r="Q954" s="218"/>
      <c r="R954" s="219">
        <f t="shared" si="333"/>
        <v>0</v>
      </c>
      <c r="S954" s="219">
        <f t="shared" si="334"/>
        <v>14</v>
      </c>
      <c r="T954" s="195"/>
      <c r="U954" s="196">
        <v>2</v>
      </c>
      <c r="V954" s="89">
        <f t="shared" si="350"/>
        <v>0</v>
      </c>
      <c r="W954" s="220" t="s">
        <v>1006</v>
      </c>
      <c r="X954" s="221" t="s">
        <v>1019</v>
      </c>
      <c r="Y954" s="222" t="s">
        <v>1015</v>
      </c>
      <c r="Z954" s="199"/>
      <c r="AA954" s="218"/>
      <c r="AB954" s="223">
        <v>0</v>
      </c>
      <c r="AC954" s="224" t="s">
        <v>48</v>
      </c>
      <c r="AD954" s="225">
        <f t="shared" si="335"/>
        <v>280</v>
      </c>
      <c r="AE954" s="226">
        <f>CEILING(AD954+AD954*'[1]Nastavení cen'!$J$17,1)</f>
        <v>409</v>
      </c>
      <c r="AF954" s="226">
        <f t="shared" si="336"/>
        <v>0</v>
      </c>
      <c r="AG954" s="241">
        <f>CEILING(AX954+(AX954*'[1]Nastavení cen'!$G$17),1)</f>
        <v>50</v>
      </c>
      <c r="AH954" s="242">
        <f>CEILING(AG954*'[1]Nastavení cen'!$K$17,1)+AG954</f>
        <v>65</v>
      </c>
      <c r="AI954" s="242">
        <f t="shared" si="345"/>
        <v>0</v>
      </c>
      <c r="AJ954" s="228">
        <f t="shared" si="337"/>
        <v>474</v>
      </c>
      <c r="AK954" s="218"/>
      <c r="AL954" s="229">
        <f t="shared" si="338"/>
        <v>0</v>
      </c>
      <c r="AM954" s="204"/>
      <c r="AN954" s="230">
        <v>1</v>
      </c>
      <c r="AO954" s="231">
        <f t="shared" si="351"/>
        <v>0</v>
      </c>
      <c r="AP954" s="232">
        <v>0.05</v>
      </c>
      <c r="AQ954" s="233">
        <f t="shared" si="354"/>
        <v>0</v>
      </c>
      <c r="AR954" s="234"/>
      <c r="AS954" s="235"/>
      <c r="AT954" s="236"/>
      <c r="AU954" s="237"/>
      <c r="AV954" s="238">
        <v>43</v>
      </c>
      <c r="AW954" s="239">
        <f>'[1]Nastavení cen'!$H$17</f>
        <v>390</v>
      </c>
      <c r="AX954" s="240">
        <v>50</v>
      </c>
    </row>
    <row r="955" spans="1:50" ht="17.25" hidden="1" customHeight="1" x14ac:dyDescent="0.3">
      <c r="A955" s="213"/>
      <c r="B955" s="214"/>
      <c r="C955" s="215"/>
      <c r="D955" s="186"/>
      <c r="E955" s="184"/>
      <c r="F955" s="185"/>
      <c r="G955" s="186"/>
      <c r="H955" s="186"/>
      <c r="I955" s="187"/>
      <c r="J955" s="188"/>
      <c r="K955" s="216"/>
      <c r="L955" s="186"/>
      <c r="M955" s="186"/>
      <c r="N955" s="187"/>
      <c r="O955" s="191"/>
      <c r="P955" s="384" t="s">
        <v>713</v>
      </c>
      <c r="Q955" s="218"/>
      <c r="R955" s="219">
        <f t="shared" si="333"/>
        <v>0</v>
      </c>
      <c r="S955" s="219">
        <f t="shared" si="334"/>
        <v>14</v>
      </c>
      <c r="T955" s="195"/>
      <c r="U955" s="196">
        <v>2</v>
      </c>
      <c r="V955" s="89">
        <f t="shared" si="350"/>
        <v>0</v>
      </c>
      <c r="W955" s="220" t="s">
        <v>1006</v>
      </c>
      <c r="X955" s="221" t="s">
        <v>1020</v>
      </c>
      <c r="Y955" s="222" t="s">
        <v>1013</v>
      </c>
      <c r="Z955" s="199"/>
      <c r="AA955" s="218"/>
      <c r="AB955" s="223">
        <v>0</v>
      </c>
      <c r="AC955" s="224" t="s">
        <v>48</v>
      </c>
      <c r="AD955" s="225">
        <f t="shared" si="335"/>
        <v>72</v>
      </c>
      <c r="AE955" s="226">
        <f>CEILING(AD955+AD955*'[1]Nastavení cen'!$J$17,1)</f>
        <v>106</v>
      </c>
      <c r="AF955" s="226">
        <f t="shared" si="336"/>
        <v>0</v>
      </c>
      <c r="AG955" s="241">
        <f>CEILING(AX955+(AX955*'[1]Nastavení cen'!$G$17),1)</f>
        <v>25</v>
      </c>
      <c r="AH955" s="242">
        <f>CEILING(AG955*'[1]Nastavení cen'!$K$17,1)+AG955</f>
        <v>33</v>
      </c>
      <c r="AI955" s="242">
        <f t="shared" si="345"/>
        <v>0</v>
      </c>
      <c r="AJ955" s="228">
        <f t="shared" si="337"/>
        <v>139</v>
      </c>
      <c r="AK955" s="218"/>
      <c r="AL955" s="229">
        <f t="shared" si="338"/>
        <v>0</v>
      </c>
      <c r="AM955" s="204"/>
      <c r="AN955" s="230">
        <v>2</v>
      </c>
      <c r="AO955" s="231">
        <f t="shared" si="351"/>
        <v>0</v>
      </c>
      <c r="AP955" s="232">
        <v>0.05</v>
      </c>
      <c r="AQ955" s="233">
        <f t="shared" si="354"/>
        <v>0</v>
      </c>
      <c r="AR955" s="234"/>
      <c r="AS955" s="235"/>
      <c r="AT955" s="236"/>
      <c r="AU955" s="237"/>
      <c r="AV955" s="238">
        <v>11</v>
      </c>
      <c r="AW955" s="239">
        <f>'[1]Nastavení cen'!$H$17</f>
        <v>390</v>
      </c>
      <c r="AX955" s="240">
        <v>25</v>
      </c>
    </row>
    <row r="956" spans="1:50" ht="17.25" hidden="1" customHeight="1" x14ac:dyDescent="0.3">
      <c r="A956" s="213"/>
      <c r="B956" s="214"/>
      <c r="C956" s="215"/>
      <c r="D956" s="186"/>
      <c r="E956" s="184"/>
      <c r="F956" s="185"/>
      <c r="G956" s="186"/>
      <c r="H956" s="186"/>
      <c r="I956" s="187"/>
      <c r="J956" s="188"/>
      <c r="K956" s="216"/>
      <c r="L956" s="186"/>
      <c r="M956" s="186"/>
      <c r="N956" s="187"/>
      <c r="O956" s="191"/>
      <c r="P956" s="384" t="s">
        <v>713</v>
      </c>
      <c r="Q956" s="218"/>
      <c r="R956" s="219">
        <f t="shared" si="333"/>
        <v>0</v>
      </c>
      <c r="S956" s="219">
        <f t="shared" si="334"/>
        <v>14</v>
      </c>
      <c r="T956" s="195"/>
      <c r="U956" s="196">
        <v>2</v>
      </c>
      <c r="V956" s="89">
        <f t="shared" si="350"/>
        <v>0</v>
      </c>
      <c r="W956" s="220" t="s">
        <v>1006</v>
      </c>
      <c r="X956" s="221" t="s">
        <v>1021</v>
      </c>
      <c r="Y956" s="222" t="s">
        <v>1015</v>
      </c>
      <c r="Z956" s="199"/>
      <c r="AA956" s="218"/>
      <c r="AB956" s="223">
        <v>0</v>
      </c>
      <c r="AC956" s="224" t="s">
        <v>48</v>
      </c>
      <c r="AD956" s="225">
        <f t="shared" si="335"/>
        <v>117</v>
      </c>
      <c r="AE956" s="226">
        <f>CEILING(AD956+AD956*'[1]Nastavení cen'!$J$17,1)</f>
        <v>171</v>
      </c>
      <c r="AF956" s="226">
        <f t="shared" si="336"/>
        <v>0</v>
      </c>
      <c r="AG956" s="241">
        <f>CEILING(AX956+(AX956*'[1]Nastavení cen'!$G$17),1)</f>
        <v>39</v>
      </c>
      <c r="AH956" s="242">
        <f>CEILING(AG956*'[1]Nastavení cen'!$K$17,1)+AG956</f>
        <v>51</v>
      </c>
      <c r="AI956" s="242">
        <f t="shared" si="345"/>
        <v>0</v>
      </c>
      <c r="AJ956" s="228">
        <f t="shared" si="337"/>
        <v>222</v>
      </c>
      <c r="AK956" s="218"/>
      <c r="AL956" s="229">
        <f t="shared" si="338"/>
        <v>0</v>
      </c>
      <c r="AM956" s="204"/>
      <c r="AN956" s="230">
        <v>2</v>
      </c>
      <c r="AO956" s="231">
        <f t="shared" si="351"/>
        <v>0</v>
      </c>
      <c r="AP956" s="232">
        <v>0.05</v>
      </c>
      <c r="AQ956" s="233">
        <f t="shared" si="354"/>
        <v>0</v>
      </c>
      <c r="AR956" s="234"/>
      <c r="AS956" s="235"/>
      <c r="AT956" s="236"/>
      <c r="AU956" s="237"/>
      <c r="AV956" s="238">
        <v>18</v>
      </c>
      <c r="AW956" s="239">
        <f>'[1]Nastavení cen'!$H$17</f>
        <v>390</v>
      </c>
      <c r="AX956" s="240">
        <v>39</v>
      </c>
    </row>
    <row r="957" spans="1:50" ht="17.25" hidden="1" customHeight="1" x14ac:dyDescent="0.3">
      <c r="A957" s="213"/>
      <c r="B957" s="214"/>
      <c r="C957" s="215"/>
      <c r="D957" s="186"/>
      <c r="E957" s="184"/>
      <c r="F957" s="185"/>
      <c r="G957" s="186"/>
      <c r="H957" s="186"/>
      <c r="I957" s="187"/>
      <c r="J957" s="188"/>
      <c r="K957" s="216"/>
      <c r="L957" s="186"/>
      <c r="M957" s="186"/>
      <c r="N957" s="187"/>
      <c r="O957" s="191"/>
      <c r="P957" s="384" t="s">
        <v>713</v>
      </c>
      <c r="Q957" s="218"/>
      <c r="R957" s="219">
        <f t="shared" si="333"/>
        <v>0</v>
      </c>
      <c r="S957" s="219">
        <f t="shared" si="334"/>
        <v>14</v>
      </c>
      <c r="T957" s="195"/>
      <c r="U957" s="196">
        <v>1</v>
      </c>
      <c r="V957" s="89">
        <f t="shared" si="350"/>
        <v>0</v>
      </c>
      <c r="W957" s="220" t="s">
        <v>1006</v>
      </c>
      <c r="X957" s="221" t="s">
        <v>1022</v>
      </c>
      <c r="Y957" s="222" t="s">
        <v>1008</v>
      </c>
      <c r="Z957" s="199"/>
      <c r="AA957" s="218"/>
      <c r="AB957" s="223">
        <v>0</v>
      </c>
      <c r="AC957" s="224" t="s">
        <v>48</v>
      </c>
      <c r="AD957" s="225">
        <f t="shared" si="335"/>
        <v>26</v>
      </c>
      <c r="AE957" s="226">
        <f>CEILING(AD957+AD957*'[1]Nastavení cen'!$J$17,1)</f>
        <v>38</v>
      </c>
      <c r="AF957" s="226">
        <f t="shared" si="336"/>
        <v>0</v>
      </c>
      <c r="AG957" s="241">
        <f>CEILING(AX957+(AX957*'[1]Nastavení cen'!$G$17),1)</f>
        <v>6</v>
      </c>
      <c r="AH957" s="242">
        <f>CEILING(AG957*'[1]Nastavení cen'!$K$17,1)+AG957</f>
        <v>8</v>
      </c>
      <c r="AI957" s="242">
        <f t="shared" si="345"/>
        <v>0</v>
      </c>
      <c r="AJ957" s="228">
        <f t="shared" si="337"/>
        <v>46</v>
      </c>
      <c r="AK957" s="218"/>
      <c r="AL957" s="229">
        <f t="shared" si="338"/>
        <v>0</v>
      </c>
      <c r="AM957" s="204"/>
      <c r="AN957" s="230">
        <v>0.01</v>
      </c>
      <c r="AO957" s="231">
        <f t="shared" si="351"/>
        <v>0</v>
      </c>
      <c r="AP957" s="232">
        <v>0.05</v>
      </c>
      <c r="AQ957" s="233">
        <f t="shared" si="354"/>
        <v>0</v>
      </c>
      <c r="AR957" s="234"/>
      <c r="AS957" s="235"/>
      <c r="AT957" s="236"/>
      <c r="AU957" s="237"/>
      <c r="AV957" s="238">
        <v>4</v>
      </c>
      <c r="AW957" s="239">
        <f>'[1]Nastavení cen'!$H$17</f>
        <v>390</v>
      </c>
      <c r="AX957" s="240">
        <v>6</v>
      </c>
    </row>
    <row r="958" spans="1:50" ht="17.25" hidden="1" customHeight="1" x14ac:dyDescent="0.3">
      <c r="A958" s="213"/>
      <c r="B958" s="214"/>
      <c r="C958" s="215"/>
      <c r="D958" s="186"/>
      <c r="E958" s="184"/>
      <c r="F958" s="185"/>
      <c r="G958" s="186"/>
      <c r="H958" s="186"/>
      <c r="I958" s="187"/>
      <c r="J958" s="188"/>
      <c r="K958" s="216"/>
      <c r="L958" s="186"/>
      <c r="M958" s="186"/>
      <c r="N958" s="187"/>
      <c r="O958" s="191"/>
      <c r="P958" s="384" t="s">
        <v>713</v>
      </c>
      <c r="Q958" s="218"/>
      <c r="R958" s="219">
        <f t="shared" si="333"/>
        <v>0</v>
      </c>
      <c r="S958" s="219">
        <f t="shared" si="334"/>
        <v>14</v>
      </c>
      <c r="T958" s="195"/>
      <c r="U958" s="196">
        <v>1</v>
      </c>
      <c r="V958" s="89">
        <f t="shared" si="350"/>
        <v>0</v>
      </c>
      <c r="W958" s="220" t="s">
        <v>1006</v>
      </c>
      <c r="X958" s="221" t="s">
        <v>1022</v>
      </c>
      <c r="Y958" s="222" t="s">
        <v>1009</v>
      </c>
      <c r="Z958" s="199"/>
      <c r="AA958" s="218"/>
      <c r="AB958" s="223">
        <v>0</v>
      </c>
      <c r="AC958" s="224" t="s">
        <v>48</v>
      </c>
      <c r="AD958" s="225">
        <f t="shared" si="335"/>
        <v>26</v>
      </c>
      <c r="AE958" s="226">
        <f>CEILING(AD958+AD958*'[1]Nastavení cen'!$J$17,1)</f>
        <v>38</v>
      </c>
      <c r="AF958" s="226">
        <f t="shared" si="336"/>
        <v>0</v>
      </c>
      <c r="AG958" s="241">
        <f>CEILING(AX958+(AX958*'[1]Nastavení cen'!$G$17),1)</f>
        <v>6</v>
      </c>
      <c r="AH958" s="242">
        <f>CEILING(AG958*'[1]Nastavení cen'!$K$17,1)+AG958</f>
        <v>8</v>
      </c>
      <c r="AI958" s="242">
        <f t="shared" si="345"/>
        <v>0</v>
      </c>
      <c r="AJ958" s="228">
        <f t="shared" si="337"/>
        <v>46</v>
      </c>
      <c r="AK958" s="218"/>
      <c r="AL958" s="229">
        <f t="shared" si="338"/>
        <v>0</v>
      </c>
      <c r="AM958" s="204"/>
      <c r="AN958" s="230">
        <v>0.01</v>
      </c>
      <c r="AO958" s="231">
        <f t="shared" si="351"/>
        <v>0</v>
      </c>
      <c r="AP958" s="232">
        <v>0.05</v>
      </c>
      <c r="AQ958" s="233">
        <f t="shared" si="354"/>
        <v>0</v>
      </c>
      <c r="AR958" s="234"/>
      <c r="AS958" s="235"/>
      <c r="AT958" s="236"/>
      <c r="AU958" s="237"/>
      <c r="AV958" s="238">
        <v>4</v>
      </c>
      <c r="AW958" s="239">
        <f>'[1]Nastavení cen'!$H$17</f>
        <v>390</v>
      </c>
      <c r="AX958" s="240">
        <v>6</v>
      </c>
    </row>
    <row r="959" spans="1:50" ht="17.25" hidden="1" customHeight="1" x14ac:dyDescent="0.3">
      <c r="A959" s="213"/>
      <c r="B959" s="214"/>
      <c r="C959" s="215"/>
      <c r="D959" s="186"/>
      <c r="E959" s="184"/>
      <c r="F959" s="185"/>
      <c r="G959" s="186"/>
      <c r="H959" s="186"/>
      <c r="I959" s="187"/>
      <c r="J959" s="188"/>
      <c r="K959" s="216"/>
      <c r="L959" s="186"/>
      <c r="M959" s="186"/>
      <c r="N959" s="187"/>
      <c r="O959" s="191"/>
      <c r="P959" s="384" t="s">
        <v>713</v>
      </c>
      <c r="Q959" s="218"/>
      <c r="R959" s="219">
        <f t="shared" si="333"/>
        <v>0</v>
      </c>
      <c r="S959" s="219">
        <f t="shared" si="334"/>
        <v>14</v>
      </c>
      <c r="T959" s="195"/>
      <c r="U959" s="196">
        <v>1</v>
      </c>
      <c r="V959" s="89">
        <f t="shared" si="350"/>
        <v>0</v>
      </c>
      <c r="W959" s="220" t="s">
        <v>1006</v>
      </c>
      <c r="X959" s="221" t="s">
        <v>1023</v>
      </c>
      <c r="Y959" s="222" t="s">
        <v>1013</v>
      </c>
      <c r="Z959" s="199"/>
      <c r="AA959" s="218"/>
      <c r="AB959" s="223">
        <v>0</v>
      </c>
      <c r="AC959" s="224" t="s">
        <v>48</v>
      </c>
      <c r="AD959" s="225">
        <f t="shared" si="335"/>
        <v>85</v>
      </c>
      <c r="AE959" s="226">
        <f>CEILING(AD959+AD959*'[1]Nastavení cen'!$J$17,1)</f>
        <v>125</v>
      </c>
      <c r="AF959" s="226">
        <f t="shared" si="336"/>
        <v>0</v>
      </c>
      <c r="AG959" s="241">
        <f>CEILING(AX959+(AX959*'[1]Nastavení cen'!$G$17),1)</f>
        <v>25</v>
      </c>
      <c r="AH959" s="242">
        <f>CEILING(AG959*'[1]Nastavení cen'!$K$17,1)+AG959</f>
        <v>33</v>
      </c>
      <c r="AI959" s="242">
        <f t="shared" si="345"/>
        <v>0</v>
      </c>
      <c r="AJ959" s="228">
        <f t="shared" si="337"/>
        <v>158</v>
      </c>
      <c r="AK959" s="218"/>
      <c r="AL959" s="229">
        <f t="shared" si="338"/>
        <v>0</v>
      </c>
      <c r="AM959" s="204"/>
      <c r="AN959" s="230">
        <v>1</v>
      </c>
      <c r="AO959" s="231">
        <f t="shared" si="351"/>
        <v>0</v>
      </c>
      <c r="AP959" s="232">
        <v>0.05</v>
      </c>
      <c r="AQ959" s="233">
        <f t="shared" si="354"/>
        <v>0</v>
      </c>
      <c r="AR959" s="234"/>
      <c r="AS959" s="235"/>
      <c r="AT959" s="236"/>
      <c r="AU959" s="237"/>
      <c r="AV959" s="238">
        <v>13</v>
      </c>
      <c r="AW959" s="239">
        <f>'[1]Nastavení cen'!$H$17</f>
        <v>390</v>
      </c>
      <c r="AX959" s="240">
        <v>25</v>
      </c>
    </row>
    <row r="960" spans="1:50" ht="17.25" hidden="1" customHeight="1" x14ac:dyDescent="0.3">
      <c r="A960" s="213"/>
      <c r="B960" s="214"/>
      <c r="C960" s="215"/>
      <c r="D960" s="186"/>
      <c r="E960" s="184"/>
      <c r="F960" s="185"/>
      <c r="G960" s="186"/>
      <c r="H960" s="186"/>
      <c r="I960" s="187"/>
      <c r="J960" s="188"/>
      <c r="K960" s="216"/>
      <c r="L960" s="186"/>
      <c r="M960" s="186"/>
      <c r="N960" s="187"/>
      <c r="O960" s="191"/>
      <c r="P960" s="384" t="s">
        <v>713</v>
      </c>
      <c r="Q960" s="218"/>
      <c r="R960" s="219">
        <f t="shared" si="333"/>
        <v>0</v>
      </c>
      <c r="S960" s="219">
        <f t="shared" si="334"/>
        <v>14</v>
      </c>
      <c r="T960" s="195"/>
      <c r="U960" s="196">
        <v>3</v>
      </c>
      <c r="V960" s="89">
        <f t="shared" si="350"/>
        <v>0</v>
      </c>
      <c r="W960" s="220" t="s">
        <v>1006</v>
      </c>
      <c r="X960" s="221" t="s">
        <v>1024</v>
      </c>
      <c r="Y960" s="222" t="s">
        <v>1013</v>
      </c>
      <c r="Z960" s="199"/>
      <c r="AA960" s="218"/>
      <c r="AB960" s="223">
        <v>0</v>
      </c>
      <c r="AC960" s="224" t="s">
        <v>146</v>
      </c>
      <c r="AD960" s="225">
        <f t="shared" si="335"/>
        <v>59</v>
      </c>
      <c r="AE960" s="226">
        <f>CEILING(AD960+AD960*'[1]Nastavení cen'!$J$17,1)</f>
        <v>87</v>
      </c>
      <c r="AF960" s="226">
        <f t="shared" si="336"/>
        <v>0</v>
      </c>
      <c r="AG960" s="241">
        <f>CEILING(AX960+(AX960*'[1]Nastavení cen'!$G$17),1)</f>
        <v>22</v>
      </c>
      <c r="AH960" s="242">
        <f>CEILING(AG960*'[1]Nastavení cen'!$K$17,1)+AG960</f>
        <v>29</v>
      </c>
      <c r="AI960" s="242">
        <f t="shared" si="345"/>
        <v>0</v>
      </c>
      <c r="AJ960" s="228">
        <f t="shared" si="337"/>
        <v>116</v>
      </c>
      <c r="AK960" s="218"/>
      <c r="AL960" s="229">
        <f t="shared" si="338"/>
        <v>0</v>
      </c>
      <c r="AM960" s="204"/>
      <c r="AN960" s="230">
        <v>0.1</v>
      </c>
      <c r="AO960" s="231">
        <f t="shared" si="351"/>
        <v>0</v>
      </c>
      <c r="AP960" s="232">
        <v>0.05</v>
      </c>
      <c r="AQ960" s="233">
        <f t="shared" si="354"/>
        <v>0</v>
      </c>
      <c r="AR960" s="234"/>
      <c r="AS960" s="235"/>
      <c r="AT960" s="236"/>
      <c r="AU960" s="237"/>
      <c r="AV960" s="238">
        <v>9</v>
      </c>
      <c r="AW960" s="239">
        <f>'[1]Nastavení cen'!$H$17</f>
        <v>390</v>
      </c>
      <c r="AX960" s="240">
        <v>22</v>
      </c>
    </row>
    <row r="961" spans="1:50" ht="17.25" hidden="1" customHeight="1" x14ac:dyDescent="0.3">
      <c r="A961" s="213"/>
      <c r="B961" s="214"/>
      <c r="C961" s="215"/>
      <c r="D961" s="186"/>
      <c r="E961" s="184"/>
      <c r="F961" s="185"/>
      <c r="G961" s="186"/>
      <c r="H961" s="186"/>
      <c r="I961" s="187"/>
      <c r="J961" s="188"/>
      <c r="K961" s="216"/>
      <c r="L961" s="186"/>
      <c r="M961" s="186"/>
      <c r="N961" s="187"/>
      <c r="O961" s="191"/>
      <c r="P961" s="384" t="s">
        <v>713</v>
      </c>
      <c r="Q961" s="218"/>
      <c r="R961" s="219">
        <f t="shared" si="333"/>
        <v>0</v>
      </c>
      <c r="S961" s="219">
        <f t="shared" si="334"/>
        <v>14</v>
      </c>
      <c r="T961" s="195"/>
      <c r="U961" s="196">
        <v>3</v>
      </c>
      <c r="V961" s="89">
        <f t="shared" si="350"/>
        <v>0</v>
      </c>
      <c r="W961" s="220" t="s">
        <v>1006</v>
      </c>
      <c r="X961" s="221" t="s">
        <v>1025</v>
      </c>
      <c r="Y961" s="222" t="s">
        <v>1013</v>
      </c>
      <c r="Z961" s="199"/>
      <c r="AA961" s="218"/>
      <c r="AB961" s="223">
        <v>0</v>
      </c>
      <c r="AC961" s="224" t="s">
        <v>146</v>
      </c>
      <c r="AD961" s="225">
        <f t="shared" si="335"/>
        <v>78</v>
      </c>
      <c r="AE961" s="226">
        <f>CEILING(AD961+AD961*'[1]Nastavení cen'!$J$17,1)</f>
        <v>114</v>
      </c>
      <c r="AF961" s="226">
        <f t="shared" si="336"/>
        <v>0</v>
      </c>
      <c r="AG961" s="241">
        <f>CEILING(AX961+(AX961*'[1]Nastavení cen'!$G$17),1)</f>
        <v>22</v>
      </c>
      <c r="AH961" s="242">
        <f>CEILING(AG961*'[1]Nastavení cen'!$K$17,1)+AG961</f>
        <v>29</v>
      </c>
      <c r="AI961" s="242">
        <f t="shared" si="345"/>
        <v>0</v>
      </c>
      <c r="AJ961" s="228">
        <f t="shared" si="337"/>
        <v>143</v>
      </c>
      <c r="AK961" s="218"/>
      <c r="AL961" s="229">
        <f t="shared" si="338"/>
        <v>0</v>
      </c>
      <c r="AM961" s="204"/>
      <c r="AN961" s="230">
        <v>0.1</v>
      </c>
      <c r="AO961" s="231">
        <f t="shared" si="351"/>
        <v>0</v>
      </c>
      <c r="AP961" s="232">
        <v>0.05</v>
      </c>
      <c r="AQ961" s="233">
        <f t="shared" si="354"/>
        <v>0</v>
      </c>
      <c r="AR961" s="234"/>
      <c r="AS961" s="235"/>
      <c r="AT961" s="236"/>
      <c r="AU961" s="237"/>
      <c r="AV961" s="238">
        <v>12</v>
      </c>
      <c r="AW961" s="239">
        <f>'[1]Nastavení cen'!$H$17</f>
        <v>390</v>
      </c>
      <c r="AX961" s="240">
        <v>22</v>
      </c>
    </row>
    <row r="962" spans="1:50" ht="17.25" hidden="1" customHeight="1" x14ac:dyDescent="0.3">
      <c r="A962" s="213"/>
      <c r="B962" s="214"/>
      <c r="C962" s="215"/>
      <c r="D962" s="186"/>
      <c r="E962" s="184"/>
      <c r="F962" s="185"/>
      <c r="G962" s="186"/>
      <c r="H962" s="186"/>
      <c r="I962" s="187"/>
      <c r="J962" s="188"/>
      <c r="K962" s="216"/>
      <c r="L962" s="186"/>
      <c r="M962" s="186"/>
      <c r="N962" s="187"/>
      <c r="O962" s="191"/>
      <c r="P962" s="384" t="s">
        <v>713</v>
      </c>
      <c r="Q962" s="218"/>
      <c r="R962" s="219">
        <f t="shared" si="333"/>
        <v>0</v>
      </c>
      <c r="S962" s="219">
        <f t="shared" si="334"/>
        <v>14</v>
      </c>
      <c r="T962" s="195"/>
      <c r="U962" s="196">
        <v>3</v>
      </c>
      <c r="V962" s="89">
        <f t="shared" si="350"/>
        <v>0</v>
      </c>
      <c r="W962" s="220" t="s">
        <v>1006</v>
      </c>
      <c r="X962" s="221" t="s">
        <v>1026</v>
      </c>
      <c r="Y962" s="222" t="s">
        <v>1013</v>
      </c>
      <c r="Z962" s="199"/>
      <c r="AA962" s="218"/>
      <c r="AB962" s="223">
        <v>0</v>
      </c>
      <c r="AC962" s="224" t="s">
        <v>48</v>
      </c>
      <c r="AD962" s="225">
        <f t="shared" si="335"/>
        <v>91</v>
      </c>
      <c r="AE962" s="226">
        <f>CEILING(AD962+AD962*'[1]Nastavení cen'!$J$17,1)</f>
        <v>133</v>
      </c>
      <c r="AF962" s="226">
        <f t="shared" si="336"/>
        <v>0</v>
      </c>
      <c r="AG962" s="241">
        <f>CEILING(AX962+(AX962*'[1]Nastavení cen'!$G$17),1)</f>
        <v>25</v>
      </c>
      <c r="AH962" s="242">
        <f>CEILING(AG962*'[1]Nastavení cen'!$K$17,1)+AG962</f>
        <v>33</v>
      </c>
      <c r="AI962" s="242">
        <f t="shared" si="345"/>
        <v>0</v>
      </c>
      <c r="AJ962" s="228">
        <f t="shared" si="337"/>
        <v>166</v>
      </c>
      <c r="AK962" s="218"/>
      <c r="AL962" s="229">
        <f t="shared" si="338"/>
        <v>0</v>
      </c>
      <c r="AM962" s="204"/>
      <c r="AN962" s="230">
        <v>2</v>
      </c>
      <c r="AO962" s="231">
        <f t="shared" si="351"/>
        <v>0</v>
      </c>
      <c r="AP962" s="232">
        <v>0.05</v>
      </c>
      <c r="AQ962" s="233">
        <f t="shared" si="354"/>
        <v>0</v>
      </c>
      <c r="AR962" s="234"/>
      <c r="AS962" s="235"/>
      <c r="AT962" s="236"/>
      <c r="AU962" s="237"/>
      <c r="AV962" s="238">
        <v>14</v>
      </c>
      <c r="AW962" s="239">
        <f>'[1]Nastavení cen'!$H$17</f>
        <v>390</v>
      </c>
      <c r="AX962" s="240">
        <v>25</v>
      </c>
    </row>
    <row r="963" spans="1:50" ht="17.25" hidden="1" customHeight="1" x14ac:dyDescent="0.3">
      <c r="A963" s="213"/>
      <c r="B963" s="214"/>
      <c r="C963" s="215"/>
      <c r="D963" s="186"/>
      <c r="E963" s="184"/>
      <c r="F963" s="185"/>
      <c r="G963" s="186"/>
      <c r="H963" s="186"/>
      <c r="I963" s="187"/>
      <c r="J963" s="188"/>
      <c r="K963" s="216"/>
      <c r="L963" s="186"/>
      <c r="M963" s="186"/>
      <c r="N963" s="187"/>
      <c r="O963" s="191"/>
      <c r="P963" s="384" t="s">
        <v>713</v>
      </c>
      <c r="Q963" s="218"/>
      <c r="R963" s="219">
        <f t="shared" si="333"/>
        <v>0</v>
      </c>
      <c r="S963" s="219">
        <f t="shared" si="334"/>
        <v>14</v>
      </c>
      <c r="T963" s="195"/>
      <c r="U963" s="196">
        <v>2</v>
      </c>
      <c r="V963" s="89">
        <f t="shared" si="350"/>
        <v>0</v>
      </c>
      <c r="W963" s="220" t="s">
        <v>1006</v>
      </c>
      <c r="X963" s="221" t="s">
        <v>1027</v>
      </c>
      <c r="Y963" s="222" t="s">
        <v>1015</v>
      </c>
      <c r="Z963" s="199"/>
      <c r="AA963" s="218"/>
      <c r="AB963" s="223">
        <v>0</v>
      </c>
      <c r="AC963" s="224" t="s">
        <v>48</v>
      </c>
      <c r="AD963" s="225">
        <f t="shared" si="335"/>
        <v>143</v>
      </c>
      <c r="AE963" s="226">
        <f>CEILING(AD963+AD963*'[1]Nastavení cen'!$J$17,1)</f>
        <v>209</v>
      </c>
      <c r="AF963" s="226">
        <f t="shared" si="336"/>
        <v>0</v>
      </c>
      <c r="AG963" s="241">
        <f>CEILING(AX963+(AX963*'[1]Nastavení cen'!$G$17),1)</f>
        <v>39</v>
      </c>
      <c r="AH963" s="242">
        <f>CEILING(AG963*'[1]Nastavení cen'!$K$17,1)+AG963</f>
        <v>51</v>
      </c>
      <c r="AI963" s="242">
        <f t="shared" si="345"/>
        <v>0</v>
      </c>
      <c r="AJ963" s="228">
        <f t="shared" si="337"/>
        <v>260</v>
      </c>
      <c r="AK963" s="218"/>
      <c r="AL963" s="229">
        <f t="shared" si="338"/>
        <v>0</v>
      </c>
      <c r="AM963" s="204"/>
      <c r="AN963" s="230">
        <v>2</v>
      </c>
      <c r="AO963" s="231">
        <f t="shared" si="351"/>
        <v>0</v>
      </c>
      <c r="AP963" s="232">
        <v>0.05</v>
      </c>
      <c r="AQ963" s="233">
        <f t="shared" si="354"/>
        <v>0</v>
      </c>
      <c r="AR963" s="234"/>
      <c r="AS963" s="235"/>
      <c r="AT963" s="236"/>
      <c r="AU963" s="237"/>
      <c r="AV963" s="238">
        <v>22</v>
      </c>
      <c r="AW963" s="239">
        <f>'[1]Nastavení cen'!$H$17</f>
        <v>390</v>
      </c>
      <c r="AX963" s="240">
        <v>39</v>
      </c>
    </row>
    <row r="964" spans="1:50" ht="17.25" hidden="1" customHeight="1" x14ac:dyDescent="0.3">
      <c r="A964" s="213"/>
      <c r="B964" s="214"/>
      <c r="C964" s="215"/>
      <c r="D964" s="186"/>
      <c r="E964" s="184"/>
      <c r="F964" s="185"/>
      <c r="G964" s="186"/>
      <c r="H964" s="186"/>
      <c r="I964" s="187"/>
      <c r="J964" s="188"/>
      <c r="K964" s="216"/>
      <c r="L964" s="186"/>
      <c r="M964" s="186"/>
      <c r="N964" s="187"/>
      <c r="O964" s="191"/>
      <c r="P964" s="384" t="s">
        <v>713</v>
      </c>
      <c r="Q964" s="218"/>
      <c r="R964" s="219">
        <f t="shared" si="333"/>
        <v>0</v>
      </c>
      <c r="S964" s="219">
        <f t="shared" si="334"/>
        <v>14</v>
      </c>
      <c r="T964" s="195"/>
      <c r="U964" s="196">
        <v>1</v>
      </c>
      <c r="V964" s="89">
        <f t="shared" si="350"/>
        <v>0</v>
      </c>
      <c r="W964" s="220" t="s">
        <v>1006</v>
      </c>
      <c r="X964" s="221" t="s">
        <v>1028</v>
      </c>
      <c r="Y964" s="222" t="s">
        <v>1015</v>
      </c>
      <c r="Z964" s="199"/>
      <c r="AA964" s="218"/>
      <c r="AB964" s="223">
        <v>0</v>
      </c>
      <c r="AC964" s="224" t="s">
        <v>48</v>
      </c>
      <c r="AD964" s="225">
        <f t="shared" si="335"/>
        <v>228</v>
      </c>
      <c r="AE964" s="226">
        <f>CEILING(AD964+AD964*'[1]Nastavení cen'!$J$17,1)</f>
        <v>333</v>
      </c>
      <c r="AF964" s="226">
        <f t="shared" si="336"/>
        <v>0</v>
      </c>
      <c r="AG964" s="241">
        <f>CEILING(AX964+(AX964*'[1]Nastavení cen'!$G$17),1)</f>
        <v>50</v>
      </c>
      <c r="AH964" s="242">
        <f>CEILING(AG964*'[1]Nastavení cen'!$K$17,1)+AG964</f>
        <v>65</v>
      </c>
      <c r="AI964" s="242">
        <f t="shared" si="345"/>
        <v>0</v>
      </c>
      <c r="AJ964" s="228">
        <f t="shared" si="337"/>
        <v>398</v>
      </c>
      <c r="AK964" s="218"/>
      <c r="AL964" s="229">
        <f t="shared" si="338"/>
        <v>0</v>
      </c>
      <c r="AM964" s="204"/>
      <c r="AN964" s="230">
        <v>4</v>
      </c>
      <c r="AO964" s="231">
        <f t="shared" si="351"/>
        <v>0</v>
      </c>
      <c r="AP964" s="232">
        <v>0.05</v>
      </c>
      <c r="AQ964" s="233">
        <f t="shared" si="354"/>
        <v>0</v>
      </c>
      <c r="AR964" s="234"/>
      <c r="AS964" s="235"/>
      <c r="AT964" s="236"/>
      <c r="AU964" s="237"/>
      <c r="AV964" s="238">
        <v>35</v>
      </c>
      <c r="AW964" s="239">
        <f>'[1]Nastavení cen'!$H$17</f>
        <v>390</v>
      </c>
      <c r="AX964" s="240">
        <v>50</v>
      </c>
    </row>
    <row r="965" spans="1:50" ht="17.25" hidden="1" customHeight="1" x14ac:dyDescent="0.3">
      <c r="A965" s="213"/>
      <c r="B965" s="214"/>
      <c r="C965" s="215"/>
      <c r="D965" s="186"/>
      <c r="E965" s="184"/>
      <c r="F965" s="185"/>
      <c r="G965" s="186"/>
      <c r="H965" s="186"/>
      <c r="I965" s="187"/>
      <c r="J965" s="188"/>
      <c r="K965" s="216"/>
      <c r="L965" s="186"/>
      <c r="M965" s="186"/>
      <c r="N965" s="187"/>
      <c r="O965" s="191"/>
      <c r="P965" s="384" t="s">
        <v>713</v>
      </c>
      <c r="Q965" s="218"/>
      <c r="R965" s="219">
        <f t="shared" si="333"/>
        <v>0</v>
      </c>
      <c r="S965" s="219">
        <f t="shared" si="334"/>
        <v>14</v>
      </c>
      <c r="T965" s="195"/>
      <c r="U965" s="196">
        <v>2</v>
      </c>
      <c r="V965" s="89">
        <f t="shared" si="350"/>
        <v>0</v>
      </c>
      <c r="W965" s="220" t="s">
        <v>1006</v>
      </c>
      <c r="X965" s="221" t="s">
        <v>1029</v>
      </c>
      <c r="Y965" s="222" t="s">
        <v>1015</v>
      </c>
      <c r="Z965" s="199"/>
      <c r="AA965" s="218"/>
      <c r="AB965" s="223">
        <v>0</v>
      </c>
      <c r="AC965" s="224" t="s">
        <v>48</v>
      </c>
      <c r="AD965" s="225">
        <f t="shared" si="335"/>
        <v>228</v>
      </c>
      <c r="AE965" s="226">
        <f>CEILING(AD965+AD965*'[1]Nastavení cen'!$J$17,1)</f>
        <v>333</v>
      </c>
      <c r="AF965" s="226">
        <f t="shared" si="336"/>
        <v>0</v>
      </c>
      <c r="AG965" s="241">
        <f>CEILING(AX965+(AX965*'[1]Nastavení cen'!$G$17),1)</f>
        <v>50</v>
      </c>
      <c r="AH965" s="242">
        <f>CEILING(AG965*'[1]Nastavení cen'!$K$17,1)+AG965</f>
        <v>65</v>
      </c>
      <c r="AI965" s="242">
        <f t="shared" si="345"/>
        <v>0</v>
      </c>
      <c r="AJ965" s="228">
        <f t="shared" si="337"/>
        <v>398</v>
      </c>
      <c r="AK965" s="218"/>
      <c r="AL965" s="229">
        <f t="shared" si="338"/>
        <v>0</v>
      </c>
      <c r="AM965" s="204"/>
      <c r="AN965" s="230">
        <v>2</v>
      </c>
      <c r="AO965" s="231">
        <f t="shared" si="351"/>
        <v>0</v>
      </c>
      <c r="AP965" s="232">
        <v>0.05</v>
      </c>
      <c r="AQ965" s="233">
        <f t="shared" si="354"/>
        <v>0</v>
      </c>
      <c r="AR965" s="234"/>
      <c r="AS965" s="235"/>
      <c r="AT965" s="236"/>
      <c r="AU965" s="237"/>
      <c r="AV965" s="238">
        <v>35</v>
      </c>
      <c r="AW965" s="239">
        <f>'[1]Nastavení cen'!$H$17</f>
        <v>390</v>
      </c>
      <c r="AX965" s="240">
        <v>50</v>
      </c>
    </row>
    <row r="966" spans="1:50" ht="25.05" customHeight="1" x14ac:dyDescent="0.3">
      <c r="A966" s="213"/>
      <c r="B966" s="214"/>
      <c r="C966" s="215"/>
      <c r="D966" s="186"/>
      <c r="E966" s="184"/>
      <c r="F966" s="185"/>
      <c r="G966" s="186"/>
      <c r="H966" s="186"/>
      <c r="I966" s="187"/>
      <c r="J966" s="188"/>
      <c r="K966" s="216"/>
      <c r="L966" s="186"/>
      <c r="M966" s="186"/>
      <c r="N966" s="187"/>
      <c r="O966" s="191"/>
      <c r="P966" s="384" t="s">
        <v>713</v>
      </c>
      <c r="Q966" s="218"/>
      <c r="R966" s="219">
        <f t="shared" si="333"/>
        <v>0</v>
      </c>
      <c r="S966" s="219">
        <f t="shared" si="334"/>
        <v>14</v>
      </c>
      <c r="T966" s="195">
        <v>25</v>
      </c>
      <c r="U966" s="196">
        <v>1</v>
      </c>
      <c r="V966" s="89">
        <f t="shared" si="350"/>
        <v>0</v>
      </c>
      <c r="W966" s="220" t="s">
        <v>1030</v>
      </c>
      <c r="X966" s="221" t="s">
        <v>1031</v>
      </c>
      <c r="Y966" s="222" t="s">
        <v>1008</v>
      </c>
      <c r="Z966" s="199"/>
      <c r="AA966" s="218"/>
      <c r="AB966" s="223">
        <v>135</v>
      </c>
      <c r="AC966" s="224" t="s">
        <v>48</v>
      </c>
      <c r="AD966" s="225">
        <f t="shared" si="335"/>
        <v>20</v>
      </c>
      <c r="AE966" s="226"/>
      <c r="AF966" s="226">
        <f t="shared" si="336"/>
        <v>0</v>
      </c>
      <c r="AG966" s="241">
        <f>CEILING(AX966+(AX966*'[1]Nastavení cen'!$G$17),1)</f>
        <v>6</v>
      </c>
      <c r="AH966" s="242"/>
      <c r="AI966" s="242">
        <f t="shared" si="345"/>
        <v>0</v>
      </c>
      <c r="AJ966" s="228">
        <f t="shared" si="337"/>
        <v>0</v>
      </c>
      <c r="AK966" s="218"/>
      <c r="AL966" s="229">
        <f t="shared" si="338"/>
        <v>0</v>
      </c>
      <c r="AM966" s="204"/>
      <c r="AN966" s="230">
        <v>0.01</v>
      </c>
      <c r="AO966" s="231">
        <f t="shared" si="351"/>
        <v>1.35</v>
      </c>
      <c r="AP966" s="232">
        <v>0.05</v>
      </c>
      <c r="AQ966" s="233">
        <f t="shared" si="354"/>
        <v>6.7500000000000004E-2</v>
      </c>
      <c r="AR966" s="234"/>
      <c r="AS966" s="235"/>
      <c r="AT966" s="236"/>
      <c r="AU966" s="237"/>
      <c r="AV966" s="238">
        <v>3</v>
      </c>
      <c r="AW966" s="239">
        <f>'[1]Nastavení cen'!$H$17</f>
        <v>390</v>
      </c>
      <c r="AX966" s="240">
        <v>6</v>
      </c>
    </row>
    <row r="967" spans="1:50" ht="17.25" hidden="1" customHeight="1" x14ac:dyDescent="0.3">
      <c r="A967" s="213"/>
      <c r="B967" s="214"/>
      <c r="C967" s="215"/>
      <c r="D967" s="186"/>
      <c r="E967" s="184"/>
      <c r="F967" s="185"/>
      <c r="G967" s="186"/>
      <c r="H967" s="186"/>
      <c r="I967" s="187"/>
      <c r="J967" s="188"/>
      <c r="K967" s="216"/>
      <c r="L967" s="186"/>
      <c r="M967" s="186"/>
      <c r="N967" s="187"/>
      <c r="O967" s="191"/>
      <c r="P967" s="384" t="s">
        <v>713</v>
      </c>
      <c r="Q967" s="218"/>
      <c r="R967" s="219">
        <f t="shared" si="333"/>
        <v>0</v>
      </c>
      <c r="S967" s="219">
        <f t="shared" si="334"/>
        <v>14</v>
      </c>
      <c r="T967" s="195"/>
      <c r="U967" s="196">
        <v>1</v>
      </c>
      <c r="V967" s="89">
        <f t="shared" si="350"/>
        <v>0</v>
      </c>
      <c r="W967" s="220" t="s">
        <v>1030</v>
      </c>
      <c r="X967" s="221" t="s">
        <v>1031</v>
      </c>
      <c r="Y967" s="222" t="s">
        <v>1009</v>
      </c>
      <c r="Z967" s="199"/>
      <c r="AA967" s="218"/>
      <c r="AB967" s="223">
        <v>0</v>
      </c>
      <c r="AC967" s="224" t="s">
        <v>48</v>
      </c>
      <c r="AD967" s="225">
        <f t="shared" si="335"/>
        <v>20</v>
      </c>
      <c r="AE967" s="226">
        <f>CEILING(AD967+AD967*'[1]Nastavení cen'!$J$17,1)</f>
        <v>30</v>
      </c>
      <c r="AF967" s="226">
        <f t="shared" si="336"/>
        <v>0</v>
      </c>
      <c r="AG967" s="241">
        <f>CEILING(AX967+(AX967*'[1]Nastavení cen'!$G$17),1)</f>
        <v>6</v>
      </c>
      <c r="AH967" s="242">
        <f>CEILING(AG967*'[1]Nastavení cen'!$K$17,1)+AG967</f>
        <v>8</v>
      </c>
      <c r="AI967" s="242">
        <f t="shared" si="345"/>
        <v>0</v>
      </c>
      <c r="AJ967" s="228">
        <f t="shared" si="337"/>
        <v>38</v>
      </c>
      <c r="AK967" s="218"/>
      <c r="AL967" s="229">
        <f t="shared" si="338"/>
        <v>0</v>
      </c>
      <c r="AM967" s="204"/>
      <c r="AN967" s="230">
        <v>0.01</v>
      </c>
      <c r="AO967" s="231">
        <f t="shared" si="351"/>
        <v>0</v>
      </c>
      <c r="AP967" s="232">
        <v>0.05</v>
      </c>
      <c r="AQ967" s="233">
        <f t="shared" si="354"/>
        <v>0</v>
      </c>
      <c r="AR967" s="234"/>
      <c r="AS967" s="235"/>
      <c r="AT967" s="236"/>
      <c r="AU967" s="237"/>
      <c r="AV967" s="238">
        <v>3</v>
      </c>
      <c r="AW967" s="239">
        <f>'[1]Nastavení cen'!$H$17</f>
        <v>390</v>
      </c>
      <c r="AX967" s="240">
        <v>6</v>
      </c>
    </row>
    <row r="968" spans="1:50" ht="17.25" hidden="1" customHeight="1" x14ac:dyDescent="0.3">
      <c r="A968" s="213"/>
      <c r="B968" s="214"/>
      <c r="C968" s="215"/>
      <c r="D968" s="186"/>
      <c r="E968" s="184"/>
      <c r="F968" s="185"/>
      <c r="G968" s="186"/>
      <c r="H968" s="186"/>
      <c r="I968" s="187"/>
      <c r="J968" s="188"/>
      <c r="K968" s="216"/>
      <c r="L968" s="186"/>
      <c r="M968" s="186"/>
      <c r="N968" s="187"/>
      <c r="O968" s="191"/>
      <c r="P968" s="384" t="s">
        <v>713</v>
      </c>
      <c r="Q968" s="218"/>
      <c r="R968" s="219">
        <f t="shared" si="333"/>
        <v>0</v>
      </c>
      <c r="S968" s="219">
        <f t="shared" si="334"/>
        <v>14</v>
      </c>
      <c r="T968" s="195"/>
      <c r="U968" s="196">
        <v>1</v>
      </c>
      <c r="V968" s="89">
        <f t="shared" si="350"/>
        <v>0</v>
      </c>
      <c r="W968" s="220" t="s">
        <v>1030</v>
      </c>
      <c r="X968" s="221" t="s">
        <v>1032</v>
      </c>
      <c r="Y968" s="222" t="s">
        <v>1033</v>
      </c>
      <c r="Z968" s="199"/>
      <c r="AA968" s="218"/>
      <c r="AB968" s="223">
        <v>0</v>
      </c>
      <c r="AC968" s="224" t="s">
        <v>48</v>
      </c>
      <c r="AD968" s="225">
        <f t="shared" si="335"/>
        <v>156</v>
      </c>
      <c r="AE968" s="226">
        <f>CEILING(AD968+AD968*'[1]Nastavení cen'!$J$17,1)</f>
        <v>228</v>
      </c>
      <c r="AF968" s="226">
        <f t="shared" si="336"/>
        <v>0</v>
      </c>
      <c r="AG968" s="241">
        <f>CEILING(AX968+(AX968*'[1]Nastavení cen'!$G$17),1)</f>
        <v>44</v>
      </c>
      <c r="AH968" s="242">
        <f>CEILING(AG968*'[1]Nastavení cen'!$K$17,1)+AG968</f>
        <v>58</v>
      </c>
      <c r="AI968" s="242">
        <f t="shared" si="345"/>
        <v>0</v>
      </c>
      <c r="AJ968" s="228">
        <f t="shared" si="337"/>
        <v>286</v>
      </c>
      <c r="AK968" s="218"/>
      <c r="AL968" s="229">
        <f t="shared" si="338"/>
        <v>0</v>
      </c>
      <c r="AM968" s="204"/>
      <c r="AN968" s="230">
        <v>2</v>
      </c>
      <c r="AO968" s="231">
        <f t="shared" si="351"/>
        <v>0</v>
      </c>
      <c r="AP968" s="232">
        <v>0.05</v>
      </c>
      <c r="AQ968" s="233">
        <f t="shared" si="354"/>
        <v>0</v>
      </c>
      <c r="AR968" s="234"/>
      <c r="AS968" s="235"/>
      <c r="AT968" s="236"/>
      <c r="AU968" s="237"/>
      <c r="AV968" s="238">
        <v>24</v>
      </c>
      <c r="AW968" s="239">
        <f>'[1]Nastavení cen'!$H$17</f>
        <v>390</v>
      </c>
      <c r="AX968" s="240">
        <v>44</v>
      </c>
    </row>
    <row r="969" spans="1:50" ht="17.25" hidden="1" customHeight="1" x14ac:dyDescent="0.3">
      <c r="A969" s="213"/>
      <c r="B969" s="214"/>
      <c r="C969" s="215"/>
      <c r="D969" s="186"/>
      <c r="E969" s="184"/>
      <c r="F969" s="185"/>
      <c r="G969" s="186"/>
      <c r="H969" s="186"/>
      <c r="I969" s="187"/>
      <c r="J969" s="188"/>
      <c r="K969" s="216"/>
      <c r="L969" s="186"/>
      <c r="M969" s="186"/>
      <c r="N969" s="187"/>
      <c r="O969" s="191"/>
      <c r="P969" s="384" t="s">
        <v>713</v>
      </c>
      <c r="Q969" s="218"/>
      <c r="R969" s="219">
        <f t="shared" si="333"/>
        <v>0</v>
      </c>
      <c r="S969" s="219">
        <f t="shared" si="334"/>
        <v>14</v>
      </c>
      <c r="T969" s="195"/>
      <c r="U969" s="196">
        <v>9</v>
      </c>
      <c r="V969" s="89">
        <f t="shared" si="350"/>
        <v>0</v>
      </c>
      <c r="W969" s="220" t="s">
        <v>1030</v>
      </c>
      <c r="X969" s="221" t="s">
        <v>1034</v>
      </c>
      <c r="Y969" s="222" t="s">
        <v>1035</v>
      </c>
      <c r="Z969" s="200"/>
      <c r="AA969" s="390"/>
      <c r="AB969" s="223">
        <v>0</v>
      </c>
      <c r="AC969" s="224" t="s">
        <v>48</v>
      </c>
      <c r="AD969" s="225">
        <f t="shared" si="335"/>
        <v>325</v>
      </c>
      <c r="AE969" s="226">
        <f>CEILING(AD969+AD969*'[1]Nastavení cen'!$J$17,1)</f>
        <v>475</v>
      </c>
      <c r="AF969" s="226">
        <f t="shared" si="336"/>
        <v>0</v>
      </c>
      <c r="AG969" s="241">
        <f>CEILING(AX969+(AX969*'[1]Nastavení cen'!$G$17),1)</f>
        <v>306</v>
      </c>
      <c r="AH969" s="242">
        <f>CEILING(AG969*'[1]Nastavení cen'!$K$17,1)+AG969</f>
        <v>398</v>
      </c>
      <c r="AI969" s="242">
        <f t="shared" si="345"/>
        <v>0</v>
      </c>
      <c r="AJ969" s="228">
        <f t="shared" si="337"/>
        <v>873</v>
      </c>
      <c r="AK969" s="218"/>
      <c r="AL969" s="229">
        <f t="shared" si="338"/>
        <v>0</v>
      </c>
      <c r="AM969" s="204"/>
      <c r="AN969" s="230">
        <v>2</v>
      </c>
      <c r="AO969" s="231">
        <f t="shared" si="351"/>
        <v>0</v>
      </c>
      <c r="AP969" s="232">
        <v>0.05</v>
      </c>
      <c r="AQ969" s="233">
        <f t="shared" si="354"/>
        <v>0</v>
      </c>
      <c r="AR969" s="234"/>
      <c r="AS969" s="235"/>
      <c r="AT969" s="236"/>
      <c r="AU969" s="237"/>
      <c r="AV969" s="238">
        <v>50</v>
      </c>
      <c r="AW969" s="239">
        <f>'[1]Nastavení cen'!$H$17</f>
        <v>390</v>
      </c>
      <c r="AX969" s="240">
        <v>306</v>
      </c>
    </row>
    <row r="970" spans="1:50" ht="17.25" hidden="1" customHeight="1" x14ac:dyDescent="0.3">
      <c r="A970" s="213"/>
      <c r="B970" s="214"/>
      <c r="C970" s="215"/>
      <c r="D970" s="186"/>
      <c r="E970" s="184"/>
      <c r="F970" s="185"/>
      <c r="G970" s="186"/>
      <c r="H970" s="186"/>
      <c r="I970" s="187"/>
      <c r="J970" s="188"/>
      <c r="K970" s="216"/>
      <c r="L970" s="186"/>
      <c r="M970" s="186"/>
      <c r="N970" s="187"/>
      <c r="O970" s="191"/>
      <c r="P970" s="384" t="s">
        <v>713</v>
      </c>
      <c r="Q970" s="218"/>
      <c r="R970" s="219">
        <f t="shared" si="333"/>
        <v>0</v>
      </c>
      <c r="S970" s="219">
        <f t="shared" si="334"/>
        <v>14</v>
      </c>
      <c r="T970" s="195"/>
      <c r="U970" s="196">
        <v>9</v>
      </c>
      <c r="V970" s="89">
        <f t="shared" si="350"/>
        <v>0</v>
      </c>
      <c r="W970" s="220" t="s">
        <v>1030</v>
      </c>
      <c r="X970" s="221" t="s">
        <v>1032</v>
      </c>
      <c r="Y970" s="222" t="s">
        <v>1036</v>
      </c>
      <c r="Z970" s="200"/>
      <c r="AA970" s="390"/>
      <c r="AB970" s="223">
        <v>0</v>
      </c>
      <c r="AC970" s="224" t="s">
        <v>48</v>
      </c>
      <c r="AD970" s="225">
        <f t="shared" si="335"/>
        <v>156</v>
      </c>
      <c r="AE970" s="226">
        <f>CEILING(AD970+AD970*'[1]Nastavení cen'!$J$17,1)</f>
        <v>228</v>
      </c>
      <c r="AF970" s="226">
        <f t="shared" si="336"/>
        <v>0</v>
      </c>
      <c r="AG970" s="241">
        <f>CEILING(AX970+(AX970*'[1]Nastavení cen'!$G$17),1)</f>
        <v>368</v>
      </c>
      <c r="AH970" s="242">
        <f>CEILING(AG970*'[1]Nastavení cen'!$K$17,1)+AG970</f>
        <v>479</v>
      </c>
      <c r="AI970" s="242">
        <f t="shared" si="345"/>
        <v>0</v>
      </c>
      <c r="AJ970" s="228">
        <f t="shared" si="337"/>
        <v>707</v>
      </c>
      <c r="AK970" s="218"/>
      <c r="AL970" s="229">
        <f t="shared" si="338"/>
        <v>0</v>
      </c>
      <c r="AM970" s="204"/>
      <c r="AN970" s="230">
        <v>2</v>
      </c>
      <c r="AO970" s="231">
        <f t="shared" si="351"/>
        <v>0</v>
      </c>
      <c r="AP970" s="232">
        <v>0.05</v>
      </c>
      <c r="AQ970" s="233">
        <f t="shared" si="354"/>
        <v>0</v>
      </c>
      <c r="AR970" s="234"/>
      <c r="AS970" s="235"/>
      <c r="AT970" s="236"/>
      <c r="AU970" s="237"/>
      <c r="AV970" s="238">
        <v>24</v>
      </c>
      <c r="AW970" s="239">
        <f>'[1]Nastavení cen'!$H$17</f>
        <v>390</v>
      </c>
      <c r="AX970" s="240">
        <v>368</v>
      </c>
    </row>
    <row r="971" spans="1:50" ht="25.05" customHeight="1" x14ac:dyDescent="0.3">
      <c r="A971" s="213"/>
      <c r="B971" s="214"/>
      <c r="C971" s="215"/>
      <c r="D971" s="186"/>
      <c r="E971" s="184"/>
      <c r="F971" s="185"/>
      <c r="G971" s="186"/>
      <c r="H971" s="186"/>
      <c r="I971" s="187"/>
      <c r="J971" s="188"/>
      <c r="K971" s="216"/>
      <c r="L971" s="186"/>
      <c r="M971" s="186"/>
      <c r="N971" s="187"/>
      <c r="O971" s="191"/>
      <c r="P971" s="384" t="s">
        <v>713</v>
      </c>
      <c r="Q971" s="218"/>
      <c r="R971" s="219">
        <f t="shared" si="333"/>
        <v>0</v>
      </c>
      <c r="S971" s="219">
        <f t="shared" si="334"/>
        <v>14</v>
      </c>
      <c r="T971" s="195">
        <v>26</v>
      </c>
      <c r="U971" s="196">
        <v>1</v>
      </c>
      <c r="V971" s="89">
        <f t="shared" si="350"/>
        <v>0</v>
      </c>
      <c r="W971" s="220" t="s">
        <v>1030</v>
      </c>
      <c r="X971" s="221" t="s">
        <v>1037</v>
      </c>
      <c r="Y971" s="222" t="s">
        <v>1033</v>
      </c>
      <c r="Z971" s="199"/>
      <c r="AA971" s="218"/>
      <c r="AB971" s="223">
        <v>135</v>
      </c>
      <c r="AC971" s="224" t="s">
        <v>48</v>
      </c>
      <c r="AD971" s="225">
        <f t="shared" si="335"/>
        <v>208</v>
      </c>
      <c r="AE971" s="226"/>
      <c r="AF971" s="226">
        <f t="shared" si="336"/>
        <v>0</v>
      </c>
      <c r="AG971" s="241">
        <f>CEILING(AX971+(AX971*'[1]Nastavení cen'!$G$17),1)</f>
        <v>61</v>
      </c>
      <c r="AH971" s="242"/>
      <c r="AI971" s="242">
        <f t="shared" si="345"/>
        <v>0</v>
      </c>
      <c r="AJ971" s="228">
        <f t="shared" si="337"/>
        <v>0</v>
      </c>
      <c r="AK971" s="218"/>
      <c r="AL971" s="229">
        <f t="shared" si="338"/>
        <v>0</v>
      </c>
      <c r="AM971" s="204"/>
      <c r="AN971" s="230">
        <v>3</v>
      </c>
      <c r="AO971" s="231">
        <f t="shared" si="351"/>
        <v>405</v>
      </c>
      <c r="AP971" s="232">
        <v>0.05</v>
      </c>
      <c r="AQ971" s="233">
        <f t="shared" si="354"/>
        <v>20.25</v>
      </c>
      <c r="AR971" s="234"/>
      <c r="AS971" s="235"/>
      <c r="AT971" s="236"/>
      <c r="AU971" s="237"/>
      <c r="AV971" s="238">
        <v>32</v>
      </c>
      <c r="AW971" s="239">
        <f>'[1]Nastavení cen'!$H$17</f>
        <v>390</v>
      </c>
      <c r="AX971" s="240">
        <v>61</v>
      </c>
    </row>
    <row r="972" spans="1:50" ht="17.25" hidden="1" customHeight="1" x14ac:dyDescent="0.3">
      <c r="A972" s="213"/>
      <c r="B972" s="214"/>
      <c r="C972" s="215"/>
      <c r="D972" s="186"/>
      <c r="E972" s="184"/>
      <c r="F972" s="185"/>
      <c r="G972" s="186"/>
      <c r="H972" s="186"/>
      <c r="I972" s="187"/>
      <c r="J972" s="188"/>
      <c r="K972" s="216"/>
      <c r="L972" s="186"/>
      <c r="M972" s="186"/>
      <c r="N972" s="187"/>
      <c r="O972" s="191"/>
      <c r="P972" s="384" t="s">
        <v>713</v>
      </c>
      <c r="Q972" s="218"/>
      <c r="R972" s="219">
        <f t="shared" si="333"/>
        <v>0</v>
      </c>
      <c r="S972" s="219">
        <f t="shared" si="334"/>
        <v>14</v>
      </c>
      <c r="T972" s="195"/>
      <c r="U972" s="196">
        <v>2</v>
      </c>
      <c r="V972" s="89">
        <f t="shared" si="350"/>
        <v>0</v>
      </c>
      <c r="W972" s="220" t="s">
        <v>1030</v>
      </c>
      <c r="X972" s="221" t="s">
        <v>1038</v>
      </c>
      <c r="Y972" s="222" t="s">
        <v>1039</v>
      </c>
      <c r="Z972" s="199"/>
      <c r="AA972" s="218"/>
      <c r="AB972" s="223">
        <v>0</v>
      </c>
      <c r="AC972" s="224" t="s">
        <v>48</v>
      </c>
      <c r="AD972" s="225">
        <f t="shared" si="335"/>
        <v>130</v>
      </c>
      <c r="AE972" s="226">
        <f>CEILING(AD972+AD972*'[1]Nastavení cen'!$J$17,1)</f>
        <v>190</v>
      </c>
      <c r="AF972" s="226">
        <f t="shared" si="336"/>
        <v>0</v>
      </c>
      <c r="AG972" s="241">
        <f>CEILING(AX972+(AX972*'[1]Nastavení cen'!$G$17),1)</f>
        <v>28</v>
      </c>
      <c r="AH972" s="242">
        <f>CEILING(AG972*'[1]Nastavení cen'!$K$17,1)+AG972</f>
        <v>37</v>
      </c>
      <c r="AI972" s="242">
        <f t="shared" si="345"/>
        <v>0</v>
      </c>
      <c r="AJ972" s="228">
        <f t="shared" si="337"/>
        <v>227</v>
      </c>
      <c r="AK972" s="218"/>
      <c r="AL972" s="229">
        <f t="shared" si="338"/>
        <v>0</v>
      </c>
      <c r="AM972" s="204"/>
      <c r="AN972" s="230">
        <v>1.5</v>
      </c>
      <c r="AO972" s="231">
        <f t="shared" si="351"/>
        <v>0</v>
      </c>
      <c r="AP972" s="232">
        <v>0.05</v>
      </c>
      <c r="AQ972" s="233">
        <f t="shared" si="354"/>
        <v>0</v>
      </c>
      <c r="AR972" s="234"/>
      <c r="AS972" s="235"/>
      <c r="AT972" s="236"/>
      <c r="AU972" s="237"/>
      <c r="AV972" s="238">
        <v>20</v>
      </c>
      <c r="AW972" s="239">
        <f>'[1]Nastavení cen'!$H$17</f>
        <v>390</v>
      </c>
      <c r="AX972" s="240">
        <v>28</v>
      </c>
    </row>
    <row r="973" spans="1:50" ht="17.25" hidden="1" customHeight="1" x14ac:dyDescent="0.3">
      <c r="A973" s="213"/>
      <c r="B973" s="214"/>
      <c r="C973" s="215"/>
      <c r="D973" s="186"/>
      <c r="E973" s="184"/>
      <c r="F973" s="185"/>
      <c r="G973" s="186"/>
      <c r="H973" s="186"/>
      <c r="I973" s="187"/>
      <c r="J973" s="188"/>
      <c r="K973" s="216"/>
      <c r="L973" s="186"/>
      <c r="M973" s="186"/>
      <c r="N973" s="187"/>
      <c r="O973" s="191"/>
      <c r="P973" s="384" t="s">
        <v>713</v>
      </c>
      <c r="Q973" s="218"/>
      <c r="R973" s="219">
        <f t="shared" si="333"/>
        <v>0</v>
      </c>
      <c r="S973" s="219">
        <f t="shared" si="334"/>
        <v>14</v>
      </c>
      <c r="T973" s="195"/>
      <c r="U973" s="196">
        <v>2</v>
      </c>
      <c r="V973" s="89">
        <f t="shared" si="350"/>
        <v>0</v>
      </c>
      <c r="W973" s="220" t="s">
        <v>1030</v>
      </c>
      <c r="X973" s="221" t="s">
        <v>1040</v>
      </c>
      <c r="Y973" s="222" t="s">
        <v>1039</v>
      </c>
      <c r="Z973" s="199"/>
      <c r="AA973" s="218"/>
      <c r="AB973" s="223">
        <v>0</v>
      </c>
      <c r="AC973" s="224" t="s">
        <v>48</v>
      </c>
      <c r="AD973" s="225">
        <f t="shared" si="335"/>
        <v>182</v>
      </c>
      <c r="AE973" s="226">
        <f>CEILING(AD973+AD973*'[1]Nastavení cen'!$J$17,1)</f>
        <v>266</v>
      </c>
      <c r="AF973" s="226">
        <f t="shared" si="336"/>
        <v>0</v>
      </c>
      <c r="AG973" s="241">
        <f>CEILING(AX973+(AX973*'[1]Nastavení cen'!$G$17),1)</f>
        <v>44</v>
      </c>
      <c r="AH973" s="242">
        <f>CEILING(AG973*'[1]Nastavení cen'!$K$17,1)+AG973</f>
        <v>58</v>
      </c>
      <c r="AI973" s="242">
        <f t="shared" si="345"/>
        <v>0</v>
      </c>
      <c r="AJ973" s="228">
        <f t="shared" si="337"/>
        <v>324</v>
      </c>
      <c r="AK973" s="218"/>
      <c r="AL973" s="229">
        <f t="shared" si="338"/>
        <v>0</v>
      </c>
      <c r="AM973" s="204"/>
      <c r="AN973" s="230">
        <v>2</v>
      </c>
      <c r="AO973" s="231">
        <f t="shared" si="351"/>
        <v>0</v>
      </c>
      <c r="AP973" s="232">
        <v>0.05</v>
      </c>
      <c r="AQ973" s="233">
        <f t="shared" si="354"/>
        <v>0</v>
      </c>
      <c r="AR973" s="234"/>
      <c r="AS973" s="235"/>
      <c r="AT973" s="236"/>
      <c r="AU973" s="237"/>
      <c r="AV973" s="238">
        <v>28</v>
      </c>
      <c r="AW973" s="239">
        <f>'[1]Nastavení cen'!$H$17</f>
        <v>390</v>
      </c>
      <c r="AX973" s="240">
        <v>44</v>
      </c>
    </row>
    <row r="974" spans="1:50" ht="17.25" hidden="1" customHeight="1" x14ac:dyDescent="0.3">
      <c r="A974" s="213"/>
      <c r="B974" s="214"/>
      <c r="C974" s="215"/>
      <c r="D974" s="186"/>
      <c r="E974" s="184"/>
      <c r="F974" s="185"/>
      <c r="G974" s="186"/>
      <c r="H974" s="186"/>
      <c r="I974" s="187"/>
      <c r="J974" s="188"/>
      <c r="K974" s="216"/>
      <c r="L974" s="186"/>
      <c r="M974" s="186"/>
      <c r="N974" s="187"/>
      <c r="O974" s="191"/>
      <c r="P974" s="384" t="s">
        <v>713</v>
      </c>
      <c r="Q974" s="218"/>
      <c r="R974" s="219">
        <f t="shared" si="333"/>
        <v>0</v>
      </c>
      <c r="S974" s="219">
        <f t="shared" si="334"/>
        <v>14</v>
      </c>
      <c r="T974" s="195"/>
      <c r="U974" s="196">
        <v>3</v>
      </c>
      <c r="V974" s="89">
        <f t="shared" si="350"/>
        <v>0</v>
      </c>
      <c r="W974" s="220" t="s">
        <v>1030</v>
      </c>
      <c r="X974" s="221" t="s">
        <v>1038</v>
      </c>
      <c r="Y974" s="222" t="s">
        <v>1041</v>
      </c>
      <c r="Z974" s="199"/>
      <c r="AA974" s="218"/>
      <c r="AB974" s="223">
        <v>0</v>
      </c>
      <c r="AC974" s="224" t="s">
        <v>48</v>
      </c>
      <c r="AD974" s="225">
        <f t="shared" si="335"/>
        <v>130</v>
      </c>
      <c r="AE974" s="226">
        <f>CEILING(AD974+AD974*'[1]Nastavení cen'!$J$17,1)</f>
        <v>190</v>
      </c>
      <c r="AF974" s="226">
        <f t="shared" si="336"/>
        <v>0</v>
      </c>
      <c r="AG974" s="241">
        <f>CEILING(AX974+(AX974*'[1]Nastavení cen'!$G$17),1)</f>
        <v>28</v>
      </c>
      <c r="AH974" s="242">
        <f>CEILING(AG974*'[1]Nastavení cen'!$K$17,1)+AG974</f>
        <v>37</v>
      </c>
      <c r="AI974" s="242">
        <f t="shared" si="345"/>
        <v>0</v>
      </c>
      <c r="AJ974" s="228">
        <f t="shared" si="337"/>
        <v>227</v>
      </c>
      <c r="AK974" s="218"/>
      <c r="AL974" s="229">
        <f t="shared" si="338"/>
        <v>0</v>
      </c>
      <c r="AM974" s="204"/>
      <c r="AN974" s="230">
        <v>1.5</v>
      </c>
      <c r="AO974" s="231">
        <f t="shared" si="351"/>
        <v>0</v>
      </c>
      <c r="AP974" s="232">
        <v>0.05</v>
      </c>
      <c r="AQ974" s="233">
        <f t="shared" si="354"/>
        <v>0</v>
      </c>
      <c r="AR974" s="234"/>
      <c r="AS974" s="235"/>
      <c r="AT974" s="236"/>
      <c r="AU974" s="237"/>
      <c r="AV974" s="238">
        <v>20</v>
      </c>
      <c r="AW974" s="239">
        <f>'[1]Nastavení cen'!$H$17</f>
        <v>390</v>
      </c>
      <c r="AX974" s="240">
        <v>28</v>
      </c>
    </row>
    <row r="975" spans="1:50" ht="17.25" hidden="1" customHeight="1" x14ac:dyDescent="0.3">
      <c r="A975" s="213"/>
      <c r="B975" s="214"/>
      <c r="C975" s="215"/>
      <c r="D975" s="186"/>
      <c r="E975" s="184"/>
      <c r="F975" s="185"/>
      <c r="G975" s="186"/>
      <c r="H975" s="186"/>
      <c r="I975" s="187"/>
      <c r="J975" s="188"/>
      <c r="K975" s="216"/>
      <c r="L975" s="186"/>
      <c r="M975" s="186"/>
      <c r="N975" s="187"/>
      <c r="O975" s="191"/>
      <c r="P975" s="384" t="s">
        <v>713</v>
      </c>
      <c r="Q975" s="218"/>
      <c r="R975" s="219">
        <f t="shared" si="333"/>
        <v>0</v>
      </c>
      <c r="S975" s="219">
        <f t="shared" si="334"/>
        <v>14</v>
      </c>
      <c r="T975" s="195"/>
      <c r="U975" s="196">
        <v>3</v>
      </c>
      <c r="V975" s="89">
        <f t="shared" si="350"/>
        <v>0</v>
      </c>
      <c r="W975" s="220" t="s">
        <v>1030</v>
      </c>
      <c r="X975" s="221" t="s">
        <v>1040</v>
      </c>
      <c r="Y975" s="222" t="s">
        <v>1041</v>
      </c>
      <c r="Z975" s="199"/>
      <c r="AA975" s="218"/>
      <c r="AB975" s="223">
        <v>0</v>
      </c>
      <c r="AC975" s="224" t="s">
        <v>48</v>
      </c>
      <c r="AD975" s="225">
        <f t="shared" si="335"/>
        <v>182</v>
      </c>
      <c r="AE975" s="226">
        <f>CEILING(AD975+AD975*'[1]Nastavení cen'!$J$17,1)</f>
        <v>266</v>
      </c>
      <c r="AF975" s="226">
        <f t="shared" si="336"/>
        <v>0</v>
      </c>
      <c r="AG975" s="241">
        <f>CEILING(AX975+(AX975*'[1]Nastavení cen'!$G$17),1)</f>
        <v>44</v>
      </c>
      <c r="AH975" s="242">
        <f>CEILING(AG975*'[1]Nastavení cen'!$K$17,1)+AG975</f>
        <v>58</v>
      </c>
      <c r="AI975" s="242">
        <f t="shared" si="345"/>
        <v>0</v>
      </c>
      <c r="AJ975" s="228">
        <f t="shared" si="337"/>
        <v>324</v>
      </c>
      <c r="AK975" s="218"/>
      <c r="AL975" s="229">
        <f t="shared" si="338"/>
        <v>0</v>
      </c>
      <c r="AM975" s="204"/>
      <c r="AN975" s="230">
        <v>2</v>
      </c>
      <c r="AO975" s="231">
        <f t="shared" si="351"/>
        <v>0</v>
      </c>
      <c r="AP975" s="232">
        <v>0.05</v>
      </c>
      <c r="AQ975" s="233">
        <f t="shared" si="354"/>
        <v>0</v>
      </c>
      <c r="AR975" s="234"/>
      <c r="AS975" s="235"/>
      <c r="AT975" s="236"/>
      <c r="AU975" s="237"/>
      <c r="AV975" s="238">
        <v>28</v>
      </c>
      <c r="AW975" s="239">
        <f>'[1]Nastavení cen'!$H$17</f>
        <v>390</v>
      </c>
      <c r="AX975" s="240">
        <v>44</v>
      </c>
    </row>
    <row r="976" spans="1:50" ht="25.05" customHeight="1" x14ac:dyDescent="0.3">
      <c r="A976" s="213"/>
      <c r="B976" s="214"/>
      <c r="C976" s="215"/>
      <c r="D976" s="186"/>
      <c r="E976" s="184"/>
      <c r="F976" s="185"/>
      <c r="G976" s="186"/>
      <c r="H976" s="186"/>
      <c r="I976" s="187"/>
      <c r="J976" s="188"/>
      <c r="K976" s="216"/>
      <c r="L976" s="186"/>
      <c r="M976" s="186"/>
      <c r="N976" s="187"/>
      <c r="O976" s="191"/>
      <c r="P976" s="384" t="s">
        <v>713</v>
      </c>
      <c r="Q976" s="218"/>
      <c r="R976" s="219">
        <f t="shared" si="333"/>
        <v>0</v>
      </c>
      <c r="S976" s="219">
        <f t="shared" si="334"/>
        <v>14</v>
      </c>
      <c r="T976" s="195">
        <v>27</v>
      </c>
      <c r="U976" s="196">
        <v>1</v>
      </c>
      <c r="V976" s="89">
        <f t="shared" si="350"/>
        <v>0</v>
      </c>
      <c r="W976" s="220" t="s">
        <v>1030</v>
      </c>
      <c r="X976" s="221" t="s">
        <v>1042</v>
      </c>
      <c r="Y976" s="222" t="s">
        <v>1008</v>
      </c>
      <c r="Z976" s="199"/>
      <c r="AA976" s="218"/>
      <c r="AB976" s="223">
        <v>21</v>
      </c>
      <c r="AC976" s="224" t="s">
        <v>146</v>
      </c>
      <c r="AD976" s="225">
        <f t="shared" si="335"/>
        <v>13</v>
      </c>
      <c r="AE976" s="226"/>
      <c r="AF976" s="226">
        <f t="shared" si="336"/>
        <v>0</v>
      </c>
      <c r="AG976" s="241">
        <f>CEILING(AX976+(AX976*'[1]Nastavení cen'!$G$17),1)</f>
        <v>4</v>
      </c>
      <c r="AH976" s="242"/>
      <c r="AI976" s="242">
        <f t="shared" si="345"/>
        <v>0</v>
      </c>
      <c r="AJ976" s="228">
        <f t="shared" si="337"/>
        <v>0</v>
      </c>
      <c r="AK976" s="218"/>
      <c r="AL976" s="229">
        <f t="shared" si="338"/>
        <v>0</v>
      </c>
      <c r="AM976" s="204"/>
      <c r="AN976" s="230">
        <v>0.01</v>
      </c>
      <c r="AO976" s="231">
        <f t="shared" si="351"/>
        <v>0.21</v>
      </c>
      <c r="AP976" s="232">
        <v>0.05</v>
      </c>
      <c r="AQ976" s="233">
        <f t="shared" si="354"/>
        <v>1.0500000000000001E-2</v>
      </c>
      <c r="AR976" s="234"/>
      <c r="AS976" s="235"/>
      <c r="AT976" s="236"/>
      <c r="AU976" s="237"/>
      <c r="AV976" s="238">
        <v>2</v>
      </c>
      <c r="AW976" s="239">
        <f>'[1]Nastavení cen'!$H$17</f>
        <v>390</v>
      </c>
      <c r="AX976" s="240">
        <v>4</v>
      </c>
    </row>
    <row r="977" spans="1:50" ht="17.25" hidden="1" customHeight="1" x14ac:dyDescent="0.3">
      <c r="A977" s="213"/>
      <c r="B977" s="214"/>
      <c r="C977" s="215"/>
      <c r="D977" s="186"/>
      <c r="E977" s="184"/>
      <c r="F977" s="185"/>
      <c r="G977" s="186"/>
      <c r="H977" s="186"/>
      <c r="I977" s="187"/>
      <c r="J977" s="188"/>
      <c r="K977" s="216"/>
      <c r="L977" s="186"/>
      <c r="M977" s="186"/>
      <c r="N977" s="187"/>
      <c r="O977" s="191"/>
      <c r="P977" s="384" t="s">
        <v>713</v>
      </c>
      <c r="Q977" s="218"/>
      <c r="R977" s="219">
        <f t="shared" si="333"/>
        <v>0</v>
      </c>
      <c r="S977" s="219">
        <f t="shared" si="334"/>
        <v>14</v>
      </c>
      <c r="T977" s="195"/>
      <c r="U977" s="196">
        <v>1</v>
      </c>
      <c r="V977" s="89">
        <f t="shared" si="350"/>
        <v>0</v>
      </c>
      <c r="W977" s="220" t="s">
        <v>1030</v>
      </c>
      <c r="X977" s="221" t="s">
        <v>1042</v>
      </c>
      <c r="Y977" s="222" t="s">
        <v>1009</v>
      </c>
      <c r="Z977" s="199"/>
      <c r="AA977" s="218"/>
      <c r="AB977" s="223">
        <v>0</v>
      </c>
      <c r="AC977" s="224" t="s">
        <v>146</v>
      </c>
      <c r="AD977" s="225">
        <f t="shared" si="335"/>
        <v>13</v>
      </c>
      <c r="AE977" s="226">
        <f>CEILING(AD977+AD977*'[1]Nastavení cen'!$J$17,1)</f>
        <v>19</v>
      </c>
      <c r="AF977" s="226">
        <f t="shared" si="336"/>
        <v>0</v>
      </c>
      <c r="AG977" s="241">
        <f>CEILING(AX977+(AX977*'[1]Nastavení cen'!$G$17),1)</f>
        <v>4</v>
      </c>
      <c r="AH977" s="242">
        <f>CEILING(AG977*'[1]Nastavení cen'!$K$17,1)+AG977</f>
        <v>6</v>
      </c>
      <c r="AI977" s="242">
        <f t="shared" si="345"/>
        <v>0</v>
      </c>
      <c r="AJ977" s="228">
        <f t="shared" si="337"/>
        <v>25</v>
      </c>
      <c r="AK977" s="218"/>
      <c r="AL977" s="229">
        <f t="shared" si="338"/>
        <v>0</v>
      </c>
      <c r="AM977" s="204"/>
      <c r="AN977" s="230">
        <v>0.01</v>
      </c>
      <c r="AO977" s="231">
        <f t="shared" si="351"/>
        <v>0</v>
      </c>
      <c r="AP977" s="232">
        <v>0.05</v>
      </c>
      <c r="AQ977" s="233">
        <f t="shared" si="354"/>
        <v>0</v>
      </c>
      <c r="AR977" s="234"/>
      <c r="AS977" s="235"/>
      <c r="AT977" s="236"/>
      <c r="AU977" s="237"/>
      <c r="AV977" s="238">
        <v>2</v>
      </c>
      <c r="AW977" s="239">
        <f>'[1]Nastavení cen'!$H$17</f>
        <v>390</v>
      </c>
      <c r="AX977" s="240">
        <v>4</v>
      </c>
    </row>
    <row r="978" spans="1:50" ht="17.25" hidden="1" customHeight="1" x14ac:dyDescent="0.3">
      <c r="A978" s="213"/>
      <c r="B978" s="214"/>
      <c r="C978" s="215"/>
      <c r="D978" s="186"/>
      <c r="E978" s="184"/>
      <c r="F978" s="185"/>
      <c r="G978" s="186"/>
      <c r="H978" s="186"/>
      <c r="I978" s="187"/>
      <c r="J978" s="188"/>
      <c r="K978" s="216"/>
      <c r="L978" s="186"/>
      <c r="M978" s="186"/>
      <c r="N978" s="187"/>
      <c r="O978" s="191"/>
      <c r="P978" s="384" t="s">
        <v>713</v>
      </c>
      <c r="Q978" s="218"/>
      <c r="R978" s="219">
        <f t="shared" si="333"/>
        <v>0</v>
      </c>
      <c r="S978" s="219">
        <f t="shared" si="334"/>
        <v>14</v>
      </c>
      <c r="T978" s="195"/>
      <c r="U978" s="196">
        <v>1</v>
      </c>
      <c r="V978" s="89">
        <f t="shared" si="350"/>
        <v>0</v>
      </c>
      <c r="W978" s="220" t="s">
        <v>1030</v>
      </c>
      <c r="X978" s="221" t="s">
        <v>1043</v>
      </c>
      <c r="Y978" s="222" t="s">
        <v>1033</v>
      </c>
      <c r="Z978" s="199"/>
      <c r="AA978" s="218"/>
      <c r="AB978" s="223">
        <v>0</v>
      </c>
      <c r="AC978" s="224" t="s">
        <v>146</v>
      </c>
      <c r="AD978" s="225">
        <f t="shared" si="335"/>
        <v>117</v>
      </c>
      <c r="AE978" s="226">
        <f>CEILING(AD978+AD978*'[1]Nastavení cen'!$J$17,1)</f>
        <v>171</v>
      </c>
      <c r="AF978" s="226">
        <f t="shared" si="336"/>
        <v>0</v>
      </c>
      <c r="AG978" s="241">
        <f>CEILING(AX978+(AX978*'[1]Nastavení cen'!$G$17),1)</f>
        <v>17</v>
      </c>
      <c r="AH978" s="242">
        <f>CEILING(AG978*'[1]Nastavení cen'!$K$17,1)+AG978</f>
        <v>23</v>
      </c>
      <c r="AI978" s="242">
        <f t="shared" si="345"/>
        <v>0</v>
      </c>
      <c r="AJ978" s="228">
        <f t="shared" si="337"/>
        <v>194</v>
      </c>
      <c r="AK978" s="218"/>
      <c r="AL978" s="229">
        <f t="shared" si="338"/>
        <v>0</v>
      </c>
      <c r="AM978" s="204"/>
      <c r="AN978" s="230">
        <v>0.3</v>
      </c>
      <c r="AO978" s="231">
        <f t="shared" si="351"/>
        <v>0</v>
      </c>
      <c r="AP978" s="232">
        <v>0.05</v>
      </c>
      <c r="AQ978" s="233">
        <f t="shared" si="354"/>
        <v>0</v>
      </c>
      <c r="AR978" s="234"/>
      <c r="AS978" s="235"/>
      <c r="AT978" s="236"/>
      <c r="AU978" s="237"/>
      <c r="AV978" s="238">
        <v>18</v>
      </c>
      <c r="AW978" s="239">
        <f>'[1]Nastavení cen'!$H$17</f>
        <v>390</v>
      </c>
      <c r="AX978" s="240">
        <v>17</v>
      </c>
    </row>
    <row r="979" spans="1:50" ht="25.05" customHeight="1" x14ac:dyDescent="0.3">
      <c r="A979" s="213"/>
      <c r="B979" s="214"/>
      <c r="C979" s="215"/>
      <c r="D979" s="186"/>
      <c r="E979" s="184"/>
      <c r="F979" s="185"/>
      <c r="G979" s="186"/>
      <c r="H979" s="186"/>
      <c r="I979" s="187"/>
      <c r="J979" s="188"/>
      <c r="K979" s="216"/>
      <c r="L979" s="186"/>
      <c r="M979" s="186"/>
      <c r="N979" s="187"/>
      <c r="O979" s="191"/>
      <c r="P979" s="384" t="s">
        <v>713</v>
      </c>
      <c r="Q979" s="218"/>
      <c r="R979" s="219">
        <f t="shared" si="333"/>
        <v>0</v>
      </c>
      <c r="S979" s="219">
        <f t="shared" si="334"/>
        <v>14</v>
      </c>
      <c r="T979" s="195">
        <v>28</v>
      </c>
      <c r="U979" s="196">
        <v>1</v>
      </c>
      <c r="V979" s="89">
        <f t="shared" si="350"/>
        <v>0</v>
      </c>
      <c r="W979" s="220" t="s">
        <v>1030</v>
      </c>
      <c r="X979" s="221" t="s">
        <v>1044</v>
      </c>
      <c r="Y979" s="222" t="s">
        <v>1033</v>
      </c>
      <c r="Z979" s="199"/>
      <c r="AA979" s="218"/>
      <c r="AB979" s="223">
        <v>21</v>
      </c>
      <c r="AC979" s="224" t="s">
        <v>146</v>
      </c>
      <c r="AD979" s="225">
        <f t="shared" si="335"/>
        <v>169</v>
      </c>
      <c r="AE979" s="226"/>
      <c r="AF979" s="226">
        <f t="shared" si="336"/>
        <v>0</v>
      </c>
      <c r="AG979" s="241">
        <f>CEILING(AX979+(AX979*'[1]Nastavení cen'!$G$17),1)</f>
        <v>28</v>
      </c>
      <c r="AH979" s="242"/>
      <c r="AI979" s="242">
        <f t="shared" si="345"/>
        <v>0</v>
      </c>
      <c r="AJ979" s="228">
        <f t="shared" si="337"/>
        <v>0</v>
      </c>
      <c r="AK979" s="218"/>
      <c r="AL979" s="229">
        <f t="shared" si="338"/>
        <v>0</v>
      </c>
      <c r="AM979" s="204"/>
      <c r="AN979" s="230">
        <v>0.5</v>
      </c>
      <c r="AO979" s="231">
        <f t="shared" si="351"/>
        <v>10.5</v>
      </c>
      <c r="AP979" s="232">
        <v>0.05</v>
      </c>
      <c r="AQ979" s="233">
        <f t="shared" si="354"/>
        <v>0.52500000000000002</v>
      </c>
      <c r="AR979" s="234"/>
      <c r="AS979" s="235"/>
      <c r="AT979" s="236"/>
      <c r="AU979" s="237"/>
      <c r="AV979" s="238">
        <v>26</v>
      </c>
      <c r="AW979" s="239">
        <f>'[1]Nastavení cen'!$H$17</f>
        <v>390</v>
      </c>
      <c r="AX979" s="240">
        <v>28</v>
      </c>
    </row>
    <row r="980" spans="1:50" ht="17.25" hidden="1" customHeight="1" x14ac:dyDescent="0.3">
      <c r="A980" s="213"/>
      <c r="B980" s="214"/>
      <c r="C980" s="215"/>
      <c r="D980" s="186"/>
      <c r="E980" s="184"/>
      <c r="F980" s="185"/>
      <c r="G980" s="186"/>
      <c r="H980" s="186"/>
      <c r="I980" s="187"/>
      <c r="J980" s="188"/>
      <c r="K980" s="216"/>
      <c r="L980" s="186"/>
      <c r="M980" s="186"/>
      <c r="N980" s="187"/>
      <c r="O980" s="191"/>
      <c r="P980" s="384" t="s">
        <v>713</v>
      </c>
      <c r="Q980" s="218"/>
      <c r="R980" s="219">
        <f t="shared" si="333"/>
        <v>0</v>
      </c>
      <c r="S980" s="219">
        <f t="shared" si="334"/>
        <v>14</v>
      </c>
      <c r="T980" s="195"/>
      <c r="U980" s="196">
        <v>2</v>
      </c>
      <c r="V980" s="89">
        <f t="shared" si="350"/>
        <v>0</v>
      </c>
      <c r="W980" s="220" t="s">
        <v>1030</v>
      </c>
      <c r="X980" s="221" t="s">
        <v>1045</v>
      </c>
      <c r="Y980" s="222" t="s">
        <v>1039</v>
      </c>
      <c r="Z980" s="199"/>
      <c r="AA980" s="218"/>
      <c r="AB980" s="223">
        <v>0</v>
      </c>
      <c r="AC980" s="224" t="s">
        <v>146</v>
      </c>
      <c r="AD980" s="225">
        <f t="shared" si="335"/>
        <v>124</v>
      </c>
      <c r="AE980" s="226">
        <f>CEILING(AD980+AD980*'[1]Nastavení cen'!$J$17,1)</f>
        <v>182</v>
      </c>
      <c r="AF980" s="226">
        <f t="shared" si="336"/>
        <v>0</v>
      </c>
      <c r="AG980" s="241">
        <f>CEILING(AX980+(AX980*'[1]Nastavení cen'!$G$17),1)</f>
        <v>11</v>
      </c>
      <c r="AH980" s="242">
        <f>CEILING(AG980*'[1]Nastavení cen'!$K$17,1)+AG980</f>
        <v>15</v>
      </c>
      <c r="AI980" s="242">
        <f t="shared" si="345"/>
        <v>0</v>
      </c>
      <c r="AJ980" s="228">
        <f t="shared" si="337"/>
        <v>197</v>
      </c>
      <c r="AK980" s="218"/>
      <c r="AL980" s="229">
        <f t="shared" si="338"/>
        <v>0</v>
      </c>
      <c r="AM980" s="204"/>
      <c r="AN980" s="230">
        <v>0.5</v>
      </c>
      <c r="AO980" s="231">
        <f t="shared" si="351"/>
        <v>0</v>
      </c>
      <c r="AP980" s="232">
        <v>0.05</v>
      </c>
      <c r="AQ980" s="233">
        <f t="shared" si="354"/>
        <v>0</v>
      </c>
      <c r="AR980" s="234"/>
      <c r="AS980" s="235"/>
      <c r="AT980" s="236"/>
      <c r="AU980" s="237"/>
      <c r="AV980" s="238">
        <v>19</v>
      </c>
      <c r="AW980" s="239">
        <f>'[1]Nastavení cen'!$H$17</f>
        <v>390</v>
      </c>
      <c r="AX980" s="240">
        <v>11</v>
      </c>
    </row>
    <row r="981" spans="1:50" ht="17.25" hidden="1" customHeight="1" x14ac:dyDescent="0.3">
      <c r="A981" s="213"/>
      <c r="B981" s="214"/>
      <c r="C981" s="215"/>
      <c r="D981" s="186"/>
      <c r="E981" s="184"/>
      <c r="F981" s="185"/>
      <c r="G981" s="186"/>
      <c r="H981" s="186"/>
      <c r="I981" s="187"/>
      <c r="J981" s="188"/>
      <c r="K981" s="216"/>
      <c r="L981" s="186"/>
      <c r="M981" s="186"/>
      <c r="N981" s="187"/>
      <c r="O981" s="191"/>
      <c r="P981" s="384" t="s">
        <v>713</v>
      </c>
      <c r="Q981" s="218"/>
      <c r="R981" s="219">
        <f t="shared" si="333"/>
        <v>0</v>
      </c>
      <c r="S981" s="219">
        <f t="shared" si="334"/>
        <v>14</v>
      </c>
      <c r="T981" s="195"/>
      <c r="U981" s="196">
        <v>2</v>
      </c>
      <c r="V981" s="89">
        <f t="shared" si="350"/>
        <v>0</v>
      </c>
      <c r="W981" s="220" t="s">
        <v>1030</v>
      </c>
      <c r="X981" s="221" t="s">
        <v>1046</v>
      </c>
      <c r="Y981" s="222" t="s">
        <v>1039</v>
      </c>
      <c r="Z981" s="199"/>
      <c r="AA981" s="218"/>
      <c r="AB981" s="223">
        <v>0</v>
      </c>
      <c r="AC981" s="224" t="s">
        <v>146</v>
      </c>
      <c r="AD981" s="225">
        <f t="shared" si="335"/>
        <v>176</v>
      </c>
      <c r="AE981" s="226">
        <f>CEILING(AD981+AD981*'[1]Nastavení cen'!$J$17,1)</f>
        <v>257</v>
      </c>
      <c r="AF981" s="226">
        <f t="shared" si="336"/>
        <v>0</v>
      </c>
      <c r="AG981" s="241">
        <f>CEILING(AX981+(AX981*'[1]Nastavení cen'!$G$17),1)</f>
        <v>17</v>
      </c>
      <c r="AH981" s="242">
        <f>CEILING(AG981*'[1]Nastavení cen'!$K$17,1)+AG981</f>
        <v>23</v>
      </c>
      <c r="AI981" s="242">
        <f t="shared" si="345"/>
        <v>0</v>
      </c>
      <c r="AJ981" s="228">
        <f t="shared" si="337"/>
        <v>280</v>
      </c>
      <c r="AK981" s="218"/>
      <c r="AL981" s="229">
        <f t="shared" si="338"/>
        <v>0</v>
      </c>
      <c r="AM981" s="204"/>
      <c r="AN981" s="230">
        <v>1</v>
      </c>
      <c r="AO981" s="231">
        <f t="shared" si="351"/>
        <v>0</v>
      </c>
      <c r="AP981" s="232">
        <v>0.05</v>
      </c>
      <c r="AQ981" s="233">
        <f t="shared" si="354"/>
        <v>0</v>
      </c>
      <c r="AR981" s="234"/>
      <c r="AS981" s="235"/>
      <c r="AT981" s="236"/>
      <c r="AU981" s="237"/>
      <c r="AV981" s="238">
        <v>27</v>
      </c>
      <c r="AW981" s="239">
        <f>'[1]Nastavení cen'!$H$17</f>
        <v>390</v>
      </c>
      <c r="AX981" s="240">
        <v>17</v>
      </c>
    </row>
    <row r="982" spans="1:50" ht="17.25" hidden="1" customHeight="1" x14ac:dyDescent="0.3">
      <c r="A982" s="213"/>
      <c r="B982" s="214"/>
      <c r="C982" s="215"/>
      <c r="D982" s="186"/>
      <c r="E982" s="184"/>
      <c r="F982" s="185"/>
      <c r="G982" s="186"/>
      <c r="H982" s="186"/>
      <c r="I982" s="187"/>
      <c r="J982" s="188"/>
      <c r="K982" s="216"/>
      <c r="L982" s="186"/>
      <c r="M982" s="186"/>
      <c r="N982" s="187"/>
      <c r="O982" s="191"/>
      <c r="P982" s="384" t="s">
        <v>713</v>
      </c>
      <c r="Q982" s="218"/>
      <c r="R982" s="219">
        <f t="shared" si="333"/>
        <v>0</v>
      </c>
      <c r="S982" s="219">
        <f t="shared" si="334"/>
        <v>14</v>
      </c>
      <c r="T982" s="195"/>
      <c r="U982" s="196">
        <v>3</v>
      </c>
      <c r="V982" s="89">
        <f t="shared" si="350"/>
        <v>0</v>
      </c>
      <c r="W982" s="220" t="s">
        <v>1030</v>
      </c>
      <c r="X982" s="221" t="s">
        <v>1045</v>
      </c>
      <c r="Y982" s="222" t="s">
        <v>1041</v>
      </c>
      <c r="Z982" s="199"/>
      <c r="AA982" s="218"/>
      <c r="AB982" s="223">
        <v>0</v>
      </c>
      <c r="AC982" s="224" t="s">
        <v>146</v>
      </c>
      <c r="AD982" s="225">
        <f t="shared" si="335"/>
        <v>124</v>
      </c>
      <c r="AE982" s="226">
        <f>CEILING(AD982+AD982*'[1]Nastavení cen'!$J$17,1)</f>
        <v>182</v>
      </c>
      <c r="AF982" s="226">
        <f t="shared" si="336"/>
        <v>0</v>
      </c>
      <c r="AG982" s="241">
        <f>CEILING(AX982+(AX982*'[1]Nastavení cen'!$G$17),1)</f>
        <v>11</v>
      </c>
      <c r="AH982" s="242">
        <f>CEILING(AG982*'[1]Nastavení cen'!$K$17,1)+AG982</f>
        <v>15</v>
      </c>
      <c r="AI982" s="242">
        <f t="shared" si="345"/>
        <v>0</v>
      </c>
      <c r="AJ982" s="228">
        <f t="shared" si="337"/>
        <v>197</v>
      </c>
      <c r="AK982" s="218"/>
      <c r="AL982" s="229">
        <f t="shared" si="338"/>
        <v>0</v>
      </c>
      <c r="AM982" s="204"/>
      <c r="AN982" s="230">
        <v>0.5</v>
      </c>
      <c r="AO982" s="231">
        <f t="shared" si="351"/>
        <v>0</v>
      </c>
      <c r="AP982" s="232">
        <v>0.05</v>
      </c>
      <c r="AQ982" s="233">
        <f t="shared" si="354"/>
        <v>0</v>
      </c>
      <c r="AR982" s="234"/>
      <c r="AS982" s="235"/>
      <c r="AT982" s="236"/>
      <c r="AU982" s="237"/>
      <c r="AV982" s="238">
        <v>19</v>
      </c>
      <c r="AW982" s="239">
        <f>'[1]Nastavení cen'!$H$17</f>
        <v>390</v>
      </c>
      <c r="AX982" s="240">
        <v>11</v>
      </c>
    </row>
    <row r="983" spans="1:50" ht="17.25" hidden="1" customHeight="1" x14ac:dyDescent="0.3">
      <c r="A983" s="213"/>
      <c r="B983" s="214"/>
      <c r="C983" s="215"/>
      <c r="D983" s="186"/>
      <c r="E983" s="184"/>
      <c r="F983" s="185"/>
      <c r="G983" s="186"/>
      <c r="H983" s="186"/>
      <c r="I983" s="187"/>
      <c r="J983" s="188"/>
      <c r="K983" s="216"/>
      <c r="L983" s="186"/>
      <c r="M983" s="186"/>
      <c r="N983" s="187"/>
      <c r="O983" s="191"/>
      <c r="P983" s="384" t="s">
        <v>713</v>
      </c>
      <c r="Q983" s="218"/>
      <c r="R983" s="219">
        <f t="shared" si="333"/>
        <v>0</v>
      </c>
      <c r="S983" s="219">
        <f t="shared" si="334"/>
        <v>14</v>
      </c>
      <c r="T983" s="195"/>
      <c r="U983" s="196">
        <v>3</v>
      </c>
      <c r="V983" s="89">
        <f t="shared" si="350"/>
        <v>0</v>
      </c>
      <c r="W983" s="220" t="s">
        <v>1030</v>
      </c>
      <c r="X983" s="221" t="s">
        <v>1046</v>
      </c>
      <c r="Y983" s="222" t="s">
        <v>1041</v>
      </c>
      <c r="Z983" s="199"/>
      <c r="AA983" s="218"/>
      <c r="AB983" s="223">
        <v>0</v>
      </c>
      <c r="AC983" s="224" t="s">
        <v>146</v>
      </c>
      <c r="AD983" s="225">
        <f t="shared" si="335"/>
        <v>176</v>
      </c>
      <c r="AE983" s="226">
        <f>CEILING(AD983+AD983*'[1]Nastavení cen'!$J$17,1)</f>
        <v>257</v>
      </c>
      <c r="AF983" s="226">
        <f t="shared" si="336"/>
        <v>0</v>
      </c>
      <c r="AG983" s="241">
        <f>CEILING(AX983+(AX983*'[1]Nastavení cen'!$G$17),1)</f>
        <v>17</v>
      </c>
      <c r="AH983" s="242">
        <f>CEILING(AG983*'[1]Nastavení cen'!$K$17,1)+AG983</f>
        <v>23</v>
      </c>
      <c r="AI983" s="242">
        <f t="shared" si="345"/>
        <v>0</v>
      </c>
      <c r="AJ983" s="228">
        <f t="shared" si="337"/>
        <v>280</v>
      </c>
      <c r="AK983" s="218"/>
      <c r="AL983" s="229">
        <f t="shared" si="338"/>
        <v>0</v>
      </c>
      <c r="AM983" s="204"/>
      <c r="AN983" s="230">
        <v>1</v>
      </c>
      <c r="AO983" s="231">
        <f t="shared" si="351"/>
        <v>0</v>
      </c>
      <c r="AP983" s="232">
        <v>0.05</v>
      </c>
      <c r="AQ983" s="233">
        <f t="shared" si="354"/>
        <v>0</v>
      </c>
      <c r="AR983" s="234"/>
      <c r="AS983" s="235"/>
      <c r="AT983" s="236"/>
      <c r="AU983" s="237"/>
      <c r="AV983" s="238">
        <v>27</v>
      </c>
      <c r="AW983" s="239">
        <f>'[1]Nastavení cen'!$H$17</f>
        <v>390</v>
      </c>
      <c r="AX983" s="240">
        <v>17</v>
      </c>
    </row>
    <row r="984" spans="1:50" ht="17.25" hidden="1" customHeight="1" x14ac:dyDescent="0.3">
      <c r="A984" s="213"/>
      <c r="B984" s="214"/>
      <c r="C984" s="215"/>
      <c r="D984" s="186"/>
      <c r="E984" s="184"/>
      <c r="F984" s="185"/>
      <c r="G984" s="186"/>
      <c r="H984" s="186"/>
      <c r="I984" s="187"/>
      <c r="J984" s="188"/>
      <c r="K984" s="216"/>
      <c r="L984" s="186"/>
      <c r="M984" s="186"/>
      <c r="N984" s="187"/>
      <c r="O984" s="191"/>
      <c r="P984" s="384" t="s">
        <v>713</v>
      </c>
      <c r="Q984" s="218"/>
      <c r="R984" s="219">
        <f t="shared" si="333"/>
        <v>0</v>
      </c>
      <c r="S984" s="219">
        <f t="shared" si="334"/>
        <v>14</v>
      </c>
      <c r="T984" s="195"/>
      <c r="U984" s="196">
        <v>4</v>
      </c>
      <c r="V984" s="89">
        <f t="shared" si="350"/>
        <v>0</v>
      </c>
      <c r="W984" s="220" t="s">
        <v>1030</v>
      </c>
      <c r="X984" s="221" t="s">
        <v>1047</v>
      </c>
      <c r="Y984" s="222" t="s">
        <v>43</v>
      </c>
      <c r="Z984" s="199"/>
      <c r="AA984" s="218"/>
      <c r="AB984" s="223">
        <v>0</v>
      </c>
      <c r="AC984" s="224" t="s">
        <v>48</v>
      </c>
      <c r="AD984" s="225">
        <f t="shared" si="335"/>
        <v>13</v>
      </c>
      <c r="AE984" s="226">
        <f>CEILING(AD984+AD984*'[1]Nastavení cen'!$J$17,1)</f>
        <v>19</v>
      </c>
      <c r="AF984" s="226">
        <f t="shared" si="336"/>
        <v>0</v>
      </c>
      <c r="AG984" s="241"/>
      <c r="AH984" s="242"/>
      <c r="AI984" s="242"/>
      <c r="AJ984" s="228">
        <f t="shared" si="337"/>
        <v>19</v>
      </c>
      <c r="AK984" s="218"/>
      <c r="AL984" s="229">
        <f t="shared" si="338"/>
        <v>0</v>
      </c>
      <c r="AM984" s="204"/>
      <c r="AN984" s="230" t="s">
        <v>41</v>
      </c>
      <c r="AO984" s="231" t="s">
        <v>41</v>
      </c>
      <c r="AP984" s="245" t="s">
        <v>41</v>
      </c>
      <c r="AQ984" s="233" t="s">
        <v>41</v>
      </c>
      <c r="AR984" s="234" t="s">
        <v>41</v>
      </c>
      <c r="AS984" s="235"/>
      <c r="AT984" s="236"/>
      <c r="AU984" s="237"/>
      <c r="AV984" s="238">
        <v>2</v>
      </c>
      <c r="AW984" s="239">
        <f>'[1]Nastavení cen'!$H$17</f>
        <v>390</v>
      </c>
      <c r="AX984" s="240"/>
    </row>
    <row r="985" spans="1:50" ht="17.25" hidden="1" customHeight="1" x14ac:dyDescent="0.3">
      <c r="A985" s="213"/>
      <c r="B985" s="214"/>
      <c r="C985" s="391"/>
      <c r="D985" s="392"/>
      <c r="E985" s="393"/>
      <c r="F985" s="394"/>
      <c r="G985" s="392"/>
      <c r="H985" s="392"/>
      <c r="I985" s="395"/>
      <c r="J985" s="396"/>
      <c r="K985" s="397"/>
      <c r="L985" s="392"/>
      <c r="M985" s="392"/>
      <c r="N985" s="395"/>
      <c r="O985" s="191"/>
      <c r="P985" s="384" t="s">
        <v>713</v>
      </c>
      <c r="Q985" s="218"/>
      <c r="R985" s="219">
        <f t="shared" si="333"/>
        <v>0</v>
      </c>
      <c r="S985" s="219">
        <f t="shared" si="334"/>
        <v>14</v>
      </c>
      <c r="T985" s="195"/>
      <c r="U985" s="196">
        <v>1</v>
      </c>
      <c r="V985" s="89">
        <f t="shared" si="350"/>
        <v>0</v>
      </c>
      <c r="W985" s="220" t="s">
        <v>1030</v>
      </c>
      <c r="X985" s="221" t="s">
        <v>1048</v>
      </c>
      <c r="Y985" s="222" t="s">
        <v>1008</v>
      </c>
      <c r="Z985" s="199"/>
      <c r="AA985" s="218"/>
      <c r="AB985" s="223">
        <v>0</v>
      </c>
      <c r="AC985" s="224" t="s">
        <v>48</v>
      </c>
      <c r="AD985" s="225">
        <f t="shared" si="335"/>
        <v>26</v>
      </c>
      <c r="AE985" s="226">
        <f>CEILING(AD985+AD985*'[1]Nastavení cen'!$J$17,1)</f>
        <v>38</v>
      </c>
      <c r="AF985" s="398">
        <f t="shared" si="336"/>
        <v>0</v>
      </c>
      <c r="AG985" s="241">
        <f>CEILING(AX985+(AX985*'[1]Nastavení cen'!$G$17),1)</f>
        <v>6</v>
      </c>
      <c r="AH985" s="399">
        <f>CEILING(AG985*'[1]Nastavení cen'!$K$17,1)+AG985</f>
        <v>8</v>
      </c>
      <c r="AI985" s="399">
        <f t="shared" ref="AI985:AI992" si="355">(AB985*AH985)</f>
        <v>0</v>
      </c>
      <c r="AJ985" s="400">
        <f t="shared" si="337"/>
        <v>46</v>
      </c>
      <c r="AK985" s="218"/>
      <c r="AL985" s="401">
        <f t="shared" si="338"/>
        <v>0</v>
      </c>
      <c r="AM985" s="204"/>
      <c r="AN985" s="230">
        <v>0.01</v>
      </c>
      <c r="AO985" s="231">
        <f t="shared" ref="AO985:AO992" si="356">AB985*AN985</f>
        <v>0</v>
      </c>
      <c r="AP985" s="232">
        <v>0.05</v>
      </c>
      <c r="AQ985" s="233">
        <f t="shared" ref="AQ985:AQ992" si="357">AB985*AN985*AP985</f>
        <v>0</v>
      </c>
      <c r="AR985" s="234"/>
      <c r="AS985" s="235"/>
      <c r="AT985" s="236"/>
      <c r="AU985" s="237"/>
      <c r="AV985" s="238">
        <v>4</v>
      </c>
      <c r="AW985" s="239">
        <f>'[1]Nastavení cen'!$H$17</f>
        <v>390</v>
      </c>
      <c r="AX985" s="240">
        <v>6</v>
      </c>
    </row>
    <row r="986" spans="1:50" ht="17.25" hidden="1" customHeight="1" x14ac:dyDescent="0.3">
      <c r="A986" s="213"/>
      <c r="B986" s="214"/>
      <c r="C986" s="391"/>
      <c r="D986" s="392"/>
      <c r="E986" s="393"/>
      <c r="F986" s="394"/>
      <c r="G986" s="392"/>
      <c r="H986" s="392"/>
      <c r="I986" s="395"/>
      <c r="J986" s="396"/>
      <c r="K986" s="397"/>
      <c r="L986" s="392"/>
      <c r="M986" s="392"/>
      <c r="N986" s="395"/>
      <c r="O986" s="191"/>
      <c r="P986" s="384" t="s">
        <v>713</v>
      </c>
      <c r="Q986" s="218"/>
      <c r="R986" s="219">
        <f t="shared" si="333"/>
        <v>0</v>
      </c>
      <c r="S986" s="219">
        <f t="shared" si="334"/>
        <v>14</v>
      </c>
      <c r="T986" s="195"/>
      <c r="U986" s="196">
        <v>1</v>
      </c>
      <c r="V986" s="89">
        <f t="shared" si="350"/>
        <v>0</v>
      </c>
      <c r="W986" s="220" t="s">
        <v>1030</v>
      </c>
      <c r="X986" s="221" t="s">
        <v>1048</v>
      </c>
      <c r="Y986" s="222" t="s">
        <v>1009</v>
      </c>
      <c r="Z986" s="199"/>
      <c r="AA986" s="218"/>
      <c r="AB986" s="223">
        <v>0</v>
      </c>
      <c r="AC986" s="224" t="s">
        <v>48</v>
      </c>
      <c r="AD986" s="225">
        <f t="shared" si="335"/>
        <v>26</v>
      </c>
      <c r="AE986" s="226">
        <f>CEILING(AD986+AD986*'[1]Nastavení cen'!$J$17,1)</f>
        <v>38</v>
      </c>
      <c r="AF986" s="398">
        <f t="shared" si="336"/>
        <v>0</v>
      </c>
      <c r="AG986" s="241">
        <f>CEILING(AX986+(AX986*'[1]Nastavení cen'!$G$17),1)</f>
        <v>6</v>
      </c>
      <c r="AH986" s="399">
        <f>CEILING(AG986*'[1]Nastavení cen'!$K$17,1)+AG986</f>
        <v>8</v>
      </c>
      <c r="AI986" s="399">
        <f t="shared" si="355"/>
        <v>0</v>
      </c>
      <c r="AJ986" s="400">
        <f t="shared" si="337"/>
        <v>46</v>
      </c>
      <c r="AK986" s="218"/>
      <c r="AL986" s="401">
        <f t="shared" si="338"/>
        <v>0</v>
      </c>
      <c r="AM986" s="204"/>
      <c r="AN986" s="230">
        <v>0.01</v>
      </c>
      <c r="AO986" s="231">
        <f t="shared" si="356"/>
        <v>0</v>
      </c>
      <c r="AP986" s="232">
        <v>0.05</v>
      </c>
      <c r="AQ986" s="233">
        <f t="shared" si="357"/>
        <v>0</v>
      </c>
      <c r="AR986" s="234"/>
      <c r="AS986" s="235"/>
      <c r="AT986" s="236"/>
      <c r="AU986" s="237"/>
      <c r="AV986" s="238">
        <v>4</v>
      </c>
      <c r="AW986" s="239">
        <f>'[1]Nastavení cen'!$H$17</f>
        <v>390</v>
      </c>
      <c r="AX986" s="240">
        <v>6</v>
      </c>
    </row>
    <row r="987" spans="1:50" ht="17.25" hidden="1" customHeight="1" x14ac:dyDescent="0.3">
      <c r="A987" s="213"/>
      <c r="B987" s="214"/>
      <c r="C987" s="215"/>
      <c r="D987" s="186"/>
      <c r="E987" s="184"/>
      <c r="F987" s="185"/>
      <c r="G987" s="186"/>
      <c r="H987" s="186"/>
      <c r="I987" s="187"/>
      <c r="J987" s="188"/>
      <c r="K987" s="216"/>
      <c r="L987" s="186"/>
      <c r="M987" s="186"/>
      <c r="N987" s="187"/>
      <c r="O987" s="191"/>
      <c r="P987" s="384" t="s">
        <v>713</v>
      </c>
      <c r="Q987" s="218"/>
      <c r="R987" s="219">
        <f t="shared" si="333"/>
        <v>0</v>
      </c>
      <c r="S987" s="219">
        <f t="shared" si="334"/>
        <v>14</v>
      </c>
      <c r="T987" s="195"/>
      <c r="U987" s="196">
        <v>1</v>
      </c>
      <c r="V987" s="89">
        <f t="shared" si="350"/>
        <v>0</v>
      </c>
      <c r="W987" s="220" t="s">
        <v>1030</v>
      </c>
      <c r="X987" s="221" t="s">
        <v>1049</v>
      </c>
      <c r="Y987" s="222" t="s">
        <v>1033</v>
      </c>
      <c r="Z987" s="199"/>
      <c r="AA987" s="218"/>
      <c r="AB987" s="223">
        <v>0</v>
      </c>
      <c r="AC987" s="224" t="s">
        <v>48</v>
      </c>
      <c r="AD987" s="225">
        <f t="shared" si="335"/>
        <v>189</v>
      </c>
      <c r="AE987" s="226">
        <f>CEILING(AD987+AD987*'[1]Nastavení cen'!$J$17,1)</f>
        <v>276</v>
      </c>
      <c r="AF987" s="226">
        <f t="shared" si="336"/>
        <v>0</v>
      </c>
      <c r="AG987" s="241">
        <f>CEILING(AX987+(AX987*'[1]Nastavení cen'!$G$17),1)</f>
        <v>47</v>
      </c>
      <c r="AH987" s="242">
        <f>CEILING(AG987*'[1]Nastavení cen'!$K$17,1)+AG987</f>
        <v>62</v>
      </c>
      <c r="AI987" s="242">
        <f t="shared" si="355"/>
        <v>0</v>
      </c>
      <c r="AJ987" s="228">
        <f t="shared" si="337"/>
        <v>338</v>
      </c>
      <c r="AK987" s="218"/>
      <c r="AL987" s="229">
        <f t="shared" si="338"/>
        <v>0</v>
      </c>
      <c r="AM987" s="204"/>
      <c r="AN987" s="230">
        <v>2</v>
      </c>
      <c r="AO987" s="231">
        <f t="shared" si="356"/>
        <v>0</v>
      </c>
      <c r="AP987" s="232">
        <v>0.05</v>
      </c>
      <c r="AQ987" s="233">
        <f t="shared" si="357"/>
        <v>0</v>
      </c>
      <c r="AR987" s="234"/>
      <c r="AS987" s="235"/>
      <c r="AT987" s="236"/>
      <c r="AU987" s="237"/>
      <c r="AV987" s="238">
        <v>29</v>
      </c>
      <c r="AW987" s="239">
        <f>'[1]Nastavení cen'!$H$17</f>
        <v>390</v>
      </c>
      <c r="AX987" s="240">
        <v>47</v>
      </c>
    </row>
    <row r="988" spans="1:50" ht="17.25" hidden="1" customHeight="1" x14ac:dyDescent="0.3">
      <c r="A988" s="213"/>
      <c r="B988" s="214"/>
      <c r="C988" s="215"/>
      <c r="D988" s="186"/>
      <c r="E988" s="184"/>
      <c r="F988" s="185"/>
      <c r="G988" s="186"/>
      <c r="H988" s="186"/>
      <c r="I988" s="187"/>
      <c r="J988" s="188"/>
      <c r="K988" s="216"/>
      <c r="L988" s="186"/>
      <c r="M988" s="186"/>
      <c r="N988" s="187"/>
      <c r="O988" s="191"/>
      <c r="P988" s="384" t="s">
        <v>713</v>
      </c>
      <c r="Q988" s="218"/>
      <c r="R988" s="219">
        <f t="shared" si="333"/>
        <v>0</v>
      </c>
      <c r="S988" s="219">
        <f t="shared" si="334"/>
        <v>14</v>
      </c>
      <c r="T988" s="195"/>
      <c r="U988" s="196">
        <v>1</v>
      </c>
      <c r="V988" s="89">
        <f t="shared" si="350"/>
        <v>0</v>
      </c>
      <c r="W988" s="220" t="s">
        <v>1030</v>
      </c>
      <c r="X988" s="221" t="s">
        <v>1050</v>
      </c>
      <c r="Y988" s="222" t="s">
        <v>1033</v>
      </c>
      <c r="Z988" s="199"/>
      <c r="AA988" s="218"/>
      <c r="AB988" s="223">
        <v>0</v>
      </c>
      <c r="AC988" s="224" t="s">
        <v>48</v>
      </c>
      <c r="AD988" s="225">
        <f t="shared" si="335"/>
        <v>215</v>
      </c>
      <c r="AE988" s="226">
        <f>CEILING(AD988+AD988*'[1]Nastavení cen'!$J$17,1)</f>
        <v>314</v>
      </c>
      <c r="AF988" s="226">
        <f t="shared" si="336"/>
        <v>0</v>
      </c>
      <c r="AG988" s="241">
        <f>CEILING(AX988+(AX988*'[1]Nastavení cen'!$G$17),1)</f>
        <v>61</v>
      </c>
      <c r="AH988" s="242">
        <f>CEILING(AG988*'[1]Nastavení cen'!$K$17,1)+AG988</f>
        <v>80</v>
      </c>
      <c r="AI988" s="242">
        <f t="shared" si="355"/>
        <v>0</v>
      </c>
      <c r="AJ988" s="228">
        <f t="shared" si="337"/>
        <v>394</v>
      </c>
      <c r="AK988" s="218"/>
      <c r="AL988" s="229">
        <f t="shared" si="338"/>
        <v>0</v>
      </c>
      <c r="AM988" s="204"/>
      <c r="AN988" s="230">
        <v>3</v>
      </c>
      <c r="AO988" s="231">
        <f t="shared" si="356"/>
        <v>0</v>
      </c>
      <c r="AP988" s="232">
        <v>0.05</v>
      </c>
      <c r="AQ988" s="233">
        <f t="shared" si="357"/>
        <v>0</v>
      </c>
      <c r="AR988" s="234"/>
      <c r="AS988" s="235"/>
      <c r="AT988" s="236"/>
      <c r="AU988" s="237"/>
      <c r="AV988" s="238">
        <v>33</v>
      </c>
      <c r="AW988" s="239">
        <f>'[1]Nastavení cen'!$H$17</f>
        <v>390</v>
      </c>
      <c r="AX988" s="240">
        <v>61</v>
      </c>
    </row>
    <row r="989" spans="1:50" ht="17.25" hidden="1" customHeight="1" x14ac:dyDescent="0.3">
      <c r="A989" s="213"/>
      <c r="B989" s="214"/>
      <c r="C989" s="215"/>
      <c r="D989" s="186"/>
      <c r="E989" s="184"/>
      <c r="F989" s="185"/>
      <c r="G989" s="186"/>
      <c r="H989" s="186"/>
      <c r="I989" s="187"/>
      <c r="J989" s="188"/>
      <c r="K989" s="216"/>
      <c r="L989" s="186"/>
      <c r="M989" s="186"/>
      <c r="N989" s="187"/>
      <c r="O989" s="191"/>
      <c r="P989" s="384" t="s">
        <v>713</v>
      </c>
      <c r="Q989" s="218"/>
      <c r="R989" s="219">
        <f t="shared" si="333"/>
        <v>0</v>
      </c>
      <c r="S989" s="219">
        <f t="shared" si="334"/>
        <v>14</v>
      </c>
      <c r="T989" s="195"/>
      <c r="U989" s="196">
        <v>2</v>
      </c>
      <c r="V989" s="89">
        <f t="shared" si="350"/>
        <v>0</v>
      </c>
      <c r="W989" s="220" t="s">
        <v>1030</v>
      </c>
      <c r="X989" s="221" t="s">
        <v>1051</v>
      </c>
      <c r="Y989" s="222" t="s">
        <v>1039</v>
      </c>
      <c r="Z989" s="199"/>
      <c r="AA989" s="218"/>
      <c r="AB989" s="223">
        <v>0</v>
      </c>
      <c r="AC989" s="224" t="s">
        <v>48</v>
      </c>
      <c r="AD989" s="225">
        <f t="shared" si="335"/>
        <v>156</v>
      </c>
      <c r="AE989" s="226">
        <f>CEILING(AD989+AD989*'[1]Nastavení cen'!$J$17,1)</f>
        <v>228</v>
      </c>
      <c r="AF989" s="226">
        <f t="shared" si="336"/>
        <v>0</v>
      </c>
      <c r="AG989" s="241">
        <f>CEILING(AX989+(AX989*'[1]Nastavení cen'!$G$17),1)</f>
        <v>28</v>
      </c>
      <c r="AH989" s="242">
        <f>CEILING(AG989*'[1]Nastavení cen'!$K$17,1)+AG989</f>
        <v>37</v>
      </c>
      <c r="AI989" s="242">
        <f t="shared" si="355"/>
        <v>0</v>
      </c>
      <c r="AJ989" s="228">
        <f t="shared" si="337"/>
        <v>265</v>
      </c>
      <c r="AK989" s="218"/>
      <c r="AL989" s="229">
        <f t="shared" si="338"/>
        <v>0</v>
      </c>
      <c r="AM989" s="204"/>
      <c r="AN989" s="230">
        <v>1.5</v>
      </c>
      <c r="AO989" s="231">
        <f t="shared" si="356"/>
        <v>0</v>
      </c>
      <c r="AP989" s="232">
        <v>0.05</v>
      </c>
      <c r="AQ989" s="233">
        <f t="shared" si="357"/>
        <v>0</v>
      </c>
      <c r="AR989" s="234"/>
      <c r="AS989" s="235"/>
      <c r="AT989" s="236"/>
      <c r="AU989" s="237"/>
      <c r="AV989" s="238">
        <v>24</v>
      </c>
      <c r="AW989" s="239">
        <f>'[1]Nastavení cen'!$H$17</f>
        <v>390</v>
      </c>
      <c r="AX989" s="240">
        <v>28</v>
      </c>
    </row>
    <row r="990" spans="1:50" ht="17.25" hidden="1" customHeight="1" x14ac:dyDescent="0.3">
      <c r="A990" s="213"/>
      <c r="B990" s="214"/>
      <c r="C990" s="215"/>
      <c r="D990" s="186"/>
      <c r="E990" s="184"/>
      <c r="F990" s="185"/>
      <c r="G990" s="186"/>
      <c r="H990" s="186"/>
      <c r="I990" s="187"/>
      <c r="J990" s="188"/>
      <c r="K990" s="216"/>
      <c r="L990" s="186"/>
      <c r="M990" s="186"/>
      <c r="N990" s="187"/>
      <c r="O990" s="191"/>
      <c r="P990" s="384" t="s">
        <v>713</v>
      </c>
      <c r="Q990" s="218"/>
      <c r="R990" s="219">
        <f t="shared" si="333"/>
        <v>0</v>
      </c>
      <c r="S990" s="219">
        <f t="shared" si="334"/>
        <v>14</v>
      </c>
      <c r="T990" s="195"/>
      <c r="U990" s="196">
        <v>2</v>
      </c>
      <c r="V990" s="89">
        <f t="shared" si="350"/>
        <v>0</v>
      </c>
      <c r="W990" s="220" t="s">
        <v>1030</v>
      </c>
      <c r="X990" s="221" t="s">
        <v>1052</v>
      </c>
      <c r="Y990" s="222" t="s">
        <v>1039</v>
      </c>
      <c r="Z990" s="199"/>
      <c r="AA990" s="218"/>
      <c r="AB990" s="223">
        <v>0</v>
      </c>
      <c r="AC990" s="224" t="s">
        <v>48</v>
      </c>
      <c r="AD990" s="225">
        <f t="shared" si="335"/>
        <v>208</v>
      </c>
      <c r="AE990" s="226">
        <f>CEILING(AD990+AD990*'[1]Nastavení cen'!$J$17,1)</f>
        <v>304</v>
      </c>
      <c r="AF990" s="226">
        <f t="shared" si="336"/>
        <v>0</v>
      </c>
      <c r="AG990" s="241">
        <f>CEILING(AX990+(AX990*'[1]Nastavení cen'!$G$17),1)</f>
        <v>44</v>
      </c>
      <c r="AH990" s="242">
        <f>CEILING(AG990*'[1]Nastavení cen'!$K$17,1)+AG990</f>
        <v>58</v>
      </c>
      <c r="AI990" s="242">
        <f t="shared" si="355"/>
        <v>0</v>
      </c>
      <c r="AJ990" s="228">
        <f t="shared" si="337"/>
        <v>362</v>
      </c>
      <c r="AK990" s="218"/>
      <c r="AL990" s="229">
        <f t="shared" si="338"/>
        <v>0</v>
      </c>
      <c r="AM990" s="204"/>
      <c r="AN990" s="230">
        <v>2</v>
      </c>
      <c r="AO990" s="231">
        <f t="shared" si="356"/>
        <v>0</v>
      </c>
      <c r="AP990" s="232">
        <v>0.05</v>
      </c>
      <c r="AQ990" s="233">
        <f t="shared" si="357"/>
        <v>0</v>
      </c>
      <c r="AR990" s="234"/>
      <c r="AS990" s="235"/>
      <c r="AT990" s="236"/>
      <c r="AU990" s="237"/>
      <c r="AV990" s="238">
        <v>32</v>
      </c>
      <c r="AW990" s="239">
        <f>'[1]Nastavení cen'!$H$17</f>
        <v>390</v>
      </c>
      <c r="AX990" s="240">
        <v>44</v>
      </c>
    </row>
    <row r="991" spans="1:50" ht="17.25" hidden="1" customHeight="1" x14ac:dyDescent="0.3">
      <c r="A991" s="213"/>
      <c r="B991" s="214"/>
      <c r="C991" s="215"/>
      <c r="D991" s="186"/>
      <c r="E991" s="184"/>
      <c r="F991" s="185"/>
      <c r="G991" s="186"/>
      <c r="H991" s="186"/>
      <c r="I991" s="187"/>
      <c r="J991" s="188"/>
      <c r="K991" s="216"/>
      <c r="L991" s="186"/>
      <c r="M991" s="186"/>
      <c r="N991" s="187"/>
      <c r="O991" s="191"/>
      <c r="P991" s="384" t="s">
        <v>713</v>
      </c>
      <c r="Q991" s="218"/>
      <c r="R991" s="219">
        <f t="shared" si="333"/>
        <v>0</v>
      </c>
      <c r="S991" s="219">
        <f t="shared" si="334"/>
        <v>14</v>
      </c>
      <c r="T991" s="195"/>
      <c r="U991" s="196">
        <v>3</v>
      </c>
      <c r="V991" s="89">
        <f t="shared" si="350"/>
        <v>0</v>
      </c>
      <c r="W991" s="220" t="s">
        <v>1030</v>
      </c>
      <c r="X991" s="221" t="s">
        <v>1051</v>
      </c>
      <c r="Y991" s="222" t="s">
        <v>1041</v>
      </c>
      <c r="Z991" s="199"/>
      <c r="AA991" s="218"/>
      <c r="AB991" s="223">
        <v>0</v>
      </c>
      <c r="AC991" s="224" t="s">
        <v>48</v>
      </c>
      <c r="AD991" s="225">
        <f t="shared" si="335"/>
        <v>156</v>
      </c>
      <c r="AE991" s="226">
        <f>CEILING(AD991+AD991*'[1]Nastavení cen'!$J$17,1)</f>
        <v>228</v>
      </c>
      <c r="AF991" s="226">
        <f t="shared" si="336"/>
        <v>0</v>
      </c>
      <c r="AG991" s="241">
        <f>CEILING(AX991+(AX991*'[1]Nastavení cen'!$G$17),1)</f>
        <v>28</v>
      </c>
      <c r="AH991" s="242">
        <f>CEILING(AG991*'[1]Nastavení cen'!$K$17,1)+AG991</f>
        <v>37</v>
      </c>
      <c r="AI991" s="242">
        <f t="shared" si="355"/>
        <v>0</v>
      </c>
      <c r="AJ991" s="228">
        <f t="shared" si="337"/>
        <v>265</v>
      </c>
      <c r="AK991" s="218"/>
      <c r="AL991" s="229">
        <f t="shared" si="338"/>
        <v>0</v>
      </c>
      <c r="AM991" s="204"/>
      <c r="AN991" s="230">
        <v>1.5</v>
      </c>
      <c r="AO991" s="231">
        <f t="shared" si="356"/>
        <v>0</v>
      </c>
      <c r="AP991" s="232">
        <v>0.05</v>
      </c>
      <c r="AQ991" s="233">
        <f t="shared" si="357"/>
        <v>0</v>
      </c>
      <c r="AR991" s="234"/>
      <c r="AS991" s="235"/>
      <c r="AT991" s="236"/>
      <c r="AU991" s="237"/>
      <c r="AV991" s="238">
        <v>24</v>
      </c>
      <c r="AW991" s="239">
        <f>'[1]Nastavení cen'!$H$17</f>
        <v>390</v>
      </c>
      <c r="AX991" s="240">
        <v>28</v>
      </c>
    </row>
    <row r="992" spans="1:50" ht="17.25" hidden="1" customHeight="1" x14ac:dyDescent="0.3">
      <c r="A992" s="213"/>
      <c r="B992" s="214"/>
      <c r="C992" s="215"/>
      <c r="D992" s="186"/>
      <c r="E992" s="184"/>
      <c r="F992" s="185"/>
      <c r="G992" s="186"/>
      <c r="H992" s="186"/>
      <c r="I992" s="187"/>
      <c r="J992" s="188"/>
      <c r="K992" s="216"/>
      <c r="L992" s="186"/>
      <c r="M992" s="186"/>
      <c r="N992" s="187"/>
      <c r="O992" s="191"/>
      <c r="P992" s="384" t="s">
        <v>713</v>
      </c>
      <c r="Q992" s="218"/>
      <c r="R992" s="219">
        <f t="shared" si="333"/>
        <v>0</v>
      </c>
      <c r="S992" s="219">
        <f t="shared" si="334"/>
        <v>14</v>
      </c>
      <c r="T992" s="195"/>
      <c r="U992" s="196">
        <v>3</v>
      </c>
      <c r="V992" s="89">
        <f t="shared" si="350"/>
        <v>0</v>
      </c>
      <c r="W992" s="220" t="s">
        <v>1030</v>
      </c>
      <c r="X992" s="221" t="s">
        <v>1052</v>
      </c>
      <c r="Y992" s="222" t="s">
        <v>1041</v>
      </c>
      <c r="Z992" s="199"/>
      <c r="AA992" s="218"/>
      <c r="AB992" s="223">
        <v>0</v>
      </c>
      <c r="AC992" s="224" t="s">
        <v>48</v>
      </c>
      <c r="AD992" s="225">
        <f t="shared" si="335"/>
        <v>208</v>
      </c>
      <c r="AE992" s="226">
        <f>CEILING(AD992+AD992*'[1]Nastavení cen'!$J$17,1)</f>
        <v>304</v>
      </c>
      <c r="AF992" s="226">
        <f t="shared" si="336"/>
        <v>0</v>
      </c>
      <c r="AG992" s="241">
        <f>CEILING(AX992+(AX992*'[1]Nastavení cen'!$G$17),1)</f>
        <v>44</v>
      </c>
      <c r="AH992" s="242">
        <f>CEILING(AG992*'[1]Nastavení cen'!$K$17,1)+AG992</f>
        <v>58</v>
      </c>
      <c r="AI992" s="242">
        <f t="shared" si="355"/>
        <v>0</v>
      </c>
      <c r="AJ992" s="228">
        <f t="shared" si="337"/>
        <v>362</v>
      </c>
      <c r="AK992" s="218"/>
      <c r="AL992" s="229">
        <f t="shared" si="338"/>
        <v>0</v>
      </c>
      <c r="AM992" s="204"/>
      <c r="AN992" s="230">
        <v>2</v>
      </c>
      <c r="AO992" s="231">
        <f t="shared" si="356"/>
        <v>0</v>
      </c>
      <c r="AP992" s="232">
        <v>0.05</v>
      </c>
      <c r="AQ992" s="233">
        <f t="shared" si="357"/>
        <v>0</v>
      </c>
      <c r="AR992" s="234"/>
      <c r="AS992" s="235"/>
      <c r="AT992" s="236"/>
      <c r="AU992" s="237"/>
      <c r="AV992" s="238">
        <v>32</v>
      </c>
      <c r="AW992" s="239">
        <f>'[1]Nastavení cen'!$H$17</f>
        <v>390</v>
      </c>
      <c r="AX992" s="240">
        <v>44</v>
      </c>
    </row>
    <row r="993" spans="1:50" ht="17.25" hidden="1" customHeight="1" x14ac:dyDescent="0.3">
      <c r="A993" s="213"/>
      <c r="B993" s="214"/>
      <c r="C993" s="215"/>
      <c r="D993" s="186"/>
      <c r="E993" s="184"/>
      <c r="F993" s="185"/>
      <c r="G993" s="186"/>
      <c r="H993" s="186"/>
      <c r="I993" s="187"/>
      <c r="J993" s="188"/>
      <c r="K993" s="216"/>
      <c r="L993" s="186"/>
      <c r="M993" s="186"/>
      <c r="N993" s="187"/>
      <c r="O993" s="191"/>
      <c r="P993" s="384" t="s">
        <v>713</v>
      </c>
      <c r="Q993" s="218"/>
      <c r="R993" s="219">
        <f t="shared" si="333"/>
        <v>0</v>
      </c>
      <c r="S993" s="219">
        <f t="shared" si="334"/>
        <v>14</v>
      </c>
      <c r="T993" s="195"/>
      <c r="U993" s="196">
        <v>4</v>
      </c>
      <c r="V993" s="89">
        <f t="shared" si="350"/>
        <v>0</v>
      </c>
      <c r="W993" s="220" t="s">
        <v>1030</v>
      </c>
      <c r="X993" s="221" t="s">
        <v>1053</v>
      </c>
      <c r="Y993" s="222" t="s">
        <v>43</v>
      </c>
      <c r="Z993" s="199"/>
      <c r="AA993" s="218"/>
      <c r="AB993" s="223">
        <v>0</v>
      </c>
      <c r="AC993" s="224" t="s">
        <v>48</v>
      </c>
      <c r="AD993" s="225">
        <f t="shared" si="335"/>
        <v>13</v>
      </c>
      <c r="AE993" s="226">
        <f>CEILING(AD993+AD993*'[1]Nastavení cen'!$J$17,1)</f>
        <v>19</v>
      </c>
      <c r="AF993" s="226">
        <f t="shared" si="336"/>
        <v>0</v>
      </c>
      <c r="AG993" s="241"/>
      <c r="AH993" s="242"/>
      <c r="AI993" s="242"/>
      <c r="AJ993" s="228">
        <f t="shared" si="337"/>
        <v>19</v>
      </c>
      <c r="AK993" s="218"/>
      <c r="AL993" s="229">
        <f t="shared" si="338"/>
        <v>0</v>
      </c>
      <c r="AM993" s="204"/>
      <c r="AN993" s="230" t="s">
        <v>41</v>
      </c>
      <c r="AO993" s="231" t="s">
        <v>41</v>
      </c>
      <c r="AP993" s="245" t="s">
        <v>41</v>
      </c>
      <c r="AQ993" s="233" t="s">
        <v>41</v>
      </c>
      <c r="AR993" s="234" t="s">
        <v>41</v>
      </c>
      <c r="AS993" s="235"/>
      <c r="AT993" s="236"/>
      <c r="AU993" s="237"/>
      <c r="AV993" s="238">
        <v>2</v>
      </c>
      <c r="AW993" s="239">
        <f>'[1]Nastavení cen'!$H$17</f>
        <v>390</v>
      </c>
      <c r="AX993" s="240"/>
    </row>
    <row r="994" spans="1:50" ht="17.25" hidden="1" customHeight="1" x14ac:dyDescent="0.3">
      <c r="A994" s="213"/>
      <c r="B994" s="214"/>
      <c r="C994" s="215"/>
      <c r="D994" s="186"/>
      <c r="E994" s="184"/>
      <c r="F994" s="185"/>
      <c r="G994" s="186"/>
      <c r="H994" s="186"/>
      <c r="I994" s="187"/>
      <c r="J994" s="188"/>
      <c r="K994" s="216"/>
      <c r="L994" s="186"/>
      <c r="M994" s="186"/>
      <c r="N994" s="187"/>
      <c r="O994" s="191"/>
      <c r="P994" s="384" t="s">
        <v>713</v>
      </c>
      <c r="Q994" s="218"/>
      <c r="R994" s="219">
        <f t="shared" si="333"/>
        <v>0</v>
      </c>
      <c r="S994" s="219">
        <f t="shared" si="334"/>
        <v>14</v>
      </c>
      <c r="T994" s="195"/>
      <c r="U994" s="196">
        <v>1</v>
      </c>
      <c r="V994" s="89">
        <f t="shared" si="350"/>
        <v>0</v>
      </c>
      <c r="W994" s="220" t="s">
        <v>1054</v>
      </c>
      <c r="X994" s="221" t="s">
        <v>1055</v>
      </c>
      <c r="Y994" s="222" t="s">
        <v>1008</v>
      </c>
      <c r="Z994" s="199"/>
      <c r="AA994" s="218"/>
      <c r="AB994" s="223">
        <v>0</v>
      </c>
      <c r="AC994" s="224" t="s">
        <v>48</v>
      </c>
      <c r="AD994" s="225">
        <f t="shared" si="335"/>
        <v>20</v>
      </c>
      <c r="AE994" s="226">
        <f>CEILING(AD994+AD994*'[1]Nastavení cen'!$J$17,1)</f>
        <v>30</v>
      </c>
      <c r="AF994" s="226">
        <f t="shared" si="336"/>
        <v>0</v>
      </c>
      <c r="AG994" s="241">
        <f>CEILING(AX994+(AX994*'[1]Nastavení cen'!$G$17),1)</f>
        <v>8</v>
      </c>
      <c r="AH994" s="242">
        <f>CEILING(AG994*'[1]Nastavení cen'!$K$17,1)+AG994</f>
        <v>11</v>
      </c>
      <c r="AI994" s="242">
        <f t="shared" ref="AI994:AI999" si="358">(AB994*AH994)</f>
        <v>0</v>
      </c>
      <c r="AJ994" s="228">
        <f t="shared" si="337"/>
        <v>41</v>
      </c>
      <c r="AK994" s="218"/>
      <c r="AL994" s="229">
        <f t="shared" si="338"/>
        <v>0</v>
      </c>
      <c r="AM994" s="204"/>
      <c r="AN994" s="230">
        <v>0.01</v>
      </c>
      <c r="AO994" s="231">
        <f t="shared" ref="AO994:AO999" si="359">AB994*AN994</f>
        <v>0</v>
      </c>
      <c r="AP994" s="232">
        <v>0.05</v>
      </c>
      <c r="AQ994" s="233" t="s">
        <v>41</v>
      </c>
      <c r="AR994" s="234">
        <f t="shared" ref="AR994:AR999" si="360">AO994*AP994</f>
        <v>0</v>
      </c>
      <c r="AS994" s="235"/>
      <c r="AT994" s="236"/>
      <c r="AU994" s="237"/>
      <c r="AV994" s="238">
        <v>3</v>
      </c>
      <c r="AW994" s="239">
        <f>'[1]Nastavení cen'!$H$17</f>
        <v>390</v>
      </c>
      <c r="AX994" s="240">
        <v>8</v>
      </c>
    </row>
    <row r="995" spans="1:50" ht="17.25" hidden="1" customHeight="1" x14ac:dyDescent="0.3">
      <c r="A995" s="213"/>
      <c r="B995" s="214"/>
      <c r="C995" s="215"/>
      <c r="D995" s="186"/>
      <c r="E995" s="184"/>
      <c r="F995" s="185"/>
      <c r="G995" s="186"/>
      <c r="H995" s="186"/>
      <c r="I995" s="187"/>
      <c r="J995" s="188"/>
      <c r="K995" s="216"/>
      <c r="L995" s="186"/>
      <c r="M995" s="186"/>
      <c r="N995" s="187"/>
      <c r="O995" s="191"/>
      <c r="P995" s="384" t="s">
        <v>713</v>
      </c>
      <c r="Q995" s="218"/>
      <c r="R995" s="219">
        <f t="shared" si="333"/>
        <v>0</v>
      </c>
      <c r="S995" s="219">
        <f t="shared" si="334"/>
        <v>14</v>
      </c>
      <c r="T995" s="195"/>
      <c r="U995" s="196">
        <v>1</v>
      </c>
      <c r="V995" s="89">
        <f t="shared" si="350"/>
        <v>0</v>
      </c>
      <c r="W995" s="220" t="s">
        <v>1054</v>
      </c>
      <c r="X995" s="221" t="s">
        <v>1055</v>
      </c>
      <c r="Y995" s="222" t="s">
        <v>1009</v>
      </c>
      <c r="Z995" s="199"/>
      <c r="AA995" s="218"/>
      <c r="AB995" s="223">
        <v>0</v>
      </c>
      <c r="AC995" s="224" t="s">
        <v>48</v>
      </c>
      <c r="AD995" s="225">
        <f t="shared" si="335"/>
        <v>20</v>
      </c>
      <c r="AE995" s="226">
        <f>CEILING(AD995+AD995*'[1]Nastavení cen'!$J$17,1)</f>
        <v>30</v>
      </c>
      <c r="AF995" s="226">
        <f t="shared" si="336"/>
        <v>0</v>
      </c>
      <c r="AG995" s="241">
        <f>CEILING(AX995+(AX995*'[1]Nastavení cen'!$G$17),1)</f>
        <v>8</v>
      </c>
      <c r="AH995" s="242">
        <f>CEILING(AG995*'[1]Nastavení cen'!$K$17,1)+AG995</f>
        <v>11</v>
      </c>
      <c r="AI995" s="242">
        <f t="shared" si="358"/>
        <v>0</v>
      </c>
      <c r="AJ995" s="228">
        <f t="shared" si="337"/>
        <v>41</v>
      </c>
      <c r="AK995" s="218"/>
      <c r="AL995" s="229">
        <f t="shared" si="338"/>
        <v>0</v>
      </c>
      <c r="AM995" s="204"/>
      <c r="AN995" s="230">
        <v>0.01</v>
      </c>
      <c r="AO995" s="231">
        <f t="shared" si="359"/>
        <v>0</v>
      </c>
      <c r="AP995" s="232">
        <v>0.05</v>
      </c>
      <c r="AQ995" s="233" t="s">
        <v>41</v>
      </c>
      <c r="AR995" s="234">
        <f t="shared" si="360"/>
        <v>0</v>
      </c>
      <c r="AS995" s="235"/>
      <c r="AT995" s="236"/>
      <c r="AU995" s="237"/>
      <c r="AV995" s="238">
        <v>3</v>
      </c>
      <c r="AW995" s="239">
        <f>'[1]Nastavení cen'!$H$17</f>
        <v>390</v>
      </c>
      <c r="AX995" s="240">
        <v>8</v>
      </c>
    </row>
    <row r="996" spans="1:50" ht="17.25" hidden="1" customHeight="1" x14ac:dyDescent="0.3">
      <c r="A996" s="213"/>
      <c r="B996" s="214"/>
      <c r="C996" s="215"/>
      <c r="D996" s="186"/>
      <c r="E996" s="184"/>
      <c r="F996" s="185"/>
      <c r="G996" s="186"/>
      <c r="H996" s="186"/>
      <c r="I996" s="187"/>
      <c r="J996" s="188"/>
      <c r="K996" s="216"/>
      <c r="L996" s="186"/>
      <c r="M996" s="186"/>
      <c r="N996" s="187"/>
      <c r="O996" s="191"/>
      <c r="P996" s="384" t="s">
        <v>713</v>
      </c>
      <c r="Q996" s="218"/>
      <c r="R996" s="219">
        <f t="shared" si="333"/>
        <v>0</v>
      </c>
      <c r="S996" s="219">
        <f t="shared" si="334"/>
        <v>14</v>
      </c>
      <c r="T996" s="195"/>
      <c r="U996" s="196">
        <v>1</v>
      </c>
      <c r="V996" s="89">
        <f t="shared" si="350"/>
        <v>0</v>
      </c>
      <c r="W996" s="220" t="s">
        <v>1054</v>
      </c>
      <c r="X996" s="221" t="s">
        <v>1056</v>
      </c>
      <c r="Y996" s="222" t="s">
        <v>1057</v>
      </c>
      <c r="Z996" s="199"/>
      <c r="AA996" s="218"/>
      <c r="AB996" s="223">
        <v>0</v>
      </c>
      <c r="AC996" s="224" t="s">
        <v>48</v>
      </c>
      <c r="AD996" s="225">
        <f t="shared" si="335"/>
        <v>260</v>
      </c>
      <c r="AE996" s="226">
        <f>CEILING(AD996+AD996*'[1]Nastavení cen'!$J$17,1)</f>
        <v>380</v>
      </c>
      <c r="AF996" s="226">
        <f t="shared" si="336"/>
        <v>0</v>
      </c>
      <c r="AG996" s="241">
        <f>CEILING(AX996+(AX996*'[1]Nastavení cen'!$G$17),1)</f>
        <v>61</v>
      </c>
      <c r="AH996" s="242">
        <f>CEILING(AG996*'[1]Nastavení cen'!$K$17,1)+AG996</f>
        <v>80</v>
      </c>
      <c r="AI996" s="242">
        <f t="shared" si="358"/>
        <v>0</v>
      </c>
      <c r="AJ996" s="228">
        <f t="shared" si="337"/>
        <v>460</v>
      </c>
      <c r="AK996" s="218"/>
      <c r="AL996" s="229">
        <f t="shared" si="338"/>
        <v>0</v>
      </c>
      <c r="AM996" s="204"/>
      <c r="AN996" s="230">
        <v>0.2</v>
      </c>
      <c r="AO996" s="231">
        <f t="shared" si="359"/>
        <v>0</v>
      </c>
      <c r="AP996" s="232">
        <v>0.05</v>
      </c>
      <c r="AQ996" s="233" t="s">
        <v>41</v>
      </c>
      <c r="AR996" s="234">
        <f t="shared" si="360"/>
        <v>0</v>
      </c>
      <c r="AS996" s="235"/>
      <c r="AT996" s="236"/>
      <c r="AU996" s="237"/>
      <c r="AV996" s="238">
        <v>40</v>
      </c>
      <c r="AW996" s="239">
        <f>'[1]Nastavení cen'!$H$17</f>
        <v>390</v>
      </c>
      <c r="AX996" s="240">
        <v>61</v>
      </c>
    </row>
    <row r="997" spans="1:50" ht="17.25" hidden="1" customHeight="1" x14ac:dyDescent="0.3">
      <c r="A997" s="213"/>
      <c r="B997" s="214"/>
      <c r="C997" s="215"/>
      <c r="D997" s="186"/>
      <c r="E997" s="184"/>
      <c r="F997" s="185"/>
      <c r="G997" s="186"/>
      <c r="H997" s="186"/>
      <c r="I997" s="187"/>
      <c r="J997" s="188"/>
      <c r="K997" s="216"/>
      <c r="L997" s="186"/>
      <c r="M997" s="186"/>
      <c r="N997" s="187"/>
      <c r="O997" s="191"/>
      <c r="P997" s="384" t="s">
        <v>713</v>
      </c>
      <c r="Q997" s="218"/>
      <c r="R997" s="219">
        <f t="shared" si="333"/>
        <v>0</v>
      </c>
      <c r="S997" s="219">
        <f t="shared" si="334"/>
        <v>14</v>
      </c>
      <c r="T997" s="195"/>
      <c r="U997" s="196">
        <v>2</v>
      </c>
      <c r="V997" s="89">
        <f t="shared" si="350"/>
        <v>0</v>
      </c>
      <c r="W997" s="220" t="s">
        <v>1054</v>
      </c>
      <c r="X997" s="221" t="s">
        <v>1058</v>
      </c>
      <c r="Y997" s="222" t="s">
        <v>1059</v>
      </c>
      <c r="Z997" s="199"/>
      <c r="AA997" s="218"/>
      <c r="AB997" s="223">
        <v>0</v>
      </c>
      <c r="AC997" s="224" t="s">
        <v>48</v>
      </c>
      <c r="AD997" s="225">
        <f t="shared" si="335"/>
        <v>91</v>
      </c>
      <c r="AE997" s="226">
        <f>CEILING(AD997+AD997*'[1]Nastavení cen'!$J$17,1)</f>
        <v>133</v>
      </c>
      <c r="AF997" s="226">
        <f t="shared" si="336"/>
        <v>0</v>
      </c>
      <c r="AG997" s="241">
        <f>CEILING(AX997+(AX997*'[1]Nastavení cen'!$G$17),1)</f>
        <v>28</v>
      </c>
      <c r="AH997" s="242">
        <f>CEILING(AG997*'[1]Nastavení cen'!$K$17,1)+AG997</f>
        <v>37</v>
      </c>
      <c r="AI997" s="242">
        <f t="shared" si="358"/>
        <v>0</v>
      </c>
      <c r="AJ997" s="228">
        <f t="shared" si="337"/>
        <v>170</v>
      </c>
      <c r="AK997" s="218"/>
      <c r="AL997" s="229">
        <f t="shared" si="338"/>
        <v>0</v>
      </c>
      <c r="AM997" s="204"/>
      <c r="AN997" s="230">
        <v>0.1</v>
      </c>
      <c r="AO997" s="231">
        <f t="shared" si="359"/>
        <v>0</v>
      </c>
      <c r="AP997" s="232">
        <v>0.05</v>
      </c>
      <c r="AQ997" s="233" t="s">
        <v>41</v>
      </c>
      <c r="AR997" s="234">
        <f t="shared" si="360"/>
        <v>0</v>
      </c>
      <c r="AS997" s="235"/>
      <c r="AT997" s="236"/>
      <c r="AU997" s="237"/>
      <c r="AV997" s="238">
        <v>14</v>
      </c>
      <c r="AW997" s="239">
        <f>'[1]Nastavení cen'!$H$17</f>
        <v>390</v>
      </c>
      <c r="AX997" s="240">
        <v>28</v>
      </c>
    </row>
    <row r="998" spans="1:50" ht="17.25" hidden="1" customHeight="1" x14ac:dyDescent="0.3">
      <c r="A998" s="213"/>
      <c r="B998" s="214"/>
      <c r="C998" s="215"/>
      <c r="D998" s="186"/>
      <c r="E998" s="184"/>
      <c r="F998" s="185"/>
      <c r="G998" s="186"/>
      <c r="H998" s="186"/>
      <c r="I998" s="187"/>
      <c r="J998" s="188"/>
      <c r="K998" s="216"/>
      <c r="L998" s="186"/>
      <c r="M998" s="186"/>
      <c r="N998" s="187"/>
      <c r="O998" s="191"/>
      <c r="P998" s="384" t="s">
        <v>713</v>
      </c>
      <c r="Q998" s="218"/>
      <c r="R998" s="219">
        <f t="shared" si="333"/>
        <v>0</v>
      </c>
      <c r="S998" s="219">
        <f t="shared" si="334"/>
        <v>14</v>
      </c>
      <c r="T998" s="195"/>
      <c r="U998" s="196">
        <v>3</v>
      </c>
      <c r="V998" s="89">
        <f t="shared" si="350"/>
        <v>0</v>
      </c>
      <c r="W998" s="220" t="s">
        <v>1054</v>
      </c>
      <c r="X998" s="221" t="s">
        <v>1056</v>
      </c>
      <c r="Y998" s="222" t="s">
        <v>1060</v>
      </c>
      <c r="Z998" s="199"/>
      <c r="AA998" s="218"/>
      <c r="AB998" s="223">
        <v>0</v>
      </c>
      <c r="AC998" s="224" t="s">
        <v>48</v>
      </c>
      <c r="AD998" s="225">
        <f t="shared" si="335"/>
        <v>260</v>
      </c>
      <c r="AE998" s="226">
        <f>CEILING(AD998+AD998*'[1]Nastavení cen'!$J$17,1)</f>
        <v>380</v>
      </c>
      <c r="AF998" s="226">
        <f t="shared" si="336"/>
        <v>0</v>
      </c>
      <c r="AG998" s="241">
        <f>CEILING(AX998+(AX998*'[1]Nastavení cen'!$G$17),1)</f>
        <v>61</v>
      </c>
      <c r="AH998" s="242">
        <f>CEILING(AG998*'[1]Nastavení cen'!$K$17,1)+AG998</f>
        <v>80</v>
      </c>
      <c r="AI998" s="242">
        <f t="shared" si="358"/>
        <v>0</v>
      </c>
      <c r="AJ998" s="228">
        <f t="shared" si="337"/>
        <v>460</v>
      </c>
      <c r="AK998" s="218"/>
      <c r="AL998" s="229">
        <f t="shared" si="338"/>
        <v>0</v>
      </c>
      <c r="AM998" s="204"/>
      <c r="AN998" s="230">
        <v>0.2</v>
      </c>
      <c r="AO998" s="231">
        <f t="shared" si="359"/>
        <v>0</v>
      </c>
      <c r="AP998" s="232">
        <v>0.05</v>
      </c>
      <c r="AQ998" s="233" t="s">
        <v>41</v>
      </c>
      <c r="AR998" s="234">
        <f t="shared" si="360"/>
        <v>0</v>
      </c>
      <c r="AS998" s="235"/>
      <c r="AT998" s="236"/>
      <c r="AU998" s="237"/>
      <c r="AV998" s="238">
        <v>40</v>
      </c>
      <c r="AW998" s="239">
        <f>'[1]Nastavení cen'!$H$17</f>
        <v>390</v>
      </c>
      <c r="AX998" s="240">
        <v>61</v>
      </c>
    </row>
    <row r="999" spans="1:50" ht="17.25" hidden="1" customHeight="1" x14ac:dyDescent="0.3">
      <c r="A999" s="213"/>
      <c r="B999" s="214"/>
      <c r="C999" s="215"/>
      <c r="D999" s="186"/>
      <c r="E999" s="184"/>
      <c r="F999" s="185"/>
      <c r="G999" s="186"/>
      <c r="H999" s="186"/>
      <c r="I999" s="187"/>
      <c r="J999" s="188"/>
      <c r="K999" s="216"/>
      <c r="L999" s="186"/>
      <c r="M999" s="186"/>
      <c r="N999" s="187"/>
      <c r="O999" s="191"/>
      <c r="P999" s="384" t="s">
        <v>713</v>
      </c>
      <c r="Q999" s="218"/>
      <c r="R999" s="219">
        <f t="shared" si="333"/>
        <v>0</v>
      </c>
      <c r="S999" s="219">
        <f t="shared" si="334"/>
        <v>14</v>
      </c>
      <c r="T999" s="195"/>
      <c r="U999" s="196">
        <v>3</v>
      </c>
      <c r="V999" s="89">
        <f t="shared" si="350"/>
        <v>0</v>
      </c>
      <c r="W999" s="220" t="s">
        <v>1054</v>
      </c>
      <c r="X999" s="221" t="s">
        <v>1058</v>
      </c>
      <c r="Y999" s="222" t="s">
        <v>1061</v>
      </c>
      <c r="Z999" s="199"/>
      <c r="AA999" s="218"/>
      <c r="AB999" s="223">
        <v>0</v>
      </c>
      <c r="AC999" s="224" t="s">
        <v>48</v>
      </c>
      <c r="AD999" s="225">
        <f t="shared" si="335"/>
        <v>91</v>
      </c>
      <c r="AE999" s="226">
        <f>CEILING(AD999+AD999*'[1]Nastavení cen'!$J$17,1)</f>
        <v>133</v>
      </c>
      <c r="AF999" s="226">
        <f t="shared" si="336"/>
        <v>0</v>
      </c>
      <c r="AG999" s="241">
        <f>CEILING(AX999+(AX999*'[1]Nastavení cen'!$G$17),1)</f>
        <v>28</v>
      </c>
      <c r="AH999" s="242">
        <f>CEILING(AG999*'[1]Nastavení cen'!$K$17,1)+AG999</f>
        <v>37</v>
      </c>
      <c r="AI999" s="242">
        <f t="shared" si="358"/>
        <v>0</v>
      </c>
      <c r="AJ999" s="228">
        <f t="shared" si="337"/>
        <v>170</v>
      </c>
      <c r="AK999" s="218"/>
      <c r="AL999" s="229">
        <f t="shared" si="338"/>
        <v>0</v>
      </c>
      <c r="AM999" s="204"/>
      <c r="AN999" s="230">
        <v>0.1</v>
      </c>
      <c r="AO999" s="231">
        <f t="shared" si="359"/>
        <v>0</v>
      </c>
      <c r="AP999" s="232">
        <v>0.05</v>
      </c>
      <c r="AQ999" s="233" t="s">
        <v>41</v>
      </c>
      <c r="AR999" s="234">
        <f t="shared" si="360"/>
        <v>0</v>
      </c>
      <c r="AS999" s="235"/>
      <c r="AT999" s="236"/>
      <c r="AU999" s="237"/>
      <c r="AV999" s="238">
        <v>14</v>
      </c>
      <c r="AW999" s="239">
        <f>'[1]Nastavení cen'!$H$17</f>
        <v>390</v>
      </c>
      <c r="AX999" s="240">
        <v>28</v>
      </c>
    </row>
    <row r="1000" spans="1:50" ht="17.25" hidden="1" customHeight="1" x14ac:dyDescent="0.3">
      <c r="A1000" s="213"/>
      <c r="B1000" s="214"/>
      <c r="C1000" s="215"/>
      <c r="D1000" s="186"/>
      <c r="E1000" s="184"/>
      <c r="F1000" s="185"/>
      <c r="G1000" s="186"/>
      <c r="H1000" s="186"/>
      <c r="I1000" s="187"/>
      <c r="J1000" s="188"/>
      <c r="K1000" s="216"/>
      <c r="L1000" s="186"/>
      <c r="M1000" s="186"/>
      <c r="N1000" s="187"/>
      <c r="O1000" s="191"/>
      <c r="P1000" s="384" t="s">
        <v>713</v>
      </c>
      <c r="Q1000" s="218"/>
      <c r="R1000" s="219">
        <f t="shared" si="333"/>
        <v>0</v>
      </c>
      <c r="S1000" s="219">
        <f t="shared" si="334"/>
        <v>14</v>
      </c>
      <c r="T1000" s="195"/>
      <c r="U1000" s="196">
        <v>4</v>
      </c>
      <c r="V1000" s="89">
        <f t="shared" si="350"/>
        <v>0</v>
      </c>
      <c r="W1000" s="220" t="s">
        <v>1054</v>
      </c>
      <c r="X1000" s="221" t="s">
        <v>1062</v>
      </c>
      <c r="Y1000" s="222" t="s">
        <v>43</v>
      </c>
      <c r="Z1000" s="199"/>
      <c r="AA1000" s="218"/>
      <c r="AB1000" s="223">
        <v>0</v>
      </c>
      <c r="AC1000" s="224" t="s">
        <v>48</v>
      </c>
      <c r="AD1000" s="225">
        <f t="shared" si="335"/>
        <v>72</v>
      </c>
      <c r="AE1000" s="226">
        <f>CEILING(AD1000+AD1000*'[1]Nastavení cen'!$J$17,1)</f>
        <v>106</v>
      </c>
      <c r="AF1000" s="226">
        <f t="shared" si="336"/>
        <v>0</v>
      </c>
      <c r="AG1000" s="241"/>
      <c r="AH1000" s="242"/>
      <c r="AI1000" s="242"/>
      <c r="AJ1000" s="228">
        <f t="shared" si="337"/>
        <v>106</v>
      </c>
      <c r="AK1000" s="218"/>
      <c r="AL1000" s="229">
        <f t="shared" si="338"/>
        <v>0</v>
      </c>
      <c r="AM1000" s="204"/>
      <c r="AN1000" s="230" t="s">
        <v>41</v>
      </c>
      <c r="AO1000" s="231" t="s">
        <v>41</v>
      </c>
      <c r="AP1000" s="245" t="s">
        <v>41</v>
      </c>
      <c r="AQ1000" s="233" t="s">
        <v>41</v>
      </c>
      <c r="AR1000" s="234" t="s">
        <v>41</v>
      </c>
      <c r="AS1000" s="235"/>
      <c r="AT1000" s="236"/>
      <c r="AU1000" s="237"/>
      <c r="AV1000" s="238">
        <v>11</v>
      </c>
      <c r="AW1000" s="239">
        <f>'[1]Nastavení cen'!$H$17</f>
        <v>390</v>
      </c>
      <c r="AX1000" s="240"/>
    </row>
    <row r="1001" spans="1:50" ht="17.25" hidden="1" customHeight="1" x14ac:dyDescent="0.3">
      <c r="A1001" s="213"/>
      <c r="B1001" s="214"/>
      <c r="C1001" s="215"/>
      <c r="D1001" s="186"/>
      <c r="E1001" s="184"/>
      <c r="F1001" s="185"/>
      <c r="G1001" s="186"/>
      <c r="H1001" s="186"/>
      <c r="I1001" s="187"/>
      <c r="J1001" s="188"/>
      <c r="K1001" s="216"/>
      <c r="L1001" s="186"/>
      <c r="M1001" s="186"/>
      <c r="N1001" s="187"/>
      <c r="O1001" s="191"/>
      <c r="P1001" s="384" t="s">
        <v>713</v>
      </c>
      <c r="Q1001" s="218"/>
      <c r="R1001" s="219">
        <f t="shared" si="333"/>
        <v>0</v>
      </c>
      <c r="S1001" s="219">
        <f t="shared" si="334"/>
        <v>14</v>
      </c>
      <c r="T1001" s="195"/>
      <c r="U1001" s="196">
        <v>1</v>
      </c>
      <c r="V1001" s="89">
        <f t="shared" si="350"/>
        <v>0</v>
      </c>
      <c r="W1001" s="220" t="s">
        <v>1054</v>
      </c>
      <c r="X1001" s="221" t="s">
        <v>1063</v>
      </c>
      <c r="Y1001" s="222" t="s">
        <v>1008</v>
      </c>
      <c r="Z1001" s="199"/>
      <c r="AA1001" s="218"/>
      <c r="AB1001" s="223">
        <v>0</v>
      </c>
      <c r="AC1001" s="224" t="s">
        <v>48</v>
      </c>
      <c r="AD1001" s="225">
        <f t="shared" si="335"/>
        <v>26</v>
      </c>
      <c r="AE1001" s="226">
        <f>CEILING(AD1001+AD1001*'[1]Nastavení cen'!$J$17,1)</f>
        <v>38</v>
      </c>
      <c r="AF1001" s="226">
        <f t="shared" si="336"/>
        <v>0</v>
      </c>
      <c r="AG1001" s="241">
        <f>CEILING(AX1001+(AX1001*'[1]Nastavení cen'!$G$17),1)</f>
        <v>8</v>
      </c>
      <c r="AH1001" s="242">
        <f>CEILING(AG1001*'[1]Nastavení cen'!$K$17,1)+AG1001</f>
        <v>11</v>
      </c>
      <c r="AI1001" s="242">
        <f t="shared" ref="AI1001:AI1006" si="361">(AB1001*AH1001)</f>
        <v>0</v>
      </c>
      <c r="AJ1001" s="228">
        <f t="shared" si="337"/>
        <v>49</v>
      </c>
      <c r="AK1001" s="218"/>
      <c r="AL1001" s="229">
        <f t="shared" si="338"/>
        <v>0</v>
      </c>
      <c r="AM1001" s="204"/>
      <c r="AN1001" s="230">
        <v>0.01</v>
      </c>
      <c r="AO1001" s="231">
        <f t="shared" ref="AO1001:AO1006" si="362">AB1001*AN1001</f>
        <v>0</v>
      </c>
      <c r="AP1001" s="232">
        <v>0.05</v>
      </c>
      <c r="AQ1001" s="233" t="s">
        <v>41</v>
      </c>
      <c r="AR1001" s="234">
        <f t="shared" ref="AR1001:AR1006" si="363">AO1001*AP1001</f>
        <v>0</v>
      </c>
      <c r="AS1001" s="235"/>
      <c r="AT1001" s="236"/>
      <c r="AU1001" s="237"/>
      <c r="AV1001" s="238">
        <v>4</v>
      </c>
      <c r="AW1001" s="239">
        <f>'[1]Nastavení cen'!$H$17</f>
        <v>390</v>
      </c>
      <c r="AX1001" s="240">
        <v>8</v>
      </c>
    </row>
    <row r="1002" spans="1:50" ht="17.25" hidden="1" customHeight="1" x14ac:dyDescent="0.3">
      <c r="A1002" s="213"/>
      <c r="B1002" s="214"/>
      <c r="C1002" s="215"/>
      <c r="D1002" s="186"/>
      <c r="E1002" s="184"/>
      <c r="F1002" s="185"/>
      <c r="G1002" s="186"/>
      <c r="H1002" s="186"/>
      <c r="I1002" s="187"/>
      <c r="J1002" s="188"/>
      <c r="K1002" s="216"/>
      <c r="L1002" s="186"/>
      <c r="M1002" s="186"/>
      <c r="N1002" s="187"/>
      <c r="O1002" s="191"/>
      <c r="P1002" s="384" t="s">
        <v>713</v>
      </c>
      <c r="Q1002" s="218"/>
      <c r="R1002" s="219">
        <f t="shared" si="333"/>
        <v>0</v>
      </c>
      <c r="S1002" s="219">
        <f t="shared" si="334"/>
        <v>14</v>
      </c>
      <c r="T1002" s="195"/>
      <c r="U1002" s="196">
        <v>1</v>
      </c>
      <c r="V1002" s="89">
        <f t="shared" si="350"/>
        <v>0</v>
      </c>
      <c r="W1002" s="220" t="s">
        <v>1054</v>
      </c>
      <c r="X1002" s="221" t="s">
        <v>1063</v>
      </c>
      <c r="Y1002" s="222" t="s">
        <v>1009</v>
      </c>
      <c r="Z1002" s="199"/>
      <c r="AA1002" s="218"/>
      <c r="AB1002" s="223">
        <v>0</v>
      </c>
      <c r="AC1002" s="224" t="s">
        <v>48</v>
      </c>
      <c r="AD1002" s="225">
        <f t="shared" si="335"/>
        <v>26</v>
      </c>
      <c r="AE1002" s="226">
        <f>CEILING(AD1002+AD1002*'[1]Nastavení cen'!$J$17,1)</f>
        <v>38</v>
      </c>
      <c r="AF1002" s="226">
        <f t="shared" si="336"/>
        <v>0</v>
      </c>
      <c r="AG1002" s="241">
        <f>CEILING(AX1002+(AX1002*'[1]Nastavení cen'!$G$17),1)</f>
        <v>8</v>
      </c>
      <c r="AH1002" s="242">
        <f>CEILING(AG1002*'[1]Nastavení cen'!$K$17,1)+AG1002</f>
        <v>11</v>
      </c>
      <c r="AI1002" s="242">
        <f t="shared" si="361"/>
        <v>0</v>
      </c>
      <c r="AJ1002" s="228">
        <f t="shared" si="337"/>
        <v>49</v>
      </c>
      <c r="AK1002" s="218"/>
      <c r="AL1002" s="229">
        <f t="shared" si="338"/>
        <v>0</v>
      </c>
      <c r="AM1002" s="204"/>
      <c r="AN1002" s="230">
        <v>0.01</v>
      </c>
      <c r="AO1002" s="231">
        <f t="shared" si="362"/>
        <v>0</v>
      </c>
      <c r="AP1002" s="232">
        <v>0.05</v>
      </c>
      <c r="AQ1002" s="233" t="s">
        <v>41</v>
      </c>
      <c r="AR1002" s="234">
        <f t="shared" si="363"/>
        <v>0</v>
      </c>
      <c r="AS1002" s="235"/>
      <c r="AT1002" s="236"/>
      <c r="AU1002" s="237"/>
      <c r="AV1002" s="238">
        <v>4</v>
      </c>
      <c r="AW1002" s="239">
        <f>'[1]Nastavení cen'!$H$17</f>
        <v>390</v>
      </c>
      <c r="AX1002" s="240">
        <v>8</v>
      </c>
    </row>
    <row r="1003" spans="1:50" ht="17.25" hidden="1" customHeight="1" x14ac:dyDescent="0.3">
      <c r="A1003" s="213"/>
      <c r="B1003" s="214"/>
      <c r="C1003" s="215"/>
      <c r="D1003" s="186"/>
      <c r="E1003" s="184"/>
      <c r="F1003" s="185"/>
      <c r="G1003" s="186"/>
      <c r="H1003" s="186"/>
      <c r="I1003" s="187"/>
      <c r="J1003" s="188"/>
      <c r="K1003" s="216"/>
      <c r="L1003" s="186"/>
      <c r="M1003" s="186"/>
      <c r="N1003" s="187"/>
      <c r="O1003" s="191"/>
      <c r="P1003" s="384" t="s">
        <v>713</v>
      </c>
      <c r="Q1003" s="218"/>
      <c r="R1003" s="219">
        <f t="shared" si="333"/>
        <v>0</v>
      </c>
      <c r="S1003" s="219">
        <f t="shared" si="334"/>
        <v>14</v>
      </c>
      <c r="T1003" s="195"/>
      <c r="U1003" s="196">
        <v>1</v>
      </c>
      <c r="V1003" s="89">
        <f t="shared" si="350"/>
        <v>0</v>
      </c>
      <c r="W1003" s="220" t="s">
        <v>1054</v>
      </c>
      <c r="X1003" s="221" t="s">
        <v>1064</v>
      </c>
      <c r="Y1003" s="222" t="s">
        <v>1057</v>
      </c>
      <c r="Z1003" s="199"/>
      <c r="AA1003" s="218"/>
      <c r="AB1003" s="223">
        <v>0</v>
      </c>
      <c r="AC1003" s="224" t="s">
        <v>48</v>
      </c>
      <c r="AD1003" s="225">
        <f t="shared" si="335"/>
        <v>325</v>
      </c>
      <c r="AE1003" s="226">
        <f>CEILING(AD1003+AD1003*'[1]Nastavení cen'!$J$17,1)</f>
        <v>475</v>
      </c>
      <c r="AF1003" s="226">
        <f t="shared" si="336"/>
        <v>0</v>
      </c>
      <c r="AG1003" s="241">
        <f>CEILING(AX1003+(AX1003*'[1]Nastavení cen'!$G$17),1)</f>
        <v>61</v>
      </c>
      <c r="AH1003" s="242">
        <f>CEILING(AG1003*'[1]Nastavení cen'!$K$17,1)+AG1003</f>
        <v>80</v>
      </c>
      <c r="AI1003" s="242">
        <f t="shared" si="361"/>
        <v>0</v>
      </c>
      <c r="AJ1003" s="228">
        <f t="shared" si="337"/>
        <v>555</v>
      </c>
      <c r="AK1003" s="218"/>
      <c r="AL1003" s="229">
        <f t="shared" si="338"/>
        <v>0</v>
      </c>
      <c r="AM1003" s="204"/>
      <c r="AN1003" s="230">
        <v>0.2</v>
      </c>
      <c r="AO1003" s="231">
        <f t="shared" si="362"/>
        <v>0</v>
      </c>
      <c r="AP1003" s="232">
        <v>0.05</v>
      </c>
      <c r="AQ1003" s="233" t="s">
        <v>41</v>
      </c>
      <c r="AR1003" s="234">
        <f t="shared" si="363"/>
        <v>0</v>
      </c>
      <c r="AS1003" s="235"/>
      <c r="AT1003" s="236"/>
      <c r="AU1003" s="237"/>
      <c r="AV1003" s="238">
        <v>50</v>
      </c>
      <c r="AW1003" s="239">
        <f>'[1]Nastavení cen'!$H$17</f>
        <v>390</v>
      </c>
      <c r="AX1003" s="240">
        <v>61</v>
      </c>
    </row>
    <row r="1004" spans="1:50" ht="17.25" hidden="1" customHeight="1" x14ac:dyDescent="0.3">
      <c r="A1004" s="213"/>
      <c r="B1004" s="214"/>
      <c r="C1004" s="215"/>
      <c r="D1004" s="186"/>
      <c r="E1004" s="184"/>
      <c r="F1004" s="185"/>
      <c r="G1004" s="186"/>
      <c r="H1004" s="186"/>
      <c r="I1004" s="187"/>
      <c r="J1004" s="188"/>
      <c r="K1004" s="216"/>
      <c r="L1004" s="186"/>
      <c r="M1004" s="186"/>
      <c r="N1004" s="187"/>
      <c r="O1004" s="191"/>
      <c r="P1004" s="384" t="s">
        <v>713</v>
      </c>
      <c r="Q1004" s="218"/>
      <c r="R1004" s="219">
        <f t="shared" si="333"/>
        <v>0</v>
      </c>
      <c r="S1004" s="219">
        <f t="shared" si="334"/>
        <v>14</v>
      </c>
      <c r="T1004" s="195"/>
      <c r="U1004" s="196">
        <v>2</v>
      </c>
      <c r="V1004" s="89">
        <f t="shared" si="350"/>
        <v>0</v>
      </c>
      <c r="W1004" s="220" t="s">
        <v>1054</v>
      </c>
      <c r="X1004" s="221" t="s">
        <v>1065</v>
      </c>
      <c r="Y1004" s="222" t="s">
        <v>1059</v>
      </c>
      <c r="Z1004" s="199"/>
      <c r="AA1004" s="218"/>
      <c r="AB1004" s="223">
        <v>0</v>
      </c>
      <c r="AC1004" s="224" t="s">
        <v>48</v>
      </c>
      <c r="AD1004" s="225">
        <f t="shared" si="335"/>
        <v>111</v>
      </c>
      <c r="AE1004" s="226">
        <f>CEILING(AD1004+AD1004*'[1]Nastavení cen'!$J$17,1)</f>
        <v>163</v>
      </c>
      <c r="AF1004" s="226">
        <f t="shared" si="336"/>
        <v>0</v>
      </c>
      <c r="AG1004" s="241">
        <f>CEILING(AX1004+(AX1004*'[1]Nastavení cen'!$G$17),1)</f>
        <v>28</v>
      </c>
      <c r="AH1004" s="242">
        <f>CEILING(AG1004*'[1]Nastavení cen'!$K$17,1)+AG1004</f>
        <v>37</v>
      </c>
      <c r="AI1004" s="242">
        <f t="shared" si="361"/>
        <v>0</v>
      </c>
      <c r="AJ1004" s="228">
        <f t="shared" si="337"/>
        <v>200</v>
      </c>
      <c r="AK1004" s="218"/>
      <c r="AL1004" s="229">
        <f t="shared" si="338"/>
        <v>0</v>
      </c>
      <c r="AM1004" s="204"/>
      <c r="AN1004" s="230">
        <v>0.1</v>
      </c>
      <c r="AO1004" s="231">
        <f t="shared" si="362"/>
        <v>0</v>
      </c>
      <c r="AP1004" s="232">
        <v>0.05</v>
      </c>
      <c r="AQ1004" s="233" t="s">
        <v>41</v>
      </c>
      <c r="AR1004" s="234">
        <f t="shared" si="363"/>
        <v>0</v>
      </c>
      <c r="AS1004" s="235"/>
      <c r="AT1004" s="236"/>
      <c r="AU1004" s="237"/>
      <c r="AV1004" s="238">
        <v>17</v>
      </c>
      <c r="AW1004" s="239">
        <f>'[1]Nastavení cen'!$H$17</f>
        <v>390</v>
      </c>
      <c r="AX1004" s="240">
        <v>28</v>
      </c>
    </row>
    <row r="1005" spans="1:50" ht="17.25" hidden="1" customHeight="1" x14ac:dyDescent="0.3">
      <c r="A1005" s="213"/>
      <c r="B1005" s="214"/>
      <c r="C1005" s="215"/>
      <c r="D1005" s="186"/>
      <c r="E1005" s="184"/>
      <c r="F1005" s="185"/>
      <c r="G1005" s="186"/>
      <c r="H1005" s="186"/>
      <c r="I1005" s="187"/>
      <c r="J1005" s="188"/>
      <c r="K1005" s="216"/>
      <c r="L1005" s="186"/>
      <c r="M1005" s="186"/>
      <c r="N1005" s="187"/>
      <c r="O1005" s="191"/>
      <c r="P1005" s="384" t="s">
        <v>713</v>
      </c>
      <c r="Q1005" s="218"/>
      <c r="R1005" s="219">
        <f t="shared" si="333"/>
        <v>0</v>
      </c>
      <c r="S1005" s="219">
        <f t="shared" si="334"/>
        <v>14</v>
      </c>
      <c r="T1005" s="195"/>
      <c r="U1005" s="196">
        <v>3</v>
      </c>
      <c r="V1005" s="89">
        <f t="shared" si="350"/>
        <v>0</v>
      </c>
      <c r="W1005" s="220" t="s">
        <v>1054</v>
      </c>
      <c r="X1005" s="221" t="s">
        <v>1064</v>
      </c>
      <c r="Y1005" s="222" t="s">
        <v>1060</v>
      </c>
      <c r="Z1005" s="199"/>
      <c r="AA1005" s="218"/>
      <c r="AB1005" s="223">
        <v>0</v>
      </c>
      <c r="AC1005" s="224" t="s">
        <v>48</v>
      </c>
      <c r="AD1005" s="225">
        <f t="shared" si="335"/>
        <v>325</v>
      </c>
      <c r="AE1005" s="226">
        <f>CEILING(AD1005+AD1005*'[1]Nastavení cen'!$J$17,1)</f>
        <v>475</v>
      </c>
      <c r="AF1005" s="226">
        <f t="shared" si="336"/>
        <v>0</v>
      </c>
      <c r="AG1005" s="241">
        <f>CEILING(AX1005+(AX1005*'[1]Nastavení cen'!$G$17),1)</f>
        <v>61</v>
      </c>
      <c r="AH1005" s="242">
        <f>CEILING(AG1005*'[1]Nastavení cen'!$K$17,1)+AG1005</f>
        <v>80</v>
      </c>
      <c r="AI1005" s="242">
        <f t="shared" si="361"/>
        <v>0</v>
      </c>
      <c r="AJ1005" s="228">
        <f t="shared" si="337"/>
        <v>555</v>
      </c>
      <c r="AK1005" s="218"/>
      <c r="AL1005" s="229">
        <f t="shared" si="338"/>
        <v>0</v>
      </c>
      <c r="AM1005" s="204"/>
      <c r="AN1005" s="230">
        <v>0.2</v>
      </c>
      <c r="AO1005" s="231">
        <f t="shared" si="362"/>
        <v>0</v>
      </c>
      <c r="AP1005" s="232">
        <v>0.05</v>
      </c>
      <c r="AQ1005" s="233" t="s">
        <v>41</v>
      </c>
      <c r="AR1005" s="234">
        <f t="shared" si="363"/>
        <v>0</v>
      </c>
      <c r="AS1005" s="235"/>
      <c r="AT1005" s="236"/>
      <c r="AU1005" s="237"/>
      <c r="AV1005" s="238">
        <v>50</v>
      </c>
      <c r="AW1005" s="239">
        <f>'[1]Nastavení cen'!$H$17</f>
        <v>390</v>
      </c>
      <c r="AX1005" s="240">
        <v>61</v>
      </c>
    </row>
    <row r="1006" spans="1:50" ht="17.25" hidden="1" customHeight="1" x14ac:dyDescent="0.3">
      <c r="A1006" s="213"/>
      <c r="B1006" s="214"/>
      <c r="C1006" s="215"/>
      <c r="D1006" s="186"/>
      <c r="E1006" s="184"/>
      <c r="F1006" s="185"/>
      <c r="G1006" s="186"/>
      <c r="H1006" s="186"/>
      <c r="I1006" s="187"/>
      <c r="J1006" s="188"/>
      <c r="K1006" s="216"/>
      <c r="L1006" s="186"/>
      <c r="M1006" s="186"/>
      <c r="N1006" s="187"/>
      <c r="O1006" s="191"/>
      <c r="P1006" s="384" t="s">
        <v>713</v>
      </c>
      <c r="Q1006" s="218"/>
      <c r="R1006" s="219">
        <f t="shared" si="333"/>
        <v>0</v>
      </c>
      <c r="S1006" s="219">
        <f t="shared" si="334"/>
        <v>14</v>
      </c>
      <c r="T1006" s="195"/>
      <c r="U1006" s="196">
        <v>3</v>
      </c>
      <c r="V1006" s="89">
        <f t="shared" si="350"/>
        <v>0</v>
      </c>
      <c r="W1006" s="220" t="s">
        <v>1054</v>
      </c>
      <c r="X1006" s="221" t="s">
        <v>1065</v>
      </c>
      <c r="Y1006" s="222" t="s">
        <v>1061</v>
      </c>
      <c r="Z1006" s="199"/>
      <c r="AA1006" s="218"/>
      <c r="AB1006" s="223">
        <v>0</v>
      </c>
      <c r="AC1006" s="224" t="s">
        <v>48</v>
      </c>
      <c r="AD1006" s="225">
        <f t="shared" si="335"/>
        <v>111</v>
      </c>
      <c r="AE1006" s="226">
        <f>CEILING(AD1006+AD1006*'[1]Nastavení cen'!$J$17,1)</f>
        <v>163</v>
      </c>
      <c r="AF1006" s="226">
        <f t="shared" si="336"/>
        <v>0</v>
      </c>
      <c r="AG1006" s="241">
        <f>CEILING(AX1006+(AX1006*'[1]Nastavení cen'!$G$17),1)</f>
        <v>28</v>
      </c>
      <c r="AH1006" s="242">
        <f>CEILING(AG1006*'[1]Nastavení cen'!$K$17,1)+AG1006</f>
        <v>37</v>
      </c>
      <c r="AI1006" s="242">
        <f t="shared" si="361"/>
        <v>0</v>
      </c>
      <c r="AJ1006" s="228">
        <f t="shared" si="337"/>
        <v>200</v>
      </c>
      <c r="AK1006" s="218"/>
      <c r="AL1006" s="229">
        <f t="shared" si="338"/>
        <v>0</v>
      </c>
      <c r="AM1006" s="204"/>
      <c r="AN1006" s="230">
        <v>0.1</v>
      </c>
      <c r="AO1006" s="231">
        <f t="shared" si="362"/>
        <v>0</v>
      </c>
      <c r="AP1006" s="232">
        <v>0.05</v>
      </c>
      <c r="AQ1006" s="233" t="s">
        <v>41</v>
      </c>
      <c r="AR1006" s="234">
        <f t="shared" si="363"/>
        <v>0</v>
      </c>
      <c r="AS1006" s="235"/>
      <c r="AT1006" s="236"/>
      <c r="AU1006" s="237"/>
      <c r="AV1006" s="238">
        <v>17</v>
      </c>
      <c r="AW1006" s="239">
        <f>'[1]Nastavení cen'!$H$17</f>
        <v>390</v>
      </c>
      <c r="AX1006" s="240">
        <v>28</v>
      </c>
    </row>
    <row r="1007" spans="1:50" ht="17.25" hidden="1" customHeight="1" x14ac:dyDescent="0.3">
      <c r="A1007" s="213"/>
      <c r="B1007" s="214"/>
      <c r="C1007" s="215"/>
      <c r="D1007" s="186"/>
      <c r="E1007" s="184"/>
      <c r="F1007" s="185"/>
      <c r="G1007" s="186"/>
      <c r="H1007" s="186"/>
      <c r="I1007" s="187"/>
      <c r="J1007" s="188"/>
      <c r="K1007" s="216"/>
      <c r="L1007" s="186"/>
      <c r="M1007" s="186"/>
      <c r="N1007" s="187"/>
      <c r="O1007" s="191"/>
      <c r="P1007" s="384" t="s">
        <v>713</v>
      </c>
      <c r="Q1007" s="218"/>
      <c r="R1007" s="219">
        <f t="shared" si="333"/>
        <v>0</v>
      </c>
      <c r="S1007" s="219">
        <f t="shared" si="334"/>
        <v>14</v>
      </c>
      <c r="T1007" s="195"/>
      <c r="U1007" s="196">
        <v>4</v>
      </c>
      <c r="V1007" s="89">
        <f t="shared" si="350"/>
        <v>0</v>
      </c>
      <c r="W1007" s="220" t="s">
        <v>1054</v>
      </c>
      <c r="X1007" s="221" t="s">
        <v>1066</v>
      </c>
      <c r="Y1007" s="222" t="s">
        <v>43</v>
      </c>
      <c r="Z1007" s="199"/>
      <c r="AA1007" s="218"/>
      <c r="AB1007" s="223">
        <v>0</v>
      </c>
      <c r="AC1007" s="224" t="s">
        <v>48</v>
      </c>
      <c r="AD1007" s="225">
        <f t="shared" si="335"/>
        <v>85</v>
      </c>
      <c r="AE1007" s="226">
        <f>CEILING(AD1007+AD1007*'[1]Nastavení cen'!$J$17,1)</f>
        <v>125</v>
      </c>
      <c r="AF1007" s="226">
        <f t="shared" si="336"/>
        <v>0</v>
      </c>
      <c r="AG1007" s="241"/>
      <c r="AH1007" s="242"/>
      <c r="AI1007" s="242"/>
      <c r="AJ1007" s="228">
        <f t="shared" si="337"/>
        <v>125</v>
      </c>
      <c r="AK1007" s="218"/>
      <c r="AL1007" s="229">
        <f t="shared" si="338"/>
        <v>0</v>
      </c>
      <c r="AM1007" s="204"/>
      <c r="AN1007" s="230" t="s">
        <v>41</v>
      </c>
      <c r="AO1007" s="231" t="s">
        <v>41</v>
      </c>
      <c r="AP1007" s="245" t="s">
        <v>41</v>
      </c>
      <c r="AQ1007" s="233" t="s">
        <v>41</v>
      </c>
      <c r="AR1007" s="234" t="s">
        <v>41</v>
      </c>
      <c r="AS1007" s="235"/>
      <c r="AT1007" s="236"/>
      <c r="AU1007" s="237"/>
      <c r="AV1007" s="238">
        <v>13</v>
      </c>
      <c r="AW1007" s="239">
        <f>'[1]Nastavení cen'!$H$17</f>
        <v>390</v>
      </c>
      <c r="AX1007" s="240"/>
    </row>
    <row r="1008" spans="1:50" ht="17.25" hidden="1" customHeight="1" x14ac:dyDescent="0.3">
      <c r="A1008" s="213"/>
      <c r="B1008" s="214"/>
      <c r="C1008" s="215"/>
      <c r="D1008" s="186"/>
      <c r="E1008" s="184"/>
      <c r="F1008" s="185"/>
      <c r="G1008" s="186"/>
      <c r="H1008" s="186"/>
      <c r="I1008" s="187"/>
      <c r="J1008" s="188"/>
      <c r="K1008" s="216"/>
      <c r="L1008" s="186"/>
      <c r="M1008" s="186"/>
      <c r="N1008" s="187"/>
      <c r="O1008" s="191"/>
      <c r="P1008" s="384" t="s">
        <v>713</v>
      </c>
      <c r="Q1008" s="218"/>
      <c r="R1008" s="219">
        <f t="shared" si="333"/>
        <v>0</v>
      </c>
      <c r="S1008" s="219">
        <f t="shared" si="334"/>
        <v>14</v>
      </c>
      <c r="T1008" s="195"/>
      <c r="U1008" s="196">
        <v>1</v>
      </c>
      <c r="V1008" s="89">
        <f t="shared" si="350"/>
        <v>0</v>
      </c>
      <c r="W1008" s="220" t="s">
        <v>1054</v>
      </c>
      <c r="X1008" s="221" t="s">
        <v>1067</v>
      </c>
      <c r="Y1008" s="222" t="s">
        <v>1008</v>
      </c>
      <c r="Z1008" s="199"/>
      <c r="AA1008" s="218"/>
      <c r="AB1008" s="223">
        <v>0</v>
      </c>
      <c r="AC1008" s="224" t="s">
        <v>146</v>
      </c>
      <c r="AD1008" s="225">
        <f t="shared" si="335"/>
        <v>13</v>
      </c>
      <c r="AE1008" s="226">
        <f>CEILING(AD1008+AD1008*'[1]Nastavení cen'!$J$17,1)</f>
        <v>19</v>
      </c>
      <c r="AF1008" s="226">
        <f t="shared" si="336"/>
        <v>0</v>
      </c>
      <c r="AG1008" s="241">
        <f>CEILING(AX1008+(AX1008*'[1]Nastavení cen'!$G$17),1)</f>
        <v>3</v>
      </c>
      <c r="AH1008" s="242">
        <f>CEILING(AG1008*'[1]Nastavení cen'!$K$17,1)+AG1008</f>
        <v>4</v>
      </c>
      <c r="AI1008" s="242">
        <f t="shared" ref="AI1008:AI1011" si="364">(AB1008*AH1008)</f>
        <v>0</v>
      </c>
      <c r="AJ1008" s="228">
        <f t="shared" si="337"/>
        <v>23</v>
      </c>
      <c r="AK1008" s="218"/>
      <c r="AL1008" s="229">
        <f t="shared" si="338"/>
        <v>0</v>
      </c>
      <c r="AM1008" s="204"/>
      <c r="AN1008" s="230">
        <v>0.01</v>
      </c>
      <c r="AO1008" s="231">
        <f t="shared" ref="AO1008:AO1011" si="365">AB1008*AN1008</f>
        <v>0</v>
      </c>
      <c r="AP1008" s="232">
        <v>0.05</v>
      </c>
      <c r="AQ1008" s="233" t="s">
        <v>41</v>
      </c>
      <c r="AR1008" s="234">
        <f t="shared" ref="AR1008:AR1011" si="366">AO1008*AP1008</f>
        <v>0</v>
      </c>
      <c r="AS1008" s="235"/>
      <c r="AT1008" s="236"/>
      <c r="AU1008" s="237"/>
      <c r="AV1008" s="238">
        <v>2</v>
      </c>
      <c r="AW1008" s="239">
        <f>'[1]Nastavení cen'!$H$17</f>
        <v>390</v>
      </c>
      <c r="AX1008" s="240">
        <v>3</v>
      </c>
    </row>
    <row r="1009" spans="1:50" ht="17.25" hidden="1" customHeight="1" x14ac:dyDescent="0.3">
      <c r="A1009" s="213"/>
      <c r="B1009" s="214"/>
      <c r="C1009" s="215"/>
      <c r="D1009" s="186"/>
      <c r="E1009" s="184"/>
      <c r="F1009" s="185"/>
      <c r="G1009" s="186"/>
      <c r="H1009" s="186"/>
      <c r="I1009" s="187"/>
      <c r="J1009" s="188"/>
      <c r="K1009" s="216"/>
      <c r="L1009" s="186"/>
      <c r="M1009" s="186"/>
      <c r="N1009" s="187"/>
      <c r="O1009" s="191"/>
      <c r="P1009" s="384" t="s">
        <v>713</v>
      </c>
      <c r="Q1009" s="218"/>
      <c r="R1009" s="219">
        <f t="shared" si="333"/>
        <v>0</v>
      </c>
      <c r="S1009" s="219">
        <f t="shared" si="334"/>
        <v>14</v>
      </c>
      <c r="T1009" s="195"/>
      <c r="U1009" s="196">
        <v>1</v>
      </c>
      <c r="V1009" s="89">
        <f t="shared" si="350"/>
        <v>0</v>
      </c>
      <c r="W1009" s="220" t="s">
        <v>1054</v>
      </c>
      <c r="X1009" s="221" t="s">
        <v>1067</v>
      </c>
      <c r="Y1009" s="222" t="s">
        <v>1009</v>
      </c>
      <c r="Z1009" s="199"/>
      <c r="AA1009" s="218"/>
      <c r="AB1009" s="223">
        <v>0</v>
      </c>
      <c r="AC1009" s="224" t="s">
        <v>146</v>
      </c>
      <c r="AD1009" s="225">
        <f t="shared" si="335"/>
        <v>13</v>
      </c>
      <c r="AE1009" s="226">
        <f>CEILING(AD1009+AD1009*'[1]Nastavení cen'!$J$17,1)</f>
        <v>19</v>
      </c>
      <c r="AF1009" s="226">
        <f t="shared" si="336"/>
        <v>0</v>
      </c>
      <c r="AG1009" s="241">
        <f>CEILING(AX1009+(AX1009*'[1]Nastavení cen'!$G$17),1)</f>
        <v>3</v>
      </c>
      <c r="AH1009" s="242">
        <f>CEILING(AG1009*'[1]Nastavení cen'!$K$17,1)+AG1009</f>
        <v>4</v>
      </c>
      <c r="AI1009" s="242">
        <f t="shared" si="364"/>
        <v>0</v>
      </c>
      <c r="AJ1009" s="228">
        <f t="shared" si="337"/>
        <v>23</v>
      </c>
      <c r="AK1009" s="218"/>
      <c r="AL1009" s="229">
        <f t="shared" si="338"/>
        <v>0</v>
      </c>
      <c r="AM1009" s="204"/>
      <c r="AN1009" s="230">
        <v>0.01</v>
      </c>
      <c r="AO1009" s="231">
        <f t="shared" si="365"/>
        <v>0</v>
      </c>
      <c r="AP1009" s="232">
        <v>0.05</v>
      </c>
      <c r="AQ1009" s="233" t="s">
        <v>41</v>
      </c>
      <c r="AR1009" s="234">
        <f t="shared" si="366"/>
        <v>0</v>
      </c>
      <c r="AS1009" s="235"/>
      <c r="AT1009" s="236"/>
      <c r="AU1009" s="237"/>
      <c r="AV1009" s="238">
        <v>2</v>
      </c>
      <c r="AW1009" s="239">
        <f>'[1]Nastavení cen'!$H$17</f>
        <v>390</v>
      </c>
      <c r="AX1009" s="240">
        <v>3</v>
      </c>
    </row>
    <row r="1010" spans="1:50" ht="17.25" hidden="1" customHeight="1" x14ac:dyDescent="0.3">
      <c r="A1010" s="213"/>
      <c r="B1010" s="214"/>
      <c r="C1010" s="215"/>
      <c r="D1010" s="186"/>
      <c r="E1010" s="184"/>
      <c r="F1010" s="185"/>
      <c r="G1010" s="186"/>
      <c r="H1010" s="186"/>
      <c r="I1010" s="187"/>
      <c r="J1010" s="188"/>
      <c r="K1010" s="216"/>
      <c r="L1010" s="186"/>
      <c r="M1010" s="186"/>
      <c r="N1010" s="187"/>
      <c r="O1010" s="191"/>
      <c r="P1010" s="384" t="s">
        <v>713</v>
      </c>
      <c r="Q1010" s="218"/>
      <c r="R1010" s="219">
        <f t="shared" si="333"/>
        <v>0</v>
      </c>
      <c r="S1010" s="219">
        <f t="shared" si="334"/>
        <v>14</v>
      </c>
      <c r="T1010" s="195"/>
      <c r="U1010" s="196">
        <v>1</v>
      </c>
      <c r="V1010" s="89">
        <f t="shared" si="350"/>
        <v>0</v>
      </c>
      <c r="W1010" s="220" t="s">
        <v>1054</v>
      </c>
      <c r="X1010" s="221" t="s">
        <v>1068</v>
      </c>
      <c r="Y1010" s="222" t="s">
        <v>1060</v>
      </c>
      <c r="Z1010" s="199"/>
      <c r="AA1010" s="218"/>
      <c r="AB1010" s="223">
        <v>0</v>
      </c>
      <c r="AC1010" s="224" t="s">
        <v>146</v>
      </c>
      <c r="AD1010" s="225">
        <f t="shared" si="335"/>
        <v>137</v>
      </c>
      <c r="AE1010" s="226">
        <f>CEILING(AD1010+AD1010*'[1]Nastavení cen'!$J$17,1)</f>
        <v>201</v>
      </c>
      <c r="AF1010" s="226">
        <f t="shared" si="336"/>
        <v>0</v>
      </c>
      <c r="AG1010" s="241">
        <f>CEILING(AX1010+(AX1010*'[1]Nastavení cen'!$G$17),1)</f>
        <v>20</v>
      </c>
      <c r="AH1010" s="242">
        <f>CEILING(AG1010*'[1]Nastavení cen'!$K$17,1)+AG1010</f>
        <v>26</v>
      </c>
      <c r="AI1010" s="242">
        <f t="shared" si="364"/>
        <v>0</v>
      </c>
      <c r="AJ1010" s="228">
        <f t="shared" si="337"/>
        <v>227</v>
      </c>
      <c r="AK1010" s="218"/>
      <c r="AL1010" s="229">
        <f t="shared" si="338"/>
        <v>0</v>
      </c>
      <c r="AM1010" s="204"/>
      <c r="AN1010" s="230">
        <v>0.1</v>
      </c>
      <c r="AO1010" s="231">
        <f t="shared" si="365"/>
        <v>0</v>
      </c>
      <c r="AP1010" s="232">
        <v>0.05</v>
      </c>
      <c r="AQ1010" s="233" t="s">
        <v>41</v>
      </c>
      <c r="AR1010" s="234">
        <f t="shared" si="366"/>
        <v>0</v>
      </c>
      <c r="AS1010" s="235"/>
      <c r="AT1010" s="236"/>
      <c r="AU1010" s="237"/>
      <c r="AV1010" s="238">
        <v>21</v>
      </c>
      <c r="AW1010" s="239">
        <f>'[1]Nastavení cen'!$H$17</f>
        <v>390</v>
      </c>
      <c r="AX1010" s="240">
        <v>20</v>
      </c>
    </row>
    <row r="1011" spans="1:50" ht="17.25" hidden="1" customHeight="1" x14ac:dyDescent="0.3">
      <c r="A1011" s="213"/>
      <c r="B1011" s="214"/>
      <c r="C1011" s="215"/>
      <c r="D1011" s="186"/>
      <c r="E1011" s="184"/>
      <c r="F1011" s="185"/>
      <c r="G1011" s="186"/>
      <c r="H1011" s="186"/>
      <c r="I1011" s="187"/>
      <c r="J1011" s="188"/>
      <c r="K1011" s="216"/>
      <c r="L1011" s="186"/>
      <c r="M1011" s="186"/>
      <c r="N1011" s="187"/>
      <c r="O1011" s="191"/>
      <c r="P1011" s="384" t="s">
        <v>713</v>
      </c>
      <c r="Q1011" s="218"/>
      <c r="R1011" s="219">
        <f t="shared" si="333"/>
        <v>0</v>
      </c>
      <c r="S1011" s="219">
        <f t="shared" si="334"/>
        <v>14</v>
      </c>
      <c r="T1011" s="195"/>
      <c r="U1011" s="196">
        <v>3</v>
      </c>
      <c r="V1011" s="89">
        <f t="shared" si="350"/>
        <v>0</v>
      </c>
      <c r="W1011" s="220" t="s">
        <v>1054</v>
      </c>
      <c r="X1011" s="221" t="s">
        <v>1069</v>
      </c>
      <c r="Y1011" s="222" t="s">
        <v>1061</v>
      </c>
      <c r="Z1011" s="199"/>
      <c r="AA1011" s="218"/>
      <c r="AB1011" s="223">
        <v>0</v>
      </c>
      <c r="AC1011" s="224" t="s">
        <v>146</v>
      </c>
      <c r="AD1011" s="225">
        <f t="shared" si="335"/>
        <v>52</v>
      </c>
      <c r="AE1011" s="226">
        <f>CEILING(AD1011+AD1011*'[1]Nastavení cen'!$J$17,1)</f>
        <v>76</v>
      </c>
      <c r="AF1011" s="226">
        <f t="shared" si="336"/>
        <v>0</v>
      </c>
      <c r="AG1011" s="241">
        <f>CEILING(AX1011+(AX1011*'[1]Nastavení cen'!$G$17),1)</f>
        <v>10</v>
      </c>
      <c r="AH1011" s="242">
        <f>CEILING(AG1011*'[1]Nastavení cen'!$K$17,1)+AG1011</f>
        <v>13</v>
      </c>
      <c r="AI1011" s="242">
        <f t="shared" si="364"/>
        <v>0</v>
      </c>
      <c r="AJ1011" s="228">
        <f t="shared" si="337"/>
        <v>89</v>
      </c>
      <c r="AK1011" s="218"/>
      <c r="AL1011" s="229">
        <f t="shared" si="338"/>
        <v>0</v>
      </c>
      <c r="AM1011" s="204"/>
      <c r="AN1011" s="230">
        <v>0.1</v>
      </c>
      <c r="AO1011" s="231">
        <f t="shared" si="365"/>
        <v>0</v>
      </c>
      <c r="AP1011" s="232">
        <v>0.05</v>
      </c>
      <c r="AQ1011" s="233" t="s">
        <v>41</v>
      </c>
      <c r="AR1011" s="234">
        <f t="shared" si="366"/>
        <v>0</v>
      </c>
      <c r="AS1011" s="235"/>
      <c r="AT1011" s="236"/>
      <c r="AU1011" s="237"/>
      <c r="AV1011" s="238">
        <v>8</v>
      </c>
      <c r="AW1011" s="239">
        <f>'[1]Nastavení cen'!$H$17</f>
        <v>390</v>
      </c>
      <c r="AX1011" s="240">
        <v>10</v>
      </c>
    </row>
    <row r="1012" spans="1:50" ht="17.25" hidden="1" customHeight="1" x14ac:dyDescent="0.3">
      <c r="A1012" s="213"/>
      <c r="B1012" s="214"/>
      <c r="C1012" s="215"/>
      <c r="D1012" s="186"/>
      <c r="E1012" s="184"/>
      <c r="F1012" s="185"/>
      <c r="G1012" s="186"/>
      <c r="H1012" s="186"/>
      <c r="I1012" s="187"/>
      <c r="J1012" s="188"/>
      <c r="K1012" s="216"/>
      <c r="L1012" s="186"/>
      <c r="M1012" s="186"/>
      <c r="N1012" s="187"/>
      <c r="O1012" s="191"/>
      <c r="P1012" s="384" t="s">
        <v>713</v>
      </c>
      <c r="Q1012" s="218"/>
      <c r="R1012" s="219">
        <f t="shared" si="333"/>
        <v>0</v>
      </c>
      <c r="S1012" s="219">
        <f t="shared" si="334"/>
        <v>14</v>
      </c>
      <c r="T1012" s="195"/>
      <c r="U1012" s="196">
        <v>4</v>
      </c>
      <c r="V1012" s="89">
        <f t="shared" si="350"/>
        <v>0</v>
      </c>
      <c r="W1012" s="220" t="s">
        <v>1054</v>
      </c>
      <c r="X1012" s="221" t="s">
        <v>1070</v>
      </c>
      <c r="Y1012" s="222" t="s">
        <v>43</v>
      </c>
      <c r="Z1012" s="199"/>
      <c r="AA1012" s="218"/>
      <c r="AB1012" s="223">
        <v>0</v>
      </c>
      <c r="AC1012" s="224" t="s">
        <v>146</v>
      </c>
      <c r="AD1012" s="225">
        <f t="shared" si="335"/>
        <v>39</v>
      </c>
      <c r="AE1012" s="226">
        <f>CEILING(AD1012+AD1012*'[1]Nastavení cen'!$J$17,1)</f>
        <v>57</v>
      </c>
      <c r="AF1012" s="226">
        <f t="shared" si="336"/>
        <v>0</v>
      </c>
      <c r="AG1012" s="241"/>
      <c r="AH1012" s="242"/>
      <c r="AI1012" s="242"/>
      <c r="AJ1012" s="228">
        <f t="shared" si="337"/>
        <v>57</v>
      </c>
      <c r="AK1012" s="218"/>
      <c r="AL1012" s="229">
        <f t="shared" si="338"/>
        <v>0</v>
      </c>
      <c r="AM1012" s="204"/>
      <c r="AN1012" s="230" t="s">
        <v>41</v>
      </c>
      <c r="AO1012" s="231" t="s">
        <v>41</v>
      </c>
      <c r="AP1012" s="245" t="s">
        <v>41</v>
      </c>
      <c r="AQ1012" s="233" t="s">
        <v>41</v>
      </c>
      <c r="AR1012" s="234" t="s">
        <v>41</v>
      </c>
      <c r="AS1012" s="235"/>
      <c r="AT1012" s="236"/>
      <c r="AU1012" s="237"/>
      <c r="AV1012" s="238">
        <v>6</v>
      </c>
      <c r="AW1012" s="239">
        <f>'[1]Nastavení cen'!$H$17</f>
        <v>390</v>
      </c>
      <c r="AX1012" s="240"/>
    </row>
    <row r="1013" spans="1:50" ht="17.25" hidden="1" customHeight="1" x14ac:dyDescent="0.3">
      <c r="A1013" s="213"/>
      <c r="B1013" s="214"/>
      <c r="C1013" s="215"/>
      <c r="D1013" s="186"/>
      <c r="E1013" s="184"/>
      <c r="F1013" s="185"/>
      <c r="G1013" s="186"/>
      <c r="H1013" s="186"/>
      <c r="I1013" s="187"/>
      <c r="J1013" s="188"/>
      <c r="K1013" s="216"/>
      <c r="L1013" s="186"/>
      <c r="M1013" s="186"/>
      <c r="N1013" s="187"/>
      <c r="O1013" s="191"/>
      <c r="P1013" s="384" t="s">
        <v>713</v>
      </c>
      <c r="Q1013" s="218"/>
      <c r="R1013" s="219">
        <f t="shared" si="333"/>
        <v>0</v>
      </c>
      <c r="S1013" s="219">
        <f t="shared" si="334"/>
        <v>14</v>
      </c>
      <c r="T1013" s="195"/>
      <c r="U1013" s="196">
        <v>1</v>
      </c>
      <c r="V1013" s="89">
        <f t="shared" si="350"/>
        <v>0</v>
      </c>
      <c r="W1013" s="220" t="s">
        <v>426</v>
      </c>
      <c r="X1013" s="221" t="s">
        <v>438</v>
      </c>
      <c r="Y1013" s="222" t="s">
        <v>1071</v>
      </c>
      <c r="Z1013" s="199"/>
      <c r="AA1013" s="218"/>
      <c r="AB1013" s="223">
        <v>0</v>
      </c>
      <c r="AC1013" s="224" t="s">
        <v>48</v>
      </c>
      <c r="AD1013" s="225">
        <f t="shared" si="335"/>
        <v>215</v>
      </c>
      <c r="AE1013" s="226">
        <f>CEILING(AD1013+AD1013*'[1]Nastavení cen'!$J$17,1)</f>
        <v>314</v>
      </c>
      <c r="AF1013" s="226">
        <f t="shared" si="336"/>
        <v>0</v>
      </c>
      <c r="AG1013" s="241">
        <f>CEILING(AX1013+(AX1013*'[1]Nastavení cen'!$G$17),1)</f>
        <v>105</v>
      </c>
      <c r="AH1013" s="242">
        <f>CEILING(AG1013*'[1]Nastavení cen'!$K$17,1)+AG1013</f>
        <v>137</v>
      </c>
      <c r="AI1013" s="242">
        <f t="shared" ref="AI1013:AI1015" si="367">(AB1013*AH1013)</f>
        <v>0</v>
      </c>
      <c r="AJ1013" s="228">
        <f t="shared" si="337"/>
        <v>451</v>
      </c>
      <c r="AK1013" s="218"/>
      <c r="AL1013" s="229">
        <f t="shared" si="338"/>
        <v>0</v>
      </c>
      <c r="AM1013" s="204"/>
      <c r="AN1013" s="230">
        <v>160</v>
      </c>
      <c r="AO1013" s="231">
        <f t="shared" ref="AO1013:AO1015" si="368">AB1013*AN1013</f>
        <v>0</v>
      </c>
      <c r="AP1013" s="232">
        <v>0.03</v>
      </c>
      <c r="AQ1013" s="233">
        <f t="shared" ref="AQ1013:AQ1015" si="369">AB1013*AN1013*AP1013</f>
        <v>0</v>
      </c>
      <c r="AR1013" s="234"/>
      <c r="AS1013" s="235"/>
      <c r="AT1013" s="236"/>
      <c r="AU1013" s="237"/>
      <c r="AV1013" s="238">
        <v>33</v>
      </c>
      <c r="AW1013" s="239">
        <f>'[1]Nastavení cen'!$H$17</f>
        <v>390</v>
      </c>
      <c r="AX1013" s="240">
        <v>105</v>
      </c>
    </row>
    <row r="1014" spans="1:50" ht="17.25" hidden="1" customHeight="1" x14ac:dyDescent="0.3">
      <c r="A1014" s="213"/>
      <c r="B1014" s="214"/>
      <c r="C1014" s="215"/>
      <c r="D1014" s="186"/>
      <c r="E1014" s="184"/>
      <c r="F1014" s="185"/>
      <c r="G1014" s="186"/>
      <c r="H1014" s="186"/>
      <c r="I1014" s="187"/>
      <c r="J1014" s="188"/>
      <c r="K1014" s="216"/>
      <c r="L1014" s="186"/>
      <c r="M1014" s="186"/>
      <c r="N1014" s="187"/>
      <c r="O1014" s="191"/>
      <c r="P1014" s="384" t="s">
        <v>713</v>
      </c>
      <c r="Q1014" s="218"/>
      <c r="R1014" s="219">
        <f t="shared" si="333"/>
        <v>0</v>
      </c>
      <c r="S1014" s="219">
        <f t="shared" si="334"/>
        <v>14</v>
      </c>
      <c r="T1014" s="195"/>
      <c r="U1014" s="196">
        <v>1</v>
      </c>
      <c r="V1014" s="89">
        <f t="shared" si="350"/>
        <v>0</v>
      </c>
      <c r="W1014" s="220" t="s">
        <v>474</v>
      </c>
      <c r="X1014" s="221" t="s">
        <v>475</v>
      </c>
      <c r="Y1014" s="222" t="s">
        <v>476</v>
      </c>
      <c r="Z1014" s="199"/>
      <c r="AA1014" s="218"/>
      <c r="AB1014" s="223">
        <v>0</v>
      </c>
      <c r="AC1014" s="224" t="s">
        <v>48</v>
      </c>
      <c r="AD1014" s="225">
        <f t="shared" si="335"/>
        <v>52</v>
      </c>
      <c r="AE1014" s="226">
        <f>CEILING(AD1014+AD1014*'[1]Nastavení cen'!$J$17,1)</f>
        <v>76</v>
      </c>
      <c r="AF1014" s="226">
        <f t="shared" si="336"/>
        <v>0</v>
      </c>
      <c r="AG1014" s="241">
        <f>CEILING(AX1014+(AX1014*'[1]Nastavení cen'!$G$17),1)</f>
        <v>50</v>
      </c>
      <c r="AH1014" s="242">
        <f>CEILING(AG1014*'[1]Nastavení cen'!$K$17,1)+AG1014</f>
        <v>65</v>
      </c>
      <c r="AI1014" s="242">
        <f t="shared" si="367"/>
        <v>0</v>
      </c>
      <c r="AJ1014" s="228">
        <f t="shared" si="337"/>
        <v>141</v>
      </c>
      <c r="AK1014" s="218"/>
      <c r="AL1014" s="229">
        <f t="shared" si="338"/>
        <v>0</v>
      </c>
      <c r="AM1014" s="204"/>
      <c r="AN1014" s="230">
        <v>2</v>
      </c>
      <c r="AO1014" s="231">
        <f t="shared" si="368"/>
        <v>0</v>
      </c>
      <c r="AP1014" s="232">
        <v>0.05</v>
      </c>
      <c r="AQ1014" s="233">
        <f t="shared" si="369"/>
        <v>0</v>
      </c>
      <c r="AR1014" s="234"/>
      <c r="AS1014" s="235"/>
      <c r="AT1014" s="236"/>
      <c r="AU1014" s="237"/>
      <c r="AV1014" s="238">
        <v>8</v>
      </c>
      <c r="AW1014" s="239">
        <f>'[1]Nastavení cen'!$H$17</f>
        <v>390</v>
      </c>
      <c r="AX1014" s="240">
        <v>50</v>
      </c>
    </row>
    <row r="1015" spans="1:50" ht="17.25" hidden="1" customHeight="1" x14ac:dyDescent="0.3">
      <c r="A1015" s="213"/>
      <c r="B1015" s="214"/>
      <c r="C1015" s="215"/>
      <c r="D1015" s="186"/>
      <c r="E1015" s="184"/>
      <c r="F1015" s="185"/>
      <c r="G1015" s="186"/>
      <c r="H1015" s="186"/>
      <c r="I1015" s="187"/>
      <c r="J1015" s="188"/>
      <c r="K1015" s="216"/>
      <c r="L1015" s="186"/>
      <c r="M1015" s="186"/>
      <c r="N1015" s="187"/>
      <c r="O1015" s="191"/>
      <c r="P1015" s="384" t="s">
        <v>713</v>
      </c>
      <c r="Q1015" s="218"/>
      <c r="R1015" s="219">
        <f t="shared" si="333"/>
        <v>0</v>
      </c>
      <c r="S1015" s="219">
        <f t="shared" si="334"/>
        <v>14</v>
      </c>
      <c r="T1015" s="195"/>
      <c r="U1015" s="196">
        <v>5</v>
      </c>
      <c r="V1015" s="89">
        <f t="shared" si="350"/>
        <v>0</v>
      </c>
      <c r="W1015" s="220" t="s">
        <v>474</v>
      </c>
      <c r="X1015" s="221" t="s">
        <v>475</v>
      </c>
      <c r="Y1015" s="222" t="s">
        <v>477</v>
      </c>
      <c r="Z1015" s="199"/>
      <c r="AA1015" s="218"/>
      <c r="AB1015" s="223">
        <v>0</v>
      </c>
      <c r="AC1015" s="224" t="s">
        <v>48</v>
      </c>
      <c r="AD1015" s="225">
        <f t="shared" si="335"/>
        <v>52</v>
      </c>
      <c r="AE1015" s="226">
        <f>CEILING(AD1015+AD1015*'[1]Nastavení cen'!$J$17,1)</f>
        <v>76</v>
      </c>
      <c r="AF1015" s="226">
        <f t="shared" si="336"/>
        <v>0</v>
      </c>
      <c r="AG1015" s="227">
        <f>CEILING(AX1015+(AX1015*'[1]Nastavení cen'!$G$17),1)</f>
        <v>50</v>
      </c>
      <c r="AH1015" s="227">
        <f>CEILING(AG1015*'[1]Nastavení cen'!$K$17,1)+AG1015</f>
        <v>65</v>
      </c>
      <c r="AI1015" s="227">
        <f t="shared" si="367"/>
        <v>0</v>
      </c>
      <c r="AJ1015" s="228">
        <f t="shared" si="337"/>
        <v>141</v>
      </c>
      <c r="AK1015" s="218"/>
      <c r="AL1015" s="229">
        <f t="shared" si="338"/>
        <v>0</v>
      </c>
      <c r="AM1015" s="204"/>
      <c r="AN1015" s="230">
        <v>2</v>
      </c>
      <c r="AO1015" s="231">
        <f t="shared" si="368"/>
        <v>0</v>
      </c>
      <c r="AP1015" s="232">
        <v>0.05</v>
      </c>
      <c r="AQ1015" s="233">
        <f t="shared" si="369"/>
        <v>0</v>
      </c>
      <c r="AR1015" s="234"/>
      <c r="AS1015" s="235"/>
      <c r="AT1015" s="236"/>
      <c r="AU1015" s="237"/>
      <c r="AV1015" s="238">
        <v>8</v>
      </c>
      <c r="AW1015" s="239">
        <f>'[1]Nastavení cen'!$H$17</f>
        <v>390</v>
      </c>
      <c r="AX1015" s="240">
        <v>50</v>
      </c>
    </row>
    <row r="1016" spans="1:50" ht="17.25" hidden="1" customHeight="1" x14ac:dyDescent="0.3">
      <c r="A1016" s="213"/>
      <c r="B1016" s="214"/>
      <c r="C1016" s="215"/>
      <c r="D1016" s="186"/>
      <c r="E1016" s="184"/>
      <c r="F1016" s="185"/>
      <c r="G1016" s="186"/>
      <c r="H1016" s="186"/>
      <c r="I1016" s="187"/>
      <c r="J1016" s="188"/>
      <c r="K1016" s="216"/>
      <c r="L1016" s="186"/>
      <c r="M1016" s="186"/>
      <c r="N1016" s="187"/>
      <c r="O1016" s="191"/>
      <c r="P1016" s="384" t="s">
        <v>713</v>
      </c>
      <c r="Q1016" s="218"/>
      <c r="R1016" s="219">
        <f t="shared" si="333"/>
        <v>0</v>
      </c>
      <c r="S1016" s="219">
        <f t="shared" si="334"/>
        <v>14</v>
      </c>
      <c r="T1016" s="195"/>
      <c r="U1016" s="196">
        <v>4</v>
      </c>
      <c r="V1016" s="89">
        <f t="shared" si="350"/>
        <v>0</v>
      </c>
      <c r="W1016" s="220" t="s">
        <v>474</v>
      </c>
      <c r="X1016" s="221" t="s">
        <v>475</v>
      </c>
      <c r="Y1016" s="222" t="s">
        <v>43</v>
      </c>
      <c r="Z1016" s="199"/>
      <c r="AA1016" s="218"/>
      <c r="AB1016" s="223">
        <v>0</v>
      </c>
      <c r="AC1016" s="224" t="s">
        <v>48</v>
      </c>
      <c r="AD1016" s="225">
        <f t="shared" si="335"/>
        <v>52</v>
      </c>
      <c r="AE1016" s="226">
        <f>CEILING(AD1016+AD1016*'[1]Nastavení cen'!$J$17,1)</f>
        <v>76</v>
      </c>
      <c r="AF1016" s="226">
        <f t="shared" si="336"/>
        <v>0</v>
      </c>
      <c r="AG1016" s="241"/>
      <c r="AH1016" s="242"/>
      <c r="AI1016" s="242"/>
      <c r="AJ1016" s="228">
        <f t="shared" si="337"/>
        <v>76</v>
      </c>
      <c r="AK1016" s="218"/>
      <c r="AL1016" s="229">
        <f t="shared" si="338"/>
        <v>0</v>
      </c>
      <c r="AM1016" s="204"/>
      <c r="AN1016" s="230" t="s">
        <v>41</v>
      </c>
      <c r="AO1016" s="231" t="s">
        <v>41</v>
      </c>
      <c r="AP1016" s="245" t="s">
        <v>41</v>
      </c>
      <c r="AQ1016" s="233" t="s">
        <v>41</v>
      </c>
      <c r="AR1016" s="234" t="s">
        <v>41</v>
      </c>
      <c r="AS1016" s="235"/>
      <c r="AT1016" s="236"/>
      <c r="AU1016" s="237"/>
      <c r="AV1016" s="238">
        <v>8</v>
      </c>
      <c r="AW1016" s="239">
        <f>'[1]Nastavení cen'!$H$17</f>
        <v>390</v>
      </c>
      <c r="AX1016" s="240"/>
    </row>
    <row r="1017" spans="1:50" ht="17.25" hidden="1" customHeight="1" x14ac:dyDescent="0.3">
      <c r="A1017" s="213"/>
      <c r="B1017" s="214"/>
      <c r="C1017" s="215"/>
      <c r="D1017" s="186"/>
      <c r="E1017" s="184"/>
      <c r="F1017" s="185"/>
      <c r="G1017" s="186"/>
      <c r="H1017" s="186"/>
      <c r="I1017" s="187"/>
      <c r="J1017" s="188"/>
      <c r="K1017" s="216"/>
      <c r="L1017" s="186"/>
      <c r="M1017" s="186"/>
      <c r="N1017" s="187"/>
      <c r="O1017" s="191"/>
      <c r="P1017" s="384" t="s">
        <v>713</v>
      </c>
      <c r="Q1017" s="218"/>
      <c r="R1017" s="219">
        <f t="shared" si="333"/>
        <v>0</v>
      </c>
      <c r="S1017" s="219">
        <f t="shared" si="334"/>
        <v>14</v>
      </c>
      <c r="T1017" s="195"/>
      <c r="U1017" s="196">
        <v>1</v>
      </c>
      <c r="V1017" s="89">
        <f t="shared" si="350"/>
        <v>0</v>
      </c>
      <c r="W1017" s="220" t="s">
        <v>474</v>
      </c>
      <c r="X1017" s="221" t="s">
        <v>478</v>
      </c>
      <c r="Y1017" s="222" t="s">
        <v>1072</v>
      </c>
      <c r="Z1017" s="199"/>
      <c r="AA1017" s="218"/>
      <c r="AB1017" s="223">
        <v>0</v>
      </c>
      <c r="AC1017" s="224" t="s">
        <v>48</v>
      </c>
      <c r="AD1017" s="225">
        <f t="shared" si="335"/>
        <v>156</v>
      </c>
      <c r="AE1017" s="226">
        <f>CEILING(AD1017+AD1017*'[1]Nastavení cen'!$J$17,1)</f>
        <v>228</v>
      </c>
      <c r="AF1017" s="226">
        <f t="shared" si="336"/>
        <v>0</v>
      </c>
      <c r="AG1017" s="241">
        <f>CEILING(AX1017+(AX1017*'[1]Nastavení cen'!$G$17),1)</f>
        <v>132</v>
      </c>
      <c r="AH1017" s="242">
        <f>CEILING(AG1017*'[1]Nastavení cen'!$K$17,1)+AG1017</f>
        <v>172</v>
      </c>
      <c r="AI1017" s="242">
        <f t="shared" ref="AI1017:AI1018" si="370">(AB1017*AH1017)</f>
        <v>0</v>
      </c>
      <c r="AJ1017" s="228">
        <f t="shared" si="337"/>
        <v>400</v>
      </c>
      <c r="AK1017" s="218"/>
      <c r="AL1017" s="229">
        <f t="shared" si="338"/>
        <v>0</v>
      </c>
      <c r="AM1017" s="204"/>
      <c r="AN1017" s="230">
        <v>5</v>
      </c>
      <c r="AO1017" s="231">
        <f t="shared" ref="AO1017:AO1018" si="371">AB1017*AN1017</f>
        <v>0</v>
      </c>
      <c r="AP1017" s="232">
        <v>0.05</v>
      </c>
      <c r="AQ1017" s="233" t="s">
        <v>41</v>
      </c>
      <c r="AR1017" s="234">
        <f t="shared" ref="AR1017:AR1018" si="372">AO1017*AP1017</f>
        <v>0</v>
      </c>
      <c r="AS1017" s="235"/>
      <c r="AT1017" s="236"/>
      <c r="AU1017" s="237"/>
      <c r="AV1017" s="238">
        <v>24</v>
      </c>
      <c r="AW1017" s="239">
        <f>'[1]Nastavení cen'!$H$17</f>
        <v>390</v>
      </c>
      <c r="AX1017" s="240">
        <v>132</v>
      </c>
    </row>
    <row r="1018" spans="1:50" ht="17.25" hidden="1" customHeight="1" x14ac:dyDescent="0.3">
      <c r="A1018" s="213"/>
      <c r="B1018" s="214"/>
      <c r="C1018" s="215"/>
      <c r="D1018" s="186"/>
      <c r="E1018" s="184"/>
      <c r="F1018" s="185"/>
      <c r="G1018" s="186"/>
      <c r="H1018" s="186"/>
      <c r="I1018" s="187"/>
      <c r="J1018" s="188"/>
      <c r="K1018" s="216"/>
      <c r="L1018" s="186"/>
      <c r="M1018" s="186"/>
      <c r="N1018" s="187"/>
      <c r="O1018" s="191"/>
      <c r="P1018" s="384" t="s">
        <v>713</v>
      </c>
      <c r="Q1018" s="218"/>
      <c r="R1018" s="219">
        <f t="shared" si="333"/>
        <v>0</v>
      </c>
      <c r="S1018" s="219">
        <f t="shared" si="334"/>
        <v>14</v>
      </c>
      <c r="T1018" s="195"/>
      <c r="U1018" s="196">
        <v>5</v>
      </c>
      <c r="V1018" s="89">
        <f t="shared" si="350"/>
        <v>0</v>
      </c>
      <c r="W1018" s="220" t="s">
        <v>474</v>
      </c>
      <c r="X1018" s="221" t="s">
        <v>1073</v>
      </c>
      <c r="Y1018" s="222" t="s">
        <v>1074</v>
      </c>
      <c r="Z1018" s="199"/>
      <c r="AA1018" s="218"/>
      <c r="AB1018" s="223">
        <v>0</v>
      </c>
      <c r="AC1018" s="224" t="s">
        <v>48</v>
      </c>
      <c r="AD1018" s="225">
        <f t="shared" si="335"/>
        <v>156</v>
      </c>
      <c r="AE1018" s="226">
        <f>CEILING(AD1018+AD1018*'[1]Nastavení cen'!$J$17,1)</f>
        <v>228</v>
      </c>
      <c r="AF1018" s="226">
        <f t="shared" si="336"/>
        <v>0</v>
      </c>
      <c r="AG1018" s="227">
        <f>CEILING(AX1018+(AX1018*'[1]Nastavení cen'!$G$17),1)</f>
        <v>120</v>
      </c>
      <c r="AH1018" s="227">
        <f>CEILING(AG1018*'[1]Nastavení cen'!$K$17,1)+AG1018</f>
        <v>156</v>
      </c>
      <c r="AI1018" s="227">
        <f t="shared" si="370"/>
        <v>0</v>
      </c>
      <c r="AJ1018" s="228">
        <f t="shared" si="337"/>
        <v>384</v>
      </c>
      <c r="AK1018" s="218"/>
      <c r="AL1018" s="229">
        <f t="shared" si="338"/>
        <v>0</v>
      </c>
      <c r="AM1018" s="204"/>
      <c r="AN1018" s="230">
        <v>5</v>
      </c>
      <c r="AO1018" s="231">
        <f t="shared" si="371"/>
        <v>0</v>
      </c>
      <c r="AP1018" s="232">
        <v>0.05</v>
      </c>
      <c r="AQ1018" s="233" t="s">
        <v>41</v>
      </c>
      <c r="AR1018" s="234">
        <f t="shared" si="372"/>
        <v>0</v>
      </c>
      <c r="AS1018" s="235"/>
      <c r="AT1018" s="236"/>
      <c r="AU1018" s="237"/>
      <c r="AV1018" s="238">
        <v>24</v>
      </c>
      <c r="AW1018" s="239">
        <f>'[1]Nastavení cen'!$H$17</f>
        <v>390</v>
      </c>
      <c r="AX1018" s="240">
        <v>120</v>
      </c>
    </row>
    <row r="1019" spans="1:50" ht="17.25" hidden="1" customHeight="1" x14ac:dyDescent="0.3">
      <c r="A1019" s="213"/>
      <c r="B1019" s="214"/>
      <c r="C1019" s="215"/>
      <c r="D1019" s="186"/>
      <c r="E1019" s="184"/>
      <c r="F1019" s="185"/>
      <c r="G1019" s="186"/>
      <c r="H1019" s="186"/>
      <c r="I1019" s="187"/>
      <c r="J1019" s="188"/>
      <c r="K1019" s="216"/>
      <c r="L1019" s="186"/>
      <c r="M1019" s="186"/>
      <c r="N1019" s="187"/>
      <c r="O1019" s="191"/>
      <c r="P1019" s="384" t="s">
        <v>713</v>
      </c>
      <c r="Q1019" s="218"/>
      <c r="R1019" s="219">
        <f t="shared" si="333"/>
        <v>0</v>
      </c>
      <c r="S1019" s="219">
        <f t="shared" si="334"/>
        <v>14</v>
      </c>
      <c r="T1019" s="195"/>
      <c r="U1019" s="196">
        <v>4</v>
      </c>
      <c r="V1019" s="89">
        <f t="shared" si="350"/>
        <v>0</v>
      </c>
      <c r="W1019" s="220" t="s">
        <v>474</v>
      </c>
      <c r="X1019" s="221" t="s">
        <v>1073</v>
      </c>
      <c r="Y1019" s="222" t="s">
        <v>43</v>
      </c>
      <c r="Z1019" s="199"/>
      <c r="AA1019" s="218"/>
      <c r="AB1019" s="223">
        <v>0</v>
      </c>
      <c r="AC1019" s="224" t="s">
        <v>48</v>
      </c>
      <c r="AD1019" s="225">
        <f t="shared" si="335"/>
        <v>156</v>
      </c>
      <c r="AE1019" s="226">
        <f>CEILING(AD1019+AD1019*'[1]Nastavení cen'!$J$17,1)</f>
        <v>228</v>
      </c>
      <c r="AF1019" s="226">
        <f t="shared" si="336"/>
        <v>0</v>
      </c>
      <c r="AG1019" s="227"/>
      <c r="AH1019" s="227"/>
      <c r="AI1019" s="227"/>
      <c r="AJ1019" s="228">
        <f t="shared" si="337"/>
        <v>228</v>
      </c>
      <c r="AK1019" s="218"/>
      <c r="AL1019" s="229">
        <f t="shared" si="338"/>
        <v>0</v>
      </c>
      <c r="AM1019" s="204"/>
      <c r="AN1019" s="230" t="s">
        <v>41</v>
      </c>
      <c r="AO1019" s="231" t="s">
        <v>41</v>
      </c>
      <c r="AP1019" s="245" t="s">
        <v>41</v>
      </c>
      <c r="AQ1019" s="233" t="s">
        <v>41</v>
      </c>
      <c r="AR1019" s="234" t="s">
        <v>41</v>
      </c>
      <c r="AS1019" s="235"/>
      <c r="AT1019" s="236"/>
      <c r="AU1019" s="237"/>
      <c r="AV1019" s="238">
        <v>24</v>
      </c>
      <c r="AW1019" s="239">
        <f>'[1]Nastavení cen'!$H$17</f>
        <v>390</v>
      </c>
      <c r="AX1019" s="240"/>
    </row>
    <row r="1020" spans="1:50" ht="17.25" hidden="1" customHeight="1" x14ac:dyDescent="0.3">
      <c r="A1020" s="213"/>
      <c r="B1020" s="214"/>
      <c r="C1020" s="215"/>
      <c r="D1020" s="186"/>
      <c r="E1020" s="184"/>
      <c r="F1020" s="185"/>
      <c r="G1020" s="186"/>
      <c r="H1020" s="186"/>
      <c r="I1020" s="187"/>
      <c r="J1020" s="188"/>
      <c r="K1020" s="216"/>
      <c r="L1020" s="186"/>
      <c r="M1020" s="186"/>
      <c r="N1020" s="187"/>
      <c r="O1020" s="191"/>
      <c r="P1020" s="384" t="s">
        <v>713</v>
      </c>
      <c r="Q1020" s="218"/>
      <c r="R1020" s="219">
        <f t="shared" si="333"/>
        <v>0</v>
      </c>
      <c r="S1020" s="219">
        <f t="shared" si="334"/>
        <v>14</v>
      </c>
      <c r="T1020" s="195"/>
      <c r="U1020" s="196">
        <v>1</v>
      </c>
      <c r="V1020" s="89">
        <f t="shared" si="350"/>
        <v>0</v>
      </c>
      <c r="W1020" s="220" t="s">
        <v>474</v>
      </c>
      <c r="X1020" s="221" t="s">
        <v>1073</v>
      </c>
      <c r="Y1020" s="222" t="s">
        <v>1075</v>
      </c>
      <c r="Z1020" s="199"/>
      <c r="AA1020" s="218"/>
      <c r="AB1020" s="223">
        <v>0</v>
      </c>
      <c r="AC1020" s="224" t="s">
        <v>48</v>
      </c>
      <c r="AD1020" s="225">
        <f t="shared" si="335"/>
        <v>156</v>
      </c>
      <c r="AE1020" s="226">
        <f>CEILING(AD1020+AD1020*'[1]Nastavení cen'!$J$17,1)</f>
        <v>228</v>
      </c>
      <c r="AF1020" s="226">
        <f t="shared" si="336"/>
        <v>0</v>
      </c>
      <c r="AG1020" s="241">
        <f>CEILING(AX1020+(AX1020*'[1]Nastavení cen'!$G$17),1)</f>
        <v>190</v>
      </c>
      <c r="AH1020" s="242">
        <f>CEILING(AG1020*'[1]Nastavení cen'!$K$17,1)+AG1020</f>
        <v>247</v>
      </c>
      <c r="AI1020" s="242">
        <f t="shared" ref="AI1020:AI1021" si="373">(AB1020*AH1020)</f>
        <v>0</v>
      </c>
      <c r="AJ1020" s="228">
        <f t="shared" si="337"/>
        <v>475</v>
      </c>
      <c r="AK1020" s="218"/>
      <c r="AL1020" s="229">
        <f t="shared" si="338"/>
        <v>0</v>
      </c>
      <c r="AM1020" s="204"/>
      <c r="AN1020" s="230">
        <v>5</v>
      </c>
      <c r="AO1020" s="231">
        <f t="shared" ref="AO1020:AO1021" si="374">AB1020*AN1020</f>
        <v>0</v>
      </c>
      <c r="AP1020" s="232">
        <v>0.05</v>
      </c>
      <c r="AQ1020" s="233" t="s">
        <v>41</v>
      </c>
      <c r="AR1020" s="234">
        <f t="shared" ref="AR1020:AR1021" si="375">AO1020*AP1020</f>
        <v>0</v>
      </c>
      <c r="AS1020" s="235"/>
      <c r="AT1020" s="236"/>
      <c r="AU1020" s="237"/>
      <c r="AV1020" s="238">
        <v>24</v>
      </c>
      <c r="AW1020" s="239">
        <f>'[1]Nastavení cen'!$H$17</f>
        <v>390</v>
      </c>
      <c r="AX1020" s="240">
        <v>190</v>
      </c>
    </row>
    <row r="1021" spans="1:50" ht="17.25" hidden="1" customHeight="1" x14ac:dyDescent="0.3">
      <c r="A1021" s="213"/>
      <c r="B1021" s="214"/>
      <c r="C1021" s="215"/>
      <c r="D1021" s="186"/>
      <c r="E1021" s="184"/>
      <c r="F1021" s="185"/>
      <c r="G1021" s="186"/>
      <c r="H1021" s="186"/>
      <c r="I1021" s="187"/>
      <c r="J1021" s="188"/>
      <c r="K1021" s="216"/>
      <c r="L1021" s="186"/>
      <c r="M1021" s="186"/>
      <c r="N1021" s="187"/>
      <c r="O1021" s="191"/>
      <c r="P1021" s="384" t="s">
        <v>713</v>
      </c>
      <c r="Q1021" s="218"/>
      <c r="R1021" s="219">
        <f t="shared" si="333"/>
        <v>0</v>
      </c>
      <c r="S1021" s="219">
        <f t="shared" si="334"/>
        <v>14</v>
      </c>
      <c r="T1021" s="195"/>
      <c r="U1021" s="196">
        <v>1</v>
      </c>
      <c r="V1021" s="89">
        <f t="shared" si="350"/>
        <v>0</v>
      </c>
      <c r="W1021" s="220" t="s">
        <v>474</v>
      </c>
      <c r="X1021" s="221" t="s">
        <v>1073</v>
      </c>
      <c r="Y1021" s="222" t="s">
        <v>1076</v>
      </c>
      <c r="Z1021" s="199"/>
      <c r="AA1021" s="218"/>
      <c r="AB1021" s="223">
        <v>0</v>
      </c>
      <c r="AC1021" s="224" t="s">
        <v>48</v>
      </c>
      <c r="AD1021" s="225">
        <f t="shared" si="335"/>
        <v>156</v>
      </c>
      <c r="AE1021" s="226">
        <f>CEILING(AD1021+AD1021*'[1]Nastavení cen'!$J$17,1)</f>
        <v>228</v>
      </c>
      <c r="AF1021" s="226">
        <f t="shared" si="336"/>
        <v>0</v>
      </c>
      <c r="AG1021" s="241">
        <f>CEILING(AX1021+(AX1021*'[1]Nastavení cen'!$G$17),1)</f>
        <v>180</v>
      </c>
      <c r="AH1021" s="242">
        <f>CEILING(AG1021*'[1]Nastavení cen'!$K$17,1)+AG1021</f>
        <v>234</v>
      </c>
      <c r="AI1021" s="242">
        <f t="shared" si="373"/>
        <v>0</v>
      </c>
      <c r="AJ1021" s="228">
        <f t="shared" si="337"/>
        <v>462</v>
      </c>
      <c r="AK1021" s="218"/>
      <c r="AL1021" s="229">
        <f t="shared" si="338"/>
        <v>0</v>
      </c>
      <c r="AM1021" s="204"/>
      <c r="AN1021" s="230">
        <v>5</v>
      </c>
      <c r="AO1021" s="231">
        <f t="shared" si="374"/>
        <v>0</v>
      </c>
      <c r="AP1021" s="232">
        <v>0.05</v>
      </c>
      <c r="AQ1021" s="233" t="s">
        <v>41</v>
      </c>
      <c r="AR1021" s="234">
        <f t="shared" si="375"/>
        <v>0</v>
      </c>
      <c r="AS1021" s="235"/>
      <c r="AT1021" s="236"/>
      <c r="AU1021" s="237"/>
      <c r="AV1021" s="238">
        <v>24</v>
      </c>
      <c r="AW1021" s="239">
        <f>'[1]Nastavení cen'!$H$17</f>
        <v>390</v>
      </c>
      <c r="AX1021" s="240">
        <v>180</v>
      </c>
    </row>
    <row r="1022" spans="1:50" ht="17.25" hidden="1" customHeight="1" x14ac:dyDescent="0.3">
      <c r="A1022" s="402"/>
      <c r="B1022" s="403"/>
      <c r="C1022" s="404"/>
      <c r="D1022" s="405"/>
      <c r="E1022" s="404"/>
      <c r="F1022" s="404"/>
      <c r="G1022" s="404"/>
      <c r="H1022" s="404"/>
      <c r="I1022" s="405"/>
      <c r="J1022" s="406"/>
      <c r="K1022" s="407"/>
      <c r="L1022" s="404"/>
      <c r="M1022" s="404"/>
      <c r="N1022" s="405"/>
      <c r="O1022" s="408"/>
      <c r="P1022" s="384" t="s">
        <v>713</v>
      </c>
      <c r="Q1022" s="218"/>
      <c r="R1022" s="219">
        <f t="shared" si="333"/>
        <v>0</v>
      </c>
      <c r="S1022" s="219">
        <f t="shared" si="334"/>
        <v>14</v>
      </c>
      <c r="T1022" s="409"/>
      <c r="U1022" s="196">
        <v>4</v>
      </c>
      <c r="V1022" s="89">
        <f t="shared" si="350"/>
        <v>0</v>
      </c>
      <c r="W1022" s="220" t="s">
        <v>1077</v>
      </c>
      <c r="X1022" s="410" t="s">
        <v>1078</v>
      </c>
      <c r="Y1022" s="411" t="s">
        <v>43</v>
      </c>
      <c r="Z1022" s="199"/>
      <c r="AA1022" s="218"/>
      <c r="AB1022" s="412">
        <v>0</v>
      </c>
      <c r="AC1022" s="413" t="s">
        <v>48</v>
      </c>
      <c r="AD1022" s="414">
        <f t="shared" si="335"/>
        <v>91</v>
      </c>
      <c r="AE1022" s="415">
        <f>CEILING(AD1022+AD1022*'[1]Nastavení cen'!$J$17,1)</f>
        <v>133</v>
      </c>
      <c r="AF1022" s="226">
        <f t="shared" si="336"/>
        <v>0</v>
      </c>
      <c r="AG1022" s="227"/>
      <c r="AH1022" s="227"/>
      <c r="AI1022" s="227"/>
      <c r="AJ1022" s="228">
        <f t="shared" si="337"/>
        <v>133</v>
      </c>
      <c r="AK1022" s="218"/>
      <c r="AL1022" s="229">
        <f t="shared" si="338"/>
        <v>0</v>
      </c>
      <c r="AM1022" s="416"/>
      <c r="AN1022" s="230" t="s">
        <v>41</v>
      </c>
      <c r="AO1022" s="230" t="s">
        <v>41</v>
      </c>
      <c r="AP1022" s="232" t="s">
        <v>41</v>
      </c>
      <c r="AQ1022" s="417" t="s">
        <v>41</v>
      </c>
      <c r="AR1022" s="417" t="s">
        <v>41</v>
      </c>
      <c r="AS1022" s="235"/>
      <c r="AT1022" s="236"/>
      <c r="AU1022" s="418"/>
      <c r="AV1022" s="238">
        <v>14</v>
      </c>
      <c r="AW1022" s="239">
        <f>'[1]Nastavení cen'!$H$17</f>
        <v>390</v>
      </c>
      <c r="AX1022" s="240"/>
    </row>
    <row r="1023" spans="1:50" ht="17.25" hidden="1" customHeight="1" x14ac:dyDescent="0.3">
      <c r="A1023" s="402"/>
      <c r="B1023" s="403"/>
      <c r="C1023" s="404"/>
      <c r="D1023" s="405"/>
      <c r="E1023" s="404"/>
      <c r="F1023" s="404"/>
      <c r="G1023" s="404"/>
      <c r="H1023" s="404"/>
      <c r="I1023" s="405"/>
      <c r="J1023" s="406"/>
      <c r="K1023" s="407"/>
      <c r="L1023" s="404"/>
      <c r="M1023" s="404"/>
      <c r="N1023" s="405"/>
      <c r="O1023" s="408"/>
      <c r="P1023" s="384" t="s">
        <v>713</v>
      </c>
      <c r="Q1023" s="218"/>
      <c r="R1023" s="219">
        <f t="shared" si="333"/>
        <v>0</v>
      </c>
      <c r="S1023" s="219">
        <f t="shared" si="334"/>
        <v>14</v>
      </c>
      <c r="T1023" s="409"/>
      <c r="U1023" s="196">
        <v>4</v>
      </c>
      <c r="V1023" s="89">
        <f t="shared" si="350"/>
        <v>0</v>
      </c>
      <c r="W1023" s="220" t="s">
        <v>1077</v>
      </c>
      <c r="X1023" s="410" t="s">
        <v>1079</v>
      </c>
      <c r="Y1023" s="411" t="s">
        <v>43</v>
      </c>
      <c r="Z1023" s="199"/>
      <c r="AA1023" s="218"/>
      <c r="AB1023" s="412">
        <v>0</v>
      </c>
      <c r="AC1023" s="413" t="s">
        <v>48</v>
      </c>
      <c r="AD1023" s="414">
        <f t="shared" si="335"/>
        <v>137</v>
      </c>
      <c r="AE1023" s="415">
        <f>CEILING(AD1023+AD1023*'[1]Nastavení cen'!$J$17,1)</f>
        <v>201</v>
      </c>
      <c r="AF1023" s="226">
        <f t="shared" si="336"/>
        <v>0</v>
      </c>
      <c r="AG1023" s="227"/>
      <c r="AH1023" s="227"/>
      <c r="AI1023" s="227"/>
      <c r="AJ1023" s="228">
        <f t="shared" si="337"/>
        <v>201</v>
      </c>
      <c r="AK1023" s="218"/>
      <c r="AL1023" s="229">
        <f t="shared" si="338"/>
        <v>0</v>
      </c>
      <c r="AM1023" s="416"/>
      <c r="AN1023" s="230" t="s">
        <v>41</v>
      </c>
      <c r="AO1023" s="230" t="s">
        <v>41</v>
      </c>
      <c r="AP1023" s="232" t="s">
        <v>41</v>
      </c>
      <c r="AQ1023" s="417" t="s">
        <v>41</v>
      </c>
      <c r="AR1023" s="417" t="s">
        <v>41</v>
      </c>
      <c r="AS1023" s="235"/>
      <c r="AT1023" s="236"/>
      <c r="AU1023" s="418"/>
      <c r="AV1023" s="238">
        <v>21</v>
      </c>
      <c r="AW1023" s="239">
        <f>'[1]Nastavení cen'!$H$17</f>
        <v>390</v>
      </c>
      <c r="AX1023" s="240"/>
    </row>
    <row r="1024" spans="1:50" ht="17.25" hidden="1" customHeight="1" x14ac:dyDescent="0.3">
      <c r="A1024" s="402"/>
      <c r="B1024" s="419"/>
      <c r="C1024" s="420"/>
      <c r="D1024" s="421"/>
      <c r="E1024" s="420"/>
      <c r="F1024" s="420"/>
      <c r="G1024" s="420"/>
      <c r="H1024" s="420"/>
      <c r="I1024" s="421"/>
      <c r="J1024" s="406"/>
      <c r="K1024" s="422"/>
      <c r="L1024" s="420"/>
      <c r="M1024" s="420"/>
      <c r="N1024" s="421"/>
      <c r="O1024" s="423"/>
      <c r="P1024" s="384" t="s">
        <v>713</v>
      </c>
      <c r="Q1024" s="218"/>
      <c r="R1024" s="219">
        <f t="shared" si="333"/>
        <v>0</v>
      </c>
      <c r="S1024" s="219">
        <f t="shared" si="334"/>
        <v>14</v>
      </c>
      <c r="T1024" s="424"/>
      <c r="U1024" s="196">
        <v>2</v>
      </c>
      <c r="V1024" s="89">
        <f t="shared" si="350"/>
        <v>0</v>
      </c>
      <c r="W1024" s="220" t="s">
        <v>1077</v>
      </c>
      <c r="X1024" s="425" t="s">
        <v>71</v>
      </c>
      <c r="Y1024" s="426" t="s">
        <v>1080</v>
      </c>
      <c r="Z1024" s="427"/>
      <c r="AA1024" s="193"/>
      <c r="AB1024" s="428">
        <v>0</v>
      </c>
      <c r="AC1024" s="429" t="s">
        <v>1081</v>
      </c>
      <c r="AD1024" s="430"/>
      <c r="AE1024" s="430"/>
      <c r="AF1024" s="430"/>
      <c r="AG1024" s="431">
        <f>CEILING(AX1024+(AX1024*'[1]Nastavení cen'!$G$17),1)</f>
        <v>5</v>
      </c>
      <c r="AH1024" s="432">
        <f>CEILING(AG1024*'[1]Nastavení cen'!$K$17,1)+AG1024</f>
        <v>7</v>
      </c>
      <c r="AI1024" s="242">
        <f t="shared" ref="AI1024:AI1034" si="376">(AB1024*AH1024)</f>
        <v>0</v>
      </c>
      <c r="AJ1024" s="228">
        <f t="shared" si="337"/>
        <v>7</v>
      </c>
      <c r="AK1024" s="218"/>
      <c r="AL1024" s="229">
        <f t="shared" si="338"/>
        <v>0</v>
      </c>
      <c r="AM1024" s="204"/>
      <c r="AN1024" s="230">
        <v>0.5</v>
      </c>
      <c r="AO1024" s="231">
        <f t="shared" ref="AO1024:AO1034" si="377">AB1024*AN1024</f>
        <v>0</v>
      </c>
      <c r="AP1024" s="232">
        <v>0.05</v>
      </c>
      <c r="AQ1024" s="233" t="s">
        <v>41</v>
      </c>
      <c r="AR1024" s="234">
        <f t="shared" ref="AR1024:AR1034" si="378">AO1024*AP1024</f>
        <v>0</v>
      </c>
      <c r="AS1024" s="235"/>
      <c r="AT1024" s="236"/>
      <c r="AU1024" s="418"/>
      <c r="AV1024" s="238"/>
      <c r="AW1024" s="239"/>
      <c r="AX1024" s="240">
        <v>5</v>
      </c>
    </row>
    <row r="1025" spans="1:50" ht="17.25" hidden="1" customHeight="1" x14ac:dyDescent="0.3">
      <c r="A1025" s="402"/>
      <c r="B1025" s="419"/>
      <c r="C1025" s="420"/>
      <c r="D1025" s="421"/>
      <c r="E1025" s="420"/>
      <c r="F1025" s="420"/>
      <c r="G1025" s="420"/>
      <c r="H1025" s="420"/>
      <c r="I1025" s="421"/>
      <c r="J1025" s="406"/>
      <c r="K1025" s="422"/>
      <c r="L1025" s="420"/>
      <c r="M1025" s="420"/>
      <c r="N1025" s="421"/>
      <c r="O1025" s="423"/>
      <c r="P1025" s="384" t="s">
        <v>713</v>
      </c>
      <c r="Q1025" s="218"/>
      <c r="R1025" s="219">
        <f t="shared" si="333"/>
        <v>0</v>
      </c>
      <c r="S1025" s="219">
        <f t="shared" si="334"/>
        <v>14</v>
      </c>
      <c r="T1025" s="424"/>
      <c r="U1025" s="196">
        <v>2</v>
      </c>
      <c r="V1025" s="89">
        <f t="shared" si="350"/>
        <v>0</v>
      </c>
      <c r="W1025" s="220" t="s">
        <v>1077</v>
      </c>
      <c r="X1025" s="425" t="s">
        <v>71</v>
      </c>
      <c r="Y1025" s="426" t="s">
        <v>1082</v>
      </c>
      <c r="Z1025" s="427"/>
      <c r="AA1025" s="193"/>
      <c r="AB1025" s="428">
        <v>0</v>
      </c>
      <c r="AC1025" s="429" t="s">
        <v>1081</v>
      </c>
      <c r="AD1025" s="430"/>
      <c r="AE1025" s="430"/>
      <c r="AF1025" s="430"/>
      <c r="AG1025" s="431">
        <f>CEILING(AX1025+(AX1025*'[1]Nastavení cen'!$G$17),1)</f>
        <v>4</v>
      </c>
      <c r="AH1025" s="432">
        <f>CEILING(AG1025*'[1]Nastavení cen'!$K$17,1)+AG1025</f>
        <v>6</v>
      </c>
      <c r="AI1025" s="242">
        <f t="shared" si="376"/>
        <v>0</v>
      </c>
      <c r="AJ1025" s="228">
        <f t="shared" si="337"/>
        <v>6</v>
      </c>
      <c r="AK1025" s="218"/>
      <c r="AL1025" s="229">
        <f t="shared" si="338"/>
        <v>0</v>
      </c>
      <c r="AM1025" s="204"/>
      <c r="AN1025" s="230">
        <v>0.5</v>
      </c>
      <c r="AO1025" s="231">
        <f t="shared" si="377"/>
        <v>0</v>
      </c>
      <c r="AP1025" s="232">
        <v>0.05</v>
      </c>
      <c r="AQ1025" s="233" t="s">
        <v>41</v>
      </c>
      <c r="AR1025" s="234">
        <f t="shared" si="378"/>
        <v>0</v>
      </c>
      <c r="AS1025" s="235"/>
      <c r="AT1025" s="236"/>
      <c r="AU1025" s="418"/>
      <c r="AV1025" s="238"/>
      <c r="AW1025" s="239"/>
      <c r="AX1025" s="240">
        <v>4</v>
      </c>
    </row>
    <row r="1026" spans="1:50" ht="17.25" hidden="1" customHeight="1" x14ac:dyDescent="0.3">
      <c r="A1026" s="402"/>
      <c r="B1026" s="419"/>
      <c r="C1026" s="420"/>
      <c r="D1026" s="421"/>
      <c r="E1026" s="420"/>
      <c r="F1026" s="420"/>
      <c r="G1026" s="420"/>
      <c r="H1026" s="420"/>
      <c r="I1026" s="421"/>
      <c r="J1026" s="406"/>
      <c r="K1026" s="422"/>
      <c r="L1026" s="420"/>
      <c r="M1026" s="420"/>
      <c r="N1026" s="421"/>
      <c r="O1026" s="423"/>
      <c r="P1026" s="384" t="s">
        <v>713</v>
      </c>
      <c r="Q1026" s="218"/>
      <c r="R1026" s="219">
        <f t="shared" si="333"/>
        <v>0</v>
      </c>
      <c r="S1026" s="219">
        <f t="shared" si="334"/>
        <v>14</v>
      </c>
      <c r="T1026" s="424"/>
      <c r="U1026" s="196">
        <v>2</v>
      </c>
      <c r="V1026" s="89">
        <f t="shared" si="350"/>
        <v>0</v>
      </c>
      <c r="W1026" s="220" t="s">
        <v>1077</v>
      </c>
      <c r="X1026" s="425" t="s">
        <v>71</v>
      </c>
      <c r="Y1026" s="426" t="s">
        <v>1083</v>
      </c>
      <c r="Z1026" s="427"/>
      <c r="AA1026" s="193"/>
      <c r="AB1026" s="428">
        <v>0</v>
      </c>
      <c r="AC1026" s="429" t="s">
        <v>1081</v>
      </c>
      <c r="AD1026" s="430"/>
      <c r="AE1026" s="430"/>
      <c r="AF1026" s="430"/>
      <c r="AG1026" s="431">
        <f>CEILING(AX1026+(AX1026*'[1]Nastavení cen'!$G$17),1)</f>
        <v>4</v>
      </c>
      <c r="AH1026" s="432">
        <f>CEILING(AG1026*'[1]Nastavení cen'!$K$17,1)+AG1026</f>
        <v>6</v>
      </c>
      <c r="AI1026" s="242">
        <f t="shared" si="376"/>
        <v>0</v>
      </c>
      <c r="AJ1026" s="228">
        <f t="shared" si="337"/>
        <v>6</v>
      </c>
      <c r="AK1026" s="218"/>
      <c r="AL1026" s="229">
        <f t="shared" si="338"/>
        <v>0</v>
      </c>
      <c r="AM1026" s="204"/>
      <c r="AN1026" s="230">
        <v>0.5</v>
      </c>
      <c r="AO1026" s="231">
        <f t="shared" si="377"/>
        <v>0</v>
      </c>
      <c r="AP1026" s="232">
        <v>0.05</v>
      </c>
      <c r="AQ1026" s="233" t="s">
        <v>41</v>
      </c>
      <c r="AR1026" s="234">
        <f t="shared" si="378"/>
        <v>0</v>
      </c>
      <c r="AS1026" s="235"/>
      <c r="AT1026" s="236"/>
      <c r="AU1026" s="418"/>
      <c r="AV1026" s="238"/>
      <c r="AW1026" s="239"/>
      <c r="AX1026" s="240">
        <v>4</v>
      </c>
    </row>
    <row r="1027" spans="1:50" ht="17.25" hidden="1" customHeight="1" x14ac:dyDescent="0.3">
      <c r="A1027" s="213"/>
      <c r="B1027" s="214"/>
      <c r="C1027" s="215"/>
      <c r="D1027" s="186"/>
      <c r="E1027" s="184"/>
      <c r="F1027" s="185"/>
      <c r="G1027" s="186"/>
      <c r="H1027" s="186"/>
      <c r="I1027" s="187"/>
      <c r="J1027" s="188"/>
      <c r="K1027" s="216"/>
      <c r="L1027" s="186"/>
      <c r="M1027" s="186"/>
      <c r="N1027" s="187"/>
      <c r="O1027" s="191"/>
      <c r="P1027" s="384" t="s">
        <v>713</v>
      </c>
      <c r="Q1027" s="218"/>
      <c r="R1027" s="219">
        <f t="shared" si="333"/>
        <v>0</v>
      </c>
      <c r="S1027" s="219">
        <f t="shared" si="334"/>
        <v>14</v>
      </c>
      <c r="T1027" s="195"/>
      <c r="U1027" s="196">
        <v>2</v>
      </c>
      <c r="V1027" s="89">
        <f t="shared" si="350"/>
        <v>0</v>
      </c>
      <c r="W1027" s="220" t="s">
        <v>1084</v>
      </c>
      <c r="X1027" s="221" t="s">
        <v>1085</v>
      </c>
      <c r="Y1027" s="222" t="s">
        <v>1086</v>
      </c>
      <c r="Z1027" s="199"/>
      <c r="AA1027" s="218"/>
      <c r="AB1027" s="223">
        <v>0</v>
      </c>
      <c r="AC1027" s="224" t="s">
        <v>48</v>
      </c>
      <c r="AD1027" s="225">
        <f t="shared" ref="AD1027:AD1082" si="379">ROUND(AV1027*(AW1027/60),0)</f>
        <v>26</v>
      </c>
      <c r="AE1027" s="226">
        <f>CEILING(AD1027+AD1027*'[1]Nastavení cen'!$J$17,1)</f>
        <v>38</v>
      </c>
      <c r="AF1027" s="226">
        <f t="shared" ref="AF1027:AF1082" si="380">(AB1027*AE1027)</f>
        <v>0</v>
      </c>
      <c r="AG1027" s="241">
        <f>CEILING(AX1027+(AX1027*'[1]Nastavení cen'!$G$17),1)</f>
        <v>70</v>
      </c>
      <c r="AH1027" s="242">
        <f>CEILING(AG1027*'[1]Nastavení cen'!$K$17,1)+AG1027</f>
        <v>91</v>
      </c>
      <c r="AI1027" s="242">
        <f t="shared" si="376"/>
        <v>0</v>
      </c>
      <c r="AJ1027" s="228">
        <f t="shared" si="337"/>
        <v>129</v>
      </c>
      <c r="AK1027" s="218"/>
      <c r="AL1027" s="229">
        <f t="shared" si="338"/>
        <v>0</v>
      </c>
      <c r="AM1027" s="204"/>
      <c r="AN1027" s="230">
        <v>1.2</v>
      </c>
      <c r="AO1027" s="231">
        <f t="shared" si="377"/>
        <v>0</v>
      </c>
      <c r="AP1027" s="232">
        <v>0.05</v>
      </c>
      <c r="AQ1027" s="233" t="s">
        <v>41</v>
      </c>
      <c r="AR1027" s="234">
        <f t="shared" si="378"/>
        <v>0</v>
      </c>
      <c r="AS1027" s="235"/>
      <c r="AT1027" s="236"/>
      <c r="AU1027" s="237"/>
      <c r="AV1027" s="238">
        <v>4</v>
      </c>
      <c r="AW1027" s="239">
        <f>'[1]Nastavení cen'!$H$17</f>
        <v>390</v>
      </c>
      <c r="AX1027" s="240">
        <v>70</v>
      </c>
    </row>
    <row r="1028" spans="1:50" ht="17.25" hidden="1" customHeight="1" x14ac:dyDescent="0.3">
      <c r="A1028" s="213"/>
      <c r="B1028" s="214"/>
      <c r="C1028" s="215"/>
      <c r="D1028" s="186"/>
      <c r="E1028" s="184"/>
      <c r="F1028" s="185"/>
      <c r="G1028" s="186"/>
      <c r="H1028" s="186"/>
      <c r="I1028" s="187"/>
      <c r="J1028" s="188"/>
      <c r="K1028" s="216"/>
      <c r="L1028" s="186"/>
      <c r="M1028" s="186"/>
      <c r="N1028" s="187"/>
      <c r="O1028" s="191"/>
      <c r="P1028" s="384" t="s">
        <v>713</v>
      </c>
      <c r="Q1028" s="218"/>
      <c r="R1028" s="219">
        <f t="shared" si="333"/>
        <v>0</v>
      </c>
      <c r="S1028" s="219">
        <f t="shared" si="334"/>
        <v>14</v>
      </c>
      <c r="T1028" s="195"/>
      <c r="U1028" s="196">
        <v>5</v>
      </c>
      <c r="V1028" s="89">
        <f t="shared" si="350"/>
        <v>0</v>
      </c>
      <c r="W1028" s="220" t="s">
        <v>1084</v>
      </c>
      <c r="X1028" s="221" t="s">
        <v>1085</v>
      </c>
      <c r="Y1028" s="222" t="s">
        <v>1087</v>
      </c>
      <c r="Z1028" s="199"/>
      <c r="AA1028" s="218"/>
      <c r="AB1028" s="223">
        <v>0</v>
      </c>
      <c r="AC1028" s="224" t="s">
        <v>48</v>
      </c>
      <c r="AD1028" s="225">
        <f t="shared" si="379"/>
        <v>26</v>
      </c>
      <c r="AE1028" s="226">
        <f>CEILING(AD1028+AD1028*'[1]Nastavení cen'!$J$17,1)</f>
        <v>38</v>
      </c>
      <c r="AF1028" s="226">
        <f t="shared" si="380"/>
        <v>0</v>
      </c>
      <c r="AG1028" s="227">
        <f>CEILING(AX1028+(AX1028*'[1]Nastavení cen'!$G$17),1)</f>
        <v>70</v>
      </c>
      <c r="AH1028" s="227">
        <f>CEILING(AG1028*'[1]Nastavení cen'!$K$17,1)+AG1028</f>
        <v>91</v>
      </c>
      <c r="AI1028" s="227">
        <f t="shared" si="376"/>
        <v>0</v>
      </c>
      <c r="AJ1028" s="228">
        <f t="shared" si="337"/>
        <v>129</v>
      </c>
      <c r="AK1028" s="218"/>
      <c r="AL1028" s="229">
        <f t="shared" si="338"/>
        <v>0</v>
      </c>
      <c r="AM1028" s="204"/>
      <c r="AN1028" s="230">
        <v>1.2</v>
      </c>
      <c r="AO1028" s="231">
        <f t="shared" si="377"/>
        <v>0</v>
      </c>
      <c r="AP1028" s="232">
        <v>0.05</v>
      </c>
      <c r="AQ1028" s="233" t="s">
        <v>41</v>
      </c>
      <c r="AR1028" s="234">
        <f t="shared" si="378"/>
        <v>0</v>
      </c>
      <c r="AS1028" s="235"/>
      <c r="AT1028" s="236"/>
      <c r="AU1028" s="237"/>
      <c r="AV1028" s="238">
        <v>4</v>
      </c>
      <c r="AW1028" s="239">
        <f>'[1]Nastavení cen'!$H$17</f>
        <v>390</v>
      </c>
      <c r="AX1028" s="240">
        <v>70</v>
      </c>
    </row>
    <row r="1029" spans="1:50" ht="17.25" hidden="1" customHeight="1" x14ac:dyDescent="0.3">
      <c r="A1029" s="213"/>
      <c r="B1029" s="214"/>
      <c r="C1029" s="215"/>
      <c r="D1029" s="186"/>
      <c r="E1029" s="184"/>
      <c r="F1029" s="185"/>
      <c r="G1029" s="186"/>
      <c r="H1029" s="186"/>
      <c r="I1029" s="187"/>
      <c r="J1029" s="188"/>
      <c r="K1029" s="216"/>
      <c r="L1029" s="186"/>
      <c r="M1029" s="186"/>
      <c r="N1029" s="187"/>
      <c r="O1029" s="191"/>
      <c r="P1029" s="384" t="s">
        <v>713</v>
      </c>
      <c r="Q1029" s="218"/>
      <c r="R1029" s="219">
        <f t="shared" si="333"/>
        <v>0</v>
      </c>
      <c r="S1029" s="219">
        <f t="shared" si="334"/>
        <v>14</v>
      </c>
      <c r="T1029" s="195"/>
      <c r="U1029" s="196">
        <v>2</v>
      </c>
      <c r="V1029" s="89">
        <f t="shared" si="350"/>
        <v>0</v>
      </c>
      <c r="W1029" s="220" t="s">
        <v>1084</v>
      </c>
      <c r="X1029" s="221" t="s">
        <v>1085</v>
      </c>
      <c r="Y1029" s="222" t="s">
        <v>1088</v>
      </c>
      <c r="Z1029" s="199"/>
      <c r="AA1029" s="218"/>
      <c r="AB1029" s="223">
        <v>0</v>
      </c>
      <c r="AC1029" s="224" t="s">
        <v>48</v>
      </c>
      <c r="AD1029" s="225">
        <f t="shared" si="379"/>
        <v>26</v>
      </c>
      <c r="AE1029" s="226">
        <f>CEILING(AD1029+AD1029*'[1]Nastavení cen'!$J$17,1)</f>
        <v>38</v>
      </c>
      <c r="AF1029" s="226">
        <f t="shared" si="380"/>
        <v>0</v>
      </c>
      <c r="AG1029" s="241">
        <f>CEILING(AX1029+(AX1029*'[1]Nastavení cen'!$G$17),1)</f>
        <v>100</v>
      </c>
      <c r="AH1029" s="242">
        <f>CEILING(AG1029*'[1]Nastavení cen'!$K$17,1)+AG1029</f>
        <v>130</v>
      </c>
      <c r="AI1029" s="242">
        <f t="shared" si="376"/>
        <v>0</v>
      </c>
      <c r="AJ1029" s="228">
        <f t="shared" si="337"/>
        <v>168</v>
      </c>
      <c r="AK1029" s="218"/>
      <c r="AL1029" s="229">
        <f t="shared" si="338"/>
        <v>0</v>
      </c>
      <c r="AM1029" s="204"/>
      <c r="AN1029" s="230">
        <v>2</v>
      </c>
      <c r="AO1029" s="231">
        <f t="shared" si="377"/>
        <v>0</v>
      </c>
      <c r="AP1029" s="232">
        <v>0.05</v>
      </c>
      <c r="AQ1029" s="233" t="s">
        <v>41</v>
      </c>
      <c r="AR1029" s="234">
        <f t="shared" si="378"/>
        <v>0</v>
      </c>
      <c r="AS1029" s="235"/>
      <c r="AT1029" s="236"/>
      <c r="AU1029" s="237"/>
      <c r="AV1029" s="238">
        <v>4</v>
      </c>
      <c r="AW1029" s="239">
        <f>'[1]Nastavení cen'!$H$17</f>
        <v>390</v>
      </c>
      <c r="AX1029" s="240">
        <v>100</v>
      </c>
    </row>
    <row r="1030" spans="1:50" ht="17.25" hidden="1" customHeight="1" x14ac:dyDescent="0.3">
      <c r="A1030" s="213"/>
      <c r="B1030" s="214"/>
      <c r="C1030" s="215"/>
      <c r="D1030" s="186"/>
      <c r="E1030" s="184"/>
      <c r="F1030" s="185"/>
      <c r="G1030" s="186"/>
      <c r="H1030" s="186"/>
      <c r="I1030" s="187"/>
      <c r="J1030" s="188"/>
      <c r="K1030" s="216"/>
      <c r="L1030" s="186"/>
      <c r="M1030" s="186"/>
      <c r="N1030" s="187"/>
      <c r="O1030" s="191"/>
      <c r="P1030" s="384" t="s">
        <v>713</v>
      </c>
      <c r="Q1030" s="218"/>
      <c r="R1030" s="219">
        <f t="shared" si="333"/>
        <v>0</v>
      </c>
      <c r="S1030" s="219">
        <f t="shared" si="334"/>
        <v>14</v>
      </c>
      <c r="T1030" s="195"/>
      <c r="U1030" s="196">
        <v>5</v>
      </c>
      <c r="V1030" s="89">
        <f t="shared" si="350"/>
        <v>0</v>
      </c>
      <c r="W1030" s="220" t="s">
        <v>1084</v>
      </c>
      <c r="X1030" s="221" t="s">
        <v>1085</v>
      </c>
      <c r="Y1030" s="222" t="s">
        <v>1089</v>
      </c>
      <c r="Z1030" s="199"/>
      <c r="AA1030" s="218"/>
      <c r="AB1030" s="223">
        <v>0</v>
      </c>
      <c r="AC1030" s="224" t="s">
        <v>48</v>
      </c>
      <c r="AD1030" s="225">
        <f t="shared" si="379"/>
        <v>26</v>
      </c>
      <c r="AE1030" s="226">
        <f>CEILING(AD1030+AD1030*'[1]Nastavení cen'!$J$17,1)</f>
        <v>38</v>
      </c>
      <c r="AF1030" s="226">
        <f t="shared" si="380"/>
        <v>0</v>
      </c>
      <c r="AG1030" s="227">
        <f>CEILING(AX1030+(AX1030*'[1]Nastavení cen'!$G$17),1)</f>
        <v>100</v>
      </c>
      <c r="AH1030" s="227">
        <f>CEILING(AG1030*'[1]Nastavení cen'!$K$17,1)+AG1030</f>
        <v>130</v>
      </c>
      <c r="AI1030" s="227">
        <f t="shared" si="376"/>
        <v>0</v>
      </c>
      <c r="AJ1030" s="228">
        <f t="shared" si="337"/>
        <v>168</v>
      </c>
      <c r="AK1030" s="218"/>
      <c r="AL1030" s="229">
        <f t="shared" si="338"/>
        <v>0</v>
      </c>
      <c r="AM1030" s="204"/>
      <c r="AN1030" s="230">
        <v>2</v>
      </c>
      <c r="AO1030" s="231">
        <f t="shared" si="377"/>
        <v>0</v>
      </c>
      <c r="AP1030" s="232">
        <v>0.05</v>
      </c>
      <c r="AQ1030" s="233" t="s">
        <v>41</v>
      </c>
      <c r="AR1030" s="234">
        <f t="shared" si="378"/>
        <v>0</v>
      </c>
      <c r="AS1030" s="235"/>
      <c r="AT1030" s="236"/>
      <c r="AU1030" s="237"/>
      <c r="AV1030" s="238">
        <v>4</v>
      </c>
      <c r="AW1030" s="239">
        <f>'[1]Nastavení cen'!$H$17</f>
        <v>390</v>
      </c>
      <c r="AX1030" s="240">
        <v>100</v>
      </c>
    </row>
    <row r="1031" spans="1:50" ht="17.25" hidden="1" customHeight="1" x14ac:dyDescent="0.3">
      <c r="A1031" s="213"/>
      <c r="B1031" s="214"/>
      <c r="C1031" s="215"/>
      <c r="D1031" s="186"/>
      <c r="E1031" s="184"/>
      <c r="F1031" s="185"/>
      <c r="G1031" s="186"/>
      <c r="H1031" s="186"/>
      <c r="I1031" s="187"/>
      <c r="J1031" s="188"/>
      <c r="K1031" s="216"/>
      <c r="L1031" s="186"/>
      <c r="M1031" s="186"/>
      <c r="N1031" s="187"/>
      <c r="O1031" s="191"/>
      <c r="P1031" s="384" t="s">
        <v>713</v>
      </c>
      <c r="Q1031" s="218"/>
      <c r="R1031" s="219">
        <f t="shared" si="333"/>
        <v>0</v>
      </c>
      <c r="S1031" s="219">
        <f t="shared" si="334"/>
        <v>14</v>
      </c>
      <c r="T1031" s="195"/>
      <c r="U1031" s="196">
        <v>2</v>
      </c>
      <c r="V1031" s="89">
        <f t="shared" si="350"/>
        <v>0</v>
      </c>
      <c r="W1031" s="220" t="s">
        <v>1084</v>
      </c>
      <c r="X1031" s="221" t="s">
        <v>1085</v>
      </c>
      <c r="Y1031" s="222" t="s">
        <v>1090</v>
      </c>
      <c r="Z1031" s="199"/>
      <c r="AA1031" s="218"/>
      <c r="AB1031" s="223">
        <v>0</v>
      </c>
      <c r="AC1031" s="224" t="s">
        <v>48</v>
      </c>
      <c r="AD1031" s="225">
        <f t="shared" si="379"/>
        <v>33</v>
      </c>
      <c r="AE1031" s="226">
        <f>CEILING(AD1031+AD1031*'[1]Nastavení cen'!$J$17,1)</f>
        <v>49</v>
      </c>
      <c r="AF1031" s="226">
        <f t="shared" si="380"/>
        <v>0</v>
      </c>
      <c r="AG1031" s="241">
        <f>CEILING(AX1031+(AX1031*'[1]Nastavení cen'!$G$17),1)</f>
        <v>120</v>
      </c>
      <c r="AH1031" s="242">
        <f>CEILING(AG1031*'[1]Nastavení cen'!$K$17,1)+AG1031</f>
        <v>156</v>
      </c>
      <c r="AI1031" s="242">
        <f t="shared" si="376"/>
        <v>0</v>
      </c>
      <c r="AJ1031" s="228">
        <f t="shared" si="337"/>
        <v>205</v>
      </c>
      <c r="AK1031" s="218"/>
      <c r="AL1031" s="229">
        <f t="shared" si="338"/>
        <v>0</v>
      </c>
      <c r="AM1031" s="204"/>
      <c r="AN1031" s="230">
        <v>2.5</v>
      </c>
      <c r="AO1031" s="231">
        <f t="shared" si="377"/>
        <v>0</v>
      </c>
      <c r="AP1031" s="232">
        <v>0.05</v>
      </c>
      <c r="AQ1031" s="233" t="s">
        <v>41</v>
      </c>
      <c r="AR1031" s="234">
        <f t="shared" si="378"/>
        <v>0</v>
      </c>
      <c r="AS1031" s="235"/>
      <c r="AT1031" s="236"/>
      <c r="AU1031" s="237"/>
      <c r="AV1031" s="238">
        <v>5</v>
      </c>
      <c r="AW1031" s="239">
        <f>'[1]Nastavení cen'!$H$17</f>
        <v>390</v>
      </c>
      <c r="AX1031" s="240">
        <v>120</v>
      </c>
    </row>
    <row r="1032" spans="1:50" ht="17.25" hidden="1" customHeight="1" x14ac:dyDescent="0.3">
      <c r="A1032" s="213"/>
      <c r="B1032" s="214"/>
      <c r="C1032" s="215"/>
      <c r="D1032" s="186"/>
      <c r="E1032" s="184"/>
      <c r="F1032" s="185"/>
      <c r="G1032" s="186"/>
      <c r="H1032" s="186"/>
      <c r="I1032" s="187"/>
      <c r="J1032" s="188"/>
      <c r="K1032" s="216"/>
      <c r="L1032" s="186"/>
      <c r="M1032" s="186"/>
      <c r="N1032" s="187"/>
      <c r="O1032" s="191"/>
      <c r="P1032" s="384" t="s">
        <v>713</v>
      </c>
      <c r="Q1032" s="218"/>
      <c r="R1032" s="219">
        <f t="shared" si="333"/>
        <v>0</v>
      </c>
      <c r="S1032" s="219">
        <f t="shared" si="334"/>
        <v>14</v>
      </c>
      <c r="T1032" s="195"/>
      <c r="U1032" s="196">
        <v>5</v>
      </c>
      <c r="V1032" s="89">
        <f t="shared" si="350"/>
        <v>0</v>
      </c>
      <c r="W1032" s="220" t="s">
        <v>1084</v>
      </c>
      <c r="X1032" s="221" t="s">
        <v>1085</v>
      </c>
      <c r="Y1032" s="222" t="s">
        <v>1091</v>
      </c>
      <c r="Z1032" s="199"/>
      <c r="AA1032" s="218"/>
      <c r="AB1032" s="223">
        <v>0</v>
      </c>
      <c r="AC1032" s="224" t="s">
        <v>48</v>
      </c>
      <c r="AD1032" s="225">
        <f t="shared" si="379"/>
        <v>33</v>
      </c>
      <c r="AE1032" s="226">
        <f>CEILING(AD1032+AD1032*'[1]Nastavení cen'!$J$17,1)</f>
        <v>49</v>
      </c>
      <c r="AF1032" s="226">
        <f t="shared" si="380"/>
        <v>0</v>
      </c>
      <c r="AG1032" s="227">
        <f>CEILING(AX1032+(AX1032*'[1]Nastavení cen'!$G$17),1)</f>
        <v>120</v>
      </c>
      <c r="AH1032" s="227">
        <f>CEILING(AG1032*'[1]Nastavení cen'!$K$17,1)+AG1032</f>
        <v>156</v>
      </c>
      <c r="AI1032" s="227">
        <f t="shared" si="376"/>
        <v>0</v>
      </c>
      <c r="AJ1032" s="228">
        <f t="shared" si="337"/>
        <v>205</v>
      </c>
      <c r="AK1032" s="218"/>
      <c r="AL1032" s="229">
        <f t="shared" si="338"/>
        <v>0</v>
      </c>
      <c r="AM1032" s="204"/>
      <c r="AN1032" s="230">
        <v>2.5</v>
      </c>
      <c r="AO1032" s="231">
        <f t="shared" si="377"/>
        <v>0</v>
      </c>
      <c r="AP1032" s="232">
        <v>0.05</v>
      </c>
      <c r="AQ1032" s="233" t="s">
        <v>41</v>
      </c>
      <c r="AR1032" s="234">
        <f t="shared" si="378"/>
        <v>0</v>
      </c>
      <c r="AS1032" s="235"/>
      <c r="AT1032" s="236"/>
      <c r="AU1032" s="237"/>
      <c r="AV1032" s="238">
        <v>5</v>
      </c>
      <c r="AW1032" s="239">
        <f>'[1]Nastavení cen'!$H$17</f>
        <v>390</v>
      </c>
      <c r="AX1032" s="240">
        <v>120</v>
      </c>
    </row>
    <row r="1033" spans="1:50" ht="17.25" hidden="1" customHeight="1" x14ac:dyDescent="0.3">
      <c r="A1033" s="213"/>
      <c r="B1033" s="214"/>
      <c r="C1033" s="215"/>
      <c r="D1033" s="186"/>
      <c r="E1033" s="184"/>
      <c r="F1033" s="185"/>
      <c r="G1033" s="186"/>
      <c r="H1033" s="186"/>
      <c r="I1033" s="187"/>
      <c r="J1033" s="188"/>
      <c r="K1033" s="216"/>
      <c r="L1033" s="186"/>
      <c r="M1033" s="186"/>
      <c r="N1033" s="187"/>
      <c r="O1033" s="191"/>
      <c r="P1033" s="384" t="s">
        <v>713</v>
      </c>
      <c r="Q1033" s="218"/>
      <c r="R1033" s="219">
        <f t="shared" si="333"/>
        <v>0</v>
      </c>
      <c r="S1033" s="219">
        <f t="shared" si="334"/>
        <v>14</v>
      </c>
      <c r="T1033" s="195"/>
      <c r="U1033" s="196">
        <v>3</v>
      </c>
      <c r="V1033" s="89">
        <f t="shared" si="350"/>
        <v>0</v>
      </c>
      <c r="W1033" s="220" t="s">
        <v>1084</v>
      </c>
      <c r="X1033" s="221" t="s">
        <v>1085</v>
      </c>
      <c r="Y1033" s="222" t="s">
        <v>1092</v>
      </c>
      <c r="Z1033" s="199"/>
      <c r="AA1033" s="218"/>
      <c r="AB1033" s="223">
        <v>0</v>
      </c>
      <c r="AC1033" s="224" t="s">
        <v>48</v>
      </c>
      <c r="AD1033" s="225">
        <f t="shared" si="379"/>
        <v>33</v>
      </c>
      <c r="AE1033" s="226">
        <f>CEILING(AD1033+AD1033*'[1]Nastavení cen'!$J$17,1)</f>
        <v>49</v>
      </c>
      <c r="AF1033" s="226">
        <f t="shared" si="380"/>
        <v>0</v>
      </c>
      <c r="AG1033" s="241">
        <f>CEILING(AX1033+(AX1033*'[1]Nastavení cen'!$G$17),1)</f>
        <v>200</v>
      </c>
      <c r="AH1033" s="242">
        <f>CEILING(AG1033*'[1]Nastavení cen'!$K$17,1)+AG1033</f>
        <v>260</v>
      </c>
      <c r="AI1033" s="242">
        <f t="shared" si="376"/>
        <v>0</v>
      </c>
      <c r="AJ1033" s="228">
        <f t="shared" si="337"/>
        <v>309</v>
      </c>
      <c r="AK1033" s="218"/>
      <c r="AL1033" s="229">
        <f t="shared" si="338"/>
        <v>0</v>
      </c>
      <c r="AM1033" s="204"/>
      <c r="AN1033" s="230">
        <v>3</v>
      </c>
      <c r="AO1033" s="231">
        <f t="shared" si="377"/>
        <v>0</v>
      </c>
      <c r="AP1033" s="232">
        <v>0.05</v>
      </c>
      <c r="AQ1033" s="233" t="s">
        <v>41</v>
      </c>
      <c r="AR1033" s="234">
        <f t="shared" si="378"/>
        <v>0</v>
      </c>
      <c r="AS1033" s="235"/>
      <c r="AT1033" s="236"/>
      <c r="AU1033" s="237"/>
      <c r="AV1033" s="238">
        <v>5</v>
      </c>
      <c r="AW1033" s="239">
        <f>'[1]Nastavení cen'!$H$17</f>
        <v>390</v>
      </c>
      <c r="AX1033" s="240">
        <v>200</v>
      </c>
    </row>
    <row r="1034" spans="1:50" ht="17.25" hidden="1" customHeight="1" x14ac:dyDescent="0.3">
      <c r="A1034" s="213"/>
      <c r="B1034" s="214"/>
      <c r="C1034" s="215"/>
      <c r="D1034" s="186"/>
      <c r="E1034" s="184"/>
      <c r="F1034" s="185"/>
      <c r="G1034" s="186"/>
      <c r="H1034" s="186"/>
      <c r="I1034" s="187"/>
      <c r="J1034" s="188"/>
      <c r="K1034" s="216"/>
      <c r="L1034" s="186"/>
      <c r="M1034" s="186"/>
      <c r="N1034" s="187"/>
      <c r="O1034" s="191"/>
      <c r="P1034" s="384" t="s">
        <v>713</v>
      </c>
      <c r="Q1034" s="218"/>
      <c r="R1034" s="219">
        <f t="shared" si="333"/>
        <v>0</v>
      </c>
      <c r="S1034" s="219">
        <f t="shared" si="334"/>
        <v>14</v>
      </c>
      <c r="T1034" s="195"/>
      <c r="U1034" s="196">
        <v>3</v>
      </c>
      <c r="V1034" s="89">
        <f t="shared" si="350"/>
        <v>0</v>
      </c>
      <c r="W1034" s="220" t="s">
        <v>1084</v>
      </c>
      <c r="X1034" s="221" t="s">
        <v>1085</v>
      </c>
      <c r="Y1034" s="222" t="s">
        <v>1093</v>
      </c>
      <c r="Z1034" s="199"/>
      <c r="AA1034" s="218"/>
      <c r="AB1034" s="223">
        <v>0</v>
      </c>
      <c r="AC1034" s="224" t="s">
        <v>48</v>
      </c>
      <c r="AD1034" s="225">
        <f t="shared" si="379"/>
        <v>26</v>
      </c>
      <c r="AE1034" s="226">
        <f>CEILING(AD1034+AD1034*'[1]Nastavení cen'!$J$17,1)</f>
        <v>38</v>
      </c>
      <c r="AF1034" s="226">
        <f t="shared" si="380"/>
        <v>0</v>
      </c>
      <c r="AG1034" s="241">
        <f>CEILING(AX1034+(AX1034*'[1]Nastavení cen'!$G$17),1)</f>
        <v>29</v>
      </c>
      <c r="AH1034" s="242">
        <f>CEILING(AG1034*'[1]Nastavení cen'!$K$17,1)+AG1034</f>
        <v>38</v>
      </c>
      <c r="AI1034" s="242">
        <f t="shared" si="376"/>
        <v>0</v>
      </c>
      <c r="AJ1034" s="228">
        <f t="shared" si="337"/>
        <v>76</v>
      </c>
      <c r="AK1034" s="218"/>
      <c r="AL1034" s="229">
        <f t="shared" si="338"/>
        <v>0</v>
      </c>
      <c r="AM1034" s="204"/>
      <c r="AN1034" s="230">
        <v>1</v>
      </c>
      <c r="AO1034" s="231">
        <f t="shared" si="377"/>
        <v>0</v>
      </c>
      <c r="AP1034" s="232">
        <v>0.05</v>
      </c>
      <c r="AQ1034" s="233" t="s">
        <v>41</v>
      </c>
      <c r="AR1034" s="234">
        <f t="shared" si="378"/>
        <v>0</v>
      </c>
      <c r="AS1034" s="235"/>
      <c r="AT1034" s="236"/>
      <c r="AU1034" s="237"/>
      <c r="AV1034" s="238">
        <v>4</v>
      </c>
      <c r="AW1034" s="239">
        <f>'[1]Nastavení cen'!$H$17</f>
        <v>390</v>
      </c>
      <c r="AX1034" s="240">
        <v>29</v>
      </c>
    </row>
    <row r="1035" spans="1:50" ht="17.25" hidden="1" customHeight="1" x14ac:dyDescent="0.3">
      <c r="A1035" s="213"/>
      <c r="B1035" s="214"/>
      <c r="C1035" s="215"/>
      <c r="D1035" s="186"/>
      <c r="E1035" s="184"/>
      <c r="F1035" s="185"/>
      <c r="G1035" s="186"/>
      <c r="H1035" s="186"/>
      <c r="I1035" s="187"/>
      <c r="J1035" s="188"/>
      <c r="K1035" s="216"/>
      <c r="L1035" s="186"/>
      <c r="M1035" s="186"/>
      <c r="N1035" s="187"/>
      <c r="O1035" s="191"/>
      <c r="P1035" s="384" t="s">
        <v>713</v>
      </c>
      <c r="Q1035" s="218"/>
      <c r="R1035" s="219">
        <f t="shared" si="333"/>
        <v>0</v>
      </c>
      <c r="S1035" s="219">
        <f t="shared" si="334"/>
        <v>14</v>
      </c>
      <c r="T1035" s="195"/>
      <c r="U1035" s="196">
        <v>4</v>
      </c>
      <c r="V1035" s="89">
        <f t="shared" si="350"/>
        <v>0</v>
      </c>
      <c r="W1035" s="220" t="s">
        <v>1084</v>
      </c>
      <c r="X1035" s="221" t="s">
        <v>1094</v>
      </c>
      <c r="Y1035" s="222" t="s">
        <v>43</v>
      </c>
      <c r="Z1035" s="199"/>
      <c r="AA1035" s="218"/>
      <c r="AB1035" s="223">
        <v>0</v>
      </c>
      <c r="AC1035" s="224" t="s">
        <v>48</v>
      </c>
      <c r="AD1035" s="225">
        <f t="shared" si="379"/>
        <v>156</v>
      </c>
      <c r="AE1035" s="226">
        <f>CEILING(AD1035+AD1035*'[1]Nastavení cen'!$J$17,1)</f>
        <v>228</v>
      </c>
      <c r="AF1035" s="226">
        <f t="shared" si="380"/>
        <v>0</v>
      </c>
      <c r="AG1035" s="241"/>
      <c r="AH1035" s="242"/>
      <c r="AI1035" s="242"/>
      <c r="AJ1035" s="228">
        <f t="shared" si="337"/>
        <v>228</v>
      </c>
      <c r="AK1035" s="218"/>
      <c r="AL1035" s="229">
        <f t="shared" si="338"/>
        <v>0</v>
      </c>
      <c r="AM1035" s="204"/>
      <c r="AN1035" s="230" t="s">
        <v>41</v>
      </c>
      <c r="AO1035" s="231" t="s">
        <v>41</v>
      </c>
      <c r="AP1035" s="245" t="s">
        <v>41</v>
      </c>
      <c r="AQ1035" s="233" t="s">
        <v>41</v>
      </c>
      <c r="AR1035" s="234" t="s">
        <v>41</v>
      </c>
      <c r="AS1035" s="235"/>
      <c r="AT1035" s="236"/>
      <c r="AU1035" s="237"/>
      <c r="AV1035" s="238">
        <v>24</v>
      </c>
      <c r="AW1035" s="239">
        <f>'[1]Nastavení cen'!$H$17</f>
        <v>390</v>
      </c>
      <c r="AX1035" s="240"/>
    </row>
    <row r="1036" spans="1:50" ht="17.25" hidden="1" customHeight="1" x14ac:dyDescent="0.3">
      <c r="A1036" s="213"/>
      <c r="B1036" s="214"/>
      <c r="C1036" s="215"/>
      <c r="D1036" s="186"/>
      <c r="E1036" s="184"/>
      <c r="F1036" s="185"/>
      <c r="G1036" s="186"/>
      <c r="H1036" s="186"/>
      <c r="I1036" s="187"/>
      <c r="J1036" s="188"/>
      <c r="K1036" s="216"/>
      <c r="L1036" s="186"/>
      <c r="M1036" s="186"/>
      <c r="N1036" s="187"/>
      <c r="O1036" s="191"/>
      <c r="P1036" s="384" t="s">
        <v>713</v>
      </c>
      <c r="Q1036" s="218"/>
      <c r="R1036" s="219">
        <f t="shared" si="333"/>
        <v>0</v>
      </c>
      <c r="S1036" s="219">
        <f t="shared" si="334"/>
        <v>14</v>
      </c>
      <c r="T1036" s="195"/>
      <c r="U1036" s="196">
        <v>2</v>
      </c>
      <c r="V1036" s="89">
        <f t="shared" si="350"/>
        <v>0</v>
      </c>
      <c r="W1036" s="220" t="s">
        <v>439</v>
      </c>
      <c r="X1036" s="221" t="s">
        <v>1095</v>
      </c>
      <c r="Y1036" s="222" t="s">
        <v>1096</v>
      </c>
      <c r="Z1036" s="199"/>
      <c r="AA1036" s="199"/>
      <c r="AB1036" s="223">
        <v>0</v>
      </c>
      <c r="AC1036" s="224" t="s">
        <v>48</v>
      </c>
      <c r="AD1036" s="225">
        <f t="shared" si="379"/>
        <v>104</v>
      </c>
      <c r="AE1036" s="226">
        <f>CEILING(AD1036+AD1036*'[1]Nastavení cen'!$J$17,1)</f>
        <v>152</v>
      </c>
      <c r="AF1036" s="226">
        <f t="shared" si="380"/>
        <v>0</v>
      </c>
      <c r="AG1036" s="241">
        <f>CEILING(AX1036+(AX1036*'[1]Nastavení cen'!$G$17),1)</f>
        <v>150</v>
      </c>
      <c r="AH1036" s="242">
        <f>CEILING(AG1036*'[1]Nastavení cen'!$K$17,1)+AG1036</f>
        <v>195</v>
      </c>
      <c r="AI1036" s="242">
        <f>(AB1036*AH1036)</f>
        <v>0</v>
      </c>
      <c r="AJ1036" s="228">
        <f t="shared" si="337"/>
        <v>347</v>
      </c>
      <c r="AK1036" s="218"/>
      <c r="AL1036" s="229">
        <f t="shared" si="338"/>
        <v>0</v>
      </c>
      <c r="AM1036" s="204"/>
      <c r="AN1036" s="230">
        <v>8.5</v>
      </c>
      <c r="AO1036" s="231">
        <f>AB1036*AN1036</f>
        <v>0</v>
      </c>
      <c r="AP1036" s="232">
        <v>0.05</v>
      </c>
      <c r="AQ1036" s="233" t="s">
        <v>41</v>
      </c>
      <c r="AR1036" s="234">
        <f>AO1036*AP1036</f>
        <v>0</v>
      </c>
      <c r="AS1036" s="235"/>
      <c r="AT1036" s="236"/>
      <c r="AU1036" s="237"/>
      <c r="AV1036" s="238">
        <v>16</v>
      </c>
      <c r="AW1036" s="239">
        <f>'[1]Nastavení cen'!$H$17</f>
        <v>390</v>
      </c>
      <c r="AX1036" s="240">
        <v>150</v>
      </c>
    </row>
    <row r="1037" spans="1:50" ht="17.25" hidden="1" customHeight="1" x14ac:dyDescent="0.3">
      <c r="A1037" s="213"/>
      <c r="B1037" s="214"/>
      <c r="C1037" s="215"/>
      <c r="D1037" s="186"/>
      <c r="E1037" s="184"/>
      <c r="F1037" s="185"/>
      <c r="G1037" s="186"/>
      <c r="H1037" s="186"/>
      <c r="I1037" s="187"/>
      <c r="J1037" s="188"/>
      <c r="K1037" s="216"/>
      <c r="L1037" s="186"/>
      <c r="M1037" s="186"/>
      <c r="N1037" s="187"/>
      <c r="O1037" s="191"/>
      <c r="P1037" s="384" t="s">
        <v>713</v>
      </c>
      <c r="Q1037" s="218"/>
      <c r="R1037" s="219">
        <f t="shared" si="333"/>
        <v>0</v>
      </c>
      <c r="S1037" s="219">
        <f t="shared" si="334"/>
        <v>14</v>
      </c>
      <c r="T1037" s="195"/>
      <c r="U1037" s="196">
        <v>4</v>
      </c>
      <c r="V1037" s="89">
        <f t="shared" si="350"/>
        <v>0</v>
      </c>
      <c r="W1037" s="220" t="s">
        <v>439</v>
      </c>
      <c r="X1037" s="221" t="s">
        <v>1095</v>
      </c>
      <c r="Y1037" s="222" t="s">
        <v>43</v>
      </c>
      <c r="Z1037" s="199"/>
      <c r="AA1037" s="218"/>
      <c r="AB1037" s="223">
        <v>0</v>
      </c>
      <c r="AC1037" s="224" t="s">
        <v>48</v>
      </c>
      <c r="AD1037" s="225">
        <f t="shared" si="379"/>
        <v>104</v>
      </c>
      <c r="AE1037" s="226">
        <f>CEILING(AD1037+AD1037*'[1]Nastavení cen'!$J$17,1)</f>
        <v>152</v>
      </c>
      <c r="AF1037" s="226">
        <f t="shared" si="380"/>
        <v>0</v>
      </c>
      <c r="AG1037" s="241"/>
      <c r="AH1037" s="242"/>
      <c r="AI1037" s="242"/>
      <c r="AJ1037" s="228">
        <f t="shared" si="337"/>
        <v>152</v>
      </c>
      <c r="AK1037" s="218"/>
      <c r="AL1037" s="229">
        <f t="shared" si="338"/>
        <v>0</v>
      </c>
      <c r="AM1037" s="204"/>
      <c r="AN1037" s="230" t="s">
        <v>41</v>
      </c>
      <c r="AO1037" s="231" t="s">
        <v>41</v>
      </c>
      <c r="AP1037" s="245" t="s">
        <v>41</v>
      </c>
      <c r="AQ1037" s="233" t="s">
        <v>41</v>
      </c>
      <c r="AR1037" s="234" t="s">
        <v>41</v>
      </c>
      <c r="AS1037" s="235"/>
      <c r="AT1037" s="236"/>
      <c r="AU1037" s="237"/>
      <c r="AV1037" s="238">
        <v>16</v>
      </c>
      <c r="AW1037" s="239">
        <f>'[1]Nastavení cen'!$H$17</f>
        <v>390</v>
      </c>
      <c r="AX1037" s="240"/>
    </row>
    <row r="1038" spans="1:50" ht="17.25" hidden="1" customHeight="1" x14ac:dyDescent="0.3">
      <c r="A1038" s="213"/>
      <c r="B1038" s="214"/>
      <c r="C1038" s="215"/>
      <c r="D1038" s="186"/>
      <c r="E1038" s="184"/>
      <c r="F1038" s="185"/>
      <c r="G1038" s="186"/>
      <c r="H1038" s="186"/>
      <c r="I1038" s="187"/>
      <c r="J1038" s="188"/>
      <c r="K1038" s="216"/>
      <c r="L1038" s="186"/>
      <c r="M1038" s="186"/>
      <c r="N1038" s="187"/>
      <c r="O1038" s="191"/>
      <c r="P1038" s="384" t="s">
        <v>713</v>
      </c>
      <c r="Q1038" s="218"/>
      <c r="R1038" s="219">
        <f t="shared" si="333"/>
        <v>0</v>
      </c>
      <c r="S1038" s="219">
        <f t="shared" si="334"/>
        <v>14</v>
      </c>
      <c r="T1038" s="195"/>
      <c r="U1038" s="196">
        <v>5</v>
      </c>
      <c r="V1038" s="89">
        <f t="shared" si="350"/>
        <v>0</v>
      </c>
      <c r="W1038" s="220" t="s">
        <v>439</v>
      </c>
      <c r="X1038" s="221" t="s">
        <v>1095</v>
      </c>
      <c r="Y1038" s="222" t="s">
        <v>1097</v>
      </c>
      <c r="Z1038" s="199"/>
      <c r="AA1038" s="199"/>
      <c r="AB1038" s="223">
        <v>0</v>
      </c>
      <c r="AC1038" s="224" t="s">
        <v>48</v>
      </c>
      <c r="AD1038" s="225">
        <f t="shared" si="379"/>
        <v>104</v>
      </c>
      <c r="AE1038" s="226">
        <f>CEILING(AD1038+AD1038*'[1]Nastavení cen'!$J$17,1)</f>
        <v>152</v>
      </c>
      <c r="AF1038" s="226">
        <f t="shared" si="380"/>
        <v>0</v>
      </c>
      <c r="AG1038" s="227">
        <f>CEILING(AX1038+(AX1038*'[1]Nastavení cen'!$G$17),1)</f>
        <v>150</v>
      </c>
      <c r="AH1038" s="227">
        <f>CEILING(AG1038*'[1]Nastavení cen'!$K$17,1)+AG1038</f>
        <v>195</v>
      </c>
      <c r="AI1038" s="227">
        <f t="shared" ref="AI1038:AI1061" si="381">(AB1038*AH1038)</f>
        <v>0</v>
      </c>
      <c r="AJ1038" s="228">
        <f t="shared" si="337"/>
        <v>347</v>
      </c>
      <c r="AK1038" s="218"/>
      <c r="AL1038" s="229">
        <f t="shared" si="338"/>
        <v>0</v>
      </c>
      <c r="AM1038" s="204"/>
      <c r="AN1038" s="230">
        <v>8.5</v>
      </c>
      <c r="AO1038" s="231">
        <f t="shared" ref="AO1038:AO1061" si="382">AB1038*AN1038</f>
        <v>0</v>
      </c>
      <c r="AP1038" s="232">
        <v>0.05</v>
      </c>
      <c r="AQ1038" s="233" t="s">
        <v>41</v>
      </c>
      <c r="AR1038" s="234">
        <f t="shared" ref="AR1038:AR1058" si="383">AO1038*AP1038</f>
        <v>0</v>
      </c>
      <c r="AS1038" s="235"/>
      <c r="AT1038" s="236"/>
      <c r="AU1038" s="237"/>
      <c r="AV1038" s="238">
        <v>16</v>
      </c>
      <c r="AW1038" s="239">
        <f>'[1]Nastavení cen'!$H$17</f>
        <v>390</v>
      </c>
      <c r="AX1038" s="240">
        <v>150</v>
      </c>
    </row>
    <row r="1039" spans="1:50" ht="17.25" hidden="1" customHeight="1" x14ac:dyDescent="0.3">
      <c r="A1039" s="213"/>
      <c r="B1039" s="214"/>
      <c r="C1039" s="215"/>
      <c r="D1039" s="186"/>
      <c r="E1039" s="184"/>
      <c r="F1039" s="185"/>
      <c r="G1039" s="186"/>
      <c r="H1039" s="186"/>
      <c r="I1039" s="187"/>
      <c r="J1039" s="188"/>
      <c r="K1039" s="216"/>
      <c r="L1039" s="186"/>
      <c r="M1039" s="186"/>
      <c r="N1039" s="187"/>
      <c r="O1039" s="191"/>
      <c r="P1039" s="384" t="s">
        <v>713</v>
      </c>
      <c r="Q1039" s="218"/>
      <c r="R1039" s="219">
        <f t="shared" si="333"/>
        <v>0</v>
      </c>
      <c r="S1039" s="219">
        <f t="shared" si="334"/>
        <v>14</v>
      </c>
      <c r="T1039" s="195"/>
      <c r="U1039" s="196">
        <v>1</v>
      </c>
      <c r="V1039" s="89">
        <f t="shared" si="350"/>
        <v>0</v>
      </c>
      <c r="W1039" s="220" t="s">
        <v>439</v>
      </c>
      <c r="X1039" s="221" t="s">
        <v>1095</v>
      </c>
      <c r="Y1039" s="222" t="s">
        <v>1098</v>
      </c>
      <c r="Z1039" s="199"/>
      <c r="AA1039" s="199"/>
      <c r="AB1039" s="223">
        <v>0</v>
      </c>
      <c r="AC1039" s="224" t="s">
        <v>48</v>
      </c>
      <c r="AD1039" s="225">
        <f t="shared" si="379"/>
        <v>104</v>
      </c>
      <c r="AE1039" s="226">
        <f>CEILING(AD1039+AD1039*'[1]Nastavení cen'!$J$17,1)</f>
        <v>152</v>
      </c>
      <c r="AF1039" s="226">
        <f t="shared" si="380"/>
        <v>0</v>
      </c>
      <c r="AG1039" s="241">
        <f>CEILING(AX1039+(AX1039*'[1]Nastavení cen'!$G$17),1)</f>
        <v>250</v>
      </c>
      <c r="AH1039" s="242">
        <f>CEILING(AG1039*'[1]Nastavení cen'!$K$17,1)+AG1039</f>
        <v>325</v>
      </c>
      <c r="AI1039" s="242">
        <f t="shared" si="381"/>
        <v>0</v>
      </c>
      <c r="AJ1039" s="228">
        <f t="shared" si="337"/>
        <v>477</v>
      </c>
      <c r="AK1039" s="218"/>
      <c r="AL1039" s="229">
        <f t="shared" si="338"/>
        <v>0</v>
      </c>
      <c r="AM1039" s="204"/>
      <c r="AN1039" s="230">
        <v>8.5</v>
      </c>
      <c r="AO1039" s="231">
        <f t="shared" si="382"/>
        <v>0</v>
      </c>
      <c r="AP1039" s="232">
        <v>0.05</v>
      </c>
      <c r="AQ1039" s="233" t="s">
        <v>41</v>
      </c>
      <c r="AR1039" s="234">
        <f t="shared" si="383"/>
        <v>0</v>
      </c>
      <c r="AS1039" s="235"/>
      <c r="AT1039" s="236"/>
      <c r="AU1039" s="237"/>
      <c r="AV1039" s="238">
        <v>16</v>
      </c>
      <c r="AW1039" s="239">
        <f>'[1]Nastavení cen'!$H$17</f>
        <v>390</v>
      </c>
      <c r="AX1039" s="240">
        <v>250</v>
      </c>
    </row>
    <row r="1040" spans="1:50" ht="17.25" hidden="1" customHeight="1" x14ac:dyDescent="0.3">
      <c r="A1040" s="213"/>
      <c r="B1040" s="214"/>
      <c r="C1040" s="215"/>
      <c r="D1040" s="186"/>
      <c r="E1040" s="184"/>
      <c r="F1040" s="185"/>
      <c r="G1040" s="186"/>
      <c r="H1040" s="186"/>
      <c r="I1040" s="187"/>
      <c r="J1040" s="188"/>
      <c r="K1040" s="216"/>
      <c r="L1040" s="186"/>
      <c r="M1040" s="186"/>
      <c r="N1040" s="187"/>
      <c r="O1040" s="191"/>
      <c r="P1040" s="384" t="s">
        <v>713</v>
      </c>
      <c r="Q1040" s="218"/>
      <c r="R1040" s="219">
        <f t="shared" si="333"/>
        <v>0</v>
      </c>
      <c r="S1040" s="219">
        <f t="shared" si="334"/>
        <v>14</v>
      </c>
      <c r="T1040" s="195"/>
      <c r="U1040" s="196">
        <v>5</v>
      </c>
      <c r="V1040" s="89">
        <f t="shared" si="350"/>
        <v>0</v>
      </c>
      <c r="W1040" s="220" t="s">
        <v>439</v>
      </c>
      <c r="X1040" s="221" t="s">
        <v>1095</v>
      </c>
      <c r="Y1040" s="222" t="s">
        <v>1099</v>
      </c>
      <c r="Z1040" s="199"/>
      <c r="AA1040" s="199"/>
      <c r="AB1040" s="223">
        <v>0</v>
      </c>
      <c r="AC1040" s="224" t="s">
        <v>48</v>
      </c>
      <c r="AD1040" s="225">
        <f t="shared" si="379"/>
        <v>104</v>
      </c>
      <c r="AE1040" s="226">
        <f>CEILING(AD1040+AD1040*'[1]Nastavení cen'!$J$17,1)</f>
        <v>152</v>
      </c>
      <c r="AF1040" s="226">
        <f t="shared" si="380"/>
        <v>0</v>
      </c>
      <c r="AG1040" s="227">
        <f>CEILING(AX1040+(AX1040*'[1]Nastavení cen'!$G$17),1)</f>
        <v>250</v>
      </c>
      <c r="AH1040" s="227">
        <f>CEILING(AG1040*'[1]Nastavení cen'!$K$17,1)+AG1040</f>
        <v>325</v>
      </c>
      <c r="AI1040" s="227">
        <f t="shared" si="381"/>
        <v>0</v>
      </c>
      <c r="AJ1040" s="228">
        <f t="shared" si="337"/>
        <v>477</v>
      </c>
      <c r="AK1040" s="218"/>
      <c r="AL1040" s="229">
        <f t="shared" si="338"/>
        <v>0</v>
      </c>
      <c r="AM1040" s="204"/>
      <c r="AN1040" s="230">
        <v>8.5</v>
      </c>
      <c r="AO1040" s="231">
        <f t="shared" si="382"/>
        <v>0</v>
      </c>
      <c r="AP1040" s="232">
        <v>0.05</v>
      </c>
      <c r="AQ1040" s="233" t="s">
        <v>41</v>
      </c>
      <c r="AR1040" s="234">
        <f t="shared" si="383"/>
        <v>0</v>
      </c>
      <c r="AS1040" s="235"/>
      <c r="AT1040" s="236"/>
      <c r="AU1040" s="237"/>
      <c r="AV1040" s="238">
        <v>16</v>
      </c>
      <c r="AW1040" s="239">
        <f>'[1]Nastavení cen'!$H$17</f>
        <v>390</v>
      </c>
      <c r="AX1040" s="240">
        <v>250</v>
      </c>
    </row>
    <row r="1041" spans="1:50" ht="17.25" hidden="1" customHeight="1" x14ac:dyDescent="0.3">
      <c r="A1041" s="213"/>
      <c r="B1041" s="214"/>
      <c r="C1041" s="215"/>
      <c r="D1041" s="186"/>
      <c r="E1041" s="184"/>
      <c r="F1041" s="185"/>
      <c r="G1041" s="186"/>
      <c r="H1041" s="186"/>
      <c r="I1041" s="187"/>
      <c r="J1041" s="188"/>
      <c r="K1041" s="216"/>
      <c r="L1041" s="186"/>
      <c r="M1041" s="186"/>
      <c r="N1041" s="187"/>
      <c r="O1041" s="191"/>
      <c r="P1041" s="384" t="s">
        <v>713</v>
      </c>
      <c r="Q1041" s="218"/>
      <c r="R1041" s="219">
        <f t="shared" si="333"/>
        <v>0</v>
      </c>
      <c r="S1041" s="219">
        <f t="shared" si="334"/>
        <v>14</v>
      </c>
      <c r="T1041" s="195"/>
      <c r="U1041" s="196">
        <v>2</v>
      </c>
      <c r="V1041" s="89">
        <f t="shared" si="350"/>
        <v>0</v>
      </c>
      <c r="W1041" s="220" t="s">
        <v>439</v>
      </c>
      <c r="X1041" s="221" t="s">
        <v>1095</v>
      </c>
      <c r="Y1041" s="222" t="s">
        <v>1100</v>
      </c>
      <c r="Z1041" s="199"/>
      <c r="AA1041" s="199"/>
      <c r="AB1041" s="223">
        <v>0</v>
      </c>
      <c r="AC1041" s="224" t="s">
        <v>48</v>
      </c>
      <c r="AD1041" s="225">
        <f t="shared" si="379"/>
        <v>104</v>
      </c>
      <c r="AE1041" s="226">
        <f>CEILING(AD1041+AD1041*'[1]Nastavení cen'!$J$17,1)</f>
        <v>152</v>
      </c>
      <c r="AF1041" s="226">
        <f t="shared" si="380"/>
        <v>0</v>
      </c>
      <c r="AG1041" s="241">
        <f>CEILING(AX1041+(AX1041*'[1]Nastavení cen'!$G$17),1)</f>
        <v>350</v>
      </c>
      <c r="AH1041" s="242">
        <f>CEILING(AG1041*'[1]Nastavení cen'!$K$17,1)+AG1041</f>
        <v>455</v>
      </c>
      <c r="AI1041" s="242">
        <f t="shared" si="381"/>
        <v>0</v>
      </c>
      <c r="AJ1041" s="228">
        <f t="shared" si="337"/>
        <v>607</v>
      </c>
      <c r="AK1041" s="218"/>
      <c r="AL1041" s="229">
        <f t="shared" si="338"/>
        <v>0</v>
      </c>
      <c r="AM1041" s="204"/>
      <c r="AN1041" s="230">
        <v>8.5</v>
      </c>
      <c r="AO1041" s="231">
        <f t="shared" si="382"/>
        <v>0</v>
      </c>
      <c r="AP1041" s="232">
        <v>0.05</v>
      </c>
      <c r="AQ1041" s="233" t="s">
        <v>41</v>
      </c>
      <c r="AR1041" s="234">
        <f t="shared" si="383"/>
        <v>0</v>
      </c>
      <c r="AS1041" s="235"/>
      <c r="AT1041" s="236"/>
      <c r="AU1041" s="237"/>
      <c r="AV1041" s="238">
        <v>16</v>
      </c>
      <c r="AW1041" s="239">
        <f>'[1]Nastavení cen'!$H$17</f>
        <v>390</v>
      </c>
      <c r="AX1041" s="240">
        <v>350</v>
      </c>
    </row>
    <row r="1042" spans="1:50" ht="17.25" hidden="1" customHeight="1" x14ac:dyDescent="0.3">
      <c r="A1042" s="213"/>
      <c r="B1042" s="214"/>
      <c r="C1042" s="215"/>
      <c r="D1042" s="186"/>
      <c r="E1042" s="184"/>
      <c r="F1042" s="185"/>
      <c r="G1042" s="186"/>
      <c r="H1042" s="186"/>
      <c r="I1042" s="187"/>
      <c r="J1042" s="188"/>
      <c r="K1042" s="216"/>
      <c r="L1042" s="186"/>
      <c r="M1042" s="186"/>
      <c r="N1042" s="187"/>
      <c r="O1042" s="191"/>
      <c r="P1042" s="384" t="s">
        <v>713</v>
      </c>
      <c r="Q1042" s="218"/>
      <c r="R1042" s="219">
        <f t="shared" si="333"/>
        <v>0</v>
      </c>
      <c r="S1042" s="219">
        <f t="shared" si="334"/>
        <v>14</v>
      </c>
      <c r="T1042" s="195"/>
      <c r="U1042" s="196">
        <v>5</v>
      </c>
      <c r="V1042" s="89">
        <f t="shared" si="350"/>
        <v>0</v>
      </c>
      <c r="W1042" s="220" t="s">
        <v>439</v>
      </c>
      <c r="X1042" s="221" t="s">
        <v>1095</v>
      </c>
      <c r="Y1042" s="222" t="s">
        <v>445</v>
      </c>
      <c r="Z1042" s="199"/>
      <c r="AA1042" s="199"/>
      <c r="AB1042" s="223">
        <v>0</v>
      </c>
      <c r="AC1042" s="224" t="s">
        <v>48</v>
      </c>
      <c r="AD1042" s="225">
        <f t="shared" si="379"/>
        <v>104</v>
      </c>
      <c r="AE1042" s="226">
        <f>CEILING(AD1042+AD1042*'[1]Nastavení cen'!$J$17,1)</f>
        <v>152</v>
      </c>
      <c r="AF1042" s="226">
        <f t="shared" si="380"/>
        <v>0</v>
      </c>
      <c r="AG1042" s="227">
        <f>CEILING(AX1042+(AX1042*'[1]Nastavení cen'!$G$17),1)</f>
        <v>350</v>
      </c>
      <c r="AH1042" s="227">
        <f>CEILING(AG1042*'[1]Nastavení cen'!$K$17,1)+AG1042</f>
        <v>455</v>
      </c>
      <c r="AI1042" s="227">
        <f t="shared" si="381"/>
        <v>0</v>
      </c>
      <c r="AJ1042" s="228">
        <f t="shared" si="337"/>
        <v>607</v>
      </c>
      <c r="AK1042" s="218"/>
      <c r="AL1042" s="229">
        <f t="shared" si="338"/>
        <v>0</v>
      </c>
      <c r="AM1042" s="204"/>
      <c r="AN1042" s="230">
        <v>8.5</v>
      </c>
      <c r="AO1042" s="231">
        <f t="shared" si="382"/>
        <v>0</v>
      </c>
      <c r="AP1042" s="232">
        <v>0.05</v>
      </c>
      <c r="AQ1042" s="233" t="s">
        <v>41</v>
      </c>
      <c r="AR1042" s="234">
        <f t="shared" si="383"/>
        <v>0</v>
      </c>
      <c r="AS1042" s="235"/>
      <c r="AT1042" s="236"/>
      <c r="AU1042" s="237"/>
      <c r="AV1042" s="238">
        <v>16</v>
      </c>
      <c r="AW1042" s="239">
        <f>'[1]Nastavení cen'!$H$17</f>
        <v>390</v>
      </c>
      <c r="AX1042" s="240">
        <v>350</v>
      </c>
    </row>
    <row r="1043" spans="1:50" ht="17.25" hidden="1" customHeight="1" x14ac:dyDescent="0.3">
      <c r="A1043" s="213"/>
      <c r="B1043" s="214"/>
      <c r="C1043" s="215"/>
      <c r="D1043" s="186"/>
      <c r="E1043" s="184"/>
      <c r="F1043" s="185"/>
      <c r="G1043" s="186"/>
      <c r="H1043" s="186"/>
      <c r="I1043" s="187"/>
      <c r="J1043" s="188"/>
      <c r="K1043" s="216"/>
      <c r="L1043" s="186"/>
      <c r="M1043" s="186"/>
      <c r="N1043" s="187"/>
      <c r="O1043" s="191"/>
      <c r="P1043" s="384" t="s">
        <v>713</v>
      </c>
      <c r="Q1043" s="218"/>
      <c r="R1043" s="219">
        <f t="shared" si="333"/>
        <v>0</v>
      </c>
      <c r="S1043" s="219">
        <f t="shared" si="334"/>
        <v>14</v>
      </c>
      <c r="T1043" s="195"/>
      <c r="U1043" s="196">
        <v>2</v>
      </c>
      <c r="V1043" s="89">
        <f t="shared" si="350"/>
        <v>0</v>
      </c>
      <c r="W1043" s="220" t="s">
        <v>439</v>
      </c>
      <c r="X1043" s="221" t="s">
        <v>1095</v>
      </c>
      <c r="Y1043" s="222" t="s">
        <v>1101</v>
      </c>
      <c r="Z1043" s="199"/>
      <c r="AA1043" s="199"/>
      <c r="AB1043" s="223">
        <v>0</v>
      </c>
      <c r="AC1043" s="224" t="s">
        <v>48</v>
      </c>
      <c r="AD1043" s="225">
        <f t="shared" si="379"/>
        <v>104</v>
      </c>
      <c r="AE1043" s="226">
        <f>CEILING(AD1043+AD1043*'[1]Nastavení cen'!$J$17,1)</f>
        <v>152</v>
      </c>
      <c r="AF1043" s="226">
        <f t="shared" si="380"/>
        <v>0</v>
      </c>
      <c r="AG1043" s="241">
        <f>CEILING(AX1043+(AX1043*'[1]Nastavení cen'!$G$17),1)</f>
        <v>550</v>
      </c>
      <c r="AH1043" s="242">
        <f>CEILING(AG1043*'[1]Nastavení cen'!$K$17,1)+AG1043</f>
        <v>715</v>
      </c>
      <c r="AI1043" s="242">
        <f t="shared" si="381"/>
        <v>0</v>
      </c>
      <c r="AJ1043" s="228">
        <f t="shared" si="337"/>
        <v>867</v>
      </c>
      <c r="AK1043" s="218"/>
      <c r="AL1043" s="229">
        <f t="shared" si="338"/>
        <v>0</v>
      </c>
      <c r="AM1043" s="204"/>
      <c r="AN1043" s="230">
        <v>8.5</v>
      </c>
      <c r="AO1043" s="231">
        <f t="shared" si="382"/>
        <v>0</v>
      </c>
      <c r="AP1043" s="232">
        <v>0.05</v>
      </c>
      <c r="AQ1043" s="233" t="s">
        <v>41</v>
      </c>
      <c r="AR1043" s="234">
        <f t="shared" si="383"/>
        <v>0</v>
      </c>
      <c r="AS1043" s="235"/>
      <c r="AT1043" s="236"/>
      <c r="AU1043" s="237"/>
      <c r="AV1043" s="238">
        <v>16</v>
      </c>
      <c r="AW1043" s="239">
        <f>'[1]Nastavení cen'!$H$17</f>
        <v>390</v>
      </c>
      <c r="AX1043" s="240">
        <v>550</v>
      </c>
    </row>
    <row r="1044" spans="1:50" ht="17.25" hidden="1" customHeight="1" x14ac:dyDescent="0.3">
      <c r="A1044" s="213"/>
      <c r="B1044" s="214"/>
      <c r="C1044" s="215"/>
      <c r="D1044" s="186"/>
      <c r="E1044" s="184"/>
      <c r="F1044" s="185"/>
      <c r="G1044" s="186"/>
      <c r="H1044" s="186"/>
      <c r="I1044" s="187"/>
      <c r="J1044" s="188"/>
      <c r="K1044" s="216"/>
      <c r="L1044" s="186"/>
      <c r="M1044" s="186"/>
      <c r="N1044" s="187"/>
      <c r="O1044" s="191"/>
      <c r="P1044" s="384" t="s">
        <v>713</v>
      </c>
      <c r="Q1044" s="218"/>
      <c r="R1044" s="219">
        <f t="shared" si="333"/>
        <v>0</v>
      </c>
      <c r="S1044" s="219">
        <f t="shared" si="334"/>
        <v>14</v>
      </c>
      <c r="T1044" s="195"/>
      <c r="U1044" s="196">
        <v>5</v>
      </c>
      <c r="V1044" s="89">
        <f t="shared" si="350"/>
        <v>0</v>
      </c>
      <c r="W1044" s="220" t="s">
        <v>439</v>
      </c>
      <c r="X1044" s="221" t="s">
        <v>1095</v>
      </c>
      <c r="Y1044" s="222" t="s">
        <v>447</v>
      </c>
      <c r="Z1044" s="199"/>
      <c r="AA1044" s="199"/>
      <c r="AB1044" s="223">
        <v>0</v>
      </c>
      <c r="AC1044" s="224" t="s">
        <v>48</v>
      </c>
      <c r="AD1044" s="225">
        <f t="shared" si="379"/>
        <v>104</v>
      </c>
      <c r="AE1044" s="226">
        <f>CEILING(AD1044+AD1044*'[1]Nastavení cen'!$J$17,1)</f>
        <v>152</v>
      </c>
      <c r="AF1044" s="226">
        <f t="shared" si="380"/>
        <v>0</v>
      </c>
      <c r="AG1044" s="227">
        <f>CEILING(AX1044+(AX1044*'[1]Nastavení cen'!$G$17),1)</f>
        <v>550</v>
      </c>
      <c r="AH1044" s="227">
        <f>CEILING(AG1044*'[1]Nastavení cen'!$K$17,1)+AG1044</f>
        <v>715</v>
      </c>
      <c r="AI1044" s="227">
        <f t="shared" si="381"/>
        <v>0</v>
      </c>
      <c r="AJ1044" s="228">
        <f t="shared" si="337"/>
        <v>867</v>
      </c>
      <c r="AK1044" s="218"/>
      <c r="AL1044" s="229">
        <f t="shared" si="338"/>
        <v>0</v>
      </c>
      <c r="AM1044" s="204"/>
      <c r="AN1044" s="230">
        <v>8.5</v>
      </c>
      <c r="AO1044" s="231">
        <f t="shared" si="382"/>
        <v>0</v>
      </c>
      <c r="AP1044" s="232">
        <v>0.05</v>
      </c>
      <c r="AQ1044" s="233" t="s">
        <v>41</v>
      </c>
      <c r="AR1044" s="234">
        <f t="shared" si="383"/>
        <v>0</v>
      </c>
      <c r="AS1044" s="235"/>
      <c r="AT1044" s="236"/>
      <c r="AU1044" s="237"/>
      <c r="AV1044" s="238">
        <v>16</v>
      </c>
      <c r="AW1044" s="239">
        <f>'[1]Nastavení cen'!$H$17</f>
        <v>390</v>
      </c>
      <c r="AX1044" s="240">
        <v>550</v>
      </c>
    </row>
    <row r="1045" spans="1:50" ht="17.25" hidden="1" customHeight="1" x14ac:dyDescent="0.3">
      <c r="A1045" s="213"/>
      <c r="B1045" s="214"/>
      <c r="C1045" s="215"/>
      <c r="D1045" s="186"/>
      <c r="E1045" s="184"/>
      <c r="F1045" s="185"/>
      <c r="G1045" s="186"/>
      <c r="H1045" s="186"/>
      <c r="I1045" s="187"/>
      <c r="J1045" s="188"/>
      <c r="K1045" s="216"/>
      <c r="L1045" s="186"/>
      <c r="M1045" s="186"/>
      <c r="N1045" s="187"/>
      <c r="O1045" s="191"/>
      <c r="P1045" s="384" t="s">
        <v>713</v>
      </c>
      <c r="Q1045" s="218"/>
      <c r="R1045" s="219">
        <f t="shared" si="333"/>
        <v>0</v>
      </c>
      <c r="S1045" s="219">
        <f t="shared" si="334"/>
        <v>14</v>
      </c>
      <c r="T1045" s="195"/>
      <c r="U1045" s="196">
        <v>2</v>
      </c>
      <c r="V1045" s="89">
        <f t="shared" si="350"/>
        <v>0</v>
      </c>
      <c r="W1045" s="220" t="s">
        <v>439</v>
      </c>
      <c r="X1045" s="221" t="s">
        <v>1095</v>
      </c>
      <c r="Y1045" s="222" t="s">
        <v>1102</v>
      </c>
      <c r="Z1045" s="199"/>
      <c r="AA1045" s="199"/>
      <c r="AB1045" s="223">
        <v>0</v>
      </c>
      <c r="AC1045" s="224" t="s">
        <v>48</v>
      </c>
      <c r="AD1045" s="225">
        <f t="shared" si="379"/>
        <v>104</v>
      </c>
      <c r="AE1045" s="226">
        <f>CEILING(AD1045+AD1045*'[1]Nastavení cen'!$J$17,1)</f>
        <v>152</v>
      </c>
      <c r="AF1045" s="226">
        <f t="shared" si="380"/>
        <v>0</v>
      </c>
      <c r="AG1045" s="241">
        <f>CEILING(AX1045+(AX1045*'[1]Nastavení cen'!$G$17),1)</f>
        <v>120</v>
      </c>
      <c r="AH1045" s="242">
        <f>CEILING(AG1045*'[1]Nastavení cen'!$K$17,1)+AG1045</f>
        <v>156</v>
      </c>
      <c r="AI1045" s="242">
        <f t="shared" si="381"/>
        <v>0</v>
      </c>
      <c r="AJ1045" s="228">
        <f t="shared" si="337"/>
        <v>308</v>
      </c>
      <c r="AK1045" s="218"/>
      <c r="AL1045" s="229">
        <f t="shared" si="338"/>
        <v>0</v>
      </c>
      <c r="AM1045" s="204"/>
      <c r="AN1045" s="230">
        <v>8.5</v>
      </c>
      <c r="AO1045" s="231">
        <f t="shared" si="382"/>
        <v>0</v>
      </c>
      <c r="AP1045" s="232">
        <v>0.05</v>
      </c>
      <c r="AQ1045" s="233" t="s">
        <v>41</v>
      </c>
      <c r="AR1045" s="234">
        <f t="shared" si="383"/>
        <v>0</v>
      </c>
      <c r="AS1045" s="235"/>
      <c r="AT1045" s="236"/>
      <c r="AU1045" s="237"/>
      <c r="AV1045" s="238">
        <v>16</v>
      </c>
      <c r="AW1045" s="239">
        <f>'[1]Nastavení cen'!$H$17</f>
        <v>390</v>
      </c>
      <c r="AX1045" s="240">
        <v>120</v>
      </c>
    </row>
    <row r="1046" spans="1:50" ht="17.25" hidden="1" customHeight="1" x14ac:dyDescent="0.3">
      <c r="A1046" s="213"/>
      <c r="B1046" s="214"/>
      <c r="C1046" s="215"/>
      <c r="D1046" s="186"/>
      <c r="E1046" s="184"/>
      <c r="F1046" s="185"/>
      <c r="G1046" s="186"/>
      <c r="H1046" s="186"/>
      <c r="I1046" s="187"/>
      <c r="J1046" s="188"/>
      <c r="K1046" s="216"/>
      <c r="L1046" s="186"/>
      <c r="M1046" s="186"/>
      <c r="N1046" s="187"/>
      <c r="O1046" s="191"/>
      <c r="P1046" s="384" t="s">
        <v>713</v>
      </c>
      <c r="Q1046" s="218"/>
      <c r="R1046" s="219">
        <f t="shared" si="333"/>
        <v>0</v>
      </c>
      <c r="S1046" s="219">
        <f t="shared" si="334"/>
        <v>14</v>
      </c>
      <c r="T1046" s="195"/>
      <c r="U1046" s="196">
        <v>5</v>
      </c>
      <c r="V1046" s="89">
        <f t="shared" si="350"/>
        <v>0</v>
      </c>
      <c r="W1046" s="220" t="s">
        <v>439</v>
      </c>
      <c r="X1046" s="221" t="s">
        <v>1095</v>
      </c>
      <c r="Y1046" s="222" t="s">
        <v>1103</v>
      </c>
      <c r="Z1046" s="199"/>
      <c r="AA1046" s="199"/>
      <c r="AB1046" s="223">
        <v>0</v>
      </c>
      <c r="AC1046" s="224" t="s">
        <v>48</v>
      </c>
      <c r="AD1046" s="225">
        <f t="shared" si="379"/>
        <v>104</v>
      </c>
      <c r="AE1046" s="226">
        <f>CEILING(AD1046+AD1046*'[1]Nastavení cen'!$J$17,1)</f>
        <v>152</v>
      </c>
      <c r="AF1046" s="226">
        <f t="shared" si="380"/>
        <v>0</v>
      </c>
      <c r="AG1046" s="227">
        <f>CEILING(AX1046+(AX1046*'[1]Nastavení cen'!$G$17),1)</f>
        <v>120</v>
      </c>
      <c r="AH1046" s="227">
        <f>CEILING(AG1046*'[1]Nastavení cen'!$K$17,1)+AG1046</f>
        <v>156</v>
      </c>
      <c r="AI1046" s="227">
        <f t="shared" si="381"/>
        <v>0</v>
      </c>
      <c r="AJ1046" s="228">
        <f t="shared" si="337"/>
        <v>308</v>
      </c>
      <c r="AK1046" s="218"/>
      <c r="AL1046" s="229">
        <f t="shared" si="338"/>
        <v>0</v>
      </c>
      <c r="AM1046" s="204"/>
      <c r="AN1046" s="230">
        <v>8.5</v>
      </c>
      <c r="AO1046" s="231">
        <f t="shared" si="382"/>
        <v>0</v>
      </c>
      <c r="AP1046" s="232">
        <v>0.05</v>
      </c>
      <c r="AQ1046" s="233" t="s">
        <v>41</v>
      </c>
      <c r="AR1046" s="234">
        <f t="shared" si="383"/>
        <v>0</v>
      </c>
      <c r="AS1046" s="235"/>
      <c r="AT1046" s="236"/>
      <c r="AU1046" s="237"/>
      <c r="AV1046" s="238">
        <v>16</v>
      </c>
      <c r="AW1046" s="239">
        <f>'[1]Nastavení cen'!$H$17</f>
        <v>390</v>
      </c>
      <c r="AX1046" s="240">
        <v>120</v>
      </c>
    </row>
    <row r="1047" spans="1:50" ht="17.25" hidden="1" customHeight="1" x14ac:dyDescent="0.3">
      <c r="A1047" s="213"/>
      <c r="B1047" s="214"/>
      <c r="C1047" s="215"/>
      <c r="D1047" s="186"/>
      <c r="E1047" s="184"/>
      <c r="F1047" s="185"/>
      <c r="G1047" s="186"/>
      <c r="H1047" s="186"/>
      <c r="I1047" s="187"/>
      <c r="J1047" s="188"/>
      <c r="K1047" s="216"/>
      <c r="L1047" s="186"/>
      <c r="M1047" s="186"/>
      <c r="N1047" s="187"/>
      <c r="O1047" s="191"/>
      <c r="P1047" s="384" t="s">
        <v>713</v>
      </c>
      <c r="Q1047" s="218"/>
      <c r="R1047" s="219">
        <f t="shared" si="333"/>
        <v>0</v>
      </c>
      <c r="S1047" s="219">
        <f t="shared" si="334"/>
        <v>14</v>
      </c>
      <c r="T1047" s="195"/>
      <c r="U1047" s="196">
        <v>2</v>
      </c>
      <c r="V1047" s="89">
        <f t="shared" si="350"/>
        <v>0</v>
      </c>
      <c r="W1047" s="220" t="s">
        <v>439</v>
      </c>
      <c r="X1047" s="221" t="s">
        <v>1095</v>
      </c>
      <c r="Y1047" s="222" t="s">
        <v>1104</v>
      </c>
      <c r="Z1047" s="199"/>
      <c r="AA1047" s="199"/>
      <c r="AB1047" s="223">
        <v>0</v>
      </c>
      <c r="AC1047" s="224" t="s">
        <v>48</v>
      </c>
      <c r="AD1047" s="225">
        <f t="shared" si="379"/>
        <v>104</v>
      </c>
      <c r="AE1047" s="226">
        <f>CEILING(AD1047+AD1047*'[1]Nastavení cen'!$J$17,1)</f>
        <v>152</v>
      </c>
      <c r="AF1047" s="226">
        <f t="shared" si="380"/>
        <v>0</v>
      </c>
      <c r="AG1047" s="241">
        <f>CEILING(AX1047+(AX1047*'[1]Nastavení cen'!$G$17),1)</f>
        <v>170</v>
      </c>
      <c r="AH1047" s="242">
        <f>CEILING(AG1047*'[1]Nastavení cen'!$K$17,1)+AG1047</f>
        <v>221</v>
      </c>
      <c r="AI1047" s="242">
        <f t="shared" si="381"/>
        <v>0</v>
      </c>
      <c r="AJ1047" s="228">
        <f t="shared" si="337"/>
        <v>373</v>
      </c>
      <c r="AK1047" s="218"/>
      <c r="AL1047" s="229">
        <f t="shared" si="338"/>
        <v>0</v>
      </c>
      <c r="AM1047" s="204"/>
      <c r="AN1047" s="230">
        <v>8.5</v>
      </c>
      <c r="AO1047" s="231">
        <f t="shared" si="382"/>
        <v>0</v>
      </c>
      <c r="AP1047" s="232">
        <v>0.05</v>
      </c>
      <c r="AQ1047" s="233" t="s">
        <v>41</v>
      </c>
      <c r="AR1047" s="234">
        <f t="shared" si="383"/>
        <v>0</v>
      </c>
      <c r="AS1047" s="235"/>
      <c r="AT1047" s="236"/>
      <c r="AU1047" s="237"/>
      <c r="AV1047" s="238">
        <v>16</v>
      </c>
      <c r="AW1047" s="239">
        <f>'[1]Nastavení cen'!$H$17</f>
        <v>390</v>
      </c>
      <c r="AX1047" s="240">
        <v>170</v>
      </c>
    </row>
    <row r="1048" spans="1:50" ht="17.25" hidden="1" customHeight="1" x14ac:dyDescent="0.3">
      <c r="A1048" s="213"/>
      <c r="B1048" s="214"/>
      <c r="C1048" s="215"/>
      <c r="D1048" s="186"/>
      <c r="E1048" s="184"/>
      <c r="F1048" s="185"/>
      <c r="G1048" s="186"/>
      <c r="H1048" s="186"/>
      <c r="I1048" s="187"/>
      <c r="J1048" s="188"/>
      <c r="K1048" s="216"/>
      <c r="L1048" s="186"/>
      <c r="M1048" s="186"/>
      <c r="N1048" s="187"/>
      <c r="O1048" s="191"/>
      <c r="P1048" s="384" t="s">
        <v>713</v>
      </c>
      <c r="Q1048" s="218"/>
      <c r="R1048" s="219">
        <f t="shared" si="333"/>
        <v>0</v>
      </c>
      <c r="S1048" s="219">
        <f t="shared" si="334"/>
        <v>14</v>
      </c>
      <c r="T1048" s="195"/>
      <c r="U1048" s="196">
        <v>5</v>
      </c>
      <c r="V1048" s="89">
        <f t="shared" si="350"/>
        <v>0</v>
      </c>
      <c r="W1048" s="220" t="s">
        <v>439</v>
      </c>
      <c r="X1048" s="221" t="s">
        <v>1095</v>
      </c>
      <c r="Y1048" s="222" t="s">
        <v>1105</v>
      </c>
      <c r="Z1048" s="199"/>
      <c r="AA1048" s="199"/>
      <c r="AB1048" s="223">
        <v>0</v>
      </c>
      <c r="AC1048" s="224" t="s">
        <v>48</v>
      </c>
      <c r="AD1048" s="225">
        <f t="shared" si="379"/>
        <v>104</v>
      </c>
      <c r="AE1048" s="226">
        <f>CEILING(AD1048+AD1048*'[1]Nastavení cen'!$J$17,1)</f>
        <v>152</v>
      </c>
      <c r="AF1048" s="226">
        <f t="shared" si="380"/>
        <v>0</v>
      </c>
      <c r="AG1048" s="227">
        <f>CEILING(AX1048+(AX1048*'[1]Nastavení cen'!$G$17),1)</f>
        <v>170</v>
      </c>
      <c r="AH1048" s="227">
        <f>CEILING(AG1048*'[1]Nastavení cen'!$K$17,1)+AG1048</f>
        <v>221</v>
      </c>
      <c r="AI1048" s="227">
        <f t="shared" si="381"/>
        <v>0</v>
      </c>
      <c r="AJ1048" s="228">
        <f t="shared" si="337"/>
        <v>373</v>
      </c>
      <c r="AK1048" s="218"/>
      <c r="AL1048" s="229">
        <f t="shared" si="338"/>
        <v>0</v>
      </c>
      <c r="AM1048" s="204"/>
      <c r="AN1048" s="230">
        <v>8.5</v>
      </c>
      <c r="AO1048" s="231">
        <f t="shared" si="382"/>
        <v>0</v>
      </c>
      <c r="AP1048" s="232">
        <v>0.05</v>
      </c>
      <c r="AQ1048" s="233" t="s">
        <v>41</v>
      </c>
      <c r="AR1048" s="234">
        <f t="shared" si="383"/>
        <v>0</v>
      </c>
      <c r="AS1048" s="235"/>
      <c r="AT1048" s="236"/>
      <c r="AU1048" s="237"/>
      <c r="AV1048" s="238">
        <v>16</v>
      </c>
      <c r="AW1048" s="239">
        <f>'[1]Nastavení cen'!$H$17</f>
        <v>390</v>
      </c>
      <c r="AX1048" s="240">
        <v>170</v>
      </c>
    </row>
    <row r="1049" spans="1:50" ht="17.25" hidden="1" customHeight="1" x14ac:dyDescent="0.3">
      <c r="A1049" s="213"/>
      <c r="B1049" s="214"/>
      <c r="C1049" s="215"/>
      <c r="D1049" s="186"/>
      <c r="E1049" s="184"/>
      <c r="F1049" s="185"/>
      <c r="G1049" s="186"/>
      <c r="H1049" s="186"/>
      <c r="I1049" s="187"/>
      <c r="J1049" s="188"/>
      <c r="K1049" s="216"/>
      <c r="L1049" s="186"/>
      <c r="M1049" s="186"/>
      <c r="N1049" s="187"/>
      <c r="O1049" s="191"/>
      <c r="P1049" s="384" t="s">
        <v>713</v>
      </c>
      <c r="Q1049" s="218"/>
      <c r="R1049" s="219">
        <f t="shared" si="333"/>
        <v>0</v>
      </c>
      <c r="S1049" s="219">
        <f t="shared" si="334"/>
        <v>14</v>
      </c>
      <c r="T1049" s="195"/>
      <c r="U1049" s="196">
        <v>2</v>
      </c>
      <c r="V1049" s="89">
        <f t="shared" si="350"/>
        <v>0</v>
      </c>
      <c r="W1049" s="220" t="s">
        <v>439</v>
      </c>
      <c r="X1049" s="221" t="s">
        <v>1095</v>
      </c>
      <c r="Y1049" s="222" t="s">
        <v>1106</v>
      </c>
      <c r="Z1049" s="199"/>
      <c r="AA1049" s="199"/>
      <c r="AB1049" s="223">
        <v>0</v>
      </c>
      <c r="AC1049" s="224" t="s">
        <v>48</v>
      </c>
      <c r="AD1049" s="225">
        <f t="shared" si="379"/>
        <v>104</v>
      </c>
      <c r="AE1049" s="226">
        <f>CEILING(AD1049+AD1049*'[1]Nastavení cen'!$J$17,1)</f>
        <v>152</v>
      </c>
      <c r="AF1049" s="226">
        <f t="shared" si="380"/>
        <v>0</v>
      </c>
      <c r="AG1049" s="241">
        <f>CEILING(AX1049+(AX1049*'[1]Nastavení cen'!$G$17),1)</f>
        <v>230</v>
      </c>
      <c r="AH1049" s="242">
        <f>CEILING(AG1049*'[1]Nastavení cen'!$K$17,1)+AG1049</f>
        <v>299</v>
      </c>
      <c r="AI1049" s="242">
        <f t="shared" si="381"/>
        <v>0</v>
      </c>
      <c r="AJ1049" s="228">
        <f t="shared" si="337"/>
        <v>451</v>
      </c>
      <c r="AK1049" s="218"/>
      <c r="AL1049" s="229">
        <f t="shared" si="338"/>
        <v>0</v>
      </c>
      <c r="AM1049" s="204"/>
      <c r="AN1049" s="230">
        <v>8.5</v>
      </c>
      <c r="AO1049" s="231">
        <f t="shared" si="382"/>
        <v>0</v>
      </c>
      <c r="AP1049" s="232">
        <v>0.05</v>
      </c>
      <c r="AQ1049" s="233" t="s">
        <v>41</v>
      </c>
      <c r="AR1049" s="234">
        <f t="shared" si="383"/>
        <v>0</v>
      </c>
      <c r="AS1049" s="235"/>
      <c r="AT1049" s="236"/>
      <c r="AU1049" s="237"/>
      <c r="AV1049" s="238">
        <v>16</v>
      </c>
      <c r="AW1049" s="239">
        <f>'[1]Nastavení cen'!$H$17</f>
        <v>390</v>
      </c>
      <c r="AX1049" s="240">
        <v>230</v>
      </c>
    </row>
    <row r="1050" spans="1:50" ht="17.25" hidden="1" customHeight="1" x14ac:dyDescent="0.3">
      <c r="A1050" s="213"/>
      <c r="B1050" s="214"/>
      <c r="C1050" s="215"/>
      <c r="D1050" s="186"/>
      <c r="E1050" s="184"/>
      <c r="F1050" s="185"/>
      <c r="G1050" s="186"/>
      <c r="H1050" s="186"/>
      <c r="I1050" s="187"/>
      <c r="J1050" s="188"/>
      <c r="K1050" s="216"/>
      <c r="L1050" s="186"/>
      <c r="M1050" s="186"/>
      <c r="N1050" s="187"/>
      <c r="O1050" s="191"/>
      <c r="P1050" s="384" t="s">
        <v>713</v>
      </c>
      <c r="Q1050" s="218"/>
      <c r="R1050" s="219">
        <f t="shared" si="333"/>
        <v>0</v>
      </c>
      <c r="S1050" s="219">
        <f t="shared" si="334"/>
        <v>14</v>
      </c>
      <c r="T1050" s="195"/>
      <c r="U1050" s="196">
        <v>5</v>
      </c>
      <c r="V1050" s="89">
        <f t="shared" si="350"/>
        <v>0</v>
      </c>
      <c r="W1050" s="220" t="s">
        <v>439</v>
      </c>
      <c r="X1050" s="221" t="s">
        <v>1095</v>
      </c>
      <c r="Y1050" s="222" t="s">
        <v>441</v>
      </c>
      <c r="Z1050" s="199"/>
      <c r="AA1050" s="199"/>
      <c r="AB1050" s="223">
        <v>0</v>
      </c>
      <c r="AC1050" s="224" t="s">
        <v>48</v>
      </c>
      <c r="AD1050" s="225">
        <f t="shared" si="379"/>
        <v>104</v>
      </c>
      <c r="AE1050" s="226">
        <f>CEILING(AD1050+AD1050*'[1]Nastavení cen'!$J$17,1)</f>
        <v>152</v>
      </c>
      <c r="AF1050" s="226">
        <f t="shared" si="380"/>
        <v>0</v>
      </c>
      <c r="AG1050" s="227">
        <f>CEILING(AX1050+(AX1050*'[1]Nastavení cen'!$G$17),1)</f>
        <v>230</v>
      </c>
      <c r="AH1050" s="227">
        <f>CEILING(AG1050*'[1]Nastavení cen'!$K$17,1)+AG1050</f>
        <v>299</v>
      </c>
      <c r="AI1050" s="227">
        <f t="shared" si="381"/>
        <v>0</v>
      </c>
      <c r="AJ1050" s="228">
        <f t="shared" si="337"/>
        <v>451</v>
      </c>
      <c r="AK1050" s="218"/>
      <c r="AL1050" s="229">
        <f t="shared" si="338"/>
        <v>0</v>
      </c>
      <c r="AM1050" s="204"/>
      <c r="AN1050" s="230">
        <v>8.5</v>
      </c>
      <c r="AO1050" s="231">
        <f t="shared" si="382"/>
        <v>0</v>
      </c>
      <c r="AP1050" s="232">
        <v>0.05</v>
      </c>
      <c r="AQ1050" s="233" t="s">
        <v>41</v>
      </c>
      <c r="AR1050" s="234">
        <f t="shared" si="383"/>
        <v>0</v>
      </c>
      <c r="AS1050" s="235"/>
      <c r="AT1050" s="236"/>
      <c r="AU1050" s="237"/>
      <c r="AV1050" s="238">
        <v>16</v>
      </c>
      <c r="AW1050" s="239">
        <f>'[1]Nastavení cen'!$H$17</f>
        <v>390</v>
      </c>
      <c r="AX1050" s="240">
        <v>230</v>
      </c>
    </row>
    <row r="1051" spans="1:50" ht="17.25" hidden="1" customHeight="1" x14ac:dyDescent="0.3">
      <c r="A1051" s="213"/>
      <c r="B1051" s="214"/>
      <c r="C1051" s="215"/>
      <c r="D1051" s="186"/>
      <c r="E1051" s="184"/>
      <c r="F1051" s="185"/>
      <c r="G1051" s="186"/>
      <c r="H1051" s="186"/>
      <c r="I1051" s="187"/>
      <c r="J1051" s="188"/>
      <c r="K1051" s="216"/>
      <c r="L1051" s="186"/>
      <c r="M1051" s="186"/>
      <c r="N1051" s="187"/>
      <c r="O1051" s="191"/>
      <c r="P1051" s="384" t="s">
        <v>713</v>
      </c>
      <c r="Q1051" s="218"/>
      <c r="R1051" s="219">
        <f t="shared" si="333"/>
        <v>0</v>
      </c>
      <c r="S1051" s="219">
        <f t="shared" si="334"/>
        <v>14</v>
      </c>
      <c r="T1051" s="195"/>
      <c r="U1051" s="196">
        <v>2</v>
      </c>
      <c r="V1051" s="89">
        <f t="shared" si="350"/>
        <v>0</v>
      </c>
      <c r="W1051" s="220" t="s">
        <v>439</v>
      </c>
      <c r="X1051" s="221" t="s">
        <v>1095</v>
      </c>
      <c r="Y1051" s="222" t="s">
        <v>1107</v>
      </c>
      <c r="Z1051" s="199"/>
      <c r="AA1051" s="199"/>
      <c r="AB1051" s="223">
        <v>0</v>
      </c>
      <c r="AC1051" s="224" t="s">
        <v>48</v>
      </c>
      <c r="AD1051" s="225">
        <f t="shared" si="379"/>
        <v>104</v>
      </c>
      <c r="AE1051" s="226">
        <f>CEILING(AD1051+AD1051*'[1]Nastavení cen'!$J$17,1)</f>
        <v>152</v>
      </c>
      <c r="AF1051" s="226">
        <f t="shared" si="380"/>
        <v>0</v>
      </c>
      <c r="AG1051" s="241">
        <f>CEILING(AX1051+(AX1051*'[1]Nastavení cen'!$G$17),1)</f>
        <v>380</v>
      </c>
      <c r="AH1051" s="242">
        <f>CEILING(AG1051*'[1]Nastavení cen'!$K$17,1)+AG1051</f>
        <v>494</v>
      </c>
      <c r="AI1051" s="242">
        <f t="shared" si="381"/>
        <v>0</v>
      </c>
      <c r="AJ1051" s="228">
        <f t="shared" si="337"/>
        <v>646</v>
      </c>
      <c r="AK1051" s="218"/>
      <c r="AL1051" s="229">
        <f t="shared" si="338"/>
        <v>0</v>
      </c>
      <c r="AM1051" s="204"/>
      <c r="AN1051" s="230">
        <v>8.5</v>
      </c>
      <c r="AO1051" s="231">
        <f t="shared" si="382"/>
        <v>0</v>
      </c>
      <c r="AP1051" s="232">
        <v>0.05</v>
      </c>
      <c r="AQ1051" s="233" t="s">
        <v>41</v>
      </c>
      <c r="AR1051" s="234">
        <f t="shared" si="383"/>
        <v>0</v>
      </c>
      <c r="AS1051" s="235"/>
      <c r="AT1051" s="236"/>
      <c r="AU1051" s="237"/>
      <c r="AV1051" s="238">
        <v>16</v>
      </c>
      <c r="AW1051" s="239">
        <f>'[1]Nastavení cen'!$H$17</f>
        <v>390</v>
      </c>
      <c r="AX1051" s="240">
        <v>380</v>
      </c>
    </row>
    <row r="1052" spans="1:50" ht="17.25" hidden="1" customHeight="1" x14ac:dyDescent="0.3">
      <c r="A1052" s="213"/>
      <c r="B1052" s="214"/>
      <c r="C1052" s="215"/>
      <c r="D1052" s="186"/>
      <c r="E1052" s="184"/>
      <c r="F1052" s="185"/>
      <c r="G1052" s="186"/>
      <c r="H1052" s="186"/>
      <c r="I1052" s="187"/>
      <c r="J1052" s="188"/>
      <c r="K1052" s="216"/>
      <c r="L1052" s="186"/>
      <c r="M1052" s="186"/>
      <c r="N1052" s="187"/>
      <c r="O1052" s="191"/>
      <c r="P1052" s="384" t="s">
        <v>713</v>
      </c>
      <c r="Q1052" s="218"/>
      <c r="R1052" s="219">
        <f t="shared" si="333"/>
        <v>0</v>
      </c>
      <c r="S1052" s="219">
        <f t="shared" si="334"/>
        <v>14</v>
      </c>
      <c r="T1052" s="195"/>
      <c r="U1052" s="196">
        <v>5</v>
      </c>
      <c r="V1052" s="89">
        <f t="shared" si="350"/>
        <v>0</v>
      </c>
      <c r="W1052" s="220" t="s">
        <v>439</v>
      </c>
      <c r="X1052" s="221" t="s">
        <v>1095</v>
      </c>
      <c r="Y1052" s="222" t="s">
        <v>443</v>
      </c>
      <c r="Z1052" s="199"/>
      <c r="AA1052" s="199"/>
      <c r="AB1052" s="223">
        <v>0</v>
      </c>
      <c r="AC1052" s="224" t="s">
        <v>48</v>
      </c>
      <c r="AD1052" s="225">
        <f t="shared" si="379"/>
        <v>104</v>
      </c>
      <c r="AE1052" s="226">
        <f>CEILING(AD1052+AD1052*'[1]Nastavení cen'!$J$17,1)</f>
        <v>152</v>
      </c>
      <c r="AF1052" s="226">
        <f t="shared" si="380"/>
        <v>0</v>
      </c>
      <c r="AG1052" s="227">
        <f>CEILING(AX1052+(AX1052*'[1]Nastavení cen'!$G$17),1)</f>
        <v>380</v>
      </c>
      <c r="AH1052" s="227">
        <f>CEILING(AG1052*'[1]Nastavení cen'!$K$17,1)+AG1052</f>
        <v>494</v>
      </c>
      <c r="AI1052" s="227">
        <f t="shared" si="381"/>
        <v>0</v>
      </c>
      <c r="AJ1052" s="228">
        <f t="shared" si="337"/>
        <v>646</v>
      </c>
      <c r="AK1052" s="218"/>
      <c r="AL1052" s="229">
        <f t="shared" si="338"/>
        <v>0</v>
      </c>
      <c r="AM1052" s="204"/>
      <c r="AN1052" s="230">
        <v>8.5</v>
      </c>
      <c r="AO1052" s="231">
        <f t="shared" si="382"/>
        <v>0</v>
      </c>
      <c r="AP1052" s="232">
        <v>0.05</v>
      </c>
      <c r="AQ1052" s="233" t="s">
        <v>41</v>
      </c>
      <c r="AR1052" s="234">
        <f t="shared" si="383"/>
        <v>0</v>
      </c>
      <c r="AS1052" s="235"/>
      <c r="AT1052" s="236"/>
      <c r="AU1052" s="237"/>
      <c r="AV1052" s="238">
        <v>16</v>
      </c>
      <c r="AW1052" s="239">
        <f>'[1]Nastavení cen'!$H$17</f>
        <v>390</v>
      </c>
      <c r="AX1052" s="240">
        <v>380</v>
      </c>
    </row>
    <row r="1053" spans="1:50" ht="17.25" hidden="1" customHeight="1" x14ac:dyDescent="0.3">
      <c r="A1053" s="213"/>
      <c r="B1053" s="214"/>
      <c r="C1053" s="215"/>
      <c r="D1053" s="186"/>
      <c r="E1053" s="184"/>
      <c r="F1053" s="185"/>
      <c r="G1053" s="186"/>
      <c r="H1053" s="186"/>
      <c r="I1053" s="187"/>
      <c r="J1053" s="188"/>
      <c r="K1053" s="216"/>
      <c r="L1053" s="186"/>
      <c r="M1053" s="186"/>
      <c r="N1053" s="187"/>
      <c r="O1053" s="191"/>
      <c r="P1053" s="384" t="s">
        <v>713</v>
      </c>
      <c r="Q1053" s="218"/>
      <c r="R1053" s="219">
        <f t="shared" si="333"/>
        <v>0</v>
      </c>
      <c r="S1053" s="219">
        <f t="shared" si="334"/>
        <v>14</v>
      </c>
      <c r="T1053" s="195"/>
      <c r="U1053" s="196">
        <v>2</v>
      </c>
      <c r="V1053" s="89">
        <f t="shared" si="350"/>
        <v>0</v>
      </c>
      <c r="W1053" s="220" t="s">
        <v>276</v>
      </c>
      <c r="X1053" s="221" t="s">
        <v>1108</v>
      </c>
      <c r="Y1053" s="222" t="s">
        <v>1109</v>
      </c>
      <c r="Z1053" s="199"/>
      <c r="AA1053" s="218"/>
      <c r="AB1053" s="223">
        <v>0</v>
      </c>
      <c r="AC1053" s="224" t="s">
        <v>146</v>
      </c>
      <c r="AD1053" s="225">
        <f t="shared" si="379"/>
        <v>20</v>
      </c>
      <c r="AE1053" s="226">
        <f>CEILING(AD1053+AD1053*'[1]Nastavení cen'!$J$17,1)</f>
        <v>30</v>
      </c>
      <c r="AF1053" s="226">
        <f t="shared" si="380"/>
        <v>0</v>
      </c>
      <c r="AG1053" s="241">
        <f>CEILING(AX1053+(AX1053*'[1]Nastavení cen'!$G$17),1)</f>
        <v>7</v>
      </c>
      <c r="AH1053" s="242">
        <f>CEILING(AG1053*'[1]Nastavení cen'!$K$17,1)+AG1053</f>
        <v>10</v>
      </c>
      <c r="AI1053" s="242">
        <f t="shared" si="381"/>
        <v>0</v>
      </c>
      <c r="AJ1053" s="228">
        <f t="shared" si="337"/>
        <v>40</v>
      </c>
      <c r="AK1053" s="218"/>
      <c r="AL1053" s="229">
        <f t="shared" si="338"/>
        <v>0</v>
      </c>
      <c r="AM1053" s="204"/>
      <c r="AN1053" s="230">
        <v>0.01</v>
      </c>
      <c r="AO1053" s="231">
        <f t="shared" si="382"/>
        <v>0</v>
      </c>
      <c r="AP1053" s="232">
        <v>0.05</v>
      </c>
      <c r="AQ1053" s="233" t="s">
        <v>41</v>
      </c>
      <c r="AR1053" s="234">
        <f t="shared" si="383"/>
        <v>0</v>
      </c>
      <c r="AS1053" s="235"/>
      <c r="AT1053" s="236"/>
      <c r="AU1053" s="237"/>
      <c r="AV1053" s="238">
        <v>3</v>
      </c>
      <c r="AW1053" s="239">
        <f>'[1]Nastavení cen'!$H$17</f>
        <v>390</v>
      </c>
      <c r="AX1053" s="240">
        <v>7</v>
      </c>
    </row>
    <row r="1054" spans="1:50" ht="17.25" hidden="1" customHeight="1" x14ac:dyDescent="0.3">
      <c r="A1054" s="213"/>
      <c r="B1054" s="214"/>
      <c r="C1054" s="215"/>
      <c r="D1054" s="186"/>
      <c r="E1054" s="184"/>
      <c r="F1054" s="185"/>
      <c r="G1054" s="186"/>
      <c r="H1054" s="186"/>
      <c r="I1054" s="187"/>
      <c r="J1054" s="188"/>
      <c r="K1054" s="216"/>
      <c r="L1054" s="186"/>
      <c r="M1054" s="186"/>
      <c r="N1054" s="187"/>
      <c r="O1054" s="191"/>
      <c r="P1054" s="384" t="s">
        <v>713</v>
      </c>
      <c r="Q1054" s="218"/>
      <c r="R1054" s="219">
        <f t="shared" si="333"/>
        <v>0</v>
      </c>
      <c r="S1054" s="219">
        <f t="shared" si="334"/>
        <v>14</v>
      </c>
      <c r="T1054" s="195"/>
      <c r="U1054" s="196">
        <v>2</v>
      </c>
      <c r="V1054" s="89">
        <f t="shared" si="350"/>
        <v>0</v>
      </c>
      <c r="W1054" s="220" t="s">
        <v>276</v>
      </c>
      <c r="X1054" s="221" t="s">
        <v>1110</v>
      </c>
      <c r="Y1054" s="222" t="s">
        <v>1111</v>
      </c>
      <c r="Z1054" s="199"/>
      <c r="AA1054" s="218"/>
      <c r="AB1054" s="223">
        <v>0</v>
      </c>
      <c r="AC1054" s="224" t="s">
        <v>146</v>
      </c>
      <c r="AD1054" s="225">
        <f t="shared" si="379"/>
        <v>20</v>
      </c>
      <c r="AE1054" s="226">
        <f>CEILING(AD1054+AD1054*'[1]Nastavení cen'!$J$17,1)</f>
        <v>30</v>
      </c>
      <c r="AF1054" s="226">
        <f t="shared" si="380"/>
        <v>0</v>
      </c>
      <c r="AG1054" s="241">
        <f>CEILING(AX1054+(AX1054*'[1]Nastavení cen'!$G$17),1)</f>
        <v>6</v>
      </c>
      <c r="AH1054" s="242">
        <f>CEILING(AG1054*'[1]Nastavení cen'!$K$17,1)+AG1054</f>
        <v>8</v>
      </c>
      <c r="AI1054" s="242">
        <f t="shared" si="381"/>
        <v>0</v>
      </c>
      <c r="AJ1054" s="228">
        <f t="shared" si="337"/>
        <v>38</v>
      </c>
      <c r="AK1054" s="218"/>
      <c r="AL1054" s="229">
        <f t="shared" si="338"/>
        <v>0</v>
      </c>
      <c r="AM1054" s="204"/>
      <c r="AN1054" s="230">
        <v>0.01</v>
      </c>
      <c r="AO1054" s="231">
        <f t="shared" si="382"/>
        <v>0</v>
      </c>
      <c r="AP1054" s="232">
        <v>0.05</v>
      </c>
      <c r="AQ1054" s="233" t="s">
        <v>41</v>
      </c>
      <c r="AR1054" s="234">
        <f t="shared" si="383"/>
        <v>0</v>
      </c>
      <c r="AS1054" s="235"/>
      <c r="AT1054" s="236"/>
      <c r="AU1054" s="237"/>
      <c r="AV1054" s="238">
        <v>3</v>
      </c>
      <c r="AW1054" s="239">
        <f>'[1]Nastavení cen'!$H$17</f>
        <v>390</v>
      </c>
      <c r="AX1054" s="240">
        <v>6</v>
      </c>
    </row>
    <row r="1055" spans="1:50" ht="17.25" hidden="1" customHeight="1" x14ac:dyDescent="0.3">
      <c r="A1055" s="213"/>
      <c r="B1055" s="214"/>
      <c r="C1055" s="215"/>
      <c r="D1055" s="186"/>
      <c r="E1055" s="184"/>
      <c r="F1055" s="185"/>
      <c r="G1055" s="186"/>
      <c r="H1055" s="186"/>
      <c r="I1055" s="187"/>
      <c r="J1055" s="188"/>
      <c r="K1055" s="216"/>
      <c r="L1055" s="186"/>
      <c r="M1055" s="186"/>
      <c r="N1055" s="187"/>
      <c r="O1055" s="191"/>
      <c r="P1055" s="384" t="s">
        <v>713</v>
      </c>
      <c r="Q1055" s="218"/>
      <c r="R1055" s="219">
        <f t="shared" si="333"/>
        <v>0</v>
      </c>
      <c r="S1055" s="219">
        <f t="shared" si="334"/>
        <v>14</v>
      </c>
      <c r="T1055" s="195"/>
      <c r="U1055" s="196">
        <v>1</v>
      </c>
      <c r="V1055" s="89">
        <f t="shared" si="350"/>
        <v>0</v>
      </c>
      <c r="W1055" s="220" t="s">
        <v>276</v>
      </c>
      <c r="X1055" s="221" t="s">
        <v>1110</v>
      </c>
      <c r="Y1055" s="222" t="s">
        <v>1112</v>
      </c>
      <c r="Z1055" s="199"/>
      <c r="AA1055" s="218"/>
      <c r="AB1055" s="223">
        <v>0</v>
      </c>
      <c r="AC1055" s="224" t="s">
        <v>146</v>
      </c>
      <c r="AD1055" s="225">
        <f t="shared" si="379"/>
        <v>20</v>
      </c>
      <c r="AE1055" s="226">
        <f>CEILING(AD1055+AD1055*'[1]Nastavení cen'!$J$17,1)</f>
        <v>30</v>
      </c>
      <c r="AF1055" s="226">
        <f t="shared" si="380"/>
        <v>0</v>
      </c>
      <c r="AG1055" s="241">
        <f>CEILING(AX1055+(AX1055*'[1]Nastavení cen'!$G$17),1)</f>
        <v>11</v>
      </c>
      <c r="AH1055" s="242">
        <f>CEILING(AG1055*'[1]Nastavení cen'!$K$17,1)+AG1055</f>
        <v>15</v>
      </c>
      <c r="AI1055" s="242">
        <f t="shared" si="381"/>
        <v>0</v>
      </c>
      <c r="AJ1055" s="228">
        <f t="shared" si="337"/>
        <v>45</v>
      </c>
      <c r="AK1055" s="218"/>
      <c r="AL1055" s="229">
        <f t="shared" si="338"/>
        <v>0</v>
      </c>
      <c r="AM1055" s="204"/>
      <c r="AN1055" s="230">
        <v>0.02</v>
      </c>
      <c r="AO1055" s="231">
        <f t="shared" si="382"/>
        <v>0</v>
      </c>
      <c r="AP1055" s="232">
        <v>0.05</v>
      </c>
      <c r="AQ1055" s="233" t="s">
        <v>41</v>
      </c>
      <c r="AR1055" s="234">
        <f t="shared" si="383"/>
        <v>0</v>
      </c>
      <c r="AS1055" s="235"/>
      <c r="AT1055" s="236"/>
      <c r="AU1055" s="237"/>
      <c r="AV1055" s="238">
        <v>3</v>
      </c>
      <c r="AW1055" s="239">
        <f>'[1]Nastavení cen'!$H$17</f>
        <v>390</v>
      </c>
      <c r="AX1055" s="240">
        <v>11</v>
      </c>
    </row>
    <row r="1056" spans="1:50" ht="17.25" hidden="1" customHeight="1" x14ac:dyDescent="0.3">
      <c r="A1056" s="213"/>
      <c r="B1056" s="214"/>
      <c r="C1056" s="215"/>
      <c r="D1056" s="186"/>
      <c r="E1056" s="184"/>
      <c r="F1056" s="185"/>
      <c r="G1056" s="186"/>
      <c r="H1056" s="186"/>
      <c r="I1056" s="187"/>
      <c r="J1056" s="188"/>
      <c r="K1056" s="216"/>
      <c r="L1056" s="186"/>
      <c r="M1056" s="186"/>
      <c r="N1056" s="187"/>
      <c r="O1056" s="191"/>
      <c r="P1056" s="384" t="s">
        <v>713</v>
      </c>
      <c r="Q1056" s="218"/>
      <c r="R1056" s="219">
        <f t="shared" si="333"/>
        <v>0</v>
      </c>
      <c r="S1056" s="219">
        <f t="shared" si="334"/>
        <v>14</v>
      </c>
      <c r="T1056" s="195"/>
      <c r="U1056" s="196">
        <v>1</v>
      </c>
      <c r="V1056" s="89">
        <f t="shared" si="350"/>
        <v>0</v>
      </c>
      <c r="W1056" s="220" t="s">
        <v>276</v>
      </c>
      <c r="X1056" s="221" t="s">
        <v>1110</v>
      </c>
      <c r="Y1056" s="222" t="s">
        <v>1113</v>
      </c>
      <c r="Z1056" s="199"/>
      <c r="AA1056" s="218"/>
      <c r="AB1056" s="223">
        <v>0</v>
      </c>
      <c r="AC1056" s="224" t="s">
        <v>146</v>
      </c>
      <c r="AD1056" s="225">
        <f t="shared" si="379"/>
        <v>20</v>
      </c>
      <c r="AE1056" s="226">
        <f>CEILING(AD1056+AD1056*'[1]Nastavení cen'!$J$17,1)</f>
        <v>30</v>
      </c>
      <c r="AF1056" s="226">
        <f t="shared" si="380"/>
        <v>0</v>
      </c>
      <c r="AG1056" s="241">
        <f>CEILING(AX1056+(AX1056*'[1]Nastavení cen'!$G$17),1)</f>
        <v>22</v>
      </c>
      <c r="AH1056" s="242">
        <f>CEILING(AG1056*'[1]Nastavení cen'!$K$17,1)+AG1056</f>
        <v>29</v>
      </c>
      <c r="AI1056" s="242">
        <f t="shared" si="381"/>
        <v>0</v>
      </c>
      <c r="AJ1056" s="228">
        <f t="shared" si="337"/>
        <v>59</v>
      </c>
      <c r="AK1056" s="218"/>
      <c r="AL1056" s="229">
        <f t="shared" si="338"/>
        <v>0</v>
      </c>
      <c r="AM1056" s="204"/>
      <c r="AN1056" s="230">
        <v>0.05</v>
      </c>
      <c r="AO1056" s="231">
        <f t="shared" si="382"/>
        <v>0</v>
      </c>
      <c r="AP1056" s="232">
        <v>0.05</v>
      </c>
      <c r="AQ1056" s="233" t="s">
        <v>41</v>
      </c>
      <c r="AR1056" s="234">
        <f t="shared" si="383"/>
        <v>0</v>
      </c>
      <c r="AS1056" s="235"/>
      <c r="AT1056" s="236"/>
      <c r="AU1056" s="237"/>
      <c r="AV1056" s="238">
        <v>3</v>
      </c>
      <c r="AW1056" s="239">
        <f>'[1]Nastavení cen'!$H$17</f>
        <v>390</v>
      </c>
      <c r="AX1056" s="240">
        <v>22</v>
      </c>
    </row>
    <row r="1057" spans="1:50" ht="17.25" hidden="1" customHeight="1" x14ac:dyDescent="0.3">
      <c r="A1057" s="213"/>
      <c r="B1057" s="214"/>
      <c r="C1057" s="215"/>
      <c r="D1057" s="186"/>
      <c r="E1057" s="184"/>
      <c r="F1057" s="185"/>
      <c r="G1057" s="186"/>
      <c r="H1057" s="186"/>
      <c r="I1057" s="187"/>
      <c r="J1057" s="188"/>
      <c r="K1057" s="216"/>
      <c r="L1057" s="186"/>
      <c r="M1057" s="186"/>
      <c r="N1057" s="187"/>
      <c r="O1057" s="191"/>
      <c r="P1057" s="384" t="s">
        <v>713</v>
      </c>
      <c r="Q1057" s="218"/>
      <c r="R1057" s="219">
        <f t="shared" si="333"/>
        <v>0</v>
      </c>
      <c r="S1057" s="219">
        <f t="shared" si="334"/>
        <v>14</v>
      </c>
      <c r="T1057" s="195"/>
      <c r="U1057" s="196">
        <v>1</v>
      </c>
      <c r="V1057" s="89">
        <f t="shared" si="350"/>
        <v>0</v>
      </c>
      <c r="W1057" s="220" t="s">
        <v>276</v>
      </c>
      <c r="X1057" s="221" t="s">
        <v>1114</v>
      </c>
      <c r="Y1057" s="222" t="s">
        <v>1115</v>
      </c>
      <c r="Z1057" s="199"/>
      <c r="AA1057" s="218"/>
      <c r="AB1057" s="223">
        <v>0</v>
      </c>
      <c r="AC1057" s="224" t="s">
        <v>48</v>
      </c>
      <c r="AD1057" s="225">
        <f t="shared" si="379"/>
        <v>13</v>
      </c>
      <c r="AE1057" s="226">
        <f>CEILING(AD1057+AD1057*'[1]Nastavení cen'!$J$17,1)</f>
        <v>19</v>
      </c>
      <c r="AF1057" s="226">
        <f t="shared" si="380"/>
        <v>0</v>
      </c>
      <c r="AG1057" s="241">
        <f>CEILING(AX1057+(AX1057*'[1]Nastavení cen'!$G$17),1)</f>
        <v>20</v>
      </c>
      <c r="AH1057" s="242">
        <f>CEILING(AG1057*'[1]Nastavení cen'!$K$17,1)+AG1057</f>
        <v>26</v>
      </c>
      <c r="AI1057" s="242">
        <f t="shared" si="381"/>
        <v>0</v>
      </c>
      <c r="AJ1057" s="228">
        <f t="shared" si="337"/>
        <v>45</v>
      </c>
      <c r="AK1057" s="218"/>
      <c r="AL1057" s="229">
        <f t="shared" si="338"/>
        <v>0</v>
      </c>
      <c r="AM1057" s="204"/>
      <c r="AN1057" s="230">
        <v>0.03</v>
      </c>
      <c r="AO1057" s="231">
        <f t="shared" si="382"/>
        <v>0</v>
      </c>
      <c r="AP1057" s="232">
        <v>0.05</v>
      </c>
      <c r="AQ1057" s="233" t="s">
        <v>41</v>
      </c>
      <c r="AR1057" s="234">
        <f t="shared" si="383"/>
        <v>0</v>
      </c>
      <c r="AS1057" s="235"/>
      <c r="AT1057" s="236"/>
      <c r="AU1057" s="237"/>
      <c r="AV1057" s="238">
        <v>2</v>
      </c>
      <c r="AW1057" s="239">
        <f>'[1]Nastavení cen'!$H$17</f>
        <v>390</v>
      </c>
      <c r="AX1057" s="240">
        <v>20</v>
      </c>
    </row>
    <row r="1058" spans="1:50" ht="17.25" hidden="1" customHeight="1" x14ac:dyDescent="0.3">
      <c r="A1058" s="213"/>
      <c r="B1058" s="214"/>
      <c r="C1058" s="215"/>
      <c r="D1058" s="186"/>
      <c r="E1058" s="184"/>
      <c r="F1058" s="185"/>
      <c r="G1058" s="186"/>
      <c r="H1058" s="186"/>
      <c r="I1058" s="187"/>
      <c r="J1058" s="188"/>
      <c r="K1058" s="216"/>
      <c r="L1058" s="186"/>
      <c r="M1058" s="186"/>
      <c r="N1058" s="187"/>
      <c r="O1058" s="191"/>
      <c r="P1058" s="384" t="s">
        <v>713</v>
      </c>
      <c r="Q1058" s="218"/>
      <c r="R1058" s="219">
        <f t="shared" si="333"/>
        <v>0</v>
      </c>
      <c r="S1058" s="219">
        <f t="shared" si="334"/>
        <v>14</v>
      </c>
      <c r="T1058" s="195"/>
      <c r="U1058" s="196">
        <v>1</v>
      </c>
      <c r="V1058" s="89">
        <f t="shared" si="350"/>
        <v>0</v>
      </c>
      <c r="W1058" s="220" t="s">
        <v>276</v>
      </c>
      <c r="X1058" s="221" t="s">
        <v>1116</v>
      </c>
      <c r="Y1058" s="222" t="s">
        <v>1117</v>
      </c>
      <c r="Z1058" s="199"/>
      <c r="AA1058" s="218"/>
      <c r="AB1058" s="223">
        <v>0</v>
      </c>
      <c r="AC1058" s="224" t="s">
        <v>48</v>
      </c>
      <c r="AD1058" s="225">
        <f t="shared" si="379"/>
        <v>13</v>
      </c>
      <c r="AE1058" s="226">
        <f>CEILING(AD1058+AD1058*'[1]Nastavení cen'!$J$17,1)</f>
        <v>19</v>
      </c>
      <c r="AF1058" s="226">
        <f t="shared" si="380"/>
        <v>0</v>
      </c>
      <c r="AG1058" s="241">
        <f>CEILING(AX1058+(AX1058*'[1]Nastavení cen'!$G$17),1)</f>
        <v>15</v>
      </c>
      <c r="AH1058" s="242">
        <f>CEILING(AG1058*'[1]Nastavení cen'!$K$17,1)+AG1058</f>
        <v>20</v>
      </c>
      <c r="AI1058" s="242">
        <f t="shared" si="381"/>
        <v>0</v>
      </c>
      <c r="AJ1058" s="228">
        <f t="shared" si="337"/>
        <v>39</v>
      </c>
      <c r="AK1058" s="218"/>
      <c r="AL1058" s="229">
        <f t="shared" si="338"/>
        <v>0</v>
      </c>
      <c r="AM1058" s="204"/>
      <c r="AN1058" s="230">
        <v>0.03</v>
      </c>
      <c r="AO1058" s="231">
        <f t="shared" si="382"/>
        <v>0</v>
      </c>
      <c r="AP1058" s="232">
        <v>0.05</v>
      </c>
      <c r="AQ1058" s="233" t="s">
        <v>41</v>
      </c>
      <c r="AR1058" s="234">
        <f t="shared" si="383"/>
        <v>0</v>
      </c>
      <c r="AS1058" s="235"/>
      <c r="AT1058" s="236"/>
      <c r="AU1058" s="237"/>
      <c r="AV1058" s="238">
        <v>2</v>
      </c>
      <c r="AW1058" s="239">
        <f>'[1]Nastavení cen'!$H$17</f>
        <v>390</v>
      </c>
      <c r="AX1058" s="240">
        <v>15</v>
      </c>
    </row>
    <row r="1059" spans="1:50" ht="17.25" hidden="1" customHeight="1" x14ac:dyDescent="0.3">
      <c r="A1059" s="213"/>
      <c r="B1059" s="214"/>
      <c r="C1059" s="215"/>
      <c r="D1059" s="186"/>
      <c r="E1059" s="184"/>
      <c r="F1059" s="185"/>
      <c r="G1059" s="186"/>
      <c r="H1059" s="186"/>
      <c r="I1059" s="187"/>
      <c r="J1059" s="188"/>
      <c r="K1059" s="216"/>
      <c r="L1059" s="186"/>
      <c r="M1059" s="186"/>
      <c r="N1059" s="187"/>
      <c r="O1059" s="191"/>
      <c r="P1059" s="384" t="s">
        <v>713</v>
      </c>
      <c r="Q1059" s="218"/>
      <c r="R1059" s="219">
        <f t="shared" si="333"/>
        <v>0</v>
      </c>
      <c r="S1059" s="219">
        <f t="shared" si="334"/>
        <v>14</v>
      </c>
      <c r="T1059" s="195"/>
      <c r="U1059" s="196">
        <v>1</v>
      </c>
      <c r="V1059" s="89">
        <f t="shared" si="350"/>
        <v>0</v>
      </c>
      <c r="W1059" s="220" t="s">
        <v>1118</v>
      </c>
      <c r="X1059" s="221" t="s">
        <v>1119</v>
      </c>
      <c r="Y1059" s="222" t="s">
        <v>717</v>
      </c>
      <c r="Z1059" s="199"/>
      <c r="AA1059" s="218"/>
      <c r="AB1059" s="223">
        <v>0</v>
      </c>
      <c r="AC1059" s="224" t="s">
        <v>48</v>
      </c>
      <c r="AD1059" s="225">
        <f t="shared" si="379"/>
        <v>995</v>
      </c>
      <c r="AE1059" s="226">
        <f>CEILING(AD1059+AD1059*'[1]Nastavení cen'!$J$17,1)</f>
        <v>1453</v>
      </c>
      <c r="AF1059" s="226">
        <f t="shared" si="380"/>
        <v>0</v>
      </c>
      <c r="AG1059" s="241">
        <f>CEILING(AX1059+(AX1059*'[1]Nastavení cen'!$G$17),1)</f>
        <v>440</v>
      </c>
      <c r="AH1059" s="242">
        <f>CEILING(AG1059*'[1]Nastavení cen'!$K$17,1)+AG1059</f>
        <v>572</v>
      </c>
      <c r="AI1059" s="242">
        <f t="shared" si="381"/>
        <v>0</v>
      </c>
      <c r="AJ1059" s="228">
        <f t="shared" si="337"/>
        <v>2025</v>
      </c>
      <c r="AK1059" s="218"/>
      <c r="AL1059" s="229">
        <f t="shared" si="338"/>
        <v>0</v>
      </c>
      <c r="AM1059" s="204"/>
      <c r="AN1059" s="230">
        <v>200</v>
      </c>
      <c r="AO1059" s="231">
        <f t="shared" si="382"/>
        <v>0</v>
      </c>
      <c r="AP1059" s="232">
        <v>0.05</v>
      </c>
      <c r="AQ1059" s="233">
        <f t="shared" ref="AQ1059:AQ1061" si="384">AB1059*AN1059*AP1059</f>
        <v>0</v>
      </c>
      <c r="AR1059" s="234"/>
      <c r="AS1059" s="235"/>
      <c r="AT1059" s="236"/>
      <c r="AU1059" s="237"/>
      <c r="AV1059" s="238">
        <v>153</v>
      </c>
      <c r="AW1059" s="239">
        <f>'[1]Nastavení cen'!$H$17</f>
        <v>390</v>
      </c>
      <c r="AX1059" s="240">
        <v>440</v>
      </c>
    </row>
    <row r="1060" spans="1:50" ht="17.25" hidden="1" customHeight="1" x14ac:dyDescent="0.3">
      <c r="A1060" s="213"/>
      <c r="B1060" s="214"/>
      <c r="C1060" s="215"/>
      <c r="D1060" s="186"/>
      <c r="E1060" s="184"/>
      <c r="F1060" s="185"/>
      <c r="G1060" s="186"/>
      <c r="H1060" s="186"/>
      <c r="I1060" s="187"/>
      <c r="J1060" s="188"/>
      <c r="K1060" s="216"/>
      <c r="L1060" s="186"/>
      <c r="M1060" s="186"/>
      <c r="N1060" s="187"/>
      <c r="O1060" s="191"/>
      <c r="P1060" s="384" t="s">
        <v>713</v>
      </c>
      <c r="Q1060" s="218"/>
      <c r="R1060" s="219">
        <f t="shared" si="333"/>
        <v>0</v>
      </c>
      <c r="S1060" s="219">
        <f t="shared" si="334"/>
        <v>14</v>
      </c>
      <c r="T1060" s="195"/>
      <c r="U1060" s="196">
        <v>2</v>
      </c>
      <c r="V1060" s="89">
        <f t="shared" si="350"/>
        <v>0</v>
      </c>
      <c r="W1060" s="220" t="s">
        <v>276</v>
      </c>
      <c r="X1060" s="221" t="s">
        <v>1120</v>
      </c>
      <c r="Y1060" s="222" t="s">
        <v>1121</v>
      </c>
      <c r="Z1060" s="199"/>
      <c r="AA1060" s="218"/>
      <c r="AB1060" s="223">
        <v>0</v>
      </c>
      <c r="AC1060" s="224" t="s">
        <v>48</v>
      </c>
      <c r="AD1060" s="225">
        <f t="shared" si="379"/>
        <v>39</v>
      </c>
      <c r="AE1060" s="226">
        <f>CEILING(AD1060+AD1060*'[1]Nastavení cen'!$J$17,1)</f>
        <v>57</v>
      </c>
      <c r="AF1060" s="226">
        <f t="shared" si="380"/>
        <v>0</v>
      </c>
      <c r="AG1060" s="241">
        <f>CEILING(AX1060+(AX1060*'[1]Nastavení cen'!$G$17),1)</f>
        <v>39</v>
      </c>
      <c r="AH1060" s="242">
        <f>CEILING(AG1060*'[1]Nastavení cen'!$K$17,1)+AG1060</f>
        <v>51</v>
      </c>
      <c r="AI1060" s="242">
        <f t="shared" si="381"/>
        <v>0</v>
      </c>
      <c r="AJ1060" s="228">
        <f t="shared" si="337"/>
        <v>108</v>
      </c>
      <c r="AK1060" s="218"/>
      <c r="AL1060" s="229">
        <f t="shared" si="338"/>
        <v>0</v>
      </c>
      <c r="AM1060" s="204"/>
      <c r="AN1060" s="230">
        <v>0.3</v>
      </c>
      <c r="AO1060" s="231">
        <f t="shared" si="382"/>
        <v>0</v>
      </c>
      <c r="AP1060" s="232">
        <v>0.05</v>
      </c>
      <c r="AQ1060" s="233">
        <f t="shared" si="384"/>
        <v>0</v>
      </c>
      <c r="AR1060" s="234"/>
      <c r="AS1060" s="235"/>
      <c r="AT1060" s="236"/>
      <c r="AU1060" s="237"/>
      <c r="AV1060" s="238">
        <v>6</v>
      </c>
      <c r="AW1060" s="239">
        <f>'[1]Nastavení cen'!$H$17</f>
        <v>390</v>
      </c>
      <c r="AX1060" s="240">
        <v>39</v>
      </c>
    </row>
    <row r="1061" spans="1:50" ht="17.25" hidden="1" customHeight="1" x14ac:dyDescent="0.3">
      <c r="A1061" s="213"/>
      <c r="B1061" s="214"/>
      <c r="C1061" s="215"/>
      <c r="D1061" s="186"/>
      <c r="E1061" s="184"/>
      <c r="F1061" s="185"/>
      <c r="G1061" s="186"/>
      <c r="H1061" s="186"/>
      <c r="I1061" s="187"/>
      <c r="J1061" s="188"/>
      <c r="K1061" s="216"/>
      <c r="L1061" s="186"/>
      <c r="M1061" s="186"/>
      <c r="N1061" s="187"/>
      <c r="O1061" s="191"/>
      <c r="P1061" s="384" t="s">
        <v>713</v>
      </c>
      <c r="Q1061" s="218"/>
      <c r="R1061" s="219">
        <f t="shared" si="333"/>
        <v>0</v>
      </c>
      <c r="S1061" s="219">
        <f t="shared" si="334"/>
        <v>14</v>
      </c>
      <c r="T1061" s="195"/>
      <c r="U1061" s="196">
        <v>2</v>
      </c>
      <c r="V1061" s="89">
        <f t="shared" si="350"/>
        <v>0</v>
      </c>
      <c r="W1061" s="220" t="s">
        <v>276</v>
      </c>
      <c r="X1061" s="221" t="s">
        <v>1122</v>
      </c>
      <c r="Y1061" s="222" t="s">
        <v>1123</v>
      </c>
      <c r="Z1061" s="199"/>
      <c r="AA1061" s="218"/>
      <c r="AB1061" s="223">
        <v>0</v>
      </c>
      <c r="AC1061" s="224" t="s">
        <v>48</v>
      </c>
      <c r="AD1061" s="225">
        <f t="shared" si="379"/>
        <v>169</v>
      </c>
      <c r="AE1061" s="226">
        <f>CEILING(AD1061+AD1061*'[1]Nastavení cen'!$J$17,1)</f>
        <v>247</v>
      </c>
      <c r="AF1061" s="226">
        <f t="shared" si="380"/>
        <v>0</v>
      </c>
      <c r="AG1061" s="241">
        <f>CEILING(AX1061+(AX1061*'[1]Nastavení cen'!$G$17),1)</f>
        <v>140</v>
      </c>
      <c r="AH1061" s="242">
        <f>CEILING(AG1061*'[1]Nastavení cen'!$K$17,1)+AG1061</f>
        <v>182</v>
      </c>
      <c r="AI1061" s="242">
        <f t="shared" si="381"/>
        <v>0</v>
      </c>
      <c r="AJ1061" s="228">
        <f t="shared" si="337"/>
        <v>429</v>
      </c>
      <c r="AK1061" s="218"/>
      <c r="AL1061" s="229">
        <f t="shared" si="338"/>
        <v>0</v>
      </c>
      <c r="AM1061" s="204"/>
      <c r="AN1061" s="230">
        <v>40</v>
      </c>
      <c r="AO1061" s="231">
        <f t="shared" si="382"/>
        <v>0</v>
      </c>
      <c r="AP1061" s="232">
        <v>0.05</v>
      </c>
      <c r="AQ1061" s="233">
        <f t="shared" si="384"/>
        <v>0</v>
      </c>
      <c r="AR1061" s="234"/>
      <c r="AS1061" s="235"/>
      <c r="AT1061" s="236"/>
      <c r="AU1061" s="237"/>
      <c r="AV1061" s="238">
        <v>26</v>
      </c>
      <c r="AW1061" s="239">
        <f>'[1]Nastavení cen'!$H$17</f>
        <v>390</v>
      </c>
      <c r="AX1061" s="240">
        <v>140</v>
      </c>
    </row>
    <row r="1062" spans="1:50" ht="17.25" hidden="1" customHeight="1" x14ac:dyDescent="0.3">
      <c r="A1062" s="213"/>
      <c r="B1062" s="214"/>
      <c r="C1062" s="215"/>
      <c r="D1062" s="186"/>
      <c r="E1062" s="184"/>
      <c r="F1062" s="185"/>
      <c r="G1062" s="186"/>
      <c r="H1062" s="186"/>
      <c r="I1062" s="187"/>
      <c r="J1062" s="188"/>
      <c r="K1062" s="216"/>
      <c r="L1062" s="186"/>
      <c r="M1062" s="186"/>
      <c r="N1062" s="187"/>
      <c r="O1062" s="191"/>
      <c r="P1062" s="384" t="s">
        <v>713</v>
      </c>
      <c r="Q1062" s="218"/>
      <c r="R1062" s="219">
        <f t="shared" si="333"/>
        <v>0</v>
      </c>
      <c r="S1062" s="219">
        <f t="shared" si="334"/>
        <v>14</v>
      </c>
      <c r="T1062" s="195"/>
      <c r="U1062" s="196">
        <v>4</v>
      </c>
      <c r="V1062" s="89">
        <f t="shared" si="350"/>
        <v>0</v>
      </c>
      <c r="W1062" s="220" t="s">
        <v>276</v>
      </c>
      <c r="X1062" s="221" t="s">
        <v>1122</v>
      </c>
      <c r="Y1062" s="222" t="s">
        <v>43</v>
      </c>
      <c r="Z1062" s="199"/>
      <c r="AA1062" s="218"/>
      <c r="AB1062" s="223">
        <v>0</v>
      </c>
      <c r="AC1062" s="224" t="s">
        <v>48</v>
      </c>
      <c r="AD1062" s="225">
        <f t="shared" si="379"/>
        <v>169</v>
      </c>
      <c r="AE1062" s="226">
        <f>CEILING(AD1062+AD1062*'[1]Nastavení cen'!$J$17,1)</f>
        <v>247</v>
      </c>
      <c r="AF1062" s="226">
        <f t="shared" si="380"/>
        <v>0</v>
      </c>
      <c r="AG1062" s="241"/>
      <c r="AH1062" s="242"/>
      <c r="AI1062" s="242"/>
      <c r="AJ1062" s="228">
        <f t="shared" si="337"/>
        <v>247</v>
      </c>
      <c r="AK1062" s="218"/>
      <c r="AL1062" s="229">
        <f t="shared" si="338"/>
        <v>0</v>
      </c>
      <c r="AM1062" s="204"/>
      <c r="AN1062" s="230" t="s">
        <v>41</v>
      </c>
      <c r="AO1062" s="231" t="s">
        <v>41</v>
      </c>
      <c r="AP1062" s="245" t="s">
        <v>41</v>
      </c>
      <c r="AQ1062" s="233" t="s">
        <v>41</v>
      </c>
      <c r="AR1062" s="234" t="s">
        <v>41</v>
      </c>
      <c r="AS1062" s="235"/>
      <c r="AT1062" s="236"/>
      <c r="AU1062" s="237"/>
      <c r="AV1062" s="238">
        <v>26</v>
      </c>
      <c r="AW1062" s="239">
        <f>'[1]Nastavení cen'!$H$17</f>
        <v>390</v>
      </c>
      <c r="AX1062" s="240"/>
    </row>
    <row r="1063" spans="1:50" ht="17.25" hidden="1" customHeight="1" x14ac:dyDescent="0.3">
      <c r="A1063" s="213"/>
      <c r="B1063" s="214"/>
      <c r="C1063" s="215"/>
      <c r="D1063" s="186"/>
      <c r="E1063" s="184"/>
      <c r="F1063" s="185"/>
      <c r="G1063" s="186"/>
      <c r="H1063" s="186"/>
      <c r="I1063" s="187"/>
      <c r="J1063" s="188"/>
      <c r="K1063" s="216"/>
      <c r="L1063" s="186"/>
      <c r="M1063" s="186"/>
      <c r="N1063" s="187"/>
      <c r="O1063" s="191"/>
      <c r="P1063" s="384" t="s">
        <v>713</v>
      </c>
      <c r="Q1063" s="218"/>
      <c r="R1063" s="219">
        <f t="shared" si="333"/>
        <v>0</v>
      </c>
      <c r="S1063" s="219">
        <f t="shared" si="334"/>
        <v>14</v>
      </c>
      <c r="T1063" s="195"/>
      <c r="U1063" s="196">
        <v>2</v>
      </c>
      <c r="V1063" s="89">
        <f t="shared" si="350"/>
        <v>0</v>
      </c>
      <c r="W1063" s="220" t="s">
        <v>276</v>
      </c>
      <c r="X1063" s="221" t="s">
        <v>1124</v>
      </c>
      <c r="Y1063" s="222" t="s">
        <v>1123</v>
      </c>
      <c r="Z1063" s="199"/>
      <c r="AA1063" s="218"/>
      <c r="AB1063" s="223">
        <v>0</v>
      </c>
      <c r="AC1063" s="224" t="s">
        <v>48</v>
      </c>
      <c r="AD1063" s="225">
        <f t="shared" si="379"/>
        <v>182</v>
      </c>
      <c r="AE1063" s="226">
        <f>CEILING(AD1063+AD1063*'[1]Nastavení cen'!$J$17,1)</f>
        <v>266</v>
      </c>
      <c r="AF1063" s="226">
        <f t="shared" si="380"/>
        <v>0</v>
      </c>
      <c r="AG1063" s="241">
        <f>CEILING(AX1063+(AX1063*'[1]Nastavení cen'!$G$17),1)</f>
        <v>210</v>
      </c>
      <c r="AH1063" s="242">
        <f>CEILING(AG1063*'[1]Nastavení cen'!$K$17,1)+AG1063</f>
        <v>273</v>
      </c>
      <c r="AI1063" s="242">
        <f>(AB1063*AH1063)</f>
        <v>0</v>
      </c>
      <c r="AJ1063" s="228">
        <f t="shared" si="337"/>
        <v>539</v>
      </c>
      <c r="AK1063" s="218"/>
      <c r="AL1063" s="229">
        <f t="shared" si="338"/>
        <v>0</v>
      </c>
      <c r="AM1063" s="204"/>
      <c r="AN1063" s="230">
        <v>60</v>
      </c>
      <c r="AO1063" s="231">
        <f>AB1063*AN1063</f>
        <v>0</v>
      </c>
      <c r="AP1063" s="232">
        <v>0.05</v>
      </c>
      <c r="AQ1063" s="233">
        <f>AB1063*AN1063*AP1063</f>
        <v>0</v>
      </c>
      <c r="AR1063" s="234"/>
      <c r="AS1063" s="235"/>
      <c r="AT1063" s="236"/>
      <c r="AU1063" s="237"/>
      <c r="AV1063" s="238">
        <v>28</v>
      </c>
      <c r="AW1063" s="239">
        <f>'[1]Nastavení cen'!$H$17</f>
        <v>390</v>
      </c>
      <c r="AX1063" s="240">
        <v>210</v>
      </c>
    </row>
    <row r="1064" spans="1:50" ht="17.25" hidden="1" customHeight="1" x14ac:dyDescent="0.3">
      <c r="A1064" s="213"/>
      <c r="B1064" s="214"/>
      <c r="C1064" s="215"/>
      <c r="D1064" s="186"/>
      <c r="E1064" s="184"/>
      <c r="F1064" s="185"/>
      <c r="G1064" s="186"/>
      <c r="H1064" s="186"/>
      <c r="I1064" s="187"/>
      <c r="J1064" s="188"/>
      <c r="K1064" s="216"/>
      <c r="L1064" s="186"/>
      <c r="M1064" s="186"/>
      <c r="N1064" s="187"/>
      <c r="O1064" s="191"/>
      <c r="P1064" s="384" t="s">
        <v>713</v>
      </c>
      <c r="Q1064" s="218"/>
      <c r="R1064" s="219">
        <f t="shared" si="333"/>
        <v>0</v>
      </c>
      <c r="S1064" s="219">
        <f t="shared" si="334"/>
        <v>14</v>
      </c>
      <c r="T1064" s="195"/>
      <c r="U1064" s="196">
        <v>4</v>
      </c>
      <c r="V1064" s="89">
        <f t="shared" si="350"/>
        <v>0</v>
      </c>
      <c r="W1064" s="220" t="s">
        <v>276</v>
      </c>
      <c r="X1064" s="221" t="s">
        <v>1124</v>
      </c>
      <c r="Y1064" s="222" t="s">
        <v>43</v>
      </c>
      <c r="Z1064" s="199"/>
      <c r="AA1064" s="218"/>
      <c r="AB1064" s="223">
        <v>0</v>
      </c>
      <c r="AC1064" s="224" t="s">
        <v>48</v>
      </c>
      <c r="AD1064" s="225">
        <f t="shared" si="379"/>
        <v>182</v>
      </c>
      <c r="AE1064" s="226">
        <f>CEILING(AD1064+AD1064*'[1]Nastavení cen'!$J$17,1)</f>
        <v>266</v>
      </c>
      <c r="AF1064" s="226">
        <f t="shared" si="380"/>
        <v>0</v>
      </c>
      <c r="AG1064" s="241"/>
      <c r="AH1064" s="242"/>
      <c r="AI1064" s="242"/>
      <c r="AJ1064" s="228">
        <f t="shared" si="337"/>
        <v>266</v>
      </c>
      <c r="AK1064" s="218"/>
      <c r="AL1064" s="229">
        <f t="shared" si="338"/>
        <v>0</v>
      </c>
      <c r="AM1064" s="204"/>
      <c r="AN1064" s="230" t="s">
        <v>41</v>
      </c>
      <c r="AO1064" s="231" t="s">
        <v>41</v>
      </c>
      <c r="AP1064" s="245" t="s">
        <v>41</v>
      </c>
      <c r="AQ1064" s="233" t="s">
        <v>41</v>
      </c>
      <c r="AR1064" s="234" t="s">
        <v>41</v>
      </c>
      <c r="AS1064" s="235"/>
      <c r="AT1064" s="236"/>
      <c r="AU1064" s="237"/>
      <c r="AV1064" s="238">
        <v>28</v>
      </c>
      <c r="AW1064" s="239">
        <f>'[1]Nastavení cen'!$H$17</f>
        <v>390</v>
      </c>
      <c r="AX1064" s="240"/>
    </row>
    <row r="1065" spans="1:50" ht="17.25" hidden="1" customHeight="1" x14ac:dyDescent="0.3">
      <c r="A1065" s="213"/>
      <c r="B1065" s="214"/>
      <c r="C1065" s="215"/>
      <c r="D1065" s="186"/>
      <c r="E1065" s="184"/>
      <c r="F1065" s="185"/>
      <c r="G1065" s="186"/>
      <c r="H1065" s="186"/>
      <c r="I1065" s="187"/>
      <c r="J1065" s="188"/>
      <c r="K1065" s="216"/>
      <c r="L1065" s="186"/>
      <c r="M1065" s="186"/>
      <c r="N1065" s="187"/>
      <c r="O1065" s="191"/>
      <c r="P1065" s="384" t="s">
        <v>713</v>
      </c>
      <c r="Q1065" s="218"/>
      <c r="R1065" s="219">
        <f t="shared" si="333"/>
        <v>0</v>
      </c>
      <c r="S1065" s="219">
        <f t="shared" si="334"/>
        <v>14</v>
      </c>
      <c r="T1065" s="195"/>
      <c r="U1065" s="196">
        <v>1</v>
      </c>
      <c r="V1065" s="89">
        <f t="shared" si="350"/>
        <v>0</v>
      </c>
      <c r="W1065" s="220" t="s">
        <v>276</v>
      </c>
      <c r="X1065" s="221" t="s">
        <v>1125</v>
      </c>
      <c r="Y1065" s="222" t="s">
        <v>1126</v>
      </c>
      <c r="Z1065" s="199"/>
      <c r="AA1065" s="218"/>
      <c r="AB1065" s="223">
        <v>0</v>
      </c>
      <c r="AC1065" s="224" t="s">
        <v>48</v>
      </c>
      <c r="AD1065" s="225">
        <f t="shared" si="379"/>
        <v>280</v>
      </c>
      <c r="AE1065" s="226">
        <f>CEILING(AD1065+AD1065*'[1]Nastavení cen'!$J$17,1)</f>
        <v>409</v>
      </c>
      <c r="AF1065" s="226">
        <f t="shared" si="380"/>
        <v>0</v>
      </c>
      <c r="AG1065" s="241">
        <f>CEILING(AX1065+(AX1065*'[1]Nastavení cen'!$G$17),1)</f>
        <v>350</v>
      </c>
      <c r="AH1065" s="242">
        <f>CEILING(AG1065*'[1]Nastavení cen'!$K$17,1)+AG1065</f>
        <v>455</v>
      </c>
      <c r="AI1065" s="242">
        <f>(AB1065*AH1065)</f>
        <v>0</v>
      </c>
      <c r="AJ1065" s="228">
        <f t="shared" si="337"/>
        <v>864</v>
      </c>
      <c r="AK1065" s="218"/>
      <c r="AL1065" s="229">
        <f t="shared" si="338"/>
        <v>0</v>
      </c>
      <c r="AM1065" s="204"/>
      <c r="AN1065" s="230">
        <v>100</v>
      </c>
      <c r="AO1065" s="231">
        <f>AB1065*AN1065</f>
        <v>0</v>
      </c>
      <c r="AP1065" s="232">
        <v>0.05</v>
      </c>
      <c r="AQ1065" s="233">
        <f>AB1065*AN1065*AP1065</f>
        <v>0</v>
      </c>
      <c r="AR1065" s="234"/>
      <c r="AS1065" s="235"/>
      <c r="AT1065" s="236"/>
      <c r="AU1065" s="237"/>
      <c r="AV1065" s="238">
        <v>43</v>
      </c>
      <c r="AW1065" s="239">
        <f>'[1]Nastavení cen'!$H$17</f>
        <v>390</v>
      </c>
      <c r="AX1065" s="240">
        <v>350</v>
      </c>
    </row>
    <row r="1066" spans="1:50" ht="17.25" hidden="1" customHeight="1" x14ac:dyDescent="0.3">
      <c r="A1066" s="213"/>
      <c r="B1066" s="214"/>
      <c r="C1066" s="215"/>
      <c r="D1066" s="186"/>
      <c r="E1066" s="184"/>
      <c r="F1066" s="185"/>
      <c r="G1066" s="186"/>
      <c r="H1066" s="186"/>
      <c r="I1066" s="187"/>
      <c r="J1066" s="188"/>
      <c r="K1066" s="216"/>
      <c r="L1066" s="186"/>
      <c r="M1066" s="186"/>
      <c r="N1066" s="187"/>
      <c r="O1066" s="191"/>
      <c r="P1066" s="384" t="s">
        <v>713</v>
      </c>
      <c r="Q1066" s="218"/>
      <c r="R1066" s="219">
        <f t="shared" si="333"/>
        <v>0</v>
      </c>
      <c r="S1066" s="219">
        <f t="shared" si="334"/>
        <v>14</v>
      </c>
      <c r="T1066" s="195"/>
      <c r="U1066" s="196">
        <v>4</v>
      </c>
      <c r="V1066" s="89">
        <f t="shared" si="350"/>
        <v>0</v>
      </c>
      <c r="W1066" s="220" t="s">
        <v>276</v>
      </c>
      <c r="X1066" s="221" t="s">
        <v>1125</v>
      </c>
      <c r="Y1066" s="222" t="s">
        <v>43</v>
      </c>
      <c r="Z1066" s="199"/>
      <c r="AA1066" s="218"/>
      <c r="AB1066" s="223">
        <v>0</v>
      </c>
      <c r="AC1066" s="224" t="s">
        <v>48</v>
      </c>
      <c r="AD1066" s="225">
        <f t="shared" si="379"/>
        <v>280</v>
      </c>
      <c r="AE1066" s="226">
        <f>CEILING(AD1066+AD1066*'[1]Nastavení cen'!$J$17,1)</f>
        <v>409</v>
      </c>
      <c r="AF1066" s="226">
        <f t="shared" si="380"/>
        <v>0</v>
      </c>
      <c r="AG1066" s="241"/>
      <c r="AH1066" s="242"/>
      <c r="AI1066" s="242"/>
      <c r="AJ1066" s="228">
        <f t="shared" si="337"/>
        <v>409</v>
      </c>
      <c r="AK1066" s="218"/>
      <c r="AL1066" s="229">
        <f t="shared" si="338"/>
        <v>0</v>
      </c>
      <c r="AM1066" s="204"/>
      <c r="AN1066" s="230" t="s">
        <v>41</v>
      </c>
      <c r="AO1066" s="231" t="s">
        <v>41</v>
      </c>
      <c r="AP1066" s="245" t="s">
        <v>41</v>
      </c>
      <c r="AQ1066" s="233" t="s">
        <v>41</v>
      </c>
      <c r="AR1066" s="234" t="s">
        <v>41</v>
      </c>
      <c r="AS1066" s="235"/>
      <c r="AT1066" s="236"/>
      <c r="AU1066" s="237"/>
      <c r="AV1066" s="238">
        <v>43</v>
      </c>
      <c r="AW1066" s="239">
        <f>'[1]Nastavení cen'!$H$17</f>
        <v>390</v>
      </c>
      <c r="AX1066" s="240"/>
    </row>
    <row r="1067" spans="1:50" ht="17.25" hidden="1" customHeight="1" x14ac:dyDescent="0.3">
      <c r="A1067" s="213"/>
      <c r="B1067" s="214"/>
      <c r="C1067" s="215"/>
      <c r="D1067" s="186"/>
      <c r="E1067" s="184"/>
      <c r="F1067" s="185"/>
      <c r="G1067" s="186"/>
      <c r="H1067" s="186"/>
      <c r="I1067" s="187"/>
      <c r="J1067" s="188"/>
      <c r="K1067" s="216"/>
      <c r="L1067" s="186"/>
      <c r="M1067" s="186"/>
      <c r="N1067" s="187"/>
      <c r="O1067" s="191"/>
      <c r="P1067" s="384" t="s">
        <v>713</v>
      </c>
      <c r="Q1067" s="218"/>
      <c r="R1067" s="219">
        <f t="shared" si="333"/>
        <v>0</v>
      </c>
      <c r="S1067" s="219">
        <f t="shared" si="334"/>
        <v>14</v>
      </c>
      <c r="T1067" s="195"/>
      <c r="U1067" s="196">
        <v>1</v>
      </c>
      <c r="V1067" s="89">
        <f t="shared" si="350"/>
        <v>0</v>
      </c>
      <c r="W1067" s="220" t="s">
        <v>276</v>
      </c>
      <c r="X1067" s="221" t="s">
        <v>1127</v>
      </c>
      <c r="Y1067" s="222" t="s">
        <v>1126</v>
      </c>
      <c r="Z1067" s="199"/>
      <c r="AA1067" s="218"/>
      <c r="AB1067" s="223">
        <v>0</v>
      </c>
      <c r="AC1067" s="224" t="s">
        <v>48</v>
      </c>
      <c r="AD1067" s="225">
        <f t="shared" si="379"/>
        <v>306</v>
      </c>
      <c r="AE1067" s="226">
        <f>CEILING(AD1067+AD1067*'[1]Nastavení cen'!$J$17,1)</f>
        <v>447</v>
      </c>
      <c r="AF1067" s="226">
        <f t="shared" si="380"/>
        <v>0</v>
      </c>
      <c r="AG1067" s="241">
        <f>CEILING(AX1067+(AX1067*'[1]Nastavení cen'!$G$17),1)</f>
        <v>420</v>
      </c>
      <c r="AH1067" s="242">
        <f>CEILING(AG1067*'[1]Nastavení cen'!$K$17,1)+AG1067</f>
        <v>546</v>
      </c>
      <c r="AI1067" s="242">
        <f>(AB1067*AH1067)</f>
        <v>0</v>
      </c>
      <c r="AJ1067" s="228">
        <f t="shared" si="337"/>
        <v>993</v>
      </c>
      <c r="AK1067" s="218"/>
      <c r="AL1067" s="229">
        <f t="shared" si="338"/>
        <v>0</v>
      </c>
      <c r="AM1067" s="204"/>
      <c r="AN1067" s="230">
        <v>120</v>
      </c>
      <c r="AO1067" s="231">
        <f>AB1067*AN1067</f>
        <v>0</v>
      </c>
      <c r="AP1067" s="232">
        <v>0.05</v>
      </c>
      <c r="AQ1067" s="233">
        <f>AB1067*AN1067*AP1067</f>
        <v>0</v>
      </c>
      <c r="AR1067" s="234"/>
      <c r="AS1067" s="235"/>
      <c r="AT1067" s="236"/>
      <c r="AU1067" s="237"/>
      <c r="AV1067" s="238">
        <v>47</v>
      </c>
      <c r="AW1067" s="239">
        <f>'[1]Nastavení cen'!$H$17</f>
        <v>390</v>
      </c>
      <c r="AX1067" s="240">
        <v>420</v>
      </c>
    </row>
    <row r="1068" spans="1:50" ht="17.25" hidden="1" customHeight="1" x14ac:dyDescent="0.3">
      <c r="A1068" s="213"/>
      <c r="B1068" s="214"/>
      <c r="C1068" s="215"/>
      <c r="D1068" s="186"/>
      <c r="E1068" s="184"/>
      <c r="F1068" s="185"/>
      <c r="G1068" s="186"/>
      <c r="H1068" s="186"/>
      <c r="I1068" s="187"/>
      <c r="J1068" s="188"/>
      <c r="K1068" s="216"/>
      <c r="L1068" s="186"/>
      <c r="M1068" s="186"/>
      <c r="N1068" s="187"/>
      <c r="O1068" s="191"/>
      <c r="P1068" s="384" t="s">
        <v>713</v>
      </c>
      <c r="Q1068" s="218"/>
      <c r="R1068" s="219">
        <f t="shared" si="333"/>
        <v>0</v>
      </c>
      <c r="S1068" s="219">
        <f t="shared" si="334"/>
        <v>14</v>
      </c>
      <c r="T1068" s="195"/>
      <c r="U1068" s="196">
        <v>4</v>
      </c>
      <c r="V1068" s="89">
        <f t="shared" si="350"/>
        <v>0</v>
      </c>
      <c r="W1068" s="220" t="s">
        <v>276</v>
      </c>
      <c r="X1068" s="221" t="s">
        <v>1127</v>
      </c>
      <c r="Y1068" s="222" t="s">
        <v>43</v>
      </c>
      <c r="Z1068" s="199"/>
      <c r="AA1068" s="218"/>
      <c r="AB1068" s="223">
        <v>0</v>
      </c>
      <c r="AC1068" s="224" t="s">
        <v>48</v>
      </c>
      <c r="AD1068" s="225">
        <f t="shared" si="379"/>
        <v>306</v>
      </c>
      <c r="AE1068" s="226">
        <f>CEILING(AD1068+AD1068*'[1]Nastavení cen'!$J$17,1)</f>
        <v>447</v>
      </c>
      <c r="AF1068" s="226">
        <f t="shared" si="380"/>
        <v>0</v>
      </c>
      <c r="AG1068" s="241"/>
      <c r="AH1068" s="242"/>
      <c r="AI1068" s="242"/>
      <c r="AJ1068" s="228">
        <f t="shared" si="337"/>
        <v>447</v>
      </c>
      <c r="AK1068" s="218"/>
      <c r="AL1068" s="229">
        <f t="shared" si="338"/>
        <v>0</v>
      </c>
      <c r="AM1068" s="204"/>
      <c r="AN1068" s="230" t="s">
        <v>41</v>
      </c>
      <c r="AO1068" s="231" t="s">
        <v>41</v>
      </c>
      <c r="AP1068" s="245" t="s">
        <v>41</v>
      </c>
      <c r="AQ1068" s="233" t="s">
        <v>41</v>
      </c>
      <c r="AR1068" s="234" t="s">
        <v>41</v>
      </c>
      <c r="AS1068" s="235"/>
      <c r="AT1068" s="236"/>
      <c r="AU1068" s="237"/>
      <c r="AV1068" s="238">
        <v>47</v>
      </c>
      <c r="AW1068" s="239">
        <f>'[1]Nastavení cen'!$H$17</f>
        <v>390</v>
      </c>
      <c r="AX1068" s="240"/>
    </row>
    <row r="1069" spans="1:50" ht="17.25" hidden="1" customHeight="1" x14ac:dyDescent="0.3">
      <c r="A1069" s="213"/>
      <c r="B1069" s="214"/>
      <c r="C1069" s="215"/>
      <c r="D1069" s="186"/>
      <c r="E1069" s="184"/>
      <c r="F1069" s="185"/>
      <c r="G1069" s="186"/>
      <c r="H1069" s="186"/>
      <c r="I1069" s="187"/>
      <c r="J1069" s="188"/>
      <c r="K1069" s="216"/>
      <c r="L1069" s="186"/>
      <c r="M1069" s="186"/>
      <c r="N1069" s="187"/>
      <c r="O1069" s="191"/>
      <c r="P1069" s="384" t="s">
        <v>713</v>
      </c>
      <c r="Q1069" s="218"/>
      <c r="R1069" s="219">
        <f t="shared" si="333"/>
        <v>0</v>
      </c>
      <c r="S1069" s="219">
        <f t="shared" si="334"/>
        <v>14</v>
      </c>
      <c r="T1069" s="195"/>
      <c r="U1069" s="196">
        <v>2</v>
      </c>
      <c r="V1069" s="89">
        <f t="shared" si="350"/>
        <v>0</v>
      </c>
      <c r="W1069" s="220" t="s">
        <v>276</v>
      </c>
      <c r="X1069" s="221" t="s">
        <v>1128</v>
      </c>
      <c r="Y1069" s="222" t="s">
        <v>1126</v>
      </c>
      <c r="Z1069" s="199"/>
      <c r="AA1069" s="218"/>
      <c r="AB1069" s="223">
        <v>0</v>
      </c>
      <c r="AC1069" s="224" t="s">
        <v>48</v>
      </c>
      <c r="AD1069" s="225">
        <f t="shared" si="379"/>
        <v>338</v>
      </c>
      <c r="AE1069" s="226">
        <f>CEILING(AD1069+AD1069*'[1]Nastavení cen'!$J$17,1)</f>
        <v>494</v>
      </c>
      <c r="AF1069" s="226">
        <f t="shared" si="380"/>
        <v>0</v>
      </c>
      <c r="AG1069" s="241">
        <f>CEILING(AX1069+(AX1069*'[1]Nastavení cen'!$G$17),1)</f>
        <v>560</v>
      </c>
      <c r="AH1069" s="242">
        <f>CEILING(AG1069*'[1]Nastavení cen'!$K$17,1)+AG1069</f>
        <v>728</v>
      </c>
      <c r="AI1069" s="242">
        <f>(AB1069*AH1069)</f>
        <v>0</v>
      </c>
      <c r="AJ1069" s="228">
        <f t="shared" si="337"/>
        <v>1222</v>
      </c>
      <c r="AK1069" s="218"/>
      <c r="AL1069" s="229">
        <f t="shared" si="338"/>
        <v>0</v>
      </c>
      <c r="AM1069" s="204"/>
      <c r="AN1069" s="230">
        <v>160</v>
      </c>
      <c r="AO1069" s="231">
        <f>AB1069*AN1069</f>
        <v>0</v>
      </c>
      <c r="AP1069" s="232">
        <v>0.05</v>
      </c>
      <c r="AQ1069" s="233">
        <f>AB1069*AN1069*AP1069</f>
        <v>0</v>
      </c>
      <c r="AR1069" s="234"/>
      <c r="AS1069" s="235"/>
      <c r="AT1069" s="236"/>
      <c r="AU1069" s="237"/>
      <c r="AV1069" s="238">
        <v>52</v>
      </c>
      <c r="AW1069" s="239">
        <f>'[1]Nastavení cen'!$H$17</f>
        <v>390</v>
      </c>
      <c r="AX1069" s="240">
        <v>560</v>
      </c>
    </row>
    <row r="1070" spans="1:50" ht="17.25" hidden="1" customHeight="1" x14ac:dyDescent="0.3">
      <c r="A1070" s="213"/>
      <c r="B1070" s="214"/>
      <c r="C1070" s="215"/>
      <c r="D1070" s="186"/>
      <c r="E1070" s="184"/>
      <c r="F1070" s="185"/>
      <c r="G1070" s="186"/>
      <c r="H1070" s="186"/>
      <c r="I1070" s="187"/>
      <c r="J1070" s="188"/>
      <c r="K1070" s="216"/>
      <c r="L1070" s="186"/>
      <c r="M1070" s="186"/>
      <c r="N1070" s="187"/>
      <c r="O1070" s="191"/>
      <c r="P1070" s="384" t="s">
        <v>713</v>
      </c>
      <c r="Q1070" s="218"/>
      <c r="R1070" s="219">
        <f t="shared" si="333"/>
        <v>0</v>
      </c>
      <c r="S1070" s="219">
        <f t="shared" si="334"/>
        <v>14</v>
      </c>
      <c r="T1070" s="195"/>
      <c r="U1070" s="196">
        <v>4</v>
      </c>
      <c r="V1070" s="89">
        <f t="shared" si="350"/>
        <v>0</v>
      </c>
      <c r="W1070" s="220" t="s">
        <v>276</v>
      </c>
      <c r="X1070" s="221" t="s">
        <v>1128</v>
      </c>
      <c r="Y1070" s="222" t="s">
        <v>43</v>
      </c>
      <c r="Z1070" s="199"/>
      <c r="AA1070" s="218"/>
      <c r="AB1070" s="223">
        <v>0</v>
      </c>
      <c r="AC1070" s="224" t="s">
        <v>48</v>
      </c>
      <c r="AD1070" s="225">
        <f t="shared" si="379"/>
        <v>338</v>
      </c>
      <c r="AE1070" s="226">
        <f>CEILING(AD1070+AD1070*'[1]Nastavení cen'!$J$17,1)</f>
        <v>494</v>
      </c>
      <c r="AF1070" s="226">
        <f t="shared" si="380"/>
        <v>0</v>
      </c>
      <c r="AG1070" s="241"/>
      <c r="AH1070" s="242"/>
      <c r="AI1070" s="242"/>
      <c r="AJ1070" s="228">
        <f t="shared" si="337"/>
        <v>494</v>
      </c>
      <c r="AK1070" s="218"/>
      <c r="AL1070" s="229">
        <f t="shared" si="338"/>
        <v>0</v>
      </c>
      <c r="AM1070" s="204"/>
      <c r="AN1070" s="230" t="s">
        <v>41</v>
      </c>
      <c r="AO1070" s="231" t="s">
        <v>41</v>
      </c>
      <c r="AP1070" s="245" t="s">
        <v>41</v>
      </c>
      <c r="AQ1070" s="233" t="s">
        <v>41</v>
      </c>
      <c r="AR1070" s="234" t="s">
        <v>41</v>
      </c>
      <c r="AS1070" s="235"/>
      <c r="AT1070" s="236"/>
      <c r="AU1070" s="237"/>
      <c r="AV1070" s="238">
        <v>52</v>
      </c>
      <c r="AW1070" s="239">
        <f>'[1]Nastavení cen'!$H$17</f>
        <v>390</v>
      </c>
      <c r="AX1070" s="240"/>
    </row>
    <row r="1071" spans="1:50" ht="17.25" hidden="1" customHeight="1" x14ac:dyDescent="0.3">
      <c r="A1071" s="213"/>
      <c r="B1071" s="214"/>
      <c r="C1071" s="215"/>
      <c r="D1071" s="186"/>
      <c r="E1071" s="184"/>
      <c r="F1071" s="185"/>
      <c r="G1071" s="186"/>
      <c r="H1071" s="186"/>
      <c r="I1071" s="187"/>
      <c r="J1071" s="188"/>
      <c r="K1071" s="216"/>
      <c r="L1071" s="186"/>
      <c r="M1071" s="186"/>
      <c r="N1071" s="187"/>
      <c r="O1071" s="191"/>
      <c r="P1071" s="384" t="s">
        <v>713</v>
      </c>
      <c r="Q1071" s="218"/>
      <c r="R1071" s="219">
        <f t="shared" si="333"/>
        <v>0</v>
      </c>
      <c r="S1071" s="219">
        <f t="shared" si="334"/>
        <v>14</v>
      </c>
      <c r="T1071" s="195"/>
      <c r="U1071" s="196">
        <v>2</v>
      </c>
      <c r="V1071" s="89">
        <f t="shared" si="350"/>
        <v>0</v>
      </c>
      <c r="W1071" s="220" t="s">
        <v>276</v>
      </c>
      <c r="X1071" s="221" t="s">
        <v>1129</v>
      </c>
      <c r="Y1071" s="222" t="s">
        <v>1126</v>
      </c>
      <c r="Z1071" s="199"/>
      <c r="AA1071" s="218"/>
      <c r="AB1071" s="223">
        <v>0</v>
      </c>
      <c r="AC1071" s="224" t="s">
        <v>48</v>
      </c>
      <c r="AD1071" s="225">
        <f t="shared" si="379"/>
        <v>351</v>
      </c>
      <c r="AE1071" s="226">
        <f>CEILING(AD1071+AD1071*'[1]Nastavení cen'!$J$17,1)</f>
        <v>513</v>
      </c>
      <c r="AF1071" s="226">
        <f t="shared" si="380"/>
        <v>0</v>
      </c>
      <c r="AG1071" s="241">
        <f>CEILING(AX1071+(AX1071*'[1]Nastavení cen'!$G$17),1)</f>
        <v>700</v>
      </c>
      <c r="AH1071" s="242">
        <f>CEILING(AG1071*'[1]Nastavení cen'!$K$17,1)+AG1071</f>
        <v>910</v>
      </c>
      <c r="AI1071" s="242">
        <f>(AB1071*AH1071)</f>
        <v>0</v>
      </c>
      <c r="AJ1071" s="228">
        <f t="shared" si="337"/>
        <v>1423</v>
      </c>
      <c r="AK1071" s="218"/>
      <c r="AL1071" s="229">
        <f t="shared" si="338"/>
        <v>0</v>
      </c>
      <c r="AM1071" s="204"/>
      <c r="AN1071" s="230">
        <v>200</v>
      </c>
      <c r="AO1071" s="231">
        <f>AB1071*AN1071</f>
        <v>0</v>
      </c>
      <c r="AP1071" s="232">
        <v>0.05</v>
      </c>
      <c r="AQ1071" s="233">
        <f>AB1071*AN1071*AP1071</f>
        <v>0</v>
      </c>
      <c r="AR1071" s="234"/>
      <c r="AS1071" s="235"/>
      <c r="AT1071" s="236"/>
      <c r="AU1071" s="237"/>
      <c r="AV1071" s="238">
        <v>54</v>
      </c>
      <c r="AW1071" s="239">
        <f>'[1]Nastavení cen'!$H$17</f>
        <v>390</v>
      </c>
      <c r="AX1071" s="240">
        <v>700</v>
      </c>
    </row>
    <row r="1072" spans="1:50" ht="17.25" hidden="1" customHeight="1" x14ac:dyDescent="0.3">
      <c r="A1072" s="213"/>
      <c r="B1072" s="214"/>
      <c r="C1072" s="215"/>
      <c r="D1072" s="186"/>
      <c r="E1072" s="184"/>
      <c r="F1072" s="185"/>
      <c r="G1072" s="186"/>
      <c r="H1072" s="186"/>
      <c r="I1072" s="187"/>
      <c r="J1072" s="188"/>
      <c r="K1072" s="216"/>
      <c r="L1072" s="186"/>
      <c r="M1072" s="186"/>
      <c r="N1072" s="187"/>
      <c r="O1072" s="191"/>
      <c r="P1072" s="384" t="s">
        <v>713</v>
      </c>
      <c r="Q1072" s="218"/>
      <c r="R1072" s="219">
        <f t="shared" si="333"/>
        <v>0</v>
      </c>
      <c r="S1072" s="219">
        <f t="shared" si="334"/>
        <v>14</v>
      </c>
      <c r="T1072" s="195"/>
      <c r="U1072" s="196">
        <v>4</v>
      </c>
      <c r="V1072" s="89">
        <f t="shared" si="350"/>
        <v>0</v>
      </c>
      <c r="W1072" s="220" t="s">
        <v>276</v>
      </c>
      <c r="X1072" s="221" t="s">
        <v>1129</v>
      </c>
      <c r="Y1072" s="222" t="s">
        <v>43</v>
      </c>
      <c r="Z1072" s="199"/>
      <c r="AA1072" s="218"/>
      <c r="AB1072" s="223">
        <v>0</v>
      </c>
      <c r="AC1072" s="224" t="s">
        <v>48</v>
      </c>
      <c r="AD1072" s="225">
        <f t="shared" si="379"/>
        <v>351</v>
      </c>
      <c r="AE1072" s="226">
        <f>CEILING(AD1072+AD1072*'[1]Nastavení cen'!$J$17,1)</f>
        <v>513</v>
      </c>
      <c r="AF1072" s="226">
        <f t="shared" si="380"/>
        <v>0</v>
      </c>
      <c r="AG1072" s="241"/>
      <c r="AH1072" s="242"/>
      <c r="AI1072" s="242"/>
      <c r="AJ1072" s="228">
        <f t="shared" si="337"/>
        <v>513</v>
      </c>
      <c r="AK1072" s="218"/>
      <c r="AL1072" s="229">
        <f t="shared" si="338"/>
        <v>0</v>
      </c>
      <c r="AM1072" s="204"/>
      <c r="AN1072" s="230" t="s">
        <v>41</v>
      </c>
      <c r="AO1072" s="231" t="s">
        <v>41</v>
      </c>
      <c r="AP1072" s="245" t="s">
        <v>41</v>
      </c>
      <c r="AQ1072" s="233" t="s">
        <v>41</v>
      </c>
      <c r="AR1072" s="234" t="s">
        <v>41</v>
      </c>
      <c r="AS1072" s="235"/>
      <c r="AT1072" s="236"/>
      <c r="AU1072" s="237"/>
      <c r="AV1072" s="238">
        <v>54</v>
      </c>
      <c r="AW1072" s="239">
        <f>'[1]Nastavení cen'!$H$17</f>
        <v>390</v>
      </c>
      <c r="AX1072" s="240"/>
    </row>
    <row r="1073" spans="1:50" ht="17.25" hidden="1" customHeight="1" x14ac:dyDescent="0.3">
      <c r="A1073" s="213"/>
      <c r="B1073" s="214"/>
      <c r="C1073" s="215"/>
      <c r="D1073" s="186"/>
      <c r="E1073" s="184"/>
      <c r="F1073" s="185"/>
      <c r="G1073" s="186"/>
      <c r="H1073" s="186"/>
      <c r="I1073" s="187"/>
      <c r="J1073" s="188"/>
      <c r="K1073" s="216"/>
      <c r="L1073" s="186"/>
      <c r="M1073" s="186"/>
      <c r="N1073" s="187"/>
      <c r="O1073" s="191"/>
      <c r="P1073" s="384" t="s">
        <v>713</v>
      </c>
      <c r="Q1073" s="218"/>
      <c r="R1073" s="219">
        <f t="shared" si="333"/>
        <v>0</v>
      </c>
      <c r="S1073" s="219">
        <f t="shared" si="334"/>
        <v>14</v>
      </c>
      <c r="T1073" s="195"/>
      <c r="U1073" s="196">
        <v>2</v>
      </c>
      <c r="V1073" s="89">
        <f t="shared" si="350"/>
        <v>0</v>
      </c>
      <c r="W1073" s="220" t="s">
        <v>276</v>
      </c>
      <c r="X1073" s="221" t="s">
        <v>1130</v>
      </c>
      <c r="Y1073" s="222" t="s">
        <v>1131</v>
      </c>
      <c r="Z1073" s="199"/>
      <c r="AA1073" s="218"/>
      <c r="AB1073" s="223">
        <v>0</v>
      </c>
      <c r="AC1073" s="224" t="s">
        <v>48</v>
      </c>
      <c r="AD1073" s="225">
        <f t="shared" si="379"/>
        <v>234</v>
      </c>
      <c r="AE1073" s="226">
        <f>CEILING(AD1073+AD1073*'[1]Nastavení cen'!$J$17,1)</f>
        <v>342</v>
      </c>
      <c r="AF1073" s="226">
        <f t="shared" si="380"/>
        <v>0</v>
      </c>
      <c r="AG1073" s="241">
        <f>CEILING(AX1073+(AX1073*'[1]Nastavení cen'!$G$17),1)</f>
        <v>150</v>
      </c>
      <c r="AH1073" s="242">
        <f>CEILING(AG1073*'[1]Nastavení cen'!$K$17,1)+AG1073</f>
        <v>195</v>
      </c>
      <c r="AI1073" s="242">
        <f>(AB1073*AH1073)</f>
        <v>0</v>
      </c>
      <c r="AJ1073" s="228">
        <f t="shared" si="337"/>
        <v>537</v>
      </c>
      <c r="AK1073" s="218"/>
      <c r="AL1073" s="229">
        <f t="shared" si="338"/>
        <v>0</v>
      </c>
      <c r="AM1073" s="204"/>
      <c r="AN1073" s="230">
        <v>150</v>
      </c>
      <c r="AO1073" s="231">
        <f>AB1073*AN1073</f>
        <v>0</v>
      </c>
      <c r="AP1073" s="232">
        <v>0.05</v>
      </c>
      <c r="AQ1073" s="233">
        <f>AB1073*AN1073*AP1073</f>
        <v>0</v>
      </c>
      <c r="AR1073" s="234"/>
      <c r="AS1073" s="235"/>
      <c r="AT1073" s="236"/>
      <c r="AU1073" s="237"/>
      <c r="AV1073" s="238">
        <v>36</v>
      </c>
      <c r="AW1073" s="239">
        <f>'[1]Nastavení cen'!$H$17</f>
        <v>390</v>
      </c>
      <c r="AX1073" s="240">
        <v>150</v>
      </c>
    </row>
    <row r="1074" spans="1:50" ht="17.25" hidden="1" customHeight="1" x14ac:dyDescent="0.3">
      <c r="A1074" s="213"/>
      <c r="B1074" s="214"/>
      <c r="C1074" s="215"/>
      <c r="D1074" s="186"/>
      <c r="E1074" s="184"/>
      <c r="F1074" s="185"/>
      <c r="G1074" s="186"/>
      <c r="H1074" s="186"/>
      <c r="I1074" s="187"/>
      <c r="J1074" s="188"/>
      <c r="K1074" s="216"/>
      <c r="L1074" s="186"/>
      <c r="M1074" s="186"/>
      <c r="N1074" s="187"/>
      <c r="O1074" s="191"/>
      <c r="P1074" s="384" t="s">
        <v>713</v>
      </c>
      <c r="Q1074" s="218"/>
      <c r="R1074" s="219">
        <f t="shared" si="333"/>
        <v>0</v>
      </c>
      <c r="S1074" s="219">
        <f t="shared" si="334"/>
        <v>14</v>
      </c>
      <c r="T1074" s="195"/>
      <c r="U1074" s="196">
        <v>4</v>
      </c>
      <c r="V1074" s="89">
        <f t="shared" si="350"/>
        <v>0</v>
      </c>
      <c r="W1074" s="220" t="s">
        <v>276</v>
      </c>
      <c r="X1074" s="221" t="s">
        <v>1130</v>
      </c>
      <c r="Y1074" s="222" t="s">
        <v>43</v>
      </c>
      <c r="Z1074" s="199"/>
      <c r="AA1074" s="218"/>
      <c r="AB1074" s="223">
        <v>0</v>
      </c>
      <c r="AC1074" s="224" t="s">
        <v>48</v>
      </c>
      <c r="AD1074" s="225">
        <f t="shared" si="379"/>
        <v>234</v>
      </c>
      <c r="AE1074" s="226">
        <f>CEILING(AD1074+AD1074*'[1]Nastavení cen'!$J$17,1)</f>
        <v>342</v>
      </c>
      <c r="AF1074" s="226">
        <f t="shared" si="380"/>
        <v>0</v>
      </c>
      <c r="AG1074" s="241"/>
      <c r="AH1074" s="242"/>
      <c r="AI1074" s="242"/>
      <c r="AJ1074" s="228">
        <f t="shared" si="337"/>
        <v>342</v>
      </c>
      <c r="AK1074" s="218"/>
      <c r="AL1074" s="229">
        <f t="shared" si="338"/>
        <v>0</v>
      </c>
      <c r="AM1074" s="204"/>
      <c r="AN1074" s="230" t="s">
        <v>41</v>
      </c>
      <c r="AO1074" s="231" t="s">
        <v>41</v>
      </c>
      <c r="AP1074" s="245" t="s">
        <v>41</v>
      </c>
      <c r="AQ1074" s="233" t="s">
        <v>41</v>
      </c>
      <c r="AR1074" s="234" t="s">
        <v>41</v>
      </c>
      <c r="AS1074" s="235"/>
      <c r="AT1074" s="236"/>
      <c r="AU1074" s="237"/>
      <c r="AV1074" s="238">
        <v>36</v>
      </c>
      <c r="AW1074" s="239">
        <f>'[1]Nastavení cen'!$H$17</f>
        <v>390</v>
      </c>
      <c r="AX1074" s="240"/>
    </row>
    <row r="1075" spans="1:50" ht="17.25" hidden="1" customHeight="1" x14ac:dyDescent="0.3">
      <c r="A1075" s="213"/>
      <c r="B1075" s="214"/>
      <c r="C1075" s="215"/>
      <c r="D1075" s="186"/>
      <c r="E1075" s="184"/>
      <c r="F1075" s="185"/>
      <c r="G1075" s="186"/>
      <c r="H1075" s="186"/>
      <c r="I1075" s="187"/>
      <c r="J1075" s="188"/>
      <c r="K1075" s="216"/>
      <c r="L1075" s="186"/>
      <c r="M1075" s="186"/>
      <c r="N1075" s="187"/>
      <c r="O1075" s="191"/>
      <c r="P1075" s="384" t="s">
        <v>713</v>
      </c>
      <c r="Q1075" s="218"/>
      <c r="R1075" s="219">
        <f t="shared" si="333"/>
        <v>0</v>
      </c>
      <c r="S1075" s="219">
        <f t="shared" si="334"/>
        <v>14</v>
      </c>
      <c r="T1075" s="195"/>
      <c r="U1075" s="196">
        <v>2</v>
      </c>
      <c r="V1075" s="89">
        <f t="shared" si="350"/>
        <v>0</v>
      </c>
      <c r="W1075" s="220" t="s">
        <v>276</v>
      </c>
      <c r="X1075" s="221" t="s">
        <v>1132</v>
      </c>
      <c r="Y1075" s="222" t="s">
        <v>1131</v>
      </c>
      <c r="Z1075" s="199"/>
      <c r="AA1075" s="218"/>
      <c r="AB1075" s="223">
        <v>0</v>
      </c>
      <c r="AC1075" s="224" t="s">
        <v>48</v>
      </c>
      <c r="AD1075" s="225">
        <f t="shared" si="379"/>
        <v>312</v>
      </c>
      <c r="AE1075" s="226">
        <f>CEILING(AD1075+AD1075*'[1]Nastavení cen'!$J$17,1)</f>
        <v>456</v>
      </c>
      <c r="AF1075" s="226">
        <f t="shared" si="380"/>
        <v>0</v>
      </c>
      <c r="AG1075" s="241">
        <f>CEILING(AX1075+(AX1075*'[1]Nastavení cen'!$G$17),1)</f>
        <v>165</v>
      </c>
      <c r="AH1075" s="242">
        <f>CEILING(AG1075*'[1]Nastavení cen'!$K$17,1)+AG1075</f>
        <v>215</v>
      </c>
      <c r="AI1075" s="242">
        <f>(AB1075*AH1075)</f>
        <v>0</v>
      </c>
      <c r="AJ1075" s="228">
        <f t="shared" si="337"/>
        <v>671</v>
      </c>
      <c r="AK1075" s="218"/>
      <c r="AL1075" s="229">
        <f t="shared" si="338"/>
        <v>0</v>
      </c>
      <c r="AM1075" s="204"/>
      <c r="AN1075" s="230">
        <v>150</v>
      </c>
      <c r="AO1075" s="231">
        <f>AB1075*AN1075</f>
        <v>0</v>
      </c>
      <c r="AP1075" s="232">
        <v>0.05</v>
      </c>
      <c r="AQ1075" s="233">
        <f>AB1075*AN1075*AP1075</f>
        <v>0</v>
      </c>
      <c r="AR1075" s="234"/>
      <c r="AS1075" s="235"/>
      <c r="AT1075" s="236"/>
      <c r="AU1075" s="237"/>
      <c r="AV1075" s="238">
        <v>48</v>
      </c>
      <c r="AW1075" s="239">
        <f>'[1]Nastavení cen'!$H$17</f>
        <v>390</v>
      </c>
      <c r="AX1075" s="240">
        <v>165</v>
      </c>
    </row>
    <row r="1076" spans="1:50" ht="17.25" hidden="1" customHeight="1" x14ac:dyDescent="0.3">
      <c r="A1076" s="213"/>
      <c r="B1076" s="214"/>
      <c r="C1076" s="215"/>
      <c r="D1076" s="186"/>
      <c r="E1076" s="184"/>
      <c r="F1076" s="185"/>
      <c r="G1076" s="186"/>
      <c r="H1076" s="186"/>
      <c r="I1076" s="187"/>
      <c r="J1076" s="188"/>
      <c r="K1076" s="216"/>
      <c r="L1076" s="186"/>
      <c r="M1076" s="186"/>
      <c r="N1076" s="187"/>
      <c r="O1076" s="191"/>
      <c r="P1076" s="384" t="s">
        <v>713</v>
      </c>
      <c r="Q1076" s="218"/>
      <c r="R1076" s="219">
        <f t="shared" si="333"/>
        <v>0</v>
      </c>
      <c r="S1076" s="219">
        <f t="shared" si="334"/>
        <v>14</v>
      </c>
      <c r="T1076" s="195"/>
      <c r="U1076" s="196">
        <v>4</v>
      </c>
      <c r="V1076" s="89">
        <f t="shared" si="350"/>
        <v>0</v>
      </c>
      <c r="W1076" s="220" t="s">
        <v>276</v>
      </c>
      <c r="X1076" s="221" t="s">
        <v>1132</v>
      </c>
      <c r="Y1076" s="222" t="s">
        <v>43</v>
      </c>
      <c r="Z1076" s="199"/>
      <c r="AA1076" s="218"/>
      <c r="AB1076" s="223">
        <v>0</v>
      </c>
      <c r="AC1076" s="224" t="s">
        <v>48</v>
      </c>
      <c r="AD1076" s="225">
        <f t="shared" si="379"/>
        <v>312</v>
      </c>
      <c r="AE1076" s="226">
        <f>CEILING(AD1076+AD1076*'[1]Nastavení cen'!$J$17,1)</f>
        <v>456</v>
      </c>
      <c r="AF1076" s="226">
        <f t="shared" si="380"/>
        <v>0</v>
      </c>
      <c r="AG1076" s="241"/>
      <c r="AH1076" s="242"/>
      <c r="AI1076" s="242"/>
      <c r="AJ1076" s="228">
        <f t="shared" si="337"/>
        <v>456</v>
      </c>
      <c r="AK1076" s="218"/>
      <c r="AL1076" s="229">
        <f t="shared" si="338"/>
        <v>0</v>
      </c>
      <c r="AM1076" s="204"/>
      <c r="AN1076" s="230" t="s">
        <v>41</v>
      </c>
      <c r="AO1076" s="231" t="s">
        <v>41</v>
      </c>
      <c r="AP1076" s="245" t="s">
        <v>41</v>
      </c>
      <c r="AQ1076" s="233" t="s">
        <v>41</v>
      </c>
      <c r="AR1076" s="234" t="s">
        <v>41</v>
      </c>
      <c r="AS1076" s="235"/>
      <c r="AT1076" s="236"/>
      <c r="AU1076" s="237"/>
      <c r="AV1076" s="238">
        <v>48</v>
      </c>
      <c r="AW1076" s="239">
        <f>'[1]Nastavení cen'!$H$17</f>
        <v>390</v>
      </c>
      <c r="AX1076" s="240"/>
    </row>
    <row r="1077" spans="1:50" ht="17.25" hidden="1" customHeight="1" x14ac:dyDescent="0.3">
      <c r="A1077" s="213"/>
      <c r="B1077" s="214"/>
      <c r="C1077" s="215"/>
      <c r="D1077" s="186"/>
      <c r="E1077" s="184"/>
      <c r="F1077" s="185"/>
      <c r="G1077" s="186"/>
      <c r="H1077" s="186"/>
      <c r="I1077" s="187"/>
      <c r="J1077" s="188"/>
      <c r="K1077" s="216"/>
      <c r="L1077" s="186"/>
      <c r="M1077" s="186"/>
      <c r="N1077" s="187"/>
      <c r="O1077" s="191"/>
      <c r="P1077" s="384" t="s">
        <v>713</v>
      </c>
      <c r="Q1077" s="218"/>
      <c r="R1077" s="219">
        <f t="shared" si="333"/>
        <v>0</v>
      </c>
      <c r="S1077" s="219">
        <f t="shared" si="334"/>
        <v>14</v>
      </c>
      <c r="T1077" s="195"/>
      <c r="U1077" s="196">
        <v>2</v>
      </c>
      <c r="V1077" s="89">
        <f t="shared" si="350"/>
        <v>0</v>
      </c>
      <c r="W1077" s="220" t="s">
        <v>276</v>
      </c>
      <c r="X1077" s="221" t="s">
        <v>1133</v>
      </c>
      <c r="Y1077" s="222" t="s">
        <v>1131</v>
      </c>
      <c r="Z1077" s="199"/>
      <c r="AA1077" s="218"/>
      <c r="AB1077" s="223">
        <v>0</v>
      </c>
      <c r="AC1077" s="224" t="s">
        <v>48</v>
      </c>
      <c r="AD1077" s="225">
        <f t="shared" si="379"/>
        <v>254</v>
      </c>
      <c r="AE1077" s="226">
        <f>CEILING(AD1077+AD1077*'[1]Nastavení cen'!$J$17,1)</f>
        <v>371</v>
      </c>
      <c r="AF1077" s="226">
        <f t="shared" si="380"/>
        <v>0</v>
      </c>
      <c r="AG1077" s="241">
        <f>CEILING(AX1077+(AX1077*'[1]Nastavení cen'!$G$17),1)</f>
        <v>180</v>
      </c>
      <c r="AH1077" s="242">
        <f>CEILING(AG1077*'[1]Nastavení cen'!$K$17,1)+AG1077</f>
        <v>234</v>
      </c>
      <c r="AI1077" s="242">
        <f>(AB1077*AH1077)</f>
        <v>0</v>
      </c>
      <c r="AJ1077" s="228">
        <f t="shared" si="337"/>
        <v>605</v>
      </c>
      <c r="AK1077" s="218"/>
      <c r="AL1077" s="229">
        <f t="shared" si="338"/>
        <v>0</v>
      </c>
      <c r="AM1077" s="204"/>
      <c r="AN1077" s="230">
        <v>180</v>
      </c>
      <c r="AO1077" s="231">
        <f>AB1077*AN1077</f>
        <v>0</v>
      </c>
      <c r="AP1077" s="232">
        <v>0.05</v>
      </c>
      <c r="AQ1077" s="233">
        <f>AB1077*AN1077*AP1077</f>
        <v>0</v>
      </c>
      <c r="AR1077" s="234"/>
      <c r="AS1077" s="235"/>
      <c r="AT1077" s="236"/>
      <c r="AU1077" s="237"/>
      <c r="AV1077" s="238">
        <v>39</v>
      </c>
      <c r="AW1077" s="239">
        <f>'[1]Nastavení cen'!$H$17</f>
        <v>390</v>
      </c>
      <c r="AX1077" s="240">
        <v>180</v>
      </c>
    </row>
    <row r="1078" spans="1:50" ht="17.25" hidden="1" customHeight="1" x14ac:dyDescent="0.3">
      <c r="A1078" s="213"/>
      <c r="B1078" s="214"/>
      <c r="C1078" s="215"/>
      <c r="D1078" s="186"/>
      <c r="E1078" s="184"/>
      <c r="F1078" s="185"/>
      <c r="G1078" s="186"/>
      <c r="H1078" s="186"/>
      <c r="I1078" s="187"/>
      <c r="J1078" s="188"/>
      <c r="K1078" s="216"/>
      <c r="L1078" s="186"/>
      <c r="M1078" s="186"/>
      <c r="N1078" s="187"/>
      <c r="O1078" s="191"/>
      <c r="P1078" s="384" t="s">
        <v>713</v>
      </c>
      <c r="Q1078" s="218"/>
      <c r="R1078" s="219">
        <f t="shared" si="333"/>
        <v>0</v>
      </c>
      <c r="S1078" s="219">
        <f t="shared" si="334"/>
        <v>14</v>
      </c>
      <c r="T1078" s="195"/>
      <c r="U1078" s="196">
        <v>4</v>
      </c>
      <c r="V1078" s="89">
        <f t="shared" si="350"/>
        <v>0</v>
      </c>
      <c r="W1078" s="220" t="s">
        <v>276</v>
      </c>
      <c r="X1078" s="221" t="s">
        <v>1133</v>
      </c>
      <c r="Y1078" s="222" t="s">
        <v>43</v>
      </c>
      <c r="Z1078" s="199"/>
      <c r="AA1078" s="218"/>
      <c r="AB1078" s="223">
        <v>0</v>
      </c>
      <c r="AC1078" s="224" t="s">
        <v>48</v>
      </c>
      <c r="AD1078" s="225">
        <f t="shared" si="379"/>
        <v>254</v>
      </c>
      <c r="AE1078" s="226">
        <f>CEILING(AD1078+AD1078*'[1]Nastavení cen'!$J$17,1)</f>
        <v>371</v>
      </c>
      <c r="AF1078" s="226">
        <f t="shared" si="380"/>
        <v>0</v>
      </c>
      <c r="AG1078" s="241"/>
      <c r="AH1078" s="242"/>
      <c r="AI1078" s="242"/>
      <c r="AJ1078" s="228">
        <f t="shared" si="337"/>
        <v>371</v>
      </c>
      <c r="AK1078" s="218"/>
      <c r="AL1078" s="229">
        <f t="shared" si="338"/>
        <v>0</v>
      </c>
      <c r="AM1078" s="204"/>
      <c r="AN1078" s="230" t="s">
        <v>41</v>
      </c>
      <c r="AO1078" s="231" t="s">
        <v>41</v>
      </c>
      <c r="AP1078" s="245" t="s">
        <v>41</v>
      </c>
      <c r="AQ1078" s="233" t="s">
        <v>41</v>
      </c>
      <c r="AR1078" s="234" t="s">
        <v>41</v>
      </c>
      <c r="AS1078" s="235"/>
      <c r="AT1078" s="236"/>
      <c r="AU1078" s="237"/>
      <c r="AV1078" s="238">
        <v>39</v>
      </c>
      <c r="AW1078" s="239">
        <f>'[1]Nastavení cen'!$H$17</f>
        <v>390</v>
      </c>
      <c r="AX1078" s="240"/>
    </row>
    <row r="1079" spans="1:50" ht="17.25" hidden="1" customHeight="1" x14ac:dyDescent="0.3">
      <c r="A1079" s="213"/>
      <c r="B1079" s="214"/>
      <c r="C1079" s="215"/>
      <c r="D1079" s="186"/>
      <c r="E1079" s="184"/>
      <c r="F1079" s="185"/>
      <c r="G1079" s="186"/>
      <c r="H1079" s="186"/>
      <c r="I1079" s="187"/>
      <c r="J1079" s="188"/>
      <c r="K1079" s="216"/>
      <c r="L1079" s="186"/>
      <c r="M1079" s="186"/>
      <c r="N1079" s="187"/>
      <c r="O1079" s="191"/>
      <c r="P1079" s="384" t="s">
        <v>713</v>
      </c>
      <c r="Q1079" s="218"/>
      <c r="R1079" s="219">
        <f t="shared" si="333"/>
        <v>0</v>
      </c>
      <c r="S1079" s="219">
        <f t="shared" si="334"/>
        <v>14</v>
      </c>
      <c r="T1079" s="195"/>
      <c r="U1079" s="196">
        <v>2</v>
      </c>
      <c r="V1079" s="89">
        <f t="shared" si="350"/>
        <v>0</v>
      </c>
      <c r="W1079" s="220" t="s">
        <v>276</v>
      </c>
      <c r="X1079" s="221" t="s">
        <v>1134</v>
      </c>
      <c r="Y1079" s="222" t="s">
        <v>1131</v>
      </c>
      <c r="Z1079" s="199"/>
      <c r="AA1079" s="218"/>
      <c r="AB1079" s="223">
        <v>0</v>
      </c>
      <c r="AC1079" s="224" t="s">
        <v>48</v>
      </c>
      <c r="AD1079" s="225">
        <f t="shared" si="379"/>
        <v>280</v>
      </c>
      <c r="AE1079" s="226">
        <f>CEILING(AD1079+AD1079*'[1]Nastavení cen'!$J$17,1)</f>
        <v>409</v>
      </c>
      <c r="AF1079" s="226">
        <f t="shared" si="380"/>
        <v>0</v>
      </c>
      <c r="AG1079" s="241">
        <f>CEILING(AX1079+(AX1079*'[1]Nastavení cen'!$G$17),1)</f>
        <v>240</v>
      </c>
      <c r="AH1079" s="242">
        <f>CEILING(AG1079*'[1]Nastavení cen'!$K$17,1)+AG1079</f>
        <v>312</v>
      </c>
      <c r="AI1079" s="242">
        <f>(AB1079*AH1079)</f>
        <v>0</v>
      </c>
      <c r="AJ1079" s="228">
        <f t="shared" si="337"/>
        <v>721</v>
      </c>
      <c r="AK1079" s="218"/>
      <c r="AL1079" s="229">
        <f t="shared" si="338"/>
        <v>0</v>
      </c>
      <c r="AM1079" s="204"/>
      <c r="AN1079" s="230">
        <v>240</v>
      </c>
      <c r="AO1079" s="231">
        <f>AB1079*AN1079</f>
        <v>0</v>
      </c>
      <c r="AP1079" s="232">
        <v>0.05</v>
      </c>
      <c r="AQ1079" s="233">
        <f>AB1079*AN1079*AP1079</f>
        <v>0</v>
      </c>
      <c r="AR1079" s="234"/>
      <c r="AS1079" s="235"/>
      <c r="AT1079" s="236"/>
      <c r="AU1079" s="237"/>
      <c r="AV1079" s="238">
        <v>43</v>
      </c>
      <c r="AW1079" s="239">
        <f>'[1]Nastavení cen'!$H$17</f>
        <v>390</v>
      </c>
      <c r="AX1079" s="240">
        <v>240</v>
      </c>
    </row>
    <row r="1080" spans="1:50" ht="17.25" hidden="1" customHeight="1" x14ac:dyDescent="0.3">
      <c r="A1080" s="213"/>
      <c r="B1080" s="214"/>
      <c r="C1080" s="215"/>
      <c r="D1080" s="186"/>
      <c r="E1080" s="184"/>
      <c r="F1080" s="185"/>
      <c r="G1080" s="186"/>
      <c r="H1080" s="186"/>
      <c r="I1080" s="187"/>
      <c r="J1080" s="188"/>
      <c r="K1080" s="216"/>
      <c r="L1080" s="186"/>
      <c r="M1080" s="186"/>
      <c r="N1080" s="187"/>
      <c r="O1080" s="191"/>
      <c r="P1080" s="384" t="s">
        <v>713</v>
      </c>
      <c r="Q1080" s="218"/>
      <c r="R1080" s="219">
        <f t="shared" si="333"/>
        <v>0</v>
      </c>
      <c r="S1080" s="219">
        <f t="shared" si="334"/>
        <v>14</v>
      </c>
      <c r="T1080" s="195"/>
      <c r="U1080" s="196">
        <v>4</v>
      </c>
      <c r="V1080" s="89">
        <f t="shared" si="350"/>
        <v>0</v>
      </c>
      <c r="W1080" s="220" t="s">
        <v>276</v>
      </c>
      <c r="X1080" s="221" t="s">
        <v>1134</v>
      </c>
      <c r="Y1080" s="222" t="s">
        <v>43</v>
      </c>
      <c r="Z1080" s="199"/>
      <c r="AA1080" s="218"/>
      <c r="AB1080" s="223">
        <v>0</v>
      </c>
      <c r="AC1080" s="224" t="s">
        <v>48</v>
      </c>
      <c r="AD1080" s="225">
        <f t="shared" si="379"/>
        <v>280</v>
      </c>
      <c r="AE1080" s="226">
        <f>CEILING(AD1080+AD1080*'[1]Nastavení cen'!$J$17,1)</f>
        <v>409</v>
      </c>
      <c r="AF1080" s="226">
        <f t="shared" si="380"/>
        <v>0</v>
      </c>
      <c r="AG1080" s="241"/>
      <c r="AH1080" s="242"/>
      <c r="AI1080" s="242"/>
      <c r="AJ1080" s="228">
        <f t="shared" si="337"/>
        <v>409</v>
      </c>
      <c r="AK1080" s="218"/>
      <c r="AL1080" s="229">
        <f t="shared" si="338"/>
        <v>0</v>
      </c>
      <c r="AM1080" s="204"/>
      <c r="AN1080" s="230" t="s">
        <v>41</v>
      </c>
      <c r="AO1080" s="231" t="s">
        <v>41</v>
      </c>
      <c r="AP1080" s="245" t="s">
        <v>41</v>
      </c>
      <c r="AQ1080" s="233" t="s">
        <v>41</v>
      </c>
      <c r="AR1080" s="234" t="s">
        <v>41</v>
      </c>
      <c r="AS1080" s="235"/>
      <c r="AT1080" s="236"/>
      <c r="AU1080" s="237"/>
      <c r="AV1080" s="238">
        <v>43</v>
      </c>
      <c r="AW1080" s="239">
        <f>'[1]Nastavení cen'!$H$17</f>
        <v>390</v>
      </c>
      <c r="AX1080" s="240"/>
    </row>
    <row r="1081" spans="1:50" ht="17.25" hidden="1" customHeight="1" x14ac:dyDescent="0.3">
      <c r="A1081" s="213"/>
      <c r="B1081" s="214"/>
      <c r="C1081" s="215"/>
      <c r="D1081" s="186"/>
      <c r="E1081" s="184"/>
      <c r="F1081" s="185"/>
      <c r="G1081" s="186"/>
      <c r="H1081" s="186"/>
      <c r="I1081" s="187"/>
      <c r="J1081" s="188"/>
      <c r="K1081" s="216"/>
      <c r="L1081" s="186"/>
      <c r="M1081" s="186"/>
      <c r="N1081" s="187"/>
      <c r="O1081" s="191"/>
      <c r="P1081" s="384" t="s">
        <v>713</v>
      </c>
      <c r="Q1081" s="218"/>
      <c r="R1081" s="219">
        <f t="shared" si="333"/>
        <v>0</v>
      </c>
      <c r="S1081" s="219">
        <f t="shared" si="334"/>
        <v>14</v>
      </c>
      <c r="T1081" s="195"/>
      <c r="U1081" s="196">
        <v>2</v>
      </c>
      <c r="V1081" s="89">
        <f t="shared" si="350"/>
        <v>0</v>
      </c>
      <c r="W1081" s="220" t="s">
        <v>276</v>
      </c>
      <c r="X1081" s="221" t="s">
        <v>1135</v>
      </c>
      <c r="Y1081" s="222" t="s">
        <v>1131</v>
      </c>
      <c r="Z1081" s="199"/>
      <c r="AA1081" s="218"/>
      <c r="AB1081" s="223">
        <v>0</v>
      </c>
      <c r="AC1081" s="224" t="s">
        <v>48</v>
      </c>
      <c r="AD1081" s="225">
        <f t="shared" si="379"/>
        <v>299</v>
      </c>
      <c r="AE1081" s="226">
        <f>CEILING(AD1081+AD1081*'[1]Nastavení cen'!$J$17,1)</f>
        <v>437</v>
      </c>
      <c r="AF1081" s="226">
        <f t="shared" si="380"/>
        <v>0</v>
      </c>
      <c r="AG1081" s="241">
        <f>CEILING(AX1081+(AX1081*'[1]Nastavení cen'!$G$17),1)</f>
        <v>300</v>
      </c>
      <c r="AH1081" s="242">
        <f>CEILING(AG1081*'[1]Nastavení cen'!$K$17,1)+AG1081</f>
        <v>390</v>
      </c>
      <c r="AI1081" s="242">
        <f>(AB1081*AH1081)</f>
        <v>0</v>
      </c>
      <c r="AJ1081" s="228">
        <f t="shared" si="337"/>
        <v>827</v>
      </c>
      <c r="AK1081" s="218"/>
      <c r="AL1081" s="229">
        <f t="shared" si="338"/>
        <v>0</v>
      </c>
      <c r="AM1081" s="204"/>
      <c r="AN1081" s="230">
        <v>300</v>
      </c>
      <c r="AO1081" s="231">
        <f>AB1081*AN1081</f>
        <v>0</v>
      </c>
      <c r="AP1081" s="232">
        <v>0.05</v>
      </c>
      <c r="AQ1081" s="233">
        <f>AB1081*AN1081*AP1081</f>
        <v>0</v>
      </c>
      <c r="AR1081" s="234"/>
      <c r="AS1081" s="235"/>
      <c r="AT1081" s="236"/>
      <c r="AU1081" s="237"/>
      <c r="AV1081" s="238">
        <v>46</v>
      </c>
      <c r="AW1081" s="239">
        <f>'[1]Nastavení cen'!$H$17</f>
        <v>390</v>
      </c>
      <c r="AX1081" s="240">
        <v>300</v>
      </c>
    </row>
    <row r="1082" spans="1:50" ht="17.25" hidden="1" customHeight="1" x14ac:dyDescent="0.3">
      <c r="A1082" s="213"/>
      <c r="B1082" s="214"/>
      <c r="C1082" s="215"/>
      <c r="D1082" s="186"/>
      <c r="E1082" s="184"/>
      <c r="F1082" s="185"/>
      <c r="G1082" s="186"/>
      <c r="H1082" s="186"/>
      <c r="I1082" s="187"/>
      <c r="J1082" s="188"/>
      <c r="K1082" s="216"/>
      <c r="L1082" s="186"/>
      <c r="M1082" s="186"/>
      <c r="N1082" s="187"/>
      <c r="O1082" s="191"/>
      <c r="P1082" s="384" t="s">
        <v>713</v>
      </c>
      <c r="Q1082" s="218"/>
      <c r="R1082" s="219">
        <f t="shared" si="333"/>
        <v>0</v>
      </c>
      <c r="S1082" s="219">
        <f t="shared" si="334"/>
        <v>14</v>
      </c>
      <c r="T1082" s="195"/>
      <c r="U1082" s="196">
        <v>4</v>
      </c>
      <c r="V1082" s="89">
        <f t="shared" si="350"/>
        <v>0</v>
      </c>
      <c r="W1082" s="220" t="s">
        <v>276</v>
      </c>
      <c r="X1082" s="221" t="s">
        <v>1135</v>
      </c>
      <c r="Y1082" s="222" t="s">
        <v>43</v>
      </c>
      <c r="Z1082" s="199"/>
      <c r="AA1082" s="218"/>
      <c r="AB1082" s="223">
        <v>0</v>
      </c>
      <c r="AC1082" s="224" t="s">
        <v>48</v>
      </c>
      <c r="AD1082" s="225">
        <f t="shared" si="379"/>
        <v>299</v>
      </c>
      <c r="AE1082" s="226">
        <f>CEILING(AD1082+AD1082*'[1]Nastavení cen'!$J$17,1)</f>
        <v>437</v>
      </c>
      <c r="AF1082" s="226">
        <f t="shared" si="380"/>
        <v>0</v>
      </c>
      <c r="AG1082" s="241"/>
      <c r="AH1082" s="242"/>
      <c r="AI1082" s="242"/>
      <c r="AJ1082" s="228">
        <f t="shared" si="337"/>
        <v>437</v>
      </c>
      <c r="AK1082" s="218"/>
      <c r="AL1082" s="229">
        <f t="shared" si="338"/>
        <v>0</v>
      </c>
      <c r="AM1082" s="204"/>
      <c r="AN1082" s="230" t="s">
        <v>41</v>
      </c>
      <c r="AO1082" s="231" t="s">
        <v>41</v>
      </c>
      <c r="AP1082" s="245" t="s">
        <v>41</v>
      </c>
      <c r="AQ1082" s="233" t="s">
        <v>41</v>
      </c>
      <c r="AR1082" s="234" t="s">
        <v>41</v>
      </c>
      <c r="AS1082" s="235"/>
      <c r="AT1082" s="236"/>
      <c r="AU1082" s="237"/>
      <c r="AV1082" s="238">
        <v>46</v>
      </c>
      <c r="AW1082" s="239">
        <f>'[1]Nastavení cen'!$H$17</f>
        <v>390</v>
      </c>
      <c r="AX1082" s="240"/>
    </row>
    <row r="1083" spans="1:50" ht="17.25" hidden="1" customHeight="1" x14ac:dyDescent="0.3">
      <c r="A1083" s="213"/>
      <c r="B1083" s="214"/>
      <c r="C1083" s="215"/>
      <c r="D1083" s="186"/>
      <c r="E1083" s="184"/>
      <c r="F1083" s="185"/>
      <c r="G1083" s="186"/>
      <c r="H1083" s="186"/>
      <c r="I1083" s="187"/>
      <c r="J1083" s="188"/>
      <c r="K1083" s="216"/>
      <c r="L1083" s="186"/>
      <c r="M1083" s="186"/>
      <c r="N1083" s="187"/>
      <c r="O1083" s="191"/>
      <c r="P1083" s="384" t="s">
        <v>713</v>
      </c>
      <c r="Q1083" s="218"/>
      <c r="R1083" s="219">
        <f t="shared" si="333"/>
        <v>0</v>
      </c>
      <c r="S1083" s="219">
        <f t="shared" si="334"/>
        <v>14</v>
      </c>
      <c r="T1083" s="195"/>
      <c r="U1083" s="196">
        <v>5</v>
      </c>
      <c r="V1083" s="89">
        <f t="shared" si="350"/>
        <v>0</v>
      </c>
      <c r="W1083" s="220" t="s">
        <v>276</v>
      </c>
      <c r="X1083" s="221" t="s">
        <v>71</v>
      </c>
      <c r="Y1083" s="222" t="s">
        <v>458</v>
      </c>
      <c r="Z1083" s="199"/>
      <c r="AA1083" s="218"/>
      <c r="AB1083" s="223">
        <v>0</v>
      </c>
      <c r="AC1083" s="224" t="s">
        <v>207</v>
      </c>
      <c r="AD1083" s="225"/>
      <c r="AE1083" s="226"/>
      <c r="AF1083" s="226"/>
      <c r="AG1083" s="227">
        <f>CEILING(AX1083+(AX1083*'[1]Nastavení cen'!$G$17),1)</f>
        <v>2700</v>
      </c>
      <c r="AH1083" s="227">
        <f>CEILING(AG1083*'[1]Nastavení cen'!$K$17,1)+AG1083</f>
        <v>3510</v>
      </c>
      <c r="AI1083" s="227">
        <f t="shared" ref="AI1083:AI1084" si="385">(AB1083*AH1083)</f>
        <v>0</v>
      </c>
      <c r="AJ1083" s="228">
        <f t="shared" si="337"/>
        <v>3510</v>
      </c>
      <c r="AK1083" s="218"/>
      <c r="AL1083" s="229">
        <f t="shared" si="338"/>
        <v>0</v>
      </c>
      <c r="AM1083" s="204"/>
      <c r="AN1083" s="230" t="s">
        <v>41</v>
      </c>
      <c r="AO1083" s="231" t="s">
        <v>41</v>
      </c>
      <c r="AP1083" s="245" t="s">
        <v>41</v>
      </c>
      <c r="AQ1083" s="233" t="s">
        <v>41</v>
      </c>
      <c r="AR1083" s="234" t="s">
        <v>41</v>
      </c>
      <c r="AS1083" s="235">
        <v>2000</v>
      </c>
      <c r="AT1083" s="236">
        <f>AB1083*AS1083</f>
        <v>0</v>
      </c>
      <c r="AU1083" s="237"/>
      <c r="AV1083" s="238"/>
      <c r="AW1083" s="239"/>
      <c r="AX1083" s="240">
        <v>2700</v>
      </c>
    </row>
    <row r="1084" spans="1:50" ht="17.25" hidden="1" customHeight="1" x14ac:dyDescent="0.3">
      <c r="A1084" s="213"/>
      <c r="B1084" s="214"/>
      <c r="C1084" s="215"/>
      <c r="D1084" s="186"/>
      <c r="E1084" s="184"/>
      <c r="F1084" s="185"/>
      <c r="G1084" s="186"/>
      <c r="H1084" s="186"/>
      <c r="I1084" s="187"/>
      <c r="J1084" s="188"/>
      <c r="K1084" s="216"/>
      <c r="L1084" s="186"/>
      <c r="M1084" s="186"/>
      <c r="N1084" s="187"/>
      <c r="O1084" s="191"/>
      <c r="P1084" s="384" t="s">
        <v>713</v>
      </c>
      <c r="Q1084" s="218"/>
      <c r="R1084" s="219">
        <f t="shared" si="333"/>
        <v>0</v>
      </c>
      <c r="S1084" s="219">
        <f t="shared" si="334"/>
        <v>14</v>
      </c>
      <c r="T1084" s="195"/>
      <c r="U1084" s="196">
        <v>1</v>
      </c>
      <c r="V1084" s="89">
        <f t="shared" si="350"/>
        <v>0</v>
      </c>
      <c r="W1084" s="220" t="s">
        <v>1136</v>
      </c>
      <c r="X1084" s="221" t="s">
        <v>1137</v>
      </c>
      <c r="Y1084" s="222" t="s">
        <v>1138</v>
      </c>
      <c r="Z1084" s="199"/>
      <c r="AA1084" s="218"/>
      <c r="AB1084" s="223">
        <v>0</v>
      </c>
      <c r="AC1084" s="224" t="s">
        <v>146</v>
      </c>
      <c r="AD1084" s="225">
        <f t="shared" ref="AD1084:AD1125" si="386">ROUND(AV1084*(AW1084/60),0)</f>
        <v>59</v>
      </c>
      <c r="AE1084" s="226">
        <f>CEILING(AD1084+AD1084*'[1]Nastavení cen'!$J$17,1)</f>
        <v>87</v>
      </c>
      <c r="AF1084" s="226">
        <f t="shared" ref="AF1084:AF1125" si="387">(AB1084*AE1084)</f>
        <v>0</v>
      </c>
      <c r="AG1084" s="241">
        <f>CEILING(AX1084+(AX1084*'[1]Nastavení cen'!$G$17),1)</f>
        <v>66</v>
      </c>
      <c r="AH1084" s="242">
        <f>CEILING(AG1084*'[1]Nastavení cen'!$K$17,1)+AG1084</f>
        <v>86</v>
      </c>
      <c r="AI1084" s="242">
        <f t="shared" si="385"/>
        <v>0</v>
      </c>
      <c r="AJ1084" s="228">
        <f t="shared" si="337"/>
        <v>173</v>
      </c>
      <c r="AK1084" s="218"/>
      <c r="AL1084" s="229">
        <f t="shared" si="338"/>
        <v>0</v>
      </c>
      <c r="AM1084" s="204"/>
      <c r="AN1084" s="230">
        <v>0.2</v>
      </c>
      <c r="AO1084" s="231">
        <f>AB1084*AN1084</f>
        <v>0</v>
      </c>
      <c r="AP1084" s="232">
        <v>0.05</v>
      </c>
      <c r="AQ1084" s="233" t="s">
        <v>41</v>
      </c>
      <c r="AR1084" s="234">
        <f>AO1084*AP1084</f>
        <v>0</v>
      </c>
      <c r="AS1084" s="235"/>
      <c r="AT1084" s="236"/>
      <c r="AU1084" s="237"/>
      <c r="AV1084" s="238">
        <v>9</v>
      </c>
      <c r="AW1084" s="239">
        <f>'[1]Nastavení cen'!$H$17</f>
        <v>390</v>
      </c>
      <c r="AX1084" s="240">
        <v>66</v>
      </c>
    </row>
    <row r="1085" spans="1:50" ht="17.25" hidden="1" customHeight="1" x14ac:dyDescent="0.3">
      <c r="A1085" s="213"/>
      <c r="B1085" s="214"/>
      <c r="C1085" s="215"/>
      <c r="D1085" s="186"/>
      <c r="E1085" s="184"/>
      <c r="F1085" s="185"/>
      <c r="G1085" s="186"/>
      <c r="H1085" s="186"/>
      <c r="I1085" s="187"/>
      <c r="J1085" s="188"/>
      <c r="K1085" s="216"/>
      <c r="L1085" s="186"/>
      <c r="M1085" s="186"/>
      <c r="N1085" s="187"/>
      <c r="O1085" s="191"/>
      <c r="P1085" s="384" t="s">
        <v>713</v>
      </c>
      <c r="Q1085" s="218"/>
      <c r="R1085" s="219">
        <f t="shared" si="333"/>
        <v>0</v>
      </c>
      <c r="S1085" s="219">
        <f t="shared" si="334"/>
        <v>14</v>
      </c>
      <c r="T1085" s="195"/>
      <c r="U1085" s="196">
        <v>4</v>
      </c>
      <c r="V1085" s="89">
        <f t="shared" si="350"/>
        <v>0</v>
      </c>
      <c r="W1085" s="220" t="s">
        <v>1136</v>
      </c>
      <c r="X1085" s="221" t="s">
        <v>1137</v>
      </c>
      <c r="Y1085" s="222" t="s">
        <v>43</v>
      </c>
      <c r="Z1085" s="199"/>
      <c r="AA1085" s="218"/>
      <c r="AB1085" s="223">
        <v>0</v>
      </c>
      <c r="AC1085" s="224" t="s">
        <v>146</v>
      </c>
      <c r="AD1085" s="225">
        <f t="shared" si="386"/>
        <v>59</v>
      </c>
      <c r="AE1085" s="226">
        <f>CEILING(AD1085+AD1085*'[1]Nastavení cen'!$J$17,1)</f>
        <v>87</v>
      </c>
      <c r="AF1085" s="226">
        <f t="shared" si="387"/>
        <v>0</v>
      </c>
      <c r="AG1085" s="241"/>
      <c r="AH1085" s="242"/>
      <c r="AI1085" s="242"/>
      <c r="AJ1085" s="228">
        <f t="shared" si="337"/>
        <v>87</v>
      </c>
      <c r="AK1085" s="218"/>
      <c r="AL1085" s="229">
        <f t="shared" si="338"/>
        <v>0</v>
      </c>
      <c r="AM1085" s="204"/>
      <c r="AN1085" s="230" t="s">
        <v>41</v>
      </c>
      <c r="AO1085" s="231" t="s">
        <v>41</v>
      </c>
      <c r="AP1085" s="245" t="s">
        <v>41</v>
      </c>
      <c r="AQ1085" s="233" t="s">
        <v>41</v>
      </c>
      <c r="AR1085" s="234" t="s">
        <v>41</v>
      </c>
      <c r="AS1085" s="235"/>
      <c r="AT1085" s="236"/>
      <c r="AU1085" s="237"/>
      <c r="AV1085" s="238">
        <v>9</v>
      </c>
      <c r="AW1085" s="239">
        <f>'[1]Nastavení cen'!$H$17</f>
        <v>390</v>
      </c>
      <c r="AX1085" s="240"/>
    </row>
    <row r="1086" spans="1:50" ht="17.25" hidden="1" customHeight="1" x14ac:dyDescent="0.3">
      <c r="A1086" s="213"/>
      <c r="B1086" s="214"/>
      <c r="C1086" s="215"/>
      <c r="D1086" s="186"/>
      <c r="E1086" s="184"/>
      <c r="F1086" s="185"/>
      <c r="G1086" s="186"/>
      <c r="H1086" s="186"/>
      <c r="I1086" s="187"/>
      <c r="J1086" s="188"/>
      <c r="K1086" s="216"/>
      <c r="L1086" s="186"/>
      <c r="M1086" s="186"/>
      <c r="N1086" s="187"/>
      <c r="O1086" s="191"/>
      <c r="P1086" s="384" t="s">
        <v>713</v>
      </c>
      <c r="Q1086" s="218"/>
      <c r="R1086" s="219">
        <f t="shared" si="333"/>
        <v>0</v>
      </c>
      <c r="S1086" s="219">
        <f t="shared" si="334"/>
        <v>14</v>
      </c>
      <c r="T1086" s="195"/>
      <c r="U1086" s="196">
        <v>5</v>
      </c>
      <c r="V1086" s="89">
        <f t="shared" si="350"/>
        <v>0</v>
      </c>
      <c r="W1086" s="220" t="s">
        <v>1136</v>
      </c>
      <c r="X1086" s="221" t="s">
        <v>1139</v>
      </c>
      <c r="Y1086" s="222" t="s">
        <v>1140</v>
      </c>
      <c r="Z1086" s="199"/>
      <c r="AA1086" s="218"/>
      <c r="AB1086" s="223">
        <v>0</v>
      </c>
      <c r="AC1086" s="224" t="s">
        <v>48</v>
      </c>
      <c r="AD1086" s="225">
        <f t="shared" si="386"/>
        <v>579</v>
      </c>
      <c r="AE1086" s="226">
        <f>CEILING(AD1086+AD1086*'[1]Nastavení cen'!$J$17,1)</f>
        <v>846</v>
      </c>
      <c r="AF1086" s="226">
        <f t="shared" si="387"/>
        <v>0</v>
      </c>
      <c r="AG1086" s="227">
        <f>CEILING(AX1086+(AX1086*'[1]Nastavení cen'!$G$17),1)</f>
        <v>500</v>
      </c>
      <c r="AH1086" s="227">
        <f>CEILING(AG1086*'[1]Nastavení cen'!$K$17,1)+AG1086</f>
        <v>650</v>
      </c>
      <c r="AI1086" s="227">
        <f>(AB1086*AH1086)</f>
        <v>0</v>
      </c>
      <c r="AJ1086" s="228">
        <f t="shared" si="337"/>
        <v>1496</v>
      </c>
      <c r="AK1086" s="218"/>
      <c r="AL1086" s="229">
        <f t="shared" si="338"/>
        <v>0</v>
      </c>
      <c r="AM1086" s="204"/>
      <c r="AN1086" s="230">
        <v>8</v>
      </c>
      <c r="AO1086" s="231">
        <f>AB1086*AN1086</f>
        <v>0</v>
      </c>
      <c r="AP1086" s="232">
        <v>0.05</v>
      </c>
      <c r="AQ1086" s="233" t="s">
        <v>41</v>
      </c>
      <c r="AR1086" s="234">
        <f>AO1086*AP1086</f>
        <v>0</v>
      </c>
      <c r="AS1086" s="235"/>
      <c r="AT1086" s="236"/>
      <c r="AU1086" s="237"/>
      <c r="AV1086" s="238">
        <v>89</v>
      </c>
      <c r="AW1086" s="239">
        <f>'[1]Nastavení cen'!$H$17</f>
        <v>390</v>
      </c>
      <c r="AX1086" s="240">
        <v>500</v>
      </c>
    </row>
    <row r="1087" spans="1:50" ht="17.25" hidden="1" customHeight="1" x14ac:dyDescent="0.3">
      <c r="A1087" s="213"/>
      <c r="B1087" s="214"/>
      <c r="C1087" s="215"/>
      <c r="D1087" s="186"/>
      <c r="E1087" s="184"/>
      <c r="F1087" s="185"/>
      <c r="G1087" s="186"/>
      <c r="H1087" s="186"/>
      <c r="I1087" s="187"/>
      <c r="J1087" s="188"/>
      <c r="K1087" s="216"/>
      <c r="L1087" s="186"/>
      <c r="M1087" s="186"/>
      <c r="N1087" s="187"/>
      <c r="O1087" s="191"/>
      <c r="P1087" s="384" t="s">
        <v>713</v>
      </c>
      <c r="Q1087" s="218"/>
      <c r="R1087" s="219">
        <f t="shared" si="333"/>
        <v>0</v>
      </c>
      <c r="S1087" s="219">
        <f t="shared" si="334"/>
        <v>14</v>
      </c>
      <c r="T1087" s="195"/>
      <c r="U1087" s="196">
        <v>4</v>
      </c>
      <c r="V1087" s="89">
        <f t="shared" si="350"/>
        <v>0</v>
      </c>
      <c r="W1087" s="220" t="s">
        <v>1136</v>
      </c>
      <c r="X1087" s="221" t="s">
        <v>1139</v>
      </c>
      <c r="Y1087" s="222" t="s">
        <v>43</v>
      </c>
      <c r="Z1087" s="199"/>
      <c r="AA1087" s="218"/>
      <c r="AB1087" s="223">
        <v>0</v>
      </c>
      <c r="AC1087" s="224" t="s">
        <v>48</v>
      </c>
      <c r="AD1087" s="225">
        <f t="shared" si="386"/>
        <v>579</v>
      </c>
      <c r="AE1087" s="226">
        <f>CEILING(AD1087+AD1087*'[1]Nastavení cen'!$J$17,1)</f>
        <v>846</v>
      </c>
      <c r="AF1087" s="226">
        <f t="shared" si="387"/>
        <v>0</v>
      </c>
      <c r="AG1087" s="241"/>
      <c r="AH1087" s="242"/>
      <c r="AI1087" s="242"/>
      <c r="AJ1087" s="228">
        <f t="shared" si="337"/>
        <v>846</v>
      </c>
      <c r="AK1087" s="218"/>
      <c r="AL1087" s="229">
        <f t="shared" si="338"/>
        <v>0</v>
      </c>
      <c r="AM1087" s="204"/>
      <c r="AN1087" s="230" t="s">
        <v>41</v>
      </c>
      <c r="AO1087" s="231" t="s">
        <v>41</v>
      </c>
      <c r="AP1087" s="245" t="s">
        <v>41</v>
      </c>
      <c r="AQ1087" s="233" t="s">
        <v>41</v>
      </c>
      <c r="AR1087" s="234" t="s">
        <v>41</v>
      </c>
      <c r="AS1087" s="235"/>
      <c r="AT1087" s="236"/>
      <c r="AU1087" s="237"/>
      <c r="AV1087" s="238">
        <v>89</v>
      </c>
      <c r="AW1087" s="239">
        <f>'[1]Nastavení cen'!$H$17</f>
        <v>390</v>
      </c>
      <c r="AX1087" s="240"/>
    </row>
    <row r="1088" spans="1:50" ht="17.25" hidden="1" customHeight="1" x14ac:dyDescent="0.3">
      <c r="A1088" s="213"/>
      <c r="B1088" s="214"/>
      <c r="C1088" s="215"/>
      <c r="D1088" s="186"/>
      <c r="E1088" s="184"/>
      <c r="F1088" s="185"/>
      <c r="G1088" s="186"/>
      <c r="H1088" s="186"/>
      <c r="I1088" s="187"/>
      <c r="J1088" s="188"/>
      <c r="K1088" s="216"/>
      <c r="L1088" s="186"/>
      <c r="M1088" s="186"/>
      <c r="N1088" s="187"/>
      <c r="O1088" s="191"/>
      <c r="P1088" s="384" t="s">
        <v>713</v>
      </c>
      <c r="Q1088" s="218"/>
      <c r="R1088" s="219">
        <f t="shared" si="333"/>
        <v>0</v>
      </c>
      <c r="S1088" s="219">
        <f t="shared" si="334"/>
        <v>14</v>
      </c>
      <c r="T1088" s="195"/>
      <c r="U1088" s="196">
        <v>5</v>
      </c>
      <c r="V1088" s="89">
        <f t="shared" si="350"/>
        <v>0</v>
      </c>
      <c r="W1088" s="220" t="s">
        <v>1136</v>
      </c>
      <c r="X1088" s="221" t="s">
        <v>1141</v>
      </c>
      <c r="Y1088" s="222" t="s">
        <v>1140</v>
      </c>
      <c r="Z1088" s="199"/>
      <c r="AA1088" s="218"/>
      <c r="AB1088" s="223">
        <v>0</v>
      </c>
      <c r="AC1088" s="224" t="s">
        <v>48</v>
      </c>
      <c r="AD1088" s="225">
        <f t="shared" si="386"/>
        <v>631</v>
      </c>
      <c r="AE1088" s="226">
        <f>CEILING(AD1088+AD1088*'[1]Nastavení cen'!$J$17,1)</f>
        <v>922</v>
      </c>
      <c r="AF1088" s="226">
        <f t="shared" si="387"/>
        <v>0</v>
      </c>
      <c r="AG1088" s="227">
        <f>CEILING(AX1088+(AX1088*'[1]Nastavení cen'!$G$17),1)</f>
        <v>700</v>
      </c>
      <c r="AH1088" s="227">
        <f>CEILING(AG1088*'[1]Nastavení cen'!$K$17,1)+AG1088</f>
        <v>910</v>
      </c>
      <c r="AI1088" s="227">
        <f>(AB1088*AH1088)</f>
        <v>0</v>
      </c>
      <c r="AJ1088" s="228">
        <f t="shared" si="337"/>
        <v>1832</v>
      </c>
      <c r="AK1088" s="218"/>
      <c r="AL1088" s="229">
        <f t="shared" si="338"/>
        <v>0</v>
      </c>
      <c r="AM1088" s="204"/>
      <c r="AN1088" s="230">
        <v>10</v>
      </c>
      <c r="AO1088" s="231">
        <f>AB1088*AN1088</f>
        <v>0</v>
      </c>
      <c r="AP1088" s="232">
        <v>0.05</v>
      </c>
      <c r="AQ1088" s="233" t="s">
        <v>41</v>
      </c>
      <c r="AR1088" s="234">
        <f>AO1088*AP1088</f>
        <v>0</v>
      </c>
      <c r="AS1088" s="235"/>
      <c r="AT1088" s="236"/>
      <c r="AU1088" s="237"/>
      <c r="AV1088" s="238">
        <v>97</v>
      </c>
      <c r="AW1088" s="239">
        <f>'[1]Nastavení cen'!$H$17</f>
        <v>390</v>
      </c>
      <c r="AX1088" s="240">
        <v>700</v>
      </c>
    </row>
    <row r="1089" spans="1:50" ht="17.25" hidden="1" customHeight="1" x14ac:dyDescent="0.3">
      <c r="A1089" s="213"/>
      <c r="B1089" s="214"/>
      <c r="C1089" s="215"/>
      <c r="D1089" s="186"/>
      <c r="E1089" s="184"/>
      <c r="F1089" s="185"/>
      <c r="G1089" s="186"/>
      <c r="H1089" s="186"/>
      <c r="I1089" s="187"/>
      <c r="J1089" s="188"/>
      <c r="K1089" s="216"/>
      <c r="L1089" s="186"/>
      <c r="M1089" s="186"/>
      <c r="N1089" s="187"/>
      <c r="O1089" s="191"/>
      <c r="P1089" s="384" t="s">
        <v>713</v>
      </c>
      <c r="Q1089" s="218"/>
      <c r="R1089" s="219">
        <f t="shared" si="333"/>
        <v>0</v>
      </c>
      <c r="S1089" s="219">
        <f t="shared" si="334"/>
        <v>14</v>
      </c>
      <c r="T1089" s="195"/>
      <c r="U1089" s="196">
        <v>4</v>
      </c>
      <c r="V1089" s="89">
        <f t="shared" si="350"/>
        <v>0</v>
      </c>
      <c r="W1089" s="220" t="s">
        <v>1136</v>
      </c>
      <c r="X1089" s="221" t="s">
        <v>1141</v>
      </c>
      <c r="Y1089" s="222" t="s">
        <v>43</v>
      </c>
      <c r="Z1089" s="199"/>
      <c r="AA1089" s="218"/>
      <c r="AB1089" s="223">
        <v>0</v>
      </c>
      <c r="AC1089" s="224" t="s">
        <v>48</v>
      </c>
      <c r="AD1089" s="225">
        <f t="shared" si="386"/>
        <v>631</v>
      </c>
      <c r="AE1089" s="226">
        <f>CEILING(AD1089+AD1089*'[1]Nastavení cen'!$J$17,1)</f>
        <v>922</v>
      </c>
      <c r="AF1089" s="226">
        <f t="shared" si="387"/>
        <v>0</v>
      </c>
      <c r="AG1089" s="241"/>
      <c r="AH1089" s="242"/>
      <c r="AI1089" s="242"/>
      <c r="AJ1089" s="228">
        <f t="shared" si="337"/>
        <v>922</v>
      </c>
      <c r="AK1089" s="218"/>
      <c r="AL1089" s="229">
        <f t="shared" si="338"/>
        <v>0</v>
      </c>
      <c r="AM1089" s="204"/>
      <c r="AN1089" s="230" t="s">
        <v>41</v>
      </c>
      <c r="AO1089" s="231" t="s">
        <v>41</v>
      </c>
      <c r="AP1089" s="245" t="s">
        <v>41</v>
      </c>
      <c r="AQ1089" s="233" t="s">
        <v>41</v>
      </c>
      <c r="AR1089" s="234" t="s">
        <v>41</v>
      </c>
      <c r="AS1089" s="235"/>
      <c r="AT1089" s="236"/>
      <c r="AU1089" s="237"/>
      <c r="AV1089" s="238">
        <v>97</v>
      </c>
      <c r="AW1089" s="239">
        <f>'[1]Nastavení cen'!$H$17</f>
        <v>390</v>
      </c>
      <c r="AX1089" s="240"/>
    </row>
    <row r="1090" spans="1:50" ht="17.25" hidden="1" customHeight="1" x14ac:dyDescent="0.3">
      <c r="A1090" s="213"/>
      <c r="B1090" s="214"/>
      <c r="C1090" s="215"/>
      <c r="D1090" s="186"/>
      <c r="E1090" s="184"/>
      <c r="F1090" s="185"/>
      <c r="G1090" s="186"/>
      <c r="H1090" s="186"/>
      <c r="I1090" s="187"/>
      <c r="J1090" s="188"/>
      <c r="K1090" s="216"/>
      <c r="L1090" s="186"/>
      <c r="M1090" s="186"/>
      <c r="N1090" s="187"/>
      <c r="O1090" s="191"/>
      <c r="P1090" s="384" t="s">
        <v>713</v>
      </c>
      <c r="Q1090" s="218"/>
      <c r="R1090" s="219">
        <f t="shared" si="333"/>
        <v>0</v>
      </c>
      <c r="S1090" s="219">
        <f t="shared" si="334"/>
        <v>14</v>
      </c>
      <c r="T1090" s="195"/>
      <c r="U1090" s="196">
        <v>5</v>
      </c>
      <c r="V1090" s="89">
        <f t="shared" si="350"/>
        <v>0</v>
      </c>
      <c r="W1090" s="220" t="s">
        <v>1136</v>
      </c>
      <c r="X1090" s="221" t="s">
        <v>1142</v>
      </c>
      <c r="Y1090" s="222" t="s">
        <v>1140</v>
      </c>
      <c r="Z1090" s="199"/>
      <c r="AA1090" s="218"/>
      <c r="AB1090" s="223">
        <v>0</v>
      </c>
      <c r="AC1090" s="224" t="s">
        <v>146</v>
      </c>
      <c r="AD1090" s="225">
        <f t="shared" si="386"/>
        <v>397</v>
      </c>
      <c r="AE1090" s="226">
        <f>CEILING(AD1090+AD1090*'[1]Nastavení cen'!$J$17,1)</f>
        <v>580</v>
      </c>
      <c r="AF1090" s="226">
        <f t="shared" si="387"/>
        <v>0</v>
      </c>
      <c r="AG1090" s="227">
        <f>CEILING(AX1090+(AX1090*'[1]Nastavení cen'!$G$17),1)</f>
        <v>200</v>
      </c>
      <c r="AH1090" s="227">
        <f>CEILING(AG1090*'[1]Nastavení cen'!$K$17,1)+AG1090</f>
        <v>260</v>
      </c>
      <c r="AI1090" s="227">
        <f>(AB1090*AH1090)</f>
        <v>0</v>
      </c>
      <c r="AJ1090" s="228">
        <f t="shared" si="337"/>
        <v>840</v>
      </c>
      <c r="AK1090" s="218"/>
      <c r="AL1090" s="229">
        <f t="shared" si="338"/>
        <v>0</v>
      </c>
      <c r="AM1090" s="204"/>
      <c r="AN1090" s="230">
        <v>5</v>
      </c>
      <c r="AO1090" s="231">
        <f>AB1090*AN1090</f>
        <v>0</v>
      </c>
      <c r="AP1090" s="232">
        <v>0.05</v>
      </c>
      <c r="AQ1090" s="233" t="s">
        <v>41</v>
      </c>
      <c r="AR1090" s="234">
        <f>AO1090*AP1090</f>
        <v>0</v>
      </c>
      <c r="AS1090" s="235"/>
      <c r="AT1090" s="236"/>
      <c r="AU1090" s="237"/>
      <c r="AV1090" s="238">
        <v>61</v>
      </c>
      <c r="AW1090" s="239">
        <f>'[1]Nastavení cen'!$H$17</f>
        <v>390</v>
      </c>
      <c r="AX1090" s="240">
        <v>200</v>
      </c>
    </row>
    <row r="1091" spans="1:50" ht="17.25" hidden="1" customHeight="1" x14ac:dyDescent="0.3">
      <c r="A1091" s="213"/>
      <c r="B1091" s="214"/>
      <c r="C1091" s="215"/>
      <c r="D1091" s="186"/>
      <c r="E1091" s="184"/>
      <c r="F1091" s="185"/>
      <c r="G1091" s="186"/>
      <c r="H1091" s="186"/>
      <c r="I1091" s="187"/>
      <c r="J1091" s="188"/>
      <c r="K1091" s="216"/>
      <c r="L1091" s="186"/>
      <c r="M1091" s="186"/>
      <c r="N1091" s="187"/>
      <c r="O1091" s="191"/>
      <c r="P1091" s="384" t="s">
        <v>713</v>
      </c>
      <c r="Q1091" s="218"/>
      <c r="R1091" s="219">
        <f t="shared" si="333"/>
        <v>0</v>
      </c>
      <c r="S1091" s="219">
        <f t="shared" si="334"/>
        <v>14</v>
      </c>
      <c r="T1091" s="195"/>
      <c r="U1091" s="196">
        <v>4</v>
      </c>
      <c r="V1091" s="89">
        <f t="shared" si="350"/>
        <v>0</v>
      </c>
      <c r="W1091" s="220" t="s">
        <v>1136</v>
      </c>
      <c r="X1091" s="221" t="s">
        <v>1142</v>
      </c>
      <c r="Y1091" s="222" t="s">
        <v>43</v>
      </c>
      <c r="Z1091" s="199"/>
      <c r="AA1091" s="218"/>
      <c r="AB1091" s="223">
        <v>0</v>
      </c>
      <c r="AC1091" s="224" t="s">
        <v>146</v>
      </c>
      <c r="AD1091" s="225">
        <f t="shared" si="386"/>
        <v>397</v>
      </c>
      <c r="AE1091" s="226">
        <f>CEILING(AD1091+AD1091*'[1]Nastavení cen'!$J$17,1)</f>
        <v>580</v>
      </c>
      <c r="AF1091" s="226">
        <f t="shared" si="387"/>
        <v>0</v>
      </c>
      <c r="AG1091" s="241"/>
      <c r="AH1091" s="242"/>
      <c r="AI1091" s="242"/>
      <c r="AJ1091" s="228">
        <f t="shared" si="337"/>
        <v>580</v>
      </c>
      <c r="AK1091" s="218"/>
      <c r="AL1091" s="229">
        <f t="shared" si="338"/>
        <v>0</v>
      </c>
      <c r="AM1091" s="204"/>
      <c r="AN1091" s="230" t="s">
        <v>41</v>
      </c>
      <c r="AO1091" s="231" t="s">
        <v>41</v>
      </c>
      <c r="AP1091" s="245" t="s">
        <v>41</v>
      </c>
      <c r="AQ1091" s="233" t="s">
        <v>41</v>
      </c>
      <c r="AR1091" s="234" t="s">
        <v>41</v>
      </c>
      <c r="AS1091" s="235"/>
      <c r="AT1091" s="236"/>
      <c r="AU1091" s="237"/>
      <c r="AV1091" s="238">
        <v>61</v>
      </c>
      <c r="AW1091" s="239">
        <f>'[1]Nastavení cen'!$H$17</f>
        <v>390</v>
      </c>
      <c r="AX1091" s="240"/>
    </row>
    <row r="1092" spans="1:50" ht="17.25" hidden="1" customHeight="1" x14ac:dyDescent="0.3">
      <c r="A1092" s="213"/>
      <c r="B1092" s="214"/>
      <c r="C1092" s="215"/>
      <c r="D1092" s="186"/>
      <c r="E1092" s="184"/>
      <c r="F1092" s="185"/>
      <c r="G1092" s="186"/>
      <c r="H1092" s="186"/>
      <c r="I1092" s="187"/>
      <c r="J1092" s="188"/>
      <c r="K1092" s="216"/>
      <c r="L1092" s="186"/>
      <c r="M1092" s="186"/>
      <c r="N1092" s="187"/>
      <c r="O1092" s="191"/>
      <c r="P1092" s="384" t="s">
        <v>713</v>
      </c>
      <c r="Q1092" s="218"/>
      <c r="R1092" s="219">
        <f t="shared" si="333"/>
        <v>0</v>
      </c>
      <c r="S1092" s="219">
        <f t="shared" si="334"/>
        <v>14</v>
      </c>
      <c r="T1092" s="195"/>
      <c r="U1092" s="196">
        <v>5</v>
      </c>
      <c r="V1092" s="89">
        <f t="shared" si="350"/>
        <v>0</v>
      </c>
      <c r="W1092" s="220" t="s">
        <v>1136</v>
      </c>
      <c r="X1092" s="221" t="s">
        <v>1143</v>
      </c>
      <c r="Y1092" s="222" t="s">
        <v>1140</v>
      </c>
      <c r="Z1092" s="199"/>
      <c r="AA1092" s="218"/>
      <c r="AB1092" s="223">
        <v>0</v>
      </c>
      <c r="AC1092" s="224" t="s">
        <v>146</v>
      </c>
      <c r="AD1092" s="225">
        <f t="shared" si="386"/>
        <v>468</v>
      </c>
      <c r="AE1092" s="226">
        <f>CEILING(AD1092+AD1092*'[1]Nastavení cen'!$J$17,1)</f>
        <v>684</v>
      </c>
      <c r="AF1092" s="226">
        <f t="shared" si="387"/>
        <v>0</v>
      </c>
      <c r="AG1092" s="227">
        <f>CEILING(AX1092+(AX1092*'[1]Nastavení cen'!$G$17),1)</f>
        <v>250</v>
      </c>
      <c r="AH1092" s="227">
        <f>CEILING(AG1092*'[1]Nastavení cen'!$K$17,1)+AG1092</f>
        <v>325</v>
      </c>
      <c r="AI1092" s="227">
        <f t="shared" ref="AI1092:AI1093" si="388">(AB1092*AH1092)</f>
        <v>0</v>
      </c>
      <c r="AJ1092" s="228">
        <f t="shared" si="337"/>
        <v>1009</v>
      </c>
      <c r="AK1092" s="218"/>
      <c r="AL1092" s="229">
        <f t="shared" si="338"/>
        <v>0</v>
      </c>
      <c r="AM1092" s="204"/>
      <c r="AN1092" s="230">
        <v>5</v>
      </c>
      <c r="AO1092" s="231">
        <f t="shared" ref="AO1092:AO1093" si="389">AB1092*AN1092</f>
        <v>0</v>
      </c>
      <c r="AP1092" s="232">
        <v>0.05</v>
      </c>
      <c r="AQ1092" s="233" t="s">
        <v>41</v>
      </c>
      <c r="AR1092" s="234">
        <f t="shared" ref="AR1092:AR1093" si="390">AO1092*AP1092</f>
        <v>0</v>
      </c>
      <c r="AS1092" s="235"/>
      <c r="AT1092" s="236"/>
      <c r="AU1092" s="237"/>
      <c r="AV1092" s="238">
        <v>72</v>
      </c>
      <c r="AW1092" s="239">
        <f>'[1]Nastavení cen'!$H$17</f>
        <v>390</v>
      </c>
      <c r="AX1092" s="240">
        <v>250</v>
      </c>
    </row>
    <row r="1093" spans="1:50" ht="17.25" hidden="1" customHeight="1" x14ac:dyDescent="0.3">
      <c r="A1093" s="213"/>
      <c r="B1093" s="214"/>
      <c r="C1093" s="215"/>
      <c r="D1093" s="186"/>
      <c r="E1093" s="184"/>
      <c r="F1093" s="185"/>
      <c r="G1093" s="186"/>
      <c r="H1093" s="186"/>
      <c r="I1093" s="187"/>
      <c r="J1093" s="188"/>
      <c r="K1093" s="216"/>
      <c r="L1093" s="186"/>
      <c r="M1093" s="186"/>
      <c r="N1093" s="187"/>
      <c r="O1093" s="191"/>
      <c r="P1093" s="384" t="s">
        <v>713</v>
      </c>
      <c r="Q1093" s="218"/>
      <c r="R1093" s="219">
        <f t="shared" si="333"/>
        <v>0</v>
      </c>
      <c r="S1093" s="219">
        <f t="shared" si="334"/>
        <v>14</v>
      </c>
      <c r="T1093" s="195"/>
      <c r="U1093" s="196">
        <v>1</v>
      </c>
      <c r="V1093" s="89">
        <f t="shared" si="350"/>
        <v>0</v>
      </c>
      <c r="W1093" s="220" t="s">
        <v>1136</v>
      </c>
      <c r="X1093" s="221" t="s">
        <v>1144</v>
      </c>
      <c r="Y1093" s="222" t="s">
        <v>1145</v>
      </c>
      <c r="Z1093" s="199"/>
      <c r="AA1093" s="218"/>
      <c r="AB1093" s="223">
        <v>0</v>
      </c>
      <c r="AC1093" s="224" t="s">
        <v>48</v>
      </c>
      <c r="AD1093" s="225">
        <f t="shared" si="386"/>
        <v>390</v>
      </c>
      <c r="AE1093" s="226">
        <f>CEILING(AD1093+AD1093*'[1]Nastavení cen'!$J$17,1)</f>
        <v>570</v>
      </c>
      <c r="AF1093" s="226">
        <f t="shared" si="387"/>
        <v>0</v>
      </c>
      <c r="AG1093" s="241">
        <f>CEILING(AX1093+(AX1093*'[1]Nastavení cen'!$G$17),1)</f>
        <v>600</v>
      </c>
      <c r="AH1093" s="242">
        <f>CEILING(AG1093*'[1]Nastavení cen'!$K$17,1)+AG1093</f>
        <v>780</v>
      </c>
      <c r="AI1093" s="242">
        <f t="shared" si="388"/>
        <v>0</v>
      </c>
      <c r="AJ1093" s="228">
        <f t="shared" si="337"/>
        <v>1350</v>
      </c>
      <c r="AK1093" s="218"/>
      <c r="AL1093" s="229">
        <f t="shared" si="338"/>
        <v>0</v>
      </c>
      <c r="AM1093" s="204"/>
      <c r="AN1093" s="230">
        <v>10</v>
      </c>
      <c r="AO1093" s="231">
        <f t="shared" si="389"/>
        <v>0</v>
      </c>
      <c r="AP1093" s="232">
        <v>0.05</v>
      </c>
      <c r="AQ1093" s="233" t="s">
        <v>41</v>
      </c>
      <c r="AR1093" s="234">
        <f t="shared" si="390"/>
        <v>0</v>
      </c>
      <c r="AS1093" s="235"/>
      <c r="AT1093" s="236"/>
      <c r="AU1093" s="237"/>
      <c r="AV1093" s="238">
        <v>60</v>
      </c>
      <c r="AW1093" s="239">
        <f>'[1]Nastavení cen'!$H$17</f>
        <v>390</v>
      </c>
      <c r="AX1093" s="240">
        <v>600</v>
      </c>
    </row>
    <row r="1094" spans="1:50" ht="17.25" hidden="1" customHeight="1" x14ac:dyDescent="0.3">
      <c r="A1094" s="213"/>
      <c r="B1094" s="214"/>
      <c r="C1094" s="215"/>
      <c r="D1094" s="186"/>
      <c r="E1094" s="184"/>
      <c r="F1094" s="185"/>
      <c r="G1094" s="186"/>
      <c r="H1094" s="186"/>
      <c r="I1094" s="187"/>
      <c r="J1094" s="188"/>
      <c r="K1094" s="216"/>
      <c r="L1094" s="186"/>
      <c r="M1094" s="186"/>
      <c r="N1094" s="187"/>
      <c r="O1094" s="191"/>
      <c r="P1094" s="384" t="s">
        <v>713</v>
      </c>
      <c r="Q1094" s="218"/>
      <c r="R1094" s="219">
        <f t="shared" si="333"/>
        <v>0</v>
      </c>
      <c r="S1094" s="219">
        <f t="shared" si="334"/>
        <v>14</v>
      </c>
      <c r="T1094" s="195"/>
      <c r="U1094" s="196">
        <v>4</v>
      </c>
      <c r="V1094" s="89">
        <f t="shared" si="350"/>
        <v>0</v>
      </c>
      <c r="W1094" s="220" t="s">
        <v>1136</v>
      </c>
      <c r="X1094" s="221" t="s">
        <v>1143</v>
      </c>
      <c r="Y1094" s="222" t="s">
        <v>43</v>
      </c>
      <c r="Z1094" s="199"/>
      <c r="AA1094" s="218"/>
      <c r="AB1094" s="223">
        <v>0</v>
      </c>
      <c r="AC1094" s="224" t="s">
        <v>146</v>
      </c>
      <c r="AD1094" s="225">
        <f t="shared" si="386"/>
        <v>468</v>
      </c>
      <c r="AE1094" s="226">
        <f>CEILING(AD1094+AD1094*'[1]Nastavení cen'!$J$17,1)</f>
        <v>684</v>
      </c>
      <c r="AF1094" s="226">
        <f t="shared" si="387"/>
        <v>0</v>
      </c>
      <c r="AG1094" s="241"/>
      <c r="AH1094" s="242"/>
      <c r="AI1094" s="242"/>
      <c r="AJ1094" s="228">
        <f t="shared" si="337"/>
        <v>684</v>
      </c>
      <c r="AK1094" s="218"/>
      <c r="AL1094" s="229">
        <f t="shared" si="338"/>
        <v>0</v>
      </c>
      <c r="AM1094" s="204"/>
      <c r="AN1094" s="230" t="s">
        <v>41</v>
      </c>
      <c r="AO1094" s="231" t="s">
        <v>41</v>
      </c>
      <c r="AP1094" s="245" t="s">
        <v>41</v>
      </c>
      <c r="AQ1094" s="233" t="s">
        <v>41</v>
      </c>
      <c r="AR1094" s="234" t="s">
        <v>41</v>
      </c>
      <c r="AS1094" s="235"/>
      <c r="AT1094" s="236"/>
      <c r="AU1094" s="237"/>
      <c r="AV1094" s="238">
        <v>72</v>
      </c>
      <c r="AW1094" s="239">
        <f>'[1]Nastavení cen'!$H$17</f>
        <v>390</v>
      </c>
      <c r="AX1094" s="240"/>
    </row>
    <row r="1095" spans="1:50" ht="17.25" hidden="1" customHeight="1" x14ac:dyDescent="0.3">
      <c r="A1095" s="213"/>
      <c r="B1095" s="214"/>
      <c r="C1095" s="215"/>
      <c r="D1095" s="186"/>
      <c r="E1095" s="184"/>
      <c r="F1095" s="185"/>
      <c r="G1095" s="186"/>
      <c r="H1095" s="186"/>
      <c r="I1095" s="187"/>
      <c r="J1095" s="188"/>
      <c r="K1095" s="216"/>
      <c r="L1095" s="186"/>
      <c r="M1095" s="186"/>
      <c r="N1095" s="187"/>
      <c r="O1095" s="191"/>
      <c r="P1095" s="384" t="s">
        <v>713</v>
      </c>
      <c r="Q1095" s="218"/>
      <c r="R1095" s="219">
        <f t="shared" si="333"/>
        <v>0</v>
      </c>
      <c r="S1095" s="219">
        <f t="shared" si="334"/>
        <v>14</v>
      </c>
      <c r="T1095" s="195"/>
      <c r="U1095" s="196">
        <v>1</v>
      </c>
      <c r="V1095" s="89">
        <f t="shared" si="350"/>
        <v>0</v>
      </c>
      <c r="W1095" s="220" t="s">
        <v>1136</v>
      </c>
      <c r="X1095" s="221" t="s">
        <v>1146</v>
      </c>
      <c r="Y1095" s="222" t="s">
        <v>943</v>
      </c>
      <c r="Z1095" s="199"/>
      <c r="AA1095" s="218"/>
      <c r="AB1095" s="223">
        <v>0</v>
      </c>
      <c r="AC1095" s="224" t="s">
        <v>146</v>
      </c>
      <c r="AD1095" s="225">
        <f t="shared" si="386"/>
        <v>46</v>
      </c>
      <c r="AE1095" s="226">
        <f>CEILING(AD1095+AD1095*'[1]Nastavení cen'!$J$17,1)</f>
        <v>68</v>
      </c>
      <c r="AF1095" s="226">
        <f t="shared" si="387"/>
        <v>0</v>
      </c>
      <c r="AG1095" s="241">
        <f>CEILING(AX1095+(AX1095*'[1]Nastavení cen'!$G$17),1)</f>
        <v>105</v>
      </c>
      <c r="AH1095" s="242">
        <f>CEILING(AG1095*'[1]Nastavení cen'!$K$17,1)+AG1095</f>
        <v>137</v>
      </c>
      <c r="AI1095" s="242">
        <f>(AB1095*AH1095)</f>
        <v>0</v>
      </c>
      <c r="AJ1095" s="228">
        <f t="shared" si="337"/>
        <v>205</v>
      </c>
      <c r="AK1095" s="218"/>
      <c r="AL1095" s="229">
        <f t="shared" si="338"/>
        <v>0</v>
      </c>
      <c r="AM1095" s="204"/>
      <c r="AN1095" s="230">
        <v>1</v>
      </c>
      <c r="AO1095" s="231">
        <f>AB1095*AN1095</f>
        <v>0</v>
      </c>
      <c r="AP1095" s="232">
        <v>0.05</v>
      </c>
      <c r="AQ1095" s="233" t="s">
        <v>41</v>
      </c>
      <c r="AR1095" s="234">
        <f>AO1095*AP1095</f>
        <v>0</v>
      </c>
      <c r="AS1095" s="235"/>
      <c r="AT1095" s="236"/>
      <c r="AU1095" s="237"/>
      <c r="AV1095" s="238">
        <v>7</v>
      </c>
      <c r="AW1095" s="239">
        <f>'[1]Nastavení cen'!$H$17</f>
        <v>390</v>
      </c>
      <c r="AX1095" s="240">
        <v>105</v>
      </c>
    </row>
    <row r="1096" spans="1:50" ht="17.25" hidden="1" customHeight="1" x14ac:dyDescent="0.3">
      <c r="A1096" s="213"/>
      <c r="B1096" s="214"/>
      <c r="C1096" s="215"/>
      <c r="D1096" s="186"/>
      <c r="E1096" s="184"/>
      <c r="F1096" s="185"/>
      <c r="G1096" s="186"/>
      <c r="H1096" s="186"/>
      <c r="I1096" s="187"/>
      <c r="J1096" s="188"/>
      <c r="K1096" s="216"/>
      <c r="L1096" s="186"/>
      <c r="M1096" s="186"/>
      <c r="N1096" s="187"/>
      <c r="O1096" s="191"/>
      <c r="P1096" s="384" t="s">
        <v>713</v>
      </c>
      <c r="Q1096" s="218"/>
      <c r="R1096" s="219">
        <f t="shared" si="333"/>
        <v>0</v>
      </c>
      <c r="S1096" s="219">
        <f t="shared" si="334"/>
        <v>14</v>
      </c>
      <c r="T1096" s="195"/>
      <c r="U1096" s="196">
        <v>4</v>
      </c>
      <c r="V1096" s="89">
        <f t="shared" si="350"/>
        <v>0</v>
      </c>
      <c r="W1096" s="220" t="s">
        <v>1136</v>
      </c>
      <c r="X1096" s="221" t="s">
        <v>1146</v>
      </c>
      <c r="Y1096" s="222" t="s">
        <v>43</v>
      </c>
      <c r="Z1096" s="199"/>
      <c r="AA1096" s="218"/>
      <c r="AB1096" s="223">
        <v>0</v>
      </c>
      <c r="AC1096" s="224" t="s">
        <v>146</v>
      </c>
      <c r="AD1096" s="225">
        <f t="shared" si="386"/>
        <v>46</v>
      </c>
      <c r="AE1096" s="226">
        <f>CEILING(AD1096+AD1096*'[1]Nastavení cen'!$J$17,1)</f>
        <v>68</v>
      </c>
      <c r="AF1096" s="226">
        <f t="shared" si="387"/>
        <v>0</v>
      </c>
      <c r="AG1096" s="241"/>
      <c r="AH1096" s="242"/>
      <c r="AI1096" s="242"/>
      <c r="AJ1096" s="228">
        <f t="shared" si="337"/>
        <v>68</v>
      </c>
      <c r="AK1096" s="218"/>
      <c r="AL1096" s="229">
        <f t="shared" si="338"/>
        <v>0</v>
      </c>
      <c r="AM1096" s="204"/>
      <c r="AN1096" s="230" t="s">
        <v>41</v>
      </c>
      <c r="AO1096" s="231" t="s">
        <v>41</v>
      </c>
      <c r="AP1096" s="245" t="s">
        <v>41</v>
      </c>
      <c r="AQ1096" s="233" t="s">
        <v>41</v>
      </c>
      <c r="AR1096" s="234" t="s">
        <v>41</v>
      </c>
      <c r="AS1096" s="235"/>
      <c r="AT1096" s="236"/>
      <c r="AU1096" s="237"/>
      <c r="AV1096" s="238">
        <v>7</v>
      </c>
      <c r="AW1096" s="239">
        <f>'[1]Nastavení cen'!$H$17</f>
        <v>390</v>
      </c>
      <c r="AX1096" s="240"/>
    </row>
    <row r="1097" spans="1:50" ht="17.25" hidden="1" customHeight="1" x14ac:dyDescent="0.3">
      <c r="A1097" s="213"/>
      <c r="B1097" s="214"/>
      <c r="C1097" s="215"/>
      <c r="D1097" s="186"/>
      <c r="E1097" s="184"/>
      <c r="F1097" s="185"/>
      <c r="G1097" s="186"/>
      <c r="H1097" s="186"/>
      <c r="I1097" s="187"/>
      <c r="J1097" s="188"/>
      <c r="K1097" s="216"/>
      <c r="L1097" s="186"/>
      <c r="M1097" s="186"/>
      <c r="N1097" s="187"/>
      <c r="O1097" s="191"/>
      <c r="P1097" s="384" t="s">
        <v>713</v>
      </c>
      <c r="Q1097" s="218"/>
      <c r="R1097" s="219">
        <f t="shared" si="333"/>
        <v>0</v>
      </c>
      <c r="S1097" s="219">
        <f t="shared" si="334"/>
        <v>14</v>
      </c>
      <c r="T1097" s="195"/>
      <c r="U1097" s="196">
        <v>1</v>
      </c>
      <c r="V1097" s="89">
        <f t="shared" si="350"/>
        <v>0</v>
      </c>
      <c r="W1097" s="220" t="s">
        <v>1136</v>
      </c>
      <c r="X1097" s="221" t="s">
        <v>1147</v>
      </c>
      <c r="Y1097" s="222" t="s">
        <v>1148</v>
      </c>
      <c r="Z1097" s="199"/>
      <c r="AA1097" s="218"/>
      <c r="AB1097" s="223">
        <v>0</v>
      </c>
      <c r="AC1097" s="224" t="s">
        <v>146</v>
      </c>
      <c r="AD1097" s="225">
        <f t="shared" si="386"/>
        <v>46</v>
      </c>
      <c r="AE1097" s="226">
        <f>CEILING(AD1097+AD1097*'[1]Nastavení cen'!$J$17,1)</f>
        <v>68</v>
      </c>
      <c r="AF1097" s="226">
        <f t="shared" si="387"/>
        <v>0</v>
      </c>
      <c r="AG1097" s="241">
        <f>CEILING(AX1097+(AX1097*'[1]Nastavení cen'!$G$17),1)</f>
        <v>43</v>
      </c>
      <c r="AH1097" s="242">
        <f>CEILING(AG1097*'[1]Nastavení cen'!$K$17,1)+AG1097</f>
        <v>56</v>
      </c>
      <c r="AI1097" s="242">
        <f>(AB1097*AH1097)</f>
        <v>0</v>
      </c>
      <c r="AJ1097" s="228">
        <f t="shared" si="337"/>
        <v>124</v>
      </c>
      <c r="AK1097" s="218"/>
      <c r="AL1097" s="229">
        <f t="shared" si="338"/>
        <v>0</v>
      </c>
      <c r="AM1097" s="204"/>
      <c r="AN1097" s="230">
        <v>0.5</v>
      </c>
      <c r="AO1097" s="231">
        <f>AB1097*AN1097</f>
        <v>0</v>
      </c>
      <c r="AP1097" s="232">
        <v>0.05</v>
      </c>
      <c r="AQ1097" s="233" t="s">
        <v>41</v>
      </c>
      <c r="AR1097" s="234">
        <f>AO1097*AP1097</f>
        <v>0</v>
      </c>
      <c r="AS1097" s="235"/>
      <c r="AT1097" s="236"/>
      <c r="AU1097" s="237"/>
      <c r="AV1097" s="238">
        <v>7</v>
      </c>
      <c r="AW1097" s="239">
        <f>'[1]Nastavení cen'!$H$17</f>
        <v>390</v>
      </c>
      <c r="AX1097" s="240">
        <v>43</v>
      </c>
    </row>
    <row r="1098" spans="1:50" ht="17.25" hidden="1" customHeight="1" x14ac:dyDescent="0.3">
      <c r="A1098" s="213"/>
      <c r="B1098" s="214"/>
      <c r="C1098" s="215"/>
      <c r="D1098" s="186"/>
      <c r="E1098" s="184"/>
      <c r="F1098" s="185"/>
      <c r="G1098" s="186"/>
      <c r="H1098" s="186"/>
      <c r="I1098" s="187"/>
      <c r="J1098" s="188"/>
      <c r="K1098" s="216"/>
      <c r="L1098" s="186"/>
      <c r="M1098" s="186"/>
      <c r="N1098" s="187"/>
      <c r="O1098" s="191"/>
      <c r="P1098" s="384" t="s">
        <v>713</v>
      </c>
      <c r="Q1098" s="218"/>
      <c r="R1098" s="219">
        <f t="shared" si="333"/>
        <v>0</v>
      </c>
      <c r="S1098" s="219">
        <f t="shared" si="334"/>
        <v>14</v>
      </c>
      <c r="T1098" s="195"/>
      <c r="U1098" s="196">
        <v>4</v>
      </c>
      <c r="V1098" s="89">
        <f t="shared" si="350"/>
        <v>0</v>
      </c>
      <c r="W1098" s="220" t="s">
        <v>1136</v>
      </c>
      <c r="X1098" s="221" t="s">
        <v>1147</v>
      </c>
      <c r="Y1098" s="222" t="s">
        <v>43</v>
      </c>
      <c r="Z1098" s="199"/>
      <c r="AA1098" s="218"/>
      <c r="AB1098" s="223">
        <v>0</v>
      </c>
      <c r="AC1098" s="224" t="s">
        <v>146</v>
      </c>
      <c r="AD1098" s="225">
        <f t="shared" si="386"/>
        <v>46</v>
      </c>
      <c r="AE1098" s="226">
        <f>CEILING(AD1098+AD1098*'[1]Nastavení cen'!$J$17,1)</f>
        <v>68</v>
      </c>
      <c r="AF1098" s="226">
        <f t="shared" si="387"/>
        <v>0</v>
      </c>
      <c r="AG1098" s="241"/>
      <c r="AH1098" s="242"/>
      <c r="AI1098" s="242"/>
      <c r="AJ1098" s="228">
        <f t="shared" si="337"/>
        <v>68</v>
      </c>
      <c r="AK1098" s="218"/>
      <c r="AL1098" s="229">
        <f t="shared" si="338"/>
        <v>0</v>
      </c>
      <c r="AM1098" s="204"/>
      <c r="AN1098" s="230" t="s">
        <v>41</v>
      </c>
      <c r="AO1098" s="231" t="s">
        <v>41</v>
      </c>
      <c r="AP1098" s="245" t="s">
        <v>41</v>
      </c>
      <c r="AQ1098" s="233" t="s">
        <v>41</v>
      </c>
      <c r="AR1098" s="234" t="s">
        <v>41</v>
      </c>
      <c r="AS1098" s="235"/>
      <c r="AT1098" s="236"/>
      <c r="AU1098" s="237"/>
      <c r="AV1098" s="238">
        <v>7</v>
      </c>
      <c r="AW1098" s="239">
        <f>'[1]Nastavení cen'!$H$17</f>
        <v>390</v>
      </c>
      <c r="AX1098" s="240"/>
    </row>
    <row r="1099" spans="1:50" ht="17.25" hidden="1" customHeight="1" x14ac:dyDescent="0.3">
      <c r="A1099" s="213"/>
      <c r="B1099" s="214"/>
      <c r="C1099" s="215"/>
      <c r="D1099" s="186"/>
      <c r="E1099" s="184"/>
      <c r="F1099" s="185"/>
      <c r="G1099" s="186"/>
      <c r="H1099" s="186"/>
      <c r="I1099" s="187"/>
      <c r="J1099" s="188"/>
      <c r="K1099" s="216"/>
      <c r="L1099" s="186"/>
      <c r="M1099" s="186"/>
      <c r="N1099" s="187"/>
      <c r="O1099" s="191"/>
      <c r="P1099" s="384" t="s">
        <v>713</v>
      </c>
      <c r="Q1099" s="218"/>
      <c r="R1099" s="219">
        <f t="shared" si="333"/>
        <v>0</v>
      </c>
      <c r="S1099" s="219">
        <f t="shared" si="334"/>
        <v>14</v>
      </c>
      <c r="T1099" s="195"/>
      <c r="U1099" s="196">
        <v>1</v>
      </c>
      <c r="V1099" s="89">
        <f t="shared" si="350"/>
        <v>0</v>
      </c>
      <c r="W1099" s="220" t="s">
        <v>1136</v>
      </c>
      <c r="X1099" s="221" t="s">
        <v>1149</v>
      </c>
      <c r="Y1099" s="222" t="s">
        <v>1150</v>
      </c>
      <c r="Z1099" s="199"/>
      <c r="AA1099" s="218"/>
      <c r="AB1099" s="223">
        <v>0</v>
      </c>
      <c r="AC1099" s="224" t="s">
        <v>146</v>
      </c>
      <c r="AD1099" s="225">
        <f t="shared" si="386"/>
        <v>39</v>
      </c>
      <c r="AE1099" s="226">
        <f>CEILING(AD1099+AD1099*'[1]Nastavení cen'!$J$17,1)</f>
        <v>57</v>
      </c>
      <c r="AF1099" s="226">
        <f t="shared" si="387"/>
        <v>0</v>
      </c>
      <c r="AG1099" s="241">
        <f>CEILING(AX1099+(AX1099*'[1]Nastavení cen'!$G$17),1)</f>
        <v>103</v>
      </c>
      <c r="AH1099" s="242">
        <f>CEILING(AG1099*'[1]Nastavení cen'!$K$17,1)+AG1099</f>
        <v>134</v>
      </c>
      <c r="AI1099" s="242">
        <f>(AB1099*AH1099)</f>
        <v>0</v>
      </c>
      <c r="AJ1099" s="228">
        <f t="shared" si="337"/>
        <v>191</v>
      </c>
      <c r="AK1099" s="218"/>
      <c r="AL1099" s="229">
        <f t="shared" si="338"/>
        <v>0</v>
      </c>
      <c r="AM1099" s="204"/>
      <c r="AN1099" s="230">
        <v>0.5</v>
      </c>
      <c r="AO1099" s="231">
        <f>AB1099*AN1099</f>
        <v>0</v>
      </c>
      <c r="AP1099" s="232">
        <v>0.05</v>
      </c>
      <c r="AQ1099" s="233" t="s">
        <v>41</v>
      </c>
      <c r="AR1099" s="234">
        <f>AO1099*AP1099</f>
        <v>0</v>
      </c>
      <c r="AS1099" s="235"/>
      <c r="AT1099" s="236"/>
      <c r="AU1099" s="237"/>
      <c r="AV1099" s="238">
        <v>6</v>
      </c>
      <c r="AW1099" s="239">
        <f>'[1]Nastavení cen'!$H$17</f>
        <v>390</v>
      </c>
      <c r="AX1099" s="240">
        <v>103</v>
      </c>
    </row>
    <row r="1100" spans="1:50" ht="17.25" hidden="1" customHeight="1" x14ac:dyDescent="0.3">
      <c r="A1100" s="213"/>
      <c r="B1100" s="214"/>
      <c r="C1100" s="215"/>
      <c r="D1100" s="186"/>
      <c r="E1100" s="184"/>
      <c r="F1100" s="185"/>
      <c r="G1100" s="186"/>
      <c r="H1100" s="186"/>
      <c r="I1100" s="187"/>
      <c r="J1100" s="188"/>
      <c r="K1100" s="216"/>
      <c r="L1100" s="186"/>
      <c r="M1100" s="186"/>
      <c r="N1100" s="187"/>
      <c r="O1100" s="191"/>
      <c r="P1100" s="384" t="s">
        <v>713</v>
      </c>
      <c r="Q1100" s="218"/>
      <c r="R1100" s="219">
        <f t="shared" si="333"/>
        <v>0</v>
      </c>
      <c r="S1100" s="219">
        <f t="shared" si="334"/>
        <v>14</v>
      </c>
      <c r="T1100" s="195"/>
      <c r="U1100" s="196">
        <v>4</v>
      </c>
      <c r="V1100" s="89">
        <f t="shared" si="350"/>
        <v>0</v>
      </c>
      <c r="W1100" s="220" t="s">
        <v>1136</v>
      </c>
      <c r="X1100" s="221" t="s">
        <v>1149</v>
      </c>
      <c r="Y1100" s="222" t="s">
        <v>43</v>
      </c>
      <c r="Z1100" s="199"/>
      <c r="AA1100" s="218"/>
      <c r="AB1100" s="223">
        <v>0</v>
      </c>
      <c r="AC1100" s="224" t="s">
        <v>146</v>
      </c>
      <c r="AD1100" s="225">
        <f t="shared" si="386"/>
        <v>39</v>
      </c>
      <c r="AE1100" s="226">
        <f>CEILING(AD1100+AD1100*'[1]Nastavení cen'!$J$17,1)</f>
        <v>57</v>
      </c>
      <c r="AF1100" s="226">
        <f t="shared" si="387"/>
        <v>0</v>
      </c>
      <c r="AG1100" s="241"/>
      <c r="AH1100" s="242"/>
      <c r="AI1100" s="242"/>
      <c r="AJ1100" s="228">
        <f t="shared" si="337"/>
        <v>57</v>
      </c>
      <c r="AK1100" s="218"/>
      <c r="AL1100" s="229">
        <f t="shared" si="338"/>
        <v>0</v>
      </c>
      <c r="AM1100" s="204"/>
      <c r="AN1100" s="230" t="s">
        <v>41</v>
      </c>
      <c r="AO1100" s="231" t="s">
        <v>41</v>
      </c>
      <c r="AP1100" s="245" t="s">
        <v>41</v>
      </c>
      <c r="AQ1100" s="233" t="s">
        <v>41</v>
      </c>
      <c r="AR1100" s="234" t="s">
        <v>41</v>
      </c>
      <c r="AS1100" s="235"/>
      <c r="AT1100" s="236"/>
      <c r="AU1100" s="237"/>
      <c r="AV1100" s="238">
        <v>6</v>
      </c>
      <c r="AW1100" s="239">
        <f>'[1]Nastavení cen'!$H$17</f>
        <v>390</v>
      </c>
      <c r="AX1100" s="240"/>
    </row>
    <row r="1101" spans="1:50" ht="17.25" hidden="1" customHeight="1" x14ac:dyDescent="0.3">
      <c r="A1101" s="213"/>
      <c r="B1101" s="214"/>
      <c r="C1101" s="215"/>
      <c r="D1101" s="186"/>
      <c r="E1101" s="184"/>
      <c r="F1101" s="185"/>
      <c r="G1101" s="186"/>
      <c r="H1101" s="186"/>
      <c r="I1101" s="187"/>
      <c r="J1101" s="188"/>
      <c r="K1101" s="216"/>
      <c r="L1101" s="186"/>
      <c r="M1101" s="186"/>
      <c r="N1101" s="187"/>
      <c r="O1101" s="191"/>
      <c r="P1101" s="384" t="s">
        <v>713</v>
      </c>
      <c r="Q1101" s="218"/>
      <c r="R1101" s="219">
        <f t="shared" si="333"/>
        <v>0</v>
      </c>
      <c r="S1101" s="219">
        <f t="shared" si="334"/>
        <v>14</v>
      </c>
      <c r="T1101" s="195"/>
      <c r="U1101" s="196">
        <v>1</v>
      </c>
      <c r="V1101" s="89">
        <f t="shared" si="350"/>
        <v>0</v>
      </c>
      <c r="W1101" s="220" t="s">
        <v>1136</v>
      </c>
      <c r="X1101" s="221" t="s">
        <v>1151</v>
      </c>
      <c r="Y1101" s="222" t="s">
        <v>1152</v>
      </c>
      <c r="Z1101" s="199"/>
      <c r="AA1101" s="218"/>
      <c r="AB1101" s="223">
        <v>0</v>
      </c>
      <c r="AC1101" s="224" t="s">
        <v>146</v>
      </c>
      <c r="AD1101" s="225">
        <f t="shared" si="386"/>
        <v>189</v>
      </c>
      <c r="AE1101" s="226">
        <f>CEILING(AD1101+AD1101*'[1]Nastavení cen'!$J$17,1)</f>
        <v>276</v>
      </c>
      <c r="AF1101" s="226">
        <f t="shared" si="387"/>
        <v>0</v>
      </c>
      <c r="AG1101" s="241">
        <f>CEILING(AX1101+(AX1101*'[1]Nastavení cen'!$G$17),1)</f>
        <v>6</v>
      </c>
      <c r="AH1101" s="242">
        <f>CEILING(AG1101*'[1]Nastavení cen'!$K$17,1)+AG1101</f>
        <v>8</v>
      </c>
      <c r="AI1101" s="242">
        <f>(AB1101*AH1101)</f>
        <v>0</v>
      </c>
      <c r="AJ1101" s="228">
        <f t="shared" si="337"/>
        <v>284</v>
      </c>
      <c r="AK1101" s="218"/>
      <c r="AL1101" s="229">
        <f t="shared" si="338"/>
        <v>0</v>
      </c>
      <c r="AM1101" s="204"/>
      <c r="AN1101" s="230">
        <v>0.01</v>
      </c>
      <c r="AO1101" s="231">
        <f>AB1101*AN1101</f>
        <v>0</v>
      </c>
      <c r="AP1101" s="232">
        <v>0.05</v>
      </c>
      <c r="AQ1101" s="233" t="s">
        <v>41</v>
      </c>
      <c r="AR1101" s="234">
        <f>AO1101*AP1101</f>
        <v>0</v>
      </c>
      <c r="AS1101" s="235"/>
      <c r="AT1101" s="236"/>
      <c r="AU1101" s="237"/>
      <c r="AV1101" s="238">
        <v>29</v>
      </c>
      <c r="AW1101" s="239">
        <f>'[1]Nastavení cen'!$H$17</f>
        <v>390</v>
      </c>
      <c r="AX1101" s="240">
        <v>6</v>
      </c>
    </row>
    <row r="1102" spans="1:50" ht="17.25" hidden="1" customHeight="1" x14ac:dyDescent="0.3">
      <c r="A1102" s="213"/>
      <c r="B1102" s="214"/>
      <c r="C1102" s="215"/>
      <c r="D1102" s="186"/>
      <c r="E1102" s="184"/>
      <c r="F1102" s="185"/>
      <c r="G1102" s="186"/>
      <c r="H1102" s="186"/>
      <c r="I1102" s="187"/>
      <c r="J1102" s="188"/>
      <c r="K1102" s="216"/>
      <c r="L1102" s="186"/>
      <c r="M1102" s="186"/>
      <c r="N1102" s="187"/>
      <c r="O1102" s="191"/>
      <c r="P1102" s="384" t="s">
        <v>713</v>
      </c>
      <c r="Q1102" s="218"/>
      <c r="R1102" s="219">
        <f t="shared" si="333"/>
        <v>0</v>
      </c>
      <c r="S1102" s="219">
        <f t="shared" si="334"/>
        <v>14</v>
      </c>
      <c r="T1102" s="195"/>
      <c r="U1102" s="196">
        <v>4</v>
      </c>
      <c r="V1102" s="89">
        <f t="shared" si="350"/>
        <v>0</v>
      </c>
      <c r="W1102" s="220" t="s">
        <v>1136</v>
      </c>
      <c r="X1102" s="221" t="s">
        <v>1151</v>
      </c>
      <c r="Y1102" s="222" t="s">
        <v>43</v>
      </c>
      <c r="Z1102" s="199"/>
      <c r="AA1102" s="218"/>
      <c r="AB1102" s="223">
        <v>0</v>
      </c>
      <c r="AC1102" s="224" t="s">
        <v>146</v>
      </c>
      <c r="AD1102" s="225">
        <f t="shared" si="386"/>
        <v>189</v>
      </c>
      <c r="AE1102" s="226">
        <f>CEILING(AD1102+AD1102*'[1]Nastavení cen'!$J$17,1)</f>
        <v>276</v>
      </c>
      <c r="AF1102" s="226">
        <f t="shared" si="387"/>
        <v>0</v>
      </c>
      <c r="AG1102" s="241"/>
      <c r="AH1102" s="242"/>
      <c r="AI1102" s="242"/>
      <c r="AJ1102" s="228">
        <f t="shared" si="337"/>
        <v>276</v>
      </c>
      <c r="AK1102" s="218"/>
      <c r="AL1102" s="229">
        <f t="shared" si="338"/>
        <v>0</v>
      </c>
      <c r="AM1102" s="204"/>
      <c r="AN1102" s="230" t="s">
        <v>41</v>
      </c>
      <c r="AO1102" s="231" t="s">
        <v>41</v>
      </c>
      <c r="AP1102" s="245" t="s">
        <v>41</v>
      </c>
      <c r="AQ1102" s="233" t="s">
        <v>41</v>
      </c>
      <c r="AR1102" s="234" t="s">
        <v>41</v>
      </c>
      <c r="AS1102" s="235"/>
      <c r="AT1102" s="236"/>
      <c r="AU1102" s="237"/>
      <c r="AV1102" s="238">
        <v>29</v>
      </c>
      <c r="AW1102" s="239">
        <f>'[1]Nastavení cen'!$H$17</f>
        <v>390</v>
      </c>
      <c r="AX1102" s="240"/>
    </row>
    <row r="1103" spans="1:50" ht="17.25" hidden="1" customHeight="1" x14ac:dyDescent="0.3">
      <c r="A1103" s="213"/>
      <c r="B1103" s="214"/>
      <c r="C1103" s="215"/>
      <c r="D1103" s="186"/>
      <c r="E1103" s="184"/>
      <c r="F1103" s="185"/>
      <c r="G1103" s="186"/>
      <c r="H1103" s="186"/>
      <c r="I1103" s="187"/>
      <c r="J1103" s="188"/>
      <c r="K1103" s="216"/>
      <c r="L1103" s="186"/>
      <c r="M1103" s="186"/>
      <c r="N1103" s="187"/>
      <c r="O1103" s="191"/>
      <c r="P1103" s="384" t="s">
        <v>713</v>
      </c>
      <c r="Q1103" s="218"/>
      <c r="R1103" s="219">
        <f t="shared" si="333"/>
        <v>0</v>
      </c>
      <c r="S1103" s="219">
        <f t="shared" si="334"/>
        <v>14</v>
      </c>
      <c r="T1103" s="195"/>
      <c r="U1103" s="196">
        <v>1</v>
      </c>
      <c r="V1103" s="89">
        <f t="shared" si="350"/>
        <v>0</v>
      </c>
      <c r="W1103" s="220" t="s">
        <v>1153</v>
      </c>
      <c r="X1103" s="221" t="s">
        <v>1154</v>
      </c>
      <c r="Y1103" s="222" t="s">
        <v>1155</v>
      </c>
      <c r="Z1103" s="199"/>
      <c r="AA1103" s="218"/>
      <c r="AB1103" s="223">
        <v>0</v>
      </c>
      <c r="AC1103" s="224" t="s">
        <v>48</v>
      </c>
      <c r="AD1103" s="225">
        <f t="shared" si="386"/>
        <v>26</v>
      </c>
      <c r="AE1103" s="226">
        <f>CEILING(AD1103+AD1103*'[1]Nastavení cen'!$J$17,1)</f>
        <v>38</v>
      </c>
      <c r="AF1103" s="226">
        <f t="shared" si="387"/>
        <v>0</v>
      </c>
      <c r="AG1103" s="241">
        <f>CEILING(AX1103+(AX1103*'[1]Nastavení cen'!$G$17),1)</f>
        <v>25</v>
      </c>
      <c r="AH1103" s="242">
        <f>CEILING(AG1103*'[1]Nastavení cen'!$K$17,1)+AG1103</f>
        <v>33</v>
      </c>
      <c r="AI1103" s="242">
        <f>(AB1103*AH1103)</f>
        <v>0</v>
      </c>
      <c r="AJ1103" s="228">
        <f t="shared" si="337"/>
        <v>71</v>
      </c>
      <c r="AK1103" s="218"/>
      <c r="AL1103" s="229">
        <f t="shared" si="338"/>
        <v>0</v>
      </c>
      <c r="AM1103" s="204"/>
      <c r="AN1103" s="230">
        <v>0.01</v>
      </c>
      <c r="AO1103" s="231">
        <f>AB1103*AN1103</f>
        <v>0</v>
      </c>
      <c r="AP1103" s="232">
        <v>0.05</v>
      </c>
      <c r="AQ1103" s="233" t="s">
        <v>41</v>
      </c>
      <c r="AR1103" s="234">
        <f>AO1103*AP1103</f>
        <v>0</v>
      </c>
      <c r="AS1103" s="235"/>
      <c r="AT1103" s="236"/>
      <c r="AU1103" s="237"/>
      <c r="AV1103" s="238">
        <v>4</v>
      </c>
      <c r="AW1103" s="239">
        <f>'[1]Nastavení cen'!$H$17</f>
        <v>390</v>
      </c>
      <c r="AX1103" s="240">
        <v>25</v>
      </c>
    </row>
    <row r="1104" spans="1:50" ht="17.25" hidden="1" customHeight="1" x14ac:dyDescent="0.3">
      <c r="A1104" s="213"/>
      <c r="B1104" s="214"/>
      <c r="C1104" s="215"/>
      <c r="D1104" s="186"/>
      <c r="E1104" s="184"/>
      <c r="F1104" s="185"/>
      <c r="G1104" s="186"/>
      <c r="H1104" s="186"/>
      <c r="I1104" s="187"/>
      <c r="J1104" s="188"/>
      <c r="K1104" s="216"/>
      <c r="L1104" s="186"/>
      <c r="M1104" s="186"/>
      <c r="N1104" s="187"/>
      <c r="O1104" s="191"/>
      <c r="P1104" s="384" t="s">
        <v>713</v>
      </c>
      <c r="Q1104" s="218"/>
      <c r="R1104" s="219">
        <f t="shared" si="333"/>
        <v>0</v>
      </c>
      <c r="S1104" s="219">
        <f t="shared" si="334"/>
        <v>14</v>
      </c>
      <c r="T1104" s="195"/>
      <c r="U1104" s="196">
        <v>4</v>
      </c>
      <c r="V1104" s="89">
        <f t="shared" si="350"/>
        <v>0</v>
      </c>
      <c r="W1104" s="220" t="s">
        <v>1153</v>
      </c>
      <c r="X1104" s="221" t="s">
        <v>1154</v>
      </c>
      <c r="Y1104" s="222" t="s">
        <v>43</v>
      </c>
      <c r="Z1104" s="199"/>
      <c r="AA1104" s="218"/>
      <c r="AB1104" s="223">
        <v>0</v>
      </c>
      <c r="AC1104" s="224" t="s">
        <v>48</v>
      </c>
      <c r="AD1104" s="225">
        <f t="shared" si="386"/>
        <v>26</v>
      </c>
      <c r="AE1104" s="226">
        <f>CEILING(AD1104+AD1104*'[1]Nastavení cen'!$J$17,1)</f>
        <v>38</v>
      </c>
      <c r="AF1104" s="226">
        <f t="shared" si="387"/>
        <v>0</v>
      </c>
      <c r="AG1104" s="241"/>
      <c r="AH1104" s="242"/>
      <c r="AI1104" s="242"/>
      <c r="AJ1104" s="228">
        <f t="shared" si="337"/>
        <v>38</v>
      </c>
      <c r="AK1104" s="218"/>
      <c r="AL1104" s="229">
        <f t="shared" si="338"/>
        <v>0</v>
      </c>
      <c r="AM1104" s="204"/>
      <c r="AN1104" s="230" t="s">
        <v>41</v>
      </c>
      <c r="AO1104" s="231" t="s">
        <v>41</v>
      </c>
      <c r="AP1104" s="245" t="s">
        <v>41</v>
      </c>
      <c r="AQ1104" s="233" t="s">
        <v>41</v>
      </c>
      <c r="AR1104" s="234" t="s">
        <v>41</v>
      </c>
      <c r="AS1104" s="235"/>
      <c r="AT1104" s="236"/>
      <c r="AU1104" s="237"/>
      <c r="AV1104" s="238">
        <v>4</v>
      </c>
      <c r="AW1104" s="239">
        <f>'[1]Nastavení cen'!$H$17</f>
        <v>390</v>
      </c>
      <c r="AX1104" s="240"/>
    </row>
    <row r="1105" spans="1:50" ht="17.25" hidden="1" customHeight="1" x14ac:dyDescent="0.3">
      <c r="A1105" s="213"/>
      <c r="B1105" s="214"/>
      <c r="C1105" s="215"/>
      <c r="D1105" s="186"/>
      <c r="E1105" s="184"/>
      <c r="F1105" s="185"/>
      <c r="G1105" s="186"/>
      <c r="H1105" s="186"/>
      <c r="I1105" s="187"/>
      <c r="J1105" s="188"/>
      <c r="K1105" s="216"/>
      <c r="L1105" s="186"/>
      <c r="M1105" s="186"/>
      <c r="N1105" s="187"/>
      <c r="O1105" s="191"/>
      <c r="P1105" s="384" t="s">
        <v>713</v>
      </c>
      <c r="Q1105" s="218"/>
      <c r="R1105" s="219">
        <f t="shared" si="333"/>
        <v>0</v>
      </c>
      <c r="S1105" s="219">
        <f t="shared" si="334"/>
        <v>14</v>
      </c>
      <c r="T1105" s="195"/>
      <c r="U1105" s="196">
        <v>5</v>
      </c>
      <c r="V1105" s="89">
        <f t="shared" si="350"/>
        <v>0</v>
      </c>
      <c r="W1105" s="220" t="s">
        <v>1153</v>
      </c>
      <c r="X1105" s="221" t="s">
        <v>1156</v>
      </c>
      <c r="Y1105" s="222" t="s">
        <v>1157</v>
      </c>
      <c r="Z1105" s="199"/>
      <c r="AA1105" s="218"/>
      <c r="AB1105" s="223">
        <v>0</v>
      </c>
      <c r="AC1105" s="224" t="s">
        <v>48</v>
      </c>
      <c r="AD1105" s="225">
        <f t="shared" si="386"/>
        <v>169</v>
      </c>
      <c r="AE1105" s="226">
        <f>CEILING(AD1105+AD1105*'[1]Nastavení cen'!$J$17,1)</f>
        <v>247</v>
      </c>
      <c r="AF1105" s="226">
        <f t="shared" si="387"/>
        <v>0</v>
      </c>
      <c r="AG1105" s="227">
        <f>CEILING(AX1105+(AX1105*'[1]Nastavení cen'!$G$17),1)</f>
        <v>120</v>
      </c>
      <c r="AH1105" s="227">
        <f>CEILING(AG1105*'[1]Nastavení cen'!$K$17,1)+AG1105</f>
        <v>156</v>
      </c>
      <c r="AI1105" s="227">
        <f>(AB1105*AH1105)</f>
        <v>0</v>
      </c>
      <c r="AJ1105" s="228">
        <f t="shared" si="337"/>
        <v>403</v>
      </c>
      <c r="AK1105" s="218"/>
      <c r="AL1105" s="229">
        <f t="shared" si="338"/>
        <v>0</v>
      </c>
      <c r="AM1105" s="204"/>
      <c r="AN1105" s="230">
        <v>0.01</v>
      </c>
      <c r="AO1105" s="231">
        <f>AB1105*AN1105</f>
        <v>0</v>
      </c>
      <c r="AP1105" s="232">
        <v>0.05</v>
      </c>
      <c r="AQ1105" s="233" t="s">
        <v>41</v>
      </c>
      <c r="AR1105" s="234">
        <f>AO1105*AP1105</f>
        <v>0</v>
      </c>
      <c r="AS1105" s="235"/>
      <c r="AT1105" s="236"/>
      <c r="AU1105" s="237"/>
      <c r="AV1105" s="238">
        <v>26</v>
      </c>
      <c r="AW1105" s="239">
        <f>'[1]Nastavení cen'!$H$17</f>
        <v>390</v>
      </c>
      <c r="AX1105" s="240">
        <v>120</v>
      </c>
    </row>
    <row r="1106" spans="1:50" ht="17.25" hidden="1" customHeight="1" x14ac:dyDescent="0.3">
      <c r="A1106" s="213"/>
      <c r="B1106" s="214"/>
      <c r="C1106" s="215"/>
      <c r="D1106" s="186"/>
      <c r="E1106" s="184"/>
      <c r="F1106" s="185"/>
      <c r="G1106" s="186"/>
      <c r="H1106" s="186"/>
      <c r="I1106" s="187"/>
      <c r="J1106" s="188"/>
      <c r="K1106" s="216"/>
      <c r="L1106" s="186"/>
      <c r="M1106" s="186"/>
      <c r="N1106" s="187"/>
      <c r="O1106" s="191"/>
      <c r="P1106" s="384" t="s">
        <v>713</v>
      </c>
      <c r="Q1106" s="218"/>
      <c r="R1106" s="219">
        <f t="shared" si="333"/>
        <v>0</v>
      </c>
      <c r="S1106" s="219">
        <f t="shared" si="334"/>
        <v>14</v>
      </c>
      <c r="T1106" s="195"/>
      <c r="U1106" s="196">
        <v>4</v>
      </c>
      <c r="V1106" s="89">
        <f t="shared" si="350"/>
        <v>0</v>
      </c>
      <c r="W1106" s="220" t="s">
        <v>1153</v>
      </c>
      <c r="X1106" s="221" t="s">
        <v>1156</v>
      </c>
      <c r="Y1106" s="222" t="s">
        <v>43</v>
      </c>
      <c r="Z1106" s="199"/>
      <c r="AA1106" s="218"/>
      <c r="AB1106" s="223">
        <v>0</v>
      </c>
      <c r="AC1106" s="224" t="s">
        <v>48</v>
      </c>
      <c r="AD1106" s="225">
        <f t="shared" si="386"/>
        <v>169</v>
      </c>
      <c r="AE1106" s="226">
        <f>CEILING(AD1106+AD1106*'[1]Nastavení cen'!$J$17,1)</f>
        <v>247</v>
      </c>
      <c r="AF1106" s="226">
        <f t="shared" si="387"/>
        <v>0</v>
      </c>
      <c r="AG1106" s="241"/>
      <c r="AH1106" s="242"/>
      <c r="AI1106" s="242"/>
      <c r="AJ1106" s="228">
        <f t="shared" si="337"/>
        <v>247</v>
      </c>
      <c r="AK1106" s="218"/>
      <c r="AL1106" s="229">
        <f t="shared" si="338"/>
        <v>0</v>
      </c>
      <c r="AM1106" s="204"/>
      <c r="AN1106" s="230" t="s">
        <v>41</v>
      </c>
      <c r="AO1106" s="231" t="s">
        <v>41</v>
      </c>
      <c r="AP1106" s="245" t="s">
        <v>41</v>
      </c>
      <c r="AQ1106" s="233" t="s">
        <v>41</v>
      </c>
      <c r="AR1106" s="234" t="s">
        <v>41</v>
      </c>
      <c r="AS1106" s="235"/>
      <c r="AT1106" s="236"/>
      <c r="AU1106" s="237"/>
      <c r="AV1106" s="238">
        <v>26</v>
      </c>
      <c r="AW1106" s="239">
        <f>'[1]Nastavení cen'!$H$17</f>
        <v>390</v>
      </c>
      <c r="AX1106" s="240"/>
    </row>
    <row r="1107" spans="1:50" ht="25.05" customHeight="1" x14ac:dyDescent="0.3">
      <c r="A1107" s="213"/>
      <c r="B1107" s="214"/>
      <c r="C1107" s="215"/>
      <c r="D1107" s="186"/>
      <c r="E1107" s="184"/>
      <c r="F1107" s="185"/>
      <c r="G1107" s="186"/>
      <c r="H1107" s="186"/>
      <c r="I1107" s="187"/>
      <c r="J1107" s="188"/>
      <c r="K1107" s="216"/>
      <c r="L1107" s="186"/>
      <c r="M1107" s="186"/>
      <c r="N1107" s="187"/>
      <c r="O1107" s="191"/>
      <c r="P1107" s="384" t="s">
        <v>713</v>
      </c>
      <c r="Q1107" s="218"/>
      <c r="R1107" s="219">
        <f t="shared" si="333"/>
        <v>0</v>
      </c>
      <c r="S1107" s="219">
        <f t="shared" si="334"/>
        <v>14</v>
      </c>
      <c r="T1107" s="195">
        <v>29</v>
      </c>
      <c r="U1107" s="196">
        <v>1</v>
      </c>
      <c r="V1107" s="89">
        <f t="shared" si="350"/>
        <v>0</v>
      </c>
      <c r="W1107" s="220" t="s">
        <v>1158</v>
      </c>
      <c r="X1107" s="221" t="s">
        <v>1159</v>
      </c>
      <c r="Y1107" s="222" t="s">
        <v>1160</v>
      </c>
      <c r="Z1107" s="199"/>
      <c r="AA1107" s="218"/>
      <c r="AB1107" s="223">
        <v>1</v>
      </c>
      <c r="AC1107" s="224" t="s">
        <v>40</v>
      </c>
      <c r="AD1107" s="225">
        <f t="shared" si="386"/>
        <v>1586</v>
      </c>
      <c r="AE1107" s="226"/>
      <c r="AF1107" s="226">
        <f t="shared" si="387"/>
        <v>0</v>
      </c>
      <c r="AG1107" s="241">
        <f>CEILING(AX1107+(AX1107*'[1]Nastavení cen'!$G$17),1)</f>
        <v>858</v>
      </c>
      <c r="AH1107" s="242"/>
      <c r="AI1107" s="242">
        <f t="shared" ref="AI1107:AI1111" si="391">(AB1107*AH1107)</f>
        <v>0</v>
      </c>
      <c r="AJ1107" s="228">
        <f t="shared" si="337"/>
        <v>0</v>
      </c>
      <c r="AK1107" s="218"/>
      <c r="AL1107" s="229">
        <f t="shared" si="338"/>
        <v>0</v>
      </c>
      <c r="AM1107" s="204"/>
      <c r="AN1107" s="230">
        <v>80</v>
      </c>
      <c r="AO1107" s="231">
        <f t="shared" ref="AO1107:AO1111" si="392">AB1107*AN1107</f>
        <v>80</v>
      </c>
      <c r="AP1107" s="232">
        <v>0.05</v>
      </c>
      <c r="AQ1107" s="233">
        <f t="shared" ref="AQ1107:AQ1111" si="393">AB1107*AN1107*AP1107</f>
        <v>4</v>
      </c>
      <c r="AR1107" s="234"/>
      <c r="AS1107" s="235"/>
      <c r="AT1107" s="236"/>
      <c r="AU1107" s="237"/>
      <c r="AV1107" s="238">
        <v>244</v>
      </c>
      <c r="AW1107" s="239">
        <f>'[1]Nastavení cen'!$H$17</f>
        <v>390</v>
      </c>
      <c r="AX1107" s="240">
        <v>858</v>
      </c>
    </row>
    <row r="1108" spans="1:50" ht="17.25" hidden="1" customHeight="1" x14ac:dyDescent="0.3">
      <c r="A1108" s="213"/>
      <c r="B1108" s="214"/>
      <c r="C1108" s="215"/>
      <c r="D1108" s="186"/>
      <c r="E1108" s="184"/>
      <c r="F1108" s="185"/>
      <c r="G1108" s="186"/>
      <c r="H1108" s="186"/>
      <c r="I1108" s="187"/>
      <c r="J1108" s="188"/>
      <c r="K1108" s="216"/>
      <c r="L1108" s="186"/>
      <c r="M1108" s="186"/>
      <c r="N1108" s="187"/>
      <c r="O1108" s="191"/>
      <c r="P1108" s="384" t="s">
        <v>713</v>
      </c>
      <c r="Q1108" s="218"/>
      <c r="R1108" s="219">
        <f t="shared" si="333"/>
        <v>0</v>
      </c>
      <c r="S1108" s="219">
        <f t="shared" si="334"/>
        <v>14</v>
      </c>
      <c r="T1108" s="195"/>
      <c r="U1108" s="196">
        <v>2</v>
      </c>
      <c r="V1108" s="89">
        <f t="shared" si="350"/>
        <v>0</v>
      </c>
      <c r="W1108" s="220" t="s">
        <v>1158</v>
      </c>
      <c r="X1108" s="221" t="s">
        <v>1161</v>
      </c>
      <c r="Y1108" s="222" t="s">
        <v>1160</v>
      </c>
      <c r="Z1108" s="199"/>
      <c r="AA1108" s="218"/>
      <c r="AB1108" s="223">
        <v>0</v>
      </c>
      <c r="AC1108" s="224" t="s">
        <v>40</v>
      </c>
      <c r="AD1108" s="225">
        <f t="shared" si="386"/>
        <v>2028</v>
      </c>
      <c r="AE1108" s="226">
        <f>CEILING(AD1108+AD1108*'[1]Nastavení cen'!$J$17,1)</f>
        <v>2961</v>
      </c>
      <c r="AF1108" s="226">
        <f t="shared" si="387"/>
        <v>0</v>
      </c>
      <c r="AG1108" s="241">
        <f>CEILING(AX1108+(AX1108*'[1]Nastavení cen'!$G$17),1)</f>
        <v>1045</v>
      </c>
      <c r="AH1108" s="242">
        <f>CEILING(AG1108*'[1]Nastavení cen'!$K$17,1)+AG1108</f>
        <v>1359</v>
      </c>
      <c r="AI1108" s="242">
        <f t="shared" si="391"/>
        <v>0</v>
      </c>
      <c r="AJ1108" s="228">
        <f t="shared" si="337"/>
        <v>4320</v>
      </c>
      <c r="AK1108" s="218"/>
      <c r="AL1108" s="229">
        <f t="shared" si="338"/>
        <v>0</v>
      </c>
      <c r="AM1108" s="204"/>
      <c r="AN1108" s="230">
        <v>100</v>
      </c>
      <c r="AO1108" s="231">
        <f t="shared" si="392"/>
        <v>0</v>
      </c>
      <c r="AP1108" s="232">
        <v>0.05</v>
      </c>
      <c r="AQ1108" s="233">
        <f t="shared" si="393"/>
        <v>0</v>
      </c>
      <c r="AR1108" s="234"/>
      <c r="AS1108" s="235"/>
      <c r="AT1108" s="236"/>
      <c r="AU1108" s="237"/>
      <c r="AV1108" s="238">
        <v>312</v>
      </c>
      <c r="AW1108" s="239">
        <f>'[1]Nastavení cen'!$H$17</f>
        <v>390</v>
      </c>
      <c r="AX1108" s="240">
        <v>1045</v>
      </c>
    </row>
    <row r="1109" spans="1:50" ht="17.25" hidden="1" customHeight="1" x14ac:dyDescent="0.3">
      <c r="A1109" s="213"/>
      <c r="B1109" s="214"/>
      <c r="C1109" s="215"/>
      <c r="D1109" s="186"/>
      <c r="E1109" s="184"/>
      <c r="F1109" s="185"/>
      <c r="G1109" s="186"/>
      <c r="H1109" s="186"/>
      <c r="I1109" s="187"/>
      <c r="J1109" s="188"/>
      <c r="K1109" s="216"/>
      <c r="L1109" s="186"/>
      <c r="M1109" s="186"/>
      <c r="N1109" s="187"/>
      <c r="O1109" s="191"/>
      <c r="P1109" s="384" t="s">
        <v>713</v>
      </c>
      <c r="Q1109" s="218"/>
      <c r="R1109" s="219">
        <f t="shared" si="333"/>
        <v>0</v>
      </c>
      <c r="S1109" s="219">
        <f t="shared" si="334"/>
        <v>14</v>
      </c>
      <c r="T1109" s="195"/>
      <c r="U1109" s="196">
        <v>2</v>
      </c>
      <c r="V1109" s="89">
        <f t="shared" si="350"/>
        <v>0</v>
      </c>
      <c r="W1109" s="220" t="s">
        <v>1158</v>
      </c>
      <c r="X1109" s="221" t="s">
        <v>1162</v>
      </c>
      <c r="Y1109" s="222" t="s">
        <v>1160</v>
      </c>
      <c r="Z1109" s="199"/>
      <c r="AA1109" s="218"/>
      <c r="AB1109" s="223">
        <v>0</v>
      </c>
      <c r="AC1109" s="224" t="s">
        <v>40</v>
      </c>
      <c r="AD1109" s="225">
        <f t="shared" si="386"/>
        <v>878</v>
      </c>
      <c r="AE1109" s="226">
        <f>CEILING(AD1109+AD1109*'[1]Nastavení cen'!$J$17,1)</f>
        <v>1282</v>
      </c>
      <c r="AF1109" s="226">
        <f t="shared" si="387"/>
        <v>0</v>
      </c>
      <c r="AG1109" s="241">
        <f>CEILING(AX1109+(AX1109*'[1]Nastavení cen'!$G$17),1)</f>
        <v>550</v>
      </c>
      <c r="AH1109" s="242">
        <f>CEILING(AG1109*'[1]Nastavení cen'!$K$17,1)+AG1109</f>
        <v>715</v>
      </c>
      <c r="AI1109" s="242">
        <f t="shared" si="391"/>
        <v>0</v>
      </c>
      <c r="AJ1109" s="228">
        <f t="shared" si="337"/>
        <v>1997</v>
      </c>
      <c r="AK1109" s="218"/>
      <c r="AL1109" s="229">
        <f t="shared" si="338"/>
        <v>0</v>
      </c>
      <c r="AM1109" s="204"/>
      <c r="AN1109" s="230">
        <v>50</v>
      </c>
      <c r="AO1109" s="231">
        <f t="shared" si="392"/>
        <v>0</v>
      </c>
      <c r="AP1109" s="232">
        <v>0.05</v>
      </c>
      <c r="AQ1109" s="233">
        <f t="shared" si="393"/>
        <v>0</v>
      </c>
      <c r="AR1109" s="234"/>
      <c r="AS1109" s="235"/>
      <c r="AT1109" s="236"/>
      <c r="AU1109" s="237"/>
      <c r="AV1109" s="238">
        <v>135</v>
      </c>
      <c r="AW1109" s="239">
        <f>'[1]Nastavení cen'!$H$17</f>
        <v>390</v>
      </c>
      <c r="AX1109" s="240">
        <v>550</v>
      </c>
    </row>
    <row r="1110" spans="1:50" ht="17.25" hidden="1" customHeight="1" x14ac:dyDescent="0.3">
      <c r="A1110" s="213"/>
      <c r="B1110" s="214"/>
      <c r="C1110" s="215"/>
      <c r="D1110" s="186"/>
      <c r="E1110" s="184"/>
      <c r="F1110" s="185"/>
      <c r="G1110" s="186"/>
      <c r="H1110" s="186"/>
      <c r="I1110" s="187"/>
      <c r="J1110" s="188"/>
      <c r="K1110" s="216"/>
      <c r="L1110" s="186"/>
      <c r="M1110" s="186"/>
      <c r="N1110" s="187"/>
      <c r="O1110" s="191"/>
      <c r="P1110" s="384" t="s">
        <v>713</v>
      </c>
      <c r="Q1110" s="218"/>
      <c r="R1110" s="219">
        <f t="shared" si="333"/>
        <v>0</v>
      </c>
      <c r="S1110" s="219">
        <f t="shared" si="334"/>
        <v>14</v>
      </c>
      <c r="T1110" s="195"/>
      <c r="U1110" s="196">
        <v>2</v>
      </c>
      <c r="V1110" s="89">
        <f t="shared" si="350"/>
        <v>0</v>
      </c>
      <c r="W1110" s="220" t="s">
        <v>1158</v>
      </c>
      <c r="X1110" s="221" t="s">
        <v>1163</v>
      </c>
      <c r="Y1110" s="222" t="s">
        <v>1160</v>
      </c>
      <c r="Z1110" s="199"/>
      <c r="AA1110" s="218"/>
      <c r="AB1110" s="223">
        <v>0</v>
      </c>
      <c r="AC1110" s="224" t="s">
        <v>40</v>
      </c>
      <c r="AD1110" s="225">
        <f t="shared" si="386"/>
        <v>1255</v>
      </c>
      <c r="AE1110" s="226">
        <f>CEILING(AD1110+AD1110*'[1]Nastavení cen'!$J$17,1)</f>
        <v>1833</v>
      </c>
      <c r="AF1110" s="226">
        <f t="shared" si="387"/>
        <v>0</v>
      </c>
      <c r="AG1110" s="241">
        <f>CEILING(AX1110+(AX1110*'[1]Nastavení cen'!$G$17),1)</f>
        <v>770</v>
      </c>
      <c r="AH1110" s="242">
        <f>CEILING(AG1110*'[1]Nastavení cen'!$K$17,1)+AG1110</f>
        <v>1001</v>
      </c>
      <c r="AI1110" s="242">
        <f t="shared" si="391"/>
        <v>0</v>
      </c>
      <c r="AJ1110" s="228">
        <f t="shared" si="337"/>
        <v>2834</v>
      </c>
      <c r="AK1110" s="218"/>
      <c r="AL1110" s="229">
        <f t="shared" si="338"/>
        <v>0</v>
      </c>
      <c r="AM1110" s="204"/>
      <c r="AN1110" s="230">
        <v>60</v>
      </c>
      <c r="AO1110" s="231">
        <f t="shared" si="392"/>
        <v>0</v>
      </c>
      <c r="AP1110" s="232">
        <v>0.05</v>
      </c>
      <c r="AQ1110" s="233">
        <f t="shared" si="393"/>
        <v>0</v>
      </c>
      <c r="AR1110" s="234"/>
      <c r="AS1110" s="235"/>
      <c r="AT1110" s="236"/>
      <c r="AU1110" s="237"/>
      <c r="AV1110" s="238">
        <v>193</v>
      </c>
      <c r="AW1110" s="239">
        <f>'[1]Nastavení cen'!$H$17</f>
        <v>390</v>
      </c>
      <c r="AX1110" s="240">
        <v>770</v>
      </c>
    </row>
    <row r="1111" spans="1:50" ht="17.25" hidden="1" customHeight="1" x14ac:dyDescent="0.3">
      <c r="A1111" s="213"/>
      <c r="B1111" s="214"/>
      <c r="C1111" s="215"/>
      <c r="D1111" s="186"/>
      <c r="E1111" s="184"/>
      <c r="F1111" s="185"/>
      <c r="G1111" s="186"/>
      <c r="H1111" s="186"/>
      <c r="I1111" s="187"/>
      <c r="J1111" s="188"/>
      <c r="K1111" s="216"/>
      <c r="L1111" s="186"/>
      <c r="M1111" s="186"/>
      <c r="N1111" s="187"/>
      <c r="O1111" s="191"/>
      <c r="P1111" s="384" t="s">
        <v>713</v>
      </c>
      <c r="Q1111" s="218"/>
      <c r="R1111" s="219">
        <f t="shared" si="333"/>
        <v>0</v>
      </c>
      <c r="S1111" s="219">
        <f t="shared" si="334"/>
        <v>14</v>
      </c>
      <c r="T1111" s="195"/>
      <c r="U1111" s="196">
        <v>2</v>
      </c>
      <c r="V1111" s="89">
        <f t="shared" si="350"/>
        <v>0</v>
      </c>
      <c r="W1111" s="220" t="s">
        <v>1158</v>
      </c>
      <c r="X1111" s="221" t="s">
        <v>1164</v>
      </c>
      <c r="Y1111" s="222" t="s">
        <v>1160</v>
      </c>
      <c r="Z1111" s="199"/>
      <c r="AA1111" s="218"/>
      <c r="AB1111" s="223">
        <v>0</v>
      </c>
      <c r="AC1111" s="224" t="s">
        <v>40</v>
      </c>
      <c r="AD1111" s="225">
        <f t="shared" si="386"/>
        <v>696</v>
      </c>
      <c r="AE1111" s="226">
        <f>CEILING(AD1111+AD1111*'[1]Nastavení cen'!$J$17,1)</f>
        <v>1017</v>
      </c>
      <c r="AF1111" s="226">
        <f t="shared" si="387"/>
        <v>0</v>
      </c>
      <c r="AG1111" s="241">
        <f>CEILING(AX1111+(AX1111*'[1]Nastavení cen'!$G$17),1)</f>
        <v>200</v>
      </c>
      <c r="AH1111" s="242">
        <f>CEILING(AG1111*'[1]Nastavení cen'!$K$17,1)+AG1111</f>
        <v>260</v>
      </c>
      <c r="AI1111" s="242">
        <f t="shared" si="391"/>
        <v>0</v>
      </c>
      <c r="AJ1111" s="228">
        <f t="shared" si="337"/>
        <v>1277</v>
      </c>
      <c r="AK1111" s="218"/>
      <c r="AL1111" s="229">
        <f t="shared" si="338"/>
        <v>0</v>
      </c>
      <c r="AM1111" s="204"/>
      <c r="AN1111" s="230">
        <v>20</v>
      </c>
      <c r="AO1111" s="231">
        <f t="shared" si="392"/>
        <v>0</v>
      </c>
      <c r="AP1111" s="232">
        <v>0.05</v>
      </c>
      <c r="AQ1111" s="233">
        <f t="shared" si="393"/>
        <v>0</v>
      </c>
      <c r="AR1111" s="234"/>
      <c r="AS1111" s="235"/>
      <c r="AT1111" s="236"/>
      <c r="AU1111" s="237"/>
      <c r="AV1111" s="238">
        <v>107</v>
      </c>
      <c r="AW1111" s="239">
        <f>'[1]Nastavení cen'!$H$17</f>
        <v>390</v>
      </c>
      <c r="AX1111" s="240">
        <v>200</v>
      </c>
    </row>
    <row r="1112" spans="1:50" ht="17.25" hidden="1" customHeight="1" x14ac:dyDescent="0.3">
      <c r="A1112" s="213"/>
      <c r="B1112" s="214"/>
      <c r="C1112" s="215"/>
      <c r="D1112" s="186"/>
      <c r="E1112" s="184"/>
      <c r="F1112" s="185"/>
      <c r="G1112" s="186"/>
      <c r="H1112" s="186"/>
      <c r="I1112" s="187"/>
      <c r="J1112" s="188"/>
      <c r="K1112" s="216"/>
      <c r="L1112" s="186"/>
      <c r="M1112" s="186"/>
      <c r="N1112" s="187"/>
      <c r="O1112" s="191"/>
      <c r="P1112" s="384" t="s">
        <v>713</v>
      </c>
      <c r="Q1112" s="218"/>
      <c r="R1112" s="219">
        <f t="shared" si="333"/>
        <v>0</v>
      </c>
      <c r="S1112" s="219">
        <f t="shared" si="334"/>
        <v>14</v>
      </c>
      <c r="T1112" s="195"/>
      <c r="U1112" s="196">
        <v>4</v>
      </c>
      <c r="V1112" s="89">
        <f t="shared" si="350"/>
        <v>0</v>
      </c>
      <c r="W1112" s="220" t="s">
        <v>1165</v>
      </c>
      <c r="X1112" s="221" t="s">
        <v>326</v>
      </c>
      <c r="Y1112" s="222" t="s">
        <v>43</v>
      </c>
      <c r="Z1112" s="199"/>
      <c r="AA1112" s="218"/>
      <c r="AB1112" s="223">
        <v>0</v>
      </c>
      <c r="AC1112" s="224" t="s">
        <v>207</v>
      </c>
      <c r="AD1112" s="225">
        <f t="shared" si="386"/>
        <v>1840</v>
      </c>
      <c r="AE1112" s="226">
        <f>CEILING(AD1112+AD1112*'[1]Nastavení cen'!$J$17,1)</f>
        <v>2687</v>
      </c>
      <c r="AF1112" s="226">
        <f t="shared" si="387"/>
        <v>0</v>
      </c>
      <c r="AG1112" s="241"/>
      <c r="AH1112" s="242"/>
      <c r="AI1112" s="242"/>
      <c r="AJ1112" s="228">
        <f t="shared" si="337"/>
        <v>2687</v>
      </c>
      <c r="AK1112" s="218"/>
      <c r="AL1112" s="229">
        <f t="shared" si="338"/>
        <v>0</v>
      </c>
      <c r="AM1112" s="204"/>
      <c r="AN1112" s="230" t="s">
        <v>41</v>
      </c>
      <c r="AO1112" s="231" t="s">
        <v>41</v>
      </c>
      <c r="AP1112" s="245" t="s">
        <v>41</v>
      </c>
      <c r="AQ1112" s="233" t="s">
        <v>41</v>
      </c>
      <c r="AR1112" s="234" t="s">
        <v>41</v>
      </c>
      <c r="AS1112" s="235"/>
      <c r="AT1112" s="236"/>
      <c r="AU1112" s="237"/>
      <c r="AV1112" s="238">
        <v>283</v>
      </c>
      <c r="AW1112" s="239">
        <f>'[1]Nastavení cen'!$H$17</f>
        <v>390</v>
      </c>
      <c r="AX1112" s="240"/>
    </row>
    <row r="1113" spans="1:50" ht="17.25" hidden="1" customHeight="1" x14ac:dyDescent="0.3">
      <c r="A1113" s="213"/>
      <c r="B1113" s="214"/>
      <c r="C1113" s="215"/>
      <c r="D1113" s="186"/>
      <c r="E1113" s="184"/>
      <c r="F1113" s="185"/>
      <c r="G1113" s="186"/>
      <c r="H1113" s="186"/>
      <c r="I1113" s="187"/>
      <c r="J1113" s="188"/>
      <c r="K1113" s="216"/>
      <c r="L1113" s="186"/>
      <c r="M1113" s="186"/>
      <c r="N1113" s="187"/>
      <c r="O1113" s="191"/>
      <c r="P1113" s="384" t="s">
        <v>713</v>
      </c>
      <c r="Q1113" s="218"/>
      <c r="R1113" s="219">
        <f t="shared" si="333"/>
        <v>0</v>
      </c>
      <c r="S1113" s="219">
        <f t="shared" si="334"/>
        <v>14</v>
      </c>
      <c r="T1113" s="195"/>
      <c r="U1113" s="196">
        <v>1</v>
      </c>
      <c r="V1113" s="89">
        <f t="shared" si="350"/>
        <v>0</v>
      </c>
      <c r="W1113" s="220" t="s">
        <v>381</v>
      </c>
      <c r="X1113" s="221" t="s">
        <v>386</v>
      </c>
      <c r="Y1113" s="222" t="s">
        <v>1166</v>
      </c>
      <c r="Z1113" s="199"/>
      <c r="AA1113" s="218"/>
      <c r="AB1113" s="223">
        <v>0</v>
      </c>
      <c r="AC1113" s="224" t="s">
        <v>48</v>
      </c>
      <c r="AD1113" s="225">
        <f t="shared" si="386"/>
        <v>689</v>
      </c>
      <c r="AE1113" s="226">
        <f>CEILING(AD1113+AD1113*'[1]Nastavení cen'!$J$17,1)</f>
        <v>1006</v>
      </c>
      <c r="AF1113" s="226">
        <f t="shared" si="387"/>
        <v>0</v>
      </c>
      <c r="AG1113" s="241">
        <f>CEILING(AX1113+(AX1113*'[1]Nastavení cen'!$G$17),1)</f>
        <v>1045</v>
      </c>
      <c r="AH1113" s="242">
        <f>CEILING(AG1113*'[1]Nastavení cen'!$K$17,1)+AG1113</f>
        <v>1359</v>
      </c>
      <c r="AI1113" s="242">
        <f t="shared" ref="AI1113:AI1114" si="394">(AB1113*AH1113)</f>
        <v>0</v>
      </c>
      <c r="AJ1113" s="228">
        <f t="shared" si="337"/>
        <v>2365</v>
      </c>
      <c r="AK1113" s="218"/>
      <c r="AL1113" s="229">
        <f t="shared" si="338"/>
        <v>0</v>
      </c>
      <c r="AM1113" s="204"/>
      <c r="AN1113" s="230" t="s">
        <v>41</v>
      </c>
      <c r="AO1113" s="231" t="s">
        <v>41</v>
      </c>
      <c r="AP1113" s="245" t="s">
        <v>41</v>
      </c>
      <c r="AQ1113" s="233" t="s">
        <v>41</v>
      </c>
      <c r="AR1113" s="234" t="s">
        <v>41</v>
      </c>
      <c r="AS1113" s="235">
        <v>400</v>
      </c>
      <c r="AT1113" s="236">
        <f>AB1113*AS1113</f>
        <v>0</v>
      </c>
      <c r="AU1113" s="237"/>
      <c r="AV1113" s="238">
        <v>106</v>
      </c>
      <c r="AW1113" s="239">
        <f>'[1]Nastavení cen'!$H$17</f>
        <v>390</v>
      </c>
      <c r="AX1113" s="240">
        <v>1045</v>
      </c>
    </row>
    <row r="1114" spans="1:50" ht="17.25" hidden="1" customHeight="1" x14ac:dyDescent="0.3">
      <c r="A1114" s="213"/>
      <c r="B1114" s="214"/>
      <c r="C1114" s="215"/>
      <c r="D1114" s="186"/>
      <c r="E1114" s="184"/>
      <c r="F1114" s="185"/>
      <c r="G1114" s="186"/>
      <c r="H1114" s="186"/>
      <c r="I1114" s="187"/>
      <c r="J1114" s="188"/>
      <c r="K1114" s="216"/>
      <c r="L1114" s="186"/>
      <c r="M1114" s="186"/>
      <c r="N1114" s="187"/>
      <c r="O1114" s="191"/>
      <c r="P1114" s="384" t="s">
        <v>713</v>
      </c>
      <c r="Q1114" s="218"/>
      <c r="R1114" s="219">
        <f t="shared" si="333"/>
        <v>0</v>
      </c>
      <c r="S1114" s="219">
        <f t="shared" si="334"/>
        <v>14</v>
      </c>
      <c r="T1114" s="195"/>
      <c r="U1114" s="196">
        <v>5</v>
      </c>
      <c r="V1114" s="89">
        <f t="shared" si="350"/>
        <v>0</v>
      </c>
      <c r="W1114" s="220" t="s">
        <v>381</v>
      </c>
      <c r="X1114" s="221" t="s">
        <v>1167</v>
      </c>
      <c r="Y1114" s="222" t="s">
        <v>1168</v>
      </c>
      <c r="Z1114" s="199"/>
      <c r="AA1114" s="218"/>
      <c r="AB1114" s="223">
        <v>0</v>
      </c>
      <c r="AC1114" s="224" t="s">
        <v>48</v>
      </c>
      <c r="AD1114" s="225">
        <f t="shared" si="386"/>
        <v>689</v>
      </c>
      <c r="AE1114" s="226">
        <f>CEILING(AD1114+AD1114*'[1]Nastavení cen'!$J$17,1)</f>
        <v>1006</v>
      </c>
      <c r="AF1114" s="226">
        <f t="shared" si="387"/>
        <v>0</v>
      </c>
      <c r="AG1114" s="227">
        <f>CEILING(AX1114+(AX1114*'[1]Nastavení cen'!$G$17),1)</f>
        <v>1100</v>
      </c>
      <c r="AH1114" s="227">
        <f>CEILING(AG1114*'[1]Nastavení cen'!$K$17,1)+AG1114</f>
        <v>1430</v>
      </c>
      <c r="AI1114" s="227">
        <f t="shared" si="394"/>
        <v>0</v>
      </c>
      <c r="AJ1114" s="228">
        <f t="shared" si="337"/>
        <v>2436</v>
      </c>
      <c r="AK1114" s="218"/>
      <c r="AL1114" s="229">
        <f t="shared" si="338"/>
        <v>0</v>
      </c>
      <c r="AM1114" s="204"/>
      <c r="AN1114" s="230">
        <v>400</v>
      </c>
      <c r="AO1114" s="231">
        <f>AB1114*AN1114</f>
        <v>0</v>
      </c>
      <c r="AP1114" s="232">
        <v>0.05</v>
      </c>
      <c r="AQ1114" s="233">
        <f>AB1114*AN1114*AP1114</f>
        <v>0</v>
      </c>
      <c r="AR1114" s="234"/>
      <c r="AS1114" s="235"/>
      <c r="AT1114" s="236"/>
      <c r="AU1114" s="237"/>
      <c r="AV1114" s="238">
        <v>106</v>
      </c>
      <c r="AW1114" s="239">
        <f>'[1]Nastavení cen'!$H$17</f>
        <v>390</v>
      </c>
      <c r="AX1114" s="240">
        <v>1100</v>
      </c>
    </row>
    <row r="1115" spans="1:50" ht="17.25" hidden="1" customHeight="1" x14ac:dyDescent="0.3">
      <c r="A1115" s="213"/>
      <c r="B1115" s="214"/>
      <c r="C1115" s="215"/>
      <c r="D1115" s="186"/>
      <c r="E1115" s="184"/>
      <c r="F1115" s="185"/>
      <c r="G1115" s="186"/>
      <c r="H1115" s="186"/>
      <c r="I1115" s="187"/>
      <c r="J1115" s="188"/>
      <c r="K1115" s="216"/>
      <c r="L1115" s="186"/>
      <c r="M1115" s="186"/>
      <c r="N1115" s="187"/>
      <c r="O1115" s="191"/>
      <c r="P1115" s="384" t="s">
        <v>713</v>
      </c>
      <c r="Q1115" s="218"/>
      <c r="R1115" s="219">
        <f t="shared" si="333"/>
        <v>0</v>
      </c>
      <c r="S1115" s="219">
        <f t="shared" si="334"/>
        <v>14</v>
      </c>
      <c r="T1115" s="195"/>
      <c r="U1115" s="196">
        <v>4</v>
      </c>
      <c r="V1115" s="89">
        <f t="shared" si="350"/>
        <v>0</v>
      </c>
      <c r="W1115" s="220" t="s">
        <v>381</v>
      </c>
      <c r="X1115" s="221" t="s">
        <v>1167</v>
      </c>
      <c r="Y1115" s="222" t="s">
        <v>43</v>
      </c>
      <c r="Z1115" s="199"/>
      <c r="AA1115" s="218"/>
      <c r="AB1115" s="223">
        <v>0</v>
      </c>
      <c r="AC1115" s="224" t="s">
        <v>48</v>
      </c>
      <c r="AD1115" s="225">
        <f t="shared" si="386"/>
        <v>689</v>
      </c>
      <c r="AE1115" s="226">
        <f>CEILING(AD1115+AD1115*'[1]Nastavení cen'!$J$17,1)</f>
        <v>1006</v>
      </c>
      <c r="AF1115" s="226">
        <f t="shared" si="387"/>
        <v>0</v>
      </c>
      <c r="AG1115" s="241"/>
      <c r="AH1115" s="242"/>
      <c r="AI1115" s="242"/>
      <c r="AJ1115" s="228">
        <f t="shared" si="337"/>
        <v>1006</v>
      </c>
      <c r="AK1115" s="218"/>
      <c r="AL1115" s="229">
        <f t="shared" si="338"/>
        <v>0</v>
      </c>
      <c r="AM1115" s="204"/>
      <c r="AN1115" s="230" t="s">
        <v>41</v>
      </c>
      <c r="AO1115" s="231" t="s">
        <v>41</v>
      </c>
      <c r="AP1115" s="245" t="s">
        <v>41</v>
      </c>
      <c r="AQ1115" s="233" t="s">
        <v>41</v>
      </c>
      <c r="AR1115" s="234" t="s">
        <v>41</v>
      </c>
      <c r="AS1115" s="235"/>
      <c r="AT1115" s="236"/>
      <c r="AU1115" s="237"/>
      <c r="AV1115" s="238">
        <v>106</v>
      </c>
      <c r="AW1115" s="239">
        <f>'[1]Nastavení cen'!$H$17</f>
        <v>390</v>
      </c>
      <c r="AX1115" s="240"/>
    </row>
    <row r="1116" spans="1:50" ht="17.25" hidden="1" customHeight="1" x14ac:dyDescent="0.3">
      <c r="A1116" s="213"/>
      <c r="B1116" s="214"/>
      <c r="C1116" s="215"/>
      <c r="D1116" s="186"/>
      <c r="E1116" s="184"/>
      <c r="F1116" s="185"/>
      <c r="G1116" s="186"/>
      <c r="H1116" s="186"/>
      <c r="I1116" s="187"/>
      <c r="J1116" s="188"/>
      <c r="K1116" s="216"/>
      <c r="L1116" s="186"/>
      <c r="M1116" s="186"/>
      <c r="N1116" s="187"/>
      <c r="O1116" s="191"/>
      <c r="P1116" s="384" t="s">
        <v>713</v>
      </c>
      <c r="Q1116" s="218"/>
      <c r="R1116" s="219">
        <f t="shared" si="333"/>
        <v>0</v>
      </c>
      <c r="S1116" s="219">
        <f t="shared" si="334"/>
        <v>14</v>
      </c>
      <c r="T1116" s="195"/>
      <c r="U1116" s="196">
        <v>1</v>
      </c>
      <c r="V1116" s="89">
        <f t="shared" si="350"/>
        <v>0</v>
      </c>
      <c r="W1116" s="220" t="s">
        <v>381</v>
      </c>
      <c r="X1116" s="221" t="s">
        <v>389</v>
      </c>
      <c r="Y1116" s="222" t="s">
        <v>1169</v>
      </c>
      <c r="Z1116" s="199"/>
      <c r="AA1116" s="218"/>
      <c r="AB1116" s="223">
        <v>0</v>
      </c>
      <c r="AC1116" s="224" t="s">
        <v>48</v>
      </c>
      <c r="AD1116" s="225">
        <f t="shared" si="386"/>
        <v>780</v>
      </c>
      <c r="AE1116" s="226">
        <f>CEILING(AD1116+AD1116*'[1]Nastavení cen'!$J$17,1)</f>
        <v>1139</v>
      </c>
      <c r="AF1116" s="226">
        <f t="shared" si="387"/>
        <v>0</v>
      </c>
      <c r="AG1116" s="241">
        <f>CEILING(AX1116+(AX1116*'[1]Nastavení cen'!$G$17),1)</f>
        <v>1045</v>
      </c>
      <c r="AH1116" s="242">
        <f>CEILING(AG1116*'[1]Nastavení cen'!$K$17,1)+AG1116</f>
        <v>1359</v>
      </c>
      <c r="AI1116" s="242">
        <f t="shared" ref="AI1116:AI1117" si="395">(AB1116*AH1116)</f>
        <v>0</v>
      </c>
      <c r="AJ1116" s="228">
        <f t="shared" si="337"/>
        <v>2498</v>
      </c>
      <c r="AK1116" s="218"/>
      <c r="AL1116" s="229">
        <f t="shared" si="338"/>
        <v>0</v>
      </c>
      <c r="AM1116" s="204"/>
      <c r="AN1116" s="230" t="s">
        <v>41</v>
      </c>
      <c r="AO1116" s="231" t="s">
        <v>41</v>
      </c>
      <c r="AP1116" s="245" t="s">
        <v>41</v>
      </c>
      <c r="AQ1116" s="233" t="s">
        <v>41</v>
      </c>
      <c r="AR1116" s="234" t="s">
        <v>41</v>
      </c>
      <c r="AS1116" s="235">
        <v>600</v>
      </c>
      <c r="AT1116" s="236">
        <f>AB1116*AS1116</f>
        <v>0</v>
      </c>
      <c r="AU1116" s="237"/>
      <c r="AV1116" s="238">
        <v>120</v>
      </c>
      <c r="AW1116" s="239">
        <f>'[1]Nastavení cen'!$H$17</f>
        <v>390</v>
      </c>
      <c r="AX1116" s="240">
        <v>1045</v>
      </c>
    </row>
    <row r="1117" spans="1:50" ht="17.25" hidden="1" customHeight="1" x14ac:dyDescent="0.3">
      <c r="A1117" s="213"/>
      <c r="B1117" s="214"/>
      <c r="C1117" s="215"/>
      <c r="D1117" s="186"/>
      <c r="E1117" s="184"/>
      <c r="F1117" s="185"/>
      <c r="G1117" s="186"/>
      <c r="H1117" s="186"/>
      <c r="I1117" s="187"/>
      <c r="J1117" s="188"/>
      <c r="K1117" s="216"/>
      <c r="L1117" s="186"/>
      <c r="M1117" s="186"/>
      <c r="N1117" s="187"/>
      <c r="O1117" s="191"/>
      <c r="P1117" s="384" t="s">
        <v>713</v>
      </c>
      <c r="Q1117" s="218"/>
      <c r="R1117" s="219">
        <f t="shared" si="333"/>
        <v>0</v>
      </c>
      <c r="S1117" s="219">
        <f t="shared" si="334"/>
        <v>14</v>
      </c>
      <c r="T1117" s="195"/>
      <c r="U1117" s="196">
        <v>5</v>
      </c>
      <c r="V1117" s="89">
        <f t="shared" si="350"/>
        <v>0</v>
      </c>
      <c r="W1117" s="220" t="s">
        <v>381</v>
      </c>
      <c r="X1117" s="221" t="s">
        <v>389</v>
      </c>
      <c r="Y1117" s="222" t="s">
        <v>1170</v>
      </c>
      <c r="Z1117" s="199"/>
      <c r="AA1117" s="218"/>
      <c r="AB1117" s="223">
        <v>0</v>
      </c>
      <c r="AC1117" s="224" t="s">
        <v>48</v>
      </c>
      <c r="AD1117" s="225">
        <f t="shared" si="386"/>
        <v>780</v>
      </c>
      <c r="AE1117" s="226">
        <f>CEILING(AD1117+AD1117*'[1]Nastavení cen'!$J$17,1)</f>
        <v>1139</v>
      </c>
      <c r="AF1117" s="226">
        <f t="shared" si="387"/>
        <v>0</v>
      </c>
      <c r="AG1117" s="227">
        <f>CEILING(AX1117+(AX1117*'[1]Nastavení cen'!$G$17),1)</f>
        <v>1100</v>
      </c>
      <c r="AH1117" s="227">
        <f>CEILING(AG1117*'[1]Nastavení cen'!$K$17,1)+AG1117</f>
        <v>1430</v>
      </c>
      <c r="AI1117" s="227">
        <f t="shared" si="395"/>
        <v>0</v>
      </c>
      <c r="AJ1117" s="228">
        <f t="shared" si="337"/>
        <v>2569</v>
      </c>
      <c r="AK1117" s="218"/>
      <c r="AL1117" s="229">
        <f t="shared" si="338"/>
        <v>0</v>
      </c>
      <c r="AM1117" s="204"/>
      <c r="AN1117" s="230">
        <v>600</v>
      </c>
      <c r="AO1117" s="231">
        <f>AB1117*AN1117</f>
        <v>0</v>
      </c>
      <c r="AP1117" s="232">
        <v>0.05</v>
      </c>
      <c r="AQ1117" s="233">
        <f>AB1117*AN1117*AP1117</f>
        <v>0</v>
      </c>
      <c r="AR1117" s="234"/>
      <c r="AS1117" s="235"/>
      <c r="AT1117" s="236"/>
      <c r="AU1117" s="237"/>
      <c r="AV1117" s="238">
        <v>120</v>
      </c>
      <c r="AW1117" s="239">
        <f>'[1]Nastavení cen'!$H$17</f>
        <v>390</v>
      </c>
      <c r="AX1117" s="240">
        <v>1100</v>
      </c>
    </row>
    <row r="1118" spans="1:50" ht="17.25" hidden="1" customHeight="1" x14ac:dyDescent="0.3">
      <c r="A1118" s="213"/>
      <c r="B1118" s="214"/>
      <c r="C1118" s="215"/>
      <c r="D1118" s="186"/>
      <c r="E1118" s="184"/>
      <c r="F1118" s="185"/>
      <c r="G1118" s="186"/>
      <c r="H1118" s="186"/>
      <c r="I1118" s="187"/>
      <c r="J1118" s="188"/>
      <c r="K1118" s="216"/>
      <c r="L1118" s="186"/>
      <c r="M1118" s="186"/>
      <c r="N1118" s="187"/>
      <c r="O1118" s="191"/>
      <c r="P1118" s="384" t="s">
        <v>713</v>
      </c>
      <c r="Q1118" s="218"/>
      <c r="R1118" s="219">
        <f t="shared" si="333"/>
        <v>0</v>
      </c>
      <c r="S1118" s="219">
        <f t="shared" si="334"/>
        <v>14</v>
      </c>
      <c r="T1118" s="195"/>
      <c r="U1118" s="196">
        <v>4</v>
      </c>
      <c r="V1118" s="89">
        <f t="shared" si="350"/>
        <v>0</v>
      </c>
      <c r="W1118" s="220" t="s">
        <v>381</v>
      </c>
      <c r="X1118" s="221" t="s">
        <v>389</v>
      </c>
      <c r="Y1118" s="222" t="s">
        <v>43</v>
      </c>
      <c r="Z1118" s="199"/>
      <c r="AA1118" s="218"/>
      <c r="AB1118" s="223">
        <v>0</v>
      </c>
      <c r="AC1118" s="224" t="s">
        <v>48</v>
      </c>
      <c r="AD1118" s="225">
        <f t="shared" si="386"/>
        <v>780</v>
      </c>
      <c r="AE1118" s="226">
        <f>CEILING(AD1118+AD1118*'[1]Nastavení cen'!$J$17,1)</f>
        <v>1139</v>
      </c>
      <c r="AF1118" s="226">
        <f t="shared" si="387"/>
        <v>0</v>
      </c>
      <c r="AG1118" s="241"/>
      <c r="AH1118" s="242"/>
      <c r="AI1118" s="242"/>
      <c r="AJ1118" s="228">
        <f t="shared" si="337"/>
        <v>1139</v>
      </c>
      <c r="AK1118" s="218"/>
      <c r="AL1118" s="229">
        <f t="shared" si="338"/>
        <v>0</v>
      </c>
      <c r="AM1118" s="204"/>
      <c r="AN1118" s="230" t="s">
        <v>41</v>
      </c>
      <c r="AO1118" s="231" t="s">
        <v>41</v>
      </c>
      <c r="AP1118" s="245" t="s">
        <v>41</v>
      </c>
      <c r="AQ1118" s="233" t="s">
        <v>41</v>
      </c>
      <c r="AR1118" s="234" t="s">
        <v>41</v>
      </c>
      <c r="AS1118" s="235"/>
      <c r="AT1118" s="236"/>
      <c r="AU1118" s="237"/>
      <c r="AV1118" s="238">
        <v>120</v>
      </c>
      <c r="AW1118" s="239">
        <f>'[1]Nastavení cen'!$H$17</f>
        <v>390</v>
      </c>
      <c r="AX1118" s="240"/>
    </row>
    <row r="1119" spans="1:50" ht="17.25" hidden="1" customHeight="1" x14ac:dyDescent="0.3">
      <c r="A1119" s="213"/>
      <c r="B1119" s="214"/>
      <c r="C1119" s="215"/>
      <c r="D1119" s="186"/>
      <c r="E1119" s="184"/>
      <c r="F1119" s="185"/>
      <c r="G1119" s="186"/>
      <c r="H1119" s="186"/>
      <c r="I1119" s="187"/>
      <c r="J1119" s="188"/>
      <c r="K1119" s="216"/>
      <c r="L1119" s="186"/>
      <c r="M1119" s="186"/>
      <c r="N1119" s="187"/>
      <c r="O1119" s="191"/>
      <c r="P1119" s="384" t="s">
        <v>713</v>
      </c>
      <c r="Q1119" s="218"/>
      <c r="R1119" s="219">
        <f t="shared" si="333"/>
        <v>0</v>
      </c>
      <c r="S1119" s="219">
        <f t="shared" si="334"/>
        <v>14</v>
      </c>
      <c r="T1119" s="195"/>
      <c r="U1119" s="196">
        <v>1</v>
      </c>
      <c r="V1119" s="89">
        <f t="shared" si="350"/>
        <v>0</v>
      </c>
      <c r="W1119" s="220" t="s">
        <v>381</v>
      </c>
      <c r="X1119" s="221" t="s">
        <v>398</v>
      </c>
      <c r="Y1119" s="222" t="s">
        <v>399</v>
      </c>
      <c r="Z1119" s="199"/>
      <c r="AA1119" s="218"/>
      <c r="AB1119" s="223">
        <v>0</v>
      </c>
      <c r="AC1119" s="224" t="s">
        <v>146</v>
      </c>
      <c r="AD1119" s="225">
        <f t="shared" si="386"/>
        <v>26</v>
      </c>
      <c r="AE1119" s="226">
        <f>CEILING(AD1119+AD1119*'[1]Nastavení cen'!$J$17,1)</f>
        <v>38</v>
      </c>
      <c r="AF1119" s="226">
        <f t="shared" si="387"/>
        <v>0</v>
      </c>
      <c r="AG1119" s="241">
        <f>CEILING(AX1119+(AX1119*'[1]Nastavení cen'!$G$17),1)</f>
        <v>22</v>
      </c>
      <c r="AH1119" s="242">
        <f>CEILING(AG1119*'[1]Nastavení cen'!$K$17,1)+AG1119</f>
        <v>29</v>
      </c>
      <c r="AI1119" s="242">
        <f t="shared" ref="AI1119:AI1120" si="396">(AB1119*AH1119)</f>
        <v>0</v>
      </c>
      <c r="AJ1119" s="228">
        <f t="shared" si="337"/>
        <v>67</v>
      </c>
      <c r="AK1119" s="218"/>
      <c r="AL1119" s="229">
        <f t="shared" si="338"/>
        <v>0</v>
      </c>
      <c r="AM1119" s="204"/>
      <c r="AN1119" s="230">
        <v>0.62</v>
      </c>
      <c r="AO1119" s="231">
        <f t="shared" ref="AO1119:AO1120" si="397">AB1119*AN1119</f>
        <v>0</v>
      </c>
      <c r="AP1119" s="232">
        <v>0.05</v>
      </c>
      <c r="AQ1119" s="233">
        <f t="shared" ref="AQ1119:AQ1120" si="398">AB1119*AN1119*AP1119</f>
        <v>0</v>
      </c>
      <c r="AR1119" s="234"/>
      <c r="AS1119" s="235"/>
      <c r="AT1119" s="236"/>
      <c r="AU1119" s="237"/>
      <c r="AV1119" s="238">
        <v>4</v>
      </c>
      <c r="AW1119" s="239">
        <f>'[1]Nastavení cen'!$H$17</f>
        <v>390</v>
      </c>
      <c r="AX1119" s="240">
        <v>22</v>
      </c>
    </row>
    <row r="1120" spans="1:50" ht="17.25" hidden="1" customHeight="1" x14ac:dyDescent="0.3">
      <c r="A1120" s="213"/>
      <c r="B1120" s="214"/>
      <c r="C1120" s="215"/>
      <c r="D1120" s="186"/>
      <c r="E1120" s="184"/>
      <c r="F1120" s="185"/>
      <c r="G1120" s="186"/>
      <c r="H1120" s="186"/>
      <c r="I1120" s="187"/>
      <c r="J1120" s="188"/>
      <c r="K1120" s="216"/>
      <c r="L1120" s="186"/>
      <c r="M1120" s="186"/>
      <c r="N1120" s="187"/>
      <c r="O1120" s="191"/>
      <c r="P1120" s="384" t="s">
        <v>713</v>
      </c>
      <c r="Q1120" s="218"/>
      <c r="R1120" s="219">
        <f t="shared" si="333"/>
        <v>0</v>
      </c>
      <c r="S1120" s="219">
        <f t="shared" si="334"/>
        <v>14</v>
      </c>
      <c r="T1120" s="195"/>
      <c r="U1120" s="196">
        <v>5</v>
      </c>
      <c r="V1120" s="89">
        <f t="shared" si="350"/>
        <v>0</v>
      </c>
      <c r="W1120" s="220" t="s">
        <v>381</v>
      </c>
      <c r="X1120" s="221" t="s">
        <v>398</v>
      </c>
      <c r="Y1120" s="222" t="s">
        <v>400</v>
      </c>
      <c r="Z1120" s="199"/>
      <c r="AA1120" s="218"/>
      <c r="AB1120" s="223">
        <v>0</v>
      </c>
      <c r="AC1120" s="224" t="s">
        <v>146</v>
      </c>
      <c r="AD1120" s="225">
        <f t="shared" si="386"/>
        <v>26</v>
      </c>
      <c r="AE1120" s="226">
        <f>CEILING(AD1120+AD1120*'[1]Nastavení cen'!$J$17,1)</f>
        <v>38</v>
      </c>
      <c r="AF1120" s="226">
        <f t="shared" si="387"/>
        <v>0</v>
      </c>
      <c r="AG1120" s="227">
        <f>CEILING(AX1120+(AX1120*'[1]Nastavení cen'!$G$17),1)</f>
        <v>22</v>
      </c>
      <c r="AH1120" s="227">
        <f>CEILING(AG1120*'[1]Nastavení cen'!$K$17,1)+AG1120</f>
        <v>29</v>
      </c>
      <c r="AI1120" s="227">
        <f t="shared" si="396"/>
        <v>0</v>
      </c>
      <c r="AJ1120" s="228">
        <f t="shared" si="337"/>
        <v>67</v>
      </c>
      <c r="AK1120" s="218"/>
      <c r="AL1120" s="229">
        <f t="shared" si="338"/>
        <v>0</v>
      </c>
      <c r="AM1120" s="204"/>
      <c r="AN1120" s="230">
        <v>0.62</v>
      </c>
      <c r="AO1120" s="231">
        <f t="shared" si="397"/>
        <v>0</v>
      </c>
      <c r="AP1120" s="232">
        <v>0.05</v>
      </c>
      <c r="AQ1120" s="233">
        <f t="shared" si="398"/>
        <v>0</v>
      </c>
      <c r="AR1120" s="234"/>
      <c r="AS1120" s="235"/>
      <c r="AT1120" s="236"/>
      <c r="AU1120" s="237"/>
      <c r="AV1120" s="238">
        <v>4</v>
      </c>
      <c r="AW1120" s="239">
        <f>'[1]Nastavení cen'!$H$17</f>
        <v>390</v>
      </c>
      <c r="AX1120" s="240">
        <v>22</v>
      </c>
    </row>
    <row r="1121" spans="1:50" ht="17.25" hidden="1" customHeight="1" x14ac:dyDescent="0.3">
      <c r="A1121" s="213"/>
      <c r="B1121" s="214"/>
      <c r="C1121" s="215"/>
      <c r="D1121" s="186"/>
      <c r="E1121" s="184"/>
      <c r="F1121" s="185"/>
      <c r="G1121" s="186"/>
      <c r="H1121" s="186"/>
      <c r="I1121" s="187"/>
      <c r="J1121" s="188"/>
      <c r="K1121" s="216"/>
      <c r="L1121" s="186"/>
      <c r="M1121" s="186"/>
      <c r="N1121" s="187"/>
      <c r="O1121" s="191"/>
      <c r="P1121" s="384" t="s">
        <v>713</v>
      </c>
      <c r="Q1121" s="218"/>
      <c r="R1121" s="219">
        <f t="shared" si="333"/>
        <v>0</v>
      </c>
      <c r="S1121" s="219">
        <f t="shared" si="334"/>
        <v>14</v>
      </c>
      <c r="T1121" s="195"/>
      <c r="U1121" s="196">
        <v>4</v>
      </c>
      <c r="V1121" s="89">
        <f t="shared" si="350"/>
        <v>0</v>
      </c>
      <c r="W1121" s="220" t="s">
        <v>381</v>
      </c>
      <c r="X1121" s="221" t="s">
        <v>398</v>
      </c>
      <c r="Y1121" s="222" t="s">
        <v>43</v>
      </c>
      <c r="Z1121" s="199"/>
      <c r="AA1121" s="218"/>
      <c r="AB1121" s="223">
        <v>0</v>
      </c>
      <c r="AC1121" s="224" t="s">
        <v>146</v>
      </c>
      <c r="AD1121" s="225">
        <f t="shared" si="386"/>
        <v>26</v>
      </c>
      <c r="AE1121" s="226">
        <f>CEILING(AD1121+AD1121*'[1]Nastavení cen'!$J$17,1)</f>
        <v>38</v>
      </c>
      <c r="AF1121" s="226">
        <f t="shared" si="387"/>
        <v>0</v>
      </c>
      <c r="AG1121" s="241"/>
      <c r="AH1121" s="242"/>
      <c r="AI1121" s="242"/>
      <c r="AJ1121" s="228">
        <f t="shared" si="337"/>
        <v>38</v>
      </c>
      <c r="AK1121" s="218"/>
      <c r="AL1121" s="229">
        <f t="shared" si="338"/>
        <v>0</v>
      </c>
      <c r="AM1121" s="204"/>
      <c r="AN1121" s="230" t="s">
        <v>41</v>
      </c>
      <c r="AO1121" s="231" t="s">
        <v>41</v>
      </c>
      <c r="AP1121" s="245" t="s">
        <v>41</v>
      </c>
      <c r="AQ1121" s="233" t="s">
        <v>41</v>
      </c>
      <c r="AR1121" s="234" t="s">
        <v>41</v>
      </c>
      <c r="AS1121" s="235"/>
      <c r="AT1121" s="236"/>
      <c r="AU1121" s="237"/>
      <c r="AV1121" s="238">
        <v>4</v>
      </c>
      <c r="AW1121" s="239">
        <f>'[1]Nastavení cen'!$H$17</f>
        <v>390</v>
      </c>
      <c r="AX1121" s="240"/>
    </row>
    <row r="1122" spans="1:50" ht="17.25" hidden="1" customHeight="1" x14ac:dyDescent="0.3">
      <c r="A1122" s="213"/>
      <c r="B1122" s="214"/>
      <c r="C1122" s="215"/>
      <c r="D1122" s="186"/>
      <c r="E1122" s="184"/>
      <c r="F1122" s="185"/>
      <c r="G1122" s="186"/>
      <c r="H1122" s="186"/>
      <c r="I1122" s="187"/>
      <c r="J1122" s="188"/>
      <c r="K1122" s="216"/>
      <c r="L1122" s="186"/>
      <c r="M1122" s="186"/>
      <c r="N1122" s="187"/>
      <c r="O1122" s="191"/>
      <c r="P1122" s="384" t="s">
        <v>713</v>
      </c>
      <c r="Q1122" s="218"/>
      <c r="R1122" s="219">
        <f t="shared" si="333"/>
        <v>0</v>
      </c>
      <c r="S1122" s="219">
        <f t="shared" si="334"/>
        <v>14</v>
      </c>
      <c r="T1122" s="195"/>
      <c r="U1122" s="196">
        <v>4</v>
      </c>
      <c r="V1122" s="89">
        <f t="shared" si="350"/>
        <v>0</v>
      </c>
      <c r="W1122" s="220" t="s">
        <v>64</v>
      </c>
      <c r="X1122" s="221" t="s">
        <v>1171</v>
      </c>
      <c r="Y1122" s="222" t="s">
        <v>43</v>
      </c>
      <c r="Z1122" s="199"/>
      <c r="AA1122" s="218"/>
      <c r="AB1122" s="223">
        <v>0</v>
      </c>
      <c r="AC1122" s="224" t="s">
        <v>66</v>
      </c>
      <c r="AD1122" s="225">
        <f t="shared" si="386"/>
        <v>390</v>
      </c>
      <c r="AE1122" s="226">
        <f>CEILING(AD1122+AD1122*'[1]Nastavení cen'!$J$17,1)</f>
        <v>570</v>
      </c>
      <c r="AF1122" s="226">
        <f t="shared" si="387"/>
        <v>0</v>
      </c>
      <c r="AG1122" s="241"/>
      <c r="AH1122" s="242"/>
      <c r="AI1122" s="242"/>
      <c r="AJ1122" s="228">
        <f t="shared" si="337"/>
        <v>570</v>
      </c>
      <c r="AK1122" s="218"/>
      <c r="AL1122" s="229">
        <f t="shared" si="338"/>
        <v>0</v>
      </c>
      <c r="AM1122" s="204"/>
      <c r="AN1122" s="230" t="s">
        <v>41</v>
      </c>
      <c r="AO1122" s="231" t="s">
        <v>41</v>
      </c>
      <c r="AP1122" s="245" t="s">
        <v>41</v>
      </c>
      <c r="AQ1122" s="233" t="s">
        <v>41</v>
      </c>
      <c r="AR1122" s="234" t="s">
        <v>41</v>
      </c>
      <c r="AS1122" s="235"/>
      <c r="AT1122" s="236"/>
      <c r="AU1122" s="237"/>
      <c r="AV1122" s="238">
        <v>60</v>
      </c>
      <c r="AW1122" s="239">
        <f>'[1]Nastavení cen'!$H$17</f>
        <v>390</v>
      </c>
      <c r="AX1122" s="240"/>
    </row>
    <row r="1123" spans="1:50" ht="17.25" hidden="1" customHeight="1" x14ac:dyDescent="0.3">
      <c r="A1123" s="213"/>
      <c r="B1123" s="214"/>
      <c r="C1123" s="215"/>
      <c r="D1123" s="186"/>
      <c r="E1123" s="184"/>
      <c r="F1123" s="185"/>
      <c r="G1123" s="186"/>
      <c r="H1123" s="186"/>
      <c r="I1123" s="187"/>
      <c r="J1123" s="188"/>
      <c r="K1123" s="216"/>
      <c r="L1123" s="186"/>
      <c r="M1123" s="186"/>
      <c r="N1123" s="187"/>
      <c r="O1123" s="191"/>
      <c r="P1123" s="384" t="s">
        <v>713</v>
      </c>
      <c r="Q1123" s="218"/>
      <c r="R1123" s="219">
        <f t="shared" si="333"/>
        <v>0</v>
      </c>
      <c r="S1123" s="219">
        <f t="shared" si="334"/>
        <v>14</v>
      </c>
      <c r="T1123" s="195"/>
      <c r="U1123" s="196">
        <v>4</v>
      </c>
      <c r="V1123" s="89">
        <f t="shared" si="350"/>
        <v>0</v>
      </c>
      <c r="W1123" s="220" t="s">
        <v>64</v>
      </c>
      <c r="X1123" s="221" t="s">
        <v>1172</v>
      </c>
      <c r="Y1123" s="222" t="s">
        <v>43</v>
      </c>
      <c r="Z1123" s="199"/>
      <c r="AA1123" s="218"/>
      <c r="AB1123" s="223">
        <v>0</v>
      </c>
      <c r="AC1123" s="224" t="s">
        <v>66</v>
      </c>
      <c r="AD1123" s="225">
        <f t="shared" si="386"/>
        <v>390</v>
      </c>
      <c r="AE1123" s="226">
        <f>CEILING(AD1123+AD1123*'[1]Nastavení cen'!$J$17,1)</f>
        <v>570</v>
      </c>
      <c r="AF1123" s="226">
        <f t="shared" si="387"/>
        <v>0</v>
      </c>
      <c r="AG1123" s="241"/>
      <c r="AH1123" s="242"/>
      <c r="AI1123" s="242"/>
      <c r="AJ1123" s="228">
        <f t="shared" si="337"/>
        <v>570</v>
      </c>
      <c r="AK1123" s="218"/>
      <c r="AL1123" s="229">
        <f t="shared" si="338"/>
        <v>0</v>
      </c>
      <c r="AM1123" s="204"/>
      <c r="AN1123" s="230" t="s">
        <v>41</v>
      </c>
      <c r="AO1123" s="231" t="s">
        <v>41</v>
      </c>
      <c r="AP1123" s="245" t="s">
        <v>41</v>
      </c>
      <c r="AQ1123" s="233" t="s">
        <v>41</v>
      </c>
      <c r="AR1123" s="234" t="s">
        <v>41</v>
      </c>
      <c r="AS1123" s="235"/>
      <c r="AT1123" s="236"/>
      <c r="AU1123" s="237"/>
      <c r="AV1123" s="238">
        <v>60</v>
      </c>
      <c r="AW1123" s="239">
        <f>'[1]Nastavení cen'!$H$17</f>
        <v>390</v>
      </c>
      <c r="AX1123" s="240"/>
    </row>
    <row r="1124" spans="1:50" ht="17.25" hidden="1" customHeight="1" x14ac:dyDescent="0.3">
      <c r="A1124" s="213"/>
      <c r="B1124" s="214"/>
      <c r="C1124" s="215"/>
      <c r="D1124" s="186"/>
      <c r="E1124" s="184"/>
      <c r="F1124" s="185"/>
      <c r="G1124" s="186"/>
      <c r="H1124" s="186"/>
      <c r="I1124" s="187"/>
      <c r="J1124" s="188"/>
      <c r="K1124" s="216"/>
      <c r="L1124" s="186"/>
      <c r="M1124" s="186"/>
      <c r="N1124" s="187"/>
      <c r="O1124" s="191"/>
      <c r="P1124" s="384" t="s">
        <v>713</v>
      </c>
      <c r="Q1124" s="218"/>
      <c r="R1124" s="219">
        <f t="shared" si="333"/>
        <v>0</v>
      </c>
      <c r="S1124" s="219">
        <f t="shared" si="334"/>
        <v>14</v>
      </c>
      <c r="T1124" s="195"/>
      <c r="U1124" s="196">
        <v>4</v>
      </c>
      <c r="V1124" s="89">
        <f t="shared" si="350"/>
        <v>0</v>
      </c>
      <c r="W1124" s="220" t="s">
        <v>64</v>
      </c>
      <c r="X1124" s="221" t="s">
        <v>1173</v>
      </c>
      <c r="Y1124" s="222" t="s">
        <v>43</v>
      </c>
      <c r="Z1124" s="199"/>
      <c r="AA1124" s="218"/>
      <c r="AB1124" s="223">
        <v>0</v>
      </c>
      <c r="AC1124" s="224" t="s">
        <v>66</v>
      </c>
      <c r="AD1124" s="225">
        <f t="shared" si="386"/>
        <v>270</v>
      </c>
      <c r="AE1124" s="226">
        <f>CEILING(AD1124+AD1124*'[1]Nastavení cen'!$J$17,1)</f>
        <v>395</v>
      </c>
      <c r="AF1124" s="226">
        <f t="shared" si="387"/>
        <v>0</v>
      </c>
      <c r="AG1124" s="241"/>
      <c r="AH1124" s="242"/>
      <c r="AI1124" s="242"/>
      <c r="AJ1124" s="228">
        <f t="shared" si="337"/>
        <v>395</v>
      </c>
      <c r="AK1124" s="218"/>
      <c r="AL1124" s="229">
        <f t="shared" si="338"/>
        <v>0</v>
      </c>
      <c r="AM1124" s="204"/>
      <c r="AN1124" s="230" t="s">
        <v>41</v>
      </c>
      <c r="AO1124" s="231" t="s">
        <v>41</v>
      </c>
      <c r="AP1124" s="245" t="s">
        <v>41</v>
      </c>
      <c r="AQ1124" s="233" t="s">
        <v>41</v>
      </c>
      <c r="AR1124" s="234" t="s">
        <v>41</v>
      </c>
      <c r="AS1124" s="235"/>
      <c r="AT1124" s="236"/>
      <c r="AU1124" s="237"/>
      <c r="AV1124" s="238">
        <v>60</v>
      </c>
      <c r="AW1124" s="239">
        <f>'[1]Nastavení cen'!$I$17</f>
        <v>270</v>
      </c>
      <c r="AX1124" s="240"/>
    </row>
    <row r="1125" spans="1:50" ht="17.25" hidden="1" customHeight="1" x14ac:dyDescent="0.3">
      <c r="A1125" s="213"/>
      <c r="B1125" s="214"/>
      <c r="C1125" s="215"/>
      <c r="D1125" s="186"/>
      <c r="E1125" s="184"/>
      <c r="F1125" s="185"/>
      <c r="G1125" s="186"/>
      <c r="H1125" s="186"/>
      <c r="I1125" s="187"/>
      <c r="J1125" s="188"/>
      <c r="K1125" s="216"/>
      <c r="L1125" s="186"/>
      <c r="M1125" s="186"/>
      <c r="N1125" s="187"/>
      <c r="O1125" s="191"/>
      <c r="P1125" s="384" t="s">
        <v>713</v>
      </c>
      <c r="Q1125" s="218"/>
      <c r="R1125" s="219">
        <f t="shared" ref="R1125:R1135" si="399">$R$869</f>
        <v>0</v>
      </c>
      <c r="S1125" s="219">
        <f t="shared" ref="S1125:S1135" si="400">$S$869</f>
        <v>14</v>
      </c>
      <c r="T1125" s="195"/>
      <c r="U1125" s="196">
        <v>4</v>
      </c>
      <c r="V1125" s="89">
        <f t="shared" si="350"/>
        <v>0</v>
      </c>
      <c r="W1125" s="220" t="s">
        <v>64</v>
      </c>
      <c r="X1125" s="221" t="s">
        <v>1174</v>
      </c>
      <c r="Y1125" s="222" t="s">
        <v>43</v>
      </c>
      <c r="Z1125" s="199"/>
      <c r="AA1125" s="218"/>
      <c r="AB1125" s="223">
        <v>0</v>
      </c>
      <c r="AC1125" s="224" t="s">
        <v>66</v>
      </c>
      <c r="AD1125" s="225">
        <f t="shared" si="386"/>
        <v>270</v>
      </c>
      <c r="AE1125" s="226">
        <f>CEILING(AD1125+AD1125*'[1]Nastavení cen'!$J$17,1)</f>
        <v>395</v>
      </c>
      <c r="AF1125" s="226">
        <f t="shared" si="387"/>
        <v>0</v>
      </c>
      <c r="AG1125" s="241"/>
      <c r="AH1125" s="242"/>
      <c r="AI1125" s="242"/>
      <c r="AJ1125" s="228">
        <f t="shared" ref="AJ1125:AJ1390" si="401">AE1125+AH1125</f>
        <v>395</v>
      </c>
      <c r="AK1125" s="218"/>
      <c r="AL1125" s="229">
        <f t="shared" ref="AL1125:AL1390" si="402">AF1125+AI1125</f>
        <v>0</v>
      </c>
      <c r="AM1125" s="204"/>
      <c r="AN1125" s="230" t="s">
        <v>41</v>
      </c>
      <c r="AO1125" s="231" t="s">
        <v>41</v>
      </c>
      <c r="AP1125" s="245" t="s">
        <v>41</v>
      </c>
      <c r="AQ1125" s="233" t="s">
        <v>41</v>
      </c>
      <c r="AR1125" s="234" t="s">
        <v>41</v>
      </c>
      <c r="AS1125" s="235"/>
      <c r="AT1125" s="236"/>
      <c r="AU1125" s="237"/>
      <c r="AV1125" s="238">
        <v>60</v>
      </c>
      <c r="AW1125" s="239">
        <f>'[1]Nastavení cen'!$I$17</f>
        <v>270</v>
      </c>
      <c r="AX1125" s="240"/>
    </row>
    <row r="1126" spans="1:50" ht="17.25" hidden="1" customHeight="1" x14ac:dyDescent="0.3">
      <c r="A1126" s="213"/>
      <c r="B1126" s="214"/>
      <c r="C1126" s="215"/>
      <c r="D1126" s="186"/>
      <c r="E1126" s="184"/>
      <c r="F1126" s="185"/>
      <c r="G1126" s="186"/>
      <c r="H1126" s="186"/>
      <c r="I1126" s="187"/>
      <c r="J1126" s="188"/>
      <c r="K1126" s="216"/>
      <c r="L1126" s="186"/>
      <c r="M1126" s="186"/>
      <c r="N1126" s="187"/>
      <c r="O1126" s="191"/>
      <c r="P1126" s="384" t="s">
        <v>713</v>
      </c>
      <c r="Q1126" s="218"/>
      <c r="R1126" s="219">
        <f t="shared" si="399"/>
        <v>0</v>
      </c>
      <c r="S1126" s="219">
        <f t="shared" si="400"/>
        <v>14</v>
      </c>
      <c r="T1126" s="195"/>
      <c r="U1126" s="196">
        <v>5</v>
      </c>
      <c r="V1126" s="89">
        <f t="shared" si="350"/>
        <v>0</v>
      </c>
      <c r="W1126" s="220" t="s">
        <v>70</v>
      </c>
      <c r="X1126" s="221" t="s">
        <v>71</v>
      </c>
      <c r="Y1126" s="222" t="s">
        <v>1175</v>
      </c>
      <c r="Z1126" s="199"/>
      <c r="AA1126" s="218"/>
      <c r="AB1126" s="223">
        <v>0</v>
      </c>
      <c r="AC1126" s="224" t="s">
        <v>46</v>
      </c>
      <c r="AD1126" s="225"/>
      <c r="AE1126" s="226"/>
      <c r="AF1126" s="226"/>
      <c r="AG1126" s="227">
        <f>CEILING(AX1126+(AX1126*'[1]Nastavení cen'!$G$17),1)</f>
        <v>500</v>
      </c>
      <c r="AH1126" s="227">
        <f>CEILING(AG1126*'[1]Nastavení cen'!$K$17,1)+AG1126</f>
        <v>650</v>
      </c>
      <c r="AI1126" s="227">
        <f t="shared" ref="AI1126:AI1132" si="403">(AB1126*AH1126)</f>
        <v>0</v>
      </c>
      <c r="AJ1126" s="228">
        <f t="shared" si="401"/>
        <v>650</v>
      </c>
      <c r="AK1126" s="218"/>
      <c r="AL1126" s="229">
        <f t="shared" si="402"/>
        <v>0</v>
      </c>
      <c r="AM1126" s="204"/>
      <c r="AN1126" s="230">
        <v>50</v>
      </c>
      <c r="AO1126" s="231">
        <f t="shared" ref="AO1126:AO1132" si="404">AB1126*AN1126</f>
        <v>0</v>
      </c>
      <c r="AP1126" s="232">
        <v>0.05</v>
      </c>
      <c r="AQ1126" s="233">
        <f t="shared" ref="AQ1126:AQ1131" si="405">AB1126*AN1126*AP1126</f>
        <v>0</v>
      </c>
      <c r="AR1126" s="234"/>
      <c r="AS1126" s="235"/>
      <c r="AT1126" s="236"/>
      <c r="AU1126" s="237"/>
      <c r="AV1126" s="238"/>
      <c r="AW1126" s="239"/>
      <c r="AX1126" s="240">
        <v>500</v>
      </c>
    </row>
    <row r="1127" spans="1:50" ht="17.25" hidden="1" customHeight="1" x14ac:dyDescent="0.3">
      <c r="A1127" s="213"/>
      <c r="B1127" s="214"/>
      <c r="C1127" s="215"/>
      <c r="D1127" s="186"/>
      <c r="E1127" s="184"/>
      <c r="F1127" s="185"/>
      <c r="G1127" s="186"/>
      <c r="H1127" s="186"/>
      <c r="I1127" s="187"/>
      <c r="J1127" s="188"/>
      <c r="K1127" s="216"/>
      <c r="L1127" s="186"/>
      <c r="M1127" s="186"/>
      <c r="N1127" s="187"/>
      <c r="O1127" s="191"/>
      <c r="P1127" s="384" t="s">
        <v>713</v>
      </c>
      <c r="Q1127" s="218"/>
      <c r="R1127" s="219">
        <f t="shared" si="399"/>
        <v>0</v>
      </c>
      <c r="S1127" s="219">
        <f t="shared" si="400"/>
        <v>14</v>
      </c>
      <c r="T1127" s="195"/>
      <c r="U1127" s="196">
        <v>5</v>
      </c>
      <c r="V1127" s="89">
        <f t="shared" si="350"/>
        <v>0</v>
      </c>
      <c r="W1127" s="220" t="s">
        <v>70</v>
      </c>
      <c r="X1127" s="221" t="s">
        <v>71</v>
      </c>
      <c r="Y1127" s="222" t="s">
        <v>1176</v>
      </c>
      <c r="Z1127" s="199"/>
      <c r="AA1127" s="218"/>
      <c r="AB1127" s="223">
        <v>0</v>
      </c>
      <c r="AC1127" s="224" t="s">
        <v>46</v>
      </c>
      <c r="AD1127" s="225"/>
      <c r="AE1127" s="226"/>
      <c r="AF1127" s="226"/>
      <c r="AG1127" s="227">
        <f>CEILING(AX1127+(AX1127*'[1]Nastavení cen'!$G$17),1)</f>
        <v>1000</v>
      </c>
      <c r="AH1127" s="227">
        <f>CEILING(AG1127*'[1]Nastavení cen'!$K$17,1)+AG1127</f>
        <v>1300</v>
      </c>
      <c r="AI1127" s="227">
        <f t="shared" si="403"/>
        <v>0</v>
      </c>
      <c r="AJ1127" s="228">
        <f t="shared" si="401"/>
        <v>1300</v>
      </c>
      <c r="AK1127" s="218"/>
      <c r="AL1127" s="229">
        <f t="shared" si="402"/>
        <v>0</v>
      </c>
      <c r="AM1127" s="204"/>
      <c r="AN1127" s="230">
        <v>200</v>
      </c>
      <c r="AO1127" s="231">
        <f t="shared" si="404"/>
        <v>0</v>
      </c>
      <c r="AP1127" s="232">
        <v>0.05</v>
      </c>
      <c r="AQ1127" s="233">
        <f t="shared" si="405"/>
        <v>0</v>
      </c>
      <c r="AR1127" s="234"/>
      <c r="AS1127" s="235"/>
      <c r="AT1127" s="236"/>
      <c r="AU1127" s="237"/>
      <c r="AV1127" s="238"/>
      <c r="AW1127" s="239"/>
      <c r="AX1127" s="240">
        <v>1000</v>
      </c>
    </row>
    <row r="1128" spans="1:50" ht="17.25" hidden="1" customHeight="1" x14ac:dyDescent="0.3">
      <c r="A1128" s="213"/>
      <c r="B1128" s="214"/>
      <c r="C1128" s="215"/>
      <c r="D1128" s="186"/>
      <c r="E1128" s="184"/>
      <c r="F1128" s="185"/>
      <c r="G1128" s="186"/>
      <c r="H1128" s="186"/>
      <c r="I1128" s="187"/>
      <c r="J1128" s="188"/>
      <c r="K1128" s="216"/>
      <c r="L1128" s="186"/>
      <c r="M1128" s="186"/>
      <c r="N1128" s="187"/>
      <c r="O1128" s="191"/>
      <c r="P1128" s="384" t="s">
        <v>713</v>
      </c>
      <c r="Q1128" s="218"/>
      <c r="R1128" s="219">
        <f t="shared" si="399"/>
        <v>0</v>
      </c>
      <c r="S1128" s="219">
        <f t="shared" si="400"/>
        <v>14</v>
      </c>
      <c r="T1128" s="195"/>
      <c r="U1128" s="196">
        <v>5</v>
      </c>
      <c r="V1128" s="89">
        <f t="shared" si="350"/>
        <v>0</v>
      </c>
      <c r="W1128" s="220" t="s">
        <v>70</v>
      </c>
      <c r="X1128" s="221" t="s">
        <v>71</v>
      </c>
      <c r="Y1128" s="222" t="s">
        <v>1177</v>
      </c>
      <c r="Z1128" s="199"/>
      <c r="AA1128" s="218"/>
      <c r="AB1128" s="223">
        <v>0</v>
      </c>
      <c r="AC1128" s="224" t="s">
        <v>46</v>
      </c>
      <c r="AD1128" s="225"/>
      <c r="AE1128" s="226"/>
      <c r="AF1128" s="226"/>
      <c r="AG1128" s="227">
        <f>CEILING(AX1128+(AX1128*'[1]Nastavení cen'!$G$17),1)</f>
        <v>2000</v>
      </c>
      <c r="AH1128" s="227">
        <f>CEILING(AG1128*'[1]Nastavení cen'!$K$17,1)+AG1128</f>
        <v>2600</v>
      </c>
      <c r="AI1128" s="227">
        <f t="shared" si="403"/>
        <v>0</v>
      </c>
      <c r="AJ1128" s="228">
        <f t="shared" si="401"/>
        <v>2600</v>
      </c>
      <c r="AK1128" s="218"/>
      <c r="AL1128" s="229">
        <f t="shared" si="402"/>
        <v>0</v>
      </c>
      <c r="AM1128" s="204"/>
      <c r="AN1128" s="230">
        <v>400</v>
      </c>
      <c r="AO1128" s="231">
        <f t="shared" si="404"/>
        <v>0</v>
      </c>
      <c r="AP1128" s="232">
        <v>0.05</v>
      </c>
      <c r="AQ1128" s="233">
        <f t="shared" si="405"/>
        <v>0</v>
      </c>
      <c r="AR1128" s="234"/>
      <c r="AS1128" s="235"/>
      <c r="AT1128" s="236"/>
      <c r="AU1128" s="237"/>
      <c r="AV1128" s="238"/>
      <c r="AW1128" s="239"/>
      <c r="AX1128" s="240">
        <v>2000</v>
      </c>
    </row>
    <row r="1129" spans="1:50" ht="17.25" hidden="1" customHeight="1" x14ac:dyDescent="0.3">
      <c r="A1129" s="213"/>
      <c r="B1129" s="214"/>
      <c r="C1129" s="215"/>
      <c r="D1129" s="186"/>
      <c r="E1129" s="184"/>
      <c r="F1129" s="185"/>
      <c r="G1129" s="186"/>
      <c r="H1129" s="186"/>
      <c r="I1129" s="187"/>
      <c r="J1129" s="188"/>
      <c r="K1129" s="216"/>
      <c r="L1129" s="186"/>
      <c r="M1129" s="186"/>
      <c r="N1129" s="187"/>
      <c r="O1129" s="191"/>
      <c r="P1129" s="384" t="s">
        <v>713</v>
      </c>
      <c r="Q1129" s="218"/>
      <c r="R1129" s="219">
        <f t="shared" si="399"/>
        <v>0</v>
      </c>
      <c r="S1129" s="219">
        <f t="shared" si="400"/>
        <v>14</v>
      </c>
      <c r="T1129" s="195"/>
      <c r="U1129" s="196">
        <v>5</v>
      </c>
      <c r="V1129" s="89">
        <f t="shared" si="350"/>
        <v>0</v>
      </c>
      <c r="W1129" s="220" t="s">
        <v>70</v>
      </c>
      <c r="X1129" s="221" t="s">
        <v>71</v>
      </c>
      <c r="Y1129" s="222" t="s">
        <v>1178</v>
      </c>
      <c r="Z1129" s="199"/>
      <c r="AA1129" s="218"/>
      <c r="AB1129" s="223">
        <v>0</v>
      </c>
      <c r="AC1129" s="224" t="s">
        <v>46</v>
      </c>
      <c r="AD1129" s="225"/>
      <c r="AE1129" s="226"/>
      <c r="AF1129" s="226"/>
      <c r="AG1129" s="227">
        <f>CEILING(AX1129+(AX1129*'[1]Nastavení cen'!$G$17),1)</f>
        <v>5000</v>
      </c>
      <c r="AH1129" s="227">
        <f>CEILING(AG1129*'[1]Nastavení cen'!$K$17,1)+AG1129</f>
        <v>6500</v>
      </c>
      <c r="AI1129" s="227">
        <f t="shared" si="403"/>
        <v>0</v>
      </c>
      <c r="AJ1129" s="228">
        <f t="shared" si="401"/>
        <v>6500</v>
      </c>
      <c r="AK1129" s="218"/>
      <c r="AL1129" s="229">
        <f t="shared" si="402"/>
        <v>0</v>
      </c>
      <c r="AM1129" s="204"/>
      <c r="AN1129" s="230">
        <v>1000</v>
      </c>
      <c r="AO1129" s="231">
        <f t="shared" si="404"/>
        <v>0</v>
      </c>
      <c r="AP1129" s="232">
        <v>0.05</v>
      </c>
      <c r="AQ1129" s="233">
        <f t="shared" si="405"/>
        <v>0</v>
      </c>
      <c r="AR1129" s="234"/>
      <c r="AS1129" s="235"/>
      <c r="AT1129" s="236"/>
      <c r="AU1129" s="237"/>
      <c r="AV1129" s="238"/>
      <c r="AW1129" s="239"/>
      <c r="AX1129" s="240">
        <v>5000</v>
      </c>
    </row>
    <row r="1130" spans="1:50" ht="17.25" hidden="1" customHeight="1" x14ac:dyDescent="0.3">
      <c r="A1130" s="213"/>
      <c r="B1130" s="214"/>
      <c r="C1130" s="215"/>
      <c r="D1130" s="186"/>
      <c r="E1130" s="184"/>
      <c r="F1130" s="185"/>
      <c r="G1130" s="186"/>
      <c r="H1130" s="186"/>
      <c r="I1130" s="187"/>
      <c r="J1130" s="188"/>
      <c r="K1130" s="216"/>
      <c r="L1130" s="186"/>
      <c r="M1130" s="186"/>
      <c r="N1130" s="187"/>
      <c r="O1130" s="191"/>
      <c r="P1130" s="384" t="s">
        <v>713</v>
      </c>
      <c r="Q1130" s="218"/>
      <c r="R1130" s="219">
        <f t="shared" si="399"/>
        <v>0</v>
      </c>
      <c r="S1130" s="219">
        <f t="shared" si="400"/>
        <v>14</v>
      </c>
      <c r="T1130" s="195"/>
      <c r="U1130" s="196">
        <v>5</v>
      </c>
      <c r="V1130" s="89">
        <f t="shared" si="350"/>
        <v>0</v>
      </c>
      <c r="W1130" s="220" t="s">
        <v>70</v>
      </c>
      <c r="X1130" s="221" t="s">
        <v>71</v>
      </c>
      <c r="Y1130" s="222" t="s">
        <v>1179</v>
      </c>
      <c r="Z1130" s="199"/>
      <c r="AA1130" s="218"/>
      <c r="AB1130" s="223">
        <v>0</v>
      </c>
      <c r="AC1130" s="224" t="s">
        <v>46</v>
      </c>
      <c r="AD1130" s="225"/>
      <c r="AE1130" s="226"/>
      <c r="AF1130" s="226"/>
      <c r="AG1130" s="227">
        <f>CEILING(AX1130+(AX1130*'[1]Nastavení cen'!$G$17),1)</f>
        <v>10000</v>
      </c>
      <c r="AH1130" s="227">
        <f>CEILING(AG1130*'[1]Nastavení cen'!$K$17,1)+AG1130</f>
        <v>13000</v>
      </c>
      <c r="AI1130" s="227">
        <f t="shared" si="403"/>
        <v>0</v>
      </c>
      <c r="AJ1130" s="228">
        <f t="shared" si="401"/>
        <v>13000</v>
      </c>
      <c r="AK1130" s="218"/>
      <c r="AL1130" s="229">
        <f t="shared" si="402"/>
        <v>0</v>
      </c>
      <c r="AM1130" s="204"/>
      <c r="AN1130" s="230">
        <v>2000</v>
      </c>
      <c r="AO1130" s="231">
        <f t="shared" si="404"/>
        <v>0</v>
      </c>
      <c r="AP1130" s="232">
        <v>0.05</v>
      </c>
      <c r="AQ1130" s="233">
        <f t="shared" si="405"/>
        <v>0</v>
      </c>
      <c r="AR1130" s="234"/>
      <c r="AS1130" s="235"/>
      <c r="AT1130" s="236"/>
      <c r="AU1130" s="237"/>
      <c r="AV1130" s="238"/>
      <c r="AW1130" s="239"/>
      <c r="AX1130" s="240">
        <v>10000</v>
      </c>
    </row>
    <row r="1131" spans="1:50" ht="17.25" hidden="1" customHeight="1" x14ac:dyDescent="0.3">
      <c r="A1131" s="213"/>
      <c r="B1131" s="214"/>
      <c r="C1131" s="215"/>
      <c r="D1131" s="186"/>
      <c r="E1131" s="184"/>
      <c r="F1131" s="185"/>
      <c r="G1131" s="186"/>
      <c r="H1131" s="186"/>
      <c r="I1131" s="187"/>
      <c r="J1131" s="188"/>
      <c r="K1131" s="216"/>
      <c r="L1131" s="186"/>
      <c r="M1131" s="186"/>
      <c r="N1131" s="187"/>
      <c r="O1131" s="191"/>
      <c r="P1131" s="384" t="s">
        <v>713</v>
      </c>
      <c r="Q1131" s="218"/>
      <c r="R1131" s="219">
        <f t="shared" si="399"/>
        <v>0</v>
      </c>
      <c r="S1131" s="219">
        <f t="shared" si="400"/>
        <v>14</v>
      </c>
      <c r="T1131" s="195"/>
      <c r="U1131" s="196">
        <v>3</v>
      </c>
      <c r="V1131" s="89">
        <f t="shared" si="350"/>
        <v>0</v>
      </c>
      <c r="W1131" s="220" t="s">
        <v>1180</v>
      </c>
      <c r="X1131" s="221" t="s">
        <v>1181</v>
      </c>
      <c r="Y1131" s="222" t="s">
        <v>1182</v>
      </c>
      <c r="Z1131" s="199"/>
      <c r="AA1131" s="218"/>
      <c r="AB1131" s="223">
        <v>0</v>
      </c>
      <c r="AC1131" s="224" t="s">
        <v>146</v>
      </c>
      <c r="AD1131" s="225">
        <f t="shared" ref="AD1131:AD1135" si="406">ROUND(AV1131*(AW1131/60),0)</f>
        <v>202</v>
      </c>
      <c r="AE1131" s="226">
        <f>CEILING(AD1131+AD1131*'[1]Nastavení cen'!$J$17,1)</f>
        <v>295</v>
      </c>
      <c r="AF1131" s="226">
        <f t="shared" ref="AF1131:AF1135" si="407">(AB1131*AE1131)</f>
        <v>0</v>
      </c>
      <c r="AG1131" s="241">
        <f>CEILING(AX1131+(AX1131*'[1]Nastavení cen'!$G$17),1)</f>
        <v>165</v>
      </c>
      <c r="AH1131" s="242">
        <f>CEILING(AG1131*'[1]Nastavení cen'!$K$17,1)+AG1131</f>
        <v>215</v>
      </c>
      <c r="AI1131" s="242">
        <f t="shared" si="403"/>
        <v>0</v>
      </c>
      <c r="AJ1131" s="228">
        <f t="shared" si="401"/>
        <v>510</v>
      </c>
      <c r="AK1131" s="218"/>
      <c r="AL1131" s="229">
        <f t="shared" si="402"/>
        <v>0</v>
      </c>
      <c r="AM1131" s="204"/>
      <c r="AN1131" s="230">
        <v>20</v>
      </c>
      <c r="AO1131" s="231">
        <f t="shared" si="404"/>
        <v>0</v>
      </c>
      <c r="AP1131" s="232">
        <v>0.05</v>
      </c>
      <c r="AQ1131" s="233">
        <f t="shared" si="405"/>
        <v>0</v>
      </c>
      <c r="AR1131" s="234"/>
      <c r="AS1131" s="235"/>
      <c r="AT1131" s="236"/>
      <c r="AU1131" s="237"/>
      <c r="AV1131" s="238">
        <v>31</v>
      </c>
      <c r="AW1131" s="239">
        <f>'[1]Nastavení cen'!$H$17</f>
        <v>390</v>
      </c>
      <c r="AX1131" s="240">
        <v>165</v>
      </c>
    </row>
    <row r="1132" spans="1:50" ht="17.25" hidden="1" customHeight="1" x14ac:dyDescent="0.3">
      <c r="A1132" s="213"/>
      <c r="B1132" s="214"/>
      <c r="C1132" s="215"/>
      <c r="D1132" s="186"/>
      <c r="E1132" s="184"/>
      <c r="F1132" s="185"/>
      <c r="G1132" s="186"/>
      <c r="H1132" s="186"/>
      <c r="I1132" s="187"/>
      <c r="J1132" s="188"/>
      <c r="K1132" s="216"/>
      <c r="L1132" s="186"/>
      <c r="M1132" s="186"/>
      <c r="N1132" s="187"/>
      <c r="O1132" s="191"/>
      <c r="P1132" s="384" t="s">
        <v>713</v>
      </c>
      <c r="Q1132" s="218"/>
      <c r="R1132" s="219">
        <f t="shared" si="399"/>
        <v>0</v>
      </c>
      <c r="S1132" s="219">
        <f t="shared" si="400"/>
        <v>14</v>
      </c>
      <c r="T1132" s="195"/>
      <c r="U1132" s="196">
        <v>3</v>
      </c>
      <c r="V1132" s="89">
        <f t="shared" si="350"/>
        <v>0</v>
      </c>
      <c r="W1132" s="220" t="s">
        <v>1180</v>
      </c>
      <c r="X1132" s="343" t="s">
        <v>1183</v>
      </c>
      <c r="Y1132" s="344" t="s">
        <v>1184</v>
      </c>
      <c r="Z1132" s="345"/>
      <c r="AA1132" s="255"/>
      <c r="AB1132" s="339">
        <v>0</v>
      </c>
      <c r="AC1132" s="346" t="s">
        <v>146</v>
      </c>
      <c r="AD1132" s="347">
        <f t="shared" si="406"/>
        <v>494</v>
      </c>
      <c r="AE1132" s="226">
        <f>CEILING(AD1132+AD1132*'[1]Nastavení cen'!$J$17,1)</f>
        <v>722</v>
      </c>
      <c r="AF1132" s="348">
        <f t="shared" si="407"/>
        <v>0</v>
      </c>
      <c r="AG1132" s="243">
        <f>CEILING(AX1132+(AX1132*'[1]Nastavení cen'!$G$17),1)</f>
        <v>165</v>
      </c>
      <c r="AH1132" s="242">
        <f>CEILING(AG1132*'[1]Nastavení cen'!$K$17,1)+AG1132</f>
        <v>215</v>
      </c>
      <c r="AI1132" s="244">
        <f t="shared" si="403"/>
        <v>0</v>
      </c>
      <c r="AJ1132" s="349">
        <f t="shared" si="401"/>
        <v>937</v>
      </c>
      <c r="AK1132" s="255"/>
      <c r="AL1132" s="229">
        <f t="shared" si="402"/>
        <v>0</v>
      </c>
      <c r="AM1132" s="204"/>
      <c r="AN1132" s="230">
        <v>10</v>
      </c>
      <c r="AO1132" s="231">
        <f t="shared" si="404"/>
        <v>0</v>
      </c>
      <c r="AP1132" s="232">
        <v>0.05</v>
      </c>
      <c r="AQ1132" s="233" t="s">
        <v>41</v>
      </c>
      <c r="AR1132" s="234">
        <f>AO1132*AP1132</f>
        <v>0</v>
      </c>
      <c r="AS1132" s="235"/>
      <c r="AT1132" s="236"/>
      <c r="AU1132" s="237"/>
      <c r="AV1132" s="238">
        <v>76</v>
      </c>
      <c r="AW1132" s="239">
        <f>'[1]Nastavení cen'!$H$17</f>
        <v>390</v>
      </c>
      <c r="AX1132" s="240">
        <v>165</v>
      </c>
    </row>
    <row r="1133" spans="1:50" ht="17.25" hidden="1" customHeight="1" x14ac:dyDescent="0.3">
      <c r="A1133" s="213"/>
      <c r="B1133" s="214"/>
      <c r="C1133" s="215"/>
      <c r="D1133" s="186"/>
      <c r="E1133" s="184"/>
      <c r="F1133" s="185"/>
      <c r="G1133" s="186"/>
      <c r="H1133" s="186"/>
      <c r="I1133" s="187"/>
      <c r="J1133" s="188"/>
      <c r="K1133" s="216"/>
      <c r="L1133" s="186"/>
      <c r="M1133" s="186"/>
      <c r="N1133" s="187"/>
      <c r="O1133" s="191"/>
      <c r="P1133" s="384" t="s">
        <v>713</v>
      </c>
      <c r="Q1133" s="218"/>
      <c r="R1133" s="219">
        <f t="shared" si="399"/>
        <v>0</v>
      </c>
      <c r="S1133" s="219">
        <f t="shared" si="400"/>
        <v>14</v>
      </c>
      <c r="T1133" s="195"/>
      <c r="U1133" s="196">
        <v>4</v>
      </c>
      <c r="V1133" s="89">
        <f t="shared" si="350"/>
        <v>0</v>
      </c>
      <c r="W1133" s="220" t="s">
        <v>1180</v>
      </c>
      <c r="X1133" s="221" t="s">
        <v>1185</v>
      </c>
      <c r="Y1133" s="222" t="s">
        <v>43</v>
      </c>
      <c r="Z1133" s="199"/>
      <c r="AA1133" s="218"/>
      <c r="AB1133" s="223">
        <v>0</v>
      </c>
      <c r="AC1133" s="224" t="s">
        <v>146</v>
      </c>
      <c r="AD1133" s="225">
        <f t="shared" si="406"/>
        <v>137</v>
      </c>
      <c r="AE1133" s="226">
        <f>CEILING(AD1133+AD1133*'[1]Nastavení cen'!$J$17,1)</f>
        <v>201</v>
      </c>
      <c r="AF1133" s="226">
        <f t="shared" si="407"/>
        <v>0</v>
      </c>
      <c r="AG1133" s="241"/>
      <c r="AH1133" s="242"/>
      <c r="AI1133" s="242"/>
      <c r="AJ1133" s="228">
        <f t="shared" si="401"/>
        <v>201</v>
      </c>
      <c r="AK1133" s="218"/>
      <c r="AL1133" s="229">
        <f t="shared" si="402"/>
        <v>0</v>
      </c>
      <c r="AM1133" s="204"/>
      <c r="AN1133" s="230" t="s">
        <v>41</v>
      </c>
      <c r="AO1133" s="231" t="s">
        <v>41</v>
      </c>
      <c r="AP1133" s="245" t="s">
        <v>41</v>
      </c>
      <c r="AQ1133" s="233" t="s">
        <v>41</v>
      </c>
      <c r="AR1133" s="234" t="s">
        <v>41</v>
      </c>
      <c r="AS1133" s="235"/>
      <c r="AT1133" s="236"/>
      <c r="AU1133" s="237"/>
      <c r="AV1133" s="238">
        <v>21</v>
      </c>
      <c r="AW1133" s="239">
        <f>'[1]Nastavení cen'!$H$17</f>
        <v>390</v>
      </c>
      <c r="AX1133" s="240"/>
    </row>
    <row r="1134" spans="1:50" ht="17.25" hidden="1" customHeight="1" x14ac:dyDescent="0.3">
      <c r="A1134" s="213"/>
      <c r="B1134" s="214"/>
      <c r="C1134" s="215"/>
      <c r="D1134" s="186"/>
      <c r="E1134" s="184"/>
      <c r="F1134" s="185"/>
      <c r="G1134" s="186"/>
      <c r="H1134" s="186"/>
      <c r="I1134" s="187"/>
      <c r="J1134" s="188"/>
      <c r="K1134" s="216"/>
      <c r="L1134" s="186"/>
      <c r="M1134" s="186"/>
      <c r="N1134" s="187"/>
      <c r="O1134" s="191"/>
      <c r="P1134" s="384" t="s">
        <v>713</v>
      </c>
      <c r="Q1134" s="218"/>
      <c r="R1134" s="219">
        <f t="shared" si="399"/>
        <v>0</v>
      </c>
      <c r="S1134" s="219">
        <f t="shared" si="400"/>
        <v>14</v>
      </c>
      <c r="T1134" s="195"/>
      <c r="U1134" s="196">
        <v>5</v>
      </c>
      <c r="V1134" s="89">
        <f t="shared" si="350"/>
        <v>0</v>
      </c>
      <c r="W1134" s="220" t="s">
        <v>1180</v>
      </c>
      <c r="X1134" s="343" t="s">
        <v>1186</v>
      </c>
      <c r="Y1134" s="222" t="s">
        <v>1187</v>
      </c>
      <c r="Z1134" s="199"/>
      <c r="AA1134" s="218"/>
      <c r="AB1134" s="339">
        <v>0</v>
      </c>
      <c r="AC1134" s="346" t="s">
        <v>46</v>
      </c>
      <c r="AD1134" s="347">
        <f t="shared" si="406"/>
        <v>7664</v>
      </c>
      <c r="AE1134" s="226">
        <f>CEILING(AD1134+AD1134*'[1]Nastavení cen'!$J$17,1)</f>
        <v>11190</v>
      </c>
      <c r="AF1134" s="348">
        <f t="shared" si="407"/>
        <v>0</v>
      </c>
      <c r="AG1134" s="372">
        <f>CEILING(AX1134+(AX1134*'[1]Nastavení cen'!$G$17),1)</f>
        <v>3500</v>
      </c>
      <c r="AH1134" s="227">
        <f>CEILING(AG1134*'[1]Nastavení cen'!$K$17,1)+AG1134</f>
        <v>4550</v>
      </c>
      <c r="AI1134" s="372">
        <f t="shared" ref="AI1134:AI1135" si="408">(AB1134*AH1134)</f>
        <v>0</v>
      </c>
      <c r="AJ1134" s="349">
        <f t="shared" si="401"/>
        <v>15740</v>
      </c>
      <c r="AK1134" s="255"/>
      <c r="AL1134" s="229">
        <f t="shared" si="402"/>
        <v>0</v>
      </c>
      <c r="AM1134" s="204"/>
      <c r="AN1134" s="230">
        <v>300</v>
      </c>
      <c r="AO1134" s="231">
        <f t="shared" ref="AO1134:AO1135" si="409">AB1134*AN1134</f>
        <v>0</v>
      </c>
      <c r="AP1134" s="232">
        <v>0.05</v>
      </c>
      <c r="AQ1134" s="233" t="s">
        <v>41</v>
      </c>
      <c r="AR1134" s="234">
        <f>AO1134*AP1134</f>
        <v>0</v>
      </c>
      <c r="AS1134" s="235"/>
      <c r="AT1134" s="236"/>
      <c r="AU1134" s="237"/>
      <c r="AV1134" s="238">
        <v>1179</v>
      </c>
      <c r="AW1134" s="239">
        <f>'[1]Nastavení cen'!$H$17</f>
        <v>390</v>
      </c>
      <c r="AX1134" s="240">
        <v>3500</v>
      </c>
    </row>
    <row r="1135" spans="1:50" ht="17.25" hidden="1" customHeight="1" x14ac:dyDescent="0.3">
      <c r="A1135" s="213"/>
      <c r="B1135" s="214"/>
      <c r="C1135" s="215"/>
      <c r="D1135" s="186"/>
      <c r="E1135" s="184"/>
      <c r="F1135" s="185"/>
      <c r="G1135" s="186"/>
      <c r="H1135" s="186"/>
      <c r="I1135" s="187"/>
      <c r="J1135" s="188"/>
      <c r="K1135" s="216"/>
      <c r="L1135" s="186"/>
      <c r="M1135" s="186"/>
      <c r="N1135" s="187"/>
      <c r="O1135" s="191"/>
      <c r="P1135" s="384" t="s">
        <v>713</v>
      </c>
      <c r="Q1135" s="218"/>
      <c r="R1135" s="219">
        <f t="shared" si="399"/>
        <v>0</v>
      </c>
      <c r="S1135" s="219">
        <f t="shared" si="400"/>
        <v>14</v>
      </c>
      <c r="T1135" s="195"/>
      <c r="U1135" s="196">
        <v>5</v>
      </c>
      <c r="V1135" s="89">
        <f t="shared" si="350"/>
        <v>0</v>
      </c>
      <c r="W1135" s="342" t="s">
        <v>1180</v>
      </c>
      <c r="X1135" s="343" t="s">
        <v>1188</v>
      </c>
      <c r="Y1135" s="344" t="s">
        <v>1189</v>
      </c>
      <c r="Z1135" s="345"/>
      <c r="AA1135" s="255"/>
      <c r="AB1135" s="339">
        <v>0</v>
      </c>
      <c r="AC1135" s="346" t="s">
        <v>46</v>
      </c>
      <c r="AD1135" s="347">
        <f t="shared" si="406"/>
        <v>1391</v>
      </c>
      <c r="AE1135" s="226">
        <f>CEILING(AD1135+AD1135*'[1]Nastavení cen'!$J$17,1)</f>
        <v>2031</v>
      </c>
      <c r="AF1135" s="348">
        <f t="shared" si="407"/>
        <v>0</v>
      </c>
      <c r="AG1135" s="243">
        <f>CEILING(AX1135+(AX1135*'[1]Nastavení cen'!$G$17),1)</f>
        <v>3000</v>
      </c>
      <c r="AH1135" s="242">
        <f>CEILING(AG1135*'[1]Nastavení cen'!$K$17,1)+AG1135</f>
        <v>3900</v>
      </c>
      <c r="AI1135" s="244">
        <f t="shared" si="408"/>
        <v>0</v>
      </c>
      <c r="AJ1135" s="349">
        <f t="shared" si="401"/>
        <v>5931</v>
      </c>
      <c r="AK1135" s="255"/>
      <c r="AL1135" s="229">
        <f t="shared" si="402"/>
        <v>0</v>
      </c>
      <c r="AM1135" s="204"/>
      <c r="AN1135" s="230">
        <v>1000</v>
      </c>
      <c r="AO1135" s="231">
        <f t="shared" si="409"/>
        <v>0</v>
      </c>
      <c r="AP1135" s="232">
        <v>0.05</v>
      </c>
      <c r="AQ1135" s="233">
        <f>AO1135*AP1135</f>
        <v>0</v>
      </c>
      <c r="AR1135" s="234" t="s">
        <v>41</v>
      </c>
      <c r="AS1135" s="235"/>
      <c r="AT1135" s="236"/>
      <c r="AU1135" s="237"/>
      <c r="AV1135" s="238">
        <v>214</v>
      </c>
      <c r="AW1135" s="239">
        <f>'[1]Nastavení cen'!$H$17</f>
        <v>390</v>
      </c>
      <c r="AX1135" s="240">
        <v>3000</v>
      </c>
    </row>
    <row r="1136" spans="1:50" ht="17.25" hidden="1" customHeight="1" x14ac:dyDescent="0.3">
      <c r="A1136" s="373"/>
      <c r="B1136" s="340"/>
      <c r="C1136" s="247"/>
      <c r="D1136" s="248"/>
      <c r="E1136" s="249"/>
      <c r="F1136" s="250"/>
      <c r="G1136" s="248"/>
      <c r="H1136" s="248"/>
      <c r="I1136" s="251"/>
      <c r="J1136" s="252"/>
      <c r="K1136" s="253"/>
      <c r="L1136" s="248"/>
      <c r="M1136" s="248"/>
      <c r="N1136" s="251"/>
      <c r="O1136" s="191"/>
      <c r="P1136" s="433" t="s">
        <v>713</v>
      </c>
      <c r="Q1136" s="255"/>
      <c r="R1136" s="219"/>
      <c r="S1136" s="219"/>
      <c r="T1136" s="341"/>
      <c r="U1136" s="196">
        <v>99</v>
      </c>
      <c r="V1136" s="89">
        <f t="shared" si="350"/>
        <v>0</v>
      </c>
      <c r="W1136" s="342"/>
      <c r="X1136" s="343"/>
      <c r="Y1136" s="344"/>
      <c r="Z1136" s="345"/>
      <c r="AA1136" s="255"/>
      <c r="AB1136" s="339">
        <v>0</v>
      </c>
      <c r="AC1136" s="346"/>
      <c r="AD1136" s="347"/>
      <c r="AE1136" s="348"/>
      <c r="AF1136" s="348"/>
      <c r="AG1136" s="243"/>
      <c r="AH1136" s="244"/>
      <c r="AI1136" s="244"/>
      <c r="AJ1136" s="349"/>
      <c r="AK1136" s="255"/>
      <c r="AL1136" s="350"/>
      <c r="AM1136" s="204"/>
      <c r="AN1136" s="230" t="s">
        <v>41</v>
      </c>
      <c r="AO1136" s="231" t="s">
        <v>41</v>
      </c>
      <c r="AP1136" s="245" t="s">
        <v>41</v>
      </c>
      <c r="AQ1136" s="233" t="s">
        <v>41</v>
      </c>
      <c r="AR1136" s="234" t="s">
        <v>41</v>
      </c>
      <c r="AS1136" s="235"/>
      <c r="AT1136" s="236"/>
      <c r="AU1136" s="237"/>
      <c r="AV1136" s="238"/>
      <c r="AW1136" s="239"/>
      <c r="AX1136" s="240"/>
    </row>
    <row r="1137" spans="1:50" ht="17.25" customHeight="1" x14ac:dyDescent="0.3">
      <c r="A1137" s="262"/>
      <c r="B1137" s="263"/>
      <c r="C1137" s="264" t="s">
        <v>0</v>
      </c>
      <c r="D1137" s="24"/>
      <c r="E1137" s="25" t="s">
        <v>1</v>
      </c>
      <c r="F1137" s="26"/>
      <c r="G1137" s="26"/>
      <c r="H1137" s="26"/>
      <c r="I1137" s="27"/>
      <c r="J1137" s="265"/>
      <c r="K1137" s="29" t="s">
        <v>2</v>
      </c>
      <c r="L1137" s="26"/>
      <c r="M1137" s="26"/>
      <c r="N1137" s="27"/>
      <c r="O1137" s="266"/>
      <c r="P1137" s="267" t="s">
        <v>713</v>
      </c>
      <c r="Q1137" s="268"/>
      <c r="R1137" s="269"/>
      <c r="S1137" s="270"/>
      <c r="T1137" s="271" t="s">
        <v>10</v>
      </c>
      <c r="U1137" s="270" t="s">
        <v>11</v>
      </c>
      <c r="V1137" s="89">
        <f t="shared" si="350"/>
        <v>0</v>
      </c>
      <c r="W1137" s="272"/>
      <c r="X1137" s="273" t="s">
        <v>1190</v>
      </c>
      <c r="Y1137" s="26"/>
      <c r="Z1137" s="26"/>
      <c r="AA1137" s="274"/>
      <c r="AB1137" s="271" t="s">
        <v>10</v>
      </c>
      <c r="AC1137" s="275"/>
      <c r="AD1137" s="276"/>
      <c r="AE1137" s="276"/>
      <c r="AF1137" s="276">
        <f>SUM(AF679:AF1136)</f>
        <v>0</v>
      </c>
      <c r="AG1137" s="276"/>
      <c r="AH1137" s="276"/>
      <c r="AI1137" s="276">
        <f>SUM(AI679:AI1136)</f>
        <v>0</v>
      </c>
      <c r="AJ1137" s="277"/>
      <c r="AK1137" s="274"/>
      <c r="AL1137" s="278">
        <f>AF1137+AI1137</f>
        <v>0</v>
      </c>
      <c r="AM1137" s="279"/>
      <c r="AN1137" s="280"/>
      <c r="AO1137" s="281">
        <f>SUM(AO679:AO1136)</f>
        <v>1047.42</v>
      </c>
      <c r="AP1137" s="276"/>
      <c r="AQ1137" s="281">
        <f t="shared" ref="AQ1137:AR1137" si="410">SUM(AQ679:AQ1136)</f>
        <v>52.052999999999997</v>
      </c>
      <c r="AR1137" s="282">
        <f t="shared" si="410"/>
        <v>0.318</v>
      </c>
      <c r="AS1137" s="283"/>
      <c r="AT1137" s="284">
        <f>SUM(AT679:AT1136)</f>
        <v>0</v>
      </c>
      <c r="AU1137" s="285"/>
      <c r="AV1137" s="106"/>
      <c r="AW1137" s="107"/>
      <c r="AX1137" s="107"/>
    </row>
    <row r="1138" spans="1:50" ht="17.25" hidden="1" customHeight="1" x14ac:dyDescent="0.3">
      <c r="A1138" s="262"/>
      <c r="B1138" s="263"/>
      <c r="C1138" s="264" t="s">
        <v>0</v>
      </c>
      <c r="D1138" s="24"/>
      <c r="E1138" s="25" t="s">
        <v>1</v>
      </c>
      <c r="F1138" s="26"/>
      <c r="G1138" s="26"/>
      <c r="H1138" s="26"/>
      <c r="I1138" s="27"/>
      <c r="J1138" s="263"/>
      <c r="K1138" s="29" t="s">
        <v>2</v>
      </c>
      <c r="L1138" s="26"/>
      <c r="M1138" s="26"/>
      <c r="N1138" s="27"/>
      <c r="O1138" s="266"/>
      <c r="P1138" s="267" t="str">
        <f>P1137</f>
        <v>zed</v>
      </c>
      <c r="Q1138" s="268"/>
      <c r="R1138" s="269"/>
      <c r="S1138" s="270"/>
      <c r="T1138" s="271" t="s">
        <v>10</v>
      </c>
      <c r="U1138" s="270" t="s">
        <v>32</v>
      </c>
      <c r="V1138" s="89">
        <f t="shared" si="350"/>
        <v>0</v>
      </c>
      <c r="W1138" s="272"/>
      <c r="X1138" s="273" t="str">
        <f>X1137</f>
        <v>Zednické práce celkem</v>
      </c>
      <c r="Y1138" s="26"/>
      <c r="Z1138" s="26"/>
      <c r="AA1138" s="274"/>
      <c r="AB1138" s="271" t="s">
        <v>10</v>
      </c>
      <c r="AC1138" s="275"/>
      <c r="AD1138" s="276"/>
      <c r="AE1138" s="276"/>
      <c r="AF1138" s="276">
        <f>AF1137</f>
        <v>0</v>
      </c>
      <c r="AG1138" s="276"/>
      <c r="AH1138" s="276"/>
      <c r="AI1138" s="276">
        <f>AI1137</f>
        <v>0</v>
      </c>
      <c r="AJ1138" s="277"/>
      <c r="AK1138" s="274"/>
      <c r="AL1138" s="278">
        <f>AL1137</f>
        <v>0</v>
      </c>
      <c r="AM1138" s="279"/>
      <c r="AN1138" s="280"/>
      <c r="AO1138" s="281">
        <f>AO1137</f>
        <v>1047.42</v>
      </c>
      <c r="AP1138" s="276"/>
      <c r="AQ1138" s="281">
        <f t="shared" ref="AQ1138:AR1138" si="411">AQ1137</f>
        <v>52.052999999999997</v>
      </c>
      <c r="AR1138" s="281">
        <f t="shared" si="411"/>
        <v>0.318</v>
      </c>
      <c r="AS1138" s="283"/>
      <c r="AT1138" s="284">
        <f>AT1137</f>
        <v>0</v>
      </c>
      <c r="AU1138" s="285"/>
      <c r="AV1138" s="106"/>
      <c r="AW1138" s="107"/>
      <c r="AX1138" s="107"/>
    </row>
    <row r="1139" spans="1:50" ht="17.25" hidden="1" customHeight="1" x14ac:dyDescent="0.3">
      <c r="A1139" s="262"/>
      <c r="B1139" s="263"/>
      <c r="C1139" s="286" t="s">
        <v>0</v>
      </c>
      <c r="D1139" s="24"/>
      <c r="E1139" s="287" t="s">
        <v>1</v>
      </c>
      <c r="F1139" s="26"/>
      <c r="G1139" s="26"/>
      <c r="H1139" s="26"/>
      <c r="I1139" s="27"/>
      <c r="J1139" s="265"/>
      <c r="K1139" s="287" t="s">
        <v>2</v>
      </c>
      <c r="L1139" s="26"/>
      <c r="M1139" s="26"/>
      <c r="N1139" s="27"/>
      <c r="O1139" s="266"/>
      <c r="P1139" s="288" t="str">
        <f>P1137</f>
        <v>zed</v>
      </c>
      <c r="Q1139" s="289"/>
      <c r="R1139" s="290"/>
      <c r="S1139" s="290"/>
      <c r="T1139" s="291" t="s">
        <v>10</v>
      </c>
      <c r="U1139" s="292" t="s">
        <v>34</v>
      </c>
      <c r="V1139" s="89">
        <f t="shared" si="350"/>
        <v>0</v>
      </c>
      <c r="W1139" s="293"/>
      <c r="X1139" s="294" t="str">
        <f>X1137</f>
        <v>Zednické práce celkem</v>
      </c>
      <c r="Y1139" s="26"/>
      <c r="Z1139" s="26"/>
      <c r="AA1139" s="289"/>
      <c r="AB1139" s="291" t="s">
        <v>10</v>
      </c>
      <c r="AC1139" s="295"/>
      <c r="AD1139" s="296"/>
      <c r="AE1139" s="296"/>
      <c r="AF1139" s="296">
        <f>AF1137</f>
        <v>0</v>
      </c>
      <c r="AG1139" s="296"/>
      <c r="AH1139" s="296"/>
      <c r="AI1139" s="296">
        <f>AI1137</f>
        <v>0</v>
      </c>
      <c r="AJ1139" s="297"/>
      <c r="AK1139" s="289"/>
      <c r="AL1139" s="298">
        <f>AL1137</f>
        <v>0</v>
      </c>
      <c r="AM1139" s="299"/>
      <c r="AN1139" s="300"/>
      <c r="AO1139" s="301">
        <f>AO1137</f>
        <v>1047.42</v>
      </c>
      <c r="AP1139" s="296"/>
      <c r="AQ1139" s="301">
        <f t="shared" ref="AQ1139:AR1139" si="412">AQ1137</f>
        <v>52.052999999999997</v>
      </c>
      <c r="AR1139" s="301">
        <f t="shared" si="412"/>
        <v>0.318</v>
      </c>
      <c r="AS1139" s="302"/>
      <c r="AT1139" s="303">
        <f>AT1137</f>
        <v>0</v>
      </c>
      <c r="AU1139" s="304"/>
      <c r="AV1139" s="106"/>
      <c r="AW1139" s="107"/>
      <c r="AX1139" s="107"/>
    </row>
    <row r="1140" spans="1:50" ht="17.25" hidden="1" customHeight="1" x14ac:dyDescent="0.3">
      <c r="A1140" s="262"/>
      <c r="B1140" s="263"/>
      <c r="C1140" s="286" t="s">
        <v>0</v>
      </c>
      <c r="D1140" s="24"/>
      <c r="E1140" s="305" t="s">
        <v>1</v>
      </c>
      <c r="F1140" s="26"/>
      <c r="G1140" s="26"/>
      <c r="H1140" s="26"/>
      <c r="I1140" s="27"/>
      <c r="J1140" s="265"/>
      <c r="K1140" s="305" t="s">
        <v>2</v>
      </c>
      <c r="L1140" s="26"/>
      <c r="M1140" s="26"/>
      <c r="N1140" s="27"/>
      <c r="O1140" s="266"/>
      <c r="P1140" s="306" t="str">
        <f>P1137</f>
        <v>zed</v>
      </c>
      <c r="Q1140" s="24"/>
      <c r="R1140" s="307"/>
      <c r="S1140" s="307"/>
      <c r="T1140" s="308" t="s">
        <v>10</v>
      </c>
      <c r="U1140" s="309" t="s">
        <v>35</v>
      </c>
      <c r="V1140" s="89">
        <f t="shared" si="350"/>
        <v>0</v>
      </c>
      <c r="W1140" s="310"/>
      <c r="X1140" s="311" t="str">
        <f>X1137</f>
        <v>Zednické práce celkem</v>
      </c>
      <c r="Y1140" s="26"/>
      <c r="Z1140" s="26"/>
      <c r="AA1140" s="24"/>
      <c r="AB1140" s="308" t="s">
        <v>10</v>
      </c>
      <c r="AC1140" s="312"/>
      <c r="AD1140" s="313"/>
      <c r="AE1140" s="313"/>
      <c r="AF1140" s="313">
        <f>AF1137</f>
        <v>0</v>
      </c>
      <c r="AG1140" s="313"/>
      <c r="AH1140" s="313"/>
      <c r="AI1140" s="313">
        <f>AI1137</f>
        <v>0</v>
      </c>
      <c r="AJ1140" s="314"/>
      <c r="AK1140" s="24"/>
      <c r="AL1140" s="315">
        <f>AL1137</f>
        <v>0</v>
      </c>
      <c r="AM1140" s="299"/>
      <c r="AN1140" s="316"/>
      <c r="AO1140" s="317">
        <f>AO1137</f>
        <v>1047.42</v>
      </c>
      <c r="AP1140" s="313"/>
      <c r="AQ1140" s="317">
        <f t="shared" ref="AQ1140:AR1140" si="413">AQ1137</f>
        <v>52.052999999999997</v>
      </c>
      <c r="AR1140" s="317">
        <f t="shared" si="413"/>
        <v>0.318</v>
      </c>
      <c r="AS1140" s="318"/>
      <c r="AT1140" s="319">
        <f>AT1137</f>
        <v>0</v>
      </c>
      <c r="AU1140" s="304"/>
      <c r="AV1140" s="106"/>
      <c r="AW1140" s="107"/>
      <c r="AX1140" s="107"/>
    </row>
    <row r="1141" spans="1:50" ht="26.25" customHeight="1" x14ac:dyDescent="0.3">
      <c r="A1141" s="77"/>
      <c r="B1141" s="78"/>
      <c r="C1141" s="79" t="s">
        <v>6</v>
      </c>
      <c r="D1141" s="79" t="s">
        <v>7</v>
      </c>
      <c r="E1141" s="80" t="s">
        <v>8</v>
      </c>
      <c r="F1141" s="80" t="s">
        <v>8</v>
      </c>
      <c r="G1141" s="80" t="s">
        <v>8</v>
      </c>
      <c r="H1141" s="80" t="s">
        <v>8</v>
      </c>
      <c r="I1141" s="80" t="s">
        <v>8</v>
      </c>
      <c r="J1141" s="81"/>
      <c r="K1141" s="82"/>
      <c r="L1141" s="82"/>
      <c r="M1141" s="82"/>
      <c r="N1141" s="82"/>
      <c r="O1141" s="135"/>
      <c r="P1141" s="320" t="s">
        <v>1191</v>
      </c>
      <c r="Q1141" s="321"/>
      <c r="R1141" s="139"/>
      <c r="S1141" s="139"/>
      <c r="T1141" s="383" t="s">
        <v>10</v>
      </c>
      <c r="U1141" s="88" t="s">
        <v>11</v>
      </c>
      <c r="V1141" s="89">
        <f t="shared" ref="V1141:V1395" si="414">$AL$1402</f>
        <v>0</v>
      </c>
      <c r="W1141" s="90"/>
      <c r="X1141" s="91" t="s">
        <v>1192</v>
      </c>
      <c r="Y1141" s="92"/>
      <c r="Z1141" s="92"/>
      <c r="AA1141" s="92"/>
      <c r="AB1141" s="93" t="s">
        <v>10</v>
      </c>
      <c r="AC1141" s="94"/>
      <c r="AD1141" s="95"/>
      <c r="AE1141" s="97"/>
      <c r="AF1141" s="97"/>
      <c r="AG1141" s="97"/>
      <c r="AH1141" s="97"/>
      <c r="AI1141" s="97"/>
      <c r="AJ1141" s="98"/>
      <c r="AK1141" s="98"/>
      <c r="AL1141" s="140"/>
      <c r="AM1141" s="108"/>
      <c r="AN1141" s="141"/>
      <c r="AO1141" s="141"/>
      <c r="AP1141" s="103"/>
      <c r="AQ1141" s="104"/>
      <c r="AR1141" s="142"/>
      <c r="AS1141" s="143"/>
      <c r="AT1141" s="143"/>
      <c r="AU1141" s="144"/>
      <c r="AV1141" s="106"/>
      <c r="AW1141" s="107"/>
      <c r="AX1141" s="107"/>
    </row>
    <row r="1142" spans="1:50" ht="26.4" x14ac:dyDescent="0.3">
      <c r="A1142" s="108"/>
      <c r="B1142" s="109"/>
      <c r="C1142" s="110"/>
      <c r="D1142" s="110"/>
      <c r="E1142" s="111" t="s">
        <v>13</v>
      </c>
      <c r="F1142" s="111" t="s">
        <v>13</v>
      </c>
      <c r="G1142" s="111" t="s">
        <v>13</v>
      </c>
      <c r="H1142" s="111" t="s">
        <v>13</v>
      </c>
      <c r="I1142" s="111" t="s">
        <v>13</v>
      </c>
      <c r="J1142" s="112"/>
      <c r="K1142" s="110"/>
      <c r="L1142" s="110"/>
      <c r="M1142" s="110"/>
      <c r="N1142" s="110"/>
      <c r="O1142" s="113"/>
      <c r="P1142" s="377" t="str">
        <f>P1149</f>
        <v>sád</v>
      </c>
      <c r="Q1142" s="378">
        <f>[1]Harmonogram!I111</f>
        <v>0</v>
      </c>
      <c r="R1142" s="117" t="s">
        <v>14</v>
      </c>
      <c r="S1142" s="117" t="s">
        <v>15</v>
      </c>
      <c r="T1142" s="115" t="s">
        <v>16</v>
      </c>
      <c r="U1142" s="118" t="s">
        <v>11</v>
      </c>
      <c r="V1142" s="89">
        <f t="shared" si="414"/>
        <v>0</v>
      </c>
      <c r="W1142" s="118" t="s">
        <v>17</v>
      </c>
      <c r="X1142" s="119" t="s">
        <v>18</v>
      </c>
      <c r="Y1142" s="120" t="s">
        <v>19</v>
      </c>
      <c r="Z1142" s="26"/>
      <c r="AA1142" s="27"/>
      <c r="AB1142" s="121" t="s">
        <v>20</v>
      </c>
      <c r="AC1142" s="27"/>
      <c r="AD1142" s="122" t="s">
        <v>21</v>
      </c>
      <c r="AE1142" s="123" t="s">
        <v>22</v>
      </c>
      <c r="AF1142" s="27"/>
      <c r="AG1142" s="124" t="s">
        <v>23</v>
      </c>
      <c r="AH1142" s="125" t="s">
        <v>24</v>
      </c>
      <c r="AI1142" s="27"/>
      <c r="AJ1142" s="126" t="s">
        <v>25</v>
      </c>
      <c r="AK1142" s="26"/>
      <c r="AL1142" s="27"/>
      <c r="AM1142" s="127"/>
      <c r="AN1142" s="128" t="s">
        <v>26</v>
      </c>
      <c r="AO1142" s="27"/>
      <c r="AP1142" s="129" t="s">
        <v>27</v>
      </c>
      <c r="AQ1142" s="26"/>
      <c r="AR1142" s="27"/>
      <c r="AS1142" s="130" t="s">
        <v>28</v>
      </c>
      <c r="AT1142" s="27"/>
      <c r="AU1142" s="131"/>
      <c r="AV1142" s="132" t="s">
        <v>29</v>
      </c>
      <c r="AW1142" s="133" t="s">
        <v>30</v>
      </c>
      <c r="AX1142" s="134" t="s">
        <v>31</v>
      </c>
    </row>
    <row r="1143" spans="1:50" ht="26.25" hidden="1" customHeight="1" x14ac:dyDescent="0.3">
      <c r="A1143" s="77"/>
      <c r="B1143" s="78"/>
      <c r="C1143" s="79" t="s">
        <v>6</v>
      </c>
      <c r="D1143" s="79" t="s">
        <v>7</v>
      </c>
      <c r="E1143" s="80" t="s">
        <v>8</v>
      </c>
      <c r="F1143" s="80" t="s">
        <v>8</v>
      </c>
      <c r="G1143" s="80" t="s">
        <v>8</v>
      </c>
      <c r="H1143" s="80" t="s">
        <v>8</v>
      </c>
      <c r="I1143" s="80" t="s">
        <v>8</v>
      </c>
      <c r="J1143" s="81"/>
      <c r="K1143" s="82"/>
      <c r="L1143" s="82"/>
      <c r="M1143" s="82"/>
      <c r="N1143" s="82"/>
      <c r="O1143" s="323"/>
      <c r="P1143" s="363" t="str">
        <f t="shared" ref="P1143:P1144" si="415">P1141</f>
        <v>sád</v>
      </c>
      <c r="Q1143" s="321"/>
      <c r="R1143" s="138"/>
      <c r="S1143" s="139"/>
      <c r="T1143" s="87" t="s">
        <v>10</v>
      </c>
      <c r="U1143" s="88" t="s">
        <v>32</v>
      </c>
      <c r="V1143" s="89">
        <f t="shared" si="414"/>
        <v>0</v>
      </c>
      <c r="W1143" s="90"/>
      <c r="X1143" s="91" t="str">
        <f>X1141</f>
        <v>Sádrokartonářské práce</v>
      </c>
      <c r="Y1143" s="92"/>
      <c r="Z1143" s="92"/>
      <c r="AA1143" s="92"/>
      <c r="AB1143" s="93" t="s">
        <v>10</v>
      </c>
      <c r="AC1143" s="94"/>
      <c r="AD1143" s="95"/>
      <c r="AE1143" s="97"/>
      <c r="AF1143" s="97"/>
      <c r="AG1143" s="97"/>
      <c r="AH1143" s="97"/>
      <c r="AI1143" s="97"/>
      <c r="AJ1143" s="98"/>
      <c r="AK1143" s="98"/>
      <c r="AL1143" s="140"/>
      <c r="AM1143" s="108"/>
      <c r="AN1143" s="141"/>
      <c r="AO1143" s="141"/>
      <c r="AP1143" s="103"/>
      <c r="AQ1143" s="104"/>
      <c r="AR1143" s="142"/>
      <c r="AS1143" s="143"/>
      <c r="AT1143" s="143"/>
      <c r="AU1143" s="144"/>
      <c r="AV1143" s="106"/>
      <c r="AW1143" s="107"/>
      <c r="AX1143" s="107"/>
    </row>
    <row r="1144" spans="1:50" ht="26.4" hidden="1" x14ac:dyDescent="0.3">
      <c r="A1144" s="108"/>
      <c r="B1144" s="109"/>
      <c r="C1144" s="110"/>
      <c r="D1144" s="110"/>
      <c r="E1144" s="111" t="s">
        <v>13</v>
      </c>
      <c r="F1144" s="111" t="s">
        <v>13</v>
      </c>
      <c r="G1144" s="111" t="s">
        <v>13</v>
      </c>
      <c r="H1144" s="111" t="s">
        <v>13</v>
      </c>
      <c r="I1144" s="111" t="s">
        <v>13</v>
      </c>
      <c r="J1144" s="112"/>
      <c r="K1144" s="110"/>
      <c r="L1144" s="110"/>
      <c r="M1144" s="110"/>
      <c r="N1144" s="110"/>
      <c r="O1144" s="113"/>
      <c r="P1144" s="114" t="str">
        <f t="shared" si="415"/>
        <v>sád</v>
      </c>
      <c r="Q1144" s="362">
        <f>Q1142</f>
        <v>0</v>
      </c>
      <c r="R1144" s="117" t="s">
        <v>14</v>
      </c>
      <c r="S1144" s="117" t="s">
        <v>15</v>
      </c>
      <c r="T1144" s="115" t="s">
        <v>16</v>
      </c>
      <c r="U1144" s="118" t="s">
        <v>32</v>
      </c>
      <c r="V1144" s="89">
        <f t="shared" si="414"/>
        <v>0</v>
      </c>
      <c r="W1144" s="118" t="s">
        <v>17</v>
      </c>
      <c r="X1144" s="115" t="s">
        <v>18</v>
      </c>
      <c r="Y1144" s="23" t="s">
        <v>19</v>
      </c>
      <c r="Z1144" s="26"/>
      <c r="AA1144" s="27"/>
      <c r="AB1144" s="121" t="s">
        <v>20</v>
      </c>
      <c r="AC1144" s="27"/>
      <c r="AD1144" s="122" t="s">
        <v>21</v>
      </c>
      <c r="AE1144" s="126" t="s">
        <v>33</v>
      </c>
      <c r="AF1144" s="27"/>
      <c r="AG1144" s="124" t="s">
        <v>23</v>
      </c>
      <c r="AH1144" s="126" t="s">
        <v>24</v>
      </c>
      <c r="AI1144" s="27"/>
      <c r="AJ1144" s="126" t="s">
        <v>25</v>
      </c>
      <c r="AK1144" s="26"/>
      <c r="AL1144" s="27"/>
      <c r="AM1144" s="127"/>
      <c r="AN1144" s="128" t="s">
        <v>26</v>
      </c>
      <c r="AO1144" s="27"/>
      <c r="AP1144" s="129" t="s">
        <v>27</v>
      </c>
      <c r="AQ1144" s="26"/>
      <c r="AR1144" s="27"/>
      <c r="AS1144" s="130" t="s">
        <v>28</v>
      </c>
      <c r="AT1144" s="27"/>
      <c r="AU1144" s="131"/>
      <c r="AV1144" s="132" t="s">
        <v>29</v>
      </c>
      <c r="AW1144" s="133" t="s">
        <v>30</v>
      </c>
      <c r="AX1144" s="134" t="s">
        <v>31</v>
      </c>
    </row>
    <row r="1145" spans="1:50" ht="26.25" hidden="1" customHeight="1" x14ac:dyDescent="0.3">
      <c r="A1145" s="77"/>
      <c r="B1145" s="78"/>
      <c r="C1145" s="79" t="s">
        <v>6</v>
      </c>
      <c r="D1145" s="79" t="s">
        <v>7</v>
      </c>
      <c r="E1145" s="80" t="s">
        <v>8</v>
      </c>
      <c r="F1145" s="80" t="s">
        <v>8</v>
      </c>
      <c r="G1145" s="80" t="s">
        <v>8</v>
      </c>
      <c r="H1145" s="80" t="s">
        <v>8</v>
      </c>
      <c r="I1145" s="80" t="s">
        <v>8</v>
      </c>
      <c r="J1145" s="81"/>
      <c r="K1145" s="82"/>
      <c r="L1145" s="82"/>
      <c r="M1145" s="82"/>
      <c r="N1145" s="82"/>
      <c r="O1145" s="135"/>
      <c r="P1145" s="329" t="str">
        <f t="shared" ref="P1145:P1146" si="416">P1141</f>
        <v>sád</v>
      </c>
      <c r="Q1145" s="325"/>
      <c r="R1145" s="138"/>
      <c r="S1145" s="139"/>
      <c r="T1145" s="87" t="s">
        <v>10</v>
      </c>
      <c r="U1145" s="88" t="s">
        <v>34</v>
      </c>
      <c r="V1145" s="89">
        <f t="shared" si="414"/>
        <v>0</v>
      </c>
      <c r="W1145" s="90"/>
      <c r="X1145" s="91" t="str">
        <f>X1141</f>
        <v>Sádrokartonářské práce</v>
      </c>
      <c r="Y1145" s="92"/>
      <c r="Z1145" s="92"/>
      <c r="AA1145" s="92"/>
      <c r="AB1145" s="93" t="s">
        <v>10</v>
      </c>
      <c r="AC1145" s="94"/>
      <c r="AD1145" s="95"/>
      <c r="AE1145" s="97"/>
      <c r="AF1145" s="97"/>
      <c r="AG1145" s="97"/>
      <c r="AH1145" s="97"/>
      <c r="AI1145" s="97"/>
      <c r="AJ1145" s="98"/>
      <c r="AK1145" s="98"/>
      <c r="AL1145" s="140"/>
      <c r="AM1145" s="108"/>
      <c r="AN1145" s="141"/>
      <c r="AO1145" s="141"/>
      <c r="AP1145" s="103"/>
      <c r="AQ1145" s="104"/>
      <c r="AR1145" s="142"/>
      <c r="AS1145" s="143"/>
      <c r="AT1145" s="143"/>
      <c r="AU1145" s="144"/>
      <c r="AV1145" s="106"/>
      <c r="AW1145" s="107"/>
      <c r="AX1145" s="107"/>
    </row>
    <row r="1146" spans="1:50" ht="26.4" hidden="1" x14ac:dyDescent="0.3">
      <c r="A1146" s="108"/>
      <c r="B1146" s="109"/>
      <c r="C1146" s="110"/>
      <c r="D1146" s="110"/>
      <c r="E1146" s="111" t="s">
        <v>13</v>
      </c>
      <c r="F1146" s="111" t="s">
        <v>13</v>
      </c>
      <c r="G1146" s="111" t="s">
        <v>13</v>
      </c>
      <c r="H1146" s="111" t="s">
        <v>13</v>
      </c>
      <c r="I1146" s="111" t="s">
        <v>13</v>
      </c>
      <c r="J1146" s="112"/>
      <c r="K1146" s="110"/>
      <c r="L1146" s="110"/>
      <c r="M1146" s="110"/>
      <c r="N1146" s="110"/>
      <c r="O1146" s="113"/>
      <c r="P1146" s="330" t="str">
        <f t="shared" si="416"/>
        <v>sád</v>
      </c>
      <c r="Q1146" s="362">
        <f>Q1142</f>
        <v>0</v>
      </c>
      <c r="R1146" s="148" t="s">
        <v>14</v>
      </c>
      <c r="S1146" s="148" t="s">
        <v>15</v>
      </c>
      <c r="T1146" s="149" t="s">
        <v>16</v>
      </c>
      <c r="U1146" s="118" t="s">
        <v>34</v>
      </c>
      <c r="V1146" s="89">
        <f t="shared" si="414"/>
        <v>0</v>
      </c>
      <c r="W1146" s="118" t="s">
        <v>17</v>
      </c>
      <c r="X1146" s="150" t="s">
        <v>18</v>
      </c>
      <c r="Y1146" s="151" t="s">
        <v>19</v>
      </c>
      <c r="Z1146" s="26"/>
      <c r="AA1146" s="27"/>
      <c r="AB1146" s="152" t="s">
        <v>20</v>
      </c>
      <c r="AC1146" s="27"/>
      <c r="AD1146" s="153" t="s">
        <v>21</v>
      </c>
      <c r="AE1146" s="154" t="s">
        <v>33</v>
      </c>
      <c r="AF1146" s="27"/>
      <c r="AG1146" s="155" t="s">
        <v>23</v>
      </c>
      <c r="AH1146" s="156" t="s">
        <v>24</v>
      </c>
      <c r="AI1146" s="27"/>
      <c r="AJ1146" s="157" t="s">
        <v>25</v>
      </c>
      <c r="AK1146" s="26"/>
      <c r="AL1146" s="27"/>
      <c r="AM1146" s="158"/>
      <c r="AN1146" s="159" t="s">
        <v>26</v>
      </c>
      <c r="AO1146" s="27"/>
      <c r="AP1146" s="160" t="s">
        <v>27</v>
      </c>
      <c r="AQ1146" s="26"/>
      <c r="AR1146" s="27"/>
      <c r="AS1146" s="161" t="s">
        <v>28</v>
      </c>
      <c r="AT1146" s="27"/>
      <c r="AU1146" s="131"/>
      <c r="AV1146" s="132" t="s">
        <v>29</v>
      </c>
      <c r="AW1146" s="133" t="s">
        <v>30</v>
      </c>
      <c r="AX1146" s="134" t="s">
        <v>31</v>
      </c>
    </row>
    <row r="1147" spans="1:50" ht="26.25" hidden="1" customHeight="1" x14ac:dyDescent="0.3">
      <c r="A1147" s="77"/>
      <c r="B1147" s="78"/>
      <c r="C1147" s="79" t="s">
        <v>6</v>
      </c>
      <c r="D1147" s="79" t="s">
        <v>7</v>
      </c>
      <c r="E1147" s="80" t="s">
        <v>8</v>
      </c>
      <c r="F1147" s="80" t="s">
        <v>8</v>
      </c>
      <c r="G1147" s="80" t="s">
        <v>8</v>
      </c>
      <c r="H1147" s="80" t="s">
        <v>8</v>
      </c>
      <c r="I1147" s="80" t="s">
        <v>8</v>
      </c>
      <c r="J1147" s="81"/>
      <c r="K1147" s="82"/>
      <c r="L1147" s="82"/>
      <c r="M1147" s="82"/>
      <c r="N1147" s="82"/>
      <c r="O1147" s="135"/>
      <c r="P1147" s="329" t="str">
        <f t="shared" ref="P1147:P1148" si="417">P1141</f>
        <v>sád</v>
      </c>
      <c r="Q1147" s="325"/>
      <c r="R1147" s="138"/>
      <c r="S1147" s="139"/>
      <c r="T1147" s="87" t="s">
        <v>10</v>
      </c>
      <c r="U1147" s="88" t="s">
        <v>35</v>
      </c>
      <c r="V1147" s="89">
        <f t="shared" si="414"/>
        <v>0</v>
      </c>
      <c r="W1147" s="90"/>
      <c r="X1147" s="91" t="str">
        <f>X1141</f>
        <v>Sádrokartonářské práce</v>
      </c>
      <c r="Y1147" s="92"/>
      <c r="Z1147" s="92"/>
      <c r="AA1147" s="92"/>
      <c r="AB1147" s="93" t="s">
        <v>10</v>
      </c>
      <c r="AC1147" s="94"/>
      <c r="AD1147" s="95"/>
      <c r="AE1147" s="97"/>
      <c r="AF1147" s="97"/>
      <c r="AG1147" s="97"/>
      <c r="AH1147" s="97"/>
      <c r="AI1147" s="97"/>
      <c r="AJ1147" s="98"/>
      <c r="AK1147" s="98"/>
      <c r="AL1147" s="140"/>
      <c r="AM1147" s="108"/>
      <c r="AN1147" s="141"/>
      <c r="AO1147" s="141"/>
      <c r="AP1147" s="103"/>
      <c r="AQ1147" s="104"/>
      <c r="AR1147" s="142"/>
      <c r="AS1147" s="143"/>
      <c r="AT1147" s="143"/>
      <c r="AU1147" s="144"/>
      <c r="AV1147" s="106"/>
      <c r="AW1147" s="107"/>
      <c r="AX1147" s="107"/>
    </row>
    <row r="1148" spans="1:50" ht="39.6" hidden="1" x14ac:dyDescent="0.3">
      <c r="A1148" s="108"/>
      <c r="B1148" s="109"/>
      <c r="C1148" s="110"/>
      <c r="D1148" s="110"/>
      <c r="E1148" s="111" t="s">
        <v>13</v>
      </c>
      <c r="F1148" s="111" t="s">
        <v>13</v>
      </c>
      <c r="G1148" s="111" t="s">
        <v>13</v>
      </c>
      <c r="H1148" s="111" t="s">
        <v>13</v>
      </c>
      <c r="I1148" s="111" t="s">
        <v>13</v>
      </c>
      <c r="J1148" s="112"/>
      <c r="K1148" s="110"/>
      <c r="L1148" s="110"/>
      <c r="M1148" s="110"/>
      <c r="N1148" s="110"/>
      <c r="O1148" s="113"/>
      <c r="P1148" s="331" t="str">
        <f t="shared" si="417"/>
        <v>sád</v>
      </c>
      <c r="Q1148" s="364">
        <f>Q1142</f>
        <v>0</v>
      </c>
      <c r="R1148" s="165" t="s">
        <v>14</v>
      </c>
      <c r="S1148" s="165" t="s">
        <v>15</v>
      </c>
      <c r="T1148" s="166" t="s">
        <v>16</v>
      </c>
      <c r="U1148" s="118" t="s">
        <v>35</v>
      </c>
      <c r="V1148" s="89">
        <f t="shared" si="414"/>
        <v>0</v>
      </c>
      <c r="W1148" s="118" t="s">
        <v>17</v>
      </c>
      <c r="X1148" s="167" t="s">
        <v>18</v>
      </c>
      <c r="Y1148" s="168" t="s">
        <v>19</v>
      </c>
      <c r="Z1148" s="26"/>
      <c r="AA1148" s="27"/>
      <c r="AB1148" s="169" t="s">
        <v>20</v>
      </c>
      <c r="AC1148" s="27"/>
      <c r="AD1148" s="170" t="s">
        <v>21</v>
      </c>
      <c r="AE1148" s="171" t="s">
        <v>33</v>
      </c>
      <c r="AF1148" s="27"/>
      <c r="AG1148" s="172" t="s">
        <v>23</v>
      </c>
      <c r="AH1148" s="173" t="s">
        <v>24</v>
      </c>
      <c r="AI1148" s="27"/>
      <c r="AJ1148" s="174" t="s">
        <v>25</v>
      </c>
      <c r="AK1148" s="26"/>
      <c r="AL1148" s="27"/>
      <c r="AM1148" s="175"/>
      <c r="AN1148" s="176" t="s">
        <v>26</v>
      </c>
      <c r="AO1148" s="27"/>
      <c r="AP1148" s="177" t="s">
        <v>27</v>
      </c>
      <c r="AQ1148" s="26"/>
      <c r="AR1148" s="27"/>
      <c r="AS1148" s="178" t="s">
        <v>28</v>
      </c>
      <c r="AT1148" s="27"/>
      <c r="AU1148" s="179"/>
      <c r="AV1148" s="132" t="s">
        <v>29</v>
      </c>
      <c r="AW1148" s="133" t="s">
        <v>30</v>
      </c>
      <c r="AX1148" s="134" t="s">
        <v>31</v>
      </c>
    </row>
    <row r="1149" spans="1:50" ht="17.25" hidden="1" customHeight="1" x14ac:dyDescent="0.3">
      <c r="A1149" s="180"/>
      <c r="B1149" s="181"/>
      <c r="C1149" s="215"/>
      <c r="D1149" s="186"/>
      <c r="E1149" s="184"/>
      <c r="F1149" s="185"/>
      <c r="G1149" s="186"/>
      <c r="H1149" s="186"/>
      <c r="I1149" s="187"/>
      <c r="J1149" s="188"/>
      <c r="K1149" s="216"/>
      <c r="L1149" s="186"/>
      <c r="M1149" s="186"/>
      <c r="N1149" s="187"/>
      <c r="O1149" s="191"/>
      <c r="P1149" s="434" t="s">
        <v>1191</v>
      </c>
      <c r="Q1149" s="218"/>
      <c r="R1149" s="219">
        <f>[1]Harmonogram!N111</f>
        <v>0</v>
      </c>
      <c r="S1149" s="219">
        <f>[1]Harmonogram!O111</f>
        <v>7</v>
      </c>
      <c r="T1149" s="195" t="s">
        <v>36</v>
      </c>
      <c r="U1149" s="196">
        <v>0</v>
      </c>
      <c r="V1149" s="89">
        <f t="shared" si="414"/>
        <v>0</v>
      </c>
      <c r="W1149" s="197"/>
      <c r="X1149" s="198" t="str">
        <f>[1]Harmonogram!K111</f>
        <v xml:space="preserve">sádrokartonáři - </v>
      </c>
      <c r="Y1149" s="199"/>
      <c r="Z1149" s="199"/>
      <c r="AA1149" s="200"/>
      <c r="AB1149" s="201"/>
      <c r="AC1149" s="201"/>
      <c r="AD1149" s="202"/>
      <c r="AE1149" s="202"/>
      <c r="AF1149" s="202"/>
      <c r="AG1149" s="202"/>
      <c r="AH1149" s="202"/>
      <c r="AI1149" s="202"/>
      <c r="AJ1149" s="201"/>
      <c r="AK1149" s="201"/>
      <c r="AL1149" s="333"/>
      <c r="AM1149" s="204"/>
      <c r="AN1149" s="205"/>
      <c r="AO1149" s="206"/>
      <c r="AP1149" s="435"/>
      <c r="AQ1149" s="233"/>
      <c r="AR1149" s="234"/>
      <c r="AS1149" s="386"/>
      <c r="AT1149" s="387"/>
      <c r="AU1149" s="388"/>
      <c r="AV1149" s="389"/>
      <c r="AW1149" s="389"/>
      <c r="AX1149" s="389"/>
    </row>
    <row r="1150" spans="1:50" ht="17.25" hidden="1" customHeight="1" x14ac:dyDescent="0.3">
      <c r="A1150" s="213"/>
      <c r="B1150" s="214"/>
      <c r="C1150" s="215"/>
      <c r="D1150" s="186"/>
      <c r="E1150" s="184"/>
      <c r="F1150" s="185"/>
      <c r="G1150" s="186"/>
      <c r="H1150" s="186"/>
      <c r="I1150" s="187"/>
      <c r="J1150" s="188"/>
      <c r="K1150" s="216"/>
      <c r="L1150" s="186"/>
      <c r="M1150" s="186"/>
      <c r="N1150" s="187"/>
      <c r="O1150" s="191"/>
      <c r="P1150" s="434" t="s">
        <v>1191</v>
      </c>
      <c r="Q1150" s="218"/>
      <c r="R1150" s="219">
        <f t="shared" ref="R1150:R1400" si="418">$R$1149</f>
        <v>0</v>
      </c>
      <c r="S1150" s="219">
        <f t="shared" ref="S1150:S1400" si="419">$S$1149</f>
        <v>7</v>
      </c>
      <c r="T1150" s="195"/>
      <c r="U1150" s="196">
        <v>1</v>
      </c>
      <c r="V1150" s="89">
        <f t="shared" si="414"/>
        <v>0</v>
      </c>
      <c r="W1150" s="220" t="s">
        <v>152</v>
      </c>
      <c r="X1150" s="221" t="s">
        <v>1193</v>
      </c>
      <c r="Y1150" s="222" t="s">
        <v>1194</v>
      </c>
      <c r="Z1150" s="199"/>
      <c r="AA1150" s="218"/>
      <c r="AB1150" s="223">
        <v>0</v>
      </c>
      <c r="AC1150" s="224" t="s">
        <v>48</v>
      </c>
      <c r="AD1150" s="225">
        <f t="shared" ref="AD1150:AD1318" si="420">ROUND(AV1150*(AW1150/60),0)</f>
        <v>377</v>
      </c>
      <c r="AE1150" s="226">
        <f>CEILING(AD1150+AD1150*'[1]Nastavení cen'!$J$17,1)</f>
        <v>551</v>
      </c>
      <c r="AF1150" s="226">
        <f t="shared" ref="AF1150:AF1318" si="421">(AB1150*AE1150)</f>
        <v>0</v>
      </c>
      <c r="AG1150" s="241">
        <f>CEILING(AX1150+(AX1150*'[1]Nastavení cen'!$G$17),1)</f>
        <v>226</v>
      </c>
      <c r="AH1150" s="242">
        <f>CEILING(AG1150*'[1]Nastavení cen'!$K$17,1)+AG1150</f>
        <v>294</v>
      </c>
      <c r="AI1150" s="242">
        <f>(AB1150*AH1150)</f>
        <v>0</v>
      </c>
      <c r="AJ1150" s="228">
        <f t="shared" ref="AJ1150:AJ1400" si="422">AE1150+AH1150</f>
        <v>845</v>
      </c>
      <c r="AK1150" s="218"/>
      <c r="AL1150" s="229">
        <f t="shared" ref="AL1150:AL1400" si="423">AF1150+AI1150</f>
        <v>0</v>
      </c>
      <c r="AM1150" s="204"/>
      <c r="AN1150" s="230">
        <v>12</v>
      </c>
      <c r="AO1150" s="231">
        <f>AB1150*AN1150</f>
        <v>0</v>
      </c>
      <c r="AP1150" s="232">
        <v>0.05</v>
      </c>
      <c r="AQ1150" s="233" t="s">
        <v>41</v>
      </c>
      <c r="AR1150" s="234">
        <f>AO1150*AP1150</f>
        <v>0</v>
      </c>
      <c r="AS1150" s="235"/>
      <c r="AT1150" s="236"/>
      <c r="AU1150" s="237"/>
      <c r="AV1150" s="238">
        <v>58</v>
      </c>
      <c r="AW1150" s="239">
        <f>'[1]Nastavení cen'!$H$17</f>
        <v>390</v>
      </c>
      <c r="AX1150" s="240">
        <v>226</v>
      </c>
    </row>
    <row r="1151" spans="1:50" ht="17.25" hidden="1" customHeight="1" x14ac:dyDescent="0.3">
      <c r="A1151" s="213"/>
      <c r="B1151" s="214"/>
      <c r="C1151" s="215"/>
      <c r="D1151" s="186"/>
      <c r="E1151" s="184"/>
      <c r="F1151" s="185"/>
      <c r="G1151" s="186"/>
      <c r="H1151" s="186"/>
      <c r="I1151" s="187"/>
      <c r="J1151" s="188"/>
      <c r="K1151" s="216"/>
      <c r="L1151" s="186"/>
      <c r="M1151" s="186"/>
      <c r="N1151" s="187"/>
      <c r="O1151" s="191"/>
      <c r="P1151" s="434" t="s">
        <v>1191</v>
      </c>
      <c r="Q1151" s="218"/>
      <c r="R1151" s="219">
        <f t="shared" si="418"/>
        <v>0</v>
      </c>
      <c r="S1151" s="219">
        <f t="shared" si="419"/>
        <v>7</v>
      </c>
      <c r="T1151" s="195"/>
      <c r="U1151" s="196">
        <v>4</v>
      </c>
      <c r="V1151" s="89">
        <f t="shared" si="414"/>
        <v>0</v>
      </c>
      <c r="W1151" s="220" t="s">
        <v>152</v>
      </c>
      <c r="X1151" s="221" t="s">
        <v>1193</v>
      </c>
      <c r="Y1151" s="222" t="s">
        <v>1195</v>
      </c>
      <c r="Z1151" s="199"/>
      <c r="AA1151" s="218"/>
      <c r="AB1151" s="223">
        <v>0</v>
      </c>
      <c r="AC1151" s="224" t="s">
        <v>48</v>
      </c>
      <c r="AD1151" s="225">
        <f t="shared" si="420"/>
        <v>377</v>
      </c>
      <c r="AE1151" s="226">
        <f>CEILING(AD1151+AD1151*'[1]Nastavení cen'!$J$17,1)</f>
        <v>551</v>
      </c>
      <c r="AF1151" s="226">
        <f t="shared" si="421"/>
        <v>0</v>
      </c>
      <c r="AG1151" s="241">
        <f>ROUND(AX1151+(AX1151*'[1]Nastavení cen'!$G$17),0)</f>
        <v>0</v>
      </c>
      <c r="AH1151" s="242"/>
      <c r="AI1151" s="242"/>
      <c r="AJ1151" s="228">
        <f t="shared" si="422"/>
        <v>551</v>
      </c>
      <c r="AK1151" s="218"/>
      <c r="AL1151" s="229">
        <f t="shared" si="423"/>
        <v>0</v>
      </c>
      <c r="AM1151" s="204"/>
      <c r="AN1151" s="230" t="s">
        <v>41</v>
      </c>
      <c r="AO1151" s="231" t="s">
        <v>41</v>
      </c>
      <c r="AP1151" s="245" t="s">
        <v>41</v>
      </c>
      <c r="AQ1151" s="233" t="s">
        <v>41</v>
      </c>
      <c r="AR1151" s="234" t="s">
        <v>41</v>
      </c>
      <c r="AS1151" s="235"/>
      <c r="AT1151" s="236"/>
      <c r="AU1151" s="237"/>
      <c r="AV1151" s="238">
        <v>58</v>
      </c>
      <c r="AW1151" s="239">
        <f>'[1]Nastavení cen'!$H$17</f>
        <v>390</v>
      </c>
      <c r="AX1151" s="240"/>
    </row>
    <row r="1152" spans="1:50" ht="17.25" hidden="1" customHeight="1" x14ac:dyDescent="0.3">
      <c r="A1152" s="213"/>
      <c r="B1152" s="214"/>
      <c r="C1152" s="215"/>
      <c r="D1152" s="186"/>
      <c r="E1152" s="184"/>
      <c r="F1152" s="185"/>
      <c r="G1152" s="186"/>
      <c r="H1152" s="186"/>
      <c r="I1152" s="187"/>
      <c r="J1152" s="188"/>
      <c r="K1152" s="216"/>
      <c r="L1152" s="186"/>
      <c r="M1152" s="186"/>
      <c r="N1152" s="187"/>
      <c r="O1152" s="191"/>
      <c r="P1152" s="434" t="s">
        <v>1191</v>
      </c>
      <c r="Q1152" s="218"/>
      <c r="R1152" s="219">
        <f t="shared" si="418"/>
        <v>0</v>
      </c>
      <c r="S1152" s="219">
        <f t="shared" si="419"/>
        <v>7</v>
      </c>
      <c r="T1152" s="195"/>
      <c r="U1152" s="196">
        <v>2</v>
      </c>
      <c r="V1152" s="89">
        <f t="shared" si="414"/>
        <v>0</v>
      </c>
      <c r="W1152" s="220" t="s">
        <v>152</v>
      </c>
      <c r="X1152" s="221" t="s">
        <v>1196</v>
      </c>
      <c r="Y1152" s="222" t="s">
        <v>1197</v>
      </c>
      <c r="Z1152" s="199"/>
      <c r="AA1152" s="218"/>
      <c r="AB1152" s="223">
        <v>0</v>
      </c>
      <c r="AC1152" s="224" t="s">
        <v>48</v>
      </c>
      <c r="AD1152" s="225">
        <f t="shared" si="420"/>
        <v>384</v>
      </c>
      <c r="AE1152" s="226">
        <f>CEILING(AD1152+AD1152*'[1]Nastavení cen'!$J$17,1)</f>
        <v>561</v>
      </c>
      <c r="AF1152" s="226">
        <f t="shared" si="421"/>
        <v>0</v>
      </c>
      <c r="AG1152" s="241">
        <f>CEILING(AX1152+(AX1152*'[1]Nastavení cen'!$G$17),1)</f>
        <v>250</v>
      </c>
      <c r="AH1152" s="242">
        <f>CEILING(AG1152*'[1]Nastavení cen'!$K$17,1)+AG1152</f>
        <v>325</v>
      </c>
      <c r="AI1152" s="242">
        <f>(AB1152*AH1152)</f>
        <v>0</v>
      </c>
      <c r="AJ1152" s="228">
        <f t="shared" si="422"/>
        <v>886</v>
      </c>
      <c r="AK1152" s="218"/>
      <c r="AL1152" s="229">
        <f t="shared" si="423"/>
        <v>0</v>
      </c>
      <c r="AM1152" s="204"/>
      <c r="AN1152" s="230">
        <v>15</v>
      </c>
      <c r="AO1152" s="231">
        <f>AB1152*AN1152</f>
        <v>0</v>
      </c>
      <c r="AP1152" s="232">
        <v>0.05</v>
      </c>
      <c r="AQ1152" s="233" t="s">
        <v>41</v>
      </c>
      <c r="AR1152" s="234">
        <f>AO1152*AP1152</f>
        <v>0</v>
      </c>
      <c r="AS1152" s="235"/>
      <c r="AT1152" s="236"/>
      <c r="AU1152" s="237"/>
      <c r="AV1152" s="238">
        <v>59</v>
      </c>
      <c r="AW1152" s="239">
        <f>'[1]Nastavení cen'!$H$17</f>
        <v>390</v>
      </c>
      <c r="AX1152" s="240">
        <v>250</v>
      </c>
    </row>
    <row r="1153" spans="1:50" ht="17.25" hidden="1" customHeight="1" x14ac:dyDescent="0.3">
      <c r="A1153" s="213"/>
      <c r="B1153" s="214"/>
      <c r="C1153" s="215"/>
      <c r="D1153" s="186"/>
      <c r="E1153" s="184"/>
      <c r="F1153" s="185"/>
      <c r="G1153" s="186"/>
      <c r="H1153" s="186"/>
      <c r="I1153" s="187"/>
      <c r="J1153" s="188"/>
      <c r="K1153" s="216"/>
      <c r="L1153" s="186"/>
      <c r="M1153" s="186"/>
      <c r="N1153" s="187"/>
      <c r="O1153" s="191"/>
      <c r="P1153" s="434" t="s">
        <v>1191</v>
      </c>
      <c r="Q1153" s="218"/>
      <c r="R1153" s="219">
        <f t="shared" si="418"/>
        <v>0</v>
      </c>
      <c r="S1153" s="219">
        <f t="shared" si="419"/>
        <v>7</v>
      </c>
      <c r="T1153" s="195"/>
      <c r="U1153" s="196">
        <v>4</v>
      </c>
      <c r="V1153" s="89">
        <f t="shared" si="414"/>
        <v>0</v>
      </c>
      <c r="W1153" s="220" t="s">
        <v>152</v>
      </c>
      <c r="X1153" s="221" t="s">
        <v>1196</v>
      </c>
      <c r="Y1153" s="222" t="s">
        <v>43</v>
      </c>
      <c r="Z1153" s="199"/>
      <c r="AA1153" s="218"/>
      <c r="AB1153" s="223">
        <v>0</v>
      </c>
      <c r="AC1153" s="224" t="s">
        <v>48</v>
      </c>
      <c r="AD1153" s="225">
        <f t="shared" si="420"/>
        <v>384</v>
      </c>
      <c r="AE1153" s="226">
        <f>CEILING(AD1153+AD1153*'[1]Nastavení cen'!$J$17,1)</f>
        <v>561</v>
      </c>
      <c r="AF1153" s="226">
        <f t="shared" si="421"/>
        <v>0</v>
      </c>
      <c r="AG1153" s="241">
        <f>ROUND(AX1153+(AX1153*'[1]Nastavení cen'!$G$17),0)</f>
        <v>0</v>
      </c>
      <c r="AH1153" s="242"/>
      <c r="AI1153" s="242"/>
      <c r="AJ1153" s="228">
        <f t="shared" si="422"/>
        <v>561</v>
      </c>
      <c r="AK1153" s="218"/>
      <c r="AL1153" s="229">
        <f t="shared" si="423"/>
        <v>0</v>
      </c>
      <c r="AM1153" s="204"/>
      <c r="AN1153" s="230" t="s">
        <v>41</v>
      </c>
      <c r="AO1153" s="231" t="s">
        <v>41</v>
      </c>
      <c r="AP1153" s="245" t="s">
        <v>41</v>
      </c>
      <c r="AQ1153" s="233" t="s">
        <v>41</v>
      </c>
      <c r="AR1153" s="234" t="s">
        <v>41</v>
      </c>
      <c r="AS1153" s="235"/>
      <c r="AT1153" s="236"/>
      <c r="AU1153" s="237"/>
      <c r="AV1153" s="238">
        <v>59</v>
      </c>
      <c r="AW1153" s="239">
        <f>'[1]Nastavení cen'!$H$17</f>
        <v>390</v>
      </c>
      <c r="AX1153" s="240"/>
    </row>
    <row r="1154" spans="1:50" ht="17.25" hidden="1" customHeight="1" x14ac:dyDescent="0.3">
      <c r="A1154" s="213"/>
      <c r="B1154" s="214"/>
      <c r="C1154" s="215"/>
      <c r="D1154" s="186"/>
      <c r="E1154" s="184"/>
      <c r="F1154" s="185"/>
      <c r="G1154" s="186"/>
      <c r="H1154" s="186"/>
      <c r="I1154" s="187"/>
      <c r="J1154" s="188"/>
      <c r="K1154" s="216"/>
      <c r="L1154" s="186"/>
      <c r="M1154" s="186"/>
      <c r="N1154" s="187"/>
      <c r="O1154" s="191"/>
      <c r="P1154" s="434" t="s">
        <v>1191</v>
      </c>
      <c r="Q1154" s="218"/>
      <c r="R1154" s="219">
        <f t="shared" si="418"/>
        <v>0</v>
      </c>
      <c r="S1154" s="219">
        <f t="shared" si="419"/>
        <v>7</v>
      </c>
      <c r="T1154" s="195"/>
      <c r="U1154" s="196">
        <v>3</v>
      </c>
      <c r="V1154" s="89">
        <f t="shared" si="414"/>
        <v>0</v>
      </c>
      <c r="W1154" s="220" t="s">
        <v>152</v>
      </c>
      <c r="X1154" s="221" t="s">
        <v>1198</v>
      </c>
      <c r="Y1154" s="222" t="s">
        <v>1199</v>
      </c>
      <c r="Z1154" s="199"/>
      <c r="AA1154" s="218"/>
      <c r="AB1154" s="223">
        <v>0</v>
      </c>
      <c r="AC1154" s="224" t="s">
        <v>48</v>
      </c>
      <c r="AD1154" s="225">
        <f t="shared" si="420"/>
        <v>390</v>
      </c>
      <c r="AE1154" s="226">
        <f>CEILING(AD1154+AD1154*'[1]Nastavení cen'!$J$17,1)</f>
        <v>570</v>
      </c>
      <c r="AF1154" s="226">
        <f t="shared" si="421"/>
        <v>0</v>
      </c>
      <c r="AG1154" s="241">
        <f>CEILING(AX1154+(AX1154*'[1]Nastavení cen'!$G$17),1)</f>
        <v>295</v>
      </c>
      <c r="AH1154" s="242">
        <f>CEILING(AG1154*'[1]Nastavení cen'!$K$17,1)+AG1154</f>
        <v>384</v>
      </c>
      <c r="AI1154" s="242">
        <f>(AB1154*AH1154)</f>
        <v>0</v>
      </c>
      <c r="AJ1154" s="228">
        <f t="shared" si="422"/>
        <v>954</v>
      </c>
      <c r="AK1154" s="218"/>
      <c r="AL1154" s="229">
        <f t="shared" si="423"/>
        <v>0</v>
      </c>
      <c r="AM1154" s="204"/>
      <c r="AN1154" s="230">
        <v>17</v>
      </c>
      <c r="AO1154" s="231">
        <f>AB1154*AN1154</f>
        <v>0</v>
      </c>
      <c r="AP1154" s="232">
        <v>0.05</v>
      </c>
      <c r="AQ1154" s="233" t="s">
        <v>41</v>
      </c>
      <c r="AR1154" s="234">
        <f>AO1154*AP1154</f>
        <v>0</v>
      </c>
      <c r="AS1154" s="235"/>
      <c r="AT1154" s="236"/>
      <c r="AU1154" s="237"/>
      <c r="AV1154" s="238">
        <v>60</v>
      </c>
      <c r="AW1154" s="239">
        <f>'[1]Nastavení cen'!$H$17</f>
        <v>390</v>
      </c>
      <c r="AX1154" s="240">
        <v>295</v>
      </c>
    </row>
    <row r="1155" spans="1:50" ht="17.25" hidden="1" customHeight="1" x14ac:dyDescent="0.3">
      <c r="A1155" s="213"/>
      <c r="B1155" s="214"/>
      <c r="C1155" s="215"/>
      <c r="D1155" s="186"/>
      <c r="E1155" s="184"/>
      <c r="F1155" s="185"/>
      <c r="G1155" s="186"/>
      <c r="H1155" s="186"/>
      <c r="I1155" s="187"/>
      <c r="J1155" s="188"/>
      <c r="K1155" s="216"/>
      <c r="L1155" s="186"/>
      <c r="M1155" s="186"/>
      <c r="N1155" s="187"/>
      <c r="O1155" s="191"/>
      <c r="P1155" s="434" t="s">
        <v>1191</v>
      </c>
      <c r="Q1155" s="218"/>
      <c r="R1155" s="219">
        <f t="shared" si="418"/>
        <v>0</v>
      </c>
      <c r="S1155" s="219">
        <f t="shared" si="419"/>
        <v>7</v>
      </c>
      <c r="T1155" s="195"/>
      <c r="U1155" s="196">
        <v>4</v>
      </c>
      <c r="V1155" s="89">
        <f t="shared" si="414"/>
        <v>0</v>
      </c>
      <c r="W1155" s="220" t="s">
        <v>152</v>
      </c>
      <c r="X1155" s="221" t="s">
        <v>1198</v>
      </c>
      <c r="Y1155" s="222" t="s">
        <v>43</v>
      </c>
      <c r="Z1155" s="199"/>
      <c r="AA1155" s="218"/>
      <c r="AB1155" s="223">
        <v>0</v>
      </c>
      <c r="AC1155" s="224" t="s">
        <v>48</v>
      </c>
      <c r="AD1155" s="225">
        <f t="shared" si="420"/>
        <v>390</v>
      </c>
      <c r="AE1155" s="226">
        <f>CEILING(AD1155+AD1155*'[1]Nastavení cen'!$J$17,1)</f>
        <v>570</v>
      </c>
      <c r="AF1155" s="226">
        <f t="shared" si="421"/>
        <v>0</v>
      </c>
      <c r="AG1155" s="241">
        <f>ROUND(AX1155+(AX1155*'[1]Nastavení cen'!$G$17),0)</f>
        <v>0</v>
      </c>
      <c r="AH1155" s="242"/>
      <c r="AI1155" s="242"/>
      <c r="AJ1155" s="228">
        <f t="shared" si="422"/>
        <v>570</v>
      </c>
      <c r="AK1155" s="218"/>
      <c r="AL1155" s="229">
        <f t="shared" si="423"/>
        <v>0</v>
      </c>
      <c r="AM1155" s="204"/>
      <c r="AN1155" s="230" t="s">
        <v>41</v>
      </c>
      <c r="AO1155" s="231" t="s">
        <v>41</v>
      </c>
      <c r="AP1155" s="245" t="s">
        <v>41</v>
      </c>
      <c r="AQ1155" s="233" t="s">
        <v>41</v>
      </c>
      <c r="AR1155" s="234" t="s">
        <v>41</v>
      </c>
      <c r="AS1155" s="235"/>
      <c r="AT1155" s="236"/>
      <c r="AU1155" s="237"/>
      <c r="AV1155" s="238">
        <v>60</v>
      </c>
      <c r="AW1155" s="239">
        <f>'[1]Nastavení cen'!$H$17</f>
        <v>390</v>
      </c>
      <c r="AX1155" s="240"/>
    </row>
    <row r="1156" spans="1:50" ht="17.25" hidden="1" customHeight="1" x14ac:dyDescent="0.3">
      <c r="A1156" s="213"/>
      <c r="B1156" s="214"/>
      <c r="C1156" s="215"/>
      <c r="D1156" s="186"/>
      <c r="E1156" s="184"/>
      <c r="F1156" s="185"/>
      <c r="G1156" s="186"/>
      <c r="H1156" s="186"/>
      <c r="I1156" s="187"/>
      <c r="J1156" s="188"/>
      <c r="K1156" s="216"/>
      <c r="L1156" s="186"/>
      <c r="M1156" s="186"/>
      <c r="N1156" s="187"/>
      <c r="O1156" s="191"/>
      <c r="P1156" s="434" t="s">
        <v>1191</v>
      </c>
      <c r="Q1156" s="218"/>
      <c r="R1156" s="219">
        <f t="shared" si="418"/>
        <v>0</v>
      </c>
      <c r="S1156" s="219">
        <f t="shared" si="419"/>
        <v>7</v>
      </c>
      <c r="T1156" s="195"/>
      <c r="U1156" s="196">
        <v>2</v>
      </c>
      <c r="V1156" s="89">
        <f t="shared" si="414"/>
        <v>0</v>
      </c>
      <c r="W1156" s="220" t="s">
        <v>152</v>
      </c>
      <c r="X1156" s="221" t="s">
        <v>1200</v>
      </c>
      <c r="Y1156" s="222" t="s">
        <v>1201</v>
      </c>
      <c r="Z1156" s="199"/>
      <c r="AA1156" s="218"/>
      <c r="AB1156" s="223">
        <v>0</v>
      </c>
      <c r="AC1156" s="224" t="s">
        <v>48</v>
      </c>
      <c r="AD1156" s="225">
        <f t="shared" si="420"/>
        <v>384</v>
      </c>
      <c r="AE1156" s="226">
        <f>CEILING(AD1156+AD1156*'[1]Nastavení cen'!$J$17,1)</f>
        <v>561</v>
      </c>
      <c r="AF1156" s="226">
        <f t="shared" si="421"/>
        <v>0</v>
      </c>
      <c r="AG1156" s="241">
        <f>CEILING(AX1156+(AX1156*'[1]Nastavení cen'!$G$17),1)</f>
        <v>290</v>
      </c>
      <c r="AH1156" s="242">
        <f>CEILING(AG1156*'[1]Nastavení cen'!$K$17,1)+AG1156</f>
        <v>377</v>
      </c>
      <c r="AI1156" s="242">
        <f t="shared" ref="AI1156:AI1161" si="424">(AB1156*AH1156)</f>
        <v>0</v>
      </c>
      <c r="AJ1156" s="228">
        <f t="shared" si="422"/>
        <v>938</v>
      </c>
      <c r="AK1156" s="218"/>
      <c r="AL1156" s="229">
        <f t="shared" si="423"/>
        <v>0</v>
      </c>
      <c r="AM1156" s="204"/>
      <c r="AN1156" s="230">
        <v>13</v>
      </c>
      <c r="AO1156" s="231">
        <f t="shared" ref="AO1156:AO1161" si="425">AB1156*AN1156</f>
        <v>0</v>
      </c>
      <c r="AP1156" s="232">
        <v>0.05</v>
      </c>
      <c r="AQ1156" s="233" t="s">
        <v>41</v>
      </c>
      <c r="AR1156" s="234">
        <f t="shared" ref="AR1156:AR1161" si="426">AO1156*AP1156</f>
        <v>0</v>
      </c>
      <c r="AS1156" s="235"/>
      <c r="AT1156" s="236"/>
      <c r="AU1156" s="237"/>
      <c r="AV1156" s="238">
        <v>59</v>
      </c>
      <c r="AW1156" s="239">
        <f>'[1]Nastavení cen'!$H$17</f>
        <v>390</v>
      </c>
      <c r="AX1156" s="240">
        <v>290</v>
      </c>
    </row>
    <row r="1157" spans="1:50" ht="17.25" hidden="1" customHeight="1" x14ac:dyDescent="0.3">
      <c r="A1157" s="213"/>
      <c r="B1157" s="214"/>
      <c r="C1157" s="215"/>
      <c r="D1157" s="186"/>
      <c r="E1157" s="184"/>
      <c r="F1157" s="185"/>
      <c r="G1157" s="186"/>
      <c r="H1157" s="186"/>
      <c r="I1157" s="187"/>
      <c r="J1157" s="188"/>
      <c r="K1157" s="216"/>
      <c r="L1157" s="186"/>
      <c r="M1157" s="186"/>
      <c r="N1157" s="187"/>
      <c r="O1157" s="191"/>
      <c r="P1157" s="434" t="s">
        <v>1191</v>
      </c>
      <c r="Q1157" s="218"/>
      <c r="R1157" s="219">
        <f t="shared" si="418"/>
        <v>0</v>
      </c>
      <c r="S1157" s="219">
        <f t="shared" si="419"/>
        <v>7</v>
      </c>
      <c r="T1157" s="195"/>
      <c r="U1157" s="196">
        <v>2</v>
      </c>
      <c r="V1157" s="89">
        <f t="shared" si="414"/>
        <v>0</v>
      </c>
      <c r="W1157" s="220" t="s">
        <v>152</v>
      </c>
      <c r="X1157" s="221" t="s">
        <v>1202</v>
      </c>
      <c r="Y1157" s="222" t="s">
        <v>1203</v>
      </c>
      <c r="Z1157" s="199"/>
      <c r="AA1157" s="218"/>
      <c r="AB1157" s="223">
        <v>0</v>
      </c>
      <c r="AC1157" s="224" t="s">
        <v>48</v>
      </c>
      <c r="AD1157" s="225">
        <f t="shared" si="420"/>
        <v>501</v>
      </c>
      <c r="AE1157" s="226">
        <f>CEILING(AD1157+AD1157*'[1]Nastavení cen'!$J$17,1)</f>
        <v>732</v>
      </c>
      <c r="AF1157" s="226">
        <f t="shared" si="421"/>
        <v>0</v>
      </c>
      <c r="AG1157" s="241">
        <f>CEILING(AX1157+(AX1157*'[1]Nastavení cen'!$G$17),1)</f>
        <v>418</v>
      </c>
      <c r="AH1157" s="242">
        <f>CEILING(AG1157*'[1]Nastavení cen'!$K$17,1)+AG1157</f>
        <v>544</v>
      </c>
      <c r="AI1157" s="242">
        <f t="shared" si="424"/>
        <v>0</v>
      </c>
      <c r="AJ1157" s="228">
        <f t="shared" si="422"/>
        <v>1276</v>
      </c>
      <c r="AK1157" s="218"/>
      <c r="AL1157" s="229">
        <f t="shared" si="423"/>
        <v>0</v>
      </c>
      <c r="AM1157" s="204"/>
      <c r="AN1157" s="230">
        <v>23</v>
      </c>
      <c r="AO1157" s="231">
        <f t="shared" si="425"/>
        <v>0</v>
      </c>
      <c r="AP1157" s="232">
        <v>0.05</v>
      </c>
      <c r="AQ1157" s="233" t="s">
        <v>41</v>
      </c>
      <c r="AR1157" s="234">
        <f t="shared" si="426"/>
        <v>0</v>
      </c>
      <c r="AS1157" s="235"/>
      <c r="AT1157" s="236"/>
      <c r="AU1157" s="237"/>
      <c r="AV1157" s="238">
        <v>77</v>
      </c>
      <c r="AW1157" s="239">
        <f>'[1]Nastavení cen'!$H$17</f>
        <v>390</v>
      </c>
      <c r="AX1157" s="240">
        <v>418</v>
      </c>
    </row>
    <row r="1158" spans="1:50" ht="25.05" customHeight="1" x14ac:dyDescent="0.3">
      <c r="A1158" s="213"/>
      <c r="B1158" s="214"/>
      <c r="C1158" s="215"/>
      <c r="D1158" s="186"/>
      <c r="E1158" s="184"/>
      <c r="F1158" s="185"/>
      <c r="G1158" s="186"/>
      <c r="H1158" s="186"/>
      <c r="I1158" s="187"/>
      <c r="J1158" s="188"/>
      <c r="K1158" s="216"/>
      <c r="L1158" s="186"/>
      <c r="M1158" s="186"/>
      <c r="N1158" s="187"/>
      <c r="O1158" s="191"/>
      <c r="P1158" s="434" t="s">
        <v>1191</v>
      </c>
      <c r="Q1158" s="218"/>
      <c r="R1158" s="219">
        <f t="shared" si="418"/>
        <v>0</v>
      </c>
      <c r="S1158" s="219">
        <f t="shared" si="419"/>
        <v>7</v>
      </c>
      <c r="T1158" s="195">
        <v>30</v>
      </c>
      <c r="U1158" s="196">
        <v>1</v>
      </c>
      <c r="V1158" s="89">
        <f t="shared" si="414"/>
        <v>0</v>
      </c>
      <c r="W1158" s="220" t="s">
        <v>152</v>
      </c>
      <c r="X1158" s="221" t="s">
        <v>1204</v>
      </c>
      <c r="Y1158" s="222" t="s">
        <v>1205</v>
      </c>
      <c r="Z1158" s="199"/>
      <c r="AA1158" s="218"/>
      <c r="AB1158" s="223">
        <v>5</v>
      </c>
      <c r="AC1158" s="224" t="s">
        <v>48</v>
      </c>
      <c r="AD1158" s="225">
        <f t="shared" si="420"/>
        <v>377</v>
      </c>
      <c r="AE1158" s="226"/>
      <c r="AF1158" s="226">
        <f t="shared" si="421"/>
        <v>0</v>
      </c>
      <c r="AG1158" s="241">
        <f>CEILING(AX1158+(AX1158*'[1]Nastavení cen'!$G$17),1)</f>
        <v>270</v>
      </c>
      <c r="AH1158" s="242"/>
      <c r="AI1158" s="242">
        <f t="shared" si="424"/>
        <v>0</v>
      </c>
      <c r="AJ1158" s="228">
        <f t="shared" si="422"/>
        <v>0</v>
      </c>
      <c r="AK1158" s="218"/>
      <c r="AL1158" s="229">
        <f t="shared" si="423"/>
        <v>0</v>
      </c>
      <c r="AM1158" s="204"/>
      <c r="AN1158" s="230">
        <v>13</v>
      </c>
      <c r="AO1158" s="231">
        <f t="shared" si="425"/>
        <v>65</v>
      </c>
      <c r="AP1158" s="232">
        <v>0.05</v>
      </c>
      <c r="AQ1158" s="233" t="s">
        <v>41</v>
      </c>
      <c r="AR1158" s="234">
        <f t="shared" si="426"/>
        <v>3.25</v>
      </c>
      <c r="AS1158" s="235"/>
      <c r="AT1158" s="236"/>
      <c r="AU1158" s="237"/>
      <c r="AV1158" s="238">
        <v>58</v>
      </c>
      <c r="AW1158" s="239">
        <f>'[1]Nastavení cen'!$H$17</f>
        <v>390</v>
      </c>
      <c r="AX1158" s="240">
        <v>270</v>
      </c>
    </row>
    <row r="1159" spans="1:50" ht="17.25" hidden="1" customHeight="1" x14ac:dyDescent="0.3">
      <c r="A1159" s="213"/>
      <c r="B1159" s="214"/>
      <c r="C1159" s="215"/>
      <c r="D1159" s="186"/>
      <c r="E1159" s="184"/>
      <c r="F1159" s="185"/>
      <c r="G1159" s="186"/>
      <c r="H1159" s="186"/>
      <c r="I1159" s="187"/>
      <c r="J1159" s="188"/>
      <c r="K1159" s="216"/>
      <c r="L1159" s="186"/>
      <c r="M1159" s="186"/>
      <c r="N1159" s="187"/>
      <c r="O1159" s="191"/>
      <c r="P1159" s="434" t="s">
        <v>1191</v>
      </c>
      <c r="Q1159" s="218"/>
      <c r="R1159" s="219">
        <f t="shared" si="418"/>
        <v>0</v>
      </c>
      <c r="S1159" s="219">
        <f t="shared" si="419"/>
        <v>7</v>
      </c>
      <c r="T1159" s="195"/>
      <c r="U1159" s="196">
        <v>2</v>
      </c>
      <c r="V1159" s="89">
        <f t="shared" si="414"/>
        <v>0</v>
      </c>
      <c r="W1159" s="220" t="s">
        <v>152</v>
      </c>
      <c r="X1159" s="221" t="s">
        <v>1206</v>
      </c>
      <c r="Y1159" s="222" t="s">
        <v>1207</v>
      </c>
      <c r="Z1159" s="199"/>
      <c r="AA1159" s="218"/>
      <c r="AB1159" s="223">
        <v>0</v>
      </c>
      <c r="AC1159" s="224" t="s">
        <v>48</v>
      </c>
      <c r="AD1159" s="225">
        <f t="shared" si="420"/>
        <v>397</v>
      </c>
      <c r="AE1159" s="226">
        <f>CEILING(AD1159+AD1159*'[1]Nastavení cen'!$J$17,1)</f>
        <v>580</v>
      </c>
      <c r="AF1159" s="226">
        <f t="shared" si="421"/>
        <v>0</v>
      </c>
      <c r="AG1159" s="241">
        <f>CEILING(AX1159+(AX1159*'[1]Nastavení cen'!$G$17),1)</f>
        <v>248</v>
      </c>
      <c r="AH1159" s="242">
        <f>CEILING(AG1159*'[1]Nastavení cen'!$K$17,1)+AG1159</f>
        <v>323</v>
      </c>
      <c r="AI1159" s="242">
        <f t="shared" si="424"/>
        <v>0</v>
      </c>
      <c r="AJ1159" s="228">
        <f t="shared" si="422"/>
        <v>903</v>
      </c>
      <c r="AK1159" s="218"/>
      <c r="AL1159" s="229">
        <f t="shared" si="423"/>
        <v>0</v>
      </c>
      <c r="AM1159" s="204"/>
      <c r="AN1159" s="230">
        <v>15</v>
      </c>
      <c r="AO1159" s="231">
        <f t="shared" si="425"/>
        <v>0</v>
      </c>
      <c r="AP1159" s="232">
        <v>0.05</v>
      </c>
      <c r="AQ1159" s="233" t="s">
        <v>41</v>
      </c>
      <c r="AR1159" s="234">
        <f t="shared" si="426"/>
        <v>0</v>
      </c>
      <c r="AS1159" s="235"/>
      <c r="AT1159" s="236"/>
      <c r="AU1159" s="237"/>
      <c r="AV1159" s="238">
        <v>61</v>
      </c>
      <c r="AW1159" s="239">
        <f>'[1]Nastavení cen'!$H$17</f>
        <v>390</v>
      </c>
      <c r="AX1159" s="240">
        <v>248</v>
      </c>
    </row>
    <row r="1160" spans="1:50" ht="17.25" hidden="1" customHeight="1" x14ac:dyDescent="0.3">
      <c r="A1160" s="213"/>
      <c r="B1160" s="214"/>
      <c r="C1160" s="215"/>
      <c r="D1160" s="186"/>
      <c r="E1160" s="184"/>
      <c r="F1160" s="185"/>
      <c r="G1160" s="186"/>
      <c r="H1160" s="186"/>
      <c r="I1160" s="187"/>
      <c r="J1160" s="188"/>
      <c r="K1160" s="216"/>
      <c r="L1160" s="186"/>
      <c r="M1160" s="186"/>
      <c r="N1160" s="187"/>
      <c r="O1160" s="191"/>
      <c r="P1160" s="434" t="s">
        <v>1191</v>
      </c>
      <c r="Q1160" s="218"/>
      <c r="R1160" s="219">
        <f t="shared" si="418"/>
        <v>0</v>
      </c>
      <c r="S1160" s="219">
        <f t="shared" si="419"/>
        <v>7</v>
      </c>
      <c r="T1160" s="195"/>
      <c r="U1160" s="196">
        <v>2</v>
      </c>
      <c r="V1160" s="89">
        <f t="shared" si="414"/>
        <v>0</v>
      </c>
      <c r="W1160" s="220" t="s">
        <v>152</v>
      </c>
      <c r="X1160" s="221" t="s">
        <v>1208</v>
      </c>
      <c r="Y1160" s="222" t="s">
        <v>1209</v>
      </c>
      <c r="Z1160" s="199"/>
      <c r="AA1160" s="218"/>
      <c r="AB1160" s="223">
        <v>0</v>
      </c>
      <c r="AC1160" s="224" t="s">
        <v>48</v>
      </c>
      <c r="AD1160" s="225">
        <f t="shared" si="420"/>
        <v>468</v>
      </c>
      <c r="AE1160" s="226">
        <f>CEILING(AD1160+AD1160*'[1]Nastavení cen'!$J$17,1)</f>
        <v>684</v>
      </c>
      <c r="AF1160" s="226">
        <f t="shared" si="421"/>
        <v>0</v>
      </c>
      <c r="AG1160" s="241">
        <f>CEILING(AX1160+(AX1160*'[1]Nastavení cen'!$G$17),1)</f>
        <v>325</v>
      </c>
      <c r="AH1160" s="242">
        <f>CEILING(AG1160*'[1]Nastavení cen'!$K$17,1)+AG1160</f>
        <v>423</v>
      </c>
      <c r="AI1160" s="242">
        <f t="shared" si="424"/>
        <v>0</v>
      </c>
      <c r="AJ1160" s="228">
        <f t="shared" si="422"/>
        <v>1107</v>
      </c>
      <c r="AK1160" s="218"/>
      <c r="AL1160" s="229">
        <f t="shared" si="423"/>
        <v>0</v>
      </c>
      <c r="AM1160" s="204"/>
      <c r="AN1160" s="230">
        <v>20</v>
      </c>
      <c r="AO1160" s="231">
        <f t="shared" si="425"/>
        <v>0</v>
      </c>
      <c r="AP1160" s="232">
        <v>0.05</v>
      </c>
      <c r="AQ1160" s="233" t="s">
        <v>41</v>
      </c>
      <c r="AR1160" s="234">
        <f t="shared" si="426"/>
        <v>0</v>
      </c>
      <c r="AS1160" s="235"/>
      <c r="AT1160" s="236"/>
      <c r="AU1160" s="237"/>
      <c r="AV1160" s="238">
        <v>72</v>
      </c>
      <c r="AW1160" s="239">
        <f>'[1]Nastavení cen'!$H$17</f>
        <v>390</v>
      </c>
      <c r="AX1160" s="240">
        <v>325</v>
      </c>
    </row>
    <row r="1161" spans="1:50" ht="17.25" hidden="1" customHeight="1" x14ac:dyDescent="0.3">
      <c r="A1161" s="213"/>
      <c r="B1161" s="214"/>
      <c r="C1161" s="215"/>
      <c r="D1161" s="186"/>
      <c r="E1161" s="184"/>
      <c r="F1161" s="185"/>
      <c r="G1161" s="186"/>
      <c r="H1161" s="186"/>
      <c r="I1161" s="187"/>
      <c r="J1161" s="188"/>
      <c r="K1161" s="216"/>
      <c r="L1161" s="186"/>
      <c r="M1161" s="186"/>
      <c r="N1161" s="187"/>
      <c r="O1161" s="191"/>
      <c r="P1161" s="434" t="s">
        <v>1191</v>
      </c>
      <c r="Q1161" s="218"/>
      <c r="R1161" s="219">
        <f t="shared" si="418"/>
        <v>0</v>
      </c>
      <c r="S1161" s="219">
        <f t="shared" si="419"/>
        <v>7</v>
      </c>
      <c r="T1161" s="195"/>
      <c r="U1161" s="196">
        <v>1</v>
      </c>
      <c r="V1161" s="89">
        <f t="shared" si="414"/>
        <v>0</v>
      </c>
      <c r="W1161" s="220" t="s">
        <v>152</v>
      </c>
      <c r="X1161" s="221" t="s">
        <v>1210</v>
      </c>
      <c r="Y1161" s="222" t="s">
        <v>1209</v>
      </c>
      <c r="Z1161" s="199"/>
      <c r="AA1161" s="218"/>
      <c r="AB1161" s="223">
        <v>0</v>
      </c>
      <c r="AC1161" s="224" t="s">
        <v>48</v>
      </c>
      <c r="AD1161" s="225">
        <f t="shared" si="420"/>
        <v>410</v>
      </c>
      <c r="AE1161" s="226">
        <f>CEILING(AD1161+AD1161*'[1]Nastavení cen'!$J$17,1)</f>
        <v>599</v>
      </c>
      <c r="AF1161" s="226">
        <f t="shared" si="421"/>
        <v>0</v>
      </c>
      <c r="AG1161" s="241">
        <f>CEILING(AX1161+(AX1161*'[1]Nastavení cen'!$G$17),1)</f>
        <v>226</v>
      </c>
      <c r="AH1161" s="242">
        <f>CEILING(AG1161*'[1]Nastavení cen'!$K$17,1)+AG1161</f>
        <v>294</v>
      </c>
      <c r="AI1161" s="242">
        <f t="shared" si="424"/>
        <v>0</v>
      </c>
      <c r="AJ1161" s="228">
        <f t="shared" si="422"/>
        <v>893</v>
      </c>
      <c r="AK1161" s="218"/>
      <c r="AL1161" s="229">
        <f t="shared" si="423"/>
        <v>0</v>
      </c>
      <c r="AM1161" s="204"/>
      <c r="AN1161" s="230">
        <v>12</v>
      </c>
      <c r="AO1161" s="231">
        <f t="shared" si="425"/>
        <v>0</v>
      </c>
      <c r="AP1161" s="232">
        <v>0.05</v>
      </c>
      <c r="AQ1161" s="233" t="s">
        <v>41</v>
      </c>
      <c r="AR1161" s="234">
        <f t="shared" si="426"/>
        <v>0</v>
      </c>
      <c r="AS1161" s="235"/>
      <c r="AT1161" s="236"/>
      <c r="AU1161" s="237"/>
      <c r="AV1161" s="238">
        <v>63</v>
      </c>
      <c r="AW1161" s="239">
        <f>'[1]Nastavení cen'!$H$17</f>
        <v>390</v>
      </c>
      <c r="AX1161" s="240">
        <v>226</v>
      </c>
    </row>
    <row r="1162" spans="1:50" ht="17.25" hidden="1" customHeight="1" x14ac:dyDescent="0.3">
      <c r="A1162" s="213"/>
      <c r="B1162" s="214"/>
      <c r="C1162" s="215"/>
      <c r="D1162" s="186"/>
      <c r="E1162" s="184"/>
      <c r="F1162" s="185"/>
      <c r="G1162" s="186"/>
      <c r="H1162" s="186"/>
      <c r="I1162" s="187"/>
      <c r="J1162" s="188"/>
      <c r="K1162" s="216"/>
      <c r="L1162" s="186"/>
      <c r="M1162" s="186"/>
      <c r="N1162" s="187"/>
      <c r="O1162" s="191"/>
      <c r="P1162" s="434" t="s">
        <v>1191</v>
      </c>
      <c r="Q1162" s="218"/>
      <c r="R1162" s="219">
        <f t="shared" si="418"/>
        <v>0</v>
      </c>
      <c r="S1162" s="219">
        <f t="shared" si="419"/>
        <v>7</v>
      </c>
      <c r="T1162" s="195"/>
      <c r="U1162" s="196">
        <v>4</v>
      </c>
      <c r="V1162" s="89">
        <f t="shared" si="414"/>
        <v>0</v>
      </c>
      <c r="W1162" s="220" t="s">
        <v>152</v>
      </c>
      <c r="X1162" s="221" t="s">
        <v>1210</v>
      </c>
      <c r="Y1162" s="222" t="s">
        <v>43</v>
      </c>
      <c r="Z1162" s="199"/>
      <c r="AA1162" s="218"/>
      <c r="AB1162" s="223">
        <v>0</v>
      </c>
      <c r="AC1162" s="224" t="s">
        <v>48</v>
      </c>
      <c r="AD1162" s="225">
        <f t="shared" si="420"/>
        <v>410</v>
      </c>
      <c r="AE1162" s="226">
        <f>CEILING(AD1162+AD1162*'[1]Nastavení cen'!$J$17,1)</f>
        <v>599</v>
      </c>
      <c r="AF1162" s="226">
        <f t="shared" si="421"/>
        <v>0</v>
      </c>
      <c r="AG1162" s="241"/>
      <c r="AH1162" s="242"/>
      <c r="AI1162" s="242"/>
      <c r="AJ1162" s="228">
        <f t="shared" si="422"/>
        <v>599</v>
      </c>
      <c r="AK1162" s="218"/>
      <c r="AL1162" s="229">
        <f t="shared" si="423"/>
        <v>0</v>
      </c>
      <c r="AM1162" s="204"/>
      <c r="AN1162" s="230" t="s">
        <v>41</v>
      </c>
      <c r="AO1162" s="231" t="s">
        <v>41</v>
      </c>
      <c r="AP1162" s="245" t="s">
        <v>41</v>
      </c>
      <c r="AQ1162" s="233" t="s">
        <v>41</v>
      </c>
      <c r="AR1162" s="234" t="s">
        <v>41</v>
      </c>
      <c r="AS1162" s="235"/>
      <c r="AT1162" s="236"/>
      <c r="AU1162" s="237"/>
      <c r="AV1162" s="238">
        <v>63</v>
      </c>
      <c r="AW1162" s="239">
        <f>'[1]Nastavení cen'!$H$17</f>
        <v>390</v>
      </c>
      <c r="AX1162" s="240"/>
    </row>
    <row r="1163" spans="1:50" ht="17.25" hidden="1" customHeight="1" x14ac:dyDescent="0.3">
      <c r="A1163" s="213"/>
      <c r="B1163" s="214"/>
      <c r="C1163" s="215"/>
      <c r="D1163" s="186"/>
      <c r="E1163" s="184"/>
      <c r="F1163" s="185"/>
      <c r="G1163" s="186"/>
      <c r="H1163" s="186"/>
      <c r="I1163" s="187"/>
      <c r="J1163" s="188"/>
      <c r="K1163" s="216"/>
      <c r="L1163" s="186"/>
      <c r="M1163" s="186"/>
      <c r="N1163" s="187"/>
      <c r="O1163" s="191"/>
      <c r="P1163" s="434" t="s">
        <v>1191</v>
      </c>
      <c r="Q1163" s="218"/>
      <c r="R1163" s="219">
        <f t="shared" si="418"/>
        <v>0</v>
      </c>
      <c r="S1163" s="219">
        <f t="shared" si="419"/>
        <v>7</v>
      </c>
      <c r="T1163" s="195"/>
      <c r="U1163" s="196">
        <v>1</v>
      </c>
      <c r="V1163" s="89">
        <f t="shared" si="414"/>
        <v>0</v>
      </c>
      <c r="W1163" s="220" t="s">
        <v>152</v>
      </c>
      <c r="X1163" s="221" t="s">
        <v>1211</v>
      </c>
      <c r="Y1163" s="222" t="s">
        <v>1205</v>
      </c>
      <c r="Z1163" s="199"/>
      <c r="AA1163" s="218"/>
      <c r="AB1163" s="223">
        <v>0</v>
      </c>
      <c r="AC1163" s="224" t="s">
        <v>48</v>
      </c>
      <c r="AD1163" s="225">
        <f t="shared" si="420"/>
        <v>410</v>
      </c>
      <c r="AE1163" s="226">
        <f>CEILING(AD1163+AD1163*'[1]Nastavení cen'!$J$17,1)</f>
        <v>599</v>
      </c>
      <c r="AF1163" s="226">
        <f t="shared" si="421"/>
        <v>0</v>
      </c>
      <c r="AG1163" s="241">
        <f>CEILING(AX1163+(AX1163*'[1]Nastavení cen'!$G$17),1)</f>
        <v>270</v>
      </c>
      <c r="AH1163" s="242">
        <f>CEILING(AG1163*'[1]Nastavení cen'!$K$17,1)+AG1163</f>
        <v>351</v>
      </c>
      <c r="AI1163" s="242">
        <f t="shared" ref="AI1163:AI1166" si="427">(AB1163*AH1163)</f>
        <v>0</v>
      </c>
      <c r="AJ1163" s="228">
        <f t="shared" si="422"/>
        <v>950</v>
      </c>
      <c r="AK1163" s="218"/>
      <c r="AL1163" s="229">
        <f t="shared" si="423"/>
        <v>0</v>
      </c>
      <c r="AM1163" s="204"/>
      <c r="AN1163" s="230">
        <v>13</v>
      </c>
      <c r="AO1163" s="231">
        <f t="shared" ref="AO1163:AO1166" si="428">AB1163*AN1163</f>
        <v>0</v>
      </c>
      <c r="AP1163" s="232">
        <v>0.05</v>
      </c>
      <c r="AQ1163" s="233" t="s">
        <v>41</v>
      </c>
      <c r="AR1163" s="234">
        <f t="shared" ref="AR1163:AR1166" si="429">AO1163*AP1163</f>
        <v>0</v>
      </c>
      <c r="AS1163" s="235"/>
      <c r="AT1163" s="236"/>
      <c r="AU1163" s="237"/>
      <c r="AV1163" s="238">
        <v>63</v>
      </c>
      <c r="AW1163" s="239">
        <f>'[1]Nastavení cen'!$H$17</f>
        <v>390</v>
      </c>
      <c r="AX1163" s="240">
        <v>270</v>
      </c>
    </row>
    <row r="1164" spans="1:50" ht="17.25" hidden="1" customHeight="1" x14ac:dyDescent="0.3">
      <c r="A1164" s="213"/>
      <c r="B1164" s="214"/>
      <c r="C1164" s="215"/>
      <c r="D1164" s="186"/>
      <c r="E1164" s="184"/>
      <c r="F1164" s="185"/>
      <c r="G1164" s="186"/>
      <c r="H1164" s="186"/>
      <c r="I1164" s="187"/>
      <c r="J1164" s="188"/>
      <c r="K1164" s="216"/>
      <c r="L1164" s="186"/>
      <c r="M1164" s="186"/>
      <c r="N1164" s="187"/>
      <c r="O1164" s="191"/>
      <c r="P1164" s="434" t="s">
        <v>1191</v>
      </c>
      <c r="Q1164" s="218"/>
      <c r="R1164" s="219">
        <f t="shared" si="418"/>
        <v>0</v>
      </c>
      <c r="S1164" s="219">
        <f t="shared" si="419"/>
        <v>7</v>
      </c>
      <c r="T1164" s="195"/>
      <c r="U1164" s="196">
        <v>2</v>
      </c>
      <c r="V1164" s="89">
        <f t="shared" si="414"/>
        <v>0</v>
      </c>
      <c r="W1164" s="220" t="s">
        <v>152</v>
      </c>
      <c r="X1164" s="221" t="s">
        <v>1212</v>
      </c>
      <c r="Y1164" s="222" t="s">
        <v>1213</v>
      </c>
      <c r="Z1164" s="199"/>
      <c r="AA1164" s="218"/>
      <c r="AB1164" s="223">
        <v>0</v>
      </c>
      <c r="AC1164" s="224" t="s">
        <v>48</v>
      </c>
      <c r="AD1164" s="225">
        <f t="shared" si="420"/>
        <v>410</v>
      </c>
      <c r="AE1164" s="226">
        <f>CEILING(AD1164+AD1164*'[1]Nastavení cen'!$J$17,1)</f>
        <v>599</v>
      </c>
      <c r="AF1164" s="226">
        <f t="shared" si="421"/>
        <v>0</v>
      </c>
      <c r="AG1164" s="241">
        <f>CEILING(AX1164+(AX1164*'[1]Nastavení cen'!$G$17),1)</f>
        <v>250</v>
      </c>
      <c r="AH1164" s="242">
        <f>CEILING(AG1164*'[1]Nastavení cen'!$K$17,1)+AG1164</f>
        <v>325</v>
      </c>
      <c r="AI1164" s="242">
        <f t="shared" si="427"/>
        <v>0</v>
      </c>
      <c r="AJ1164" s="228">
        <f t="shared" si="422"/>
        <v>924</v>
      </c>
      <c r="AK1164" s="218"/>
      <c r="AL1164" s="229">
        <f t="shared" si="423"/>
        <v>0</v>
      </c>
      <c r="AM1164" s="204"/>
      <c r="AN1164" s="230">
        <v>15</v>
      </c>
      <c r="AO1164" s="231">
        <f t="shared" si="428"/>
        <v>0</v>
      </c>
      <c r="AP1164" s="232">
        <v>0.05</v>
      </c>
      <c r="AQ1164" s="233" t="s">
        <v>41</v>
      </c>
      <c r="AR1164" s="234">
        <f t="shared" si="429"/>
        <v>0</v>
      </c>
      <c r="AS1164" s="235"/>
      <c r="AT1164" s="236"/>
      <c r="AU1164" s="237"/>
      <c r="AV1164" s="238">
        <v>63</v>
      </c>
      <c r="AW1164" s="239">
        <f>'[1]Nastavení cen'!$H$17</f>
        <v>390</v>
      </c>
      <c r="AX1164" s="240">
        <v>250</v>
      </c>
    </row>
    <row r="1165" spans="1:50" ht="17.25" hidden="1" customHeight="1" x14ac:dyDescent="0.3">
      <c r="A1165" s="213"/>
      <c r="B1165" s="214"/>
      <c r="C1165" s="215"/>
      <c r="D1165" s="186"/>
      <c r="E1165" s="184"/>
      <c r="F1165" s="185"/>
      <c r="G1165" s="186"/>
      <c r="H1165" s="186"/>
      <c r="I1165" s="187"/>
      <c r="J1165" s="188"/>
      <c r="K1165" s="216"/>
      <c r="L1165" s="186"/>
      <c r="M1165" s="186"/>
      <c r="N1165" s="187"/>
      <c r="O1165" s="191"/>
      <c r="P1165" s="434" t="s">
        <v>1191</v>
      </c>
      <c r="Q1165" s="218"/>
      <c r="R1165" s="219">
        <f t="shared" si="418"/>
        <v>0</v>
      </c>
      <c r="S1165" s="219">
        <f t="shared" si="419"/>
        <v>7</v>
      </c>
      <c r="T1165" s="195"/>
      <c r="U1165" s="196">
        <v>2</v>
      </c>
      <c r="V1165" s="89">
        <f t="shared" si="414"/>
        <v>0</v>
      </c>
      <c r="W1165" s="220" t="s">
        <v>152</v>
      </c>
      <c r="X1165" s="221" t="s">
        <v>1214</v>
      </c>
      <c r="Y1165" s="222" t="s">
        <v>1215</v>
      </c>
      <c r="Z1165" s="199"/>
      <c r="AA1165" s="218"/>
      <c r="AB1165" s="223">
        <v>0</v>
      </c>
      <c r="AC1165" s="224" t="s">
        <v>48</v>
      </c>
      <c r="AD1165" s="225">
        <f t="shared" si="420"/>
        <v>410</v>
      </c>
      <c r="AE1165" s="226">
        <f>CEILING(AD1165+AD1165*'[1]Nastavení cen'!$J$17,1)</f>
        <v>599</v>
      </c>
      <c r="AF1165" s="226">
        <f t="shared" si="421"/>
        <v>0</v>
      </c>
      <c r="AG1165" s="241">
        <f>CEILING(AX1165+(AX1165*'[1]Nastavení cen'!$G$17),1)</f>
        <v>303</v>
      </c>
      <c r="AH1165" s="242">
        <f>CEILING(AG1165*'[1]Nastavení cen'!$K$17,1)+AG1165</f>
        <v>394</v>
      </c>
      <c r="AI1165" s="242">
        <f t="shared" si="427"/>
        <v>0</v>
      </c>
      <c r="AJ1165" s="228">
        <f t="shared" si="422"/>
        <v>993</v>
      </c>
      <c r="AK1165" s="218"/>
      <c r="AL1165" s="229">
        <f t="shared" si="423"/>
        <v>0</v>
      </c>
      <c r="AM1165" s="204"/>
      <c r="AN1165" s="230">
        <v>16</v>
      </c>
      <c r="AO1165" s="231">
        <f t="shared" si="428"/>
        <v>0</v>
      </c>
      <c r="AP1165" s="232">
        <v>0.05</v>
      </c>
      <c r="AQ1165" s="233" t="s">
        <v>41</v>
      </c>
      <c r="AR1165" s="234">
        <f t="shared" si="429"/>
        <v>0</v>
      </c>
      <c r="AS1165" s="235"/>
      <c r="AT1165" s="236"/>
      <c r="AU1165" s="237"/>
      <c r="AV1165" s="238">
        <v>63</v>
      </c>
      <c r="AW1165" s="239">
        <f>'[1]Nastavení cen'!$H$17</f>
        <v>390</v>
      </c>
      <c r="AX1165" s="240">
        <v>303</v>
      </c>
    </row>
    <row r="1166" spans="1:50" ht="17.25" hidden="1" customHeight="1" x14ac:dyDescent="0.3">
      <c r="A1166" s="213"/>
      <c r="B1166" s="214"/>
      <c r="C1166" s="215"/>
      <c r="D1166" s="186"/>
      <c r="E1166" s="184"/>
      <c r="F1166" s="185"/>
      <c r="G1166" s="186"/>
      <c r="H1166" s="186"/>
      <c r="I1166" s="187"/>
      <c r="J1166" s="188"/>
      <c r="K1166" s="216"/>
      <c r="L1166" s="186"/>
      <c r="M1166" s="186"/>
      <c r="N1166" s="187"/>
      <c r="O1166" s="191"/>
      <c r="P1166" s="434" t="s">
        <v>1191</v>
      </c>
      <c r="Q1166" s="218"/>
      <c r="R1166" s="219">
        <f t="shared" si="418"/>
        <v>0</v>
      </c>
      <c r="S1166" s="219">
        <f t="shared" si="419"/>
        <v>7</v>
      </c>
      <c r="T1166" s="195"/>
      <c r="U1166" s="196">
        <v>2</v>
      </c>
      <c r="V1166" s="89">
        <f t="shared" si="414"/>
        <v>0</v>
      </c>
      <c r="W1166" s="220" t="s">
        <v>152</v>
      </c>
      <c r="X1166" s="221" t="s">
        <v>1216</v>
      </c>
      <c r="Y1166" s="222" t="s">
        <v>1207</v>
      </c>
      <c r="Z1166" s="199"/>
      <c r="AA1166" s="218"/>
      <c r="AB1166" s="223">
        <v>0</v>
      </c>
      <c r="AC1166" s="224" t="s">
        <v>48</v>
      </c>
      <c r="AD1166" s="225">
        <f t="shared" si="420"/>
        <v>423</v>
      </c>
      <c r="AE1166" s="226">
        <f>CEILING(AD1166+AD1166*'[1]Nastavení cen'!$J$17,1)</f>
        <v>618</v>
      </c>
      <c r="AF1166" s="226">
        <f t="shared" si="421"/>
        <v>0</v>
      </c>
      <c r="AG1166" s="241">
        <f>CEILING(AX1166+(AX1166*'[1]Nastavení cen'!$G$17),1)</f>
        <v>270</v>
      </c>
      <c r="AH1166" s="242">
        <f>CEILING(AG1166*'[1]Nastavení cen'!$K$17,1)+AG1166</f>
        <v>351</v>
      </c>
      <c r="AI1166" s="242">
        <f t="shared" si="427"/>
        <v>0</v>
      </c>
      <c r="AJ1166" s="228">
        <f t="shared" si="422"/>
        <v>969</v>
      </c>
      <c r="AK1166" s="218"/>
      <c r="AL1166" s="229">
        <f t="shared" si="423"/>
        <v>0</v>
      </c>
      <c r="AM1166" s="204"/>
      <c r="AN1166" s="230">
        <v>15</v>
      </c>
      <c r="AO1166" s="231">
        <f t="shared" si="428"/>
        <v>0</v>
      </c>
      <c r="AP1166" s="232">
        <v>0.05</v>
      </c>
      <c r="AQ1166" s="233" t="s">
        <v>41</v>
      </c>
      <c r="AR1166" s="234">
        <f t="shared" si="429"/>
        <v>0</v>
      </c>
      <c r="AS1166" s="235"/>
      <c r="AT1166" s="236"/>
      <c r="AU1166" s="237"/>
      <c r="AV1166" s="238">
        <v>65</v>
      </c>
      <c r="AW1166" s="239">
        <f>'[1]Nastavení cen'!$H$17</f>
        <v>390</v>
      </c>
      <c r="AX1166" s="240">
        <v>270</v>
      </c>
    </row>
    <row r="1167" spans="1:50" ht="17.25" hidden="1" customHeight="1" x14ac:dyDescent="0.3">
      <c r="A1167" s="213"/>
      <c r="B1167" s="214"/>
      <c r="C1167" s="215"/>
      <c r="D1167" s="186"/>
      <c r="E1167" s="184"/>
      <c r="F1167" s="185"/>
      <c r="G1167" s="186"/>
      <c r="H1167" s="186"/>
      <c r="I1167" s="187"/>
      <c r="J1167" s="188"/>
      <c r="K1167" s="216"/>
      <c r="L1167" s="186"/>
      <c r="M1167" s="186"/>
      <c r="N1167" s="187"/>
      <c r="O1167" s="191"/>
      <c r="P1167" s="434" t="s">
        <v>1191</v>
      </c>
      <c r="Q1167" s="218"/>
      <c r="R1167" s="219">
        <f t="shared" si="418"/>
        <v>0</v>
      </c>
      <c r="S1167" s="219">
        <f t="shared" si="419"/>
        <v>7</v>
      </c>
      <c r="T1167" s="195"/>
      <c r="U1167" s="196">
        <v>4</v>
      </c>
      <c r="V1167" s="89">
        <f t="shared" si="414"/>
        <v>0</v>
      </c>
      <c r="W1167" s="220" t="s">
        <v>152</v>
      </c>
      <c r="X1167" s="221" t="s">
        <v>1216</v>
      </c>
      <c r="Y1167" s="222" t="s">
        <v>43</v>
      </c>
      <c r="Z1167" s="199"/>
      <c r="AA1167" s="218"/>
      <c r="AB1167" s="223">
        <v>0</v>
      </c>
      <c r="AC1167" s="224" t="s">
        <v>48</v>
      </c>
      <c r="AD1167" s="225">
        <f t="shared" si="420"/>
        <v>423</v>
      </c>
      <c r="AE1167" s="226">
        <f>CEILING(AD1167+AD1167*'[1]Nastavení cen'!$J$17,1)</f>
        <v>618</v>
      </c>
      <c r="AF1167" s="226">
        <f t="shared" si="421"/>
        <v>0</v>
      </c>
      <c r="AG1167" s="241"/>
      <c r="AH1167" s="242"/>
      <c r="AI1167" s="242"/>
      <c r="AJ1167" s="228">
        <f t="shared" si="422"/>
        <v>618</v>
      </c>
      <c r="AK1167" s="218"/>
      <c r="AL1167" s="229">
        <f t="shared" si="423"/>
        <v>0</v>
      </c>
      <c r="AM1167" s="204"/>
      <c r="AN1167" s="230" t="s">
        <v>41</v>
      </c>
      <c r="AO1167" s="231" t="s">
        <v>41</v>
      </c>
      <c r="AP1167" s="245" t="s">
        <v>41</v>
      </c>
      <c r="AQ1167" s="233" t="s">
        <v>41</v>
      </c>
      <c r="AR1167" s="234" t="s">
        <v>41</v>
      </c>
      <c r="AS1167" s="235"/>
      <c r="AT1167" s="236"/>
      <c r="AU1167" s="237"/>
      <c r="AV1167" s="238">
        <v>65</v>
      </c>
      <c r="AW1167" s="239">
        <f>'[1]Nastavení cen'!$H$17</f>
        <v>390</v>
      </c>
      <c r="AX1167" s="240"/>
    </row>
    <row r="1168" spans="1:50" ht="17.25" hidden="1" customHeight="1" x14ac:dyDescent="0.3">
      <c r="A1168" s="213"/>
      <c r="B1168" s="214"/>
      <c r="C1168" s="215"/>
      <c r="D1168" s="186"/>
      <c r="E1168" s="184"/>
      <c r="F1168" s="185"/>
      <c r="G1168" s="186"/>
      <c r="H1168" s="186"/>
      <c r="I1168" s="187"/>
      <c r="J1168" s="188"/>
      <c r="K1168" s="216"/>
      <c r="L1168" s="186"/>
      <c r="M1168" s="186"/>
      <c r="N1168" s="187"/>
      <c r="O1168" s="191"/>
      <c r="P1168" s="434" t="s">
        <v>1191</v>
      </c>
      <c r="Q1168" s="218"/>
      <c r="R1168" s="219">
        <f t="shared" si="418"/>
        <v>0</v>
      </c>
      <c r="S1168" s="219">
        <f t="shared" si="419"/>
        <v>7</v>
      </c>
      <c r="T1168" s="195"/>
      <c r="U1168" s="196">
        <v>2</v>
      </c>
      <c r="V1168" s="89">
        <f t="shared" si="414"/>
        <v>0</v>
      </c>
      <c r="W1168" s="220" t="s">
        <v>152</v>
      </c>
      <c r="X1168" s="221" t="s">
        <v>1216</v>
      </c>
      <c r="Y1168" s="222" t="s">
        <v>1217</v>
      </c>
      <c r="Z1168" s="199"/>
      <c r="AA1168" s="218"/>
      <c r="AB1168" s="223">
        <v>0</v>
      </c>
      <c r="AC1168" s="224" t="s">
        <v>48</v>
      </c>
      <c r="AD1168" s="225">
        <f t="shared" si="420"/>
        <v>436</v>
      </c>
      <c r="AE1168" s="226">
        <f>CEILING(AD1168+AD1168*'[1]Nastavení cen'!$J$17,1)</f>
        <v>637</v>
      </c>
      <c r="AF1168" s="226">
        <f t="shared" si="421"/>
        <v>0</v>
      </c>
      <c r="AG1168" s="241">
        <f>CEILING(AX1168+(AX1168*'[1]Nastavení cen'!$G$17),1)</f>
        <v>295</v>
      </c>
      <c r="AH1168" s="242">
        <f>CEILING(AG1168*'[1]Nastavení cen'!$K$17,1)+AG1168</f>
        <v>384</v>
      </c>
      <c r="AI1168" s="242">
        <f t="shared" ref="AI1168:AI1169" si="430">(AB1168*AH1168)</f>
        <v>0</v>
      </c>
      <c r="AJ1168" s="228">
        <f t="shared" si="422"/>
        <v>1021</v>
      </c>
      <c r="AK1168" s="218"/>
      <c r="AL1168" s="229">
        <f t="shared" si="423"/>
        <v>0</v>
      </c>
      <c r="AM1168" s="204"/>
      <c r="AN1168" s="230">
        <v>18</v>
      </c>
      <c r="AO1168" s="231">
        <f t="shared" ref="AO1168:AO1169" si="431">AB1168*AN1168</f>
        <v>0</v>
      </c>
      <c r="AP1168" s="232">
        <v>0.05</v>
      </c>
      <c r="AQ1168" s="233" t="s">
        <v>41</v>
      </c>
      <c r="AR1168" s="234">
        <f t="shared" ref="AR1168:AR1169" si="432">AO1168*AP1168</f>
        <v>0</v>
      </c>
      <c r="AS1168" s="235"/>
      <c r="AT1168" s="236"/>
      <c r="AU1168" s="237"/>
      <c r="AV1168" s="238" t="s">
        <v>1218</v>
      </c>
      <c r="AW1168" s="239">
        <f>'[1]Nastavení cen'!$H$17</f>
        <v>390</v>
      </c>
      <c r="AX1168" s="240">
        <v>295</v>
      </c>
    </row>
    <row r="1169" spans="1:50" ht="17.25" hidden="1" customHeight="1" x14ac:dyDescent="0.3">
      <c r="A1169" s="213"/>
      <c r="B1169" s="214"/>
      <c r="C1169" s="215"/>
      <c r="D1169" s="186"/>
      <c r="E1169" s="184"/>
      <c r="F1169" s="185"/>
      <c r="G1169" s="186"/>
      <c r="H1169" s="186"/>
      <c r="I1169" s="187"/>
      <c r="J1169" s="188"/>
      <c r="K1169" s="216"/>
      <c r="L1169" s="186"/>
      <c r="M1169" s="186"/>
      <c r="N1169" s="187"/>
      <c r="O1169" s="191"/>
      <c r="P1169" s="434" t="s">
        <v>1191</v>
      </c>
      <c r="Q1169" s="218"/>
      <c r="R1169" s="219">
        <f t="shared" si="418"/>
        <v>0</v>
      </c>
      <c r="S1169" s="219">
        <f t="shared" si="419"/>
        <v>7</v>
      </c>
      <c r="T1169" s="195"/>
      <c r="U1169" s="196">
        <v>2</v>
      </c>
      <c r="V1169" s="89">
        <f t="shared" si="414"/>
        <v>0</v>
      </c>
      <c r="W1169" s="220" t="s">
        <v>152</v>
      </c>
      <c r="X1169" s="221" t="s">
        <v>1219</v>
      </c>
      <c r="Y1169" s="222" t="s">
        <v>1209</v>
      </c>
      <c r="Z1169" s="199"/>
      <c r="AA1169" s="218"/>
      <c r="AB1169" s="223">
        <v>0</v>
      </c>
      <c r="AC1169" s="224" t="s">
        <v>48</v>
      </c>
      <c r="AD1169" s="225">
        <f t="shared" si="420"/>
        <v>494</v>
      </c>
      <c r="AE1169" s="226">
        <f>CEILING(AD1169+AD1169*'[1]Nastavení cen'!$J$17,1)</f>
        <v>722</v>
      </c>
      <c r="AF1169" s="226">
        <f t="shared" si="421"/>
        <v>0</v>
      </c>
      <c r="AG1169" s="241">
        <f>CEILING(AX1169+(AX1169*'[1]Nastavení cen'!$G$17),1)</f>
        <v>325</v>
      </c>
      <c r="AH1169" s="242">
        <f>CEILING(AG1169*'[1]Nastavení cen'!$K$17,1)+AG1169</f>
        <v>423</v>
      </c>
      <c r="AI1169" s="242">
        <f t="shared" si="430"/>
        <v>0</v>
      </c>
      <c r="AJ1169" s="228">
        <f t="shared" si="422"/>
        <v>1145</v>
      </c>
      <c r="AK1169" s="218"/>
      <c r="AL1169" s="229">
        <f t="shared" si="423"/>
        <v>0</v>
      </c>
      <c r="AM1169" s="204"/>
      <c r="AN1169" s="230">
        <v>20</v>
      </c>
      <c r="AO1169" s="231">
        <f t="shared" si="431"/>
        <v>0</v>
      </c>
      <c r="AP1169" s="232">
        <v>0.05</v>
      </c>
      <c r="AQ1169" s="233" t="s">
        <v>41</v>
      </c>
      <c r="AR1169" s="234">
        <f t="shared" si="432"/>
        <v>0</v>
      </c>
      <c r="AS1169" s="235"/>
      <c r="AT1169" s="236"/>
      <c r="AU1169" s="237"/>
      <c r="AV1169" s="238">
        <v>76</v>
      </c>
      <c r="AW1169" s="239">
        <f>'[1]Nastavení cen'!$H$17</f>
        <v>390</v>
      </c>
      <c r="AX1169" s="240">
        <v>325</v>
      </c>
    </row>
    <row r="1170" spans="1:50" ht="17.25" hidden="1" customHeight="1" x14ac:dyDescent="0.3">
      <c r="A1170" s="213"/>
      <c r="B1170" s="214"/>
      <c r="C1170" s="215"/>
      <c r="D1170" s="186"/>
      <c r="E1170" s="184"/>
      <c r="F1170" s="185"/>
      <c r="G1170" s="186"/>
      <c r="H1170" s="186"/>
      <c r="I1170" s="187"/>
      <c r="J1170" s="188"/>
      <c r="K1170" s="216"/>
      <c r="L1170" s="186"/>
      <c r="M1170" s="186"/>
      <c r="N1170" s="187"/>
      <c r="O1170" s="191"/>
      <c r="P1170" s="434" t="s">
        <v>1191</v>
      </c>
      <c r="Q1170" s="218"/>
      <c r="R1170" s="219">
        <f t="shared" si="418"/>
        <v>0</v>
      </c>
      <c r="S1170" s="219">
        <f t="shared" si="419"/>
        <v>7</v>
      </c>
      <c r="T1170" s="195"/>
      <c r="U1170" s="196">
        <v>4</v>
      </c>
      <c r="V1170" s="89">
        <f t="shared" si="414"/>
        <v>0</v>
      </c>
      <c r="W1170" s="220" t="s">
        <v>152</v>
      </c>
      <c r="X1170" s="221" t="s">
        <v>1220</v>
      </c>
      <c r="Y1170" s="222" t="s">
        <v>43</v>
      </c>
      <c r="Z1170" s="199"/>
      <c r="AA1170" s="218"/>
      <c r="AB1170" s="223">
        <v>0</v>
      </c>
      <c r="AC1170" s="224" t="s">
        <v>48</v>
      </c>
      <c r="AD1170" s="225">
        <f t="shared" si="420"/>
        <v>917</v>
      </c>
      <c r="AE1170" s="226">
        <f>CEILING(AD1170+AD1170*'[1]Nastavení cen'!$J$17,1)</f>
        <v>1339</v>
      </c>
      <c r="AF1170" s="226">
        <f t="shared" si="421"/>
        <v>0</v>
      </c>
      <c r="AG1170" s="241"/>
      <c r="AH1170" s="242"/>
      <c r="AI1170" s="242"/>
      <c r="AJ1170" s="228">
        <f t="shared" si="422"/>
        <v>1339</v>
      </c>
      <c r="AK1170" s="218"/>
      <c r="AL1170" s="229">
        <f t="shared" si="423"/>
        <v>0</v>
      </c>
      <c r="AM1170" s="204"/>
      <c r="AN1170" s="230" t="s">
        <v>41</v>
      </c>
      <c r="AO1170" s="231" t="s">
        <v>41</v>
      </c>
      <c r="AP1170" s="245" t="s">
        <v>41</v>
      </c>
      <c r="AQ1170" s="233" t="s">
        <v>41</v>
      </c>
      <c r="AR1170" s="234" t="s">
        <v>41</v>
      </c>
      <c r="AS1170" s="235"/>
      <c r="AT1170" s="236"/>
      <c r="AU1170" s="237"/>
      <c r="AV1170" s="238">
        <v>141</v>
      </c>
      <c r="AW1170" s="239">
        <f>'[1]Nastavení cen'!$H$17</f>
        <v>390</v>
      </c>
      <c r="AX1170" s="240"/>
    </row>
    <row r="1171" spans="1:50" ht="17.25" hidden="1" customHeight="1" x14ac:dyDescent="0.3">
      <c r="A1171" s="213"/>
      <c r="B1171" s="214"/>
      <c r="C1171" s="215"/>
      <c r="D1171" s="186"/>
      <c r="E1171" s="184"/>
      <c r="F1171" s="185"/>
      <c r="G1171" s="186"/>
      <c r="H1171" s="186"/>
      <c r="I1171" s="187"/>
      <c r="J1171" s="188"/>
      <c r="K1171" s="216"/>
      <c r="L1171" s="186"/>
      <c r="M1171" s="186"/>
      <c r="N1171" s="187"/>
      <c r="O1171" s="191"/>
      <c r="P1171" s="434" t="s">
        <v>1191</v>
      </c>
      <c r="Q1171" s="218"/>
      <c r="R1171" s="219">
        <f t="shared" si="418"/>
        <v>0</v>
      </c>
      <c r="S1171" s="219">
        <f t="shared" si="419"/>
        <v>7</v>
      </c>
      <c r="T1171" s="195"/>
      <c r="U1171" s="196">
        <v>4</v>
      </c>
      <c r="V1171" s="89">
        <f t="shared" si="414"/>
        <v>0</v>
      </c>
      <c r="W1171" s="220" t="s">
        <v>152</v>
      </c>
      <c r="X1171" s="221" t="s">
        <v>1221</v>
      </c>
      <c r="Y1171" s="222" t="s">
        <v>43</v>
      </c>
      <c r="Z1171" s="199"/>
      <c r="AA1171" s="218"/>
      <c r="AB1171" s="223">
        <v>0</v>
      </c>
      <c r="AC1171" s="224" t="s">
        <v>48</v>
      </c>
      <c r="AD1171" s="225">
        <f t="shared" si="420"/>
        <v>241</v>
      </c>
      <c r="AE1171" s="226">
        <f>CEILING(AD1171+AD1171*'[1]Nastavení cen'!$J$17,1)</f>
        <v>352</v>
      </c>
      <c r="AF1171" s="226">
        <f t="shared" si="421"/>
        <v>0</v>
      </c>
      <c r="AG1171" s="241"/>
      <c r="AH1171" s="242"/>
      <c r="AI1171" s="242"/>
      <c r="AJ1171" s="228">
        <f t="shared" si="422"/>
        <v>352</v>
      </c>
      <c r="AK1171" s="218"/>
      <c r="AL1171" s="229">
        <f t="shared" si="423"/>
        <v>0</v>
      </c>
      <c r="AM1171" s="204"/>
      <c r="AN1171" s="230" t="s">
        <v>41</v>
      </c>
      <c r="AO1171" s="231" t="s">
        <v>41</v>
      </c>
      <c r="AP1171" s="245" t="s">
        <v>41</v>
      </c>
      <c r="AQ1171" s="233" t="s">
        <v>41</v>
      </c>
      <c r="AR1171" s="234" t="s">
        <v>41</v>
      </c>
      <c r="AS1171" s="235"/>
      <c r="AT1171" s="236"/>
      <c r="AU1171" s="237"/>
      <c r="AV1171" s="238">
        <v>37</v>
      </c>
      <c r="AW1171" s="239">
        <f>'[1]Nastavení cen'!$H$17</f>
        <v>390</v>
      </c>
      <c r="AX1171" s="240"/>
    </row>
    <row r="1172" spans="1:50" ht="17.25" hidden="1" customHeight="1" x14ac:dyDescent="0.3">
      <c r="A1172" s="213"/>
      <c r="B1172" s="214"/>
      <c r="C1172" s="215"/>
      <c r="D1172" s="186"/>
      <c r="E1172" s="184"/>
      <c r="F1172" s="185"/>
      <c r="G1172" s="186"/>
      <c r="H1172" s="186"/>
      <c r="I1172" s="187"/>
      <c r="J1172" s="188"/>
      <c r="K1172" s="216"/>
      <c r="L1172" s="186"/>
      <c r="M1172" s="186"/>
      <c r="N1172" s="187"/>
      <c r="O1172" s="191"/>
      <c r="P1172" s="434" t="s">
        <v>1191</v>
      </c>
      <c r="Q1172" s="218"/>
      <c r="R1172" s="219">
        <f t="shared" si="418"/>
        <v>0</v>
      </c>
      <c r="S1172" s="219">
        <f t="shared" si="419"/>
        <v>7</v>
      </c>
      <c r="T1172" s="195"/>
      <c r="U1172" s="196">
        <v>1</v>
      </c>
      <c r="V1172" s="89">
        <f t="shared" si="414"/>
        <v>0</v>
      </c>
      <c r="W1172" s="220" t="s">
        <v>1222</v>
      </c>
      <c r="X1172" s="221" t="s">
        <v>1223</v>
      </c>
      <c r="Y1172" s="222" t="s">
        <v>1224</v>
      </c>
      <c r="Z1172" s="199"/>
      <c r="AA1172" s="218"/>
      <c r="AB1172" s="223">
        <v>0</v>
      </c>
      <c r="AC1172" s="224" t="s">
        <v>48</v>
      </c>
      <c r="AD1172" s="225">
        <f t="shared" si="420"/>
        <v>52</v>
      </c>
      <c r="AE1172" s="226">
        <f>CEILING(AD1172+AD1172*'[1]Nastavení cen'!$J$17,1)</f>
        <v>76</v>
      </c>
      <c r="AF1172" s="226">
        <f t="shared" si="421"/>
        <v>0</v>
      </c>
      <c r="AG1172" s="241">
        <f>CEILING(AX1172+(AX1172*'[1]Nastavení cen'!$G$17),1)</f>
        <v>40</v>
      </c>
      <c r="AH1172" s="242">
        <f>CEILING(AG1172*'[1]Nastavení cen'!$K$17,1)+AG1172</f>
        <v>52</v>
      </c>
      <c r="AI1172" s="242">
        <f t="shared" ref="AI1172:AI1193" si="433">(AB1172*AH1172)</f>
        <v>0</v>
      </c>
      <c r="AJ1172" s="228">
        <f t="shared" si="422"/>
        <v>128</v>
      </c>
      <c r="AK1172" s="218"/>
      <c r="AL1172" s="229">
        <f t="shared" si="423"/>
        <v>0</v>
      </c>
      <c r="AM1172" s="204"/>
      <c r="AN1172" s="230">
        <v>0.8</v>
      </c>
      <c r="AO1172" s="231">
        <f t="shared" ref="AO1172:AO1193" si="434">AB1172*AN1172</f>
        <v>0</v>
      </c>
      <c r="AP1172" s="232">
        <v>0.05</v>
      </c>
      <c r="AQ1172" s="233" t="s">
        <v>41</v>
      </c>
      <c r="AR1172" s="234">
        <f t="shared" ref="AR1172:AR1193" si="435">AO1172*AP1172</f>
        <v>0</v>
      </c>
      <c r="AS1172" s="235"/>
      <c r="AT1172" s="236"/>
      <c r="AU1172" s="237"/>
      <c r="AV1172" s="238">
        <v>8</v>
      </c>
      <c r="AW1172" s="239">
        <f>'[1]Nastavení cen'!$H$17</f>
        <v>390</v>
      </c>
      <c r="AX1172" s="240">
        <v>40</v>
      </c>
    </row>
    <row r="1173" spans="1:50" ht="17.25" hidden="1" customHeight="1" x14ac:dyDescent="0.3">
      <c r="A1173" s="213"/>
      <c r="B1173" s="214"/>
      <c r="C1173" s="215"/>
      <c r="D1173" s="186"/>
      <c r="E1173" s="184"/>
      <c r="F1173" s="185"/>
      <c r="G1173" s="186"/>
      <c r="H1173" s="186"/>
      <c r="I1173" s="187"/>
      <c r="J1173" s="188"/>
      <c r="K1173" s="216"/>
      <c r="L1173" s="186"/>
      <c r="M1173" s="186"/>
      <c r="N1173" s="187"/>
      <c r="O1173" s="191"/>
      <c r="P1173" s="434" t="s">
        <v>1191</v>
      </c>
      <c r="Q1173" s="218"/>
      <c r="R1173" s="219">
        <f t="shared" si="418"/>
        <v>0</v>
      </c>
      <c r="S1173" s="219">
        <f t="shared" si="419"/>
        <v>7</v>
      </c>
      <c r="T1173" s="195"/>
      <c r="U1173" s="196">
        <v>5</v>
      </c>
      <c r="V1173" s="89">
        <f t="shared" si="414"/>
        <v>0</v>
      </c>
      <c r="W1173" s="220" t="s">
        <v>1222</v>
      </c>
      <c r="X1173" s="221" t="s">
        <v>1223</v>
      </c>
      <c r="Y1173" s="222" t="s">
        <v>1225</v>
      </c>
      <c r="Z1173" s="199"/>
      <c r="AA1173" s="218"/>
      <c r="AB1173" s="223">
        <v>0</v>
      </c>
      <c r="AC1173" s="224" t="s">
        <v>48</v>
      </c>
      <c r="AD1173" s="225">
        <f t="shared" si="420"/>
        <v>52</v>
      </c>
      <c r="AE1173" s="226">
        <f>CEILING(AD1173+AD1173*'[1]Nastavení cen'!$J$17,1)</f>
        <v>76</v>
      </c>
      <c r="AF1173" s="226">
        <f t="shared" si="421"/>
        <v>0</v>
      </c>
      <c r="AG1173" s="227">
        <f>CEILING(AX1173+(AX1173*'[1]Nastavení cen'!$G$17),1)</f>
        <v>40</v>
      </c>
      <c r="AH1173" s="227">
        <f>CEILING(AG1173*'[1]Nastavení cen'!$K$17,1)+AG1173</f>
        <v>52</v>
      </c>
      <c r="AI1173" s="227">
        <f t="shared" si="433"/>
        <v>0</v>
      </c>
      <c r="AJ1173" s="228">
        <f t="shared" si="422"/>
        <v>128</v>
      </c>
      <c r="AK1173" s="218"/>
      <c r="AL1173" s="229">
        <f t="shared" si="423"/>
        <v>0</v>
      </c>
      <c r="AM1173" s="204"/>
      <c r="AN1173" s="230">
        <v>0.8</v>
      </c>
      <c r="AO1173" s="231">
        <f t="shared" si="434"/>
        <v>0</v>
      </c>
      <c r="AP1173" s="232">
        <v>0.05</v>
      </c>
      <c r="AQ1173" s="233" t="s">
        <v>41</v>
      </c>
      <c r="AR1173" s="234">
        <f t="shared" si="435"/>
        <v>0</v>
      </c>
      <c r="AS1173" s="235"/>
      <c r="AT1173" s="236"/>
      <c r="AU1173" s="237"/>
      <c r="AV1173" s="238">
        <v>8</v>
      </c>
      <c r="AW1173" s="239">
        <f>'[1]Nastavení cen'!$H$17</f>
        <v>390</v>
      </c>
      <c r="AX1173" s="240">
        <v>40</v>
      </c>
    </row>
    <row r="1174" spans="1:50" ht="17.25" hidden="1" customHeight="1" x14ac:dyDescent="0.3">
      <c r="A1174" s="213"/>
      <c r="B1174" s="214"/>
      <c r="C1174" s="215"/>
      <c r="D1174" s="186"/>
      <c r="E1174" s="184"/>
      <c r="F1174" s="185"/>
      <c r="G1174" s="186"/>
      <c r="H1174" s="186"/>
      <c r="I1174" s="187"/>
      <c r="J1174" s="188"/>
      <c r="K1174" s="216"/>
      <c r="L1174" s="186"/>
      <c r="M1174" s="186"/>
      <c r="N1174" s="187"/>
      <c r="O1174" s="191"/>
      <c r="P1174" s="434" t="s">
        <v>1191</v>
      </c>
      <c r="Q1174" s="218"/>
      <c r="R1174" s="219">
        <f t="shared" si="418"/>
        <v>0</v>
      </c>
      <c r="S1174" s="219">
        <f t="shared" si="419"/>
        <v>7</v>
      </c>
      <c r="T1174" s="195"/>
      <c r="U1174" s="196">
        <v>1</v>
      </c>
      <c r="V1174" s="89">
        <f t="shared" si="414"/>
        <v>0</v>
      </c>
      <c r="W1174" s="220" t="s">
        <v>1222</v>
      </c>
      <c r="X1174" s="221" t="s">
        <v>1226</v>
      </c>
      <c r="Y1174" s="222" t="s">
        <v>1224</v>
      </c>
      <c r="Z1174" s="199"/>
      <c r="AA1174" s="218"/>
      <c r="AB1174" s="223">
        <v>0</v>
      </c>
      <c r="AC1174" s="224" t="s">
        <v>48</v>
      </c>
      <c r="AD1174" s="225">
        <f t="shared" si="420"/>
        <v>39</v>
      </c>
      <c r="AE1174" s="226">
        <f>CEILING(AD1174+AD1174*'[1]Nastavení cen'!$J$17,1)</f>
        <v>57</v>
      </c>
      <c r="AF1174" s="226">
        <f t="shared" si="421"/>
        <v>0</v>
      </c>
      <c r="AG1174" s="241">
        <f>CEILING(AX1174+(AX1174*'[1]Nastavení cen'!$G$17),1)</f>
        <v>40</v>
      </c>
      <c r="AH1174" s="242">
        <f>CEILING(AG1174*'[1]Nastavení cen'!$K$17,1)+AG1174</f>
        <v>52</v>
      </c>
      <c r="AI1174" s="242">
        <f t="shared" si="433"/>
        <v>0</v>
      </c>
      <c r="AJ1174" s="228">
        <f t="shared" si="422"/>
        <v>109</v>
      </c>
      <c r="AK1174" s="218"/>
      <c r="AL1174" s="229">
        <f t="shared" si="423"/>
        <v>0</v>
      </c>
      <c r="AM1174" s="204"/>
      <c r="AN1174" s="230">
        <v>0.8</v>
      </c>
      <c r="AO1174" s="231">
        <f t="shared" si="434"/>
        <v>0</v>
      </c>
      <c r="AP1174" s="232">
        <v>0.05</v>
      </c>
      <c r="AQ1174" s="233" t="s">
        <v>41</v>
      </c>
      <c r="AR1174" s="234">
        <f t="shared" si="435"/>
        <v>0</v>
      </c>
      <c r="AS1174" s="235"/>
      <c r="AT1174" s="236"/>
      <c r="AU1174" s="237"/>
      <c r="AV1174" s="238">
        <v>6</v>
      </c>
      <c r="AW1174" s="239">
        <f>'[1]Nastavení cen'!$H$17</f>
        <v>390</v>
      </c>
      <c r="AX1174" s="240">
        <v>40</v>
      </c>
    </row>
    <row r="1175" spans="1:50" ht="17.25" hidden="1" customHeight="1" x14ac:dyDescent="0.3">
      <c r="A1175" s="213"/>
      <c r="B1175" s="214"/>
      <c r="C1175" s="215"/>
      <c r="D1175" s="186"/>
      <c r="E1175" s="184"/>
      <c r="F1175" s="185"/>
      <c r="G1175" s="186"/>
      <c r="H1175" s="186"/>
      <c r="I1175" s="187"/>
      <c r="J1175" s="188"/>
      <c r="K1175" s="216"/>
      <c r="L1175" s="186"/>
      <c r="M1175" s="186"/>
      <c r="N1175" s="187"/>
      <c r="O1175" s="191"/>
      <c r="P1175" s="434" t="s">
        <v>1191</v>
      </c>
      <c r="Q1175" s="218"/>
      <c r="R1175" s="219">
        <f t="shared" si="418"/>
        <v>0</v>
      </c>
      <c r="S1175" s="219">
        <f t="shared" si="419"/>
        <v>7</v>
      </c>
      <c r="T1175" s="195"/>
      <c r="U1175" s="196">
        <v>5</v>
      </c>
      <c r="V1175" s="89">
        <f t="shared" si="414"/>
        <v>0</v>
      </c>
      <c r="W1175" s="220" t="s">
        <v>1222</v>
      </c>
      <c r="X1175" s="221" t="s">
        <v>1226</v>
      </c>
      <c r="Y1175" s="222" t="s">
        <v>1225</v>
      </c>
      <c r="Z1175" s="199"/>
      <c r="AA1175" s="218"/>
      <c r="AB1175" s="223">
        <v>0</v>
      </c>
      <c r="AC1175" s="224" t="s">
        <v>48</v>
      </c>
      <c r="AD1175" s="225">
        <f t="shared" si="420"/>
        <v>39</v>
      </c>
      <c r="AE1175" s="226">
        <f>CEILING(AD1175+AD1175*'[1]Nastavení cen'!$J$17,1)</f>
        <v>57</v>
      </c>
      <c r="AF1175" s="226">
        <f t="shared" si="421"/>
        <v>0</v>
      </c>
      <c r="AG1175" s="227">
        <f>CEILING(AX1175+(AX1175*'[1]Nastavení cen'!$G$17),1)</f>
        <v>40</v>
      </c>
      <c r="AH1175" s="227">
        <f>CEILING(AG1175*'[1]Nastavení cen'!$K$17,1)+AG1175</f>
        <v>52</v>
      </c>
      <c r="AI1175" s="227">
        <f t="shared" si="433"/>
        <v>0</v>
      </c>
      <c r="AJ1175" s="228">
        <f t="shared" si="422"/>
        <v>109</v>
      </c>
      <c r="AK1175" s="218"/>
      <c r="AL1175" s="229">
        <f t="shared" si="423"/>
        <v>0</v>
      </c>
      <c r="AM1175" s="204"/>
      <c r="AN1175" s="230">
        <v>0.8</v>
      </c>
      <c r="AO1175" s="231">
        <f t="shared" si="434"/>
        <v>0</v>
      </c>
      <c r="AP1175" s="232">
        <v>0.05</v>
      </c>
      <c r="AQ1175" s="233" t="s">
        <v>41</v>
      </c>
      <c r="AR1175" s="234">
        <f t="shared" si="435"/>
        <v>0</v>
      </c>
      <c r="AS1175" s="235"/>
      <c r="AT1175" s="236"/>
      <c r="AU1175" s="237"/>
      <c r="AV1175" s="238">
        <v>6</v>
      </c>
      <c r="AW1175" s="239">
        <f>'[1]Nastavení cen'!$H$17</f>
        <v>390</v>
      </c>
      <c r="AX1175" s="240">
        <v>40</v>
      </c>
    </row>
    <row r="1176" spans="1:50" ht="17.25" hidden="1" customHeight="1" x14ac:dyDescent="0.3">
      <c r="A1176" s="213"/>
      <c r="B1176" s="214"/>
      <c r="C1176" s="215"/>
      <c r="D1176" s="186"/>
      <c r="E1176" s="184"/>
      <c r="F1176" s="185"/>
      <c r="G1176" s="186"/>
      <c r="H1176" s="186"/>
      <c r="I1176" s="187"/>
      <c r="J1176" s="188"/>
      <c r="K1176" s="216"/>
      <c r="L1176" s="186"/>
      <c r="M1176" s="186"/>
      <c r="N1176" s="187"/>
      <c r="O1176" s="191"/>
      <c r="P1176" s="434" t="s">
        <v>1191</v>
      </c>
      <c r="Q1176" s="218"/>
      <c r="R1176" s="219">
        <f t="shared" si="418"/>
        <v>0</v>
      </c>
      <c r="S1176" s="219">
        <f t="shared" si="419"/>
        <v>7</v>
      </c>
      <c r="T1176" s="195"/>
      <c r="U1176" s="196">
        <v>1</v>
      </c>
      <c r="V1176" s="89">
        <f t="shared" si="414"/>
        <v>0</v>
      </c>
      <c r="W1176" s="220" t="s">
        <v>1222</v>
      </c>
      <c r="X1176" s="221" t="s">
        <v>1226</v>
      </c>
      <c r="Y1176" s="222" t="s">
        <v>1227</v>
      </c>
      <c r="Z1176" s="199"/>
      <c r="AA1176" s="218"/>
      <c r="AB1176" s="223">
        <v>0</v>
      </c>
      <c r="AC1176" s="224" t="s">
        <v>48</v>
      </c>
      <c r="AD1176" s="225">
        <f t="shared" si="420"/>
        <v>39</v>
      </c>
      <c r="AE1176" s="226">
        <f>CEILING(AD1176+AD1176*'[1]Nastavení cen'!$J$17,1)</f>
        <v>57</v>
      </c>
      <c r="AF1176" s="226">
        <f t="shared" si="421"/>
        <v>0</v>
      </c>
      <c r="AG1176" s="241">
        <f>CEILING(AX1176+(AX1176*'[1]Nastavení cen'!$G$17),1)</f>
        <v>50</v>
      </c>
      <c r="AH1176" s="242">
        <f>CEILING(AG1176*'[1]Nastavení cen'!$K$17,1)+AG1176</f>
        <v>65</v>
      </c>
      <c r="AI1176" s="242">
        <f t="shared" si="433"/>
        <v>0</v>
      </c>
      <c r="AJ1176" s="228">
        <f t="shared" si="422"/>
        <v>122</v>
      </c>
      <c r="AK1176" s="218"/>
      <c r="AL1176" s="229">
        <f t="shared" si="423"/>
        <v>0</v>
      </c>
      <c r="AM1176" s="204"/>
      <c r="AN1176" s="230">
        <v>1</v>
      </c>
      <c r="AO1176" s="231">
        <f t="shared" si="434"/>
        <v>0</v>
      </c>
      <c r="AP1176" s="232">
        <v>0.05</v>
      </c>
      <c r="AQ1176" s="233" t="s">
        <v>41</v>
      </c>
      <c r="AR1176" s="234">
        <f t="shared" si="435"/>
        <v>0</v>
      </c>
      <c r="AS1176" s="235"/>
      <c r="AT1176" s="236"/>
      <c r="AU1176" s="237"/>
      <c r="AV1176" s="238">
        <v>6</v>
      </c>
      <c r="AW1176" s="239">
        <f>'[1]Nastavení cen'!$H$17</f>
        <v>390</v>
      </c>
      <c r="AX1176" s="240">
        <v>50</v>
      </c>
    </row>
    <row r="1177" spans="1:50" ht="17.25" hidden="1" customHeight="1" x14ac:dyDescent="0.3">
      <c r="A1177" s="213"/>
      <c r="B1177" s="214"/>
      <c r="C1177" s="215"/>
      <c r="D1177" s="186"/>
      <c r="E1177" s="184"/>
      <c r="F1177" s="185"/>
      <c r="G1177" s="186"/>
      <c r="H1177" s="186"/>
      <c r="I1177" s="187"/>
      <c r="J1177" s="188"/>
      <c r="K1177" s="216"/>
      <c r="L1177" s="186"/>
      <c r="M1177" s="186"/>
      <c r="N1177" s="187"/>
      <c r="O1177" s="191"/>
      <c r="P1177" s="434" t="s">
        <v>1191</v>
      </c>
      <c r="Q1177" s="218"/>
      <c r="R1177" s="219">
        <f t="shared" si="418"/>
        <v>0</v>
      </c>
      <c r="S1177" s="219">
        <f t="shared" si="419"/>
        <v>7</v>
      </c>
      <c r="T1177" s="195"/>
      <c r="U1177" s="196">
        <v>5</v>
      </c>
      <c r="V1177" s="89">
        <f t="shared" si="414"/>
        <v>0</v>
      </c>
      <c r="W1177" s="220" t="s">
        <v>1222</v>
      </c>
      <c r="X1177" s="221" t="s">
        <v>1226</v>
      </c>
      <c r="Y1177" s="222" t="s">
        <v>1228</v>
      </c>
      <c r="Z1177" s="199"/>
      <c r="AA1177" s="218"/>
      <c r="AB1177" s="223">
        <v>0</v>
      </c>
      <c r="AC1177" s="224" t="s">
        <v>48</v>
      </c>
      <c r="AD1177" s="225">
        <f t="shared" si="420"/>
        <v>39</v>
      </c>
      <c r="AE1177" s="226">
        <f>CEILING(AD1177+AD1177*'[1]Nastavení cen'!$J$17,1)</f>
        <v>57</v>
      </c>
      <c r="AF1177" s="226">
        <f t="shared" si="421"/>
        <v>0</v>
      </c>
      <c r="AG1177" s="227">
        <f>CEILING(AX1177+(AX1177*'[1]Nastavení cen'!$G$17),1)</f>
        <v>50</v>
      </c>
      <c r="AH1177" s="227">
        <f>CEILING(AG1177*'[1]Nastavení cen'!$K$17,1)+AG1177</f>
        <v>65</v>
      </c>
      <c r="AI1177" s="227">
        <f t="shared" si="433"/>
        <v>0</v>
      </c>
      <c r="AJ1177" s="228">
        <f t="shared" si="422"/>
        <v>122</v>
      </c>
      <c r="AK1177" s="218"/>
      <c r="AL1177" s="229">
        <f t="shared" si="423"/>
        <v>0</v>
      </c>
      <c r="AM1177" s="204"/>
      <c r="AN1177" s="230">
        <v>1</v>
      </c>
      <c r="AO1177" s="231">
        <f t="shared" si="434"/>
        <v>0</v>
      </c>
      <c r="AP1177" s="232">
        <v>0.05</v>
      </c>
      <c r="AQ1177" s="233" t="s">
        <v>41</v>
      </c>
      <c r="AR1177" s="234">
        <f t="shared" si="435"/>
        <v>0</v>
      </c>
      <c r="AS1177" s="235"/>
      <c r="AT1177" s="236"/>
      <c r="AU1177" s="237"/>
      <c r="AV1177" s="238">
        <v>6</v>
      </c>
      <c r="AW1177" s="239">
        <f>'[1]Nastavení cen'!$H$17</f>
        <v>390</v>
      </c>
      <c r="AX1177" s="240">
        <v>50</v>
      </c>
    </row>
    <row r="1178" spans="1:50" ht="17.25" hidden="1" customHeight="1" x14ac:dyDescent="0.3">
      <c r="A1178" s="213"/>
      <c r="B1178" s="214"/>
      <c r="C1178" s="215"/>
      <c r="D1178" s="186"/>
      <c r="E1178" s="184"/>
      <c r="F1178" s="185"/>
      <c r="G1178" s="186"/>
      <c r="H1178" s="186"/>
      <c r="I1178" s="187"/>
      <c r="J1178" s="188"/>
      <c r="K1178" s="216"/>
      <c r="L1178" s="186"/>
      <c r="M1178" s="186"/>
      <c r="N1178" s="187"/>
      <c r="O1178" s="191"/>
      <c r="P1178" s="434" t="s">
        <v>1191</v>
      </c>
      <c r="Q1178" s="218"/>
      <c r="R1178" s="219">
        <f t="shared" si="418"/>
        <v>0</v>
      </c>
      <c r="S1178" s="219">
        <f t="shared" si="419"/>
        <v>7</v>
      </c>
      <c r="T1178" s="195"/>
      <c r="U1178" s="196">
        <v>2</v>
      </c>
      <c r="V1178" s="89">
        <f t="shared" si="414"/>
        <v>0</v>
      </c>
      <c r="W1178" s="220" t="s">
        <v>1222</v>
      </c>
      <c r="X1178" s="221" t="s">
        <v>1226</v>
      </c>
      <c r="Y1178" s="222" t="s">
        <v>1229</v>
      </c>
      <c r="Z1178" s="199"/>
      <c r="AA1178" s="218"/>
      <c r="AB1178" s="223">
        <v>0</v>
      </c>
      <c r="AC1178" s="224" t="s">
        <v>48</v>
      </c>
      <c r="AD1178" s="225">
        <f t="shared" si="420"/>
        <v>39</v>
      </c>
      <c r="AE1178" s="226">
        <f>CEILING(AD1178+AD1178*'[1]Nastavení cen'!$J$17,1)</f>
        <v>57</v>
      </c>
      <c r="AF1178" s="226">
        <f t="shared" si="421"/>
        <v>0</v>
      </c>
      <c r="AG1178" s="241">
        <f>CEILING(AX1178+(AX1178*'[1]Nastavení cen'!$G$17),1)</f>
        <v>60</v>
      </c>
      <c r="AH1178" s="242">
        <f>CEILING(AG1178*'[1]Nastavení cen'!$K$17,1)+AG1178</f>
        <v>78</v>
      </c>
      <c r="AI1178" s="242">
        <f t="shared" si="433"/>
        <v>0</v>
      </c>
      <c r="AJ1178" s="228">
        <f t="shared" si="422"/>
        <v>135</v>
      </c>
      <c r="AK1178" s="218"/>
      <c r="AL1178" s="229">
        <f t="shared" si="423"/>
        <v>0</v>
      </c>
      <c r="AM1178" s="204"/>
      <c r="AN1178" s="230">
        <v>0.6</v>
      </c>
      <c r="AO1178" s="231">
        <f t="shared" si="434"/>
        <v>0</v>
      </c>
      <c r="AP1178" s="232">
        <v>0.05</v>
      </c>
      <c r="AQ1178" s="233" t="s">
        <v>41</v>
      </c>
      <c r="AR1178" s="234">
        <f t="shared" si="435"/>
        <v>0</v>
      </c>
      <c r="AS1178" s="235"/>
      <c r="AT1178" s="236"/>
      <c r="AU1178" s="237"/>
      <c r="AV1178" s="238">
        <v>6</v>
      </c>
      <c r="AW1178" s="239">
        <f>'[1]Nastavení cen'!$H$17</f>
        <v>390</v>
      </c>
      <c r="AX1178" s="240">
        <v>60</v>
      </c>
    </row>
    <row r="1179" spans="1:50" ht="17.25" hidden="1" customHeight="1" x14ac:dyDescent="0.3">
      <c r="A1179" s="213"/>
      <c r="B1179" s="214"/>
      <c r="C1179" s="215"/>
      <c r="D1179" s="186"/>
      <c r="E1179" s="184"/>
      <c r="F1179" s="185"/>
      <c r="G1179" s="186"/>
      <c r="H1179" s="186"/>
      <c r="I1179" s="187"/>
      <c r="J1179" s="188"/>
      <c r="K1179" s="216"/>
      <c r="L1179" s="186"/>
      <c r="M1179" s="186"/>
      <c r="N1179" s="187"/>
      <c r="O1179" s="191"/>
      <c r="P1179" s="434" t="s">
        <v>1191</v>
      </c>
      <c r="Q1179" s="218"/>
      <c r="R1179" s="219">
        <f t="shared" si="418"/>
        <v>0</v>
      </c>
      <c r="S1179" s="219">
        <f t="shared" si="419"/>
        <v>7</v>
      </c>
      <c r="T1179" s="195"/>
      <c r="U1179" s="196">
        <v>5</v>
      </c>
      <c r="V1179" s="89">
        <f t="shared" si="414"/>
        <v>0</v>
      </c>
      <c r="W1179" s="220" t="s">
        <v>1222</v>
      </c>
      <c r="X1179" s="221" t="s">
        <v>1226</v>
      </c>
      <c r="Y1179" s="222" t="s">
        <v>1230</v>
      </c>
      <c r="Z1179" s="199"/>
      <c r="AA1179" s="218"/>
      <c r="AB1179" s="223">
        <v>0</v>
      </c>
      <c r="AC1179" s="224" t="s">
        <v>48</v>
      </c>
      <c r="AD1179" s="225">
        <f t="shared" si="420"/>
        <v>39</v>
      </c>
      <c r="AE1179" s="226">
        <f>CEILING(AD1179+AD1179*'[1]Nastavení cen'!$J$17,1)</f>
        <v>57</v>
      </c>
      <c r="AF1179" s="226">
        <f t="shared" si="421"/>
        <v>0</v>
      </c>
      <c r="AG1179" s="227">
        <f>CEILING(AX1179+(AX1179*'[1]Nastavení cen'!$G$17),1)</f>
        <v>60</v>
      </c>
      <c r="AH1179" s="227">
        <f>CEILING(AG1179*'[1]Nastavení cen'!$K$17,1)+AG1179</f>
        <v>78</v>
      </c>
      <c r="AI1179" s="227">
        <f t="shared" si="433"/>
        <v>0</v>
      </c>
      <c r="AJ1179" s="228">
        <f t="shared" si="422"/>
        <v>135</v>
      </c>
      <c r="AK1179" s="218"/>
      <c r="AL1179" s="229">
        <f t="shared" si="423"/>
        <v>0</v>
      </c>
      <c r="AM1179" s="204"/>
      <c r="AN1179" s="230">
        <v>0.6</v>
      </c>
      <c r="AO1179" s="231">
        <f t="shared" si="434"/>
        <v>0</v>
      </c>
      <c r="AP1179" s="232">
        <v>0.05</v>
      </c>
      <c r="AQ1179" s="233" t="s">
        <v>41</v>
      </c>
      <c r="AR1179" s="234">
        <f t="shared" si="435"/>
        <v>0</v>
      </c>
      <c r="AS1179" s="235"/>
      <c r="AT1179" s="236"/>
      <c r="AU1179" s="237"/>
      <c r="AV1179" s="238">
        <v>6</v>
      </c>
      <c r="AW1179" s="239">
        <f>'[1]Nastavení cen'!$H$17</f>
        <v>390</v>
      </c>
      <c r="AX1179" s="240">
        <v>60</v>
      </c>
    </row>
    <row r="1180" spans="1:50" ht="17.25" hidden="1" customHeight="1" x14ac:dyDescent="0.3">
      <c r="A1180" s="213"/>
      <c r="B1180" s="214"/>
      <c r="C1180" s="215"/>
      <c r="D1180" s="186"/>
      <c r="E1180" s="184"/>
      <c r="F1180" s="185"/>
      <c r="G1180" s="186"/>
      <c r="H1180" s="186"/>
      <c r="I1180" s="187"/>
      <c r="J1180" s="188"/>
      <c r="K1180" s="216"/>
      <c r="L1180" s="186"/>
      <c r="M1180" s="186"/>
      <c r="N1180" s="187"/>
      <c r="O1180" s="191"/>
      <c r="P1180" s="434" t="s">
        <v>1191</v>
      </c>
      <c r="Q1180" s="218"/>
      <c r="R1180" s="219">
        <f t="shared" si="418"/>
        <v>0</v>
      </c>
      <c r="S1180" s="219">
        <f t="shared" si="419"/>
        <v>7</v>
      </c>
      <c r="T1180" s="195"/>
      <c r="U1180" s="196">
        <v>2</v>
      </c>
      <c r="V1180" s="89">
        <f t="shared" si="414"/>
        <v>0</v>
      </c>
      <c r="W1180" s="220" t="s">
        <v>1222</v>
      </c>
      <c r="X1180" s="221" t="s">
        <v>1226</v>
      </c>
      <c r="Y1180" s="222" t="s">
        <v>1231</v>
      </c>
      <c r="Z1180" s="199"/>
      <c r="AA1180" s="218"/>
      <c r="AB1180" s="223">
        <v>0</v>
      </c>
      <c r="AC1180" s="224" t="s">
        <v>48</v>
      </c>
      <c r="AD1180" s="225">
        <f t="shared" si="420"/>
        <v>39</v>
      </c>
      <c r="AE1180" s="226">
        <f>CEILING(AD1180+AD1180*'[1]Nastavení cen'!$J$17,1)</f>
        <v>57</v>
      </c>
      <c r="AF1180" s="226">
        <f t="shared" si="421"/>
        <v>0</v>
      </c>
      <c r="AG1180" s="241">
        <f>CEILING(AX1180+(AX1180*'[1]Nastavení cen'!$G$17),1)</f>
        <v>80</v>
      </c>
      <c r="AH1180" s="242">
        <f>CEILING(AG1180*'[1]Nastavení cen'!$K$17,1)+AG1180</f>
        <v>104</v>
      </c>
      <c r="AI1180" s="242">
        <f t="shared" si="433"/>
        <v>0</v>
      </c>
      <c r="AJ1180" s="228">
        <f t="shared" si="422"/>
        <v>161</v>
      </c>
      <c r="AK1180" s="218"/>
      <c r="AL1180" s="229">
        <f t="shared" si="423"/>
        <v>0</v>
      </c>
      <c r="AM1180" s="204"/>
      <c r="AN1180" s="230">
        <v>1.6</v>
      </c>
      <c r="AO1180" s="231">
        <f t="shared" si="434"/>
        <v>0</v>
      </c>
      <c r="AP1180" s="232">
        <v>0.05</v>
      </c>
      <c r="AQ1180" s="233" t="s">
        <v>41</v>
      </c>
      <c r="AR1180" s="234">
        <f t="shared" si="435"/>
        <v>0</v>
      </c>
      <c r="AS1180" s="235"/>
      <c r="AT1180" s="236"/>
      <c r="AU1180" s="237"/>
      <c r="AV1180" s="238">
        <v>6</v>
      </c>
      <c r="AW1180" s="239">
        <f>'[1]Nastavení cen'!$H$17</f>
        <v>390</v>
      </c>
      <c r="AX1180" s="240">
        <v>80</v>
      </c>
    </row>
    <row r="1181" spans="1:50" ht="17.25" hidden="1" customHeight="1" x14ac:dyDescent="0.3">
      <c r="A1181" s="213"/>
      <c r="B1181" s="214"/>
      <c r="C1181" s="215"/>
      <c r="D1181" s="186"/>
      <c r="E1181" s="184"/>
      <c r="F1181" s="185"/>
      <c r="G1181" s="186"/>
      <c r="H1181" s="186"/>
      <c r="I1181" s="187"/>
      <c r="J1181" s="188"/>
      <c r="K1181" s="216"/>
      <c r="L1181" s="186"/>
      <c r="M1181" s="186"/>
      <c r="N1181" s="187"/>
      <c r="O1181" s="191"/>
      <c r="P1181" s="434" t="s">
        <v>1191</v>
      </c>
      <c r="Q1181" s="218"/>
      <c r="R1181" s="219">
        <f t="shared" si="418"/>
        <v>0</v>
      </c>
      <c r="S1181" s="219">
        <f t="shared" si="419"/>
        <v>7</v>
      </c>
      <c r="T1181" s="195"/>
      <c r="U1181" s="196">
        <v>5</v>
      </c>
      <c r="V1181" s="89">
        <f t="shared" si="414"/>
        <v>0</v>
      </c>
      <c r="W1181" s="220" t="s">
        <v>1222</v>
      </c>
      <c r="X1181" s="221" t="s">
        <v>1226</v>
      </c>
      <c r="Y1181" s="222" t="s">
        <v>1232</v>
      </c>
      <c r="Z1181" s="199"/>
      <c r="AA1181" s="218"/>
      <c r="AB1181" s="223">
        <v>0</v>
      </c>
      <c r="AC1181" s="224" t="s">
        <v>48</v>
      </c>
      <c r="AD1181" s="225">
        <f t="shared" si="420"/>
        <v>39</v>
      </c>
      <c r="AE1181" s="226">
        <f>CEILING(AD1181+AD1181*'[1]Nastavení cen'!$J$17,1)</f>
        <v>57</v>
      </c>
      <c r="AF1181" s="226">
        <f t="shared" si="421"/>
        <v>0</v>
      </c>
      <c r="AG1181" s="227">
        <f>CEILING(AX1181+(AX1181*'[1]Nastavení cen'!$G$17),1)</f>
        <v>80</v>
      </c>
      <c r="AH1181" s="227">
        <f>CEILING(AG1181*'[1]Nastavení cen'!$K$17,1)+AG1181</f>
        <v>104</v>
      </c>
      <c r="AI1181" s="227">
        <f t="shared" si="433"/>
        <v>0</v>
      </c>
      <c r="AJ1181" s="228">
        <f t="shared" si="422"/>
        <v>161</v>
      </c>
      <c r="AK1181" s="218"/>
      <c r="AL1181" s="229">
        <f t="shared" si="423"/>
        <v>0</v>
      </c>
      <c r="AM1181" s="204"/>
      <c r="AN1181" s="230">
        <v>1.6</v>
      </c>
      <c r="AO1181" s="231">
        <f t="shared" si="434"/>
        <v>0</v>
      </c>
      <c r="AP1181" s="232">
        <v>0.05</v>
      </c>
      <c r="AQ1181" s="233" t="s">
        <v>41</v>
      </c>
      <c r="AR1181" s="234">
        <f t="shared" si="435"/>
        <v>0</v>
      </c>
      <c r="AS1181" s="235"/>
      <c r="AT1181" s="236"/>
      <c r="AU1181" s="237"/>
      <c r="AV1181" s="238">
        <v>6</v>
      </c>
      <c r="AW1181" s="239">
        <f>'[1]Nastavení cen'!$H$17</f>
        <v>390</v>
      </c>
      <c r="AX1181" s="240">
        <v>80</v>
      </c>
    </row>
    <row r="1182" spans="1:50" ht="17.25" hidden="1" customHeight="1" x14ac:dyDescent="0.3">
      <c r="A1182" s="213"/>
      <c r="B1182" s="214"/>
      <c r="C1182" s="215"/>
      <c r="D1182" s="186"/>
      <c r="E1182" s="184"/>
      <c r="F1182" s="185"/>
      <c r="G1182" s="186"/>
      <c r="H1182" s="186"/>
      <c r="I1182" s="187"/>
      <c r="J1182" s="188"/>
      <c r="K1182" s="216"/>
      <c r="L1182" s="186"/>
      <c r="M1182" s="186"/>
      <c r="N1182" s="187"/>
      <c r="O1182" s="191"/>
      <c r="P1182" s="434" t="s">
        <v>1191</v>
      </c>
      <c r="Q1182" s="218"/>
      <c r="R1182" s="219">
        <f t="shared" si="418"/>
        <v>0</v>
      </c>
      <c r="S1182" s="219">
        <f t="shared" si="419"/>
        <v>7</v>
      </c>
      <c r="T1182" s="195"/>
      <c r="U1182" s="196">
        <v>2</v>
      </c>
      <c r="V1182" s="89">
        <f t="shared" si="414"/>
        <v>0</v>
      </c>
      <c r="W1182" s="220" t="s">
        <v>1222</v>
      </c>
      <c r="X1182" s="221" t="s">
        <v>1226</v>
      </c>
      <c r="Y1182" s="222" t="s">
        <v>1233</v>
      </c>
      <c r="Z1182" s="199"/>
      <c r="AA1182" s="218"/>
      <c r="AB1182" s="223">
        <v>0</v>
      </c>
      <c r="AC1182" s="224" t="s">
        <v>48</v>
      </c>
      <c r="AD1182" s="225">
        <f t="shared" si="420"/>
        <v>39</v>
      </c>
      <c r="AE1182" s="226">
        <f>CEILING(AD1182+AD1182*'[1]Nastavení cen'!$J$17,1)</f>
        <v>57</v>
      </c>
      <c r="AF1182" s="226">
        <f t="shared" si="421"/>
        <v>0</v>
      </c>
      <c r="AG1182" s="241">
        <f>CEILING(AX1182+(AX1182*'[1]Nastavení cen'!$G$17),1)</f>
        <v>100</v>
      </c>
      <c r="AH1182" s="242">
        <f>CEILING(AG1182*'[1]Nastavení cen'!$K$17,1)+AG1182</f>
        <v>130</v>
      </c>
      <c r="AI1182" s="242">
        <f t="shared" si="433"/>
        <v>0</v>
      </c>
      <c r="AJ1182" s="228">
        <f t="shared" si="422"/>
        <v>187</v>
      </c>
      <c r="AK1182" s="218"/>
      <c r="AL1182" s="229">
        <f t="shared" si="423"/>
        <v>0</v>
      </c>
      <c r="AM1182" s="204"/>
      <c r="AN1182" s="230">
        <v>2</v>
      </c>
      <c r="AO1182" s="231">
        <f t="shared" si="434"/>
        <v>0</v>
      </c>
      <c r="AP1182" s="232">
        <v>0.05</v>
      </c>
      <c r="AQ1182" s="233" t="s">
        <v>41</v>
      </c>
      <c r="AR1182" s="234">
        <f t="shared" si="435"/>
        <v>0</v>
      </c>
      <c r="AS1182" s="235"/>
      <c r="AT1182" s="236"/>
      <c r="AU1182" s="237"/>
      <c r="AV1182" s="238">
        <v>6</v>
      </c>
      <c r="AW1182" s="239">
        <f>'[1]Nastavení cen'!$H$17</f>
        <v>390</v>
      </c>
      <c r="AX1182" s="240">
        <v>100</v>
      </c>
    </row>
    <row r="1183" spans="1:50" ht="17.25" hidden="1" customHeight="1" x14ac:dyDescent="0.3">
      <c r="A1183" s="213"/>
      <c r="B1183" s="214"/>
      <c r="C1183" s="215"/>
      <c r="D1183" s="186"/>
      <c r="E1183" s="184"/>
      <c r="F1183" s="185"/>
      <c r="G1183" s="186"/>
      <c r="H1183" s="186"/>
      <c r="I1183" s="187"/>
      <c r="J1183" s="188"/>
      <c r="K1183" s="216"/>
      <c r="L1183" s="186"/>
      <c r="M1183" s="186"/>
      <c r="N1183" s="187"/>
      <c r="O1183" s="191"/>
      <c r="P1183" s="434" t="s">
        <v>1191</v>
      </c>
      <c r="Q1183" s="218"/>
      <c r="R1183" s="219">
        <f t="shared" si="418"/>
        <v>0</v>
      </c>
      <c r="S1183" s="219">
        <f t="shared" si="419"/>
        <v>7</v>
      </c>
      <c r="T1183" s="195"/>
      <c r="U1183" s="196">
        <v>5</v>
      </c>
      <c r="V1183" s="89">
        <f t="shared" si="414"/>
        <v>0</v>
      </c>
      <c r="W1183" s="220" t="s">
        <v>1222</v>
      </c>
      <c r="X1183" s="221" t="s">
        <v>1226</v>
      </c>
      <c r="Y1183" s="222" t="s">
        <v>1234</v>
      </c>
      <c r="Z1183" s="199"/>
      <c r="AA1183" s="218"/>
      <c r="AB1183" s="223">
        <v>0</v>
      </c>
      <c r="AC1183" s="224" t="s">
        <v>48</v>
      </c>
      <c r="AD1183" s="225">
        <f t="shared" si="420"/>
        <v>39</v>
      </c>
      <c r="AE1183" s="226">
        <f>CEILING(AD1183+AD1183*'[1]Nastavení cen'!$J$17,1)</f>
        <v>57</v>
      </c>
      <c r="AF1183" s="226">
        <f t="shared" si="421"/>
        <v>0</v>
      </c>
      <c r="AG1183" s="227">
        <f>CEILING(AX1183+(AX1183*'[1]Nastavení cen'!$G$17),1)</f>
        <v>100</v>
      </c>
      <c r="AH1183" s="227">
        <f>CEILING(AG1183*'[1]Nastavení cen'!$K$17,1)+AG1183</f>
        <v>130</v>
      </c>
      <c r="AI1183" s="227">
        <f t="shared" si="433"/>
        <v>0</v>
      </c>
      <c r="AJ1183" s="228">
        <f t="shared" si="422"/>
        <v>187</v>
      </c>
      <c r="AK1183" s="218"/>
      <c r="AL1183" s="229">
        <f t="shared" si="423"/>
        <v>0</v>
      </c>
      <c r="AM1183" s="204"/>
      <c r="AN1183" s="230">
        <v>2</v>
      </c>
      <c r="AO1183" s="231">
        <f t="shared" si="434"/>
        <v>0</v>
      </c>
      <c r="AP1183" s="232">
        <v>0.05</v>
      </c>
      <c r="AQ1183" s="233" t="s">
        <v>41</v>
      </c>
      <c r="AR1183" s="234">
        <f t="shared" si="435"/>
        <v>0</v>
      </c>
      <c r="AS1183" s="235"/>
      <c r="AT1183" s="236"/>
      <c r="AU1183" s="237"/>
      <c r="AV1183" s="238">
        <v>6</v>
      </c>
      <c r="AW1183" s="239">
        <f>'[1]Nastavení cen'!$H$17</f>
        <v>390</v>
      </c>
      <c r="AX1183" s="240">
        <v>100</v>
      </c>
    </row>
    <row r="1184" spans="1:50" ht="17.25" hidden="1" customHeight="1" x14ac:dyDescent="0.3">
      <c r="A1184" s="213"/>
      <c r="B1184" s="214"/>
      <c r="C1184" s="215"/>
      <c r="D1184" s="186"/>
      <c r="E1184" s="184"/>
      <c r="F1184" s="185"/>
      <c r="G1184" s="186"/>
      <c r="H1184" s="186"/>
      <c r="I1184" s="187"/>
      <c r="J1184" s="188"/>
      <c r="K1184" s="216"/>
      <c r="L1184" s="186"/>
      <c r="M1184" s="186"/>
      <c r="N1184" s="187"/>
      <c r="O1184" s="191"/>
      <c r="P1184" s="434" t="s">
        <v>1191</v>
      </c>
      <c r="Q1184" s="218"/>
      <c r="R1184" s="219">
        <f t="shared" si="418"/>
        <v>0</v>
      </c>
      <c r="S1184" s="219">
        <f t="shared" si="419"/>
        <v>7</v>
      </c>
      <c r="T1184" s="195"/>
      <c r="U1184" s="196">
        <v>2</v>
      </c>
      <c r="V1184" s="89">
        <f t="shared" si="414"/>
        <v>0</v>
      </c>
      <c r="W1184" s="220" t="s">
        <v>1222</v>
      </c>
      <c r="X1184" s="221" t="s">
        <v>1226</v>
      </c>
      <c r="Y1184" s="222" t="s">
        <v>1235</v>
      </c>
      <c r="Z1184" s="199"/>
      <c r="AA1184" s="218"/>
      <c r="AB1184" s="223">
        <v>0</v>
      </c>
      <c r="AC1184" s="224" t="s">
        <v>48</v>
      </c>
      <c r="AD1184" s="225">
        <f t="shared" si="420"/>
        <v>46</v>
      </c>
      <c r="AE1184" s="226">
        <f>CEILING(AD1184+AD1184*'[1]Nastavení cen'!$J$17,1)</f>
        <v>68</v>
      </c>
      <c r="AF1184" s="226">
        <f t="shared" si="421"/>
        <v>0</v>
      </c>
      <c r="AG1184" s="241">
        <f>CEILING(AX1184+(AX1184*'[1]Nastavení cen'!$G$17),1)</f>
        <v>120</v>
      </c>
      <c r="AH1184" s="242">
        <f>CEILING(AG1184*'[1]Nastavení cen'!$K$17,1)+AG1184</f>
        <v>156</v>
      </c>
      <c r="AI1184" s="242">
        <f t="shared" si="433"/>
        <v>0</v>
      </c>
      <c r="AJ1184" s="228">
        <f t="shared" si="422"/>
        <v>224</v>
      </c>
      <c r="AK1184" s="218"/>
      <c r="AL1184" s="229">
        <f t="shared" si="423"/>
        <v>0</v>
      </c>
      <c r="AM1184" s="204"/>
      <c r="AN1184" s="230">
        <v>2.4</v>
      </c>
      <c r="AO1184" s="231">
        <f t="shared" si="434"/>
        <v>0</v>
      </c>
      <c r="AP1184" s="232">
        <v>0.05</v>
      </c>
      <c r="AQ1184" s="233" t="s">
        <v>41</v>
      </c>
      <c r="AR1184" s="234">
        <f t="shared" si="435"/>
        <v>0</v>
      </c>
      <c r="AS1184" s="235"/>
      <c r="AT1184" s="236"/>
      <c r="AU1184" s="237"/>
      <c r="AV1184" s="238">
        <v>7</v>
      </c>
      <c r="AW1184" s="239">
        <f>'[1]Nastavení cen'!$H$17</f>
        <v>390</v>
      </c>
      <c r="AX1184" s="240">
        <v>120</v>
      </c>
    </row>
    <row r="1185" spans="1:50" ht="17.25" hidden="1" customHeight="1" x14ac:dyDescent="0.3">
      <c r="A1185" s="213"/>
      <c r="B1185" s="214"/>
      <c r="C1185" s="215"/>
      <c r="D1185" s="186"/>
      <c r="E1185" s="184"/>
      <c r="F1185" s="185"/>
      <c r="G1185" s="186"/>
      <c r="H1185" s="186"/>
      <c r="I1185" s="187"/>
      <c r="J1185" s="188"/>
      <c r="K1185" s="216"/>
      <c r="L1185" s="186"/>
      <c r="M1185" s="186"/>
      <c r="N1185" s="187"/>
      <c r="O1185" s="191"/>
      <c r="P1185" s="434" t="s">
        <v>1191</v>
      </c>
      <c r="Q1185" s="218"/>
      <c r="R1185" s="219">
        <f t="shared" si="418"/>
        <v>0</v>
      </c>
      <c r="S1185" s="219">
        <f t="shared" si="419"/>
        <v>7</v>
      </c>
      <c r="T1185" s="195"/>
      <c r="U1185" s="196">
        <v>5</v>
      </c>
      <c r="V1185" s="89">
        <f t="shared" si="414"/>
        <v>0</v>
      </c>
      <c r="W1185" s="220" t="s">
        <v>1222</v>
      </c>
      <c r="X1185" s="221" t="s">
        <v>1226</v>
      </c>
      <c r="Y1185" s="222" t="s">
        <v>1236</v>
      </c>
      <c r="Z1185" s="199"/>
      <c r="AA1185" s="218"/>
      <c r="AB1185" s="223">
        <v>0</v>
      </c>
      <c r="AC1185" s="224" t="s">
        <v>48</v>
      </c>
      <c r="AD1185" s="225">
        <f t="shared" si="420"/>
        <v>46</v>
      </c>
      <c r="AE1185" s="226">
        <f>CEILING(AD1185+AD1185*'[1]Nastavení cen'!$J$17,1)</f>
        <v>68</v>
      </c>
      <c r="AF1185" s="226">
        <f t="shared" si="421"/>
        <v>0</v>
      </c>
      <c r="AG1185" s="227">
        <f>CEILING(AX1185+(AX1185*'[1]Nastavení cen'!$G$17),1)</f>
        <v>120</v>
      </c>
      <c r="AH1185" s="227">
        <f>CEILING(AG1185*'[1]Nastavení cen'!$K$17,1)+AG1185</f>
        <v>156</v>
      </c>
      <c r="AI1185" s="227">
        <f t="shared" si="433"/>
        <v>0</v>
      </c>
      <c r="AJ1185" s="228">
        <f t="shared" si="422"/>
        <v>224</v>
      </c>
      <c r="AK1185" s="218"/>
      <c r="AL1185" s="229">
        <f t="shared" si="423"/>
        <v>0</v>
      </c>
      <c r="AM1185" s="204"/>
      <c r="AN1185" s="230">
        <v>2.4</v>
      </c>
      <c r="AO1185" s="231">
        <f t="shared" si="434"/>
        <v>0</v>
      </c>
      <c r="AP1185" s="232">
        <v>0.05</v>
      </c>
      <c r="AQ1185" s="233" t="s">
        <v>41</v>
      </c>
      <c r="AR1185" s="234">
        <f t="shared" si="435"/>
        <v>0</v>
      </c>
      <c r="AS1185" s="235"/>
      <c r="AT1185" s="236"/>
      <c r="AU1185" s="237"/>
      <c r="AV1185" s="238">
        <v>7</v>
      </c>
      <c r="AW1185" s="239">
        <f>'[1]Nastavení cen'!$H$17</f>
        <v>390</v>
      </c>
      <c r="AX1185" s="240">
        <v>120</v>
      </c>
    </row>
    <row r="1186" spans="1:50" ht="17.25" hidden="1" customHeight="1" x14ac:dyDescent="0.3">
      <c r="A1186" s="213"/>
      <c r="B1186" s="214"/>
      <c r="C1186" s="215"/>
      <c r="D1186" s="186"/>
      <c r="E1186" s="184"/>
      <c r="F1186" s="185"/>
      <c r="G1186" s="186"/>
      <c r="H1186" s="186"/>
      <c r="I1186" s="187"/>
      <c r="J1186" s="188"/>
      <c r="K1186" s="216"/>
      <c r="L1186" s="186"/>
      <c r="M1186" s="186"/>
      <c r="N1186" s="187"/>
      <c r="O1186" s="191"/>
      <c r="P1186" s="434" t="s">
        <v>1191</v>
      </c>
      <c r="Q1186" s="218"/>
      <c r="R1186" s="219">
        <f t="shared" si="418"/>
        <v>0</v>
      </c>
      <c r="S1186" s="219">
        <f t="shared" si="419"/>
        <v>7</v>
      </c>
      <c r="T1186" s="195"/>
      <c r="U1186" s="196">
        <v>2</v>
      </c>
      <c r="V1186" s="89">
        <f t="shared" si="414"/>
        <v>0</v>
      </c>
      <c r="W1186" s="220" t="s">
        <v>1222</v>
      </c>
      <c r="X1186" s="221" t="s">
        <v>1226</v>
      </c>
      <c r="Y1186" s="222" t="s">
        <v>1237</v>
      </c>
      <c r="Z1186" s="199"/>
      <c r="AA1186" s="218"/>
      <c r="AB1186" s="223">
        <v>0</v>
      </c>
      <c r="AC1186" s="224" t="s">
        <v>48</v>
      </c>
      <c r="AD1186" s="225">
        <f t="shared" si="420"/>
        <v>46</v>
      </c>
      <c r="AE1186" s="226">
        <f>CEILING(AD1186+AD1186*'[1]Nastavení cen'!$J$17,1)</f>
        <v>68</v>
      </c>
      <c r="AF1186" s="226">
        <f t="shared" si="421"/>
        <v>0</v>
      </c>
      <c r="AG1186" s="241">
        <f>CEILING(AX1186+(AX1186*'[1]Nastavení cen'!$G$17),1)</f>
        <v>140</v>
      </c>
      <c r="AH1186" s="242">
        <f>CEILING(AG1186*'[1]Nastavení cen'!$K$17,1)+AG1186</f>
        <v>182</v>
      </c>
      <c r="AI1186" s="242">
        <f t="shared" si="433"/>
        <v>0</v>
      </c>
      <c r="AJ1186" s="228">
        <f t="shared" si="422"/>
        <v>250</v>
      </c>
      <c r="AK1186" s="218"/>
      <c r="AL1186" s="229">
        <f t="shared" si="423"/>
        <v>0</v>
      </c>
      <c r="AM1186" s="204"/>
      <c r="AN1186" s="230">
        <v>2.8</v>
      </c>
      <c r="AO1186" s="231">
        <f t="shared" si="434"/>
        <v>0</v>
      </c>
      <c r="AP1186" s="232">
        <v>0.05</v>
      </c>
      <c r="AQ1186" s="233" t="s">
        <v>41</v>
      </c>
      <c r="AR1186" s="234">
        <f t="shared" si="435"/>
        <v>0</v>
      </c>
      <c r="AS1186" s="235"/>
      <c r="AT1186" s="236"/>
      <c r="AU1186" s="237"/>
      <c r="AV1186" s="238">
        <v>7</v>
      </c>
      <c r="AW1186" s="239">
        <f>'[1]Nastavení cen'!$H$17</f>
        <v>390</v>
      </c>
      <c r="AX1186" s="240">
        <v>140</v>
      </c>
    </row>
    <row r="1187" spans="1:50" ht="17.25" hidden="1" customHeight="1" x14ac:dyDescent="0.3">
      <c r="A1187" s="213"/>
      <c r="B1187" s="214"/>
      <c r="C1187" s="215"/>
      <c r="D1187" s="186"/>
      <c r="E1187" s="184"/>
      <c r="F1187" s="185"/>
      <c r="G1187" s="186"/>
      <c r="H1187" s="186"/>
      <c r="I1187" s="187"/>
      <c r="J1187" s="188"/>
      <c r="K1187" s="216"/>
      <c r="L1187" s="186"/>
      <c r="M1187" s="186"/>
      <c r="N1187" s="187"/>
      <c r="O1187" s="191"/>
      <c r="P1187" s="434" t="s">
        <v>1191</v>
      </c>
      <c r="Q1187" s="218"/>
      <c r="R1187" s="219">
        <f t="shared" si="418"/>
        <v>0</v>
      </c>
      <c r="S1187" s="219">
        <f t="shared" si="419"/>
        <v>7</v>
      </c>
      <c r="T1187" s="195"/>
      <c r="U1187" s="196">
        <v>5</v>
      </c>
      <c r="V1187" s="89">
        <f t="shared" si="414"/>
        <v>0</v>
      </c>
      <c r="W1187" s="220" t="s">
        <v>1222</v>
      </c>
      <c r="X1187" s="221" t="s">
        <v>1226</v>
      </c>
      <c r="Y1187" s="222" t="s">
        <v>1238</v>
      </c>
      <c r="Z1187" s="199"/>
      <c r="AA1187" s="218"/>
      <c r="AB1187" s="223">
        <v>0</v>
      </c>
      <c r="AC1187" s="224" t="s">
        <v>48</v>
      </c>
      <c r="AD1187" s="225">
        <f t="shared" si="420"/>
        <v>46</v>
      </c>
      <c r="AE1187" s="226">
        <f>CEILING(AD1187+AD1187*'[1]Nastavení cen'!$J$17,1)</f>
        <v>68</v>
      </c>
      <c r="AF1187" s="226">
        <f t="shared" si="421"/>
        <v>0</v>
      </c>
      <c r="AG1187" s="227">
        <f>CEILING(AX1187+(AX1187*'[1]Nastavení cen'!$G$17),1)</f>
        <v>140</v>
      </c>
      <c r="AH1187" s="227">
        <f>CEILING(AG1187*'[1]Nastavení cen'!$K$17,1)+AG1187</f>
        <v>182</v>
      </c>
      <c r="AI1187" s="227">
        <f t="shared" si="433"/>
        <v>0</v>
      </c>
      <c r="AJ1187" s="228">
        <f t="shared" si="422"/>
        <v>250</v>
      </c>
      <c r="AK1187" s="218"/>
      <c r="AL1187" s="229">
        <f t="shared" si="423"/>
        <v>0</v>
      </c>
      <c r="AM1187" s="204"/>
      <c r="AN1187" s="230">
        <v>2.8</v>
      </c>
      <c r="AO1187" s="231">
        <f t="shared" si="434"/>
        <v>0</v>
      </c>
      <c r="AP1187" s="232">
        <v>0.05</v>
      </c>
      <c r="AQ1187" s="233" t="s">
        <v>41</v>
      </c>
      <c r="AR1187" s="234">
        <f t="shared" si="435"/>
        <v>0</v>
      </c>
      <c r="AS1187" s="235"/>
      <c r="AT1187" s="236"/>
      <c r="AU1187" s="237"/>
      <c r="AV1187" s="238">
        <v>7</v>
      </c>
      <c r="AW1187" s="239">
        <f>'[1]Nastavení cen'!$H$17</f>
        <v>390</v>
      </c>
      <c r="AX1187" s="240">
        <v>140</v>
      </c>
    </row>
    <row r="1188" spans="1:50" ht="17.25" hidden="1" customHeight="1" x14ac:dyDescent="0.3">
      <c r="A1188" s="213"/>
      <c r="B1188" s="214"/>
      <c r="C1188" s="215"/>
      <c r="D1188" s="186"/>
      <c r="E1188" s="184"/>
      <c r="F1188" s="185"/>
      <c r="G1188" s="186"/>
      <c r="H1188" s="186"/>
      <c r="I1188" s="187"/>
      <c r="J1188" s="188"/>
      <c r="K1188" s="216"/>
      <c r="L1188" s="186"/>
      <c r="M1188" s="186"/>
      <c r="N1188" s="187"/>
      <c r="O1188" s="191"/>
      <c r="P1188" s="434" t="s">
        <v>1191</v>
      </c>
      <c r="Q1188" s="218"/>
      <c r="R1188" s="219">
        <f t="shared" si="418"/>
        <v>0</v>
      </c>
      <c r="S1188" s="219">
        <f t="shared" si="419"/>
        <v>7</v>
      </c>
      <c r="T1188" s="195"/>
      <c r="U1188" s="196">
        <v>2</v>
      </c>
      <c r="V1188" s="89">
        <f t="shared" si="414"/>
        <v>0</v>
      </c>
      <c r="W1188" s="220" t="s">
        <v>1222</v>
      </c>
      <c r="X1188" s="221" t="s">
        <v>1226</v>
      </c>
      <c r="Y1188" s="222" t="s">
        <v>1239</v>
      </c>
      <c r="Z1188" s="199"/>
      <c r="AA1188" s="218"/>
      <c r="AB1188" s="223">
        <v>0</v>
      </c>
      <c r="AC1188" s="224" t="s">
        <v>48</v>
      </c>
      <c r="AD1188" s="225">
        <f t="shared" si="420"/>
        <v>46</v>
      </c>
      <c r="AE1188" s="226">
        <f>CEILING(AD1188+AD1188*'[1]Nastavení cen'!$J$17,1)</f>
        <v>68</v>
      </c>
      <c r="AF1188" s="226">
        <f t="shared" si="421"/>
        <v>0</v>
      </c>
      <c r="AG1188" s="241">
        <f>CEILING(AX1188+(AX1188*'[1]Nastavení cen'!$G$17),1)</f>
        <v>160</v>
      </c>
      <c r="AH1188" s="242">
        <f>CEILING(AG1188*'[1]Nastavení cen'!$K$17,1)+AG1188</f>
        <v>208</v>
      </c>
      <c r="AI1188" s="242">
        <f t="shared" si="433"/>
        <v>0</v>
      </c>
      <c r="AJ1188" s="228">
        <f t="shared" si="422"/>
        <v>276</v>
      </c>
      <c r="AK1188" s="218"/>
      <c r="AL1188" s="229">
        <f t="shared" si="423"/>
        <v>0</v>
      </c>
      <c r="AM1188" s="204"/>
      <c r="AN1188" s="230">
        <v>3.2</v>
      </c>
      <c r="AO1188" s="231">
        <f t="shared" si="434"/>
        <v>0</v>
      </c>
      <c r="AP1188" s="232">
        <v>0.05</v>
      </c>
      <c r="AQ1188" s="233" t="s">
        <v>41</v>
      </c>
      <c r="AR1188" s="234">
        <f t="shared" si="435"/>
        <v>0</v>
      </c>
      <c r="AS1188" s="235"/>
      <c r="AT1188" s="236"/>
      <c r="AU1188" s="237"/>
      <c r="AV1188" s="238">
        <v>7</v>
      </c>
      <c r="AW1188" s="239">
        <f>'[1]Nastavení cen'!$H$17</f>
        <v>390</v>
      </c>
      <c r="AX1188" s="240">
        <v>160</v>
      </c>
    </row>
    <row r="1189" spans="1:50" ht="17.25" hidden="1" customHeight="1" x14ac:dyDescent="0.3">
      <c r="A1189" s="213"/>
      <c r="B1189" s="214"/>
      <c r="C1189" s="215"/>
      <c r="D1189" s="186"/>
      <c r="E1189" s="184"/>
      <c r="F1189" s="185"/>
      <c r="G1189" s="186"/>
      <c r="H1189" s="186"/>
      <c r="I1189" s="187"/>
      <c r="J1189" s="188"/>
      <c r="K1189" s="216"/>
      <c r="L1189" s="186"/>
      <c r="M1189" s="186"/>
      <c r="N1189" s="187"/>
      <c r="O1189" s="191"/>
      <c r="P1189" s="434" t="s">
        <v>1191</v>
      </c>
      <c r="Q1189" s="218"/>
      <c r="R1189" s="219">
        <f t="shared" si="418"/>
        <v>0</v>
      </c>
      <c r="S1189" s="219">
        <f t="shared" si="419"/>
        <v>7</v>
      </c>
      <c r="T1189" s="195"/>
      <c r="U1189" s="196">
        <v>5</v>
      </c>
      <c r="V1189" s="89">
        <f t="shared" si="414"/>
        <v>0</v>
      </c>
      <c r="W1189" s="220" t="s">
        <v>1222</v>
      </c>
      <c r="X1189" s="221" t="s">
        <v>1226</v>
      </c>
      <c r="Y1189" s="222" t="s">
        <v>1240</v>
      </c>
      <c r="Z1189" s="199"/>
      <c r="AA1189" s="218"/>
      <c r="AB1189" s="223">
        <v>0</v>
      </c>
      <c r="AC1189" s="224" t="s">
        <v>48</v>
      </c>
      <c r="AD1189" s="225">
        <f t="shared" si="420"/>
        <v>46</v>
      </c>
      <c r="AE1189" s="226">
        <f>CEILING(AD1189+AD1189*'[1]Nastavení cen'!$J$17,1)</f>
        <v>68</v>
      </c>
      <c r="AF1189" s="226">
        <f t="shared" si="421"/>
        <v>0</v>
      </c>
      <c r="AG1189" s="227">
        <f>CEILING(AX1189+(AX1189*'[1]Nastavení cen'!$G$17),1)</f>
        <v>160</v>
      </c>
      <c r="AH1189" s="227">
        <f>CEILING(AG1189*'[1]Nastavení cen'!$K$17,1)+AG1189</f>
        <v>208</v>
      </c>
      <c r="AI1189" s="227">
        <f t="shared" si="433"/>
        <v>0</v>
      </c>
      <c r="AJ1189" s="228">
        <f t="shared" si="422"/>
        <v>276</v>
      </c>
      <c r="AK1189" s="218"/>
      <c r="AL1189" s="229">
        <f t="shared" si="423"/>
        <v>0</v>
      </c>
      <c r="AM1189" s="204"/>
      <c r="AN1189" s="230">
        <v>3.2</v>
      </c>
      <c r="AO1189" s="231">
        <f t="shared" si="434"/>
        <v>0</v>
      </c>
      <c r="AP1189" s="232">
        <v>0.05</v>
      </c>
      <c r="AQ1189" s="233" t="s">
        <v>41</v>
      </c>
      <c r="AR1189" s="234">
        <f t="shared" si="435"/>
        <v>0</v>
      </c>
      <c r="AS1189" s="235"/>
      <c r="AT1189" s="236"/>
      <c r="AU1189" s="237"/>
      <c r="AV1189" s="238">
        <v>7</v>
      </c>
      <c r="AW1189" s="239">
        <f>'[1]Nastavení cen'!$H$17</f>
        <v>390</v>
      </c>
      <c r="AX1189" s="240">
        <v>160</v>
      </c>
    </row>
    <row r="1190" spans="1:50" ht="17.25" hidden="1" customHeight="1" x14ac:dyDescent="0.3">
      <c r="A1190" s="213"/>
      <c r="B1190" s="214"/>
      <c r="C1190" s="215"/>
      <c r="D1190" s="186"/>
      <c r="E1190" s="184"/>
      <c r="F1190" s="185"/>
      <c r="G1190" s="186"/>
      <c r="H1190" s="186"/>
      <c r="I1190" s="187"/>
      <c r="J1190" s="188"/>
      <c r="K1190" s="216"/>
      <c r="L1190" s="186"/>
      <c r="M1190" s="186"/>
      <c r="N1190" s="187"/>
      <c r="O1190" s="191"/>
      <c r="P1190" s="434" t="s">
        <v>1191</v>
      </c>
      <c r="Q1190" s="218"/>
      <c r="R1190" s="219">
        <f t="shared" si="418"/>
        <v>0</v>
      </c>
      <c r="S1190" s="219">
        <f t="shared" si="419"/>
        <v>7</v>
      </c>
      <c r="T1190" s="195"/>
      <c r="U1190" s="196">
        <v>2</v>
      </c>
      <c r="V1190" s="89">
        <f t="shared" si="414"/>
        <v>0</v>
      </c>
      <c r="W1190" s="220" t="s">
        <v>1222</v>
      </c>
      <c r="X1190" s="221" t="s">
        <v>1226</v>
      </c>
      <c r="Y1190" s="222" t="s">
        <v>1241</v>
      </c>
      <c r="Z1190" s="199"/>
      <c r="AA1190" s="218"/>
      <c r="AB1190" s="223">
        <v>0</v>
      </c>
      <c r="AC1190" s="224" t="s">
        <v>48</v>
      </c>
      <c r="AD1190" s="225">
        <f t="shared" si="420"/>
        <v>46</v>
      </c>
      <c r="AE1190" s="226">
        <f>CEILING(AD1190+AD1190*'[1]Nastavení cen'!$J$17,1)</f>
        <v>68</v>
      </c>
      <c r="AF1190" s="226">
        <f t="shared" si="421"/>
        <v>0</v>
      </c>
      <c r="AG1190" s="241">
        <f>CEILING(AX1190+(AX1190*'[1]Nastavení cen'!$G$17),1)</f>
        <v>180</v>
      </c>
      <c r="AH1190" s="242">
        <f>CEILING(AG1190*'[1]Nastavení cen'!$K$17,1)+AG1190</f>
        <v>234</v>
      </c>
      <c r="AI1190" s="242">
        <f t="shared" si="433"/>
        <v>0</v>
      </c>
      <c r="AJ1190" s="228">
        <f t="shared" si="422"/>
        <v>302</v>
      </c>
      <c r="AK1190" s="218"/>
      <c r="AL1190" s="229">
        <f t="shared" si="423"/>
        <v>0</v>
      </c>
      <c r="AM1190" s="204"/>
      <c r="AN1190" s="230">
        <v>3.6</v>
      </c>
      <c r="AO1190" s="231">
        <f t="shared" si="434"/>
        <v>0</v>
      </c>
      <c r="AP1190" s="232">
        <v>0.05</v>
      </c>
      <c r="AQ1190" s="233" t="s">
        <v>41</v>
      </c>
      <c r="AR1190" s="234">
        <f t="shared" si="435"/>
        <v>0</v>
      </c>
      <c r="AS1190" s="235"/>
      <c r="AT1190" s="236"/>
      <c r="AU1190" s="237"/>
      <c r="AV1190" s="238">
        <v>7</v>
      </c>
      <c r="AW1190" s="239">
        <f>'[1]Nastavení cen'!$H$17</f>
        <v>390</v>
      </c>
      <c r="AX1190" s="240">
        <v>180</v>
      </c>
    </row>
    <row r="1191" spans="1:50" ht="17.25" hidden="1" customHeight="1" x14ac:dyDescent="0.3">
      <c r="A1191" s="213"/>
      <c r="B1191" s="214"/>
      <c r="C1191" s="215"/>
      <c r="D1191" s="186"/>
      <c r="E1191" s="184"/>
      <c r="F1191" s="185"/>
      <c r="G1191" s="186"/>
      <c r="H1191" s="186"/>
      <c r="I1191" s="187"/>
      <c r="J1191" s="188"/>
      <c r="K1191" s="216"/>
      <c r="L1191" s="186"/>
      <c r="M1191" s="186"/>
      <c r="N1191" s="187"/>
      <c r="O1191" s="191"/>
      <c r="P1191" s="434" t="s">
        <v>1191</v>
      </c>
      <c r="Q1191" s="218"/>
      <c r="R1191" s="219">
        <f t="shared" si="418"/>
        <v>0</v>
      </c>
      <c r="S1191" s="219">
        <f t="shared" si="419"/>
        <v>7</v>
      </c>
      <c r="T1191" s="195"/>
      <c r="U1191" s="196">
        <v>5</v>
      </c>
      <c r="V1191" s="89">
        <f t="shared" si="414"/>
        <v>0</v>
      </c>
      <c r="W1191" s="220" t="s">
        <v>1222</v>
      </c>
      <c r="X1191" s="221" t="s">
        <v>1226</v>
      </c>
      <c r="Y1191" s="222" t="s">
        <v>1242</v>
      </c>
      <c r="Z1191" s="199"/>
      <c r="AA1191" s="218"/>
      <c r="AB1191" s="223">
        <v>0</v>
      </c>
      <c r="AC1191" s="224" t="s">
        <v>48</v>
      </c>
      <c r="AD1191" s="225">
        <f t="shared" si="420"/>
        <v>46</v>
      </c>
      <c r="AE1191" s="226">
        <f>CEILING(AD1191+AD1191*'[1]Nastavení cen'!$J$17,1)</f>
        <v>68</v>
      </c>
      <c r="AF1191" s="226">
        <f t="shared" si="421"/>
        <v>0</v>
      </c>
      <c r="AG1191" s="227">
        <f>CEILING(AX1191+(AX1191*'[1]Nastavení cen'!$G$17),1)</f>
        <v>180</v>
      </c>
      <c r="AH1191" s="227">
        <f>CEILING(AG1191*'[1]Nastavení cen'!$K$17,1)+AG1191</f>
        <v>234</v>
      </c>
      <c r="AI1191" s="227">
        <f t="shared" si="433"/>
        <v>0</v>
      </c>
      <c r="AJ1191" s="228">
        <f t="shared" si="422"/>
        <v>302</v>
      </c>
      <c r="AK1191" s="218"/>
      <c r="AL1191" s="229">
        <f t="shared" si="423"/>
        <v>0</v>
      </c>
      <c r="AM1191" s="204"/>
      <c r="AN1191" s="230">
        <v>3.6</v>
      </c>
      <c r="AO1191" s="231">
        <f t="shared" si="434"/>
        <v>0</v>
      </c>
      <c r="AP1191" s="232">
        <v>0.05</v>
      </c>
      <c r="AQ1191" s="233" t="s">
        <v>41</v>
      </c>
      <c r="AR1191" s="234">
        <f t="shared" si="435"/>
        <v>0</v>
      </c>
      <c r="AS1191" s="235"/>
      <c r="AT1191" s="236"/>
      <c r="AU1191" s="237"/>
      <c r="AV1191" s="238">
        <v>7</v>
      </c>
      <c r="AW1191" s="239">
        <f>'[1]Nastavení cen'!$H$17</f>
        <v>390</v>
      </c>
      <c r="AX1191" s="240">
        <v>180</v>
      </c>
    </row>
    <row r="1192" spans="1:50" ht="17.25" hidden="1" customHeight="1" x14ac:dyDescent="0.3">
      <c r="A1192" s="213"/>
      <c r="B1192" s="214"/>
      <c r="C1192" s="215"/>
      <c r="D1192" s="186"/>
      <c r="E1192" s="184"/>
      <c r="F1192" s="185"/>
      <c r="G1192" s="186"/>
      <c r="H1192" s="186"/>
      <c r="I1192" s="187"/>
      <c r="J1192" s="188"/>
      <c r="K1192" s="216"/>
      <c r="L1192" s="186"/>
      <c r="M1192" s="186"/>
      <c r="N1192" s="187"/>
      <c r="O1192" s="191"/>
      <c r="P1192" s="434" t="s">
        <v>1191</v>
      </c>
      <c r="Q1192" s="218"/>
      <c r="R1192" s="219">
        <f t="shared" si="418"/>
        <v>0</v>
      </c>
      <c r="S1192" s="219">
        <f t="shared" si="419"/>
        <v>7</v>
      </c>
      <c r="T1192" s="195"/>
      <c r="U1192" s="196">
        <v>2</v>
      </c>
      <c r="V1192" s="89">
        <f t="shared" si="414"/>
        <v>0</v>
      </c>
      <c r="W1192" s="220" t="s">
        <v>1222</v>
      </c>
      <c r="X1192" s="221" t="s">
        <v>1226</v>
      </c>
      <c r="Y1192" s="222" t="s">
        <v>1243</v>
      </c>
      <c r="Z1192" s="199"/>
      <c r="AA1192" s="218"/>
      <c r="AB1192" s="223">
        <v>0</v>
      </c>
      <c r="AC1192" s="224" t="s">
        <v>48</v>
      </c>
      <c r="AD1192" s="225">
        <f t="shared" si="420"/>
        <v>46</v>
      </c>
      <c r="AE1192" s="226">
        <f>CEILING(AD1192+AD1192*'[1]Nastavení cen'!$J$17,1)</f>
        <v>68</v>
      </c>
      <c r="AF1192" s="226">
        <f t="shared" si="421"/>
        <v>0</v>
      </c>
      <c r="AG1192" s="241">
        <f>CEILING(AX1192+(AX1192*'[1]Nastavení cen'!$G$17),1)</f>
        <v>200</v>
      </c>
      <c r="AH1192" s="242">
        <f>CEILING(AG1192*'[1]Nastavení cen'!$K$17,1)+AG1192</f>
        <v>260</v>
      </c>
      <c r="AI1192" s="242">
        <f t="shared" si="433"/>
        <v>0</v>
      </c>
      <c r="AJ1192" s="228">
        <f t="shared" si="422"/>
        <v>328</v>
      </c>
      <c r="AK1192" s="218"/>
      <c r="AL1192" s="229">
        <f t="shared" si="423"/>
        <v>0</v>
      </c>
      <c r="AM1192" s="204"/>
      <c r="AN1192" s="230">
        <v>4</v>
      </c>
      <c r="AO1192" s="231">
        <f t="shared" si="434"/>
        <v>0</v>
      </c>
      <c r="AP1192" s="232">
        <v>0.05</v>
      </c>
      <c r="AQ1192" s="233" t="s">
        <v>41</v>
      </c>
      <c r="AR1192" s="234">
        <f t="shared" si="435"/>
        <v>0</v>
      </c>
      <c r="AS1192" s="235"/>
      <c r="AT1192" s="236"/>
      <c r="AU1192" s="237"/>
      <c r="AV1192" s="238">
        <v>7</v>
      </c>
      <c r="AW1192" s="239">
        <f>'[1]Nastavení cen'!$H$17</f>
        <v>390</v>
      </c>
      <c r="AX1192" s="240">
        <v>200</v>
      </c>
    </row>
    <row r="1193" spans="1:50" ht="17.25" hidden="1" customHeight="1" x14ac:dyDescent="0.3">
      <c r="A1193" s="213"/>
      <c r="B1193" s="214"/>
      <c r="C1193" s="215"/>
      <c r="D1193" s="186"/>
      <c r="E1193" s="184"/>
      <c r="F1193" s="185"/>
      <c r="G1193" s="186"/>
      <c r="H1193" s="186"/>
      <c r="I1193" s="187"/>
      <c r="J1193" s="188"/>
      <c r="K1193" s="216"/>
      <c r="L1193" s="186"/>
      <c r="M1193" s="186"/>
      <c r="N1193" s="187"/>
      <c r="O1193" s="191"/>
      <c r="P1193" s="434" t="s">
        <v>1191</v>
      </c>
      <c r="Q1193" s="218"/>
      <c r="R1193" s="219">
        <f t="shared" si="418"/>
        <v>0</v>
      </c>
      <c r="S1193" s="219">
        <f t="shared" si="419"/>
        <v>7</v>
      </c>
      <c r="T1193" s="195"/>
      <c r="U1193" s="196">
        <v>5</v>
      </c>
      <c r="V1193" s="89">
        <f t="shared" si="414"/>
        <v>0</v>
      </c>
      <c r="W1193" s="220" t="s">
        <v>1222</v>
      </c>
      <c r="X1193" s="221" t="s">
        <v>1226</v>
      </c>
      <c r="Y1193" s="222" t="s">
        <v>1244</v>
      </c>
      <c r="Z1193" s="199"/>
      <c r="AA1193" s="218"/>
      <c r="AB1193" s="223">
        <v>0</v>
      </c>
      <c r="AC1193" s="224" t="s">
        <v>48</v>
      </c>
      <c r="AD1193" s="225">
        <f t="shared" si="420"/>
        <v>46</v>
      </c>
      <c r="AE1193" s="226">
        <f>CEILING(AD1193+AD1193*'[1]Nastavení cen'!$J$17,1)</f>
        <v>68</v>
      </c>
      <c r="AF1193" s="226">
        <f t="shared" si="421"/>
        <v>0</v>
      </c>
      <c r="AG1193" s="227">
        <f>CEILING(AX1193+(AX1193*'[1]Nastavení cen'!$G$17),1)</f>
        <v>200</v>
      </c>
      <c r="AH1193" s="227">
        <f>CEILING(AG1193*'[1]Nastavení cen'!$K$17,1)+AG1193</f>
        <v>260</v>
      </c>
      <c r="AI1193" s="227">
        <f t="shared" si="433"/>
        <v>0</v>
      </c>
      <c r="AJ1193" s="228">
        <f t="shared" si="422"/>
        <v>328</v>
      </c>
      <c r="AK1193" s="218"/>
      <c r="AL1193" s="229">
        <f t="shared" si="423"/>
        <v>0</v>
      </c>
      <c r="AM1193" s="204"/>
      <c r="AN1193" s="230">
        <v>4</v>
      </c>
      <c r="AO1193" s="231">
        <f t="shared" si="434"/>
        <v>0</v>
      </c>
      <c r="AP1193" s="232">
        <v>0.05</v>
      </c>
      <c r="AQ1193" s="233" t="s">
        <v>41</v>
      </c>
      <c r="AR1193" s="234">
        <f t="shared" si="435"/>
        <v>0</v>
      </c>
      <c r="AS1193" s="235"/>
      <c r="AT1193" s="236"/>
      <c r="AU1193" s="237"/>
      <c r="AV1193" s="238">
        <v>7</v>
      </c>
      <c r="AW1193" s="239">
        <f>'[1]Nastavení cen'!$H$17</f>
        <v>390</v>
      </c>
      <c r="AX1193" s="240">
        <v>200</v>
      </c>
    </row>
    <row r="1194" spans="1:50" ht="17.25" hidden="1" customHeight="1" x14ac:dyDescent="0.3">
      <c r="A1194" s="213"/>
      <c r="B1194" s="214"/>
      <c r="C1194" s="215"/>
      <c r="D1194" s="186"/>
      <c r="E1194" s="184"/>
      <c r="F1194" s="185"/>
      <c r="G1194" s="186"/>
      <c r="H1194" s="186"/>
      <c r="I1194" s="187"/>
      <c r="J1194" s="188"/>
      <c r="K1194" s="216"/>
      <c r="L1194" s="186"/>
      <c r="M1194" s="186"/>
      <c r="N1194" s="187"/>
      <c r="O1194" s="191"/>
      <c r="P1194" s="434" t="s">
        <v>1191</v>
      </c>
      <c r="Q1194" s="218"/>
      <c r="R1194" s="219">
        <f t="shared" si="418"/>
        <v>0</v>
      </c>
      <c r="S1194" s="219">
        <f t="shared" si="419"/>
        <v>7</v>
      </c>
      <c r="T1194" s="195"/>
      <c r="U1194" s="196">
        <v>4</v>
      </c>
      <c r="V1194" s="89">
        <f t="shared" si="414"/>
        <v>0</v>
      </c>
      <c r="W1194" s="220" t="s">
        <v>1222</v>
      </c>
      <c r="X1194" s="221" t="s">
        <v>1226</v>
      </c>
      <c r="Y1194" s="222" t="s">
        <v>43</v>
      </c>
      <c r="Z1194" s="199"/>
      <c r="AA1194" s="218"/>
      <c r="AB1194" s="223">
        <v>0</v>
      </c>
      <c r="AC1194" s="224" t="s">
        <v>48</v>
      </c>
      <c r="AD1194" s="225">
        <f t="shared" si="420"/>
        <v>46</v>
      </c>
      <c r="AE1194" s="226">
        <f>CEILING(AD1194+AD1194*'[1]Nastavení cen'!$J$17,1)</f>
        <v>68</v>
      </c>
      <c r="AF1194" s="226">
        <f t="shared" si="421"/>
        <v>0</v>
      </c>
      <c r="AG1194" s="241"/>
      <c r="AH1194" s="242"/>
      <c r="AI1194" s="242"/>
      <c r="AJ1194" s="228">
        <f t="shared" si="422"/>
        <v>68</v>
      </c>
      <c r="AK1194" s="218"/>
      <c r="AL1194" s="229">
        <f t="shared" si="423"/>
        <v>0</v>
      </c>
      <c r="AM1194" s="204"/>
      <c r="AN1194" s="230" t="s">
        <v>41</v>
      </c>
      <c r="AO1194" s="231" t="s">
        <v>41</v>
      </c>
      <c r="AP1194" s="245" t="s">
        <v>41</v>
      </c>
      <c r="AQ1194" s="233" t="s">
        <v>41</v>
      </c>
      <c r="AR1194" s="234" t="s">
        <v>41</v>
      </c>
      <c r="AS1194" s="235"/>
      <c r="AT1194" s="236"/>
      <c r="AU1194" s="237"/>
      <c r="AV1194" s="238">
        <v>7</v>
      </c>
      <c r="AW1194" s="239">
        <f>'[1]Nastavení cen'!$H$17</f>
        <v>390</v>
      </c>
      <c r="AX1194" s="240"/>
    </row>
    <row r="1195" spans="1:50" ht="17.25" hidden="1" customHeight="1" x14ac:dyDescent="0.3">
      <c r="A1195" s="213"/>
      <c r="B1195" s="214"/>
      <c r="C1195" s="215"/>
      <c r="D1195" s="186"/>
      <c r="E1195" s="184"/>
      <c r="F1195" s="185"/>
      <c r="G1195" s="186"/>
      <c r="H1195" s="186"/>
      <c r="I1195" s="187"/>
      <c r="J1195" s="188"/>
      <c r="K1195" s="216"/>
      <c r="L1195" s="186"/>
      <c r="M1195" s="186"/>
      <c r="N1195" s="187"/>
      <c r="O1195" s="191"/>
      <c r="P1195" s="434" t="s">
        <v>1191</v>
      </c>
      <c r="Q1195" s="218"/>
      <c r="R1195" s="219">
        <f t="shared" si="418"/>
        <v>0</v>
      </c>
      <c r="S1195" s="219">
        <f t="shared" si="419"/>
        <v>7</v>
      </c>
      <c r="T1195" s="195"/>
      <c r="U1195" s="196">
        <v>2</v>
      </c>
      <c r="V1195" s="89">
        <f t="shared" si="414"/>
        <v>0</v>
      </c>
      <c r="W1195" s="220" t="s">
        <v>1222</v>
      </c>
      <c r="X1195" s="221" t="s">
        <v>1245</v>
      </c>
      <c r="Y1195" s="222" t="s">
        <v>1246</v>
      </c>
      <c r="Z1195" s="199"/>
      <c r="AA1195" s="218"/>
      <c r="AB1195" s="223">
        <v>0</v>
      </c>
      <c r="AC1195" s="224" t="s">
        <v>48</v>
      </c>
      <c r="AD1195" s="225">
        <f t="shared" si="420"/>
        <v>46</v>
      </c>
      <c r="AE1195" s="226">
        <f>CEILING(AD1195+AD1195*'[1]Nastavení cen'!$J$17,1)</f>
        <v>68</v>
      </c>
      <c r="AF1195" s="226">
        <f t="shared" si="421"/>
        <v>0</v>
      </c>
      <c r="AG1195" s="241">
        <f>CEILING(AX1195+(AX1195*'[1]Nastavení cen'!$G$17),1)</f>
        <v>140</v>
      </c>
      <c r="AH1195" s="242">
        <f>CEILING(AG1195*'[1]Nastavení cen'!$K$17,1)+AG1195</f>
        <v>182</v>
      </c>
      <c r="AI1195" s="242">
        <f t="shared" ref="AI1195:AI1203" si="436">(AB1195*AH1195)</f>
        <v>0</v>
      </c>
      <c r="AJ1195" s="228">
        <f t="shared" si="422"/>
        <v>250</v>
      </c>
      <c r="AK1195" s="218"/>
      <c r="AL1195" s="229">
        <f t="shared" si="423"/>
        <v>0</v>
      </c>
      <c r="AM1195" s="204"/>
      <c r="AN1195" s="230">
        <v>2.8</v>
      </c>
      <c r="AO1195" s="231">
        <f t="shared" ref="AO1195:AO1203" si="437">AB1195*AN1195</f>
        <v>0</v>
      </c>
      <c r="AP1195" s="232">
        <v>0.05</v>
      </c>
      <c r="AQ1195" s="233" t="s">
        <v>41</v>
      </c>
      <c r="AR1195" s="234">
        <f t="shared" ref="AR1195:AR1203" si="438">AO1195*AP1195</f>
        <v>0</v>
      </c>
      <c r="AS1195" s="235"/>
      <c r="AT1195" s="236"/>
      <c r="AU1195" s="237"/>
      <c r="AV1195" s="238">
        <v>7</v>
      </c>
      <c r="AW1195" s="239">
        <f>'[1]Nastavení cen'!$H$17</f>
        <v>390</v>
      </c>
      <c r="AX1195" s="240">
        <v>140</v>
      </c>
    </row>
    <row r="1196" spans="1:50" ht="17.25" hidden="1" customHeight="1" x14ac:dyDescent="0.3">
      <c r="A1196" s="213"/>
      <c r="B1196" s="214"/>
      <c r="C1196" s="215"/>
      <c r="D1196" s="186"/>
      <c r="E1196" s="184"/>
      <c r="F1196" s="185"/>
      <c r="G1196" s="186"/>
      <c r="H1196" s="186"/>
      <c r="I1196" s="187"/>
      <c r="J1196" s="188"/>
      <c r="K1196" s="216"/>
      <c r="L1196" s="186"/>
      <c r="M1196" s="186"/>
      <c r="N1196" s="187"/>
      <c r="O1196" s="191"/>
      <c r="P1196" s="434" t="s">
        <v>1191</v>
      </c>
      <c r="Q1196" s="218"/>
      <c r="R1196" s="219">
        <f t="shared" si="418"/>
        <v>0</v>
      </c>
      <c r="S1196" s="219">
        <f t="shared" si="419"/>
        <v>7</v>
      </c>
      <c r="T1196" s="195"/>
      <c r="U1196" s="196">
        <v>5</v>
      </c>
      <c r="V1196" s="89">
        <f t="shared" si="414"/>
        <v>0</v>
      </c>
      <c r="W1196" s="220" t="s">
        <v>1222</v>
      </c>
      <c r="X1196" s="221" t="s">
        <v>1245</v>
      </c>
      <c r="Y1196" s="222" t="s">
        <v>1247</v>
      </c>
      <c r="Z1196" s="199"/>
      <c r="AA1196" s="218"/>
      <c r="AB1196" s="223">
        <v>0</v>
      </c>
      <c r="AC1196" s="224" t="s">
        <v>48</v>
      </c>
      <c r="AD1196" s="225">
        <f t="shared" si="420"/>
        <v>46</v>
      </c>
      <c r="AE1196" s="226">
        <f>CEILING(AD1196+AD1196*'[1]Nastavení cen'!$J$17,1)</f>
        <v>68</v>
      </c>
      <c r="AF1196" s="226">
        <f t="shared" si="421"/>
        <v>0</v>
      </c>
      <c r="AG1196" s="227">
        <f>CEILING(AX1196+(AX1196*'[1]Nastavení cen'!$G$17),1)</f>
        <v>140</v>
      </c>
      <c r="AH1196" s="227">
        <f>CEILING(AG1196*'[1]Nastavení cen'!$K$17,1)+AG1196</f>
        <v>182</v>
      </c>
      <c r="AI1196" s="227">
        <f t="shared" si="436"/>
        <v>0</v>
      </c>
      <c r="AJ1196" s="228">
        <f t="shared" si="422"/>
        <v>250</v>
      </c>
      <c r="AK1196" s="218"/>
      <c r="AL1196" s="229">
        <f t="shared" si="423"/>
        <v>0</v>
      </c>
      <c r="AM1196" s="204"/>
      <c r="AN1196" s="230">
        <v>2.8</v>
      </c>
      <c r="AO1196" s="231">
        <f t="shared" si="437"/>
        <v>0</v>
      </c>
      <c r="AP1196" s="232">
        <v>0.05</v>
      </c>
      <c r="AQ1196" s="233" t="s">
        <v>41</v>
      </c>
      <c r="AR1196" s="234">
        <f t="shared" si="438"/>
        <v>0</v>
      </c>
      <c r="AS1196" s="235"/>
      <c r="AT1196" s="236"/>
      <c r="AU1196" s="237"/>
      <c r="AV1196" s="238">
        <v>7</v>
      </c>
      <c r="AW1196" s="239">
        <f>'[1]Nastavení cen'!$H$17</f>
        <v>390</v>
      </c>
      <c r="AX1196" s="240">
        <v>140</v>
      </c>
    </row>
    <row r="1197" spans="1:50" ht="17.25" hidden="1" customHeight="1" x14ac:dyDescent="0.3">
      <c r="A1197" s="213"/>
      <c r="B1197" s="214"/>
      <c r="C1197" s="215"/>
      <c r="D1197" s="186"/>
      <c r="E1197" s="184"/>
      <c r="F1197" s="185"/>
      <c r="G1197" s="186"/>
      <c r="H1197" s="186"/>
      <c r="I1197" s="187"/>
      <c r="J1197" s="188"/>
      <c r="K1197" s="216"/>
      <c r="L1197" s="186"/>
      <c r="M1197" s="186"/>
      <c r="N1197" s="187"/>
      <c r="O1197" s="191"/>
      <c r="P1197" s="434" t="s">
        <v>1191</v>
      </c>
      <c r="Q1197" s="218"/>
      <c r="R1197" s="219">
        <f t="shared" si="418"/>
        <v>0</v>
      </c>
      <c r="S1197" s="219">
        <f t="shared" si="419"/>
        <v>7</v>
      </c>
      <c r="T1197" s="195"/>
      <c r="U1197" s="196">
        <v>2</v>
      </c>
      <c r="V1197" s="89">
        <f t="shared" si="414"/>
        <v>0</v>
      </c>
      <c r="W1197" s="220" t="s">
        <v>1222</v>
      </c>
      <c r="X1197" s="221" t="s">
        <v>1245</v>
      </c>
      <c r="Y1197" s="222" t="s">
        <v>1248</v>
      </c>
      <c r="Z1197" s="199"/>
      <c r="AA1197" s="218"/>
      <c r="AB1197" s="223">
        <v>0</v>
      </c>
      <c r="AC1197" s="224" t="s">
        <v>48</v>
      </c>
      <c r="AD1197" s="225">
        <f t="shared" si="420"/>
        <v>52</v>
      </c>
      <c r="AE1197" s="226">
        <f>CEILING(AD1197+AD1197*'[1]Nastavení cen'!$J$17,1)</f>
        <v>76</v>
      </c>
      <c r="AF1197" s="226">
        <f t="shared" si="421"/>
        <v>0</v>
      </c>
      <c r="AG1197" s="241">
        <f>CEILING(AX1197+(AX1197*'[1]Nastavení cen'!$G$17),1)</f>
        <v>160</v>
      </c>
      <c r="AH1197" s="242">
        <f>CEILING(AG1197*'[1]Nastavení cen'!$K$17,1)+AG1197</f>
        <v>208</v>
      </c>
      <c r="AI1197" s="242">
        <f t="shared" si="436"/>
        <v>0</v>
      </c>
      <c r="AJ1197" s="228">
        <f t="shared" si="422"/>
        <v>284</v>
      </c>
      <c r="AK1197" s="218"/>
      <c r="AL1197" s="229">
        <f t="shared" si="423"/>
        <v>0</v>
      </c>
      <c r="AM1197" s="204"/>
      <c r="AN1197" s="230">
        <v>3.2</v>
      </c>
      <c r="AO1197" s="231">
        <f t="shared" si="437"/>
        <v>0</v>
      </c>
      <c r="AP1197" s="232">
        <v>0.05</v>
      </c>
      <c r="AQ1197" s="233" t="s">
        <v>41</v>
      </c>
      <c r="AR1197" s="234">
        <f t="shared" si="438"/>
        <v>0</v>
      </c>
      <c r="AS1197" s="235"/>
      <c r="AT1197" s="236"/>
      <c r="AU1197" s="237"/>
      <c r="AV1197" s="238">
        <v>8</v>
      </c>
      <c r="AW1197" s="239">
        <f>'[1]Nastavení cen'!$H$17</f>
        <v>390</v>
      </c>
      <c r="AX1197" s="240">
        <v>160</v>
      </c>
    </row>
    <row r="1198" spans="1:50" ht="17.25" hidden="1" customHeight="1" x14ac:dyDescent="0.3">
      <c r="A1198" s="213"/>
      <c r="B1198" s="214"/>
      <c r="C1198" s="215"/>
      <c r="D1198" s="186"/>
      <c r="E1198" s="184"/>
      <c r="F1198" s="185"/>
      <c r="G1198" s="186"/>
      <c r="H1198" s="186"/>
      <c r="I1198" s="187"/>
      <c r="J1198" s="188"/>
      <c r="K1198" s="216"/>
      <c r="L1198" s="186"/>
      <c r="M1198" s="186"/>
      <c r="N1198" s="187"/>
      <c r="O1198" s="191"/>
      <c r="P1198" s="434" t="s">
        <v>1191</v>
      </c>
      <c r="Q1198" s="218"/>
      <c r="R1198" s="219">
        <f t="shared" si="418"/>
        <v>0</v>
      </c>
      <c r="S1198" s="219">
        <f t="shared" si="419"/>
        <v>7</v>
      </c>
      <c r="T1198" s="195"/>
      <c r="U1198" s="196">
        <v>5</v>
      </c>
      <c r="V1198" s="89">
        <f t="shared" si="414"/>
        <v>0</v>
      </c>
      <c r="W1198" s="220" t="s">
        <v>1222</v>
      </c>
      <c r="X1198" s="221" t="s">
        <v>1245</v>
      </c>
      <c r="Y1198" s="222" t="s">
        <v>1249</v>
      </c>
      <c r="Z1198" s="199"/>
      <c r="AA1198" s="218"/>
      <c r="AB1198" s="223">
        <v>0</v>
      </c>
      <c r="AC1198" s="224" t="s">
        <v>48</v>
      </c>
      <c r="AD1198" s="225">
        <f t="shared" si="420"/>
        <v>52</v>
      </c>
      <c r="AE1198" s="226">
        <f>CEILING(AD1198+AD1198*'[1]Nastavení cen'!$J$17,1)</f>
        <v>76</v>
      </c>
      <c r="AF1198" s="226">
        <f t="shared" si="421"/>
        <v>0</v>
      </c>
      <c r="AG1198" s="227">
        <f>CEILING(AX1198+(AX1198*'[1]Nastavení cen'!$G$17),1)</f>
        <v>160</v>
      </c>
      <c r="AH1198" s="227">
        <f>CEILING(AG1198*'[1]Nastavení cen'!$K$17,1)+AG1198</f>
        <v>208</v>
      </c>
      <c r="AI1198" s="227">
        <f t="shared" si="436"/>
        <v>0</v>
      </c>
      <c r="AJ1198" s="228">
        <f t="shared" si="422"/>
        <v>284</v>
      </c>
      <c r="AK1198" s="218"/>
      <c r="AL1198" s="229">
        <f t="shared" si="423"/>
        <v>0</v>
      </c>
      <c r="AM1198" s="204"/>
      <c r="AN1198" s="230">
        <v>3.2</v>
      </c>
      <c r="AO1198" s="231">
        <f t="shared" si="437"/>
        <v>0</v>
      </c>
      <c r="AP1198" s="232">
        <v>0.05</v>
      </c>
      <c r="AQ1198" s="233" t="s">
        <v>41</v>
      </c>
      <c r="AR1198" s="234">
        <f t="shared" si="438"/>
        <v>0</v>
      </c>
      <c r="AS1198" s="235"/>
      <c r="AT1198" s="236"/>
      <c r="AU1198" s="237"/>
      <c r="AV1198" s="238">
        <v>8</v>
      </c>
      <c r="AW1198" s="239">
        <f>'[1]Nastavení cen'!$H$17</f>
        <v>390</v>
      </c>
      <c r="AX1198" s="240">
        <v>160</v>
      </c>
    </row>
    <row r="1199" spans="1:50" ht="17.25" hidden="1" customHeight="1" x14ac:dyDescent="0.3">
      <c r="A1199" s="213"/>
      <c r="B1199" s="214"/>
      <c r="C1199" s="215"/>
      <c r="D1199" s="186"/>
      <c r="E1199" s="184"/>
      <c r="F1199" s="185"/>
      <c r="G1199" s="186"/>
      <c r="H1199" s="186"/>
      <c r="I1199" s="187"/>
      <c r="J1199" s="188"/>
      <c r="K1199" s="216"/>
      <c r="L1199" s="186"/>
      <c r="M1199" s="186"/>
      <c r="N1199" s="187"/>
      <c r="O1199" s="191"/>
      <c r="P1199" s="434" t="s">
        <v>1191</v>
      </c>
      <c r="Q1199" s="218"/>
      <c r="R1199" s="219">
        <f t="shared" si="418"/>
        <v>0</v>
      </c>
      <c r="S1199" s="219">
        <f t="shared" si="419"/>
        <v>7</v>
      </c>
      <c r="T1199" s="195"/>
      <c r="U1199" s="196">
        <v>2</v>
      </c>
      <c r="V1199" s="89">
        <f t="shared" si="414"/>
        <v>0</v>
      </c>
      <c r="W1199" s="220" t="s">
        <v>1222</v>
      </c>
      <c r="X1199" s="221" t="s">
        <v>1245</v>
      </c>
      <c r="Y1199" s="222" t="s">
        <v>1250</v>
      </c>
      <c r="Z1199" s="199"/>
      <c r="AA1199" s="218"/>
      <c r="AB1199" s="223">
        <v>0</v>
      </c>
      <c r="AC1199" s="224" t="s">
        <v>48</v>
      </c>
      <c r="AD1199" s="225">
        <f t="shared" si="420"/>
        <v>52</v>
      </c>
      <c r="AE1199" s="226">
        <f>CEILING(AD1199+AD1199*'[1]Nastavení cen'!$J$17,1)</f>
        <v>76</v>
      </c>
      <c r="AF1199" s="226">
        <f t="shared" si="421"/>
        <v>0</v>
      </c>
      <c r="AG1199" s="241">
        <f>CEILING(AX1199+(AX1199*'[1]Nastavení cen'!$G$17),1)</f>
        <v>180</v>
      </c>
      <c r="AH1199" s="242">
        <f>CEILING(AG1199*'[1]Nastavení cen'!$K$17,1)+AG1199</f>
        <v>234</v>
      </c>
      <c r="AI1199" s="242">
        <f t="shared" si="436"/>
        <v>0</v>
      </c>
      <c r="AJ1199" s="228">
        <f t="shared" si="422"/>
        <v>310</v>
      </c>
      <c r="AK1199" s="218"/>
      <c r="AL1199" s="229">
        <f t="shared" si="423"/>
        <v>0</v>
      </c>
      <c r="AM1199" s="204"/>
      <c r="AN1199" s="230">
        <v>3.6</v>
      </c>
      <c r="AO1199" s="231">
        <f t="shared" si="437"/>
        <v>0</v>
      </c>
      <c r="AP1199" s="232">
        <v>0.05</v>
      </c>
      <c r="AQ1199" s="233" t="s">
        <v>41</v>
      </c>
      <c r="AR1199" s="234">
        <f t="shared" si="438"/>
        <v>0</v>
      </c>
      <c r="AS1199" s="235"/>
      <c r="AT1199" s="236"/>
      <c r="AU1199" s="237"/>
      <c r="AV1199" s="238">
        <v>8</v>
      </c>
      <c r="AW1199" s="239">
        <f>'[1]Nastavení cen'!$H$17</f>
        <v>390</v>
      </c>
      <c r="AX1199" s="240">
        <v>180</v>
      </c>
    </row>
    <row r="1200" spans="1:50" ht="17.25" hidden="1" customHeight="1" x14ac:dyDescent="0.3">
      <c r="A1200" s="213"/>
      <c r="B1200" s="214"/>
      <c r="C1200" s="215"/>
      <c r="D1200" s="186"/>
      <c r="E1200" s="184"/>
      <c r="F1200" s="185"/>
      <c r="G1200" s="186"/>
      <c r="H1200" s="186"/>
      <c r="I1200" s="187"/>
      <c r="J1200" s="188"/>
      <c r="K1200" s="216"/>
      <c r="L1200" s="186"/>
      <c r="M1200" s="186"/>
      <c r="N1200" s="187"/>
      <c r="O1200" s="191"/>
      <c r="P1200" s="434" t="s">
        <v>1191</v>
      </c>
      <c r="Q1200" s="218"/>
      <c r="R1200" s="219">
        <f t="shared" si="418"/>
        <v>0</v>
      </c>
      <c r="S1200" s="219">
        <f t="shared" si="419"/>
        <v>7</v>
      </c>
      <c r="T1200" s="195"/>
      <c r="U1200" s="196">
        <v>5</v>
      </c>
      <c r="V1200" s="89">
        <f t="shared" si="414"/>
        <v>0</v>
      </c>
      <c r="W1200" s="220" t="s">
        <v>1222</v>
      </c>
      <c r="X1200" s="221" t="s">
        <v>1245</v>
      </c>
      <c r="Y1200" s="222" t="s">
        <v>1251</v>
      </c>
      <c r="Z1200" s="199"/>
      <c r="AA1200" s="218"/>
      <c r="AB1200" s="223">
        <v>0</v>
      </c>
      <c r="AC1200" s="224" t="s">
        <v>48</v>
      </c>
      <c r="AD1200" s="225">
        <f t="shared" si="420"/>
        <v>52</v>
      </c>
      <c r="AE1200" s="226">
        <f>CEILING(AD1200+AD1200*'[1]Nastavení cen'!$J$17,1)</f>
        <v>76</v>
      </c>
      <c r="AF1200" s="226">
        <f t="shared" si="421"/>
        <v>0</v>
      </c>
      <c r="AG1200" s="227">
        <f>CEILING(AX1200+(AX1200*'[1]Nastavení cen'!$G$17),1)</f>
        <v>180</v>
      </c>
      <c r="AH1200" s="227">
        <f>CEILING(AG1200*'[1]Nastavení cen'!$K$17,1)+AG1200</f>
        <v>234</v>
      </c>
      <c r="AI1200" s="227">
        <f t="shared" si="436"/>
        <v>0</v>
      </c>
      <c r="AJ1200" s="228">
        <f t="shared" si="422"/>
        <v>310</v>
      </c>
      <c r="AK1200" s="218"/>
      <c r="AL1200" s="229">
        <f t="shared" si="423"/>
        <v>0</v>
      </c>
      <c r="AM1200" s="204"/>
      <c r="AN1200" s="230">
        <v>3.6</v>
      </c>
      <c r="AO1200" s="231">
        <f t="shared" si="437"/>
        <v>0</v>
      </c>
      <c r="AP1200" s="232">
        <v>0.05</v>
      </c>
      <c r="AQ1200" s="233" t="s">
        <v>41</v>
      </c>
      <c r="AR1200" s="234">
        <f t="shared" si="438"/>
        <v>0</v>
      </c>
      <c r="AS1200" s="235"/>
      <c r="AT1200" s="236"/>
      <c r="AU1200" s="237"/>
      <c r="AV1200" s="238">
        <v>8</v>
      </c>
      <c r="AW1200" s="239">
        <f>'[1]Nastavení cen'!$H$17</f>
        <v>390</v>
      </c>
      <c r="AX1200" s="240">
        <v>180</v>
      </c>
    </row>
    <row r="1201" spans="1:50" ht="17.25" hidden="1" customHeight="1" x14ac:dyDescent="0.3">
      <c r="A1201" s="213"/>
      <c r="B1201" s="214"/>
      <c r="C1201" s="215"/>
      <c r="D1201" s="186"/>
      <c r="E1201" s="184"/>
      <c r="F1201" s="185"/>
      <c r="G1201" s="186"/>
      <c r="H1201" s="186"/>
      <c r="I1201" s="187"/>
      <c r="J1201" s="188"/>
      <c r="K1201" s="216"/>
      <c r="L1201" s="186"/>
      <c r="M1201" s="186"/>
      <c r="N1201" s="187"/>
      <c r="O1201" s="191"/>
      <c r="P1201" s="434" t="s">
        <v>1191</v>
      </c>
      <c r="Q1201" s="218"/>
      <c r="R1201" s="219">
        <f t="shared" si="418"/>
        <v>0</v>
      </c>
      <c r="S1201" s="219">
        <f t="shared" si="419"/>
        <v>7</v>
      </c>
      <c r="T1201" s="195"/>
      <c r="U1201" s="196">
        <v>2</v>
      </c>
      <c r="V1201" s="89">
        <f t="shared" si="414"/>
        <v>0</v>
      </c>
      <c r="W1201" s="220" t="s">
        <v>1222</v>
      </c>
      <c r="X1201" s="221" t="s">
        <v>1245</v>
      </c>
      <c r="Y1201" s="222" t="s">
        <v>1252</v>
      </c>
      <c r="Z1201" s="199"/>
      <c r="AA1201" s="218"/>
      <c r="AB1201" s="223">
        <v>0</v>
      </c>
      <c r="AC1201" s="224" t="s">
        <v>48</v>
      </c>
      <c r="AD1201" s="225">
        <f t="shared" si="420"/>
        <v>52</v>
      </c>
      <c r="AE1201" s="226">
        <f>CEILING(AD1201+AD1201*'[1]Nastavení cen'!$J$17,1)</f>
        <v>76</v>
      </c>
      <c r="AF1201" s="226">
        <f t="shared" si="421"/>
        <v>0</v>
      </c>
      <c r="AG1201" s="241">
        <f>CEILING(AX1201+(AX1201*'[1]Nastavení cen'!$G$17),1)</f>
        <v>200</v>
      </c>
      <c r="AH1201" s="242">
        <f>CEILING(AG1201*'[1]Nastavení cen'!$K$17,1)+AG1201</f>
        <v>260</v>
      </c>
      <c r="AI1201" s="242">
        <f t="shared" si="436"/>
        <v>0</v>
      </c>
      <c r="AJ1201" s="228">
        <f t="shared" si="422"/>
        <v>336</v>
      </c>
      <c r="AK1201" s="218"/>
      <c r="AL1201" s="229">
        <f t="shared" si="423"/>
        <v>0</v>
      </c>
      <c r="AM1201" s="204"/>
      <c r="AN1201" s="230">
        <v>4</v>
      </c>
      <c r="AO1201" s="231">
        <f t="shared" si="437"/>
        <v>0</v>
      </c>
      <c r="AP1201" s="232">
        <v>0.05</v>
      </c>
      <c r="AQ1201" s="233" t="s">
        <v>41</v>
      </c>
      <c r="AR1201" s="234">
        <f t="shared" si="438"/>
        <v>0</v>
      </c>
      <c r="AS1201" s="235"/>
      <c r="AT1201" s="236"/>
      <c r="AU1201" s="237"/>
      <c r="AV1201" s="238">
        <v>8</v>
      </c>
      <c r="AW1201" s="239">
        <f>'[1]Nastavení cen'!$H$17</f>
        <v>390</v>
      </c>
      <c r="AX1201" s="240">
        <v>200</v>
      </c>
    </row>
    <row r="1202" spans="1:50" ht="17.25" hidden="1" customHeight="1" x14ac:dyDescent="0.3">
      <c r="A1202" s="213"/>
      <c r="B1202" s="214"/>
      <c r="C1202" s="215"/>
      <c r="D1202" s="186"/>
      <c r="E1202" s="184"/>
      <c r="F1202" s="185"/>
      <c r="G1202" s="186"/>
      <c r="H1202" s="186"/>
      <c r="I1202" s="187"/>
      <c r="J1202" s="188"/>
      <c r="K1202" s="216"/>
      <c r="L1202" s="186"/>
      <c r="M1202" s="186"/>
      <c r="N1202" s="187"/>
      <c r="O1202" s="191"/>
      <c r="P1202" s="434" t="s">
        <v>1191</v>
      </c>
      <c r="Q1202" s="218"/>
      <c r="R1202" s="219">
        <f t="shared" si="418"/>
        <v>0</v>
      </c>
      <c r="S1202" s="219">
        <f t="shared" si="419"/>
        <v>7</v>
      </c>
      <c r="T1202" s="195"/>
      <c r="U1202" s="196">
        <v>5</v>
      </c>
      <c r="V1202" s="89">
        <f t="shared" si="414"/>
        <v>0</v>
      </c>
      <c r="W1202" s="220" t="s">
        <v>1222</v>
      </c>
      <c r="X1202" s="221" t="s">
        <v>1245</v>
      </c>
      <c r="Y1202" s="222" t="s">
        <v>1253</v>
      </c>
      <c r="Z1202" s="199"/>
      <c r="AA1202" s="218"/>
      <c r="AB1202" s="223">
        <v>0</v>
      </c>
      <c r="AC1202" s="224" t="s">
        <v>48</v>
      </c>
      <c r="AD1202" s="225">
        <f t="shared" si="420"/>
        <v>52</v>
      </c>
      <c r="AE1202" s="226">
        <f>CEILING(AD1202+AD1202*'[1]Nastavení cen'!$J$17,1)</f>
        <v>76</v>
      </c>
      <c r="AF1202" s="226">
        <f t="shared" si="421"/>
        <v>0</v>
      </c>
      <c r="AG1202" s="227">
        <f>CEILING(AX1202+(AX1202*'[1]Nastavení cen'!$G$17),1)</f>
        <v>200</v>
      </c>
      <c r="AH1202" s="227">
        <f>CEILING(AG1202*'[1]Nastavení cen'!$K$17,1)+AG1202</f>
        <v>260</v>
      </c>
      <c r="AI1202" s="227">
        <f t="shared" si="436"/>
        <v>0</v>
      </c>
      <c r="AJ1202" s="228">
        <f t="shared" si="422"/>
        <v>336</v>
      </c>
      <c r="AK1202" s="218"/>
      <c r="AL1202" s="229">
        <f t="shared" si="423"/>
        <v>0</v>
      </c>
      <c r="AM1202" s="204"/>
      <c r="AN1202" s="230">
        <v>4</v>
      </c>
      <c r="AO1202" s="231">
        <f t="shared" si="437"/>
        <v>0</v>
      </c>
      <c r="AP1202" s="232">
        <v>0.05</v>
      </c>
      <c r="AQ1202" s="233" t="s">
        <v>41</v>
      </c>
      <c r="AR1202" s="234">
        <f t="shared" si="438"/>
        <v>0</v>
      </c>
      <c r="AS1202" s="235"/>
      <c r="AT1202" s="236"/>
      <c r="AU1202" s="237"/>
      <c r="AV1202" s="238">
        <v>8</v>
      </c>
      <c r="AW1202" s="239">
        <f>'[1]Nastavení cen'!$H$17</f>
        <v>390</v>
      </c>
      <c r="AX1202" s="240">
        <v>200</v>
      </c>
    </row>
    <row r="1203" spans="1:50" ht="17.25" hidden="1" customHeight="1" x14ac:dyDescent="0.3">
      <c r="A1203" s="213"/>
      <c r="B1203" s="214"/>
      <c r="C1203" s="215"/>
      <c r="D1203" s="186"/>
      <c r="E1203" s="184"/>
      <c r="F1203" s="185"/>
      <c r="G1203" s="186"/>
      <c r="H1203" s="186"/>
      <c r="I1203" s="187"/>
      <c r="J1203" s="188"/>
      <c r="K1203" s="216"/>
      <c r="L1203" s="186"/>
      <c r="M1203" s="186"/>
      <c r="N1203" s="187"/>
      <c r="O1203" s="191"/>
      <c r="P1203" s="434" t="s">
        <v>1191</v>
      </c>
      <c r="Q1203" s="218"/>
      <c r="R1203" s="219">
        <f t="shared" si="418"/>
        <v>0</v>
      </c>
      <c r="S1203" s="219">
        <f t="shared" si="419"/>
        <v>7</v>
      </c>
      <c r="T1203" s="195"/>
      <c r="U1203" s="196">
        <v>3</v>
      </c>
      <c r="V1203" s="89">
        <f t="shared" si="414"/>
        <v>0</v>
      </c>
      <c r="W1203" s="220" t="s">
        <v>1222</v>
      </c>
      <c r="X1203" s="221" t="s">
        <v>1254</v>
      </c>
      <c r="Y1203" s="222" t="s">
        <v>1255</v>
      </c>
      <c r="Z1203" s="199"/>
      <c r="AA1203" s="218"/>
      <c r="AB1203" s="223">
        <v>0</v>
      </c>
      <c r="AC1203" s="224" t="s">
        <v>48</v>
      </c>
      <c r="AD1203" s="225">
        <f t="shared" si="420"/>
        <v>72</v>
      </c>
      <c r="AE1203" s="226">
        <f>CEILING(AD1203+AD1203*'[1]Nastavení cen'!$J$17,1)</f>
        <v>106</v>
      </c>
      <c r="AF1203" s="226">
        <f t="shared" si="421"/>
        <v>0</v>
      </c>
      <c r="AG1203" s="241">
        <f>CEILING(AX1203+(AX1203*'[1]Nastavení cen'!$G$17),1)</f>
        <v>240</v>
      </c>
      <c r="AH1203" s="242">
        <f>CEILING(AG1203*'[1]Nastavení cen'!$K$17,1)+AG1203</f>
        <v>312</v>
      </c>
      <c r="AI1203" s="242">
        <f t="shared" si="436"/>
        <v>0</v>
      </c>
      <c r="AJ1203" s="228">
        <f t="shared" si="422"/>
        <v>418</v>
      </c>
      <c r="AK1203" s="218"/>
      <c r="AL1203" s="229">
        <f t="shared" si="423"/>
        <v>0</v>
      </c>
      <c r="AM1203" s="204"/>
      <c r="AN1203" s="230">
        <v>4.4000000000000004</v>
      </c>
      <c r="AO1203" s="231">
        <f t="shared" si="437"/>
        <v>0</v>
      </c>
      <c r="AP1203" s="232">
        <v>0.05</v>
      </c>
      <c r="AQ1203" s="233" t="s">
        <v>41</v>
      </c>
      <c r="AR1203" s="234">
        <f t="shared" si="438"/>
        <v>0</v>
      </c>
      <c r="AS1203" s="235"/>
      <c r="AT1203" s="236"/>
      <c r="AU1203" s="237"/>
      <c r="AV1203" s="238">
        <v>11</v>
      </c>
      <c r="AW1203" s="239">
        <f>'[1]Nastavení cen'!$H$17</f>
        <v>390</v>
      </c>
      <c r="AX1203" s="240">
        <v>240</v>
      </c>
    </row>
    <row r="1204" spans="1:50" ht="17.25" hidden="1" customHeight="1" x14ac:dyDescent="0.3">
      <c r="A1204" s="213"/>
      <c r="B1204" s="214"/>
      <c r="C1204" s="215"/>
      <c r="D1204" s="186"/>
      <c r="E1204" s="184"/>
      <c r="F1204" s="185"/>
      <c r="G1204" s="186"/>
      <c r="H1204" s="186"/>
      <c r="I1204" s="187"/>
      <c r="J1204" s="188"/>
      <c r="K1204" s="216"/>
      <c r="L1204" s="186"/>
      <c r="M1204" s="186"/>
      <c r="N1204" s="187"/>
      <c r="O1204" s="191"/>
      <c r="P1204" s="434" t="s">
        <v>1191</v>
      </c>
      <c r="Q1204" s="218"/>
      <c r="R1204" s="219">
        <f t="shared" si="418"/>
        <v>0</v>
      </c>
      <c r="S1204" s="219">
        <f t="shared" si="419"/>
        <v>7</v>
      </c>
      <c r="T1204" s="195"/>
      <c r="U1204" s="196">
        <v>4</v>
      </c>
      <c r="V1204" s="89">
        <f t="shared" si="414"/>
        <v>0</v>
      </c>
      <c r="W1204" s="220" t="s">
        <v>1222</v>
      </c>
      <c r="X1204" s="221" t="s">
        <v>1256</v>
      </c>
      <c r="Y1204" s="222" t="s">
        <v>43</v>
      </c>
      <c r="Z1204" s="199"/>
      <c r="AA1204" s="218"/>
      <c r="AB1204" s="223">
        <v>0</v>
      </c>
      <c r="AC1204" s="224" t="s">
        <v>48</v>
      </c>
      <c r="AD1204" s="225">
        <f t="shared" si="420"/>
        <v>52</v>
      </c>
      <c r="AE1204" s="226">
        <f>CEILING(AD1204+AD1204*'[1]Nastavení cen'!$J$17,1)</f>
        <v>76</v>
      </c>
      <c r="AF1204" s="226">
        <f t="shared" si="421"/>
        <v>0</v>
      </c>
      <c r="AG1204" s="241"/>
      <c r="AH1204" s="242"/>
      <c r="AI1204" s="242"/>
      <c r="AJ1204" s="228">
        <f t="shared" si="422"/>
        <v>76</v>
      </c>
      <c r="AK1204" s="218"/>
      <c r="AL1204" s="229">
        <f t="shared" si="423"/>
        <v>0</v>
      </c>
      <c r="AM1204" s="204"/>
      <c r="AN1204" s="230" t="s">
        <v>41</v>
      </c>
      <c r="AO1204" s="231" t="s">
        <v>41</v>
      </c>
      <c r="AP1204" s="245" t="s">
        <v>41</v>
      </c>
      <c r="AQ1204" s="233" t="s">
        <v>41</v>
      </c>
      <c r="AR1204" s="234" t="s">
        <v>41</v>
      </c>
      <c r="AS1204" s="235"/>
      <c r="AT1204" s="236"/>
      <c r="AU1204" s="237"/>
      <c r="AV1204" s="238" t="s">
        <v>647</v>
      </c>
      <c r="AW1204" s="239">
        <f>'[1]Nastavení cen'!$H$17</f>
        <v>390</v>
      </c>
      <c r="AX1204" s="240"/>
    </row>
    <row r="1205" spans="1:50" ht="17.25" hidden="1" customHeight="1" x14ac:dyDescent="0.3">
      <c r="A1205" s="213"/>
      <c r="B1205" s="214"/>
      <c r="C1205" s="215"/>
      <c r="D1205" s="186"/>
      <c r="E1205" s="184"/>
      <c r="F1205" s="185"/>
      <c r="G1205" s="186"/>
      <c r="H1205" s="186"/>
      <c r="I1205" s="187"/>
      <c r="J1205" s="188"/>
      <c r="K1205" s="216"/>
      <c r="L1205" s="186"/>
      <c r="M1205" s="186"/>
      <c r="N1205" s="187"/>
      <c r="O1205" s="191"/>
      <c r="P1205" s="434" t="s">
        <v>1191</v>
      </c>
      <c r="Q1205" s="218"/>
      <c r="R1205" s="219">
        <f t="shared" si="418"/>
        <v>0</v>
      </c>
      <c r="S1205" s="219">
        <f t="shared" si="419"/>
        <v>7</v>
      </c>
      <c r="T1205" s="195"/>
      <c r="U1205" s="196">
        <v>4</v>
      </c>
      <c r="V1205" s="89">
        <f t="shared" si="414"/>
        <v>0</v>
      </c>
      <c r="W1205" s="220" t="s">
        <v>1222</v>
      </c>
      <c r="X1205" s="221" t="s">
        <v>1245</v>
      </c>
      <c r="Y1205" s="222" t="s">
        <v>43</v>
      </c>
      <c r="Z1205" s="199"/>
      <c r="AA1205" s="218"/>
      <c r="AB1205" s="223">
        <v>0</v>
      </c>
      <c r="AC1205" s="224" t="s">
        <v>48</v>
      </c>
      <c r="AD1205" s="225">
        <f t="shared" si="420"/>
        <v>52</v>
      </c>
      <c r="AE1205" s="226">
        <f>CEILING(AD1205+AD1205*'[1]Nastavení cen'!$J$17,1)</f>
        <v>76</v>
      </c>
      <c r="AF1205" s="226">
        <f t="shared" si="421"/>
        <v>0</v>
      </c>
      <c r="AG1205" s="241"/>
      <c r="AH1205" s="242"/>
      <c r="AI1205" s="242"/>
      <c r="AJ1205" s="228">
        <f t="shared" si="422"/>
        <v>76</v>
      </c>
      <c r="AK1205" s="218"/>
      <c r="AL1205" s="229">
        <f t="shared" si="423"/>
        <v>0</v>
      </c>
      <c r="AM1205" s="204"/>
      <c r="AN1205" s="230" t="s">
        <v>41</v>
      </c>
      <c r="AO1205" s="231" t="s">
        <v>41</v>
      </c>
      <c r="AP1205" s="245" t="s">
        <v>41</v>
      </c>
      <c r="AQ1205" s="233" t="s">
        <v>41</v>
      </c>
      <c r="AR1205" s="234" t="s">
        <v>41</v>
      </c>
      <c r="AS1205" s="235"/>
      <c r="AT1205" s="236"/>
      <c r="AU1205" s="237"/>
      <c r="AV1205" s="238" t="s">
        <v>647</v>
      </c>
      <c r="AW1205" s="239">
        <f>'[1]Nastavení cen'!$H$17</f>
        <v>390</v>
      </c>
      <c r="AX1205" s="240"/>
    </row>
    <row r="1206" spans="1:50" ht="17.25" hidden="1" customHeight="1" x14ac:dyDescent="0.3">
      <c r="A1206" s="213"/>
      <c r="B1206" s="214"/>
      <c r="C1206" s="215"/>
      <c r="D1206" s="186"/>
      <c r="E1206" s="184"/>
      <c r="F1206" s="185"/>
      <c r="G1206" s="186"/>
      <c r="H1206" s="186"/>
      <c r="I1206" s="187"/>
      <c r="J1206" s="188"/>
      <c r="K1206" s="216"/>
      <c r="L1206" s="186"/>
      <c r="M1206" s="186"/>
      <c r="N1206" s="187"/>
      <c r="O1206" s="191"/>
      <c r="P1206" s="434" t="s">
        <v>1191</v>
      </c>
      <c r="Q1206" s="218"/>
      <c r="R1206" s="219">
        <f t="shared" si="418"/>
        <v>0</v>
      </c>
      <c r="S1206" s="219">
        <f t="shared" si="419"/>
        <v>7</v>
      </c>
      <c r="T1206" s="195"/>
      <c r="U1206" s="196">
        <v>5</v>
      </c>
      <c r="V1206" s="89">
        <f t="shared" si="414"/>
        <v>0</v>
      </c>
      <c r="W1206" s="220" t="s">
        <v>1257</v>
      </c>
      <c r="X1206" s="221" t="s">
        <v>1258</v>
      </c>
      <c r="Y1206" s="222" t="s">
        <v>1259</v>
      </c>
      <c r="Z1206" s="199"/>
      <c r="AA1206" s="218"/>
      <c r="AB1206" s="223">
        <v>0</v>
      </c>
      <c r="AC1206" s="224" t="s">
        <v>48</v>
      </c>
      <c r="AD1206" s="225">
        <f t="shared" si="420"/>
        <v>215</v>
      </c>
      <c r="AE1206" s="226">
        <f>CEILING(AD1206+AD1206*'[1]Nastavení cen'!$J$17,1)</f>
        <v>314</v>
      </c>
      <c r="AF1206" s="226">
        <f t="shared" si="421"/>
        <v>0</v>
      </c>
      <c r="AG1206" s="227">
        <f>CEILING(AX1206+(AX1206*'[1]Nastavení cen'!$G$17),1)</f>
        <v>500</v>
      </c>
      <c r="AH1206" s="227">
        <f>CEILING(AG1206*'[1]Nastavení cen'!$K$17,1)+AG1206</f>
        <v>650</v>
      </c>
      <c r="AI1206" s="227">
        <f>(AB1206*AH1206)</f>
        <v>0</v>
      </c>
      <c r="AJ1206" s="228">
        <f t="shared" si="422"/>
        <v>964</v>
      </c>
      <c r="AK1206" s="218"/>
      <c r="AL1206" s="229">
        <f t="shared" si="423"/>
        <v>0</v>
      </c>
      <c r="AM1206" s="204"/>
      <c r="AN1206" s="230">
        <v>15</v>
      </c>
      <c r="AO1206" s="231">
        <f>AB1206*AN1206</f>
        <v>0</v>
      </c>
      <c r="AP1206" s="232">
        <v>0.05</v>
      </c>
      <c r="AQ1206" s="233" t="s">
        <v>41</v>
      </c>
      <c r="AR1206" s="234">
        <f>AO1206*AP1206</f>
        <v>0</v>
      </c>
      <c r="AS1206" s="235"/>
      <c r="AT1206" s="236"/>
      <c r="AU1206" s="237"/>
      <c r="AV1206" s="238">
        <v>33</v>
      </c>
      <c r="AW1206" s="239">
        <f>'[1]Nastavení cen'!$H$17</f>
        <v>390</v>
      </c>
      <c r="AX1206" s="240">
        <v>500</v>
      </c>
    </row>
    <row r="1207" spans="1:50" ht="17.25" hidden="1" customHeight="1" x14ac:dyDescent="0.3">
      <c r="A1207" s="213"/>
      <c r="B1207" s="214"/>
      <c r="C1207" s="215"/>
      <c r="D1207" s="186"/>
      <c r="E1207" s="184"/>
      <c r="F1207" s="185"/>
      <c r="G1207" s="186"/>
      <c r="H1207" s="186"/>
      <c r="I1207" s="187"/>
      <c r="J1207" s="188"/>
      <c r="K1207" s="216"/>
      <c r="L1207" s="186"/>
      <c r="M1207" s="186"/>
      <c r="N1207" s="187"/>
      <c r="O1207" s="191"/>
      <c r="P1207" s="434" t="s">
        <v>1191</v>
      </c>
      <c r="Q1207" s="218"/>
      <c r="R1207" s="219">
        <f t="shared" si="418"/>
        <v>0</v>
      </c>
      <c r="S1207" s="219">
        <f t="shared" si="419"/>
        <v>7</v>
      </c>
      <c r="T1207" s="195"/>
      <c r="U1207" s="196">
        <v>4</v>
      </c>
      <c r="V1207" s="89">
        <f t="shared" si="414"/>
        <v>0</v>
      </c>
      <c r="W1207" s="220" t="s">
        <v>1257</v>
      </c>
      <c r="X1207" s="221" t="s">
        <v>1258</v>
      </c>
      <c r="Y1207" s="222" t="s">
        <v>43</v>
      </c>
      <c r="Z1207" s="199"/>
      <c r="AA1207" s="218"/>
      <c r="AB1207" s="223">
        <v>0</v>
      </c>
      <c r="AC1207" s="224" t="s">
        <v>48</v>
      </c>
      <c r="AD1207" s="225">
        <f t="shared" si="420"/>
        <v>215</v>
      </c>
      <c r="AE1207" s="226">
        <f>CEILING(AD1207+AD1207*'[1]Nastavení cen'!$J$17,1)</f>
        <v>314</v>
      </c>
      <c r="AF1207" s="226">
        <f t="shared" si="421"/>
        <v>0</v>
      </c>
      <c r="AG1207" s="241"/>
      <c r="AH1207" s="242"/>
      <c r="AI1207" s="242"/>
      <c r="AJ1207" s="228">
        <f t="shared" si="422"/>
        <v>314</v>
      </c>
      <c r="AK1207" s="218"/>
      <c r="AL1207" s="229">
        <f t="shared" si="423"/>
        <v>0</v>
      </c>
      <c r="AM1207" s="204"/>
      <c r="AN1207" s="230" t="s">
        <v>41</v>
      </c>
      <c r="AO1207" s="231" t="s">
        <v>41</v>
      </c>
      <c r="AP1207" s="245" t="s">
        <v>41</v>
      </c>
      <c r="AQ1207" s="233" t="s">
        <v>41</v>
      </c>
      <c r="AR1207" s="234" t="s">
        <v>41</v>
      </c>
      <c r="AS1207" s="235"/>
      <c r="AT1207" s="236"/>
      <c r="AU1207" s="237"/>
      <c r="AV1207" s="238">
        <v>33</v>
      </c>
      <c r="AW1207" s="239">
        <f>'[1]Nastavení cen'!$H$17</f>
        <v>390</v>
      </c>
      <c r="AX1207" s="240"/>
    </row>
    <row r="1208" spans="1:50" ht="17.25" hidden="1" customHeight="1" x14ac:dyDescent="0.3">
      <c r="A1208" s="213"/>
      <c r="B1208" s="214"/>
      <c r="C1208" s="215"/>
      <c r="D1208" s="186"/>
      <c r="E1208" s="184"/>
      <c r="F1208" s="185"/>
      <c r="G1208" s="186"/>
      <c r="H1208" s="186"/>
      <c r="I1208" s="187"/>
      <c r="J1208" s="188"/>
      <c r="K1208" s="216"/>
      <c r="L1208" s="186"/>
      <c r="M1208" s="186"/>
      <c r="N1208" s="187"/>
      <c r="O1208" s="191"/>
      <c r="P1208" s="434" t="s">
        <v>1191</v>
      </c>
      <c r="Q1208" s="218"/>
      <c r="R1208" s="219">
        <f t="shared" si="418"/>
        <v>0</v>
      </c>
      <c r="S1208" s="219">
        <f t="shared" si="419"/>
        <v>7</v>
      </c>
      <c r="T1208" s="195"/>
      <c r="U1208" s="196">
        <v>5</v>
      </c>
      <c r="V1208" s="89">
        <f t="shared" si="414"/>
        <v>0</v>
      </c>
      <c r="W1208" s="220" t="s">
        <v>1257</v>
      </c>
      <c r="X1208" s="221" t="s">
        <v>1260</v>
      </c>
      <c r="Y1208" s="222" t="s">
        <v>1259</v>
      </c>
      <c r="Z1208" s="199"/>
      <c r="AA1208" s="218"/>
      <c r="AB1208" s="223">
        <v>0</v>
      </c>
      <c r="AC1208" s="224" t="s">
        <v>48</v>
      </c>
      <c r="AD1208" s="225">
        <f t="shared" si="420"/>
        <v>234</v>
      </c>
      <c r="AE1208" s="226">
        <f>CEILING(AD1208+AD1208*'[1]Nastavení cen'!$J$17,1)</f>
        <v>342</v>
      </c>
      <c r="AF1208" s="226">
        <f t="shared" si="421"/>
        <v>0</v>
      </c>
      <c r="AG1208" s="227">
        <f>CEILING(AX1208+(AX1208*'[1]Nastavení cen'!$G$17),1)</f>
        <v>500</v>
      </c>
      <c r="AH1208" s="227">
        <f>CEILING(AG1208*'[1]Nastavení cen'!$K$17,1)+AG1208</f>
        <v>650</v>
      </c>
      <c r="AI1208" s="227">
        <f>(AB1208*AH1208)</f>
        <v>0</v>
      </c>
      <c r="AJ1208" s="228">
        <f t="shared" si="422"/>
        <v>992</v>
      </c>
      <c r="AK1208" s="218"/>
      <c r="AL1208" s="229">
        <f t="shared" si="423"/>
        <v>0</v>
      </c>
      <c r="AM1208" s="204"/>
      <c r="AN1208" s="230">
        <v>15</v>
      </c>
      <c r="AO1208" s="231">
        <f>AB1208*AN1208</f>
        <v>0</v>
      </c>
      <c r="AP1208" s="232">
        <v>0.05</v>
      </c>
      <c r="AQ1208" s="233" t="s">
        <v>41</v>
      </c>
      <c r="AR1208" s="234">
        <f>AO1208*AP1208</f>
        <v>0</v>
      </c>
      <c r="AS1208" s="235"/>
      <c r="AT1208" s="236"/>
      <c r="AU1208" s="237"/>
      <c r="AV1208" s="238">
        <v>36</v>
      </c>
      <c r="AW1208" s="239">
        <f>'[1]Nastavení cen'!$H$17</f>
        <v>390</v>
      </c>
      <c r="AX1208" s="240">
        <v>500</v>
      </c>
    </row>
    <row r="1209" spans="1:50" ht="17.25" hidden="1" customHeight="1" x14ac:dyDescent="0.3">
      <c r="A1209" s="213"/>
      <c r="B1209" s="214"/>
      <c r="C1209" s="215"/>
      <c r="D1209" s="186"/>
      <c r="E1209" s="184"/>
      <c r="F1209" s="185"/>
      <c r="G1209" s="186"/>
      <c r="H1209" s="186"/>
      <c r="I1209" s="187"/>
      <c r="J1209" s="188"/>
      <c r="K1209" s="216"/>
      <c r="L1209" s="186"/>
      <c r="M1209" s="186"/>
      <c r="N1209" s="187"/>
      <c r="O1209" s="191"/>
      <c r="P1209" s="434" t="s">
        <v>1191</v>
      </c>
      <c r="Q1209" s="218"/>
      <c r="R1209" s="219">
        <f t="shared" si="418"/>
        <v>0</v>
      </c>
      <c r="S1209" s="219">
        <f t="shared" si="419"/>
        <v>7</v>
      </c>
      <c r="T1209" s="195"/>
      <c r="U1209" s="196">
        <v>4</v>
      </c>
      <c r="V1209" s="89">
        <f t="shared" si="414"/>
        <v>0</v>
      </c>
      <c r="W1209" s="220" t="s">
        <v>1257</v>
      </c>
      <c r="X1209" s="221" t="s">
        <v>1260</v>
      </c>
      <c r="Y1209" s="222" t="s">
        <v>43</v>
      </c>
      <c r="Z1209" s="199"/>
      <c r="AA1209" s="218"/>
      <c r="AB1209" s="223">
        <v>0</v>
      </c>
      <c r="AC1209" s="224" t="s">
        <v>48</v>
      </c>
      <c r="AD1209" s="225">
        <f t="shared" si="420"/>
        <v>234</v>
      </c>
      <c r="AE1209" s="226">
        <f>CEILING(AD1209+AD1209*'[1]Nastavení cen'!$J$17,1)</f>
        <v>342</v>
      </c>
      <c r="AF1209" s="226">
        <f t="shared" si="421"/>
        <v>0</v>
      </c>
      <c r="AG1209" s="241"/>
      <c r="AH1209" s="242"/>
      <c r="AI1209" s="242"/>
      <c r="AJ1209" s="228">
        <f t="shared" si="422"/>
        <v>342</v>
      </c>
      <c r="AK1209" s="218"/>
      <c r="AL1209" s="229">
        <f t="shared" si="423"/>
        <v>0</v>
      </c>
      <c r="AM1209" s="204"/>
      <c r="AN1209" s="230" t="s">
        <v>41</v>
      </c>
      <c r="AO1209" s="231" t="s">
        <v>41</v>
      </c>
      <c r="AP1209" s="245" t="s">
        <v>41</v>
      </c>
      <c r="AQ1209" s="233" t="s">
        <v>41</v>
      </c>
      <c r="AR1209" s="234" t="s">
        <v>41</v>
      </c>
      <c r="AS1209" s="235"/>
      <c r="AT1209" s="236"/>
      <c r="AU1209" s="237"/>
      <c r="AV1209" s="238">
        <v>36</v>
      </c>
      <c r="AW1209" s="239">
        <f>'[1]Nastavení cen'!$H$17</f>
        <v>390</v>
      </c>
      <c r="AX1209" s="240"/>
    </row>
    <row r="1210" spans="1:50" ht="17.25" hidden="1" customHeight="1" x14ac:dyDescent="0.3">
      <c r="A1210" s="213"/>
      <c r="B1210" s="214"/>
      <c r="C1210" s="215"/>
      <c r="D1210" s="186"/>
      <c r="E1210" s="184"/>
      <c r="F1210" s="185"/>
      <c r="G1210" s="186"/>
      <c r="H1210" s="186"/>
      <c r="I1210" s="187"/>
      <c r="J1210" s="188"/>
      <c r="K1210" s="216"/>
      <c r="L1210" s="186"/>
      <c r="M1210" s="186"/>
      <c r="N1210" s="187"/>
      <c r="O1210" s="191"/>
      <c r="P1210" s="434" t="s">
        <v>1191</v>
      </c>
      <c r="Q1210" s="218"/>
      <c r="R1210" s="219">
        <f t="shared" si="418"/>
        <v>0</v>
      </c>
      <c r="S1210" s="219">
        <f t="shared" si="419"/>
        <v>7</v>
      </c>
      <c r="T1210" s="195"/>
      <c r="U1210" s="196">
        <v>5</v>
      </c>
      <c r="V1210" s="89">
        <f t="shared" si="414"/>
        <v>0</v>
      </c>
      <c r="W1210" s="220" t="s">
        <v>1257</v>
      </c>
      <c r="X1210" s="221" t="s">
        <v>1261</v>
      </c>
      <c r="Y1210" s="222" t="s">
        <v>1259</v>
      </c>
      <c r="Z1210" s="199"/>
      <c r="AA1210" s="218"/>
      <c r="AB1210" s="223">
        <v>0</v>
      </c>
      <c r="AC1210" s="224" t="s">
        <v>48</v>
      </c>
      <c r="AD1210" s="225">
        <f t="shared" si="420"/>
        <v>247</v>
      </c>
      <c r="AE1210" s="226">
        <f>CEILING(AD1210+AD1210*'[1]Nastavení cen'!$J$17,1)</f>
        <v>361</v>
      </c>
      <c r="AF1210" s="226">
        <f t="shared" si="421"/>
        <v>0</v>
      </c>
      <c r="AG1210" s="227">
        <f>CEILING(AX1210+(AX1210*'[1]Nastavení cen'!$G$17),1)</f>
        <v>500</v>
      </c>
      <c r="AH1210" s="227">
        <f>CEILING(AG1210*'[1]Nastavení cen'!$K$17,1)+AG1210</f>
        <v>650</v>
      </c>
      <c r="AI1210" s="227">
        <f>(AB1210*AH1210)</f>
        <v>0</v>
      </c>
      <c r="AJ1210" s="228">
        <f t="shared" si="422"/>
        <v>1011</v>
      </c>
      <c r="AK1210" s="218"/>
      <c r="AL1210" s="229">
        <f t="shared" si="423"/>
        <v>0</v>
      </c>
      <c r="AM1210" s="204"/>
      <c r="AN1210" s="230">
        <v>15</v>
      </c>
      <c r="AO1210" s="231">
        <f>AB1210*AN1210</f>
        <v>0</v>
      </c>
      <c r="AP1210" s="232">
        <v>0.05</v>
      </c>
      <c r="AQ1210" s="233" t="s">
        <v>41</v>
      </c>
      <c r="AR1210" s="234">
        <f>AO1210*AP1210</f>
        <v>0</v>
      </c>
      <c r="AS1210" s="235"/>
      <c r="AT1210" s="236"/>
      <c r="AU1210" s="237"/>
      <c r="AV1210" s="238">
        <v>38</v>
      </c>
      <c r="AW1210" s="239">
        <f>'[1]Nastavení cen'!$H$17</f>
        <v>390</v>
      </c>
      <c r="AX1210" s="240">
        <v>500</v>
      </c>
    </row>
    <row r="1211" spans="1:50" ht="17.25" hidden="1" customHeight="1" x14ac:dyDescent="0.3">
      <c r="A1211" s="213"/>
      <c r="B1211" s="214"/>
      <c r="C1211" s="215"/>
      <c r="D1211" s="186"/>
      <c r="E1211" s="184"/>
      <c r="F1211" s="185"/>
      <c r="G1211" s="186"/>
      <c r="H1211" s="186"/>
      <c r="I1211" s="187"/>
      <c r="J1211" s="188"/>
      <c r="K1211" s="216"/>
      <c r="L1211" s="186"/>
      <c r="M1211" s="186"/>
      <c r="N1211" s="187"/>
      <c r="O1211" s="191"/>
      <c r="P1211" s="434" t="s">
        <v>1191</v>
      </c>
      <c r="Q1211" s="218"/>
      <c r="R1211" s="219">
        <f t="shared" si="418"/>
        <v>0</v>
      </c>
      <c r="S1211" s="219">
        <f t="shared" si="419"/>
        <v>7</v>
      </c>
      <c r="T1211" s="195"/>
      <c r="U1211" s="196">
        <v>4</v>
      </c>
      <c r="V1211" s="89">
        <f t="shared" si="414"/>
        <v>0</v>
      </c>
      <c r="W1211" s="220" t="s">
        <v>1257</v>
      </c>
      <c r="X1211" s="221" t="s">
        <v>1261</v>
      </c>
      <c r="Y1211" s="222" t="s">
        <v>43</v>
      </c>
      <c r="Z1211" s="199"/>
      <c r="AA1211" s="218"/>
      <c r="AB1211" s="223">
        <v>0</v>
      </c>
      <c r="AC1211" s="224" t="s">
        <v>48</v>
      </c>
      <c r="AD1211" s="225">
        <f t="shared" si="420"/>
        <v>247</v>
      </c>
      <c r="AE1211" s="226">
        <f>CEILING(AD1211+AD1211*'[1]Nastavení cen'!$J$17,1)</f>
        <v>361</v>
      </c>
      <c r="AF1211" s="226">
        <f t="shared" si="421"/>
        <v>0</v>
      </c>
      <c r="AG1211" s="241"/>
      <c r="AH1211" s="242"/>
      <c r="AI1211" s="242"/>
      <c r="AJ1211" s="228">
        <f t="shared" si="422"/>
        <v>361</v>
      </c>
      <c r="AK1211" s="218"/>
      <c r="AL1211" s="229">
        <f t="shared" si="423"/>
        <v>0</v>
      </c>
      <c r="AM1211" s="204"/>
      <c r="AN1211" s="230" t="s">
        <v>41</v>
      </c>
      <c r="AO1211" s="231" t="s">
        <v>41</v>
      </c>
      <c r="AP1211" s="245" t="s">
        <v>41</v>
      </c>
      <c r="AQ1211" s="233" t="s">
        <v>41</v>
      </c>
      <c r="AR1211" s="234" t="s">
        <v>41</v>
      </c>
      <c r="AS1211" s="235"/>
      <c r="AT1211" s="236"/>
      <c r="AU1211" s="237"/>
      <c r="AV1211" s="238">
        <v>38</v>
      </c>
      <c r="AW1211" s="239">
        <f>'[1]Nastavení cen'!$H$17</f>
        <v>390</v>
      </c>
      <c r="AX1211" s="240"/>
    </row>
    <row r="1212" spans="1:50" ht="17.25" hidden="1" customHeight="1" x14ac:dyDescent="0.3">
      <c r="A1212" s="213"/>
      <c r="B1212" s="214"/>
      <c r="C1212" s="215"/>
      <c r="D1212" s="186"/>
      <c r="E1212" s="184"/>
      <c r="F1212" s="185"/>
      <c r="G1212" s="186"/>
      <c r="H1212" s="186"/>
      <c r="I1212" s="187"/>
      <c r="J1212" s="188"/>
      <c r="K1212" s="216"/>
      <c r="L1212" s="186"/>
      <c r="M1212" s="186"/>
      <c r="N1212" s="187"/>
      <c r="O1212" s="191"/>
      <c r="P1212" s="434" t="s">
        <v>1191</v>
      </c>
      <c r="Q1212" s="218"/>
      <c r="R1212" s="219">
        <f t="shared" si="418"/>
        <v>0</v>
      </c>
      <c r="S1212" s="219">
        <f t="shared" si="419"/>
        <v>7</v>
      </c>
      <c r="T1212" s="195"/>
      <c r="U1212" s="196">
        <v>5</v>
      </c>
      <c r="V1212" s="89">
        <f t="shared" si="414"/>
        <v>0</v>
      </c>
      <c r="W1212" s="220" t="s">
        <v>1257</v>
      </c>
      <c r="X1212" s="221" t="s">
        <v>1262</v>
      </c>
      <c r="Y1212" s="222" t="s">
        <v>1259</v>
      </c>
      <c r="Z1212" s="199"/>
      <c r="AA1212" s="218"/>
      <c r="AB1212" s="223">
        <v>0</v>
      </c>
      <c r="AC1212" s="224" t="s">
        <v>48</v>
      </c>
      <c r="AD1212" s="225">
        <f t="shared" si="420"/>
        <v>260</v>
      </c>
      <c r="AE1212" s="226">
        <f>CEILING(AD1212+AD1212*'[1]Nastavení cen'!$J$17,1)</f>
        <v>380</v>
      </c>
      <c r="AF1212" s="226">
        <f t="shared" si="421"/>
        <v>0</v>
      </c>
      <c r="AG1212" s="227">
        <f>CEILING(AX1212+(AX1212*'[1]Nastavení cen'!$G$17),1)</f>
        <v>500</v>
      </c>
      <c r="AH1212" s="227">
        <f>CEILING(AG1212*'[1]Nastavení cen'!$K$17,1)+AG1212</f>
        <v>650</v>
      </c>
      <c r="AI1212" s="227">
        <f>(AB1212*AH1212)</f>
        <v>0</v>
      </c>
      <c r="AJ1212" s="228">
        <f t="shared" si="422"/>
        <v>1030</v>
      </c>
      <c r="AK1212" s="218"/>
      <c r="AL1212" s="229">
        <f t="shared" si="423"/>
        <v>0</v>
      </c>
      <c r="AM1212" s="204"/>
      <c r="AN1212" s="230">
        <v>15</v>
      </c>
      <c r="AO1212" s="231">
        <f>AB1212*AN1212</f>
        <v>0</v>
      </c>
      <c r="AP1212" s="232">
        <v>0.05</v>
      </c>
      <c r="AQ1212" s="233" t="s">
        <v>41</v>
      </c>
      <c r="AR1212" s="234">
        <f>AO1212*AP1212</f>
        <v>0</v>
      </c>
      <c r="AS1212" s="235"/>
      <c r="AT1212" s="236"/>
      <c r="AU1212" s="237"/>
      <c r="AV1212" s="238">
        <v>40</v>
      </c>
      <c r="AW1212" s="239">
        <f>'[1]Nastavení cen'!$H$17</f>
        <v>390</v>
      </c>
      <c r="AX1212" s="240">
        <v>500</v>
      </c>
    </row>
    <row r="1213" spans="1:50" ht="17.25" hidden="1" customHeight="1" x14ac:dyDescent="0.3">
      <c r="A1213" s="213"/>
      <c r="B1213" s="214"/>
      <c r="C1213" s="215"/>
      <c r="D1213" s="186"/>
      <c r="E1213" s="184"/>
      <c r="F1213" s="185"/>
      <c r="G1213" s="186"/>
      <c r="H1213" s="186"/>
      <c r="I1213" s="187"/>
      <c r="J1213" s="188"/>
      <c r="K1213" s="216"/>
      <c r="L1213" s="186"/>
      <c r="M1213" s="186"/>
      <c r="N1213" s="187"/>
      <c r="O1213" s="191"/>
      <c r="P1213" s="434" t="s">
        <v>1191</v>
      </c>
      <c r="Q1213" s="218"/>
      <c r="R1213" s="219">
        <f t="shared" si="418"/>
        <v>0</v>
      </c>
      <c r="S1213" s="219">
        <f t="shared" si="419"/>
        <v>7</v>
      </c>
      <c r="T1213" s="195"/>
      <c r="U1213" s="196">
        <v>4</v>
      </c>
      <c r="V1213" s="89">
        <f t="shared" si="414"/>
        <v>0</v>
      </c>
      <c r="W1213" s="220" t="s">
        <v>1257</v>
      </c>
      <c r="X1213" s="221" t="s">
        <v>1262</v>
      </c>
      <c r="Y1213" s="222" t="s">
        <v>43</v>
      </c>
      <c r="Z1213" s="199"/>
      <c r="AA1213" s="218"/>
      <c r="AB1213" s="223">
        <v>0</v>
      </c>
      <c r="AC1213" s="224" t="s">
        <v>48</v>
      </c>
      <c r="AD1213" s="225">
        <f t="shared" si="420"/>
        <v>260</v>
      </c>
      <c r="AE1213" s="226">
        <f>CEILING(AD1213+AD1213*'[1]Nastavení cen'!$J$17,1)</f>
        <v>380</v>
      </c>
      <c r="AF1213" s="226">
        <f t="shared" si="421"/>
        <v>0</v>
      </c>
      <c r="AG1213" s="241"/>
      <c r="AH1213" s="242"/>
      <c r="AI1213" s="242"/>
      <c r="AJ1213" s="228">
        <f t="shared" si="422"/>
        <v>380</v>
      </c>
      <c r="AK1213" s="218"/>
      <c r="AL1213" s="229">
        <f t="shared" si="423"/>
        <v>0</v>
      </c>
      <c r="AM1213" s="204"/>
      <c r="AN1213" s="230" t="s">
        <v>41</v>
      </c>
      <c r="AO1213" s="231" t="s">
        <v>41</v>
      </c>
      <c r="AP1213" s="245" t="s">
        <v>41</v>
      </c>
      <c r="AQ1213" s="233" t="s">
        <v>41</v>
      </c>
      <c r="AR1213" s="234" t="s">
        <v>41</v>
      </c>
      <c r="AS1213" s="235"/>
      <c r="AT1213" s="236"/>
      <c r="AU1213" s="237"/>
      <c r="AV1213" s="238">
        <v>40</v>
      </c>
      <c r="AW1213" s="239">
        <f>'[1]Nastavení cen'!$H$17</f>
        <v>390</v>
      </c>
      <c r="AX1213" s="240"/>
    </row>
    <row r="1214" spans="1:50" ht="17.25" hidden="1" customHeight="1" x14ac:dyDescent="0.3">
      <c r="A1214" s="213"/>
      <c r="B1214" s="214"/>
      <c r="C1214" s="215"/>
      <c r="D1214" s="186"/>
      <c r="E1214" s="184"/>
      <c r="F1214" s="185"/>
      <c r="G1214" s="186"/>
      <c r="H1214" s="186"/>
      <c r="I1214" s="187"/>
      <c r="J1214" s="188"/>
      <c r="K1214" s="216"/>
      <c r="L1214" s="186"/>
      <c r="M1214" s="186"/>
      <c r="N1214" s="187"/>
      <c r="O1214" s="191"/>
      <c r="P1214" s="434" t="s">
        <v>1191</v>
      </c>
      <c r="Q1214" s="218"/>
      <c r="R1214" s="219">
        <f t="shared" si="418"/>
        <v>0</v>
      </c>
      <c r="S1214" s="219">
        <f t="shared" si="419"/>
        <v>7</v>
      </c>
      <c r="T1214" s="195"/>
      <c r="U1214" s="196">
        <v>4</v>
      </c>
      <c r="V1214" s="89">
        <f t="shared" si="414"/>
        <v>0</v>
      </c>
      <c r="W1214" s="220" t="s">
        <v>1263</v>
      </c>
      <c r="X1214" s="221" t="s">
        <v>1264</v>
      </c>
      <c r="Y1214" s="222" t="s">
        <v>43</v>
      </c>
      <c r="Z1214" s="199"/>
      <c r="AA1214" s="218"/>
      <c r="AB1214" s="223">
        <v>0</v>
      </c>
      <c r="AC1214" s="224" t="s">
        <v>48</v>
      </c>
      <c r="AD1214" s="225">
        <f t="shared" si="420"/>
        <v>247</v>
      </c>
      <c r="AE1214" s="226">
        <f>CEILING(AD1214+AD1214*'[1]Nastavení cen'!$J$17,1)</f>
        <v>361</v>
      </c>
      <c r="AF1214" s="226">
        <f t="shared" si="421"/>
        <v>0</v>
      </c>
      <c r="AG1214" s="241"/>
      <c r="AH1214" s="242"/>
      <c r="AI1214" s="242"/>
      <c r="AJ1214" s="228">
        <f t="shared" si="422"/>
        <v>361</v>
      </c>
      <c r="AK1214" s="218"/>
      <c r="AL1214" s="229">
        <f t="shared" si="423"/>
        <v>0</v>
      </c>
      <c r="AM1214" s="204"/>
      <c r="AN1214" s="230" t="s">
        <v>41</v>
      </c>
      <c r="AO1214" s="231" t="s">
        <v>41</v>
      </c>
      <c r="AP1214" s="245" t="s">
        <v>41</v>
      </c>
      <c r="AQ1214" s="233" t="s">
        <v>41</v>
      </c>
      <c r="AR1214" s="234" t="s">
        <v>41</v>
      </c>
      <c r="AS1214" s="235"/>
      <c r="AT1214" s="236"/>
      <c r="AU1214" s="237"/>
      <c r="AV1214" s="238">
        <v>38</v>
      </c>
      <c r="AW1214" s="239">
        <f>'[1]Nastavení cen'!$H$17</f>
        <v>390</v>
      </c>
      <c r="AX1214" s="240"/>
    </row>
    <row r="1215" spans="1:50" ht="17.25" hidden="1" customHeight="1" x14ac:dyDescent="0.3">
      <c r="A1215" s="213"/>
      <c r="B1215" s="214"/>
      <c r="C1215" s="215"/>
      <c r="D1215" s="186"/>
      <c r="E1215" s="184"/>
      <c r="F1215" s="185"/>
      <c r="G1215" s="186"/>
      <c r="H1215" s="186"/>
      <c r="I1215" s="187"/>
      <c r="J1215" s="188"/>
      <c r="K1215" s="216"/>
      <c r="L1215" s="186"/>
      <c r="M1215" s="186"/>
      <c r="N1215" s="187"/>
      <c r="O1215" s="191"/>
      <c r="P1215" s="434" t="s">
        <v>1191</v>
      </c>
      <c r="Q1215" s="218"/>
      <c r="R1215" s="219">
        <f t="shared" si="418"/>
        <v>0</v>
      </c>
      <c r="S1215" s="219">
        <f t="shared" si="419"/>
        <v>7</v>
      </c>
      <c r="T1215" s="195"/>
      <c r="U1215" s="196">
        <v>4</v>
      </c>
      <c r="V1215" s="89">
        <f t="shared" si="414"/>
        <v>0</v>
      </c>
      <c r="W1215" s="220" t="s">
        <v>1263</v>
      </c>
      <c r="X1215" s="221" t="s">
        <v>1265</v>
      </c>
      <c r="Y1215" s="222" t="s">
        <v>43</v>
      </c>
      <c r="Z1215" s="199"/>
      <c r="AA1215" s="218"/>
      <c r="AB1215" s="223">
        <v>0</v>
      </c>
      <c r="AC1215" s="224" t="s">
        <v>48</v>
      </c>
      <c r="AD1215" s="225">
        <f t="shared" si="420"/>
        <v>280</v>
      </c>
      <c r="AE1215" s="226">
        <f>CEILING(AD1215+AD1215*'[1]Nastavení cen'!$J$17,1)</f>
        <v>409</v>
      </c>
      <c r="AF1215" s="226">
        <f t="shared" si="421"/>
        <v>0</v>
      </c>
      <c r="AG1215" s="241"/>
      <c r="AH1215" s="242"/>
      <c r="AI1215" s="242"/>
      <c r="AJ1215" s="228">
        <f t="shared" si="422"/>
        <v>409</v>
      </c>
      <c r="AK1215" s="218"/>
      <c r="AL1215" s="229">
        <f t="shared" si="423"/>
        <v>0</v>
      </c>
      <c r="AM1215" s="204"/>
      <c r="AN1215" s="230" t="s">
        <v>41</v>
      </c>
      <c r="AO1215" s="231" t="s">
        <v>41</v>
      </c>
      <c r="AP1215" s="245" t="s">
        <v>41</v>
      </c>
      <c r="AQ1215" s="233" t="s">
        <v>41</v>
      </c>
      <c r="AR1215" s="234" t="s">
        <v>41</v>
      </c>
      <c r="AS1215" s="235"/>
      <c r="AT1215" s="236"/>
      <c r="AU1215" s="237"/>
      <c r="AV1215" s="238">
        <v>43</v>
      </c>
      <c r="AW1215" s="239">
        <f>'[1]Nastavení cen'!$H$17</f>
        <v>390</v>
      </c>
      <c r="AX1215" s="240"/>
    </row>
    <row r="1216" spans="1:50" ht="17.25" hidden="1" customHeight="1" x14ac:dyDescent="0.3">
      <c r="A1216" s="213"/>
      <c r="B1216" s="214"/>
      <c r="C1216" s="215"/>
      <c r="D1216" s="186"/>
      <c r="E1216" s="184"/>
      <c r="F1216" s="185"/>
      <c r="G1216" s="186"/>
      <c r="H1216" s="186"/>
      <c r="I1216" s="187"/>
      <c r="J1216" s="188"/>
      <c r="K1216" s="216"/>
      <c r="L1216" s="186"/>
      <c r="M1216" s="186"/>
      <c r="N1216" s="187"/>
      <c r="O1216" s="191"/>
      <c r="P1216" s="434" t="s">
        <v>1191</v>
      </c>
      <c r="Q1216" s="218"/>
      <c r="R1216" s="219">
        <f t="shared" si="418"/>
        <v>0</v>
      </c>
      <c r="S1216" s="219">
        <f t="shared" si="419"/>
        <v>7</v>
      </c>
      <c r="T1216" s="195"/>
      <c r="U1216" s="196">
        <v>4</v>
      </c>
      <c r="V1216" s="89">
        <f t="shared" si="414"/>
        <v>0</v>
      </c>
      <c r="W1216" s="220" t="s">
        <v>1266</v>
      </c>
      <c r="X1216" s="221" t="s">
        <v>1267</v>
      </c>
      <c r="Y1216" s="222" t="s">
        <v>43</v>
      </c>
      <c r="Z1216" s="199"/>
      <c r="AA1216" s="218"/>
      <c r="AB1216" s="223">
        <v>0</v>
      </c>
      <c r="AC1216" s="224" t="s">
        <v>48</v>
      </c>
      <c r="AD1216" s="225">
        <f t="shared" si="420"/>
        <v>514</v>
      </c>
      <c r="AE1216" s="226">
        <f>CEILING(AD1216+AD1216*'[1]Nastavení cen'!$J$17,1)</f>
        <v>751</v>
      </c>
      <c r="AF1216" s="226">
        <f t="shared" si="421"/>
        <v>0</v>
      </c>
      <c r="AG1216" s="241"/>
      <c r="AH1216" s="242"/>
      <c r="AI1216" s="242"/>
      <c r="AJ1216" s="228">
        <f t="shared" si="422"/>
        <v>751</v>
      </c>
      <c r="AK1216" s="218"/>
      <c r="AL1216" s="229">
        <f t="shared" si="423"/>
        <v>0</v>
      </c>
      <c r="AM1216" s="204"/>
      <c r="AN1216" s="230" t="s">
        <v>41</v>
      </c>
      <c r="AO1216" s="231" t="s">
        <v>41</v>
      </c>
      <c r="AP1216" s="245" t="s">
        <v>41</v>
      </c>
      <c r="AQ1216" s="233" t="s">
        <v>41</v>
      </c>
      <c r="AR1216" s="234" t="s">
        <v>41</v>
      </c>
      <c r="AS1216" s="235"/>
      <c r="AT1216" s="236"/>
      <c r="AU1216" s="237"/>
      <c r="AV1216" s="238">
        <v>79</v>
      </c>
      <c r="AW1216" s="239">
        <f>'[1]Nastavení cen'!$H$17</f>
        <v>390</v>
      </c>
      <c r="AX1216" s="240"/>
    </row>
    <row r="1217" spans="1:50" ht="17.25" hidden="1" customHeight="1" x14ac:dyDescent="0.3">
      <c r="A1217" s="213"/>
      <c r="B1217" s="214"/>
      <c r="C1217" s="215"/>
      <c r="D1217" s="186"/>
      <c r="E1217" s="184"/>
      <c r="F1217" s="185"/>
      <c r="G1217" s="186"/>
      <c r="H1217" s="186"/>
      <c r="I1217" s="187"/>
      <c r="J1217" s="188"/>
      <c r="K1217" s="216"/>
      <c r="L1217" s="186"/>
      <c r="M1217" s="186"/>
      <c r="N1217" s="187"/>
      <c r="O1217" s="191"/>
      <c r="P1217" s="434" t="s">
        <v>1191</v>
      </c>
      <c r="Q1217" s="218"/>
      <c r="R1217" s="219">
        <f t="shared" si="418"/>
        <v>0</v>
      </c>
      <c r="S1217" s="219">
        <f t="shared" si="419"/>
        <v>7</v>
      </c>
      <c r="T1217" s="195"/>
      <c r="U1217" s="196">
        <v>4</v>
      </c>
      <c r="V1217" s="89">
        <f t="shared" si="414"/>
        <v>0</v>
      </c>
      <c r="W1217" s="220" t="s">
        <v>1266</v>
      </c>
      <c r="X1217" s="221" t="s">
        <v>1268</v>
      </c>
      <c r="Y1217" s="222" t="s">
        <v>43</v>
      </c>
      <c r="Z1217" s="199"/>
      <c r="AA1217" s="218"/>
      <c r="AB1217" s="223">
        <v>0</v>
      </c>
      <c r="AC1217" s="224" t="s">
        <v>48</v>
      </c>
      <c r="AD1217" s="225">
        <f t="shared" si="420"/>
        <v>546</v>
      </c>
      <c r="AE1217" s="226">
        <f>CEILING(AD1217+AD1217*'[1]Nastavení cen'!$J$17,1)</f>
        <v>798</v>
      </c>
      <c r="AF1217" s="226">
        <f t="shared" si="421"/>
        <v>0</v>
      </c>
      <c r="AG1217" s="241"/>
      <c r="AH1217" s="242"/>
      <c r="AI1217" s="242"/>
      <c r="AJ1217" s="228">
        <f t="shared" si="422"/>
        <v>798</v>
      </c>
      <c r="AK1217" s="218"/>
      <c r="AL1217" s="229">
        <f t="shared" si="423"/>
        <v>0</v>
      </c>
      <c r="AM1217" s="204"/>
      <c r="AN1217" s="230" t="s">
        <v>41</v>
      </c>
      <c r="AO1217" s="231" t="s">
        <v>41</v>
      </c>
      <c r="AP1217" s="245" t="s">
        <v>41</v>
      </c>
      <c r="AQ1217" s="233" t="s">
        <v>41</v>
      </c>
      <c r="AR1217" s="234" t="s">
        <v>41</v>
      </c>
      <c r="AS1217" s="235"/>
      <c r="AT1217" s="236"/>
      <c r="AU1217" s="237"/>
      <c r="AV1217" s="238">
        <v>84</v>
      </c>
      <c r="AW1217" s="239">
        <f>'[1]Nastavení cen'!$H$17</f>
        <v>390</v>
      </c>
      <c r="AX1217" s="240"/>
    </row>
    <row r="1218" spans="1:50" ht="17.25" hidden="1" customHeight="1" x14ac:dyDescent="0.3">
      <c r="A1218" s="213"/>
      <c r="B1218" s="214"/>
      <c r="C1218" s="215"/>
      <c r="D1218" s="186"/>
      <c r="E1218" s="184"/>
      <c r="F1218" s="185"/>
      <c r="G1218" s="186"/>
      <c r="H1218" s="186"/>
      <c r="I1218" s="187"/>
      <c r="J1218" s="188"/>
      <c r="K1218" s="216"/>
      <c r="L1218" s="186"/>
      <c r="M1218" s="186"/>
      <c r="N1218" s="187"/>
      <c r="O1218" s="191"/>
      <c r="P1218" s="434" t="s">
        <v>1191</v>
      </c>
      <c r="Q1218" s="218"/>
      <c r="R1218" s="219">
        <f t="shared" si="418"/>
        <v>0</v>
      </c>
      <c r="S1218" s="219">
        <f t="shared" si="419"/>
        <v>7</v>
      </c>
      <c r="T1218" s="195"/>
      <c r="U1218" s="196">
        <v>2</v>
      </c>
      <c r="V1218" s="89">
        <f t="shared" si="414"/>
        <v>0</v>
      </c>
      <c r="W1218" s="220" t="s">
        <v>1269</v>
      </c>
      <c r="X1218" s="221" t="s">
        <v>1270</v>
      </c>
      <c r="Y1218" s="222" t="s">
        <v>1271</v>
      </c>
      <c r="Z1218" s="199"/>
      <c r="AA1218" s="218"/>
      <c r="AB1218" s="223">
        <v>0</v>
      </c>
      <c r="AC1218" s="224" t="s">
        <v>48</v>
      </c>
      <c r="AD1218" s="225">
        <f t="shared" si="420"/>
        <v>137</v>
      </c>
      <c r="AE1218" s="226">
        <f>CEILING(AD1218+AD1218*'[1]Nastavení cen'!$J$17,1)</f>
        <v>201</v>
      </c>
      <c r="AF1218" s="226">
        <f t="shared" si="421"/>
        <v>0</v>
      </c>
      <c r="AG1218" s="241">
        <f>CEILING(AX1218+(AX1218*'[1]Nastavení cen'!$G$17),1)</f>
        <v>130</v>
      </c>
      <c r="AH1218" s="242">
        <f>CEILING(AG1218*'[1]Nastavení cen'!$K$17,1)+AG1218</f>
        <v>169</v>
      </c>
      <c r="AI1218" s="242">
        <f t="shared" ref="AI1218:AI1222" si="439">(AB1218*AH1218)</f>
        <v>0</v>
      </c>
      <c r="AJ1218" s="228">
        <f t="shared" si="422"/>
        <v>370</v>
      </c>
      <c r="AK1218" s="218"/>
      <c r="AL1218" s="229">
        <f t="shared" si="423"/>
        <v>0</v>
      </c>
      <c r="AM1218" s="204"/>
      <c r="AN1218" s="230">
        <v>2</v>
      </c>
      <c r="AO1218" s="231">
        <f t="shared" ref="AO1218:AO1222" si="440">AB1218*AN1218</f>
        <v>0</v>
      </c>
      <c r="AP1218" s="232">
        <v>0.05</v>
      </c>
      <c r="AQ1218" s="233" t="s">
        <v>41</v>
      </c>
      <c r="AR1218" s="234">
        <f t="shared" ref="AR1218:AR1222" si="441">AO1218*AP1218</f>
        <v>0</v>
      </c>
      <c r="AS1218" s="235"/>
      <c r="AT1218" s="236"/>
      <c r="AU1218" s="237"/>
      <c r="AV1218" s="238">
        <v>21</v>
      </c>
      <c r="AW1218" s="239">
        <f>'[1]Nastavení cen'!$H$17</f>
        <v>390</v>
      </c>
      <c r="AX1218" s="240">
        <v>130</v>
      </c>
    </row>
    <row r="1219" spans="1:50" ht="17.25" hidden="1" customHeight="1" x14ac:dyDescent="0.3">
      <c r="A1219" s="213"/>
      <c r="B1219" s="214"/>
      <c r="C1219" s="215"/>
      <c r="D1219" s="186"/>
      <c r="E1219" s="184"/>
      <c r="F1219" s="185"/>
      <c r="G1219" s="186"/>
      <c r="H1219" s="186"/>
      <c r="I1219" s="187"/>
      <c r="J1219" s="188"/>
      <c r="K1219" s="216"/>
      <c r="L1219" s="186"/>
      <c r="M1219" s="186"/>
      <c r="N1219" s="187"/>
      <c r="O1219" s="191"/>
      <c r="P1219" s="434" t="s">
        <v>1191</v>
      </c>
      <c r="Q1219" s="218"/>
      <c r="R1219" s="219">
        <f t="shared" si="418"/>
        <v>0</v>
      </c>
      <c r="S1219" s="219">
        <f t="shared" si="419"/>
        <v>7</v>
      </c>
      <c r="T1219" s="195"/>
      <c r="U1219" s="196">
        <v>2</v>
      </c>
      <c r="V1219" s="89">
        <f t="shared" si="414"/>
        <v>0</v>
      </c>
      <c r="W1219" s="220" t="s">
        <v>1269</v>
      </c>
      <c r="X1219" s="221" t="s">
        <v>1272</v>
      </c>
      <c r="Y1219" s="222" t="s">
        <v>1273</v>
      </c>
      <c r="Z1219" s="199"/>
      <c r="AA1219" s="218"/>
      <c r="AB1219" s="223">
        <v>0</v>
      </c>
      <c r="AC1219" s="224" t="s">
        <v>48</v>
      </c>
      <c r="AD1219" s="225">
        <f t="shared" si="420"/>
        <v>91</v>
      </c>
      <c r="AE1219" s="226">
        <f>CEILING(AD1219+AD1219*'[1]Nastavení cen'!$J$17,1)</f>
        <v>133</v>
      </c>
      <c r="AF1219" s="226">
        <f t="shared" si="421"/>
        <v>0</v>
      </c>
      <c r="AG1219" s="241">
        <f>CEILING(AX1219+(AX1219*'[1]Nastavení cen'!$G$17),1)</f>
        <v>130</v>
      </c>
      <c r="AH1219" s="242">
        <f>CEILING(AG1219*'[1]Nastavení cen'!$K$17,1)+AG1219</f>
        <v>169</v>
      </c>
      <c r="AI1219" s="242">
        <f t="shared" si="439"/>
        <v>0</v>
      </c>
      <c r="AJ1219" s="228">
        <f t="shared" si="422"/>
        <v>302</v>
      </c>
      <c r="AK1219" s="218"/>
      <c r="AL1219" s="229">
        <f t="shared" si="423"/>
        <v>0</v>
      </c>
      <c r="AM1219" s="204"/>
      <c r="AN1219" s="230">
        <v>10</v>
      </c>
      <c r="AO1219" s="231">
        <f t="shared" si="440"/>
        <v>0</v>
      </c>
      <c r="AP1219" s="232">
        <v>0.05</v>
      </c>
      <c r="AQ1219" s="233" t="s">
        <v>41</v>
      </c>
      <c r="AR1219" s="234">
        <f t="shared" si="441"/>
        <v>0</v>
      </c>
      <c r="AS1219" s="235"/>
      <c r="AT1219" s="236"/>
      <c r="AU1219" s="237"/>
      <c r="AV1219" s="238">
        <v>14</v>
      </c>
      <c r="AW1219" s="239">
        <f>'[1]Nastavení cen'!$H$17</f>
        <v>390</v>
      </c>
      <c r="AX1219" s="240">
        <v>130</v>
      </c>
    </row>
    <row r="1220" spans="1:50" ht="17.25" hidden="1" customHeight="1" x14ac:dyDescent="0.3">
      <c r="A1220" s="213"/>
      <c r="B1220" s="214"/>
      <c r="C1220" s="215"/>
      <c r="D1220" s="186"/>
      <c r="E1220" s="184"/>
      <c r="F1220" s="185"/>
      <c r="G1220" s="186"/>
      <c r="H1220" s="186"/>
      <c r="I1220" s="187"/>
      <c r="J1220" s="188"/>
      <c r="K1220" s="216"/>
      <c r="L1220" s="186"/>
      <c r="M1220" s="186"/>
      <c r="N1220" s="187"/>
      <c r="O1220" s="191"/>
      <c r="P1220" s="434" t="s">
        <v>1191</v>
      </c>
      <c r="Q1220" s="218"/>
      <c r="R1220" s="219">
        <f t="shared" si="418"/>
        <v>0</v>
      </c>
      <c r="S1220" s="219">
        <f t="shared" si="419"/>
        <v>7</v>
      </c>
      <c r="T1220" s="195"/>
      <c r="U1220" s="196">
        <v>2</v>
      </c>
      <c r="V1220" s="89">
        <f t="shared" si="414"/>
        <v>0</v>
      </c>
      <c r="W1220" s="220" t="s">
        <v>1269</v>
      </c>
      <c r="X1220" s="221" t="s">
        <v>1274</v>
      </c>
      <c r="Y1220" s="222" t="s">
        <v>1273</v>
      </c>
      <c r="Z1220" s="199"/>
      <c r="AA1220" s="218"/>
      <c r="AB1220" s="223">
        <v>0</v>
      </c>
      <c r="AC1220" s="224" t="s">
        <v>48</v>
      </c>
      <c r="AD1220" s="225">
        <f t="shared" si="420"/>
        <v>195</v>
      </c>
      <c r="AE1220" s="226">
        <f>CEILING(AD1220+AD1220*'[1]Nastavení cen'!$J$17,1)</f>
        <v>285</v>
      </c>
      <c r="AF1220" s="226">
        <f t="shared" si="421"/>
        <v>0</v>
      </c>
      <c r="AG1220" s="241">
        <f>CEILING(AX1220+(AX1220*'[1]Nastavení cen'!$G$17),1)</f>
        <v>145</v>
      </c>
      <c r="AH1220" s="242">
        <f>CEILING(AG1220*'[1]Nastavení cen'!$K$17,1)+AG1220</f>
        <v>189</v>
      </c>
      <c r="AI1220" s="242">
        <f t="shared" si="439"/>
        <v>0</v>
      </c>
      <c r="AJ1220" s="228">
        <f t="shared" si="422"/>
        <v>474</v>
      </c>
      <c r="AK1220" s="218"/>
      <c r="AL1220" s="229">
        <f t="shared" si="423"/>
        <v>0</v>
      </c>
      <c r="AM1220" s="204"/>
      <c r="AN1220" s="230">
        <v>20</v>
      </c>
      <c r="AO1220" s="231">
        <f t="shared" si="440"/>
        <v>0</v>
      </c>
      <c r="AP1220" s="232">
        <v>0.05</v>
      </c>
      <c r="AQ1220" s="233" t="s">
        <v>41</v>
      </c>
      <c r="AR1220" s="234">
        <f t="shared" si="441"/>
        <v>0</v>
      </c>
      <c r="AS1220" s="235"/>
      <c r="AT1220" s="236"/>
      <c r="AU1220" s="237"/>
      <c r="AV1220" s="238">
        <v>30</v>
      </c>
      <c r="AW1220" s="239">
        <f>'[1]Nastavení cen'!$H$17</f>
        <v>390</v>
      </c>
      <c r="AX1220" s="240">
        <v>145</v>
      </c>
    </row>
    <row r="1221" spans="1:50" ht="17.25" hidden="1" customHeight="1" x14ac:dyDescent="0.3">
      <c r="A1221" s="213"/>
      <c r="B1221" s="214"/>
      <c r="C1221" s="215"/>
      <c r="D1221" s="186"/>
      <c r="E1221" s="184"/>
      <c r="F1221" s="185"/>
      <c r="G1221" s="186"/>
      <c r="H1221" s="186"/>
      <c r="I1221" s="187"/>
      <c r="J1221" s="188"/>
      <c r="K1221" s="216"/>
      <c r="L1221" s="186"/>
      <c r="M1221" s="186"/>
      <c r="N1221" s="187"/>
      <c r="O1221" s="191"/>
      <c r="P1221" s="434" t="s">
        <v>1191</v>
      </c>
      <c r="Q1221" s="218"/>
      <c r="R1221" s="219">
        <f t="shared" si="418"/>
        <v>0</v>
      </c>
      <c r="S1221" s="219">
        <f t="shared" si="419"/>
        <v>7</v>
      </c>
      <c r="T1221" s="195"/>
      <c r="U1221" s="196">
        <v>2</v>
      </c>
      <c r="V1221" s="89">
        <f t="shared" si="414"/>
        <v>0</v>
      </c>
      <c r="W1221" s="220" t="s">
        <v>1269</v>
      </c>
      <c r="X1221" s="221" t="s">
        <v>1275</v>
      </c>
      <c r="Y1221" s="222" t="s">
        <v>1276</v>
      </c>
      <c r="Z1221" s="199"/>
      <c r="AA1221" s="218"/>
      <c r="AB1221" s="223">
        <v>0</v>
      </c>
      <c r="AC1221" s="224" t="s">
        <v>48</v>
      </c>
      <c r="AD1221" s="225">
        <f t="shared" si="420"/>
        <v>98</v>
      </c>
      <c r="AE1221" s="226">
        <f>CEILING(AD1221+AD1221*'[1]Nastavení cen'!$J$17,1)</f>
        <v>144</v>
      </c>
      <c r="AF1221" s="226">
        <f t="shared" si="421"/>
        <v>0</v>
      </c>
      <c r="AG1221" s="241">
        <f>CEILING(AX1221+(AX1221*'[1]Nastavení cen'!$G$17),1)</f>
        <v>55</v>
      </c>
      <c r="AH1221" s="242">
        <f>CEILING(AG1221*'[1]Nastavení cen'!$K$17,1)+AG1221</f>
        <v>72</v>
      </c>
      <c r="AI1221" s="242">
        <f t="shared" si="439"/>
        <v>0</v>
      </c>
      <c r="AJ1221" s="228">
        <f t="shared" si="422"/>
        <v>216</v>
      </c>
      <c r="AK1221" s="218"/>
      <c r="AL1221" s="229">
        <f t="shared" si="423"/>
        <v>0</v>
      </c>
      <c r="AM1221" s="204"/>
      <c r="AN1221" s="230">
        <v>1</v>
      </c>
      <c r="AO1221" s="231">
        <f t="shared" si="440"/>
        <v>0</v>
      </c>
      <c r="AP1221" s="232">
        <v>0.05</v>
      </c>
      <c r="AQ1221" s="233" t="s">
        <v>41</v>
      </c>
      <c r="AR1221" s="234">
        <f t="shared" si="441"/>
        <v>0</v>
      </c>
      <c r="AS1221" s="235"/>
      <c r="AT1221" s="236"/>
      <c r="AU1221" s="237"/>
      <c r="AV1221" s="238">
        <v>15</v>
      </c>
      <c r="AW1221" s="239">
        <f>'[1]Nastavení cen'!$H$17</f>
        <v>390</v>
      </c>
      <c r="AX1221" s="240">
        <v>55</v>
      </c>
    </row>
    <row r="1222" spans="1:50" ht="25.05" customHeight="1" x14ac:dyDescent="0.3">
      <c r="A1222" s="213"/>
      <c r="B1222" s="214"/>
      <c r="C1222" s="215"/>
      <c r="D1222" s="186"/>
      <c r="E1222" s="184"/>
      <c r="F1222" s="185"/>
      <c r="G1222" s="186"/>
      <c r="H1222" s="186"/>
      <c r="I1222" s="187"/>
      <c r="J1222" s="188"/>
      <c r="K1222" s="216"/>
      <c r="L1222" s="186"/>
      <c r="M1222" s="186"/>
      <c r="N1222" s="187"/>
      <c r="O1222" s="191"/>
      <c r="P1222" s="434" t="s">
        <v>1191</v>
      </c>
      <c r="Q1222" s="218"/>
      <c r="R1222" s="219">
        <f t="shared" si="418"/>
        <v>0</v>
      </c>
      <c r="S1222" s="219">
        <f t="shared" si="419"/>
        <v>7</v>
      </c>
      <c r="T1222" s="195">
        <v>31</v>
      </c>
      <c r="U1222" s="196">
        <v>1</v>
      </c>
      <c r="V1222" s="89">
        <f t="shared" si="414"/>
        <v>0</v>
      </c>
      <c r="W1222" s="220" t="s">
        <v>1277</v>
      </c>
      <c r="X1222" s="221" t="s">
        <v>1278</v>
      </c>
      <c r="Y1222" s="222" t="s">
        <v>1279</v>
      </c>
      <c r="Z1222" s="199"/>
      <c r="AA1222" s="218"/>
      <c r="AB1222" s="223">
        <v>24</v>
      </c>
      <c r="AC1222" s="224" t="s">
        <v>48</v>
      </c>
      <c r="AD1222" s="225">
        <f t="shared" si="420"/>
        <v>410</v>
      </c>
      <c r="AE1222" s="226"/>
      <c r="AF1222" s="226">
        <f t="shared" si="421"/>
        <v>0</v>
      </c>
      <c r="AG1222" s="241">
        <f>CEILING(AX1222+(AX1222*'[1]Nastavení cen'!$G$17),1)</f>
        <v>390</v>
      </c>
      <c r="AH1222" s="242"/>
      <c r="AI1222" s="242">
        <f t="shared" si="439"/>
        <v>0</v>
      </c>
      <c r="AJ1222" s="228">
        <f t="shared" si="422"/>
        <v>0</v>
      </c>
      <c r="AK1222" s="218"/>
      <c r="AL1222" s="229">
        <f t="shared" si="423"/>
        <v>0</v>
      </c>
      <c r="AM1222" s="204"/>
      <c r="AN1222" s="230">
        <v>22</v>
      </c>
      <c r="AO1222" s="231">
        <f t="shared" si="440"/>
        <v>528</v>
      </c>
      <c r="AP1222" s="232">
        <v>0.05</v>
      </c>
      <c r="AQ1222" s="233" t="s">
        <v>41</v>
      </c>
      <c r="AR1222" s="234">
        <f t="shared" si="441"/>
        <v>26.400000000000002</v>
      </c>
      <c r="AS1222" s="235"/>
      <c r="AT1222" s="236"/>
      <c r="AU1222" s="237"/>
      <c r="AV1222" s="238">
        <v>63</v>
      </c>
      <c r="AW1222" s="239">
        <f>'[1]Nastavení cen'!$H$17</f>
        <v>390</v>
      </c>
      <c r="AX1222" s="240">
        <v>390</v>
      </c>
    </row>
    <row r="1223" spans="1:50" ht="17.25" hidden="1" customHeight="1" x14ac:dyDescent="0.3">
      <c r="A1223" s="213"/>
      <c r="B1223" s="214"/>
      <c r="C1223" s="215"/>
      <c r="D1223" s="186"/>
      <c r="E1223" s="184"/>
      <c r="F1223" s="185"/>
      <c r="G1223" s="186"/>
      <c r="H1223" s="186"/>
      <c r="I1223" s="187"/>
      <c r="J1223" s="188"/>
      <c r="K1223" s="216"/>
      <c r="L1223" s="186"/>
      <c r="M1223" s="186"/>
      <c r="N1223" s="187"/>
      <c r="O1223" s="191"/>
      <c r="P1223" s="434" t="s">
        <v>1191</v>
      </c>
      <c r="Q1223" s="218"/>
      <c r="R1223" s="219">
        <f t="shared" si="418"/>
        <v>0</v>
      </c>
      <c r="S1223" s="219">
        <f t="shared" si="419"/>
        <v>7</v>
      </c>
      <c r="T1223" s="195"/>
      <c r="U1223" s="196">
        <v>4</v>
      </c>
      <c r="V1223" s="89">
        <f t="shared" si="414"/>
        <v>0</v>
      </c>
      <c r="W1223" s="220" t="s">
        <v>1277</v>
      </c>
      <c r="X1223" s="221" t="s">
        <v>1278</v>
      </c>
      <c r="Y1223" s="222" t="s">
        <v>43</v>
      </c>
      <c r="Z1223" s="199"/>
      <c r="AA1223" s="218"/>
      <c r="AB1223" s="223">
        <v>0</v>
      </c>
      <c r="AC1223" s="224" t="s">
        <v>48</v>
      </c>
      <c r="AD1223" s="225">
        <f t="shared" si="420"/>
        <v>410</v>
      </c>
      <c r="AE1223" s="226">
        <f>CEILING(AD1223+AD1223*'[1]Nastavení cen'!$J$17,1)</f>
        <v>599</v>
      </c>
      <c r="AF1223" s="226">
        <f t="shared" si="421"/>
        <v>0</v>
      </c>
      <c r="AG1223" s="241"/>
      <c r="AH1223" s="242"/>
      <c r="AI1223" s="242"/>
      <c r="AJ1223" s="228">
        <f t="shared" si="422"/>
        <v>599</v>
      </c>
      <c r="AK1223" s="218"/>
      <c r="AL1223" s="229">
        <f t="shared" si="423"/>
        <v>0</v>
      </c>
      <c r="AM1223" s="204"/>
      <c r="AN1223" s="230" t="s">
        <v>41</v>
      </c>
      <c r="AO1223" s="231" t="s">
        <v>41</v>
      </c>
      <c r="AP1223" s="245" t="s">
        <v>41</v>
      </c>
      <c r="AQ1223" s="233" t="s">
        <v>41</v>
      </c>
      <c r="AR1223" s="234" t="s">
        <v>41</v>
      </c>
      <c r="AS1223" s="235"/>
      <c r="AT1223" s="236"/>
      <c r="AU1223" s="237"/>
      <c r="AV1223" s="238">
        <v>63</v>
      </c>
      <c r="AW1223" s="239">
        <f>'[1]Nastavení cen'!$H$17</f>
        <v>390</v>
      </c>
      <c r="AX1223" s="240"/>
    </row>
    <row r="1224" spans="1:50" ht="17.25" hidden="1" customHeight="1" x14ac:dyDescent="0.3">
      <c r="A1224" s="213"/>
      <c r="B1224" s="214"/>
      <c r="C1224" s="215"/>
      <c r="D1224" s="186"/>
      <c r="E1224" s="184"/>
      <c r="F1224" s="185"/>
      <c r="G1224" s="186"/>
      <c r="H1224" s="186"/>
      <c r="I1224" s="187"/>
      <c r="J1224" s="188"/>
      <c r="K1224" s="216"/>
      <c r="L1224" s="186"/>
      <c r="M1224" s="186"/>
      <c r="N1224" s="187"/>
      <c r="O1224" s="191"/>
      <c r="P1224" s="434" t="s">
        <v>1191</v>
      </c>
      <c r="Q1224" s="218"/>
      <c r="R1224" s="219">
        <f t="shared" si="418"/>
        <v>0</v>
      </c>
      <c r="S1224" s="219">
        <f t="shared" si="419"/>
        <v>7</v>
      </c>
      <c r="T1224" s="195"/>
      <c r="U1224" s="196">
        <v>1</v>
      </c>
      <c r="V1224" s="89">
        <f t="shared" si="414"/>
        <v>0</v>
      </c>
      <c r="W1224" s="220" t="s">
        <v>1277</v>
      </c>
      <c r="X1224" s="221" t="s">
        <v>1280</v>
      </c>
      <c r="Y1224" s="222" t="s">
        <v>1279</v>
      </c>
      <c r="Z1224" s="199"/>
      <c r="AA1224" s="218"/>
      <c r="AB1224" s="223">
        <v>0</v>
      </c>
      <c r="AC1224" s="224" t="s">
        <v>48</v>
      </c>
      <c r="AD1224" s="225">
        <f t="shared" si="420"/>
        <v>410</v>
      </c>
      <c r="AE1224" s="226">
        <f>CEILING(AD1224+AD1224*'[1]Nastavení cen'!$J$17,1)</f>
        <v>599</v>
      </c>
      <c r="AF1224" s="226">
        <f t="shared" si="421"/>
        <v>0</v>
      </c>
      <c r="AG1224" s="241">
        <f>CEILING(AX1224+(AX1224*'[1]Nastavení cen'!$G$17),1)</f>
        <v>370</v>
      </c>
      <c r="AH1224" s="242">
        <f>CEILING(AG1224*'[1]Nastavení cen'!$K$17,1)+AG1224</f>
        <v>481</v>
      </c>
      <c r="AI1224" s="242">
        <f>(AB1224*AH1224)</f>
        <v>0</v>
      </c>
      <c r="AJ1224" s="228">
        <f t="shared" si="422"/>
        <v>1080</v>
      </c>
      <c r="AK1224" s="218"/>
      <c r="AL1224" s="229">
        <f t="shared" si="423"/>
        <v>0</v>
      </c>
      <c r="AM1224" s="204"/>
      <c r="AN1224" s="230">
        <v>22</v>
      </c>
      <c r="AO1224" s="231">
        <f>AB1224*AN1224</f>
        <v>0</v>
      </c>
      <c r="AP1224" s="232">
        <v>0.05</v>
      </c>
      <c r="AQ1224" s="233" t="s">
        <v>41</v>
      </c>
      <c r="AR1224" s="234">
        <f>AO1224*AP1224</f>
        <v>0</v>
      </c>
      <c r="AS1224" s="235"/>
      <c r="AT1224" s="236"/>
      <c r="AU1224" s="237"/>
      <c r="AV1224" s="238">
        <v>63</v>
      </c>
      <c r="AW1224" s="239">
        <f>'[1]Nastavení cen'!$H$17</f>
        <v>390</v>
      </c>
      <c r="AX1224" s="240">
        <v>370</v>
      </c>
    </row>
    <row r="1225" spans="1:50" ht="17.25" hidden="1" customHeight="1" x14ac:dyDescent="0.3">
      <c r="A1225" s="213"/>
      <c r="B1225" s="214"/>
      <c r="C1225" s="215"/>
      <c r="D1225" s="186"/>
      <c r="E1225" s="184"/>
      <c r="F1225" s="185"/>
      <c r="G1225" s="186"/>
      <c r="H1225" s="186"/>
      <c r="I1225" s="187"/>
      <c r="J1225" s="188"/>
      <c r="K1225" s="216"/>
      <c r="L1225" s="186"/>
      <c r="M1225" s="186"/>
      <c r="N1225" s="187"/>
      <c r="O1225" s="191"/>
      <c r="P1225" s="434" t="s">
        <v>1191</v>
      </c>
      <c r="Q1225" s="218"/>
      <c r="R1225" s="219">
        <f t="shared" si="418"/>
        <v>0</v>
      </c>
      <c r="S1225" s="219">
        <f t="shared" si="419"/>
        <v>7</v>
      </c>
      <c r="T1225" s="195"/>
      <c r="U1225" s="196">
        <v>4</v>
      </c>
      <c r="V1225" s="89">
        <f t="shared" si="414"/>
        <v>0</v>
      </c>
      <c r="W1225" s="220" t="s">
        <v>1277</v>
      </c>
      <c r="X1225" s="221" t="s">
        <v>1280</v>
      </c>
      <c r="Y1225" s="222" t="s">
        <v>43</v>
      </c>
      <c r="Z1225" s="199"/>
      <c r="AA1225" s="218"/>
      <c r="AB1225" s="223">
        <v>0</v>
      </c>
      <c r="AC1225" s="224" t="s">
        <v>48</v>
      </c>
      <c r="AD1225" s="225">
        <f t="shared" si="420"/>
        <v>410</v>
      </c>
      <c r="AE1225" s="226">
        <f>CEILING(AD1225+AD1225*'[1]Nastavení cen'!$J$17,1)</f>
        <v>599</v>
      </c>
      <c r="AF1225" s="226">
        <f t="shared" si="421"/>
        <v>0</v>
      </c>
      <c r="AG1225" s="241"/>
      <c r="AH1225" s="242"/>
      <c r="AI1225" s="242"/>
      <c r="AJ1225" s="228">
        <f t="shared" si="422"/>
        <v>599</v>
      </c>
      <c r="AK1225" s="218"/>
      <c r="AL1225" s="229">
        <f t="shared" si="423"/>
        <v>0</v>
      </c>
      <c r="AM1225" s="204"/>
      <c r="AN1225" s="230" t="s">
        <v>41</v>
      </c>
      <c r="AO1225" s="231" t="s">
        <v>41</v>
      </c>
      <c r="AP1225" s="245" t="s">
        <v>41</v>
      </c>
      <c r="AQ1225" s="233" t="s">
        <v>41</v>
      </c>
      <c r="AR1225" s="234" t="s">
        <v>41</v>
      </c>
      <c r="AS1225" s="235"/>
      <c r="AT1225" s="236"/>
      <c r="AU1225" s="237"/>
      <c r="AV1225" s="238">
        <v>63</v>
      </c>
      <c r="AW1225" s="239">
        <f>'[1]Nastavení cen'!$H$17</f>
        <v>390</v>
      </c>
      <c r="AX1225" s="240"/>
    </row>
    <row r="1226" spans="1:50" ht="17.25" hidden="1" customHeight="1" x14ac:dyDescent="0.3">
      <c r="A1226" s="213"/>
      <c r="B1226" s="214"/>
      <c r="C1226" s="215"/>
      <c r="D1226" s="186"/>
      <c r="E1226" s="184"/>
      <c r="F1226" s="185"/>
      <c r="G1226" s="186"/>
      <c r="H1226" s="186"/>
      <c r="I1226" s="187"/>
      <c r="J1226" s="188"/>
      <c r="K1226" s="216"/>
      <c r="L1226" s="186"/>
      <c r="M1226" s="186"/>
      <c r="N1226" s="187"/>
      <c r="O1226" s="191"/>
      <c r="P1226" s="434" t="s">
        <v>1191</v>
      </c>
      <c r="Q1226" s="218"/>
      <c r="R1226" s="219">
        <f t="shared" si="418"/>
        <v>0</v>
      </c>
      <c r="S1226" s="219">
        <f t="shared" si="419"/>
        <v>7</v>
      </c>
      <c r="T1226" s="195"/>
      <c r="U1226" s="196">
        <v>3</v>
      </c>
      <c r="V1226" s="89">
        <f t="shared" si="414"/>
        <v>0</v>
      </c>
      <c r="W1226" s="220" t="s">
        <v>1277</v>
      </c>
      <c r="X1226" s="221" t="s">
        <v>1281</v>
      </c>
      <c r="Y1226" s="222" t="s">
        <v>1279</v>
      </c>
      <c r="Z1226" s="199"/>
      <c r="AA1226" s="218"/>
      <c r="AB1226" s="223">
        <v>0</v>
      </c>
      <c r="AC1226" s="224" t="s">
        <v>48</v>
      </c>
      <c r="AD1226" s="225">
        <f t="shared" si="420"/>
        <v>527</v>
      </c>
      <c r="AE1226" s="226">
        <f>CEILING(AD1226+AD1226*'[1]Nastavení cen'!$J$17,1)</f>
        <v>770</v>
      </c>
      <c r="AF1226" s="226">
        <f t="shared" si="421"/>
        <v>0</v>
      </c>
      <c r="AG1226" s="241">
        <f>CEILING(AX1226+(AX1226*'[1]Nastavení cen'!$G$17),1)</f>
        <v>480</v>
      </c>
      <c r="AH1226" s="242">
        <f>CEILING(AG1226*'[1]Nastavení cen'!$K$17,1)+AG1226</f>
        <v>624</v>
      </c>
      <c r="AI1226" s="242">
        <f>(AB1226*AH1226)</f>
        <v>0</v>
      </c>
      <c r="AJ1226" s="228">
        <f t="shared" si="422"/>
        <v>1394</v>
      </c>
      <c r="AK1226" s="218"/>
      <c r="AL1226" s="229">
        <f t="shared" si="423"/>
        <v>0</v>
      </c>
      <c r="AM1226" s="204"/>
      <c r="AN1226" s="230">
        <v>30</v>
      </c>
      <c r="AO1226" s="231">
        <f>AB1226*AN1226</f>
        <v>0</v>
      </c>
      <c r="AP1226" s="232">
        <v>0.05</v>
      </c>
      <c r="AQ1226" s="233" t="s">
        <v>41</v>
      </c>
      <c r="AR1226" s="234">
        <f>AO1226*AP1226</f>
        <v>0</v>
      </c>
      <c r="AS1226" s="235"/>
      <c r="AT1226" s="236"/>
      <c r="AU1226" s="237"/>
      <c r="AV1226" s="238">
        <v>81</v>
      </c>
      <c r="AW1226" s="239">
        <f>'[1]Nastavení cen'!$H$17</f>
        <v>390</v>
      </c>
      <c r="AX1226" s="240">
        <v>480</v>
      </c>
    </row>
    <row r="1227" spans="1:50" ht="17.25" hidden="1" customHeight="1" x14ac:dyDescent="0.3">
      <c r="A1227" s="213"/>
      <c r="B1227" s="214"/>
      <c r="C1227" s="215"/>
      <c r="D1227" s="186"/>
      <c r="E1227" s="184"/>
      <c r="F1227" s="185"/>
      <c r="G1227" s="186"/>
      <c r="H1227" s="186"/>
      <c r="I1227" s="187"/>
      <c r="J1227" s="188"/>
      <c r="K1227" s="216"/>
      <c r="L1227" s="186"/>
      <c r="M1227" s="186"/>
      <c r="N1227" s="187"/>
      <c r="O1227" s="191"/>
      <c r="P1227" s="434" t="s">
        <v>1191</v>
      </c>
      <c r="Q1227" s="218"/>
      <c r="R1227" s="219">
        <f t="shared" si="418"/>
        <v>0</v>
      </c>
      <c r="S1227" s="219">
        <f t="shared" si="419"/>
        <v>7</v>
      </c>
      <c r="T1227" s="195"/>
      <c r="U1227" s="196">
        <v>4</v>
      </c>
      <c r="V1227" s="89">
        <f t="shared" si="414"/>
        <v>0</v>
      </c>
      <c r="W1227" s="220" t="s">
        <v>1277</v>
      </c>
      <c r="X1227" s="221" t="s">
        <v>1281</v>
      </c>
      <c r="Y1227" s="222" t="s">
        <v>43</v>
      </c>
      <c r="Z1227" s="199"/>
      <c r="AA1227" s="218"/>
      <c r="AB1227" s="223">
        <v>0</v>
      </c>
      <c r="AC1227" s="224" t="s">
        <v>48</v>
      </c>
      <c r="AD1227" s="225">
        <f t="shared" si="420"/>
        <v>527</v>
      </c>
      <c r="AE1227" s="226">
        <f>CEILING(AD1227+AD1227*'[1]Nastavení cen'!$J$17,1)</f>
        <v>770</v>
      </c>
      <c r="AF1227" s="226">
        <f t="shared" si="421"/>
        <v>0</v>
      </c>
      <c r="AG1227" s="241"/>
      <c r="AH1227" s="242"/>
      <c r="AI1227" s="242"/>
      <c r="AJ1227" s="228">
        <f t="shared" si="422"/>
        <v>770</v>
      </c>
      <c r="AK1227" s="218"/>
      <c r="AL1227" s="229">
        <f t="shared" si="423"/>
        <v>0</v>
      </c>
      <c r="AM1227" s="204"/>
      <c r="AN1227" s="230" t="s">
        <v>41</v>
      </c>
      <c r="AO1227" s="231" t="s">
        <v>41</v>
      </c>
      <c r="AP1227" s="245" t="s">
        <v>41</v>
      </c>
      <c r="AQ1227" s="233" t="s">
        <v>41</v>
      </c>
      <c r="AR1227" s="234" t="s">
        <v>41</v>
      </c>
      <c r="AS1227" s="235"/>
      <c r="AT1227" s="236"/>
      <c r="AU1227" s="237"/>
      <c r="AV1227" s="238">
        <v>81</v>
      </c>
      <c r="AW1227" s="239">
        <f>'[1]Nastavení cen'!$H$17</f>
        <v>390</v>
      </c>
      <c r="AX1227" s="240"/>
    </row>
    <row r="1228" spans="1:50" ht="17.25" hidden="1" customHeight="1" x14ac:dyDescent="0.3">
      <c r="A1228" s="213"/>
      <c r="B1228" s="214"/>
      <c r="C1228" s="215"/>
      <c r="D1228" s="186"/>
      <c r="E1228" s="184"/>
      <c r="F1228" s="185"/>
      <c r="G1228" s="186"/>
      <c r="H1228" s="186"/>
      <c r="I1228" s="187"/>
      <c r="J1228" s="188"/>
      <c r="K1228" s="216"/>
      <c r="L1228" s="186"/>
      <c r="M1228" s="186"/>
      <c r="N1228" s="187"/>
      <c r="O1228" s="191"/>
      <c r="P1228" s="434" t="s">
        <v>1191</v>
      </c>
      <c r="Q1228" s="218"/>
      <c r="R1228" s="219">
        <f t="shared" si="418"/>
        <v>0</v>
      </c>
      <c r="S1228" s="219">
        <f t="shared" si="419"/>
        <v>7</v>
      </c>
      <c r="T1228" s="195"/>
      <c r="U1228" s="196">
        <v>1</v>
      </c>
      <c r="V1228" s="89">
        <f t="shared" si="414"/>
        <v>0</v>
      </c>
      <c r="W1228" s="220" t="s">
        <v>1277</v>
      </c>
      <c r="X1228" s="221" t="s">
        <v>1282</v>
      </c>
      <c r="Y1228" s="222" t="s">
        <v>1283</v>
      </c>
      <c r="Z1228" s="199"/>
      <c r="AA1228" s="218"/>
      <c r="AB1228" s="223">
        <v>0</v>
      </c>
      <c r="AC1228" s="224" t="s">
        <v>48</v>
      </c>
      <c r="AD1228" s="225">
        <f t="shared" si="420"/>
        <v>598</v>
      </c>
      <c r="AE1228" s="226">
        <f>CEILING(AD1228+AD1228*'[1]Nastavení cen'!$J$17,1)</f>
        <v>874</v>
      </c>
      <c r="AF1228" s="226">
        <f t="shared" si="421"/>
        <v>0</v>
      </c>
      <c r="AG1228" s="241">
        <f>CEILING(AX1228+(AX1228*'[1]Nastavení cen'!$G$17),1)</f>
        <v>550</v>
      </c>
      <c r="AH1228" s="242">
        <f>CEILING(AG1228*'[1]Nastavení cen'!$K$17,1)+AG1228</f>
        <v>715</v>
      </c>
      <c r="AI1228" s="242">
        <f>(AB1228*AH1228)</f>
        <v>0</v>
      </c>
      <c r="AJ1228" s="228">
        <f t="shared" si="422"/>
        <v>1589</v>
      </c>
      <c r="AK1228" s="218"/>
      <c r="AL1228" s="229">
        <f t="shared" si="423"/>
        <v>0</v>
      </c>
      <c r="AM1228" s="204"/>
      <c r="AN1228" s="230">
        <v>35</v>
      </c>
      <c r="AO1228" s="231">
        <f>AB1228*AN1228</f>
        <v>0</v>
      </c>
      <c r="AP1228" s="232">
        <v>0.05</v>
      </c>
      <c r="AQ1228" s="233" t="s">
        <v>41</v>
      </c>
      <c r="AR1228" s="234">
        <f>AO1228*AP1228</f>
        <v>0</v>
      </c>
      <c r="AS1228" s="235"/>
      <c r="AT1228" s="236"/>
      <c r="AU1228" s="237"/>
      <c r="AV1228" s="238">
        <v>92</v>
      </c>
      <c r="AW1228" s="239">
        <f>'[1]Nastavení cen'!$H$17</f>
        <v>390</v>
      </c>
      <c r="AX1228" s="240">
        <v>550</v>
      </c>
    </row>
    <row r="1229" spans="1:50" ht="17.25" hidden="1" customHeight="1" x14ac:dyDescent="0.3">
      <c r="A1229" s="213"/>
      <c r="B1229" s="214"/>
      <c r="C1229" s="215"/>
      <c r="D1229" s="186"/>
      <c r="E1229" s="184"/>
      <c r="F1229" s="185"/>
      <c r="G1229" s="186"/>
      <c r="H1229" s="186"/>
      <c r="I1229" s="187"/>
      <c r="J1229" s="188"/>
      <c r="K1229" s="216"/>
      <c r="L1229" s="186"/>
      <c r="M1229" s="186"/>
      <c r="N1229" s="187"/>
      <c r="O1229" s="191"/>
      <c r="P1229" s="434" t="s">
        <v>1191</v>
      </c>
      <c r="Q1229" s="218"/>
      <c r="R1229" s="219">
        <f t="shared" si="418"/>
        <v>0</v>
      </c>
      <c r="S1229" s="219">
        <f t="shared" si="419"/>
        <v>7</v>
      </c>
      <c r="T1229" s="195"/>
      <c r="U1229" s="196">
        <v>4</v>
      </c>
      <c r="V1229" s="89">
        <f t="shared" si="414"/>
        <v>0</v>
      </c>
      <c r="W1229" s="220" t="s">
        <v>1277</v>
      </c>
      <c r="X1229" s="221" t="s">
        <v>1282</v>
      </c>
      <c r="Y1229" s="222" t="s">
        <v>43</v>
      </c>
      <c r="Z1229" s="199"/>
      <c r="AA1229" s="218"/>
      <c r="AB1229" s="223">
        <v>0</v>
      </c>
      <c r="AC1229" s="224" t="s">
        <v>48</v>
      </c>
      <c r="AD1229" s="225">
        <f t="shared" si="420"/>
        <v>598</v>
      </c>
      <c r="AE1229" s="226">
        <f>CEILING(AD1229+AD1229*'[1]Nastavení cen'!$J$17,1)</f>
        <v>874</v>
      </c>
      <c r="AF1229" s="226">
        <f t="shared" si="421"/>
        <v>0</v>
      </c>
      <c r="AG1229" s="241"/>
      <c r="AH1229" s="242"/>
      <c r="AI1229" s="242"/>
      <c r="AJ1229" s="228">
        <f t="shared" si="422"/>
        <v>874</v>
      </c>
      <c r="AK1229" s="218"/>
      <c r="AL1229" s="229">
        <f t="shared" si="423"/>
        <v>0</v>
      </c>
      <c r="AM1229" s="204"/>
      <c r="AN1229" s="230" t="s">
        <v>41</v>
      </c>
      <c r="AO1229" s="231" t="s">
        <v>41</v>
      </c>
      <c r="AP1229" s="245" t="s">
        <v>41</v>
      </c>
      <c r="AQ1229" s="233" t="s">
        <v>41</v>
      </c>
      <c r="AR1229" s="234" t="s">
        <v>41</v>
      </c>
      <c r="AS1229" s="235"/>
      <c r="AT1229" s="236"/>
      <c r="AU1229" s="237"/>
      <c r="AV1229" s="238">
        <v>92</v>
      </c>
      <c r="AW1229" s="239">
        <f>'[1]Nastavení cen'!$H$17</f>
        <v>390</v>
      </c>
      <c r="AX1229" s="240"/>
    </row>
    <row r="1230" spans="1:50" ht="17.25" hidden="1" customHeight="1" x14ac:dyDescent="0.3">
      <c r="A1230" s="213"/>
      <c r="B1230" s="214"/>
      <c r="C1230" s="215"/>
      <c r="D1230" s="186"/>
      <c r="E1230" s="184"/>
      <c r="F1230" s="185"/>
      <c r="G1230" s="186"/>
      <c r="H1230" s="186"/>
      <c r="I1230" s="187"/>
      <c r="J1230" s="188"/>
      <c r="K1230" s="216"/>
      <c r="L1230" s="186"/>
      <c r="M1230" s="186"/>
      <c r="N1230" s="187"/>
      <c r="O1230" s="191"/>
      <c r="P1230" s="434" t="s">
        <v>1191</v>
      </c>
      <c r="Q1230" s="218"/>
      <c r="R1230" s="219">
        <f t="shared" si="418"/>
        <v>0</v>
      </c>
      <c r="S1230" s="219">
        <f t="shared" si="419"/>
        <v>7</v>
      </c>
      <c r="T1230" s="195"/>
      <c r="U1230" s="196">
        <v>1</v>
      </c>
      <c r="V1230" s="89">
        <f t="shared" si="414"/>
        <v>0</v>
      </c>
      <c r="W1230" s="220" t="s">
        <v>1277</v>
      </c>
      <c r="X1230" s="221" t="s">
        <v>1284</v>
      </c>
      <c r="Y1230" s="222" t="s">
        <v>1285</v>
      </c>
      <c r="Z1230" s="199"/>
      <c r="AA1230" s="218"/>
      <c r="AB1230" s="223">
        <v>0</v>
      </c>
      <c r="AC1230" s="224" t="s">
        <v>48</v>
      </c>
      <c r="AD1230" s="225">
        <f t="shared" si="420"/>
        <v>598</v>
      </c>
      <c r="AE1230" s="226">
        <f>CEILING(AD1230+AD1230*'[1]Nastavení cen'!$J$17,1)</f>
        <v>874</v>
      </c>
      <c r="AF1230" s="226">
        <f t="shared" si="421"/>
        <v>0</v>
      </c>
      <c r="AG1230" s="241">
        <f>CEILING(AX1230+(AX1230*'[1]Nastavení cen'!$G$17),1)</f>
        <v>580</v>
      </c>
      <c r="AH1230" s="242">
        <f>CEILING(AG1230*'[1]Nastavení cen'!$K$17,1)+AG1230</f>
        <v>754</v>
      </c>
      <c r="AI1230" s="242">
        <f>(AB1230*AH1230)</f>
        <v>0</v>
      </c>
      <c r="AJ1230" s="228">
        <f t="shared" si="422"/>
        <v>1628</v>
      </c>
      <c r="AK1230" s="218"/>
      <c r="AL1230" s="229">
        <f t="shared" si="423"/>
        <v>0</v>
      </c>
      <c r="AM1230" s="204"/>
      <c r="AN1230" s="230">
        <v>37</v>
      </c>
      <c r="AO1230" s="231">
        <f>AB1230*AN1230</f>
        <v>0</v>
      </c>
      <c r="AP1230" s="232">
        <v>0.05</v>
      </c>
      <c r="AQ1230" s="233" t="s">
        <v>41</v>
      </c>
      <c r="AR1230" s="234">
        <f>AO1230*AP1230</f>
        <v>0</v>
      </c>
      <c r="AS1230" s="235"/>
      <c r="AT1230" s="236"/>
      <c r="AU1230" s="237"/>
      <c r="AV1230" s="238">
        <v>92</v>
      </c>
      <c r="AW1230" s="239">
        <f>'[1]Nastavení cen'!$H$17</f>
        <v>390</v>
      </c>
      <c r="AX1230" s="240">
        <v>580</v>
      </c>
    </row>
    <row r="1231" spans="1:50" ht="17.25" hidden="1" customHeight="1" x14ac:dyDescent="0.3">
      <c r="A1231" s="213"/>
      <c r="B1231" s="214"/>
      <c r="C1231" s="215"/>
      <c r="D1231" s="186"/>
      <c r="E1231" s="184"/>
      <c r="F1231" s="185"/>
      <c r="G1231" s="186"/>
      <c r="H1231" s="186"/>
      <c r="I1231" s="187"/>
      <c r="J1231" s="188"/>
      <c r="K1231" s="216"/>
      <c r="L1231" s="186"/>
      <c r="M1231" s="186"/>
      <c r="N1231" s="187"/>
      <c r="O1231" s="191"/>
      <c r="P1231" s="434" t="s">
        <v>1191</v>
      </c>
      <c r="Q1231" s="218"/>
      <c r="R1231" s="219">
        <f t="shared" si="418"/>
        <v>0</v>
      </c>
      <c r="S1231" s="219">
        <f t="shared" si="419"/>
        <v>7</v>
      </c>
      <c r="T1231" s="195"/>
      <c r="U1231" s="196">
        <v>4</v>
      </c>
      <c r="V1231" s="89">
        <f t="shared" si="414"/>
        <v>0</v>
      </c>
      <c r="W1231" s="220" t="s">
        <v>1277</v>
      </c>
      <c r="X1231" s="221" t="s">
        <v>1284</v>
      </c>
      <c r="Y1231" s="222" t="s">
        <v>43</v>
      </c>
      <c r="Z1231" s="199"/>
      <c r="AA1231" s="218"/>
      <c r="AB1231" s="223">
        <v>0</v>
      </c>
      <c r="AC1231" s="224" t="s">
        <v>48</v>
      </c>
      <c r="AD1231" s="225">
        <f t="shared" si="420"/>
        <v>598</v>
      </c>
      <c r="AE1231" s="226">
        <f>CEILING(AD1231+AD1231*'[1]Nastavení cen'!$J$17,1)</f>
        <v>874</v>
      </c>
      <c r="AF1231" s="226">
        <f t="shared" si="421"/>
        <v>0</v>
      </c>
      <c r="AG1231" s="241"/>
      <c r="AH1231" s="242"/>
      <c r="AI1231" s="242"/>
      <c r="AJ1231" s="228">
        <f t="shared" si="422"/>
        <v>874</v>
      </c>
      <c r="AK1231" s="218"/>
      <c r="AL1231" s="229">
        <f t="shared" si="423"/>
        <v>0</v>
      </c>
      <c r="AM1231" s="204"/>
      <c r="AN1231" s="230" t="s">
        <v>41</v>
      </c>
      <c r="AO1231" s="231" t="s">
        <v>41</v>
      </c>
      <c r="AP1231" s="245" t="s">
        <v>41</v>
      </c>
      <c r="AQ1231" s="233" t="s">
        <v>41</v>
      </c>
      <c r="AR1231" s="234" t="s">
        <v>41</v>
      </c>
      <c r="AS1231" s="235"/>
      <c r="AT1231" s="236"/>
      <c r="AU1231" s="237"/>
      <c r="AV1231" s="238">
        <v>92</v>
      </c>
      <c r="AW1231" s="239">
        <f>'[1]Nastavení cen'!$H$17</f>
        <v>390</v>
      </c>
      <c r="AX1231" s="240"/>
    </row>
    <row r="1232" spans="1:50" ht="17.25" hidden="1" customHeight="1" x14ac:dyDescent="0.3">
      <c r="A1232" s="213"/>
      <c r="B1232" s="214"/>
      <c r="C1232" s="215"/>
      <c r="D1232" s="186"/>
      <c r="E1232" s="184"/>
      <c r="F1232" s="185"/>
      <c r="G1232" s="186"/>
      <c r="H1232" s="186"/>
      <c r="I1232" s="187"/>
      <c r="J1232" s="188"/>
      <c r="K1232" s="216"/>
      <c r="L1232" s="186"/>
      <c r="M1232" s="186"/>
      <c r="N1232" s="187"/>
      <c r="O1232" s="191"/>
      <c r="P1232" s="434" t="s">
        <v>1191</v>
      </c>
      <c r="Q1232" s="218"/>
      <c r="R1232" s="219">
        <f t="shared" si="418"/>
        <v>0</v>
      </c>
      <c r="S1232" s="219">
        <f t="shared" si="419"/>
        <v>7</v>
      </c>
      <c r="T1232" s="195"/>
      <c r="U1232" s="196">
        <v>1</v>
      </c>
      <c r="V1232" s="89">
        <f t="shared" si="414"/>
        <v>0</v>
      </c>
      <c r="W1232" s="220" t="s">
        <v>1277</v>
      </c>
      <c r="X1232" s="221" t="s">
        <v>1286</v>
      </c>
      <c r="Y1232" s="222" t="s">
        <v>1287</v>
      </c>
      <c r="Z1232" s="199"/>
      <c r="AA1232" s="218"/>
      <c r="AB1232" s="223">
        <v>0</v>
      </c>
      <c r="AC1232" s="224" t="s">
        <v>48</v>
      </c>
      <c r="AD1232" s="225">
        <f t="shared" si="420"/>
        <v>598</v>
      </c>
      <c r="AE1232" s="226">
        <f>CEILING(AD1232+AD1232*'[1]Nastavení cen'!$J$17,1)</f>
        <v>874</v>
      </c>
      <c r="AF1232" s="226">
        <f t="shared" si="421"/>
        <v>0</v>
      </c>
      <c r="AG1232" s="241">
        <f>CEILING(AX1232+(AX1232*'[1]Nastavení cen'!$G$17),1)</f>
        <v>600</v>
      </c>
      <c r="AH1232" s="242">
        <f>CEILING(AG1232*'[1]Nastavení cen'!$K$17,1)+AG1232</f>
        <v>780</v>
      </c>
      <c r="AI1232" s="242">
        <f>(AB1232*AH1232)</f>
        <v>0</v>
      </c>
      <c r="AJ1232" s="228">
        <f t="shared" si="422"/>
        <v>1654</v>
      </c>
      <c r="AK1232" s="218"/>
      <c r="AL1232" s="229">
        <f t="shared" si="423"/>
        <v>0</v>
      </c>
      <c r="AM1232" s="204"/>
      <c r="AN1232" s="230">
        <v>33</v>
      </c>
      <c r="AO1232" s="231">
        <f>AB1232*AN1232</f>
        <v>0</v>
      </c>
      <c r="AP1232" s="232">
        <v>0.05</v>
      </c>
      <c r="AQ1232" s="233" t="s">
        <v>41</v>
      </c>
      <c r="AR1232" s="234">
        <f>AO1232*AP1232</f>
        <v>0</v>
      </c>
      <c r="AS1232" s="235"/>
      <c r="AT1232" s="236"/>
      <c r="AU1232" s="237"/>
      <c r="AV1232" s="238">
        <v>92</v>
      </c>
      <c r="AW1232" s="239">
        <f>'[1]Nastavení cen'!$H$17</f>
        <v>390</v>
      </c>
      <c r="AX1232" s="240">
        <v>600</v>
      </c>
    </row>
    <row r="1233" spans="1:50" ht="17.25" hidden="1" customHeight="1" x14ac:dyDescent="0.3">
      <c r="A1233" s="213"/>
      <c r="B1233" s="214"/>
      <c r="C1233" s="215"/>
      <c r="D1233" s="186"/>
      <c r="E1233" s="184"/>
      <c r="F1233" s="185"/>
      <c r="G1233" s="186"/>
      <c r="H1233" s="186"/>
      <c r="I1233" s="187"/>
      <c r="J1233" s="188"/>
      <c r="K1233" s="216"/>
      <c r="L1233" s="186"/>
      <c r="M1233" s="186"/>
      <c r="N1233" s="187"/>
      <c r="O1233" s="191"/>
      <c r="P1233" s="434" t="s">
        <v>1191</v>
      </c>
      <c r="Q1233" s="218"/>
      <c r="R1233" s="219">
        <f t="shared" si="418"/>
        <v>0</v>
      </c>
      <c r="S1233" s="219">
        <f t="shared" si="419"/>
        <v>7</v>
      </c>
      <c r="T1233" s="195"/>
      <c r="U1233" s="196">
        <v>4</v>
      </c>
      <c r="V1233" s="89">
        <f t="shared" si="414"/>
        <v>0</v>
      </c>
      <c r="W1233" s="220" t="s">
        <v>1277</v>
      </c>
      <c r="X1233" s="221" t="s">
        <v>1286</v>
      </c>
      <c r="Y1233" s="222" t="s">
        <v>43</v>
      </c>
      <c r="Z1233" s="199"/>
      <c r="AA1233" s="218"/>
      <c r="AB1233" s="223">
        <v>0</v>
      </c>
      <c r="AC1233" s="224" t="s">
        <v>48</v>
      </c>
      <c r="AD1233" s="225">
        <f t="shared" si="420"/>
        <v>598</v>
      </c>
      <c r="AE1233" s="226">
        <f>CEILING(AD1233+AD1233*'[1]Nastavení cen'!$J$17,1)</f>
        <v>874</v>
      </c>
      <c r="AF1233" s="226">
        <f t="shared" si="421"/>
        <v>0</v>
      </c>
      <c r="AG1233" s="241"/>
      <c r="AH1233" s="242"/>
      <c r="AI1233" s="242"/>
      <c r="AJ1233" s="228">
        <f t="shared" si="422"/>
        <v>874</v>
      </c>
      <c r="AK1233" s="218"/>
      <c r="AL1233" s="229">
        <f t="shared" si="423"/>
        <v>0</v>
      </c>
      <c r="AM1233" s="204"/>
      <c r="AN1233" s="230" t="s">
        <v>41</v>
      </c>
      <c r="AO1233" s="231" t="s">
        <v>41</v>
      </c>
      <c r="AP1233" s="245" t="s">
        <v>41</v>
      </c>
      <c r="AQ1233" s="233" t="s">
        <v>41</v>
      </c>
      <c r="AR1233" s="234" t="s">
        <v>41</v>
      </c>
      <c r="AS1233" s="235"/>
      <c r="AT1233" s="236"/>
      <c r="AU1233" s="237"/>
      <c r="AV1233" s="238">
        <v>92</v>
      </c>
      <c r="AW1233" s="239">
        <f>'[1]Nastavení cen'!$H$17</f>
        <v>390</v>
      </c>
      <c r="AX1233" s="240"/>
    </row>
    <row r="1234" spans="1:50" ht="17.25" hidden="1" customHeight="1" x14ac:dyDescent="0.3">
      <c r="A1234" s="213"/>
      <c r="B1234" s="214"/>
      <c r="C1234" s="215"/>
      <c r="D1234" s="186"/>
      <c r="E1234" s="184"/>
      <c r="F1234" s="185"/>
      <c r="G1234" s="186"/>
      <c r="H1234" s="186"/>
      <c r="I1234" s="187"/>
      <c r="J1234" s="188"/>
      <c r="K1234" s="216"/>
      <c r="L1234" s="186"/>
      <c r="M1234" s="186"/>
      <c r="N1234" s="187"/>
      <c r="O1234" s="191"/>
      <c r="P1234" s="434" t="s">
        <v>1191</v>
      </c>
      <c r="Q1234" s="218"/>
      <c r="R1234" s="219">
        <f t="shared" si="418"/>
        <v>0</v>
      </c>
      <c r="S1234" s="219">
        <f t="shared" si="419"/>
        <v>7</v>
      </c>
      <c r="T1234" s="195"/>
      <c r="U1234" s="196">
        <v>1</v>
      </c>
      <c r="V1234" s="89">
        <f t="shared" si="414"/>
        <v>0</v>
      </c>
      <c r="W1234" s="220" t="s">
        <v>1277</v>
      </c>
      <c r="X1234" s="221" t="s">
        <v>1288</v>
      </c>
      <c r="Y1234" s="222" t="s">
        <v>1289</v>
      </c>
      <c r="Z1234" s="199"/>
      <c r="AA1234" s="218"/>
      <c r="AB1234" s="223">
        <v>0</v>
      </c>
      <c r="AC1234" s="224" t="s">
        <v>48</v>
      </c>
      <c r="AD1234" s="225">
        <f t="shared" si="420"/>
        <v>754</v>
      </c>
      <c r="AE1234" s="226">
        <f>CEILING(AD1234+AD1234*'[1]Nastavení cen'!$J$17,1)</f>
        <v>1101</v>
      </c>
      <c r="AF1234" s="226">
        <f t="shared" si="421"/>
        <v>0</v>
      </c>
      <c r="AG1234" s="241">
        <f>CEILING(AX1234+(AX1234*'[1]Nastavení cen'!$G$17),1)</f>
        <v>630</v>
      </c>
      <c r="AH1234" s="242">
        <f>CEILING(AG1234*'[1]Nastavení cen'!$K$17,1)+AG1234</f>
        <v>819</v>
      </c>
      <c r="AI1234" s="242">
        <f>(AB1234*AH1234)</f>
        <v>0</v>
      </c>
      <c r="AJ1234" s="228">
        <f t="shared" si="422"/>
        <v>1920</v>
      </c>
      <c r="AK1234" s="218"/>
      <c r="AL1234" s="229">
        <f t="shared" si="423"/>
        <v>0</v>
      </c>
      <c r="AM1234" s="204"/>
      <c r="AN1234" s="230">
        <v>35</v>
      </c>
      <c r="AO1234" s="231">
        <f>AB1234*AN1234</f>
        <v>0</v>
      </c>
      <c r="AP1234" s="232">
        <v>0.05</v>
      </c>
      <c r="AQ1234" s="233" t="s">
        <v>41</v>
      </c>
      <c r="AR1234" s="234">
        <f>AO1234*AP1234</f>
        <v>0</v>
      </c>
      <c r="AS1234" s="235"/>
      <c r="AT1234" s="236"/>
      <c r="AU1234" s="237"/>
      <c r="AV1234" s="238">
        <v>116</v>
      </c>
      <c r="AW1234" s="239">
        <f>'[1]Nastavení cen'!$H$17</f>
        <v>390</v>
      </c>
      <c r="AX1234" s="240">
        <v>630</v>
      </c>
    </row>
    <row r="1235" spans="1:50" ht="17.25" hidden="1" customHeight="1" x14ac:dyDescent="0.3">
      <c r="A1235" s="213"/>
      <c r="B1235" s="214"/>
      <c r="C1235" s="215"/>
      <c r="D1235" s="186"/>
      <c r="E1235" s="184"/>
      <c r="F1235" s="185"/>
      <c r="G1235" s="186"/>
      <c r="H1235" s="186"/>
      <c r="I1235" s="187"/>
      <c r="J1235" s="188"/>
      <c r="K1235" s="216"/>
      <c r="L1235" s="186"/>
      <c r="M1235" s="186"/>
      <c r="N1235" s="187"/>
      <c r="O1235" s="191"/>
      <c r="P1235" s="434" t="s">
        <v>1191</v>
      </c>
      <c r="Q1235" s="218"/>
      <c r="R1235" s="219">
        <f t="shared" si="418"/>
        <v>0</v>
      </c>
      <c r="S1235" s="219">
        <f t="shared" si="419"/>
        <v>7</v>
      </c>
      <c r="T1235" s="195"/>
      <c r="U1235" s="196">
        <v>4</v>
      </c>
      <c r="V1235" s="89">
        <f t="shared" si="414"/>
        <v>0</v>
      </c>
      <c r="W1235" s="220" t="s">
        <v>1277</v>
      </c>
      <c r="X1235" s="221" t="s">
        <v>1288</v>
      </c>
      <c r="Y1235" s="222" t="s">
        <v>43</v>
      </c>
      <c r="Z1235" s="199"/>
      <c r="AA1235" s="218"/>
      <c r="AB1235" s="223">
        <v>0</v>
      </c>
      <c r="AC1235" s="224" t="s">
        <v>48</v>
      </c>
      <c r="AD1235" s="225">
        <f t="shared" si="420"/>
        <v>754</v>
      </c>
      <c r="AE1235" s="226">
        <f>CEILING(AD1235+AD1235*'[1]Nastavení cen'!$J$17,1)</f>
        <v>1101</v>
      </c>
      <c r="AF1235" s="226">
        <f t="shared" si="421"/>
        <v>0</v>
      </c>
      <c r="AG1235" s="241"/>
      <c r="AH1235" s="242"/>
      <c r="AI1235" s="242"/>
      <c r="AJ1235" s="228">
        <f t="shared" si="422"/>
        <v>1101</v>
      </c>
      <c r="AK1235" s="218"/>
      <c r="AL1235" s="229">
        <f t="shared" si="423"/>
        <v>0</v>
      </c>
      <c r="AM1235" s="204"/>
      <c r="AN1235" s="230" t="s">
        <v>41</v>
      </c>
      <c r="AO1235" s="231" t="s">
        <v>41</v>
      </c>
      <c r="AP1235" s="245" t="s">
        <v>41</v>
      </c>
      <c r="AQ1235" s="233" t="s">
        <v>41</v>
      </c>
      <c r="AR1235" s="234" t="s">
        <v>41</v>
      </c>
      <c r="AS1235" s="235"/>
      <c r="AT1235" s="236"/>
      <c r="AU1235" s="237"/>
      <c r="AV1235" s="238">
        <v>116</v>
      </c>
      <c r="AW1235" s="239">
        <f>'[1]Nastavení cen'!$H$17</f>
        <v>390</v>
      </c>
      <c r="AX1235" s="240"/>
    </row>
    <row r="1236" spans="1:50" ht="17.25" hidden="1" customHeight="1" x14ac:dyDescent="0.3">
      <c r="A1236" s="213"/>
      <c r="B1236" s="214"/>
      <c r="C1236" s="215"/>
      <c r="D1236" s="186"/>
      <c r="E1236" s="184"/>
      <c r="F1236" s="185"/>
      <c r="G1236" s="186"/>
      <c r="H1236" s="186"/>
      <c r="I1236" s="187"/>
      <c r="J1236" s="188"/>
      <c r="K1236" s="216"/>
      <c r="L1236" s="186"/>
      <c r="M1236" s="186"/>
      <c r="N1236" s="187"/>
      <c r="O1236" s="191"/>
      <c r="P1236" s="434" t="s">
        <v>1191</v>
      </c>
      <c r="Q1236" s="218"/>
      <c r="R1236" s="219">
        <f t="shared" si="418"/>
        <v>0</v>
      </c>
      <c r="S1236" s="219">
        <f t="shared" si="419"/>
        <v>7</v>
      </c>
      <c r="T1236" s="195"/>
      <c r="U1236" s="196">
        <v>3</v>
      </c>
      <c r="V1236" s="89">
        <f t="shared" si="414"/>
        <v>0</v>
      </c>
      <c r="W1236" s="220" t="s">
        <v>1277</v>
      </c>
      <c r="X1236" s="221" t="s">
        <v>1290</v>
      </c>
      <c r="Y1236" s="222" t="s">
        <v>1291</v>
      </c>
      <c r="Z1236" s="199"/>
      <c r="AA1236" s="218"/>
      <c r="AB1236" s="223">
        <v>0</v>
      </c>
      <c r="AC1236" s="224" t="s">
        <v>48</v>
      </c>
      <c r="AD1236" s="225">
        <f t="shared" si="420"/>
        <v>410</v>
      </c>
      <c r="AE1236" s="226">
        <f>CEILING(AD1236+AD1236*'[1]Nastavení cen'!$J$17,1)</f>
        <v>599</v>
      </c>
      <c r="AF1236" s="226">
        <f t="shared" si="421"/>
        <v>0</v>
      </c>
      <c r="AG1236" s="241">
        <f>CEILING(AX1236+(AX1236*'[1]Nastavení cen'!$G$17),1)</f>
        <v>590</v>
      </c>
      <c r="AH1236" s="242">
        <f>CEILING(AG1236*'[1]Nastavení cen'!$K$17,1)+AG1236</f>
        <v>767</v>
      </c>
      <c r="AI1236" s="242">
        <f>(AB1236*AH1236)</f>
        <v>0</v>
      </c>
      <c r="AJ1236" s="228">
        <f t="shared" si="422"/>
        <v>1366</v>
      </c>
      <c r="AK1236" s="218"/>
      <c r="AL1236" s="229">
        <f t="shared" si="423"/>
        <v>0</v>
      </c>
      <c r="AM1236" s="204"/>
      <c r="AN1236" s="230">
        <v>25</v>
      </c>
      <c r="AO1236" s="231">
        <f>AB1236*AN1236</f>
        <v>0</v>
      </c>
      <c r="AP1236" s="232">
        <v>0.05</v>
      </c>
      <c r="AQ1236" s="233" t="s">
        <v>41</v>
      </c>
      <c r="AR1236" s="234">
        <f>AO1236*AP1236</f>
        <v>0</v>
      </c>
      <c r="AS1236" s="235"/>
      <c r="AT1236" s="236"/>
      <c r="AU1236" s="237"/>
      <c r="AV1236" s="238">
        <v>63</v>
      </c>
      <c r="AW1236" s="239">
        <f>'[1]Nastavení cen'!$H$17</f>
        <v>390</v>
      </c>
      <c r="AX1236" s="240">
        <v>590</v>
      </c>
    </row>
    <row r="1237" spans="1:50" ht="17.25" hidden="1" customHeight="1" x14ac:dyDescent="0.3">
      <c r="A1237" s="213"/>
      <c r="B1237" s="214"/>
      <c r="C1237" s="215"/>
      <c r="D1237" s="186"/>
      <c r="E1237" s="184"/>
      <c r="F1237" s="185"/>
      <c r="G1237" s="186"/>
      <c r="H1237" s="186"/>
      <c r="I1237" s="187"/>
      <c r="J1237" s="188"/>
      <c r="K1237" s="216"/>
      <c r="L1237" s="186"/>
      <c r="M1237" s="186"/>
      <c r="N1237" s="187"/>
      <c r="O1237" s="191"/>
      <c r="P1237" s="434" t="s">
        <v>1191</v>
      </c>
      <c r="Q1237" s="218"/>
      <c r="R1237" s="219">
        <f t="shared" si="418"/>
        <v>0</v>
      </c>
      <c r="S1237" s="219">
        <f t="shared" si="419"/>
        <v>7</v>
      </c>
      <c r="T1237" s="195"/>
      <c r="U1237" s="196">
        <v>4</v>
      </c>
      <c r="V1237" s="89">
        <f t="shared" si="414"/>
        <v>0</v>
      </c>
      <c r="W1237" s="220" t="s">
        <v>1277</v>
      </c>
      <c r="X1237" s="221" t="s">
        <v>1290</v>
      </c>
      <c r="Y1237" s="222" t="s">
        <v>43</v>
      </c>
      <c r="Z1237" s="199"/>
      <c r="AA1237" s="218"/>
      <c r="AB1237" s="223">
        <v>0</v>
      </c>
      <c r="AC1237" s="224" t="s">
        <v>48</v>
      </c>
      <c r="AD1237" s="225">
        <f t="shared" si="420"/>
        <v>410</v>
      </c>
      <c r="AE1237" s="226">
        <f>CEILING(AD1237+AD1237*'[1]Nastavení cen'!$J$17,1)</f>
        <v>599</v>
      </c>
      <c r="AF1237" s="226">
        <f t="shared" si="421"/>
        <v>0</v>
      </c>
      <c r="AG1237" s="241"/>
      <c r="AH1237" s="242"/>
      <c r="AI1237" s="242"/>
      <c r="AJ1237" s="228">
        <f t="shared" si="422"/>
        <v>599</v>
      </c>
      <c r="AK1237" s="218"/>
      <c r="AL1237" s="229">
        <f t="shared" si="423"/>
        <v>0</v>
      </c>
      <c r="AM1237" s="204"/>
      <c r="AN1237" s="230" t="s">
        <v>41</v>
      </c>
      <c r="AO1237" s="231" t="s">
        <v>41</v>
      </c>
      <c r="AP1237" s="245" t="s">
        <v>41</v>
      </c>
      <c r="AQ1237" s="233" t="s">
        <v>41</v>
      </c>
      <c r="AR1237" s="234" t="s">
        <v>41</v>
      </c>
      <c r="AS1237" s="235"/>
      <c r="AT1237" s="236"/>
      <c r="AU1237" s="237"/>
      <c r="AV1237" s="238">
        <v>63</v>
      </c>
      <c r="AW1237" s="239">
        <f>'[1]Nastavení cen'!$H$17</f>
        <v>390</v>
      </c>
      <c r="AX1237" s="240"/>
    </row>
    <row r="1238" spans="1:50" ht="17.25" hidden="1" customHeight="1" x14ac:dyDescent="0.3">
      <c r="A1238" s="213"/>
      <c r="B1238" s="214"/>
      <c r="C1238" s="215"/>
      <c r="D1238" s="186"/>
      <c r="E1238" s="184"/>
      <c r="F1238" s="185"/>
      <c r="G1238" s="186"/>
      <c r="H1238" s="186"/>
      <c r="I1238" s="187"/>
      <c r="J1238" s="188"/>
      <c r="K1238" s="216"/>
      <c r="L1238" s="186"/>
      <c r="M1238" s="186"/>
      <c r="N1238" s="187"/>
      <c r="O1238" s="191"/>
      <c r="P1238" s="434" t="s">
        <v>1191</v>
      </c>
      <c r="Q1238" s="218"/>
      <c r="R1238" s="219">
        <f t="shared" si="418"/>
        <v>0</v>
      </c>
      <c r="S1238" s="219">
        <f t="shared" si="419"/>
        <v>7</v>
      </c>
      <c r="T1238" s="195"/>
      <c r="U1238" s="196">
        <v>3</v>
      </c>
      <c r="V1238" s="89">
        <f t="shared" si="414"/>
        <v>0</v>
      </c>
      <c r="W1238" s="220" t="s">
        <v>1277</v>
      </c>
      <c r="X1238" s="221" t="s">
        <v>1292</v>
      </c>
      <c r="Y1238" s="222" t="s">
        <v>1293</v>
      </c>
      <c r="Z1238" s="199"/>
      <c r="AA1238" s="218"/>
      <c r="AB1238" s="223">
        <v>0</v>
      </c>
      <c r="AC1238" s="224" t="s">
        <v>48</v>
      </c>
      <c r="AD1238" s="225">
        <f t="shared" si="420"/>
        <v>598</v>
      </c>
      <c r="AE1238" s="226">
        <f>CEILING(AD1238+AD1238*'[1]Nastavení cen'!$J$17,1)</f>
        <v>874</v>
      </c>
      <c r="AF1238" s="226">
        <f t="shared" si="421"/>
        <v>0</v>
      </c>
      <c r="AG1238" s="241">
        <f>CEILING(AX1238+(AX1238*'[1]Nastavení cen'!$G$17),1)</f>
        <v>690</v>
      </c>
      <c r="AH1238" s="242">
        <f>CEILING(AG1238*'[1]Nastavení cen'!$K$17,1)+AG1238</f>
        <v>897</v>
      </c>
      <c r="AI1238" s="242">
        <f>(AB1238*AH1238)</f>
        <v>0</v>
      </c>
      <c r="AJ1238" s="228">
        <f t="shared" si="422"/>
        <v>1771</v>
      </c>
      <c r="AK1238" s="218"/>
      <c r="AL1238" s="229">
        <f t="shared" si="423"/>
        <v>0</v>
      </c>
      <c r="AM1238" s="204"/>
      <c r="AN1238" s="230">
        <v>42</v>
      </c>
      <c r="AO1238" s="231">
        <f>AB1238*AN1238</f>
        <v>0</v>
      </c>
      <c r="AP1238" s="232">
        <v>0.05</v>
      </c>
      <c r="AQ1238" s="233" t="s">
        <v>41</v>
      </c>
      <c r="AR1238" s="234">
        <f>AO1238*AP1238</f>
        <v>0</v>
      </c>
      <c r="AS1238" s="235"/>
      <c r="AT1238" s="236"/>
      <c r="AU1238" s="237"/>
      <c r="AV1238" s="238">
        <v>92</v>
      </c>
      <c r="AW1238" s="239">
        <f>'[1]Nastavení cen'!$H$17</f>
        <v>390</v>
      </c>
      <c r="AX1238" s="240">
        <v>690</v>
      </c>
    </row>
    <row r="1239" spans="1:50" ht="17.25" hidden="1" customHeight="1" x14ac:dyDescent="0.3">
      <c r="A1239" s="213"/>
      <c r="B1239" s="214"/>
      <c r="C1239" s="215"/>
      <c r="D1239" s="186"/>
      <c r="E1239" s="184"/>
      <c r="F1239" s="185"/>
      <c r="G1239" s="186"/>
      <c r="H1239" s="186"/>
      <c r="I1239" s="187"/>
      <c r="J1239" s="188"/>
      <c r="K1239" s="216"/>
      <c r="L1239" s="186"/>
      <c r="M1239" s="186"/>
      <c r="N1239" s="187"/>
      <c r="O1239" s="191"/>
      <c r="P1239" s="434" t="s">
        <v>1191</v>
      </c>
      <c r="Q1239" s="218"/>
      <c r="R1239" s="219">
        <f t="shared" si="418"/>
        <v>0</v>
      </c>
      <c r="S1239" s="219">
        <f t="shared" si="419"/>
        <v>7</v>
      </c>
      <c r="T1239" s="195"/>
      <c r="U1239" s="196">
        <v>4</v>
      </c>
      <c r="V1239" s="89">
        <f t="shared" si="414"/>
        <v>0</v>
      </c>
      <c r="W1239" s="220" t="s">
        <v>1277</v>
      </c>
      <c r="X1239" s="221" t="s">
        <v>1292</v>
      </c>
      <c r="Y1239" s="222" t="s">
        <v>43</v>
      </c>
      <c r="Z1239" s="199"/>
      <c r="AA1239" s="218"/>
      <c r="AB1239" s="223">
        <v>0</v>
      </c>
      <c r="AC1239" s="224" t="s">
        <v>48</v>
      </c>
      <c r="AD1239" s="225">
        <f t="shared" si="420"/>
        <v>598</v>
      </c>
      <c r="AE1239" s="226">
        <f>CEILING(AD1239+AD1239*'[1]Nastavení cen'!$J$17,1)</f>
        <v>874</v>
      </c>
      <c r="AF1239" s="226">
        <f t="shared" si="421"/>
        <v>0</v>
      </c>
      <c r="AG1239" s="241"/>
      <c r="AH1239" s="242"/>
      <c r="AI1239" s="242"/>
      <c r="AJ1239" s="228">
        <f t="shared" si="422"/>
        <v>874</v>
      </c>
      <c r="AK1239" s="218"/>
      <c r="AL1239" s="229">
        <f t="shared" si="423"/>
        <v>0</v>
      </c>
      <c r="AM1239" s="204"/>
      <c r="AN1239" s="230" t="s">
        <v>41</v>
      </c>
      <c r="AO1239" s="231" t="s">
        <v>41</v>
      </c>
      <c r="AP1239" s="245" t="s">
        <v>41</v>
      </c>
      <c r="AQ1239" s="233" t="s">
        <v>41</v>
      </c>
      <c r="AR1239" s="234" t="s">
        <v>41</v>
      </c>
      <c r="AS1239" s="235"/>
      <c r="AT1239" s="236"/>
      <c r="AU1239" s="237"/>
      <c r="AV1239" s="238">
        <v>92</v>
      </c>
      <c r="AW1239" s="239">
        <f>'[1]Nastavení cen'!$H$17</f>
        <v>390</v>
      </c>
      <c r="AX1239" s="240"/>
    </row>
    <row r="1240" spans="1:50" ht="17.25" hidden="1" customHeight="1" x14ac:dyDescent="0.3">
      <c r="A1240" s="213"/>
      <c r="B1240" s="214"/>
      <c r="C1240" s="215"/>
      <c r="D1240" s="186"/>
      <c r="E1240" s="184"/>
      <c r="F1240" s="185"/>
      <c r="G1240" s="186"/>
      <c r="H1240" s="186"/>
      <c r="I1240" s="187"/>
      <c r="J1240" s="188"/>
      <c r="K1240" s="216"/>
      <c r="L1240" s="186"/>
      <c r="M1240" s="186"/>
      <c r="N1240" s="187"/>
      <c r="O1240" s="191"/>
      <c r="P1240" s="434" t="s">
        <v>1191</v>
      </c>
      <c r="Q1240" s="218"/>
      <c r="R1240" s="219">
        <f t="shared" si="418"/>
        <v>0</v>
      </c>
      <c r="S1240" s="219">
        <f t="shared" si="419"/>
        <v>7</v>
      </c>
      <c r="T1240" s="195"/>
      <c r="U1240" s="196">
        <v>3</v>
      </c>
      <c r="V1240" s="89">
        <f t="shared" si="414"/>
        <v>0</v>
      </c>
      <c r="W1240" s="220" t="s">
        <v>1277</v>
      </c>
      <c r="X1240" s="221" t="s">
        <v>1294</v>
      </c>
      <c r="Y1240" s="222" t="s">
        <v>1295</v>
      </c>
      <c r="Z1240" s="199"/>
      <c r="AA1240" s="218"/>
      <c r="AB1240" s="223">
        <v>0</v>
      </c>
      <c r="AC1240" s="224" t="s">
        <v>48</v>
      </c>
      <c r="AD1240" s="225">
        <f t="shared" si="420"/>
        <v>598</v>
      </c>
      <c r="AE1240" s="226">
        <f>CEILING(AD1240+AD1240*'[1]Nastavení cen'!$J$17,1)</f>
        <v>874</v>
      </c>
      <c r="AF1240" s="226">
        <f t="shared" si="421"/>
        <v>0</v>
      </c>
      <c r="AG1240" s="241">
        <f>CEILING(AX1240+(AX1240*'[1]Nastavení cen'!$G$17),1)</f>
        <v>710</v>
      </c>
      <c r="AH1240" s="242">
        <f>CEILING(AG1240*'[1]Nastavení cen'!$K$17,1)+AG1240</f>
        <v>923</v>
      </c>
      <c r="AI1240" s="242">
        <f>(AB1240*AH1240)</f>
        <v>0</v>
      </c>
      <c r="AJ1240" s="228">
        <f t="shared" si="422"/>
        <v>1797</v>
      </c>
      <c r="AK1240" s="218"/>
      <c r="AL1240" s="229">
        <f t="shared" si="423"/>
        <v>0</v>
      </c>
      <c r="AM1240" s="204"/>
      <c r="AN1240" s="230">
        <v>43</v>
      </c>
      <c r="AO1240" s="231">
        <f>AB1240*AN1240</f>
        <v>0</v>
      </c>
      <c r="AP1240" s="232">
        <v>0.05</v>
      </c>
      <c r="AQ1240" s="233" t="s">
        <v>41</v>
      </c>
      <c r="AR1240" s="234">
        <f>AO1240*AP1240</f>
        <v>0</v>
      </c>
      <c r="AS1240" s="235"/>
      <c r="AT1240" s="236"/>
      <c r="AU1240" s="237"/>
      <c r="AV1240" s="238">
        <v>92</v>
      </c>
      <c r="AW1240" s="239">
        <f>'[1]Nastavení cen'!$H$17</f>
        <v>390</v>
      </c>
      <c r="AX1240" s="240">
        <v>710</v>
      </c>
    </row>
    <row r="1241" spans="1:50" ht="17.25" hidden="1" customHeight="1" x14ac:dyDescent="0.3">
      <c r="A1241" s="213"/>
      <c r="B1241" s="214"/>
      <c r="C1241" s="215"/>
      <c r="D1241" s="186"/>
      <c r="E1241" s="184"/>
      <c r="F1241" s="185"/>
      <c r="G1241" s="186"/>
      <c r="H1241" s="186"/>
      <c r="I1241" s="187"/>
      <c r="J1241" s="188"/>
      <c r="K1241" s="216"/>
      <c r="L1241" s="186"/>
      <c r="M1241" s="186"/>
      <c r="N1241" s="187"/>
      <c r="O1241" s="191"/>
      <c r="P1241" s="434" t="s">
        <v>1191</v>
      </c>
      <c r="Q1241" s="218"/>
      <c r="R1241" s="219">
        <f t="shared" si="418"/>
        <v>0</v>
      </c>
      <c r="S1241" s="219">
        <f t="shared" si="419"/>
        <v>7</v>
      </c>
      <c r="T1241" s="195"/>
      <c r="U1241" s="196">
        <v>4</v>
      </c>
      <c r="V1241" s="89">
        <f t="shared" si="414"/>
        <v>0</v>
      </c>
      <c r="W1241" s="220" t="s">
        <v>1277</v>
      </c>
      <c r="X1241" s="221" t="s">
        <v>1294</v>
      </c>
      <c r="Y1241" s="222" t="s">
        <v>43</v>
      </c>
      <c r="Z1241" s="199"/>
      <c r="AA1241" s="218"/>
      <c r="AB1241" s="223">
        <v>0</v>
      </c>
      <c r="AC1241" s="224" t="s">
        <v>48</v>
      </c>
      <c r="AD1241" s="225">
        <f t="shared" si="420"/>
        <v>598</v>
      </c>
      <c r="AE1241" s="226">
        <f>CEILING(AD1241+AD1241*'[1]Nastavení cen'!$J$17,1)</f>
        <v>874</v>
      </c>
      <c r="AF1241" s="226">
        <f t="shared" si="421"/>
        <v>0</v>
      </c>
      <c r="AG1241" s="241"/>
      <c r="AH1241" s="242"/>
      <c r="AI1241" s="242"/>
      <c r="AJ1241" s="228">
        <f t="shared" si="422"/>
        <v>874</v>
      </c>
      <c r="AK1241" s="218"/>
      <c r="AL1241" s="229">
        <f t="shared" si="423"/>
        <v>0</v>
      </c>
      <c r="AM1241" s="204"/>
      <c r="AN1241" s="230" t="s">
        <v>41</v>
      </c>
      <c r="AO1241" s="231" t="s">
        <v>41</v>
      </c>
      <c r="AP1241" s="245" t="s">
        <v>41</v>
      </c>
      <c r="AQ1241" s="233" t="s">
        <v>41</v>
      </c>
      <c r="AR1241" s="234" t="s">
        <v>41</v>
      </c>
      <c r="AS1241" s="235"/>
      <c r="AT1241" s="236"/>
      <c r="AU1241" s="237"/>
      <c r="AV1241" s="238">
        <v>92</v>
      </c>
      <c r="AW1241" s="239">
        <f>'[1]Nastavení cen'!$H$17</f>
        <v>390</v>
      </c>
      <c r="AX1241" s="240"/>
    </row>
    <row r="1242" spans="1:50" ht="17.25" hidden="1" customHeight="1" x14ac:dyDescent="0.3">
      <c r="A1242" s="213"/>
      <c r="B1242" s="214"/>
      <c r="C1242" s="215"/>
      <c r="D1242" s="186"/>
      <c r="E1242" s="184"/>
      <c r="F1242" s="185"/>
      <c r="G1242" s="186"/>
      <c r="H1242" s="186"/>
      <c r="I1242" s="187"/>
      <c r="J1242" s="188"/>
      <c r="K1242" s="216"/>
      <c r="L1242" s="186"/>
      <c r="M1242" s="186"/>
      <c r="N1242" s="187"/>
      <c r="O1242" s="191"/>
      <c r="P1242" s="434" t="s">
        <v>1191</v>
      </c>
      <c r="Q1242" s="218"/>
      <c r="R1242" s="219">
        <f t="shared" si="418"/>
        <v>0</v>
      </c>
      <c r="S1242" s="219">
        <f t="shared" si="419"/>
        <v>7</v>
      </c>
      <c r="T1242" s="195"/>
      <c r="U1242" s="196">
        <v>2</v>
      </c>
      <c r="V1242" s="89">
        <f t="shared" si="414"/>
        <v>0</v>
      </c>
      <c r="W1242" s="220" t="s">
        <v>1277</v>
      </c>
      <c r="X1242" s="221" t="s">
        <v>1296</v>
      </c>
      <c r="Y1242" s="222" t="s">
        <v>1297</v>
      </c>
      <c r="Z1242" s="199"/>
      <c r="AA1242" s="218"/>
      <c r="AB1242" s="223">
        <v>0</v>
      </c>
      <c r="AC1242" s="224" t="s">
        <v>48</v>
      </c>
      <c r="AD1242" s="225">
        <f t="shared" si="420"/>
        <v>611</v>
      </c>
      <c r="AE1242" s="226">
        <f>CEILING(AD1242+AD1242*'[1]Nastavení cen'!$J$17,1)</f>
        <v>893</v>
      </c>
      <c r="AF1242" s="226">
        <f t="shared" si="421"/>
        <v>0</v>
      </c>
      <c r="AG1242" s="241">
        <f>CEILING(AX1242+(AX1242*'[1]Nastavení cen'!$G$17),1)</f>
        <v>820</v>
      </c>
      <c r="AH1242" s="242">
        <f>CEILING(AG1242*'[1]Nastavení cen'!$K$17,1)+AG1242</f>
        <v>1066</v>
      </c>
      <c r="AI1242" s="242">
        <f>(AB1242*AH1242)</f>
        <v>0</v>
      </c>
      <c r="AJ1242" s="228">
        <f t="shared" si="422"/>
        <v>1959</v>
      </c>
      <c r="AK1242" s="218"/>
      <c r="AL1242" s="229">
        <f t="shared" si="423"/>
        <v>0</v>
      </c>
      <c r="AM1242" s="204"/>
      <c r="AN1242" s="230">
        <v>37</v>
      </c>
      <c r="AO1242" s="231">
        <f>AB1242*AN1242</f>
        <v>0</v>
      </c>
      <c r="AP1242" s="232">
        <v>0.05</v>
      </c>
      <c r="AQ1242" s="233" t="s">
        <v>41</v>
      </c>
      <c r="AR1242" s="234">
        <f>AO1242*AP1242</f>
        <v>0</v>
      </c>
      <c r="AS1242" s="235"/>
      <c r="AT1242" s="236"/>
      <c r="AU1242" s="237"/>
      <c r="AV1242" s="238">
        <v>94</v>
      </c>
      <c r="AW1242" s="239">
        <f>'[1]Nastavení cen'!$H$17</f>
        <v>390</v>
      </c>
      <c r="AX1242" s="240">
        <v>820</v>
      </c>
    </row>
    <row r="1243" spans="1:50" ht="17.25" hidden="1" customHeight="1" x14ac:dyDescent="0.3">
      <c r="A1243" s="213"/>
      <c r="B1243" s="214"/>
      <c r="C1243" s="215"/>
      <c r="D1243" s="186"/>
      <c r="E1243" s="184"/>
      <c r="F1243" s="185"/>
      <c r="G1243" s="186"/>
      <c r="H1243" s="186"/>
      <c r="I1243" s="187"/>
      <c r="J1243" s="188"/>
      <c r="K1243" s="216"/>
      <c r="L1243" s="186"/>
      <c r="M1243" s="186"/>
      <c r="N1243" s="187"/>
      <c r="O1243" s="191"/>
      <c r="P1243" s="434" t="s">
        <v>1191</v>
      </c>
      <c r="Q1243" s="218"/>
      <c r="R1243" s="219">
        <f t="shared" si="418"/>
        <v>0</v>
      </c>
      <c r="S1243" s="219">
        <f t="shared" si="419"/>
        <v>7</v>
      </c>
      <c r="T1243" s="195"/>
      <c r="U1243" s="196">
        <v>4</v>
      </c>
      <c r="V1243" s="89">
        <f t="shared" si="414"/>
        <v>0</v>
      </c>
      <c r="W1243" s="220" t="s">
        <v>1277</v>
      </c>
      <c r="X1243" s="221" t="s">
        <v>1296</v>
      </c>
      <c r="Y1243" s="222" t="s">
        <v>43</v>
      </c>
      <c r="Z1243" s="199"/>
      <c r="AA1243" s="218"/>
      <c r="AB1243" s="223">
        <v>0</v>
      </c>
      <c r="AC1243" s="224" t="s">
        <v>48</v>
      </c>
      <c r="AD1243" s="225">
        <f t="shared" si="420"/>
        <v>611</v>
      </c>
      <c r="AE1243" s="226">
        <f>CEILING(AD1243+AD1243*'[1]Nastavení cen'!$J$17,1)</f>
        <v>893</v>
      </c>
      <c r="AF1243" s="226">
        <f t="shared" si="421"/>
        <v>0</v>
      </c>
      <c r="AG1243" s="241"/>
      <c r="AH1243" s="242"/>
      <c r="AI1243" s="242"/>
      <c r="AJ1243" s="228">
        <f t="shared" si="422"/>
        <v>893</v>
      </c>
      <c r="AK1243" s="218"/>
      <c r="AL1243" s="229">
        <f t="shared" si="423"/>
        <v>0</v>
      </c>
      <c r="AM1243" s="204"/>
      <c r="AN1243" s="230" t="s">
        <v>41</v>
      </c>
      <c r="AO1243" s="231" t="s">
        <v>41</v>
      </c>
      <c r="AP1243" s="245" t="s">
        <v>41</v>
      </c>
      <c r="AQ1243" s="233" t="s">
        <v>41</v>
      </c>
      <c r="AR1243" s="234" t="s">
        <v>41</v>
      </c>
      <c r="AS1243" s="235"/>
      <c r="AT1243" s="236"/>
      <c r="AU1243" s="237"/>
      <c r="AV1243" s="238">
        <v>94</v>
      </c>
      <c r="AW1243" s="239">
        <f>'[1]Nastavení cen'!$H$17</f>
        <v>390</v>
      </c>
      <c r="AX1243" s="240"/>
    </row>
    <row r="1244" spans="1:50" ht="17.25" hidden="1" customHeight="1" x14ac:dyDescent="0.3">
      <c r="A1244" s="213"/>
      <c r="B1244" s="214"/>
      <c r="C1244" s="215"/>
      <c r="D1244" s="186"/>
      <c r="E1244" s="184"/>
      <c r="F1244" s="185"/>
      <c r="G1244" s="186"/>
      <c r="H1244" s="186"/>
      <c r="I1244" s="187"/>
      <c r="J1244" s="188"/>
      <c r="K1244" s="216"/>
      <c r="L1244" s="186"/>
      <c r="M1244" s="186"/>
      <c r="N1244" s="187"/>
      <c r="O1244" s="191"/>
      <c r="P1244" s="434" t="s">
        <v>1191</v>
      </c>
      <c r="Q1244" s="218"/>
      <c r="R1244" s="219">
        <f t="shared" si="418"/>
        <v>0</v>
      </c>
      <c r="S1244" s="219">
        <f t="shared" si="419"/>
        <v>7</v>
      </c>
      <c r="T1244" s="195"/>
      <c r="U1244" s="196">
        <v>2</v>
      </c>
      <c r="V1244" s="89">
        <f t="shared" si="414"/>
        <v>0</v>
      </c>
      <c r="W1244" s="220" t="s">
        <v>1277</v>
      </c>
      <c r="X1244" s="221" t="s">
        <v>1298</v>
      </c>
      <c r="Y1244" s="222" t="s">
        <v>1299</v>
      </c>
      <c r="Z1244" s="199"/>
      <c r="AA1244" s="218"/>
      <c r="AB1244" s="223">
        <v>0</v>
      </c>
      <c r="AC1244" s="224" t="s">
        <v>48</v>
      </c>
      <c r="AD1244" s="225">
        <f t="shared" si="420"/>
        <v>611</v>
      </c>
      <c r="AE1244" s="226">
        <f>CEILING(AD1244+AD1244*'[1]Nastavení cen'!$J$17,1)</f>
        <v>893</v>
      </c>
      <c r="AF1244" s="226">
        <f t="shared" si="421"/>
        <v>0</v>
      </c>
      <c r="AG1244" s="241">
        <f>CEILING(AX1244+(AX1244*'[1]Nastavení cen'!$G$17),1)</f>
        <v>915</v>
      </c>
      <c r="AH1244" s="242">
        <f>CEILING(AG1244*'[1]Nastavení cen'!$K$17,1)+AG1244</f>
        <v>1190</v>
      </c>
      <c r="AI1244" s="242">
        <f>(AB1244*AH1244)</f>
        <v>0</v>
      </c>
      <c r="AJ1244" s="228">
        <f t="shared" si="422"/>
        <v>2083</v>
      </c>
      <c r="AK1244" s="218"/>
      <c r="AL1244" s="229">
        <f t="shared" si="423"/>
        <v>0</v>
      </c>
      <c r="AM1244" s="204"/>
      <c r="AN1244" s="230">
        <v>38</v>
      </c>
      <c r="AO1244" s="231">
        <f>AB1244*AN1244</f>
        <v>0</v>
      </c>
      <c r="AP1244" s="232">
        <v>0.05</v>
      </c>
      <c r="AQ1244" s="233" t="s">
        <v>41</v>
      </c>
      <c r="AR1244" s="234">
        <f>AO1244*AP1244</f>
        <v>0</v>
      </c>
      <c r="AS1244" s="235"/>
      <c r="AT1244" s="236"/>
      <c r="AU1244" s="237"/>
      <c r="AV1244" s="238">
        <v>94</v>
      </c>
      <c r="AW1244" s="239">
        <f>'[1]Nastavení cen'!$H$17</f>
        <v>390</v>
      </c>
      <c r="AX1244" s="240">
        <v>915</v>
      </c>
    </row>
    <row r="1245" spans="1:50" ht="17.25" hidden="1" customHeight="1" x14ac:dyDescent="0.3">
      <c r="A1245" s="213"/>
      <c r="B1245" s="214"/>
      <c r="C1245" s="215"/>
      <c r="D1245" s="186"/>
      <c r="E1245" s="184"/>
      <c r="F1245" s="185"/>
      <c r="G1245" s="186"/>
      <c r="H1245" s="186"/>
      <c r="I1245" s="187"/>
      <c r="J1245" s="188"/>
      <c r="K1245" s="216"/>
      <c r="L1245" s="186"/>
      <c r="M1245" s="186"/>
      <c r="N1245" s="187"/>
      <c r="O1245" s="191"/>
      <c r="P1245" s="434" t="s">
        <v>1191</v>
      </c>
      <c r="Q1245" s="218"/>
      <c r="R1245" s="219">
        <f t="shared" si="418"/>
        <v>0</v>
      </c>
      <c r="S1245" s="219">
        <f t="shared" si="419"/>
        <v>7</v>
      </c>
      <c r="T1245" s="195"/>
      <c r="U1245" s="196">
        <v>4</v>
      </c>
      <c r="V1245" s="89">
        <f t="shared" si="414"/>
        <v>0</v>
      </c>
      <c r="W1245" s="220" t="s">
        <v>1277</v>
      </c>
      <c r="X1245" s="221" t="s">
        <v>1298</v>
      </c>
      <c r="Y1245" s="222" t="s">
        <v>43</v>
      </c>
      <c r="Z1245" s="199"/>
      <c r="AA1245" s="218"/>
      <c r="AB1245" s="223">
        <v>0</v>
      </c>
      <c r="AC1245" s="224" t="s">
        <v>48</v>
      </c>
      <c r="AD1245" s="225">
        <f t="shared" si="420"/>
        <v>611</v>
      </c>
      <c r="AE1245" s="226">
        <f>CEILING(AD1245+AD1245*'[1]Nastavení cen'!$J$17,1)</f>
        <v>893</v>
      </c>
      <c r="AF1245" s="226">
        <f t="shared" si="421"/>
        <v>0</v>
      </c>
      <c r="AG1245" s="241"/>
      <c r="AH1245" s="242"/>
      <c r="AI1245" s="242"/>
      <c r="AJ1245" s="228">
        <f t="shared" si="422"/>
        <v>893</v>
      </c>
      <c r="AK1245" s="218"/>
      <c r="AL1245" s="229">
        <f t="shared" si="423"/>
        <v>0</v>
      </c>
      <c r="AM1245" s="204"/>
      <c r="AN1245" s="230" t="s">
        <v>41</v>
      </c>
      <c r="AO1245" s="231" t="s">
        <v>41</v>
      </c>
      <c r="AP1245" s="245" t="s">
        <v>41</v>
      </c>
      <c r="AQ1245" s="233" t="s">
        <v>41</v>
      </c>
      <c r="AR1245" s="234" t="s">
        <v>41</v>
      </c>
      <c r="AS1245" s="235"/>
      <c r="AT1245" s="236"/>
      <c r="AU1245" s="237"/>
      <c r="AV1245" s="238">
        <v>94</v>
      </c>
      <c r="AW1245" s="239">
        <f>'[1]Nastavení cen'!$H$17</f>
        <v>390</v>
      </c>
      <c r="AX1245" s="240"/>
    </row>
    <row r="1246" spans="1:50" ht="17.25" hidden="1" customHeight="1" x14ac:dyDescent="0.3">
      <c r="A1246" s="213"/>
      <c r="B1246" s="214"/>
      <c r="C1246" s="215"/>
      <c r="D1246" s="186"/>
      <c r="E1246" s="184"/>
      <c r="F1246" s="185"/>
      <c r="G1246" s="186"/>
      <c r="H1246" s="186"/>
      <c r="I1246" s="187"/>
      <c r="J1246" s="188"/>
      <c r="K1246" s="216"/>
      <c r="L1246" s="186"/>
      <c r="M1246" s="186"/>
      <c r="N1246" s="187"/>
      <c r="O1246" s="191"/>
      <c r="P1246" s="434" t="s">
        <v>1191</v>
      </c>
      <c r="Q1246" s="218"/>
      <c r="R1246" s="219">
        <f t="shared" si="418"/>
        <v>0</v>
      </c>
      <c r="S1246" s="219">
        <f t="shared" si="419"/>
        <v>7</v>
      </c>
      <c r="T1246" s="195"/>
      <c r="U1246" s="196">
        <v>2</v>
      </c>
      <c r="V1246" s="89">
        <f t="shared" si="414"/>
        <v>0</v>
      </c>
      <c r="W1246" s="220" t="s">
        <v>1277</v>
      </c>
      <c r="X1246" s="221" t="s">
        <v>1300</v>
      </c>
      <c r="Y1246" s="222" t="s">
        <v>1279</v>
      </c>
      <c r="Z1246" s="199"/>
      <c r="AA1246" s="218"/>
      <c r="AB1246" s="223">
        <v>0</v>
      </c>
      <c r="AC1246" s="224" t="s">
        <v>48</v>
      </c>
      <c r="AD1246" s="225">
        <f t="shared" si="420"/>
        <v>754</v>
      </c>
      <c r="AE1246" s="226">
        <f>CEILING(AD1246+AD1246*'[1]Nastavení cen'!$J$17,1)</f>
        <v>1101</v>
      </c>
      <c r="AF1246" s="226">
        <f t="shared" si="421"/>
        <v>0</v>
      </c>
      <c r="AG1246" s="241">
        <f>CEILING(AX1246+(AX1246*'[1]Nastavení cen'!$G$17),1)</f>
        <v>780</v>
      </c>
      <c r="AH1246" s="242">
        <f>CEILING(AG1246*'[1]Nastavení cen'!$K$17,1)+AG1246</f>
        <v>1014</v>
      </c>
      <c r="AI1246" s="242">
        <f>(AB1246*AH1246)</f>
        <v>0</v>
      </c>
      <c r="AJ1246" s="228">
        <f t="shared" si="422"/>
        <v>2115</v>
      </c>
      <c r="AK1246" s="218"/>
      <c r="AL1246" s="229">
        <f t="shared" si="423"/>
        <v>0</v>
      </c>
      <c r="AM1246" s="204"/>
      <c r="AN1246" s="230">
        <v>51</v>
      </c>
      <c r="AO1246" s="231">
        <f>AB1246*AN1246</f>
        <v>0</v>
      </c>
      <c r="AP1246" s="232">
        <v>0.05</v>
      </c>
      <c r="AQ1246" s="233" t="s">
        <v>41</v>
      </c>
      <c r="AR1246" s="234">
        <f>AO1246*AP1246</f>
        <v>0</v>
      </c>
      <c r="AS1246" s="235"/>
      <c r="AT1246" s="236"/>
      <c r="AU1246" s="237"/>
      <c r="AV1246" s="238">
        <v>116</v>
      </c>
      <c r="AW1246" s="239">
        <f>'[1]Nastavení cen'!$H$17</f>
        <v>390</v>
      </c>
      <c r="AX1246" s="240">
        <v>780</v>
      </c>
    </row>
    <row r="1247" spans="1:50" ht="17.25" hidden="1" customHeight="1" x14ac:dyDescent="0.3">
      <c r="A1247" s="213"/>
      <c r="B1247" s="214"/>
      <c r="C1247" s="215"/>
      <c r="D1247" s="186"/>
      <c r="E1247" s="184"/>
      <c r="F1247" s="185"/>
      <c r="G1247" s="186"/>
      <c r="H1247" s="186"/>
      <c r="I1247" s="187"/>
      <c r="J1247" s="188"/>
      <c r="K1247" s="216"/>
      <c r="L1247" s="186"/>
      <c r="M1247" s="186"/>
      <c r="N1247" s="187"/>
      <c r="O1247" s="191"/>
      <c r="P1247" s="434" t="s">
        <v>1191</v>
      </c>
      <c r="Q1247" s="218"/>
      <c r="R1247" s="219">
        <f t="shared" si="418"/>
        <v>0</v>
      </c>
      <c r="S1247" s="219">
        <f t="shared" si="419"/>
        <v>7</v>
      </c>
      <c r="T1247" s="195"/>
      <c r="U1247" s="196">
        <v>4</v>
      </c>
      <c r="V1247" s="89">
        <f t="shared" si="414"/>
        <v>0</v>
      </c>
      <c r="W1247" s="220" t="s">
        <v>1277</v>
      </c>
      <c r="X1247" s="221" t="s">
        <v>1300</v>
      </c>
      <c r="Y1247" s="222" t="s">
        <v>43</v>
      </c>
      <c r="Z1247" s="199"/>
      <c r="AA1247" s="218"/>
      <c r="AB1247" s="223">
        <v>0</v>
      </c>
      <c r="AC1247" s="224" t="s">
        <v>48</v>
      </c>
      <c r="AD1247" s="225">
        <f t="shared" si="420"/>
        <v>754</v>
      </c>
      <c r="AE1247" s="226">
        <f>CEILING(AD1247+AD1247*'[1]Nastavení cen'!$J$17,1)</f>
        <v>1101</v>
      </c>
      <c r="AF1247" s="226">
        <f t="shared" si="421"/>
        <v>0</v>
      </c>
      <c r="AG1247" s="241"/>
      <c r="AH1247" s="242"/>
      <c r="AI1247" s="242"/>
      <c r="AJ1247" s="228">
        <f t="shared" si="422"/>
        <v>1101</v>
      </c>
      <c r="AK1247" s="218"/>
      <c r="AL1247" s="229">
        <f t="shared" si="423"/>
        <v>0</v>
      </c>
      <c r="AM1247" s="204"/>
      <c r="AN1247" s="230" t="s">
        <v>41</v>
      </c>
      <c r="AO1247" s="231" t="s">
        <v>41</v>
      </c>
      <c r="AP1247" s="245" t="s">
        <v>41</v>
      </c>
      <c r="AQ1247" s="233" t="s">
        <v>41</v>
      </c>
      <c r="AR1247" s="234" t="s">
        <v>41</v>
      </c>
      <c r="AS1247" s="235"/>
      <c r="AT1247" s="236"/>
      <c r="AU1247" s="237"/>
      <c r="AV1247" s="238">
        <v>116</v>
      </c>
      <c r="AW1247" s="239">
        <f>'[1]Nastavení cen'!$H$17</f>
        <v>390</v>
      </c>
      <c r="AX1247" s="240"/>
    </row>
    <row r="1248" spans="1:50" ht="17.25" hidden="1" customHeight="1" x14ac:dyDescent="0.3">
      <c r="A1248" s="213"/>
      <c r="B1248" s="214"/>
      <c r="C1248" s="215"/>
      <c r="D1248" s="186"/>
      <c r="E1248" s="184"/>
      <c r="F1248" s="185"/>
      <c r="G1248" s="186"/>
      <c r="H1248" s="186"/>
      <c r="I1248" s="187"/>
      <c r="J1248" s="188"/>
      <c r="K1248" s="216"/>
      <c r="L1248" s="186"/>
      <c r="M1248" s="186"/>
      <c r="N1248" s="187"/>
      <c r="O1248" s="191"/>
      <c r="P1248" s="434" t="s">
        <v>1191</v>
      </c>
      <c r="Q1248" s="218"/>
      <c r="R1248" s="219">
        <f t="shared" si="418"/>
        <v>0</v>
      </c>
      <c r="S1248" s="219">
        <f t="shared" si="419"/>
        <v>7</v>
      </c>
      <c r="T1248" s="195"/>
      <c r="U1248" s="196">
        <v>4</v>
      </c>
      <c r="V1248" s="89">
        <f t="shared" si="414"/>
        <v>0</v>
      </c>
      <c r="W1248" s="220" t="s">
        <v>1277</v>
      </c>
      <c r="X1248" s="221" t="s">
        <v>1301</v>
      </c>
      <c r="Y1248" s="222" t="s">
        <v>43</v>
      </c>
      <c r="Z1248" s="199"/>
      <c r="AA1248" s="218"/>
      <c r="AB1248" s="223">
        <v>0</v>
      </c>
      <c r="AC1248" s="224" t="s">
        <v>48</v>
      </c>
      <c r="AD1248" s="225">
        <f t="shared" si="420"/>
        <v>767</v>
      </c>
      <c r="AE1248" s="226">
        <f>CEILING(AD1248+AD1248*'[1]Nastavení cen'!$J$17,1)</f>
        <v>1120</v>
      </c>
      <c r="AF1248" s="226">
        <f t="shared" si="421"/>
        <v>0</v>
      </c>
      <c r="AG1248" s="241"/>
      <c r="AH1248" s="242"/>
      <c r="AI1248" s="242"/>
      <c r="AJ1248" s="228">
        <f t="shared" si="422"/>
        <v>1120</v>
      </c>
      <c r="AK1248" s="218"/>
      <c r="AL1248" s="229">
        <f t="shared" si="423"/>
        <v>0</v>
      </c>
      <c r="AM1248" s="204"/>
      <c r="AN1248" s="230" t="s">
        <v>41</v>
      </c>
      <c r="AO1248" s="231" t="s">
        <v>41</v>
      </c>
      <c r="AP1248" s="245" t="s">
        <v>41</v>
      </c>
      <c r="AQ1248" s="233" t="s">
        <v>41</v>
      </c>
      <c r="AR1248" s="234" t="s">
        <v>41</v>
      </c>
      <c r="AS1248" s="235"/>
      <c r="AT1248" s="236"/>
      <c r="AU1248" s="237"/>
      <c r="AV1248" s="238">
        <v>118</v>
      </c>
      <c r="AW1248" s="239">
        <f>'[1]Nastavení cen'!$H$17</f>
        <v>390</v>
      </c>
      <c r="AX1248" s="240"/>
    </row>
    <row r="1249" spans="1:50" ht="25.05" customHeight="1" x14ac:dyDescent="0.3">
      <c r="A1249" s="213"/>
      <c r="B1249" s="214"/>
      <c r="C1249" s="215"/>
      <c r="D1249" s="186"/>
      <c r="E1249" s="184"/>
      <c r="F1249" s="185"/>
      <c r="G1249" s="186"/>
      <c r="H1249" s="186"/>
      <c r="I1249" s="187"/>
      <c r="J1249" s="188"/>
      <c r="K1249" s="216"/>
      <c r="L1249" s="186"/>
      <c r="M1249" s="186"/>
      <c r="N1249" s="187"/>
      <c r="O1249" s="191"/>
      <c r="P1249" s="434" t="s">
        <v>1191</v>
      </c>
      <c r="Q1249" s="218"/>
      <c r="R1249" s="219">
        <f t="shared" si="418"/>
        <v>0</v>
      </c>
      <c r="S1249" s="219">
        <f t="shared" si="419"/>
        <v>7</v>
      </c>
      <c r="T1249" s="195">
        <v>32</v>
      </c>
      <c r="U1249" s="196">
        <v>2</v>
      </c>
      <c r="V1249" s="89">
        <f t="shared" si="414"/>
        <v>0</v>
      </c>
      <c r="W1249" s="220" t="s">
        <v>1277</v>
      </c>
      <c r="X1249" s="221" t="s">
        <v>1301</v>
      </c>
      <c r="Y1249" s="222" t="s">
        <v>1302</v>
      </c>
      <c r="Z1249" s="199"/>
      <c r="AA1249" s="218"/>
      <c r="AB1249" s="223">
        <v>8</v>
      </c>
      <c r="AC1249" s="224" t="s">
        <v>48</v>
      </c>
      <c r="AD1249" s="225">
        <f t="shared" si="420"/>
        <v>767</v>
      </c>
      <c r="AE1249" s="226"/>
      <c r="AF1249" s="226">
        <f t="shared" si="421"/>
        <v>0</v>
      </c>
      <c r="AG1249" s="241">
        <f>CEILING(AX1249+(AX1249*'[1]Nastavení cen'!$G$17),1)</f>
        <v>680</v>
      </c>
      <c r="AH1249" s="242"/>
      <c r="AI1249" s="242">
        <f>(AB1249*AH1249)</f>
        <v>0</v>
      </c>
      <c r="AJ1249" s="228">
        <f t="shared" si="422"/>
        <v>0</v>
      </c>
      <c r="AK1249" s="218"/>
      <c r="AL1249" s="229">
        <f t="shared" si="423"/>
        <v>0</v>
      </c>
      <c r="AM1249" s="204"/>
      <c r="AN1249" s="230">
        <v>38</v>
      </c>
      <c r="AO1249" s="231">
        <f>AB1249*AN1249</f>
        <v>304</v>
      </c>
      <c r="AP1249" s="232">
        <v>0.05</v>
      </c>
      <c r="AQ1249" s="233" t="s">
        <v>41</v>
      </c>
      <c r="AR1249" s="234">
        <f>AO1249*AP1249</f>
        <v>15.200000000000001</v>
      </c>
      <c r="AS1249" s="235"/>
      <c r="AT1249" s="236"/>
      <c r="AU1249" s="237"/>
      <c r="AV1249" s="238" t="s">
        <v>1303</v>
      </c>
      <c r="AW1249" s="239">
        <f>'[1]Nastavení cen'!$H$17</f>
        <v>390</v>
      </c>
      <c r="AX1249" s="240">
        <v>680</v>
      </c>
    </row>
    <row r="1250" spans="1:50" ht="17.25" hidden="1" customHeight="1" x14ac:dyDescent="0.3">
      <c r="A1250" s="213"/>
      <c r="B1250" s="214"/>
      <c r="C1250" s="215"/>
      <c r="D1250" s="186"/>
      <c r="E1250" s="184"/>
      <c r="F1250" s="185"/>
      <c r="G1250" s="186"/>
      <c r="H1250" s="186"/>
      <c r="I1250" s="187"/>
      <c r="J1250" s="188"/>
      <c r="K1250" s="216"/>
      <c r="L1250" s="186"/>
      <c r="M1250" s="186"/>
      <c r="N1250" s="187"/>
      <c r="O1250" s="191"/>
      <c r="P1250" s="434" t="s">
        <v>1191</v>
      </c>
      <c r="Q1250" s="218"/>
      <c r="R1250" s="219">
        <f t="shared" si="418"/>
        <v>0</v>
      </c>
      <c r="S1250" s="219">
        <f t="shared" si="419"/>
        <v>7</v>
      </c>
      <c r="T1250" s="195"/>
      <c r="U1250" s="196">
        <v>4</v>
      </c>
      <c r="V1250" s="89">
        <f t="shared" si="414"/>
        <v>0</v>
      </c>
      <c r="W1250" s="220" t="s">
        <v>1277</v>
      </c>
      <c r="X1250" s="221" t="s">
        <v>1304</v>
      </c>
      <c r="Y1250" s="222" t="s">
        <v>43</v>
      </c>
      <c r="Z1250" s="199"/>
      <c r="AA1250" s="218"/>
      <c r="AB1250" s="223">
        <v>0</v>
      </c>
      <c r="AC1250" s="224" t="s">
        <v>48</v>
      </c>
      <c r="AD1250" s="225">
        <f t="shared" si="420"/>
        <v>780</v>
      </c>
      <c r="AE1250" s="226">
        <f>CEILING(AD1250+AD1250*'[1]Nastavení cen'!$J$17,1)</f>
        <v>1139</v>
      </c>
      <c r="AF1250" s="226">
        <f t="shared" si="421"/>
        <v>0</v>
      </c>
      <c r="AG1250" s="241"/>
      <c r="AH1250" s="242"/>
      <c r="AI1250" s="242"/>
      <c r="AJ1250" s="228">
        <f t="shared" si="422"/>
        <v>1139</v>
      </c>
      <c r="AK1250" s="218"/>
      <c r="AL1250" s="229">
        <f t="shared" si="423"/>
        <v>0</v>
      </c>
      <c r="AM1250" s="204"/>
      <c r="AN1250" s="230" t="s">
        <v>41</v>
      </c>
      <c r="AO1250" s="231" t="s">
        <v>41</v>
      </c>
      <c r="AP1250" s="245" t="s">
        <v>41</v>
      </c>
      <c r="AQ1250" s="233" t="s">
        <v>41</v>
      </c>
      <c r="AR1250" s="234" t="s">
        <v>41</v>
      </c>
      <c r="AS1250" s="235"/>
      <c r="AT1250" s="236"/>
      <c r="AU1250" s="237"/>
      <c r="AV1250" s="238" t="s">
        <v>1305</v>
      </c>
      <c r="AW1250" s="239">
        <f>'[1]Nastavení cen'!$H$17</f>
        <v>390</v>
      </c>
      <c r="AX1250" s="240"/>
    </row>
    <row r="1251" spans="1:50" ht="17.25" hidden="1" customHeight="1" x14ac:dyDescent="0.3">
      <c r="A1251" s="213"/>
      <c r="B1251" s="214"/>
      <c r="C1251" s="215"/>
      <c r="D1251" s="186"/>
      <c r="E1251" s="184"/>
      <c r="F1251" s="185"/>
      <c r="G1251" s="186"/>
      <c r="H1251" s="186"/>
      <c r="I1251" s="187"/>
      <c r="J1251" s="188"/>
      <c r="K1251" s="216"/>
      <c r="L1251" s="186"/>
      <c r="M1251" s="186"/>
      <c r="N1251" s="187"/>
      <c r="O1251" s="191"/>
      <c r="P1251" s="434" t="s">
        <v>1191</v>
      </c>
      <c r="Q1251" s="218"/>
      <c r="R1251" s="219">
        <f t="shared" si="418"/>
        <v>0</v>
      </c>
      <c r="S1251" s="219">
        <f t="shared" si="419"/>
        <v>7</v>
      </c>
      <c r="T1251" s="195"/>
      <c r="U1251" s="196">
        <v>2</v>
      </c>
      <c r="V1251" s="89">
        <f t="shared" si="414"/>
        <v>0</v>
      </c>
      <c r="W1251" s="220" t="s">
        <v>1277</v>
      </c>
      <c r="X1251" s="221" t="s">
        <v>1304</v>
      </c>
      <c r="Y1251" s="222" t="s">
        <v>1306</v>
      </c>
      <c r="Z1251" s="199"/>
      <c r="AA1251" s="218"/>
      <c r="AB1251" s="223">
        <v>0</v>
      </c>
      <c r="AC1251" s="224" t="s">
        <v>48</v>
      </c>
      <c r="AD1251" s="225">
        <f t="shared" si="420"/>
        <v>780</v>
      </c>
      <c r="AE1251" s="226">
        <f>CEILING(AD1251+AD1251*'[1]Nastavení cen'!$J$17,1)</f>
        <v>1139</v>
      </c>
      <c r="AF1251" s="226">
        <f t="shared" si="421"/>
        <v>0</v>
      </c>
      <c r="AG1251" s="241">
        <f>CEILING(AX1251+(AX1251*'[1]Nastavení cen'!$G$17),1)</f>
        <v>780</v>
      </c>
      <c r="AH1251" s="242">
        <f>CEILING(AG1251*'[1]Nastavení cen'!$K$17,1)+AG1251</f>
        <v>1014</v>
      </c>
      <c r="AI1251" s="242">
        <f>(AB1251*AH1251)</f>
        <v>0</v>
      </c>
      <c r="AJ1251" s="228">
        <f t="shared" si="422"/>
        <v>2153</v>
      </c>
      <c r="AK1251" s="218"/>
      <c r="AL1251" s="229">
        <f t="shared" si="423"/>
        <v>0</v>
      </c>
      <c r="AM1251" s="204"/>
      <c r="AN1251" s="230">
        <v>45</v>
      </c>
      <c r="AO1251" s="231">
        <f>AB1251*AN1251</f>
        <v>0</v>
      </c>
      <c r="AP1251" s="232">
        <v>0.05</v>
      </c>
      <c r="AQ1251" s="233" t="s">
        <v>41</v>
      </c>
      <c r="AR1251" s="234">
        <f>AO1251*AP1251</f>
        <v>0</v>
      </c>
      <c r="AS1251" s="235"/>
      <c r="AT1251" s="236"/>
      <c r="AU1251" s="237"/>
      <c r="AV1251" s="238" t="s">
        <v>1305</v>
      </c>
      <c r="AW1251" s="239">
        <f>'[1]Nastavení cen'!$H$17</f>
        <v>390</v>
      </c>
      <c r="AX1251" s="240">
        <v>780</v>
      </c>
    </row>
    <row r="1252" spans="1:50" ht="17.25" hidden="1" customHeight="1" x14ac:dyDescent="0.3">
      <c r="A1252" s="213"/>
      <c r="B1252" s="214"/>
      <c r="C1252" s="215"/>
      <c r="D1252" s="186"/>
      <c r="E1252" s="184"/>
      <c r="F1252" s="185"/>
      <c r="G1252" s="186"/>
      <c r="H1252" s="186"/>
      <c r="I1252" s="187"/>
      <c r="J1252" s="188"/>
      <c r="K1252" s="216"/>
      <c r="L1252" s="186"/>
      <c r="M1252" s="186"/>
      <c r="N1252" s="187"/>
      <c r="O1252" s="191"/>
      <c r="P1252" s="434" t="s">
        <v>1191</v>
      </c>
      <c r="Q1252" s="218"/>
      <c r="R1252" s="219">
        <f t="shared" si="418"/>
        <v>0</v>
      </c>
      <c r="S1252" s="219">
        <f t="shared" si="419"/>
        <v>7</v>
      </c>
      <c r="T1252" s="195"/>
      <c r="U1252" s="196">
        <v>4</v>
      </c>
      <c r="V1252" s="89">
        <f t="shared" si="414"/>
        <v>0</v>
      </c>
      <c r="W1252" s="220" t="s">
        <v>1277</v>
      </c>
      <c r="X1252" s="221" t="s">
        <v>1307</v>
      </c>
      <c r="Y1252" s="222" t="s">
        <v>43</v>
      </c>
      <c r="Z1252" s="199"/>
      <c r="AA1252" s="218"/>
      <c r="AB1252" s="223">
        <v>0</v>
      </c>
      <c r="AC1252" s="224" t="s">
        <v>48</v>
      </c>
      <c r="AD1252" s="225">
        <f t="shared" si="420"/>
        <v>631</v>
      </c>
      <c r="AE1252" s="226">
        <f>CEILING(AD1252+AD1252*'[1]Nastavení cen'!$J$17,1)</f>
        <v>922</v>
      </c>
      <c r="AF1252" s="226">
        <f t="shared" si="421"/>
        <v>0</v>
      </c>
      <c r="AG1252" s="241"/>
      <c r="AH1252" s="242"/>
      <c r="AI1252" s="242"/>
      <c r="AJ1252" s="228">
        <f t="shared" si="422"/>
        <v>922</v>
      </c>
      <c r="AK1252" s="218"/>
      <c r="AL1252" s="229">
        <f t="shared" si="423"/>
        <v>0</v>
      </c>
      <c r="AM1252" s="204"/>
      <c r="AN1252" s="230" t="s">
        <v>41</v>
      </c>
      <c r="AO1252" s="231" t="s">
        <v>41</v>
      </c>
      <c r="AP1252" s="245" t="s">
        <v>41</v>
      </c>
      <c r="AQ1252" s="233" t="s">
        <v>41</v>
      </c>
      <c r="AR1252" s="234" t="s">
        <v>41</v>
      </c>
      <c r="AS1252" s="235"/>
      <c r="AT1252" s="236"/>
      <c r="AU1252" s="237"/>
      <c r="AV1252" s="238">
        <v>97</v>
      </c>
      <c r="AW1252" s="239">
        <f>'[1]Nastavení cen'!$H$17</f>
        <v>390</v>
      </c>
      <c r="AX1252" s="240"/>
    </row>
    <row r="1253" spans="1:50" ht="17.25" hidden="1" customHeight="1" x14ac:dyDescent="0.3">
      <c r="A1253" s="213"/>
      <c r="B1253" s="214"/>
      <c r="C1253" s="215"/>
      <c r="D1253" s="186"/>
      <c r="E1253" s="184"/>
      <c r="F1253" s="185"/>
      <c r="G1253" s="186"/>
      <c r="H1253" s="186"/>
      <c r="I1253" s="187"/>
      <c r="J1253" s="188"/>
      <c r="K1253" s="216"/>
      <c r="L1253" s="186"/>
      <c r="M1253" s="186"/>
      <c r="N1253" s="187"/>
      <c r="O1253" s="191"/>
      <c r="P1253" s="434" t="s">
        <v>1191</v>
      </c>
      <c r="Q1253" s="218"/>
      <c r="R1253" s="219">
        <f t="shared" si="418"/>
        <v>0</v>
      </c>
      <c r="S1253" s="219">
        <f t="shared" si="419"/>
        <v>7</v>
      </c>
      <c r="T1253" s="195"/>
      <c r="U1253" s="196">
        <v>4</v>
      </c>
      <c r="V1253" s="89">
        <f t="shared" si="414"/>
        <v>0</v>
      </c>
      <c r="W1253" s="220" t="s">
        <v>1277</v>
      </c>
      <c r="X1253" s="221" t="s">
        <v>1308</v>
      </c>
      <c r="Y1253" s="222" t="s">
        <v>43</v>
      </c>
      <c r="Z1253" s="199"/>
      <c r="AA1253" s="218"/>
      <c r="AB1253" s="223">
        <v>0</v>
      </c>
      <c r="AC1253" s="224" t="s">
        <v>48</v>
      </c>
      <c r="AD1253" s="225">
        <f t="shared" si="420"/>
        <v>696</v>
      </c>
      <c r="AE1253" s="226">
        <f>CEILING(AD1253+AD1253*'[1]Nastavení cen'!$J$17,1)</f>
        <v>1017</v>
      </c>
      <c r="AF1253" s="226">
        <f t="shared" si="421"/>
        <v>0</v>
      </c>
      <c r="AG1253" s="241"/>
      <c r="AH1253" s="242"/>
      <c r="AI1253" s="242"/>
      <c r="AJ1253" s="228">
        <f t="shared" si="422"/>
        <v>1017</v>
      </c>
      <c r="AK1253" s="218"/>
      <c r="AL1253" s="229">
        <f t="shared" si="423"/>
        <v>0</v>
      </c>
      <c r="AM1253" s="204"/>
      <c r="AN1253" s="230" t="s">
        <v>41</v>
      </c>
      <c r="AO1253" s="231" t="s">
        <v>41</v>
      </c>
      <c r="AP1253" s="245" t="s">
        <v>41</v>
      </c>
      <c r="AQ1253" s="233" t="s">
        <v>41</v>
      </c>
      <c r="AR1253" s="234" t="s">
        <v>41</v>
      </c>
      <c r="AS1253" s="235"/>
      <c r="AT1253" s="236"/>
      <c r="AU1253" s="237"/>
      <c r="AV1253" s="238">
        <v>107</v>
      </c>
      <c r="AW1253" s="239">
        <f>'[1]Nastavení cen'!$H$17</f>
        <v>390</v>
      </c>
      <c r="AX1253" s="240"/>
    </row>
    <row r="1254" spans="1:50" ht="17.25" hidden="1" customHeight="1" x14ac:dyDescent="0.3">
      <c r="A1254" s="213"/>
      <c r="B1254" s="214"/>
      <c r="C1254" s="215"/>
      <c r="D1254" s="186"/>
      <c r="E1254" s="184"/>
      <c r="F1254" s="185"/>
      <c r="G1254" s="186"/>
      <c r="H1254" s="186"/>
      <c r="I1254" s="187"/>
      <c r="J1254" s="188"/>
      <c r="K1254" s="216"/>
      <c r="L1254" s="186"/>
      <c r="M1254" s="186"/>
      <c r="N1254" s="187"/>
      <c r="O1254" s="191"/>
      <c r="P1254" s="434" t="s">
        <v>1191</v>
      </c>
      <c r="Q1254" s="218"/>
      <c r="R1254" s="219">
        <f t="shared" si="418"/>
        <v>0</v>
      </c>
      <c r="S1254" s="219">
        <f t="shared" si="419"/>
        <v>7</v>
      </c>
      <c r="T1254" s="195"/>
      <c r="U1254" s="196">
        <v>4</v>
      </c>
      <c r="V1254" s="89">
        <f t="shared" si="414"/>
        <v>0</v>
      </c>
      <c r="W1254" s="220" t="s">
        <v>1277</v>
      </c>
      <c r="X1254" s="221" t="s">
        <v>1309</v>
      </c>
      <c r="Y1254" s="222" t="s">
        <v>43</v>
      </c>
      <c r="Z1254" s="199"/>
      <c r="AA1254" s="218"/>
      <c r="AB1254" s="223">
        <v>0</v>
      </c>
      <c r="AC1254" s="224" t="s">
        <v>48</v>
      </c>
      <c r="AD1254" s="225">
        <f t="shared" si="420"/>
        <v>761</v>
      </c>
      <c r="AE1254" s="226">
        <f>CEILING(AD1254+AD1254*'[1]Nastavení cen'!$J$17,1)</f>
        <v>1112</v>
      </c>
      <c r="AF1254" s="226">
        <f t="shared" si="421"/>
        <v>0</v>
      </c>
      <c r="AG1254" s="241"/>
      <c r="AH1254" s="242"/>
      <c r="AI1254" s="242"/>
      <c r="AJ1254" s="228">
        <f t="shared" si="422"/>
        <v>1112</v>
      </c>
      <c r="AK1254" s="218"/>
      <c r="AL1254" s="229">
        <f t="shared" si="423"/>
        <v>0</v>
      </c>
      <c r="AM1254" s="204"/>
      <c r="AN1254" s="230" t="s">
        <v>41</v>
      </c>
      <c r="AO1254" s="231" t="s">
        <v>41</v>
      </c>
      <c r="AP1254" s="245" t="s">
        <v>41</v>
      </c>
      <c r="AQ1254" s="233" t="s">
        <v>41</v>
      </c>
      <c r="AR1254" s="234" t="s">
        <v>41</v>
      </c>
      <c r="AS1254" s="235"/>
      <c r="AT1254" s="236"/>
      <c r="AU1254" s="237"/>
      <c r="AV1254" s="238">
        <v>117</v>
      </c>
      <c r="AW1254" s="239">
        <f>'[1]Nastavení cen'!$H$17</f>
        <v>390</v>
      </c>
      <c r="AX1254" s="240"/>
    </row>
    <row r="1255" spans="1:50" ht="17.25" hidden="1" customHeight="1" x14ac:dyDescent="0.3">
      <c r="A1255" s="213"/>
      <c r="B1255" s="214"/>
      <c r="C1255" s="215"/>
      <c r="D1255" s="186"/>
      <c r="E1255" s="184"/>
      <c r="F1255" s="185"/>
      <c r="G1255" s="186"/>
      <c r="H1255" s="186"/>
      <c r="I1255" s="187"/>
      <c r="J1255" s="188"/>
      <c r="K1255" s="216"/>
      <c r="L1255" s="186"/>
      <c r="M1255" s="186"/>
      <c r="N1255" s="187"/>
      <c r="O1255" s="191"/>
      <c r="P1255" s="434" t="s">
        <v>1191</v>
      </c>
      <c r="Q1255" s="218"/>
      <c r="R1255" s="219">
        <f t="shared" si="418"/>
        <v>0</v>
      </c>
      <c r="S1255" s="219">
        <f t="shared" si="419"/>
        <v>7</v>
      </c>
      <c r="T1255" s="195"/>
      <c r="U1255" s="196">
        <v>4</v>
      </c>
      <c r="V1255" s="89">
        <f t="shared" si="414"/>
        <v>0</v>
      </c>
      <c r="W1255" s="220" t="s">
        <v>1277</v>
      </c>
      <c r="X1255" s="221" t="s">
        <v>1310</v>
      </c>
      <c r="Y1255" s="222" t="s">
        <v>43</v>
      </c>
      <c r="Z1255" s="199"/>
      <c r="AA1255" s="218"/>
      <c r="AB1255" s="223">
        <v>0</v>
      </c>
      <c r="AC1255" s="224" t="s">
        <v>48</v>
      </c>
      <c r="AD1255" s="225">
        <f t="shared" si="420"/>
        <v>1034</v>
      </c>
      <c r="AE1255" s="226">
        <f>CEILING(AD1255+AD1255*'[1]Nastavení cen'!$J$17,1)</f>
        <v>1510</v>
      </c>
      <c r="AF1255" s="226">
        <f t="shared" si="421"/>
        <v>0</v>
      </c>
      <c r="AG1255" s="241"/>
      <c r="AH1255" s="242"/>
      <c r="AI1255" s="242"/>
      <c r="AJ1255" s="228">
        <f t="shared" si="422"/>
        <v>1510</v>
      </c>
      <c r="AK1255" s="218"/>
      <c r="AL1255" s="229">
        <f t="shared" si="423"/>
        <v>0</v>
      </c>
      <c r="AM1255" s="204"/>
      <c r="AN1255" s="230" t="s">
        <v>41</v>
      </c>
      <c r="AO1255" s="231" t="s">
        <v>41</v>
      </c>
      <c r="AP1255" s="245" t="s">
        <v>41</v>
      </c>
      <c r="AQ1255" s="233" t="s">
        <v>41</v>
      </c>
      <c r="AR1255" s="234" t="s">
        <v>41</v>
      </c>
      <c r="AS1255" s="235"/>
      <c r="AT1255" s="236"/>
      <c r="AU1255" s="237"/>
      <c r="AV1255" s="238">
        <v>159</v>
      </c>
      <c r="AW1255" s="239">
        <f>'[1]Nastavení cen'!$H$17</f>
        <v>390</v>
      </c>
      <c r="AX1255" s="240"/>
    </row>
    <row r="1256" spans="1:50" ht="17.25" hidden="1" customHeight="1" x14ac:dyDescent="0.3">
      <c r="A1256" s="213"/>
      <c r="B1256" s="214"/>
      <c r="C1256" s="215"/>
      <c r="D1256" s="186"/>
      <c r="E1256" s="184"/>
      <c r="F1256" s="185"/>
      <c r="G1256" s="186"/>
      <c r="H1256" s="186"/>
      <c r="I1256" s="187"/>
      <c r="J1256" s="188"/>
      <c r="K1256" s="216"/>
      <c r="L1256" s="186"/>
      <c r="M1256" s="186"/>
      <c r="N1256" s="187"/>
      <c r="O1256" s="191"/>
      <c r="P1256" s="434" t="s">
        <v>1191</v>
      </c>
      <c r="Q1256" s="218"/>
      <c r="R1256" s="219">
        <f t="shared" si="418"/>
        <v>0</v>
      </c>
      <c r="S1256" s="219">
        <f t="shared" si="419"/>
        <v>7</v>
      </c>
      <c r="T1256" s="195"/>
      <c r="U1256" s="196">
        <v>4</v>
      </c>
      <c r="V1256" s="89">
        <f t="shared" si="414"/>
        <v>0</v>
      </c>
      <c r="W1256" s="220" t="s">
        <v>1277</v>
      </c>
      <c r="X1256" s="221" t="s">
        <v>1311</v>
      </c>
      <c r="Y1256" s="222" t="s">
        <v>43</v>
      </c>
      <c r="Z1256" s="199"/>
      <c r="AA1256" s="218"/>
      <c r="AB1256" s="223">
        <v>0</v>
      </c>
      <c r="AC1256" s="224" t="s">
        <v>48</v>
      </c>
      <c r="AD1256" s="225">
        <f t="shared" si="420"/>
        <v>1190</v>
      </c>
      <c r="AE1256" s="226">
        <f>CEILING(AD1256+AD1256*'[1]Nastavení cen'!$J$17,1)</f>
        <v>1738</v>
      </c>
      <c r="AF1256" s="226">
        <f t="shared" si="421"/>
        <v>0</v>
      </c>
      <c r="AG1256" s="241"/>
      <c r="AH1256" s="242"/>
      <c r="AI1256" s="242"/>
      <c r="AJ1256" s="228">
        <f t="shared" si="422"/>
        <v>1738</v>
      </c>
      <c r="AK1256" s="218"/>
      <c r="AL1256" s="229">
        <f t="shared" si="423"/>
        <v>0</v>
      </c>
      <c r="AM1256" s="204"/>
      <c r="AN1256" s="230" t="s">
        <v>41</v>
      </c>
      <c r="AO1256" s="231" t="s">
        <v>41</v>
      </c>
      <c r="AP1256" s="245" t="s">
        <v>41</v>
      </c>
      <c r="AQ1256" s="233" t="s">
        <v>41</v>
      </c>
      <c r="AR1256" s="234" t="s">
        <v>41</v>
      </c>
      <c r="AS1256" s="235"/>
      <c r="AT1256" s="236"/>
      <c r="AU1256" s="237"/>
      <c r="AV1256" s="238">
        <v>183</v>
      </c>
      <c r="AW1256" s="239">
        <f>'[1]Nastavení cen'!$H$17</f>
        <v>390</v>
      </c>
      <c r="AX1256" s="240"/>
    </row>
    <row r="1257" spans="1:50" ht="17.25" hidden="1" customHeight="1" x14ac:dyDescent="0.3">
      <c r="A1257" s="213"/>
      <c r="B1257" s="214"/>
      <c r="C1257" s="215"/>
      <c r="D1257" s="186"/>
      <c r="E1257" s="184"/>
      <c r="F1257" s="185"/>
      <c r="G1257" s="186"/>
      <c r="H1257" s="186"/>
      <c r="I1257" s="187"/>
      <c r="J1257" s="188"/>
      <c r="K1257" s="216"/>
      <c r="L1257" s="186"/>
      <c r="M1257" s="186"/>
      <c r="N1257" s="187"/>
      <c r="O1257" s="191"/>
      <c r="P1257" s="434" t="s">
        <v>1191</v>
      </c>
      <c r="Q1257" s="218"/>
      <c r="R1257" s="219">
        <f t="shared" si="418"/>
        <v>0</v>
      </c>
      <c r="S1257" s="219">
        <f t="shared" si="419"/>
        <v>7</v>
      </c>
      <c r="T1257" s="195"/>
      <c r="U1257" s="196">
        <v>2</v>
      </c>
      <c r="V1257" s="89">
        <f t="shared" si="414"/>
        <v>0</v>
      </c>
      <c r="W1257" s="220" t="s">
        <v>1312</v>
      </c>
      <c r="X1257" s="221" t="s">
        <v>1313</v>
      </c>
      <c r="Y1257" s="222" t="s">
        <v>1314</v>
      </c>
      <c r="Z1257" s="199"/>
      <c r="AA1257" s="218"/>
      <c r="AB1257" s="223">
        <v>0</v>
      </c>
      <c r="AC1257" s="224" t="s">
        <v>48</v>
      </c>
      <c r="AD1257" s="225">
        <f t="shared" si="420"/>
        <v>117</v>
      </c>
      <c r="AE1257" s="226">
        <f>CEILING(AD1257+AD1257*'[1]Nastavení cen'!$J$17,1)</f>
        <v>171</v>
      </c>
      <c r="AF1257" s="226">
        <f t="shared" si="421"/>
        <v>0</v>
      </c>
      <c r="AG1257" s="241">
        <f>CEILING(AX1257+(AX1257*'[1]Nastavení cen'!$G$17),1)</f>
        <v>150</v>
      </c>
      <c r="AH1257" s="242">
        <f>CEILING(AG1257*'[1]Nastavení cen'!$K$17,1)+AG1257</f>
        <v>195</v>
      </c>
      <c r="AI1257" s="242">
        <f>(AB1257*AH1257)</f>
        <v>0</v>
      </c>
      <c r="AJ1257" s="228">
        <f t="shared" si="422"/>
        <v>366</v>
      </c>
      <c r="AK1257" s="218"/>
      <c r="AL1257" s="229">
        <f t="shared" si="423"/>
        <v>0</v>
      </c>
      <c r="AM1257" s="204"/>
      <c r="AN1257" s="230">
        <v>2</v>
      </c>
      <c r="AO1257" s="231">
        <f>AB1257*AN1257</f>
        <v>0</v>
      </c>
      <c r="AP1257" s="232">
        <v>0.05</v>
      </c>
      <c r="AQ1257" s="233" t="s">
        <v>41</v>
      </c>
      <c r="AR1257" s="234">
        <f>AO1257*AP1257</f>
        <v>0</v>
      </c>
      <c r="AS1257" s="235"/>
      <c r="AT1257" s="236"/>
      <c r="AU1257" s="237"/>
      <c r="AV1257" s="238">
        <v>18</v>
      </c>
      <c r="AW1257" s="239">
        <f>'[1]Nastavení cen'!$H$17</f>
        <v>390</v>
      </c>
      <c r="AX1257" s="240">
        <v>150</v>
      </c>
    </row>
    <row r="1258" spans="1:50" ht="17.25" hidden="1" customHeight="1" x14ac:dyDescent="0.3">
      <c r="A1258" s="213"/>
      <c r="B1258" s="214"/>
      <c r="C1258" s="215"/>
      <c r="D1258" s="186"/>
      <c r="E1258" s="184"/>
      <c r="F1258" s="185"/>
      <c r="G1258" s="186"/>
      <c r="H1258" s="186"/>
      <c r="I1258" s="187"/>
      <c r="J1258" s="188"/>
      <c r="K1258" s="216"/>
      <c r="L1258" s="186"/>
      <c r="M1258" s="186"/>
      <c r="N1258" s="187"/>
      <c r="O1258" s="191"/>
      <c r="P1258" s="434" t="s">
        <v>1191</v>
      </c>
      <c r="Q1258" s="218"/>
      <c r="R1258" s="219">
        <f t="shared" si="418"/>
        <v>0</v>
      </c>
      <c r="S1258" s="219">
        <f t="shared" si="419"/>
        <v>7</v>
      </c>
      <c r="T1258" s="195"/>
      <c r="U1258" s="196">
        <v>4</v>
      </c>
      <c r="V1258" s="89">
        <f t="shared" si="414"/>
        <v>0</v>
      </c>
      <c r="W1258" s="220" t="s">
        <v>1312</v>
      </c>
      <c r="X1258" s="221" t="s">
        <v>1313</v>
      </c>
      <c r="Y1258" s="222" t="s">
        <v>43</v>
      </c>
      <c r="Z1258" s="199"/>
      <c r="AA1258" s="218"/>
      <c r="AB1258" s="223">
        <v>0</v>
      </c>
      <c r="AC1258" s="224" t="s">
        <v>48</v>
      </c>
      <c r="AD1258" s="225">
        <f t="shared" si="420"/>
        <v>117</v>
      </c>
      <c r="AE1258" s="226">
        <f>CEILING(AD1258+AD1258*'[1]Nastavení cen'!$J$17,1)</f>
        <v>171</v>
      </c>
      <c r="AF1258" s="226">
        <f t="shared" si="421"/>
        <v>0</v>
      </c>
      <c r="AG1258" s="241"/>
      <c r="AH1258" s="242"/>
      <c r="AI1258" s="242"/>
      <c r="AJ1258" s="228">
        <f t="shared" si="422"/>
        <v>171</v>
      </c>
      <c r="AK1258" s="218"/>
      <c r="AL1258" s="229">
        <f t="shared" si="423"/>
        <v>0</v>
      </c>
      <c r="AM1258" s="204"/>
      <c r="AN1258" s="230" t="s">
        <v>41</v>
      </c>
      <c r="AO1258" s="231" t="s">
        <v>41</v>
      </c>
      <c r="AP1258" s="245" t="s">
        <v>41</v>
      </c>
      <c r="AQ1258" s="233" t="s">
        <v>41</v>
      </c>
      <c r="AR1258" s="234" t="s">
        <v>41</v>
      </c>
      <c r="AS1258" s="235"/>
      <c r="AT1258" s="236"/>
      <c r="AU1258" s="237"/>
      <c r="AV1258" s="238">
        <v>18</v>
      </c>
      <c r="AW1258" s="239">
        <f>'[1]Nastavení cen'!$H$17</f>
        <v>390</v>
      </c>
      <c r="AX1258" s="240"/>
    </row>
    <row r="1259" spans="1:50" ht="17.25" hidden="1" customHeight="1" x14ac:dyDescent="0.3">
      <c r="A1259" s="213"/>
      <c r="B1259" s="214"/>
      <c r="C1259" s="215"/>
      <c r="D1259" s="186"/>
      <c r="E1259" s="184"/>
      <c r="F1259" s="185"/>
      <c r="G1259" s="186"/>
      <c r="H1259" s="186"/>
      <c r="I1259" s="187"/>
      <c r="J1259" s="188"/>
      <c r="K1259" s="216"/>
      <c r="L1259" s="186"/>
      <c r="M1259" s="186"/>
      <c r="N1259" s="187"/>
      <c r="O1259" s="191"/>
      <c r="P1259" s="434" t="s">
        <v>1191</v>
      </c>
      <c r="Q1259" s="218"/>
      <c r="R1259" s="219">
        <f t="shared" si="418"/>
        <v>0</v>
      </c>
      <c r="S1259" s="219">
        <f t="shared" si="419"/>
        <v>7</v>
      </c>
      <c r="T1259" s="195"/>
      <c r="U1259" s="196">
        <v>2</v>
      </c>
      <c r="V1259" s="89">
        <f t="shared" si="414"/>
        <v>0</v>
      </c>
      <c r="W1259" s="220" t="s">
        <v>1312</v>
      </c>
      <c r="X1259" s="221" t="s">
        <v>1315</v>
      </c>
      <c r="Y1259" s="222" t="s">
        <v>1273</v>
      </c>
      <c r="Z1259" s="199"/>
      <c r="AA1259" s="218"/>
      <c r="AB1259" s="223">
        <v>0</v>
      </c>
      <c r="AC1259" s="224" t="s">
        <v>48</v>
      </c>
      <c r="AD1259" s="225">
        <f t="shared" si="420"/>
        <v>137</v>
      </c>
      <c r="AE1259" s="226">
        <f>CEILING(AD1259+AD1259*'[1]Nastavení cen'!$J$17,1)</f>
        <v>201</v>
      </c>
      <c r="AF1259" s="226">
        <f t="shared" si="421"/>
        <v>0</v>
      </c>
      <c r="AG1259" s="241">
        <f>CEILING(AX1259+(AX1259*'[1]Nastavení cen'!$G$17),1)</f>
        <v>130</v>
      </c>
      <c r="AH1259" s="242">
        <f>CEILING(AG1259*'[1]Nastavení cen'!$K$17,1)+AG1259</f>
        <v>169</v>
      </c>
      <c r="AI1259" s="242">
        <f>(AB1259*AH1259)</f>
        <v>0</v>
      </c>
      <c r="AJ1259" s="228">
        <f t="shared" si="422"/>
        <v>370</v>
      </c>
      <c r="AK1259" s="218"/>
      <c r="AL1259" s="229">
        <f t="shared" si="423"/>
        <v>0</v>
      </c>
      <c r="AM1259" s="204"/>
      <c r="AN1259" s="230">
        <v>10</v>
      </c>
      <c r="AO1259" s="231">
        <f>AB1259*AN1259</f>
        <v>0</v>
      </c>
      <c r="AP1259" s="232">
        <v>0.05</v>
      </c>
      <c r="AQ1259" s="233" t="s">
        <v>41</v>
      </c>
      <c r="AR1259" s="234">
        <f>AO1259*AP1259</f>
        <v>0</v>
      </c>
      <c r="AS1259" s="235"/>
      <c r="AT1259" s="236"/>
      <c r="AU1259" s="237"/>
      <c r="AV1259" s="238">
        <v>21</v>
      </c>
      <c r="AW1259" s="239">
        <f>'[1]Nastavení cen'!$H$17</f>
        <v>390</v>
      </c>
      <c r="AX1259" s="240">
        <v>130</v>
      </c>
    </row>
    <row r="1260" spans="1:50" ht="17.25" hidden="1" customHeight="1" x14ac:dyDescent="0.3">
      <c r="A1260" s="213"/>
      <c r="B1260" s="214"/>
      <c r="C1260" s="215"/>
      <c r="D1260" s="186"/>
      <c r="E1260" s="184"/>
      <c r="F1260" s="185"/>
      <c r="G1260" s="186"/>
      <c r="H1260" s="186"/>
      <c r="I1260" s="187"/>
      <c r="J1260" s="188"/>
      <c r="K1260" s="216"/>
      <c r="L1260" s="186"/>
      <c r="M1260" s="186"/>
      <c r="N1260" s="187"/>
      <c r="O1260" s="191"/>
      <c r="P1260" s="434" t="s">
        <v>1191</v>
      </c>
      <c r="Q1260" s="218"/>
      <c r="R1260" s="219">
        <f t="shared" si="418"/>
        <v>0</v>
      </c>
      <c r="S1260" s="219">
        <f t="shared" si="419"/>
        <v>7</v>
      </c>
      <c r="T1260" s="195"/>
      <c r="U1260" s="196">
        <v>4</v>
      </c>
      <c r="V1260" s="89">
        <f t="shared" si="414"/>
        <v>0</v>
      </c>
      <c r="W1260" s="220" t="s">
        <v>1312</v>
      </c>
      <c r="X1260" s="221" t="s">
        <v>1315</v>
      </c>
      <c r="Y1260" s="222" t="s">
        <v>43</v>
      </c>
      <c r="Z1260" s="199"/>
      <c r="AA1260" s="218"/>
      <c r="AB1260" s="223">
        <v>0</v>
      </c>
      <c r="AC1260" s="224" t="s">
        <v>48</v>
      </c>
      <c r="AD1260" s="225">
        <f t="shared" si="420"/>
        <v>137</v>
      </c>
      <c r="AE1260" s="226">
        <f>CEILING(AD1260+AD1260*'[1]Nastavení cen'!$J$17,1)</f>
        <v>201</v>
      </c>
      <c r="AF1260" s="226">
        <f t="shared" si="421"/>
        <v>0</v>
      </c>
      <c r="AG1260" s="241"/>
      <c r="AH1260" s="242"/>
      <c r="AI1260" s="242"/>
      <c r="AJ1260" s="228">
        <f t="shared" si="422"/>
        <v>201</v>
      </c>
      <c r="AK1260" s="218"/>
      <c r="AL1260" s="229">
        <f t="shared" si="423"/>
        <v>0</v>
      </c>
      <c r="AM1260" s="204"/>
      <c r="AN1260" s="230" t="s">
        <v>41</v>
      </c>
      <c r="AO1260" s="231" t="s">
        <v>41</v>
      </c>
      <c r="AP1260" s="245" t="s">
        <v>41</v>
      </c>
      <c r="AQ1260" s="233" t="s">
        <v>41</v>
      </c>
      <c r="AR1260" s="234" t="s">
        <v>41</v>
      </c>
      <c r="AS1260" s="235"/>
      <c r="AT1260" s="236"/>
      <c r="AU1260" s="237"/>
      <c r="AV1260" s="238">
        <v>21</v>
      </c>
      <c r="AW1260" s="239">
        <f>'[1]Nastavení cen'!$H$17</f>
        <v>390</v>
      </c>
      <c r="AX1260" s="240"/>
    </row>
    <row r="1261" spans="1:50" ht="17.25" hidden="1" customHeight="1" x14ac:dyDescent="0.3">
      <c r="A1261" s="213"/>
      <c r="B1261" s="214"/>
      <c r="C1261" s="215"/>
      <c r="D1261" s="186"/>
      <c r="E1261" s="184"/>
      <c r="F1261" s="185"/>
      <c r="G1261" s="186"/>
      <c r="H1261" s="186"/>
      <c r="I1261" s="187"/>
      <c r="J1261" s="188"/>
      <c r="K1261" s="216"/>
      <c r="L1261" s="186"/>
      <c r="M1261" s="186"/>
      <c r="N1261" s="187"/>
      <c r="O1261" s="191"/>
      <c r="P1261" s="434" t="s">
        <v>1191</v>
      </c>
      <c r="Q1261" s="218"/>
      <c r="R1261" s="219">
        <f t="shared" si="418"/>
        <v>0</v>
      </c>
      <c r="S1261" s="219">
        <f t="shared" si="419"/>
        <v>7</v>
      </c>
      <c r="T1261" s="195"/>
      <c r="U1261" s="196">
        <v>2</v>
      </c>
      <c r="V1261" s="89">
        <f t="shared" si="414"/>
        <v>0</v>
      </c>
      <c r="W1261" s="220" t="s">
        <v>1312</v>
      </c>
      <c r="X1261" s="221" t="s">
        <v>1316</v>
      </c>
      <c r="Y1261" s="222" t="s">
        <v>1273</v>
      </c>
      <c r="Z1261" s="199"/>
      <c r="AA1261" s="218"/>
      <c r="AB1261" s="223">
        <v>0</v>
      </c>
      <c r="AC1261" s="224" t="s">
        <v>48</v>
      </c>
      <c r="AD1261" s="225">
        <f t="shared" si="420"/>
        <v>306</v>
      </c>
      <c r="AE1261" s="226">
        <f>CEILING(AD1261+AD1261*'[1]Nastavení cen'!$J$17,1)</f>
        <v>447</v>
      </c>
      <c r="AF1261" s="226">
        <f t="shared" si="421"/>
        <v>0</v>
      </c>
      <c r="AG1261" s="241">
        <f>CEILING(AX1261+(AX1261*'[1]Nastavení cen'!$G$17),1)</f>
        <v>290</v>
      </c>
      <c r="AH1261" s="242">
        <f>CEILING(AG1261*'[1]Nastavení cen'!$K$17,1)+AG1261</f>
        <v>377</v>
      </c>
      <c r="AI1261" s="242">
        <f>(AB1261*AH1261)</f>
        <v>0</v>
      </c>
      <c r="AJ1261" s="228">
        <f t="shared" si="422"/>
        <v>824</v>
      </c>
      <c r="AK1261" s="218"/>
      <c r="AL1261" s="229">
        <f t="shared" si="423"/>
        <v>0</v>
      </c>
      <c r="AM1261" s="204"/>
      <c r="AN1261" s="230">
        <v>20</v>
      </c>
      <c r="AO1261" s="231">
        <f>AB1261*AN1261</f>
        <v>0</v>
      </c>
      <c r="AP1261" s="232">
        <v>0.05</v>
      </c>
      <c r="AQ1261" s="233" t="s">
        <v>41</v>
      </c>
      <c r="AR1261" s="234">
        <f>AO1261*AP1261</f>
        <v>0</v>
      </c>
      <c r="AS1261" s="235"/>
      <c r="AT1261" s="236"/>
      <c r="AU1261" s="237"/>
      <c r="AV1261" s="238">
        <v>47</v>
      </c>
      <c r="AW1261" s="239">
        <f>'[1]Nastavení cen'!$H$17</f>
        <v>390</v>
      </c>
      <c r="AX1261" s="240">
        <v>290</v>
      </c>
    </row>
    <row r="1262" spans="1:50" ht="17.25" hidden="1" customHeight="1" x14ac:dyDescent="0.3">
      <c r="A1262" s="213"/>
      <c r="B1262" s="214"/>
      <c r="C1262" s="215"/>
      <c r="D1262" s="186"/>
      <c r="E1262" s="184"/>
      <c r="F1262" s="185"/>
      <c r="G1262" s="186"/>
      <c r="H1262" s="186"/>
      <c r="I1262" s="187"/>
      <c r="J1262" s="188"/>
      <c r="K1262" s="216"/>
      <c r="L1262" s="186"/>
      <c r="M1262" s="186"/>
      <c r="N1262" s="187"/>
      <c r="O1262" s="191"/>
      <c r="P1262" s="434" t="s">
        <v>1191</v>
      </c>
      <c r="Q1262" s="218"/>
      <c r="R1262" s="219">
        <f t="shared" si="418"/>
        <v>0</v>
      </c>
      <c r="S1262" s="219">
        <f t="shared" si="419"/>
        <v>7</v>
      </c>
      <c r="T1262" s="195"/>
      <c r="U1262" s="196">
        <v>4</v>
      </c>
      <c r="V1262" s="89">
        <f t="shared" si="414"/>
        <v>0</v>
      </c>
      <c r="W1262" s="220" t="s">
        <v>1312</v>
      </c>
      <c r="X1262" s="221" t="s">
        <v>1316</v>
      </c>
      <c r="Y1262" s="222" t="s">
        <v>43</v>
      </c>
      <c r="Z1262" s="199"/>
      <c r="AA1262" s="218"/>
      <c r="AB1262" s="223">
        <v>0</v>
      </c>
      <c r="AC1262" s="224" t="s">
        <v>48</v>
      </c>
      <c r="AD1262" s="225">
        <f t="shared" si="420"/>
        <v>306</v>
      </c>
      <c r="AE1262" s="226">
        <f>CEILING(AD1262+AD1262*'[1]Nastavení cen'!$J$17,1)</f>
        <v>447</v>
      </c>
      <c r="AF1262" s="226">
        <f t="shared" si="421"/>
        <v>0</v>
      </c>
      <c r="AG1262" s="241"/>
      <c r="AH1262" s="242"/>
      <c r="AI1262" s="242"/>
      <c r="AJ1262" s="228">
        <f t="shared" si="422"/>
        <v>447</v>
      </c>
      <c r="AK1262" s="218"/>
      <c r="AL1262" s="229">
        <f t="shared" si="423"/>
        <v>0</v>
      </c>
      <c r="AM1262" s="204"/>
      <c r="AN1262" s="230" t="s">
        <v>41</v>
      </c>
      <c r="AO1262" s="231" t="s">
        <v>41</v>
      </c>
      <c r="AP1262" s="245" t="s">
        <v>41</v>
      </c>
      <c r="AQ1262" s="233" t="s">
        <v>41</v>
      </c>
      <c r="AR1262" s="234" t="s">
        <v>41</v>
      </c>
      <c r="AS1262" s="235"/>
      <c r="AT1262" s="236"/>
      <c r="AU1262" s="237"/>
      <c r="AV1262" s="238">
        <v>47</v>
      </c>
      <c r="AW1262" s="239">
        <f>'[1]Nastavení cen'!$H$17</f>
        <v>390</v>
      </c>
      <c r="AX1262" s="240"/>
    </row>
    <row r="1263" spans="1:50" ht="17.25" hidden="1" customHeight="1" x14ac:dyDescent="0.3">
      <c r="A1263" s="213"/>
      <c r="B1263" s="214"/>
      <c r="C1263" s="215"/>
      <c r="D1263" s="186"/>
      <c r="E1263" s="184"/>
      <c r="F1263" s="185"/>
      <c r="G1263" s="186"/>
      <c r="H1263" s="186"/>
      <c r="I1263" s="187"/>
      <c r="J1263" s="188"/>
      <c r="K1263" s="216"/>
      <c r="L1263" s="186"/>
      <c r="M1263" s="186"/>
      <c r="N1263" s="187"/>
      <c r="O1263" s="191"/>
      <c r="P1263" s="434" t="s">
        <v>1191</v>
      </c>
      <c r="Q1263" s="218"/>
      <c r="R1263" s="219">
        <f t="shared" si="418"/>
        <v>0</v>
      </c>
      <c r="S1263" s="219">
        <f t="shared" si="419"/>
        <v>7</v>
      </c>
      <c r="T1263" s="195"/>
      <c r="U1263" s="196">
        <v>2</v>
      </c>
      <c r="V1263" s="89">
        <f t="shared" si="414"/>
        <v>0</v>
      </c>
      <c r="W1263" s="220" t="s">
        <v>1312</v>
      </c>
      <c r="X1263" s="221" t="s">
        <v>1317</v>
      </c>
      <c r="Y1263" s="222" t="s">
        <v>1276</v>
      </c>
      <c r="Z1263" s="199"/>
      <c r="AA1263" s="218"/>
      <c r="AB1263" s="223">
        <v>0</v>
      </c>
      <c r="AC1263" s="224" t="s">
        <v>48</v>
      </c>
      <c r="AD1263" s="225">
        <f t="shared" si="420"/>
        <v>156</v>
      </c>
      <c r="AE1263" s="226">
        <f>CEILING(AD1263+AD1263*'[1]Nastavení cen'!$J$17,1)</f>
        <v>228</v>
      </c>
      <c r="AF1263" s="226">
        <f t="shared" si="421"/>
        <v>0</v>
      </c>
      <c r="AG1263" s="241">
        <f>CEILING(AX1263+(AX1263*'[1]Nastavení cen'!$G$17),1)</f>
        <v>105</v>
      </c>
      <c r="AH1263" s="242">
        <f>CEILING(AG1263*'[1]Nastavení cen'!$K$17,1)+AG1263</f>
        <v>137</v>
      </c>
      <c r="AI1263" s="242">
        <f>(AB1263*AH1263)</f>
        <v>0</v>
      </c>
      <c r="AJ1263" s="228">
        <f t="shared" si="422"/>
        <v>365</v>
      </c>
      <c r="AK1263" s="218"/>
      <c r="AL1263" s="229">
        <f t="shared" si="423"/>
        <v>0</v>
      </c>
      <c r="AM1263" s="204"/>
      <c r="AN1263" s="230">
        <v>1</v>
      </c>
      <c r="AO1263" s="231">
        <f>AB1263*AN1263</f>
        <v>0</v>
      </c>
      <c r="AP1263" s="232">
        <v>0.05</v>
      </c>
      <c r="AQ1263" s="233" t="s">
        <v>41</v>
      </c>
      <c r="AR1263" s="234">
        <f>AO1263*AP1263</f>
        <v>0</v>
      </c>
      <c r="AS1263" s="235"/>
      <c r="AT1263" s="236"/>
      <c r="AU1263" s="237"/>
      <c r="AV1263" s="238">
        <v>24</v>
      </c>
      <c r="AW1263" s="239">
        <f>'[1]Nastavení cen'!$H$17</f>
        <v>390</v>
      </c>
      <c r="AX1263" s="240">
        <v>105</v>
      </c>
    </row>
    <row r="1264" spans="1:50" ht="17.25" hidden="1" customHeight="1" x14ac:dyDescent="0.3">
      <c r="A1264" s="213"/>
      <c r="B1264" s="214"/>
      <c r="C1264" s="215"/>
      <c r="D1264" s="186"/>
      <c r="E1264" s="184"/>
      <c r="F1264" s="185"/>
      <c r="G1264" s="186"/>
      <c r="H1264" s="186"/>
      <c r="I1264" s="187"/>
      <c r="J1264" s="188"/>
      <c r="K1264" s="216"/>
      <c r="L1264" s="186"/>
      <c r="M1264" s="186"/>
      <c r="N1264" s="187"/>
      <c r="O1264" s="191"/>
      <c r="P1264" s="434" t="s">
        <v>1191</v>
      </c>
      <c r="Q1264" s="218"/>
      <c r="R1264" s="219">
        <f t="shared" si="418"/>
        <v>0</v>
      </c>
      <c r="S1264" s="219">
        <f t="shared" si="419"/>
        <v>7</v>
      </c>
      <c r="T1264" s="195"/>
      <c r="U1264" s="196">
        <v>4</v>
      </c>
      <c r="V1264" s="89">
        <f t="shared" si="414"/>
        <v>0</v>
      </c>
      <c r="W1264" s="220" t="s">
        <v>1312</v>
      </c>
      <c r="X1264" s="221" t="s">
        <v>1317</v>
      </c>
      <c r="Y1264" s="222" t="s">
        <v>43</v>
      </c>
      <c r="Z1264" s="199"/>
      <c r="AA1264" s="218"/>
      <c r="AB1264" s="223">
        <v>0</v>
      </c>
      <c r="AC1264" s="224" t="s">
        <v>48</v>
      </c>
      <c r="AD1264" s="225">
        <f t="shared" si="420"/>
        <v>156</v>
      </c>
      <c r="AE1264" s="226">
        <f>CEILING(AD1264+AD1264*'[1]Nastavení cen'!$J$17,1)</f>
        <v>228</v>
      </c>
      <c r="AF1264" s="226">
        <f t="shared" si="421"/>
        <v>0</v>
      </c>
      <c r="AG1264" s="241"/>
      <c r="AH1264" s="242"/>
      <c r="AI1264" s="242"/>
      <c r="AJ1264" s="228">
        <f t="shared" si="422"/>
        <v>228</v>
      </c>
      <c r="AK1264" s="218"/>
      <c r="AL1264" s="229">
        <f t="shared" si="423"/>
        <v>0</v>
      </c>
      <c r="AM1264" s="204"/>
      <c r="AN1264" s="230" t="s">
        <v>41</v>
      </c>
      <c r="AO1264" s="231" t="s">
        <v>41</v>
      </c>
      <c r="AP1264" s="245" t="s">
        <v>41</v>
      </c>
      <c r="AQ1264" s="233" t="s">
        <v>41</v>
      </c>
      <c r="AR1264" s="234" t="s">
        <v>41</v>
      </c>
      <c r="AS1264" s="235"/>
      <c r="AT1264" s="236"/>
      <c r="AU1264" s="237"/>
      <c r="AV1264" s="238">
        <v>24</v>
      </c>
      <c r="AW1264" s="239">
        <f>'[1]Nastavení cen'!$H$17</f>
        <v>390</v>
      </c>
      <c r="AX1264" s="240"/>
    </row>
    <row r="1265" spans="1:50" ht="25.05" customHeight="1" x14ac:dyDescent="0.3">
      <c r="A1265" s="213"/>
      <c r="B1265" s="214"/>
      <c r="C1265" s="215"/>
      <c r="D1265" s="186"/>
      <c r="E1265" s="184"/>
      <c r="F1265" s="185"/>
      <c r="G1265" s="186"/>
      <c r="H1265" s="186"/>
      <c r="I1265" s="187"/>
      <c r="J1265" s="188"/>
      <c r="K1265" s="216"/>
      <c r="L1265" s="186"/>
      <c r="M1265" s="186"/>
      <c r="N1265" s="187"/>
      <c r="O1265" s="191"/>
      <c r="P1265" s="434" t="s">
        <v>1191</v>
      </c>
      <c r="Q1265" s="218"/>
      <c r="R1265" s="219">
        <f t="shared" si="418"/>
        <v>0</v>
      </c>
      <c r="S1265" s="219">
        <f t="shared" si="419"/>
        <v>7</v>
      </c>
      <c r="T1265" s="195">
        <v>33</v>
      </c>
      <c r="U1265" s="196">
        <v>5</v>
      </c>
      <c r="V1265" s="89">
        <f t="shared" si="414"/>
        <v>0</v>
      </c>
      <c r="W1265" s="220" t="s">
        <v>1318</v>
      </c>
      <c r="X1265" s="221" t="s">
        <v>1319</v>
      </c>
      <c r="Y1265" s="222" t="s">
        <v>1320</v>
      </c>
      <c r="Z1265" s="199"/>
      <c r="AA1265" s="218"/>
      <c r="AB1265" s="223">
        <v>2</v>
      </c>
      <c r="AC1265" s="224" t="s">
        <v>40</v>
      </c>
      <c r="AD1265" s="225">
        <f t="shared" si="420"/>
        <v>546</v>
      </c>
      <c r="AE1265" s="226"/>
      <c r="AF1265" s="226">
        <f t="shared" si="421"/>
        <v>0</v>
      </c>
      <c r="AG1265" s="227">
        <f>CEILING(AX1265+(AX1265*'[1]Nastavení cen'!$G$17),1)</f>
        <v>1500</v>
      </c>
      <c r="AH1265" s="227"/>
      <c r="AI1265" s="242">
        <f>(AB1265*AH1265)</f>
        <v>0</v>
      </c>
      <c r="AJ1265" s="228">
        <f t="shared" si="422"/>
        <v>0</v>
      </c>
      <c r="AK1265" s="218"/>
      <c r="AL1265" s="229">
        <f t="shared" si="423"/>
        <v>0</v>
      </c>
      <c r="AM1265" s="204"/>
      <c r="AN1265" s="230">
        <v>6</v>
      </c>
      <c r="AO1265" s="231">
        <f>AB1265*AN1265</f>
        <v>12</v>
      </c>
      <c r="AP1265" s="232">
        <v>0.05</v>
      </c>
      <c r="AQ1265" s="233" t="s">
        <v>41</v>
      </c>
      <c r="AR1265" s="234">
        <f>AO1265*AP1265</f>
        <v>0.60000000000000009</v>
      </c>
      <c r="AS1265" s="235"/>
      <c r="AT1265" s="236"/>
      <c r="AU1265" s="237"/>
      <c r="AV1265" s="238">
        <v>84</v>
      </c>
      <c r="AW1265" s="239">
        <f>'[1]Nastavení cen'!$H$17</f>
        <v>390</v>
      </c>
      <c r="AX1265" s="240">
        <v>1500</v>
      </c>
    </row>
    <row r="1266" spans="1:50" ht="17.25" hidden="1" customHeight="1" x14ac:dyDescent="0.3">
      <c r="A1266" s="213"/>
      <c r="B1266" s="214"/>
      <c r="C1266" s="215"/>
      <c r="D1266" s="186"/>
      <c r="E1266" s="184"/>
      <c r="F1266" s="185"/>
      <c r="G1266" s="186"/>
      <c r="H1266" s="186"/>
      <c r="I1266" s="187"/>
      <c r="J1266" s="188"/>
      <c r="K1266" s="216"/>
      <c r="L1266" s="186"/>
      <c r="M1266" s="186"/>
      <c r="N1266" s="187"/>
      <c r="O1266" s="191"/>
      <c r="P1266" s="434" t="s">
        <v>1191</v>
      </c>
      <c r="Q1266" s="218"/>
      <c r="R1266" s="219">
        <f t="shared" si="418"/>
        <v>0</v>
      </c>
      <c r="S1266" s="219">
        <f t="shared" si="419"/>
        <v>7</v>
      </c>
      <c r="T1266" s="195"/>
      <c r="U1266" s="196">
        <v>4</v>
      </c>
      <c r="V1266" s="89">
        <f t="shared" si="414"/>
        <v>0</v>
      </c>
      <c r="W1266" s="220" t="s">
        <v>1318</v>
      </c>
      <c r="X1266" s="221" t="s">
        <v>1319</v>
      </c>
      <c r="Y1266" s="222" t="s">
        <v>43</v>
      </c>
      <c r="Z1266" s="199"/>
      <c r="AA1266" s="218"/>
      <c r="AB1266" s="223">
        <v>0</v>
      </c>
      <c r="AC1266" s="224" t="s">
        <v>40</v>
      </c>
      <c r="AD1266" s="225">
        <f t="shared" si="420"/>
        <v>546</v>
      </c>
      <c r="AE1266" s="226">
        <f>CEILING(AD1266+AD1266*'[1]Nastavení cen'!$J$17,1)</f>
        <v>798</v>
      </c>
      <c r="AF1266" s="226">
        <f t="shared" si="421"/>
        <v>0</v>
      </c>
      <c r="AG1266" s="241"/>
      <c r="AH1266" s="242"/>
      <c r="AI1266" s="242"/>
      <c r="AJ1266" s="228">
        <f t="shared" si="422"/>
        <v>798</v>
      </c>
      <c r="AK1266" s="218"/>
      <c r="AL1266" s="229">
        <f t="shared" si="423"/>
        <v>0</v>
      </c>
      <c r="AM1266" s="204"/>
      <c r="AN1266" s="230" t="s">
        <v>41</v>
      </c>
      <c r="AO1266" s="231" t="s">
        <v>41</v>
      </c>
      <c r="AP1266" s="245" t="s">
        <v>41</v>
      </c>
      <c r="AQ1266" s="233" t="s">
        <v>41</v>
      </c>
      <c r="AR1266" s="234" t="s">
        <v>41</v>
      </c>
      <c r="AS1266" s="235"/>
      <c r="AT1266" s="236"/>
      <c r="AU1266" s="237"/>
      <c r="AV1266" s="238">
        <v>84</v>
      </c>
      <c r="AW1266" s="239">
        <f>'[1]Nastavení cen'!$H$17</f>
        <v>390</v>
      </c>
      <c r="AX1266" s="240"/>
    </row>
    <row r="1267" spans="1:50" ht="17.25" hidden="1" customHeight="1" x14ac:dyDescent="0.3">
      <c r="A1267" s="213"/>
      <c r="B1267" s="214"/>
      <c r="C1267" s="215"/>
      <c r="D1267" s="186"/>
      <c r="E1267" s="184"/>
      <c r="F1267" s="185"/>
      <c r="G1267" s="186"/>
      <c r="H1267" s="186"/>
      <c r="I1267" s="187"/>
      <c r="J1267" s="188"/>
      <c r="K1267" s="216"/>
      <c r="L1267" s="186"/>
      <c r="M1267" s="186"/>
      <c r="N1267" s="187"/>
      <c r="O1267" s="191"/>
      <c r="P1267" s="434" t="s">
        <v>1191</v>
      </c>
      <c r="Q1267" s="218"/>
      <c r="R1267" s="219">
        <f t="shared" si="418"/>
        <v>0</v>
      </c>
      <c r="S1267" s="219">
        <f t="shared" si="419"/>
        <v>7</v>
      </c>
      <c r="T1267" s="195"/>
      <c r="U1267" s="196">
        <v>5</v>
      </c>
      <c r="V1267" s="89">
        <f t="shared" si="414"/>
        <v>0</v>
      </c>
      <c r="W1267" s="220" t="s">
        <v>837</v>
      </c>
      <c r="X1267" s="221" t="s">
        <v>1321</v>
      </c>
      <c r="Y1267" s="222" t="s">
        <v>1322</v>
      </c>
      <c r="Z1267" s="199"/>
      <c r="AA1267" s="218"/>
      <c r="AB1267" s="223">
        <v>0</v>
      </c>
      <c r="AC1267" s="224" t="s">
        <v>40</v>
      </c>
      <c r="AD1267" s="225">
        <f t="shared" si="420"/>
        <v>936</v>
      </c>
      <c r="AE1267" s="226">
        <f>CEILING(AD1267+AD1267*'[1]Nastavení cen'!$J$17,1)</f>
        <v>1367</v>
      </c>
      <c r="AF1267" s="226">
        <f t="shared" si="421"/>
        <v>0</v>
      </c>
      <c r="AG1267" s="227">
        <f>CEILING(AX1267+(AX1267*'[1]Nastavení cen'!$G$17),1)</f>
        <v>8000</v>
      </c>
      <c r="AH1267" s="227">
        <f>CEILING(AG1267*'[1]Nastavení cen'!$K$17,1)+AG1267</f>
        <v>10400</v>
      </c>
      <c r="AI1267" s="227">
        <f>(AB1267*AH1267)</f>
        <v>0</v>
      </c>
      <c r="AJ1267" s="228">
        <f t="shared" si="422"/>
        <v>11767</v>
      </c>
      <c r="AK1267" s="218"/>
      <c r="AL1267" s="229">
        <f t="shared" si="423"/>
        <v>0</v>
      </c>
      <c r="AM1267" s="204"/>
      <c r="AN1267" s="230">
        <v>30</v>
      </c>
      <c r="AO1267" s="231">
        <f>AB1267*AN1267</f>
        <v>0</v>
      </c>
      <c r="AP1267" s="232">
        <v>0.05</v>
      </c>
      <c r="AQ1267" s="233" t="s">
        <v>41</v>
      </c>
      <c r="AR1267" s="234">
        <f>AO1267*AP1267</f>
        <v>0</v>
      </c>
      <c r="AS1267" s="235"/>
      <c r="AT1267" s="236"/>
      <c r="AU1267" s="237"/>
      <c r="AV1267" s="238">
        <v>144</v>
      </c>
      <c r="AW1267" s="239">
        <f>'[1]Nastavení cen'!$H$17</f>
        <v>390</v>
      </c>
      <c r="AX1267" s="240">
        <v>8000</v>
      </c>
    </row>
    <row r="1268" spans="1:50" ht="17.25" hidden="1" customHeight="1" x14ac:dyDescent="0.3">
      <c r="A1268" s="213"/>
      <c r="B1268" s="214"/>
      <c r="C1268" s="215"/>
      <c r="D1268" s="186"/>
      <c r="E1268" s="184"/>
      <c r="F1268" s="185"/>
      <c r="G1268" s="186"/>
      <c r="H1268" s="186"/>
      <c r="I1268" s="187"/>
      <c r="J1268" s="188"/>
      <c r="K1268" s="216"/>
      <c r="L1268" s="186"/>
      <c r="M1268" s="186"/>
      <c r="N1268" s="187"/>
      <c r="O1268" s="191"/>
      <c r="P1268" s="434" t="s">
        <v>1191</v>
      </c>
      <c r="Q1268" s="218"/>
      <c r="R1268" s="219">
        <f t="shared" si="418"/>
        <v>0</v>
      </c>
      <c r="S1268" s="219">
        <f t="shared" si="419"/>
        <v>7</v>
      </c>
      <c r="T1268" s="195"/>
      <c r="U1268" s="196">
        <v>4</v>
      </c>
      <c r="V1268" s="89">
        <f t="shared" si="414"/>
        <v>0</v>
      </c>
      <c r="W1268" s="220" t="s">
        <v>837</v>
      </c>
      <c r="X1268" s="221" t="s">
        <v>1321</v>
      </c>
      <c r="Y1268" s="222" t="s">
        <v>43</v>
      </c>
      <c r="Z1268" s="199"/>
      <c r="AA1268" s="218"/>
      <c r="AB1268" s="223">
        <v>0</v>
      </c>
      <c r="AC1268" s="224" t="s">
        <v>40</v>
      </c>
      <c r="AD1268" s="225">
        <f t="shared" si="420"/>
        <v>936</v>
      </c>
      <c r="AE1268" s="226">
        <f>CEILING(AD1268+AD1268*'[1]Nastavení cen'!$J$17,1)</f>
        <v>1367</v>
      </c>
      <c r="AF1268" s="226">
        <f t="shared" si="421"/>
        <v>0</v>
      </c>
      <c r="AG1268" s="241"/>
      <c r="AH1268" s="242"/>
      <c r="AI1268" s="242"/>
      <c r="AJ1268" s="228">
        <f t="shared" si="422"/>
        <v>1367</v>
      </c>
      <c r="AK1268" s="218"/>
      <c r="AL1268" s="229">
        <f t="shared" si="423"/>
        <v>0</v>
      </c>
      <c r="AM1268" s="204"/>
      <c r="AN1268" s="230" t="s">
        <v>41</v>
      </c>
      <c r="AO1268" s="231" t="s">
        <v>41</v>
      </c>
      <c r="AP1268" s="245" t="s">
        <v>41</v>
      </c>
      <c r="AQ1268" s="233" t="s">
        <v>41</v>
      </c>
      <c r="AR1268" s="234" t="s">
        <v>41</v>
      </c>
      <c r="AS1268" s="235"/>
      <c r="AT1268" s="236"/>
      <c r="AU1268" s="237"/>
      <c r="AV1268" s="238">
        <v>144</v>
      </c>
      <c r="AW1268" s="239">
        <f>'[1]Nastavení cen'!$H$17</f>
        <v>390</v>
      </c>
      <c r="AX1268" s="240"/>
    </row>
    <row r="1269" spans="1:50" ht="17.25" hidden="1" customHeight="1" x14ac:dyDescent="0.3">
      <c r="A1269" s="213"/>
      <c r="B1269" s="214"/>
      <c r="C1269" s="215"/>
      <c r="D1269" s="186"/>
      <c r="E1269" s="184"/>
      <c r="F1269" s="185"/>
      <c r="G1269" s="186"/>
      <c r="H1269" s="186"/>
      <c r="I1269" s="187"/>
      <c r="J1269" s="188"/>
      <c r="K1269" s="216"/>
      <c r="L1269" s="186"/>
      <c r="M1269" s="186"/>
      <c r="N1269" s="187"/>
      <c r="O1269" s="191"/>
      <c r="P1269" s="434" t="s">
        <v>1191</v>
      </c>
      <c r="Q1269" s="218"/>
      <c r="R1269" s="219">
        <f t="shared" si="418"/>
        <v>0</v>
      </c>
      <c r="S1269" s="219">
        <f t="shared" si="419"/>
        <v>7</v>
      </c>
      <c r="T1269" s="195"/>
      <c r="U1269" s="196">
        <v>3</v>
      </c>
      <c r="V1269" s="89">
        <f t="shared" si="414"/>
        <v>0</v>
      </c>
      <c r="W1269" s="220" t="s">
        <v>1323</v>
      </c>
      <c r="X1269" s="221" t="s">
        <v>1324</v>
      </c>
      <c r="Y1269" s="222" t="s">
        <v>1325</v>
      </c>
      <c r="Z1269" s="199"/>
      <c r="AA1269" s="218"/>
      <c r="AB1269" s="223">
        <v>0</v>
      </c>
      <c r="AC1269" s="224" t="s">
        <v>40</v>
      </c>
      <c r="AD1269" s="225">
        <f t="shared" si="420"/>
        <v>306</v>
      </c>
      <c r="AE1269" s="226">
        <f>CEILING(AD1269+AD1269*'[1]Nastavení cen'!$J$17,1)</f>
        <v>447</v>
      </c>
      <c r="AF1269" s="226">
        <f t="shared" si="421"/>
        <v>0</v>
      </c>
      <c r="AG1269" s="241">
        <f>CEILING(AX1269+(AX1269*'[1]Nastavení cen'!$G$17),1)</f>
        <v>55</v>
      </c>
      <c r="AH1269" s="242">
        <f>CEILING(AG1269*'[1]Nastavení cen'!$K$17,1)+AG1269</f>
        <v>72</v>
      </c>
      <c r="AI1269" s="242">
        <f>(AB1269*AH1269)</f>
        <v>0</v>
      </c>
      <c r="AJ1269" s="228">
        <f t="shared" si="422"/>
        <v>519</v>
      </c>
      <c r="AK1269" s="218"/>
      <c r="AL1269" s="229">
        <f t="shared" si="423"/>
        <v>0</v>
      </c>
      <c r="AM1269" s="204"/>
      <c r="AN1269" s="230">
        <v>2</v>
      </c>
      <c r="AO1269" s="231">
        <f>AB1269*AN1269</f>
        <v>0</v>
      </c>
      <c r="AP1269" s="232">
        <v>0.05</v>
      </c>
      <c r="AQ1269" s="233" t="s">
        <v>41</v>
      </c>
      <c r="AR1269" s="234">
        <f>AO1269*AP1269</f>
        <v>0</v>
      </c>
      <c r="AS1269" s="235"/>
      <c r="AT1269" s="236"/>
      <c r="AU1269" s="237"/>
      <c r="AV1269" s="238">
        <v>47</v>
      </c>
      <c r="AW1269" s="239">
        <f>'[1]Nastavení cen'!$H$17</f>
        <v>390</v>
      </c>
      <c r="AX1269" s="240">
        <v>55</v>
      </c>
    </row>
    <row r="1270" spans="1:50" ht="17.25" hidden="1" customHeight="1" x14ac:dyDescent="0.3">
      <c r="A1270" s="213"/>
      <c r="B1270" s="214"/>
      <c r="C1270" s="215"/>
      <c r="D1270" s="186"/>
      <c r="E1270" s="184"/>
      <c r="F1270" s="185"/>
      <c r="G1270" s="186"/>
      <c r="H1270" s="186"/>
      <c r="I1270" s="187"/>
      <c r="J1270" s="188"/>
      <c r="K1270" s="216"/>
      <c r="L1270" s="186"/>
      <c r="M1270" s="186"/>
      <c r="N1270" s="187"/>
      <c r="O1270" s="191"/>
      <c r="P1270" s="434" t="s">
        <v>1191</v>
      </c>
      <c r="Q1270" s="218"/>
      <c r="R1270" s="219">
        <f t="shared" si="418"/>
        <v>0</v>
      </c>
      <c r="S1270" s="219">
        <f t="shared" si="419"/>
        <v>7</v>
      </c>
      <c r="T1270" s="195"/>
      <c r="U1270" s="196">
        <v>4</v>
      </c>
      <c r="V1270" s="89">
        <f t="shared" si="414"/>
        <v>0</v>
      </c>
      <c r="W1270" s="220" t="s">
        <v>1323</v>
      </c>
      <c r="X1270" s="221" t="s">
        <v>1324</v>
      </c>
      <c r="Y1270" s="222" t="s">
        <v>43</v>
      </c>
      <c r="Z1270" s="199"/>
      <c r="AA1270" s="218"/>
      <c r="AB1270" s="223">
        <v>0</v>
      </c>
      <c r="AC1270" s="224" t="s">
        <v>40</v>
      </c>
      <c r="AD1270" s="225">
        <f t="shared" si="420"/>
        <v>306</v>
      </c>
      <c r="AE1270" s="226">
        <f>CEILING(AD1270+AD1270*'[1]Nastavení cen'!$J$17,1)</f>
        <v>447</v>
      </c>
      <c r="AF1270" s="226">
        <f t="shared" si="421"/>
        <v>0</v>
      </c>
      <c r="AG1270" s="241"/>
      <c r="AH1270" s="242"/>
      <c r="AI1270" s="242"/>
      <c r="AJ1270" s="228">
        <f t="shared" si="422"/>
        <v>447</v>
      </c>
      <c r="AK1270" s="218"/>
      <c r="AL1270" s="229">
        <f t="shared" si="423"/>
        <v>0</v>
      </c>
      <c r="AM1270" s="204"/>
      <c r="AN1270" s="230" t="s">
        <v>41</v>
      </c>
      <c r="AO1270" s="231" t="s">
        <v>41</v>
      </c>
      <c r="AP1270" s="245" t="s">
        <v>41</v>
      </c>
      <c r="AQ1270" s="233" t="s">
        <v>41</v>
      </c>
      <c r="AR1270" s="234" t="s">
        <v>41</v>
      </c>
      <c r="AS1270" s="235"/>
      <c r="AT1270" s="236"/>
      <c r="AU1270" s="237"/>
      <c r="AV1270" s="238">
        <v>47</v>
      </c>
      <c r="AW1270" s="239">
        <f>'[1]Nastavení cen'!$H$17</f>
        <v>390</v>
      </c>
      <c r="AX1270" s="240"/>
    </row>
    <row r="1271" spans="1:50" ht="17.25" hidden="1" customHeight="1" x14ac:dyDescent="0.3">
      <c r="A1271" s="213"/>
      <c r="B1271" s="214"/>
      <c r="C1271" s="215"/>
      <c r="D1271" s="186"/>
      <c r="E1271" s="184"/>
      <c r="F1271" s="185"/>
      <c r="G1271" s="186"/>
      <c r="H1271" s="186"/>
      <c r="I1271" s="187"/>
      <c r="J1271" s="188"/>
      <c r="K1271" s="216"/>
      <c r="L1271" s="186"/>
      <c r="M1271" s="186"/>
      <c r="N1271" s="187"/>
      <c r="O1271" s="191"/>
      <c r="P1271" s="434" t="s">
        <v>1191</v>
      </c>
      <c r="Q1271" s="218"/>
      <c r="R1271" s="219">
        <f t="shared" si="418"/>
        <v>0</v>
      </c>
      <c r="S1271" s="219">
        <f t="shared" si="419"/>
        <v>7</v>
      </c>
      <c r="T1271" s="195"/>
      <c r="U1271" s="196">
        <v>2</v>
      </c>
      <c r="V1271" s="89">
        <f t="shared" si="414"/>
        <v>0</v>
      </c>
      <c r="W1271" s="220" t="s">
        <v>1326</v>
      </c>
      <c r="X1271" s="221" t="s">
        <v>1327</v>
      </c>
      <c r="Y1271" s="222" t="s">
        <v>1328</v>
      </c>
      <c r="Z1271" s="199"/>
      <c r="AA1271" s="218"/>
      <c r="AB1271" s="223">
        <v>0</v>
      </c>
      <c r="AC1271" s="224" t="s">
        <v>48</v>
      </c>
      <c r="AD1271" s="225">
        <f t="shared" si="420"/>
        <v>33</v>
      </c>
      <c r="AE1271" s="226">
        <f>CEILING(AD1271+AD1271*'[1]Nastavení cen'!$J$17,1)</f>
        <v>49</v>
      </c>
      <c r="AF1271" s="226">
        <f t="shared" si="421"/>
        <v>0</v>
      </c>
      <c r="AG1271" s="241">
        <f>CEILING(AX1271+(AX1271*'[1]Nastavení cen'!$G$17),1)</f>
        <v>40</v>
      </c>
      <c r="AH1271" s="242">
        <f>CEILING(AG1271*'[1]Nastavení cen'!$K$17,1)+AG1271</f>
        <v>52</v>
      </c>
      <c r="AI1271" s="242">
        <f t="shared" ref="AI1271:AI1280" si="442">(AB1271*AH1271)</f>
        <v>0</v>
      </c>
      <c r="AJ1271" s="228">
        <f t="shared" si="422"/>
        <v>101</v>
      </c>
      <c r="AK1271" s="218"/>
      <c r="AL1271" s="229">
        <f t="shared" si="423"/>
        <v>0</v>
      </c>
      <c r="AM1271" s="204"/>
      <c r="AN1271" s="230">
        <v>1</v>
      </c>
      <c r="AO1271" s="231">
        <f t="shared" ref="AO1271:AO1280" si="443">AB1271*AN1271</f>
        <v>0</v>
      </c>
      <c r="AP1271" s="232">
        <v>0.05</v>
      </c>
      <c r="AQ1271" s="233" t="s">
        <v>41</v>
      </c>
      <c r="AR1271" s="234">
        <f t="shared" ref="AR1271:AR1280" si="444">AO1271*AP1271</f>
        <v>0</v>
      </c>
      <c r="AS1271" s="235"/>
      <c r="AT1271" s="236"/>
      <c r="AU1271" s="237"/>
      <c r="AV1271" s="238" t="s">
        <v>1329</v>
      </c>
      <c r="AW1271" s="239">
        <f>'[1]Nastavení cen'!$H$17</f>
        <v>390</v>
      </c>
      <c r="AX1271" s="240">
        <v>40</v>
      </c>
    </row>
    <row r="1272" spans="1:50" ht="17.25" hidden="1" customHeight="1" x14ac:dyDescent="0.3">
      <c r="A1272" s="213"/>
      <c r="B1272" s="214"/>
      <c r="C1272" s="215"/>
      <c r="D1272" s="186"/>
      <c r="E1272" s="184"/>
      <c r="F1272" s="185"/>
      <c r="G1272" s="186"/>
      <c r="H1272" s="186"/>
      <c r="I1272" s="187"/>
      <c r="J1272" s="188"/>
      <c r="K1272" s="216"/>
      <c r="L1272" s="186"/>
      <c r="M1272" s="186"/>
      <c r="N1272" s="187"/>
      <c r="O1272" s="191"/>
      <c r="P1272" s="434" t="s">
        <v>1191</v>
      </c>
      <c r="Q1272" s="218"/>
      <c r="R1272" s="219">
        <f t="shared" si="418"/>
        <v>0</v>
      </c>
      <c r="S1272" s="219">
        <f t="shared" si="419"/>
        <v>7</v>
      </c>
      <c r="T1272" s="195"/>
      <c r="U1272" s="196">
        <v>5</v>
      </c>
      <c r="V1272" s="89">
        <f t="shared" si="414"/>
        <v>0</v>
      </c>
      <c r="W1272" s="220" t="s">
        <v>1326</v>
      </c>
      <c r="X1272" s="221" t="s">
        <v>1327</v>
      </c>
      <c r="Y1272" s="222" t="s">
        <v>1330</v>
      </c>
      <c r="Z1272" s="199"/>
      <c r="AA1272" s="218"/>
      <c r="AB1272" s="223">
        <v>0</v>
      </c>
      <c r="AC1272" s="224" t="s">
        <v>48</v>
      </c>
      <c r="AD1272" s="225">
        <f t="shared" si="420"/>
        <v>33</v>
      </c>
      <c r="AE1272" s="226">
        <f>CEILING(AD1272+AD1272*'[1]Nastavení cen'!$J$17,1)</f>
        <v>49</v>
      </c>
      <c r="AF1272" s="226">
        <f t="shared" si="421"/>
        <v>0</v>
      </c>
      <c r="AG1272" s="227">
        <f>CEILING(AX1272+(AX1272*'[1]Nastavení cen'!$G$17),1)</f>
        <v>40</v>
      </c>
      <c r="AH1272" s="227">
        <f>CEILING(AG1272*'[1]Nastavení cen'!$K$17,1)+AG1272</f>
        <v>52</v>
      </c>
      <c r="AI1272" s="227">
        <f t="shared" si="442"/>
        <v>0</v>
      </c>
      <c r="AJ1272" s="228">
        <f t="shared" si="422"/>
        <v>101</v>
      </c>
      <c r="AK1272" s="218"/>
      <c r="AL1272" s="229">
        <f t="shared" si="423"/>
        <v>0</v>
      </c>
      <c r="AM1272" s="204"/>
      <c r="AN1272" s="230">
        <v>1</v>
      </c>
      <c r="AO1272" s="231">
        <f t="shared" si="443"/>
        <v>0</v>
      </c>
      <c r="AP1272" s="232">
        <v>0.05</v>
      </c>
      <c r="AQ1272" s="233" t="s">
        <v>41</v>
      </c>
      <c r="AR1272" s="234">
        <f t="shared" si="444"/>
        <v>0</v>
      </c>
      <c r="AS1272" s="235"/>
      <c r="AT1272" s="236"/>
      <c r="AU1272" s="237"/>
      <c r="AV1272" s="238" t="s">
        <v>1329</v>
      </c>
      <c r="AW1272" s="239">
        <f>'[1]Nastavení cen'!$H$17</f>
        <v>390</v>
      </c>
      <c r="AX1272" s="240">
        <v>40</v>
      </c>
    </row>
    <row r="1273" spans="1:50" ht="17.25" hidden="1" customHeight="1" x14ac:dyDescent="0.3">
      <c r="A1273" s="213"/>
      <c r="B1273" s="214"/>
      <c r="C1273" s="215"/>
      <c r="D1273" s="186"/>
      <c r="E1273" s="184"/>
      <c r="F1273" s="185"/>
      <c r="G1273" s="186"/>
      <c r="H1273" s="186"/>
      <c r="I1273" s="187"/>
      <c r="J1273" s="188"/>
      <c r="K1273" s="216"/>
      <c r="L1273" s="186"/>
      <c r="M1273" s="186"/>
      <c r="N1273" s="187"/>
      <c r="O1273" s="191"/>
      <c r="P1273" s="434" t="s">
        <v>1191</v>
      </c>
      <c r="Q1273" s="218"/>
      <c r="R1273" s="219">
        <f t="shared" si="418"/>
        <v>0</v>
      </c>
      <c r="S1273" s="219">
        <f t="shared" si="419"/>
        <v>7</v>
      </c>
      <c r="T1273" s="195"/>
      <c r="U1273" s="196">
        <v>2</v>
      </c>
      <c r="V1273" s="89">
        <f t="shared" si="414"/>
        <v>0</v>
      </c>
      <c r="W1273" s="220" t="s">
        <v>1326</v>
      </c>
      <c r="X1273" s="221" t="s">
        <v>1327</v>
      </c>
      <c r="Y1273" s="222" t="s">
        <v>1331</v>
      </c>
      <c r="Z1273" s="199"/>
      <c r="AA1273" s="218"/>
      <c r="AB1273" s="223">
        <v>0</v>
      </c>
      <c r="AC1273" s="224" t="s">
        <v>48</v>
      </c>
      <c r="AD1273" s="225">
        <f t="shared" si="420"/>
        <v>33</v>
      </c>
      <c r="AE1273" s="226">
        <f>CEILING(AD1273+AD1273*'[1]Nastavení cen'!$J$17,1)</f>
        <v>49</v>
      </c>
      <c r="AF1273" s="226">
        <f t="shared" si="421"/>
        <v>0</v>
      </c>
      <c r="AG1273" s="241">
        <f>CEILING(AX1273+(AX1273*'[1]Nastavení cen'!$G$17),1)</f>
        <v>50</v>
      </c>
      <c r="AH1273" s="242">
        <f>CEILING(AG1273*'[1]Nastavení cen'!$K$17,1)+AG1273</f>
        <v>65</v>
      </c>
      <c r="AI1273" s="242">
        <f t="shared" si="442"/>
        <v>0</v>
      </c>
      <c r="AJ1273" s="228">
        <f t="shared" si="422"/>
        <v>114</v>
      </c>
      <c r="AK1273" s="218"/>
      <c r="AL1273" s="229">
        <f t="shared" si="423"/>
        <v>0</v>
      </c>
      <c r="AM1273" s="204"/>
      <c r="AN1273" s="230">
        <v>1</v>
      </c>
      <c r="AO1273" s="231">
        <f t="shared" si="443"/>
        <v>0</v>
      </c>
      <c r="AP1273" s="232">
        <v>0.05</v>
      </c>
      <c r="AQ1273" s="233" t="s">
        <v>41</v>
      </c>
      <c r="AR1273" s="234">
        <f t="shared" si="444"/>
        <v>0</v>
      </c>
      <c r="AS1273" s="235"/>
      <c r="AT1273" s="236"/>
      <c r="AU1273" s="237"/>
      <c r="AV1273" s="238" t="s">
        <v>1329</v>
      </c>
      <c r="AW1273" s="239">
        <f>'[1]Nastavení cen'!$H$17</f>
        <v>390</v>
      </c>
      <c r="AX1273" s="240">
        <v>50</v>
      </c>
    </row>
    <row r="1274" spans="1:50" ht="17.25" hidden="1" customHeight="1" x14ac:dyDescent="0.3">
      <c r="A1274" s="213"/>
      <c r="B1274" s="214"/>
      <c r="C1274" s="215"/>
      <c r="D1274" s="186"/>
      <c r="E1274" s="184"/>
      <c r="F1274" s="185"/>
      <c r="G1274" s="186"/>
      <c r="H1274" s="186"/>
      <c r="I1274" s="187"/>
      <c r="J1274" s="188"/>
      <c r="K1274" s="216"/>
      <c r="L1274" s="186"/>
      <c r="M1274" s="186"/>
      <c r="N1274" s="187"/>
      <c r="O1274" s="191"/>
      <c r="P1274" s="434" t="s">
        <v>1191</v>
      </c>
      <c r="Q1274" s="218"/>
      <c r="R1274" s="219">
        <f t="shared" si="418"/>
        <v>0</v>
      </c>
      <c r="S1274" s="219">
        <f t="shared" si="419"/>
        <v>7</v>
      </c>
      <c r="T1274" s="195"/>
      <c r="U1274" s="196">
        <v>5</v>
      </c>
      <c r="V1274" s="89">
        <f t="shared" si="414"/>
        <v>0</v>
      </c>
      <c r="W1274" s="220" t="s">
        <v>1326</v>
      </c>
      <c r="X1274" s="221" t="s">
        <v>1327</v>
      </c>
      <c r="Y1274" s="222" t="s">
        <v>1332</v>
      </c>
      <c r="Z1274" s="199"/>
      <c r="AA1274" s="218"/>
      <c r="AB1274" s="223">
        <v>0</v>
      </c>
      <c r="AC1274" s="224" t="s">
        <v>48</v>
      </c>
      <c r="AD1274" s="225">
        <f t="shared" si="420"/>
        <v>33</v>
      </c>
      <c r="AE1274" s="226">
        <f>CEILING(AD1274+AD1274*'[1]Nastavení cen'!$J$17,1)</f>
        <v>49</v>
      </c>
      <c r="AF1274" s="226">
        <f t="shared" si="421"/>
        <v>0</v>
      </c>
      <c r="AG1274" s="227">
        <f>CEILING(AX1274+(AX1274*'[1]Nastavení cen'!$G$17),1)</f>
        <v>50</v>
      </c>
      <c r="AH1274" s="227">
        <f>CEILING(AG1274*'[1]Nastavení cen'!$K$17,1)+AG1274</f>
        <v>65</v>
      </c>
      <c r="AI1274" s="227">
        <f t="shared" si="442"/>
        <v>0</v>
      </c>
      <c r="AJ1274" s="228">
        <f t="shared" si="422"/>
        <v>114</v>
      </c>
      <c r="AK1274" s="218"/>
      <c r="AL1274" s="229">
        <f t="shared" si="423"/>
        <v>0</v>
      </c>
      <c r="AM1274" s="204"/>
      <c r="AN1274" s="230">
        <v>1</v>
      </c>
      <c r="AO1274" s="231">
        <f t="shared" si="443"/>
        <v>0</v>
      </c>
      <c r="AP1274" s="232">
        <v>0.05</v>
      </c>
      <c r="AQ1274" s="233" t="s">
        <v>41</v>
      </c>
      <c r="AR1274" s="234">
        <f t="shared" si="444"/>
        <v>0</v>
      </c>
      <c r="AS1274" s="235"/>
      <c r="AT1274" s="236"/>
      <c r="AU1274" s="237"/>
      <c r="AV1274" s="238" t="s">
        <v>1329</v>
      </c>
      <c r="AW1274" s="239">
        <f>'[1]Nastavení cen'!$H$17</f>
        <v>390</v>
      </c>
      <c r="AX1274" s="240">
        <v>50</v>
      </c>
    </row>
    <row r="1275" spans="1:50" ht="17.25" hidden="1" customHeight="1" x14ac:dyDescent="0.3">
      <c r="A1275" s="213"/>
      <c r="B1275" s="214"/>
      <c r="C1275" s="215"/>
      <c r="D1275" s="186"/>
      <c r="E1275" s="184"/>
      <c r="F1275" s="185"/>
      <c r="G1275" s="186"/>
      <c r="H1275" s="186"/>
      <c r="I1275" s="187"/>
      <c r="J1275" s="188"/>
      <c r="K1275" s="216"/>
      <c r="L1275" s="186"/>
      <c r="M1275" s="186"/>
      <c r="N1275" s="187"/>
      <c r="O1275" s="191"/>
      <c r="P1275" s="434" t="s">
        <v>1191</v>
      </c>
      <c r="Q1275" s="218"/>
      <c r="R1275" s="219">
        <f t="shared" si="418"/>
        <v>0</v>
      </c>
      <c r="S1275" s="219">
        <f t="shared" si="419"/>
        <v>7</v>
      </c>
      <c r="T1275" s="195"/>
      <c r="U1275" s="196">
        <v>1</v>
      </c>
      <c r="V1275" s="89">
        <f t="shared" si="414"/>
        <v>0</v>
      </c>
      <c r="W1275" s="220" t="s">
        <v>1326</v>
      </c>
      <c r="X1275" s="221" t="s">
        <v>1327</v>
      </c>
      <c r="Y1275" s="222" t="s">
        <v>1333</v>
      </c>
      <c r="Z1275" s="199"/>
      <c r="AA1275" s="218"/>
      <c r="AB1275" s="223">
        <v>0</v>
      </c>
      <c r="AC1275" s="224" t="s">
        <v>48</v>
      </c>
      <c r="AD1275" s="225">
        <f t="shared" si="420"/>
        <v>33</v>
      </c>
      <c r="AE1275" s="226">
        <f>CEILING(AD1275+AD1275*'[1]Nastavení cen'!$J$17,1)</f>
        <v>49</v>
      </c>
      <c r="AF1275" s="226">
        <f t="shared" si="421"/>
        <v>0</v>
      </c>
      <c r="AG1275" s="241">
        <f>CEILING(AX1275+(AX1275*'[1]Nastavení cen'!$G$17),1)</f>
        <v>60</v>
      </c>
      <c r="AH1275" s="242">
        <f>CEILING(AG1275*'[1]Nastavení cen'!$K$17,1)+AG1275</f>
        <v>78</v>
      </c>
      <c r="AI1275" s="242">
        <f t="shared" si="442"/>
        <v>0</v>
      </c>
      <c r="AJ1275" s="228">
        <f t="shared" si="422"/>
        <v>127</v>
      </c>
      <c r="AK1275" s="218"/>
      <c r="AL1275" s="229">
        <f t="shared" si="423"/>
        <v>0</v>
      </c>
      <c r="AM1275" s="204"/>
      <c r="AN1275" s="230">
        <v>1.2</v>
      </c>
      <c r="AO1275" s="231">
        <f t="shared" si="443"/>
        <v>0</v>
      </c>
      <c r="AP1275" s="232">
        <v>0.05</v>
      </c>
      <c r="AQ1275" s="233" t="s">
        <v>41</v>
      </c>
      <c r="AR1275" s="234">
        <f t="shared" si="444"/>
        <v>0</v>
      </c>
      <c r="AS1275" s="235"/>
      <c r="AT1275" s="236"/>
      <c r="AU1275" s="237"/>
      <c r="AV1275" s="238" t="s">
        <v>1329</v>
      </c>
      <c r="AW1275" s="239">
        <f>'[1]Nastavení cen'!$H$17</f>
        <v>390</v>
      </c>
      <c r="AX1275" s="240">
        <v>60</v>
      </c>
    </row>
    <row r="1276" spans="1:50" ht="17.25" hidden="1" customHeight="1" x14ac:dyDescent="0.3">
      <c r="A1276" s="213"/>
      <c r="B1276" s="214"/>
      <c r="C1276" s="215"/>
      <c r="D1276" s="186"/>
      <c r="E1276" s="184"/>
      <c r="F1276" s="185"/>
      <c r="G1276" s="186"/>
      <c r="H1276" s="186"/>
      <c r="I1276" s="187"/>
      <c r="J1276" s="188"/>
      <c r="K1276" s="216"/>
      <c r="L1276" s="186"/>
      <c r="M1276" s="186"/>
      <c r="N1276" s="187"/>
      <c r="O1276" s="191"/>
      <c r="P1276" s="434" t="s">
        <v>1191</v>
      </c>
      <c r="Q1276" s="218"/>
      <c r="R1276" s="219">
        <f t="shared" si="418"/>
        <v>0</v>
      </c>
      <c r="S1276" s="219">
        <f t="shared" si="419"/>
        <v>7</v>
      </c>
      <c r="T1276" s="195"/>
      <c r="U1276" s="196">
        <v>5</v>
      </c>
      <c r="V1276" s="89">
        <f t="shared" si="414"/>
        <v>0</v>
      </c>
      <c r="W1276" s="220" t="s">
        <v>1326</v>
      </c>
      <c r="X1276" s="221" t="s">
        <v>1327</v>
      </c>
      <c r="Y1276" s="222" t="s">
        <v>1334</v>
      </c>
      <c r="Z1276" s="199"/>
      <c r="AA1276" s="218"/>
      <c r="AB1276" s="223">
        <v>0</v>
      </c>
      <c r="AC1276" s="224" t="s">
        <v>48</v>
      </c>
      <c r="AD1276" s="225">
        <f t="shared" si="420"/>
        <v>33</v>
      </c>
      <c r="AE1276" s="226">
        <f>CEILING(AD1276+AD1276*'[1]Nastavení cen'!$J$17,1)</f>
        <v>49</v>
      </c>
      <c r="AF1276" s="226">
        <f t="shared" si="421"/>
        <v>0</v>
      </c>
      <c r="AG1276" s="227">
        <f>CEILING(AX1276+(AX1276*'[1]Nastavení cen'!$G$17),1)</f>
        <v>60</v>
      </c>
      <c r="AH1276" s="227">
        <f>CEILING(AG1276*'[1]Nastavení cen'!$K$17,1)+AG1276</f>
        <v>78</v>
      </c>
      <c r="AI1276" s="227">
        <f t="shared" si="442"/>
        <v>0</v>
      </c>
      <c r="AJ1276" s="228">
        <f t="shared" si="422"/>
        <v>127</v>
      </c>
      <c r="AK1276" s="218"/>
      <c r="AL1276" s="229">
        <f t="shared" si="423"/>
        <v>0</v>
      </c>
      <c r="AM1276" s="204"/>
      <c r="AN1276" s="230">
        <v>1.2</v>
      </c>
      <c r="AO1276" s="231">
        <f t="shared" si="443"/>
        <v>0</v>
      </c>
      <c r="AP1276" s="232">
        <v>0.05</v>
      </c>
      <c r="AQ1276" s="233" t="s">
        <v>41</v>
      </c>
      <c r="AR1276" s="234">
        <f t="shared" si="444"/>
        <v>0</v>
      </c>
      <c r="AS1276" s="235"/>
      <c r="AT1276" s="236"/>
      <c r="AU1276" s="237"/>
      <c r="AV1276" s="238" t="s">
        <v>1329</v>
      </c>
      <c r="AW1276" s="239">
        <f>'[1]Nastavení cen'!$H$17</f>
        <v>390</v>
      </c>
      <c r="AX1276" s="240">
        <v>60</v>
      </c>
    </row>
    <row r="1277" spans="1:50" ht="17.25" hidden="1" customHeight="1" x14ac:dyDescent="0.3">
      <c r="A1277" s="213"/>
      <c r="B1277" s="214"/>
      <c r="C1277" s="215"/>
      <c r="D1277" s="186"/>
      <c r="E1277" s="184"/>
      <c r="F1277" s="185"/>
      <c r="G1277" s="186"/>
      <c r="H1277" s="186"/>
      <c r="I1277" s="187"/>
      <c r="J1277" s="188"/>
      <c r="K1277" s="216"/>
      <c r="L1277" s="186"/>
      <c r="M1277" s="186"/>
      <c r="N1277" s="187"/>
      <c r="O1277" s="191"/>
      <c r="P1277" s="434" t="s">
        <v>1191</v>
      </c>
      <c r="Q1277" s="218"/>
      <c r="R1277" s="219">
        <f t="shared" si="418"/>
        <v>0</v>
      </c>
      <c r="S1277" s="219">
        <f t="shared" si="419"/>
        <v>7</v>
      </c>
      <c r="T1277" s="195"/>
      <c r="U1277" s="196">
        <v>2</v>
      </c>
      <c r="V1277" s="89">
        <f t="shared" si="414"/>
        <v>0</v>
      </c>
      <c r="W1277" s="220" t="s">
        <v>1326</v>
      </c>
      <c r="X1277" s="221" t="s">
        <v>1327</v>
      </c>
      <c r="Y1277" s="222" t="s">
        <v>1335</v>
      </c>
      <c r="Z1277" s="199"/>
      <c r="AA1277" s="218"/>
      <c r="AB1277" s="223">
        <v>0</v>
      </c>
      <c r="AC1277" s="224" t="s">
        <v>48</v>
      </c>
      <c r="AD1277" s="225">
        <f t="shared" si="420"/>
        <v>33</v>
      </c>
      <c r="AE1277" s="226">
        <f>CEILING(AD1277+AD1277*'[1]Nastavení cen'!$J$17,1)</f>
        <v>49</v>
      </c>
      <c r="AF1277" s="226">
        <f t="shared" si="421"/>
        <v>0</v>
      </c>
      <c r="AG1277" s="241">
        <f>CEILING(AX1277+(AX1277*'[1]Nastavení cen'!$G$17),1)</f>
        <v>80</v>
      </c>
      <c r="AH1277" s="242">
        <f>CEILING(AG1277*'[1]Nastavení cen'!$K$17,1)+AG1277</f>
        <v>104</v>
      </c>
      <c r="AI1277" s="242">
        <f t="shared" si="442"/>
        <v>0</v>
      </c>
      <c r="AJ1277" s="228">
        <f t="shared" si="422"/>
        <v>153</v>
      </c>
      <c r="AK1277" s="218"/>
      <c r="AL1277" s="229">
        <f t="shared" si="423"/>
        <v>0</v>
      </c>
      <c r="AM1277" s="204"/>
      <c r="AN1277" s="230">
        <v>1.6</v>
      </c>
      <c r="AO1277" s="231">
        <f t="shared" si="443"/>
        <v>0</v>
      </c>
      <c r="AP1277" s="232">
        <v>0.05</v>
      </c>
      <c r="AQ1277" s="233" t="s">
        <v>41</v>
      </c>
      <c r="AR1277" s="234">
        <f t="shared" si="444"/>
        <v>0</v>
      </c>
      <c r="AS1277" s="235"/>
      <c r="AT1277" s="236"/>
      <c r="AU1277" s="237"/>
      <c r="AV1277" s="238" t="s">
        <v>1329</v>
      </c>
      <c r="AW1277" s="239">
        <f>'[1]Nastavení cen'!$H$17</f>
        <v>390</v>
      </c>
      <c r="AX1277" s="240">
        <v>80</v>
      </c>
    </row>
    <row r="1278" spans="1:50" ht="17.25" hidden="1" customHeight="1" x14ac:dyDescent="0.3">
      <c r="A1278" s="213"/>
      <c r="B1278" s="214"/>
      <c r="C1278" s="215"/>
      <c r="D1278" s="186"/>
      <c r="E1278" s="184"/>
      <c r="F1278" s="185"/>
      <c r="G1278" s="186"/>
      <c r="H1278" s="186"/>
      <c r="I1278" s="187"/>
      <c r="J1278" s="188"/>
      <c r="K1278" s="216"/>
      <c r="L1278" s="186"/>
      <c r="M1278" s="186"/>
      <c r="N1278" s="187"/>
      <c r="O1278" s="191"/>
      <c r="P1278" s="434" t="s">
        <v>1191</v>
      </c>
      <c r="Q1278" s="218"/>
      <c r="R1278" s="219">
        <f t="shared" si="418"/>
        <v>0</v>
      </c>
      <c r="S1278" s="219">
        <f t="shared" si="419"/>
        <v>7</v>
      </c>
      <c r="T1278" s="195"/>
      <c r="U1278" s="196">
        <v>5</v>
      </c>
      <c r="V1278" s="89">
        <f t="shared" si="414"/>
        <v>0</v>
      </c>
      <c r="W1278" s="220" t="s">
        <v>1326</v>
      </c>
      <c r="X1278" s="221" t="s">
        <v>1327</v>
      </c>
      <c r="Y1278" s="222" t="s">
        <v>1336</v>
      </c>
      <c r="Z1278" s="199"/>
      <c r="AA1278" s="218"/>
      <c r="AB1278" s="223">
        <v>0</v>
      </c>
      <c r="AC1278" s="224" t="s">
        <v>48</v>
      </c>
      <c r="AD1278" s="225">
        <f t="shared" si="420"/>
        <v>33</v>
      </c>
      <c r="AE1278" s="226">
        <f>CEILING(AD1278+AD1278*'[1]Nastavení cen'!$J$17,1)</f>
        <v>49</v>
      </c>
      <c r="AF1278" s="226">
        <f t="shared" si="421"/>
        <v>0</v>
      </c>
      <c r="AG1278" s="227">
        <f>CEILING(AX1278+(AX1278*'[1]Nastavení cen'!$G$17),1)</f>
        <v>80</v>
      </c>
      <c r="AH1278" s="227">
        <f>CEILING(AG1278*'[1]Nastavení cen'!$K$17,1)+AG1278</f>
        <v>104</v>
      </c>
      <c r="AI1278" s="227">
        <f t="shared" si="442"/>
        <v>0</v>
      </c>
      <c r="AJ1278" s="228">
        <f t="shared" si="422"/>
        <v>153</v>
      </c>
      <c r="AK1278" s="218"/>
      <c r="AL1278" s="229">
        <f t="shared" si="423"/>
        <v>0</v>
      </c>
      <c r="AM1278" s="204"/>
      <c r="AN1278" s="230">
        <v>1.6</v>
      </c>
      <c r="AO1278" s="231">
        <f t="shared" si="443"/>
        <v>0</v>
      </c>
      <c r="AP1278" s="232">
        <v>0.05</v>
      </c>
      <c r="AQ1278" s="233" t="s">
        <v>41</v>
      </c>
      <c r="AR1278" s="234">
        <f t="shared" si="444"/>
        <v>0</v>
      </c>
      <c r="AS1278" s="235"/>
      <c r="AT1278" s="236"/>
      <c r="AU1278" s="237"/>
      <c r="AV1278" s="238" t="s">
        <v>1329</v>
      </c>
      <c r="AW1278" s="239">
        <f>'[1]Nastavení cen'!$H$17</f>
        <v>390</v>
      </c>
      <c r="AX1278" s="240">
        <v>80</v>
      </c>
    </row>
    <row r="1279" spans="1:50" ht="17.25" hidden="1" customHeight="1" x14ac:dyDescent="0.3">
      <c r="A1279" s="213"/>
      <c r="B1279" s="214"/>
      <c r="C1279" s="215"/>
      <c r="D1279" s="186"/>
      <c r="E1279" s="184"/>
      <c r="F1279" s="185"/>
      <c r="G1279" s="186"/>
      <c r="H1279" s="186"/>
      <c r="I1279" s="187"/>
      <c r="J1279" s="188"/>
      <c r="K1279" s="216"/>
      <c r="L1279" s="186"/>
      <c r="M1279" s="186"/>
      <c r="N1279" s="187"/>
      <c r="O1279" s="191"/>
      <c r="P1279" s="434" t="s">
        <v>1191</v>
      </c>
      <c r="Q1279" s="218"/>
      <c r="R1279" s="219">
        <f t="shared" si="418"/>
        <v>0</v>
      </c>
      <c r="S1279" s="219">
        <f t="shared" si="419"/>
        <v>7</v>
      </c>
      <c r="T1279" s="195"/>
      <c r="U1279" s="196">
        <v>2</v>
      </c>
      <c r="V1279" s="89">
        <f t="shared" si="414"/>
        <v>0</v>
      </c>
      <c r="W1279" s="220" t="s">
        <v>1326</v>
      </c>
      <c r="X1279" s="221" t="s">
        <v>1327</v>
      </c>
      <c r="Y1279" s="222" t="s">
        <v>1337</v>
      </c>
      <c r="Z1279" s="199"/>
      <c r="AA1279" s="218"/>
      <c r="AB1279" s="223">
        <v>0</v>
      </c>
      <c r="AC1279" s="224" t="s">
        <v>48</v>
      </c>
      <c r="AD1279" s="225">
        <f t="shared" si="420"/>
        <v>33</v>
      </c>
      <c r="AE1279" s="226">
        <f>CEILING(AD1279+AD1279*'[1]Nastavení cen'!$J$17,1)</f>
        <v>49</v>
      </c>
      <c r="AF1279" s="226">
        <f t="shared" si="421"/>
        <v>0</v>
      </c>
      <c r="AG1279" s="241">
        <f>CEILING(AX1279+(AX1279*'[1]Nastavení cen'!$G$17),1)</f>
        <v>100</v>
      </c>
      <c r="AH1279" s="242">
        <f>CEILING(AG1279*'[1]Nastavení cen'!$K$17,1)+AG1279</f>
        <v>130</v>
      </c>
      <c r="AI1279" s="242">
        <f t="shared" si="442"/>
        <v>0</v>
      </c>
      <c r="AJ1279" s="228">
        <f t="shared" si="422"/>
        <v>179</v>
      </c>
      <c r="AK1279" s="218"/>
      <c r="AL1279" s="229">
        <f t="shared" si="423"/>
        <v>0</v>
      </c>
      <c r="AM1279" s="204"/>
      <c r="AN1279" s="230">
        <v>2</v>
      </c>
      <c r="AO1279" s="231">
        <f t="shared" si="443"/>
        <v>0</v>
      </c>
      <c r="AP1279" s="232">
        <v>0.05</v>
      </c>
      <c r="AQ1279" s="233" t="s">
        <v>41</v>
      </c>
      <c r="AR1279" s="234">
        <f t="shared" si="444"/>
        <v>0</v>
      </c>
      <c r="AS1279" s="235"/>
      <c r="AT1279" s="236"/>
      <c r="AU1279" s="237"/>
      <c r="AV1279" s="238" t="s">
        <v>1329</v>
      </c>
      <c r="AW1279" s="239">
        <f>'[1]Nastavení cen'!$H$17</f>
        <v>390</v>
      </c>
      <c r="AX1279" s="240">
        <v>100</v>
      </c>
    </row>
    <row r="1280" spans="1:50" ht="17.25" hidden="1" customHeight="1" x14ac:dyDescent="0.3">
      <c r="A1280" s="213"/>
      <c r="B1280" s="214"/>
      <c r="C1280" s="215"/>
      <c r="D1280" s="186"/>
      <c r="E1280" s="184"/>
      <c r="F1280" s="185"/>
      <c r="G1280" s="186"/>
      <c r="H1280" s="186"/>
      <c r="I1280" s="187"/>
      <c r="J1280" s="188"/>
      <c r="K1280" s="216"/>
      <c r="L1280" s="186"/>
      <c r="M1280" s="186"/>
      <c r="N1280" s="187"/>
      <c r="O1280" s="191"/>
      <c r="P1280" s="434" t="s">
        <v>1191</v>
      </c>
      <c r="Q1280" s="218"/>
      <c r="R1280" s="219">
        <f t="shared" si="418"/>
        <v>0</v>
      </c>
      <c r="S1280" s="219">
        <f t="shared" si="419"/>
        <v>7</v>
      </c>
      <c r="T1280" s="195"/>
      <c r="U1280" s="196">
        <v>5</v>
      </c>
      <c r="V1280" s="89">
        <f t="shared" si="414"/>
        <v>0</v>
      </c>
      <c r="W1280" s="220" t="s">
        <v>1326</v>
      </c>
      <c r="X1280" s="221" t="s">
        <v>1327</v>
      </c>
      <c r="Y1280" s="222" t="s">
        <v>1338</v>
      </c>
      <c r="Z1280" s="199"/>
      <c r="AA1280" s="218"/>
      <c r="AB1280" s="223">
        <v>0</v>
      </c>
      <c r="AC1280" s="224" t="s">
        <v>48</v>
      </c>
      <c r="AD1280" s="225">
        <f t="shared" si="420"/>
        <v>33</v>
      </c>
      <c r="AE1280" s="226">
        <f>CEILING(AD1280+AD1280*'[1]Nastavení cen'!$J$17,1)</f>
        <v>49</v>
      </c>
      <c r="AF1280" s="226">
        <f t="shared" si="421"/>
        <v>0</v>
      </c>
      <c r="AG1280" s="227">
        <f>CEILING(AX1280+(AX1280*'[1]Nastavení cen'!$G$17),1)</f>
        <v>100</v>
      </c>
      <c r="AH1280" s="227">
        <f>CEILING(AG1280*'[1]Nastavení cen'!$K$17,1)+AG1280</f>
        <v>130</v>
      </c>
      <c r="AI1280" s="227">
        <f t="shared" si="442"/>
        <v>0</v>
      </c>
      <c r="AJ1280" s="228">
        <f t="shared" si="422"/>
        <v>179</v>
      </c>
      <c r="AK1280" s="218"/>
      <c r="AL1280" s="229">
        <f t="shared" si="423"/>
        <v>0</v>
      </c>
      <c r="AM1280" s="204"/>
      <c r="AN1280" s="230">
        <v>2</v>
      </c>
      <c r="AO1280" s="231">
        <f t="shared" si="443"/>
        <v>0</v>
      </c>
      <c r="AP1280" s="232">
        <v>0.05</v>
      </c>
      <c r="AQ1280" s="233" t="s">
        <v>41</v>
      </c>
      <c r="AR1280" s="234">
        <f t="shared" si="444"/>
        <v>0</v>
      </c>
      <c r="AS1280" s="235"/>
      <c r="AT1280" s="236"/>
      <c r="AU1280" s="237"/>
      <c r="AV1280" s="238" t="s">
        <v>1329</v>
      </c>
      <c r="AW1280" s="239">
        <f>'[1]Nastavení cen'!$H$17</f>
        <v>390</v>
      </c>
      <c r="AX1280" s="240">
        <v>100</v>
      </c>
    </row>
    <row r="1281" spans="1:50" ht="17.25" hidden="1" customHeight="1" x14ac:dyDescent="0.3">
      <c r="A1281" s="213"/>
      <c r="B1281" s="214"/>
      <c r="C1281" s="215"/>
      <c r="D1281" s="186"/>
      <c r="E1281" s="184"/>
      <c r="F1281" s="185"/>
      <c r="G1281" s="186"/>
      <c r="H1281" s="186"/>
      <c r="I1281" s="187"/>
      <c r="J1281" s="188"/>
      <c r="K1281" s="216"/>
      <c r="L1281" s="186"/>
      <c r="M1281" s="186"/>
      <c r="N1281" s="187"/>
      <c r="O1281" s="191"/>
      <c r="P1281" s="434" t="s">
        <v>1191</v>
      </c>
      <c r="Q1281" s="218"/>
      <c r="R1281" s="219">
        <f t="shared" si="418"/>
        <v>0</v>
      </c>
      <c r="S1281" s="219">
        <f t="shared" si="419"/>
        <v>7</v>
      </c>
      <c r="T1281" s="195"/>
      <c r="U1281" s="196">
        <v>4</v>
      </c>
      <c r="V1281" s="89">
        <f t="shared" si="414"/>
        <v>0</v>
      </c>
      <c r="W1281" s="220" t="s">
        <v>1326</v>
      </c>
      <c r="X1281" s="221" t="s">
        <v>1327</v>
      </c>
      <c r="Y1281" s="222" t="s">
        <v>43</v>
      </c>
      <c r="Z1281" s="199"/>
      <c r="AA1281" s="218"/>
      <c r="AB1281" s="223">
        <v>0</v>
      </c>
      <c r="AC1281" s="224" t="s">
        <v>48</v>
      </c>
      <c r="AD1281" s="225">
        <f t="shared" si="420"/>
        <v>33</v>
      </c>
      <c r="AE1281" s="226">
        <f>CEILING(AD1281+AD1281*'[1]Nastavení cen'!$J$17,1)</f>
        <v>49</v>
      </c>
      <c r="AF1281" s="226">
        <f t="shared" si="421"/>
        <v>0</v>
      </c>
      <c r="AG1281" s="241"/>
      <c r="AH1281" s="242"/>
      <c r="AI1281" s="242"/>
      <c r="AJ1281" s="228">
        <f t="shared" si="422"/>
        <v>49</v>
      </c>
      <c r="AK1281" s="218"/>
      <c r="AL1281" s="229">
        <f t="shared" si="423"/>
        <v>0</v>
      </c>
      <c r="AM1281" s="204"/>
      <c r="AN1281" s="230" t="s">
        <v>41</v>
      </c>
      <c r="AO1281" s="231" t="s">
        <v>41</v>
      </c>
      <c r="AP1281" s="245" t="s">
        <v>41</v>
      </c>
      <c r="AQ1281" s="233" t="s">
        <v>41</v>
      </c>
      <c r="AR1281" s="234" t="s">
        <v>41</v>
      </c>
      <c r="AS1281" s="235"/>
      <c r="AT1281" s="236"/>
      <c r="AU1281" s="237"/>
      <c r="AV1281" s="238">
        <v>5</v>
      </c>
      <c r="AW1281" s="239">
        <f>'[1]Nastavení cen'!$H$17</f>
        <v>390</v>
      </c>
      <c r="AX1281" s="240"/>
    </row>
    <row r="1282" spans="1:50" ht="17.25" hidden="1" customHeight="1" x14ac:dyDescent="0.3">
      <c r="A1282" s="213"/>
      <c r="B1282" s="214"/>
      <c r="C1282" s="215"/>
      <c r="D1282" s="186"/>
      <c r="E1282" s="184"/>
      <c r="F1282" s="185"/>
      <c r="G1282" s="186"/>
      <c r="H1282" s="186"/>
      <c r="I1282" s="187"/>
      <c r="J1282" s="188"/>
      <c r="K1282" s="216"/>
      <c r="L1282" s="186"/>
      <c r="M1282" s="186"/>
      <c r="N1282" s="187"/>
      <c r="O1282" s="191"/>
      <c r="P1282" s="434" t="s">
        <v>1191</v>
      </c>
      <c r="Q1282" s="218"/>
      <c r="R1282" s="219">
        <f t="shared" si="418"/>
        <v>0</v>
      </c>
      <c r="S1282" s="219">
        <f t="shared" si="419"/>
        <v>7</v>
      </c>
      <c r="T1282" s="195"/>
      <c r="U1282" s="196">
        <v>1</v>
      </c>
      <c r="V1282" s="89">
        <f t="shared" si="414"/>
        <v>0</v>
      </c>
      <c r="W1282" s="220" t="s">
        <v>1339</v>
      </c>
      <c r="X1282" s="221" t="s">
        <v>1340</v>
      </c>
      <c r="Y1282" s="222" t="s">
        <v>1341</v>
      </c>
      <c r="Z1282" s="199"/>
      <c r="AA1282" s="218"/>
      <c r="AB1282" s="223">
        <v>0</v>
      </c>
      <c r="AC1282" s="224" t="s">
        <v>48</v>
      </c>
      <c r="AD1282" s="225">
        <f t="shared" si="420"/>
        <v>319</v>
      </c>
      <c r="AE1282" s="226">
        <f>CEILING(AD1282+AD1282*'[1]Nastavení cen'!$J$17,1)</f>
        <v>466</v>
      </c>
      <c r="AF1282" s="226">
        <f t="shared" si="421"/>
        <v>0</v>
      </c>
      <c r="AG1282" s="241">
        <f>CEILING(AX1282+(AX1282*'[1]Nastavení cen'!$G$17),1)</f>
        <v>226</v>
      </c>
      <c r="AH1282" s="242">
        <f>CEILING(AG1282*'[1]Nastavení cen'!$K$17,1)+AG1282</f>
        <v>294</v>
      </c>
      <c r="AI1282" s="242">
        <f t="shared" ref="AI1282:AI1317" si="445">(AB1282*AH1282)</f>
        <v>0</v>
      </c>
      <c r="AJ1282" s="228">
        <f t="shared" si="422"/>
        <v>760</v>
      </c>
      <c r="AK1282" s="218"/>
      <c r="AL1282" s="229">
        <f t="shared" si="423"/>
        <v>0</v>
      </c>
      <c r="AM1282" s="204"/>
      <c r="AN1282" s="230">
        <v>11</v>
      </c>
      <c r="AO1282" s="231">
        <f t="shared" ref="AO1282:AO1317" si="446">AB1282*AN1282</f>
        <v>0</v>
      </c>
      <c r="AP1282" s="232">
        <v>0.05</v>
      </c>
      <c r="AQ1282" s="233" t="s">
        <v>41</v>
      </c>
      <c r="AR1282" s="234">
        <f t="shared" ref="AR1282:AR1317" si="447">AO1282*AP1282</f>
        <v>0</v>
      </c>
      <c r="AS1282" s="235"/>
      <c r="AT1282" s="236"/>
      <c r="AU1282" s="237"/>
      <c r="AV1282" s="238">
        <v>49</v>
      </c>
      <c r="AW1282" s="239">
        <f>'[1]Nastavení cen'!$H$17</f>
        <v>390</v>
      </c>
      <c r="AX1282" s="240">
        <v>226</v>
      </c>
    </row>
    <row r="1283" spans="1:50" ht="17.25" hidden="1" customHeight="1" x14ac:dyDescent="0.3">
      <c r="A1283" s="213"/>
      <c r="B1283" s="214"/>
      <c r="C1283" s="215"/>
      <c r="D1283" s="186"/>
      <c r="E1283" s="184"/>
      <c r="F1283" s="185"/>
      <c r="G1283" s="186"/>
      <c r="H1283" s="186"/>
      <c r="I1283" s="187"/>
      <c r="J1283" s="188"/>
      <c r="K1283" s="216"/>
      <c r="L1283" s="186"/>
      <c r="M1283" s="186"/>
      <c r="N1283" s="187"/>
      <c r="O1283" s="191"/>
      <c r="P1283" s="434" t="s">
        <v>1191</v>
      </c>
      <c r="Q1283" s="218"/>
      <c r="R1283" s="219">
        <f t="shared" si="418"/>
        <v>0</v>
      </c>
      <c r="S1283" s="219">
        <f t="shared" si="419"/>
        <v>7</v>
      </c>
      <c r="T1283" s="195"/>
      <c r="U1283" s="196">
        <v>2</v>
      </c>
      <c r="V1283" s="89">
        <f t="shared" si="414"/>
        <v>0</v>
      </c>
      <c r="W1283" s="220" t="s">
        <v>1339</v>
      </c>
      <c r="X1283" s="221" t="s">
        <v>1342</v>
      </c>
      <c r="Y1283" s="222" t="s">
        <v>1341</v>
      </c>
      <c r="Z1283" s="199"/>
      <c r="AA1283" s="218"/>
      <c r="AB1283" s="223">
        <v>0</v>
      </c>
      <c r="AC1283" s="224" t="s">
        <v>48</v>
      </c>
      <c r="AD1283" s="225">
        <f t="shared" si="420"/>
        <v>403</v>
      </c>
      <c r="AE1283" s="226">
        <f>CEILING(AD1283+AD1283*'[1]Nastavení cen'!$J$17,1)</f>
        <v>589</v>
      </c>
      <c r="AF1283" s="226">
        <f t="shared" si="421"/>
        <v>0</v>
      </c>
      <c r="AG1283" s="241">
        <f>CEILING(AX1283+(AX1283*'[1]Nastavení cen'!$G$17),1)</f>
        <v>314</v>
      </c>
      <c r="AH1283" s="242">
        <f>CEILING(AG1283*'[1]Nastavení cen'!$K$17,1)+AG1283</f>
        <v>409</v>
      </c>
      <c r="AI1283" s="242">
        <f t="shared" si="445"/>
        <v>0</v>
      </c>
      <c r="AJ1283" s="228">
        <f t="shared" si="422"/>
        <v>998</v>
      </c>
      <c r="AK1283" s="218"/>
      <c r="AL1283" s="229">
        <f t="shared" si="423"/>
        <v>0</v>
      </c>
      <c r="AM1283" s="204"/>
      <c r="AN1283" s="230">
        <v>20</v>
      </c>
      <c r="AO1283" s="231">
        <f t="shared" si="446"/>
        <v>0</v>
      </c>
      <c r="AP1283" s="232">
        <v>0.05</v>
      </c>
      <c r="AQ1283" s="233" t="s">
        <v>41</v>
      </c>
      <c r="AR1283" s="234">
        <f t="shared" si="447"/>
        <v>0</v>
      </c>
      <c r="AS1283" s="235"/>
      <c r="AT1283" s="236"/>
      <c r="AU1283" s="237"/>
      <c r="AV1283" s="238">
        <v>62</v>
      </c>
      <c r="AW1283" s="239">
        <f>'[1]Nastavení cen'!$H$17</f>
        <v>390</v>
      </c>
      <c r="AX1283" s="240">
        <v>314</v>
      </c>
    </row>
    <row r="1284" spans="1:50" ht="17.25" hidden="1" customHeight="1" x14ac:dyDescent="0.3">
      <c r="A1284" s="213"/>
      <c r="B1284" s="214"/>
      <c r="C1284" s="215"/>
      <c r="D1284" s="186"/>
      <c r="E1284" s="184"/>
      <c r="F1284" s="185"/>
      <c r="G1284" s="186"/>
      <c r="H1284" s="186"/>
      <c r="I1284" s="187"/>
      <c r="J1284" s="188"/>
      <c r="K1284" s="216"/>
      <c r="L1284" s="186"/>
      <c r="M1284" s="186"/>
      <c r="N1284" s="187"/>
      <c r="O1284" s="191"/>
      <c r="P1284" s="434" t="s">
        <v>1191</v>
      </c>
      <c r="Q1284" s="218"/>
      <c r="R1284" s="219">
        <f t="shared" si="418"/>
        <v>0</v>
      </c>
      <c r="S1284" s="219">
        <f t="shared" si="419"/>
        <v>7</v>
      </c>
      <c r="T1284" s="195"/>
      <c r="U1284" s="196">
        <v>3</v>
      </c>
      <c r="V1284" s="89">
        <f t="shared" si="414"/>
        <v>0</v>
      </c>
      <c r="W1284" s="220" t="s">
        <v>1339</v>
      </c>
      <c r="X1284" s="221" t="s">
        <v>1343</v>
      </c>
      <c r="Y1284" s="222" t="s">
        <v>1344</v>
      </c>
      <c r="Z1284" s="199"/>
      <c r="AA1284" s="218"/>
      <c r="AB1284" s="223">
        <v>0</v>
      </c>
      <c r="AC1284" s="224" t="s">
        <v>48</v>
      </c>
      <c r="AD1284" s="225">
        <f t="shared" si="420"/>
        <v>429</v>
      </c>
      <c r="AE1284" s="226">
        <f>CEILING(AD1284+AD1284*'[1]Nastavení cen'!$J$17,1)</f>
        <v>627</v>
      </c>
      <c r="AF1284" s="226">
        <f t="shared" si="421"/>
        <v>0</v>
      </c>
      <c r="AG1284" s="241">
        <f>CEILING(AX1284+(AX1284*'[1]Nastavení cen'!$G$17),1)</f>
        <v>385</v>
      </c>
      <c r="AH1284" s="242">
        <f>CEILING(AG1284*'[1]Nastavení cen'!$K$17,1)+AG1284</f>
        <v>501</v>
      </c>
      <c r="AI1284" s="242">
        <f t="shared" si="445"/>
        <v>0</v>
      </c>
      <c r="AJ1284" s="228">
        <f t="shared" si="422"/>
        <v>1128</v>
      </c>
      <c r="AK1284" s="218"/>
      <c r="AL1284" s="229">
        <f t="shared" si="423"/>
        <v>0</v>
      </c>
      <c r="AM1284" s="204"/>
      <c r="AN1284" s="230">
        <v>30</v>
      </c>
      <c r="AO1284" s="231">
        <f t="shared" si="446"/>
        <v>0</v>
      </c>
      <c r="AP1284" s="232">
        <v>0.05</v>
      </c>
      <c r="AQ1284" s="233" t="s">
        <v>41</v>
      </c>
      <c r="AR1284" s="234">
        <f t="shared" si="447"/>
        <v>0</v>
      </c>
      <c r="AS1284" s="235"/>
      <c r="AT1284" s="236"/>
      <c r="AU1284" s="237"/>
      <c r="AV1284" s="238">
        <v>66</v>
      </c>
      <c r="AW1284" s="239">
        <f>'[1]Nastavení cen'!$H$17</f>
        <v>390</v>
      </c>
      <c r="AX1284" s="240">
        <v>385</v>
      </c>
    </row>
    <row r="1285" spans="1:50" ht="17.25" hidden="1" customHeight="1" x14ac:dyDescent="0.3">
      <c r="A1285" s="213"/>
      <c r="B1285" s="214"/>
      <c r="C1285" s="215"/>
      <c r="D1285" s="186"/>
      <c r="E1285" s="184"/>
      <c r="F1285" s="185"/>
      <c r="G1285" s="186"/>
      <c r="H1285" s="186"/>
      <c r="I1285" s="187"/>
      <c r="J1285" s="188"/>
      <c r="K1285" s="216"/>
      <c r="L1285" s="186"/>
      <c r="M1285" s="186"/>
      <c r="N1285" s="187"/>
      <c r="O1285" s="191"/>
      <c r="P1285" s="434" t="s">
        <v>1191</v>
      </c>
      <c r="Q1285" s="218"/>
      <c r="R1285" s="219">
        <f t="shared" si="418"/>
        <v>0</v>
      </c>
      <c r="S1285" s="219">
        <f t="shared" si="419"/>
        <v>7</v>
      </c>
      <c r="T1285" s="195"/>
      <c r="U1285" s="196">
        <v>1</v>
      </c>
      <c r="V1285" s="89">
        <f t="shared" si="414"/>
        <v>0</v>
      </c>
      <c r="W1285" s="220" t="s">
        <v>1339</v>
      </c>
      <c r="X1285" s="221" t="s">
        <v>1345</v>
      </c>
      <c r="Y1285" s="222" t="s">
        <v>1341</v>
      </c>
      <c r="Z1285" s="199"/>
      <c r="AA1285" s="218"/>
      <c r="AB1285" s="223">
        <v>0</v>
      </c>
      <c r="AC1285" s="224" t="s">
        <v>48</v>
      </c>
      <c r="AD1285" s="225">
        <f t="shared" si="420"/>
        <v>325</v>
      </c>
      <c r="AE1285" s="226">
        <f>CEILING(AD1285+AD1285*'[1]Nastavení cen'!$J$17,1)</f>
        <v>475</v>
      </c>
      <c r="AF1285" s="226">
        <f t="shared" si="421"/>
        <v>0</v>
      </c>
      <c r="AG1285" s="241">
        <f>CEILING(AX1285+(AX1285*'[1]Nastavení cen'!$G$17),1)</f>
        <v>198</v>
      </c>
      <c r="AH1285" s="242">
        <f>CEILING(AG1285*'[1]Nastavení cen'!$K$17,1)+AG1285</f>
        <v>258</v>
      </c>
      <c r="AI1285" s="242">
        <f t="shared" si="445"/>
        <v>0</v>
      </c>
      <c r="AJ1285" s="228">
        <f t="shared" si="422"/>
        <v>733</v>
      </c>
      <c r="AK1285" s="218"/>
      <c r="AL1285" s="229">
        <f t="shared" si="423"/>
        <v>0</v>
      </c>
      <c r="AM1285" s="204"/>
      <c r="AN1285" s="230">
        <v>12</v>
      </c>
      <c r="AO1285" s="231">
        <f t="shared" si="446"/>
        <v>0</v>
      </c>
      <c r="AP1285" s="232">
        <v>0.05</v>
      </c>
      <c r="AQ1285" s="233" t="s">
        <v>41</v>
      </c>
      <c r="AR1285" s="234">
        <f t="shared" si="447"/>
        <v>0</v>
      </c>
      <c r="AS1285" s="235"/>
      <c r="AT1285" s="236"/>
      <c r="AU1285" s="237"/>
      <c r="AV1285" s="238">
        <v>50</v>
      </c>
      <c r="AW1285" s="239">
        <f>'[1]Nastavení cen'!$H$17</f>
        <v>390</v>
      </c>
      <c r="AX1285" s="240">
        <v>198</v>
      </c>
    </row>
    <row r="1286" spans="1:50" ht="17.25" hidden="1" customHeight="1" x14ac:dyDescent="0.3">
      <c r="A1286" s="213"/>
      <c r="B1286" s="214"/>
      <c r="C1286" s="215"/>
      <c r="D1286" s="186"/>
      <c r="E1286" s="184"/>
      <c r="F1286" s="185"/>
      <c r="G1286" s="186"/>
      <c r="H1286" s="186"/>
      <c r="I1286" s="187"/>
      <c r="J1286" s="188"/>
      <c r="K1286" s="216"/>
      <c r="L1286" s="186"/>
      <c r="M1286" s="186"/>
      <c r="N1286" s="187"/>
      <c r="O1286" s="191"/>
      <c r="P1286" s="434" t="s">
        <v>1191</v>
      </c>
      <c r="Q1286" s="218"/>
      <c r="R1286" s="219">
        <f t="shared" si="418"/>
        <v>0</v>
      </c>
      <c r="S1286" s="219">
        <f t="shared" si="419"/>
        <v>7</v>
      </c>
      <c r="T1286" s="195"/>
      <c r="U1286" s="196">
        <v>2</v>
      </c>
      <c r="V1286" s="89">
        <f t="shared" si="414"/>
        <v>0</v>
      </c>
      <c r="W1286" s="220" t="s">
        <v>1339</v>
      </c>
      <c r="X1286" s="221" t="s">
        <v>1346</v>
      </c>
      <c r="Y1286" s="222" t="s">
        <v>1347</v>
      </c>
      <c r="Z1286" s="199"/>
      <c r="AA1286" s="218"/>
      <c r="AB1286" s="223">
        <v>0</v>
      </c>
      <c r="AC1286" s="224" t="s">
        <v>48</v>
      </c>
      <c r="AD1286" s="225">
        <f t="shared" si="420"/>
        <v>410</v>
      </c>
      <c r="AE1286" s="226">
        <f>CEILING(AD1286+AD1286*'[1]Nastavení cen'!$J$17,1)</f>
        <v>599</v>
      </c>
      <c r="AF1286" s="226">
        <f t="shared" si="421"/>
        <v>0</v>
      </c>
      <c r="AG1286" s="241">
        <f>CEILING(AX1286+(AX1286*'[1]Nastavení cen'!$G$17),1)</f>
        <v>281</v>
      </c>
      <c r="AH1286" s="242">
        <f>CEILING(AG1286*'[1]Nastavení cen'!$K$17,1)+AG1286</f>
        <v>366</v>
      </c>
      <c r="AI1286" s="242">
        <f t="shared" si="445"/>
        <v>0</v>
      </c>
      <c r="AJ1286" s="228">
        <f t="shared" si="422"/>
        <v>965</v>
      </c>
      <c r="AK1286" s="218"/>
      <c r="AL1286" s="229">
        <f t="shared" si="423"/>
        <v>0</v>
      </c>
      <c r="AM1286" s="204"/>
      <c r="AN1286" s="230">
        <v>20</v>
      </c>
      <c r="AO1286" s="231">
        <f t="shared" si="446"/>
        <v>0</v>
      </c>
      <c r="AP1286" s="232">
        <v>0.05</v>
      </c>
      <c r="AQ1286" s="233" t="s">
        <v>41</v>
      </c>
      <c r="AR1286" s="234">
        <f t="shared" si="447"/>
        <v>0</v>
      </c>
      <c r="AS1286" s="235"/>
      <c r="AT1286" s="236"/>
      <c r="AU1286" s="237"/>
      <c r="AV1286" s="238">
        <v>63</v>
      </c>
      <c r="AW1286" s="239">
        <f>'[1]Nastavení cen'!$H$17</f>
        <v>390</v>
      </c>
      <c r="AX1286" s="240">
        <v>281</v>
      </c>
    </row>
    <row r="1287" spans="1:50" ht="17.25" hidden="1" customHeight="1" x14ac:dyDescent="0.3">
      <c r="A1287" s="213"/>
      <c r="B1287" s="214"/>
      <c r="C1287" s="215"/>
      <c r="D1287" s="186"/>
      <c r="E1287" s="184"/>
      <c r="F1287" s="185"/>
      <c r="G1287" s="186"/>
      <c r="H1287" s="186"/>
      <c r="I1287" s="187"/>
      <c r="J1287" s="188"/>
      <c r="K1287" s="216"/>
      <c r="L1287" s="186"/>
      <c r="M1287" s="186"/>
      <c r="N1287" s="187"/>
      <c r="O1287" s="191"/>
      <c r="P1287" s="434" t="s">
        <v>1191</v>
      </c>
      <c r="Q1287" s="218"/>
      <c r="R1287" s="219">
        <f t="shared" si="418"/>
        <v>0</v>
      </c>
      <c r="S1287" s="219">
        <f t="shared" si="419"/>
        <v>7</v>
      </c>
      <c r="T1287" s="195"/>
      <c r="U1287" s="196">
        <v>2</v>
      </c>
      <c r="V1287" s="89">
        <f t="shared" si="414"/>
        <v>0</v>
      </c>
      <c r="W1287" s="220" t="s">
        <v>1339</v>
      </c>
      <c r="X1287" s="436" t="s">
        <v>1348</v>
      </c>
      <c r="Y1287" s="437" t="s">
        <v>1349</v>
      </c>
      <c r="Z1287" s="199"/>
      <c r="AA1287" s="218"/>
      <c r="AB1287" s="223">
        <v>0</v>
      </c>
      <c r="AC1287" s="224" t="s">
        <v>48</v>
      </c>
      <c r="AD1287" s="225">
        <f t="shared" si="420"/>
        <v>410</v>
      </c>
      <c r="AE1287" s="226">
        <f>CEILING(AD1287+AD1287*'[1]Nastavení cen'!$J$17,1)</f>
        <v>599</v>
      </c>
      <c r="AF1287" s="226">
        <f t="shared" si="421"/>
        <v>0</v>
      </c>
      <c r="AG1287" s="241">
        <f>CEILING(AX1287+(AX1287*'[1]Nastavení cen'!$G$17),1)</f>
        <v>325</v>
      </c>
      <c r="AH1287" s="242">
        <f>CEILING(AG1287*'[1]Nastavení cen'!$K$17,1)+AG1287</f>
        <v>423</v>
      </c>
      <c r="AI1287" s="242">
        <f t="shared" si="445"/>
        <v>0</v>
      </c>
      <c r="AJ1287" s="228">
        <f t="shared" si="422"/>
        <v>1022</v>
      </c>
      <c r="AK1287" s="218"/>
      <c r="AL1287" s="229">
        <f t="shared" si="423"/>
        <v>0</v>
      </c>
      <c r="AM1287" s="204"/>
      <c r="AN1287" s="230">
        <v>23</v>
      </c>
      <c r="AO1287" s="231">
        <f t="shared" si="446"/>
        <v>0</v>
      </c>
      <c r="AP1287" s="232">
        <v>0.05</v>
      </c>
      <c r="AQ1287" s="233" t="s">
        <v>41</v>
      </c>
      <c r="AR1287" s="234">
        <f t="shared" si="447"/>
        <v>0</v>
      </c>
      <c r="AS1287" s="235"/>
      <c r="AT1287" s="236"/>
      <c r="AU1287" s="237"/>
      <c r="AV1287" s="238">
        <v>63</v>
      </c>
      <c r="AW1287" s="239">
        <f>'[1]Nastavení cen'!$H$17</f>
        <v>390</v>
      </c>
      <c r="AX1287" s="240">
        <v>325</v>
      </c>
    </row>
    <row r="1288" spans="1:50" ht="17.25" hidden="1" customHeight="1" x14ac:dyDescent="0.3">
      <c r="A1288" s="213"/>
      <c r="B1288" s="214"/>
      <c r="C1288" s="215"/>
      <c r="D1288" s="186"/>
      <c r="E1288" s="184"/>
      <c r="F1288" s="185"/>
      <c r="G1288" s="186"/>
      <c r="H1288" s="186"/>
      <c r="I1288" s="187"/>
      <c r="J1288" s="188"/>
      <c r="K1288" s="216"/>
      <c r="L1288" s="186"/>
      <c r="M1288" s="186"/>
      <c r="N1288" s="187"/>
      <c r="O1288" s="191"/>
      <c r="P1288" s="434" t="s">
        <v>1191</v>
      </c>
      <c r="Q1288" s="218"/>
      <c r="R1288" s="219">
        <f t="shared" si="418"/>
        <v>0</v>
      </c>
      <c r="S1288" s="219">
        <f t="shared" si="419"/>
        <v>7</v>
      </c>
      <c r="T1288" s="195"/>
      <c r="U1288" s="196">
        <v>3</v>
      </c>
      <c r="V1288" s="89">
        <f t="shared" si="414"/>
        <v>0</v>
      </c>
      <c r="W1288" s="220" t="s">
        <v>1339</v>
      </c>
      <c r="X1288" s="221" t="s">
        <v>1350</v>
      </c>
      <c r="Y1288" s="222" t="s">
        <v>1351</v>
      </c>
      <c r="Z1288" s="199"/>
      <c r="AA1288" s="218"/>
      <c r="AB1288" s="223">
        <v>0</v>
      </c>
      <c r="AC1288" s="224" t="s">
        <v>48</v>
      </c>
      <c r="AD1288" s="225">
        <f t="shared" si="420"/>
        <v>325</v>
      </c>
      <c r="AE1288" s="226">
        <f>CEILING(AD1288+AD1288*'[1]Nastavení cen'!$J$17,1)</f>
        <v>475</v>
      </c>
      <c r="AF1288" s="226">
        <f t="shared" si="421"/>
        <v>0</v>
      </c>
      <c r="AG1288" s="241">
        <f>CEILING(AX1288+(AX1288*'[1]Nastavení cen'!$G$17),1)</f>
        <v>275</v>
      </c>
      <c r="AH1288" s="242">
        <f>CEILING(AG1288*'[1]Nastavení cen'!$K$17,1)+AG1288</f>
        <v>358</v>
      </c>
      <c r="AI1288" s="242">
        <f t="shared" si="445"/>
        <v>0</v>
      </c>
      <c r="AJ1288" s="228">
        <f t="shared" si="422"/>
        <v>833</v>
      </c>
      <c r="AK1288" s="218"/>
      <c r="AL1288" s="229">
        <f t="shared" si="423"/>
        <v>0</v>
      </c>
      <c r="AM1288" s="204"/>
      <c r="AN1288" s="230">
        <v>23</v>
      </c>
      <c r="AO1288" s="231">
        <f t="shared" si="446"/>
        <v>0</v>
      </c>
      <c r="AP1288" s="232">
        <v>0.05</v>
      </c>
      <c r="AQ1288" s="233" t="s">
        <v>41</v>
      </c>
      <c r="AR1288" s="234">
        <f t="shared" si="447"/>
        <v>0</v>
      </c>
      <c r="AS1288" s="235"/>
      <c r="AT1288" s="236"/>
      <c r="AU1288" s="237"/>
      <c r="AV1288" s="238">
        <v>50</v>
      </c>
      <c r="AW1288" s="239">
        <f>'[1]Nastavení cen'!$H$17</f>
        <v>390</v>
      </c>
      <c r="AX1288" s="240">
        <v>275</v>
      </c>
    </row>
    <row r="1289" spans="1:50" ht="17.25" hidden="1" customHeight="1" x14ac:dyDescent="0.3">
      <c r="A1289" s="213"/>
      <c r="B1289" s="214"/>
      <c r="C1289" s="215"/>
      <c r="D1289" s="186"/>
      <c r="E1289" s="184"/>
      <c r="F1289" s="185"/>
      <c r="G1289" s="186"/>
      <c r="H1289" s="186"/>
      <c r="I1289" s="187"/>
      <c r="J1289" s="188"/>
      <c r="K1289" s="216"/>
      <c r="L1289" s="186"/>
      <c r="M1289" s="186"/>
      <c r="N1289" s="187"/>
      <c r="O1289" s="191"/>
      <c r="P1289" s="434" t="s">
        <v>1191</v>
      </c>
      <c r="Q1289" s="218"/>
      <c r="R1289" s="219">
        <f t="shared" si="418"/>
        <v>0</v>
      </c>
      <c r="S1289" s="219">
        <f t="shared" si="419"/>
        <v>7</v>
      </c>
      <c r="T1289" s="195"/>
      <c r="U1289" s="196">
        <v>2</v>
      </c>
      <c r="V1289" s="89">
        <f t="shared" si="414"/>
        <v>0</v>
      </c>
      <c r="W1289" s="220" t="s">
        <v>1339</v>
      </c>
      <c r="X1289" s="438" t="s">
        <v>1352</v>
      </c>
      <c r="Y1289" s="439" t="s">
        <v>1353</v>
      </c>
      <c r="Z1289" s="427"/>
      <c r="AA1289" s="193"/>
      <c r="AB1289" s="223">
        <v>0</v>
      </c>
      <c r="AC1289" s="224" t="s">
        <v>48</v>
      </c>
      <c r="AD1289" s="225">
        <f t="shared" si="420"/>
        <v>410</v>
      </c>
      <c r="AE1289" s="226">
        <f>CEILING(AD1289+AD1289*'[1]Nastavení cen'!$J$17,1)</f>
        <v>599</v>
      </c>
      <c r="AF1289" s="226">
        <f t="shared" si="421"/>
        <v>0</v>
      </c>
      <c r="AG1289" s="241">
        <f>CEILING(AX1289+(AX1289*'[1]Nastavení cen'!$G$17),1)</f>
        <v>369</v>
      </c>
      <c r="AH1289" s="242">
        <f>CEILING(AG1289*'[1]Nastavení cen'!$K$17,1)+AG1289</f>
        <v>480</v>
      </c>
      <c r="AI1289" s="242">
        <f t="shared" si="445"/>
        <v>0</v>
      </c>
      <c r="AJ1289" s="228">
        <f t="shared" si="422"/>
        <v>1079</v>
      </c>
      <c r="AK1289" s="218"/>
      <c r="AL1289" s="229">
        <f t="shared" si="423"/>
        <v>0</v>
      </c>
      <c r="AM1289" s="204"/>
      <c r="AN1289" s="230">
        <v>12</v>
      </c>
      <c r="AO1289" s="231">
        <f t="shared" si="446"/>
        <v>0</v>
      </c>
      <c r="AP1289" s="232">
        <v>0.05</v>
      </c>
      <c r="AQ1289" s="233" t="s">
        <v>41</v>
      </c>
      <c r="AR1289" s="234">
        <f t="shared" si="447"/>
        <v>0</v>
      </c>
      <c r="AS1289" s="235"/>
      <c r="AT1289" s="236"/>
      <c r="AU1289" s="237"/>
      <c r="AV1289" s="238">
        <v>63</v>
      </c>
      <c r="AW1289" s="239">
        <f>'[1]Nastavení cen'!$H$17</f>
        <v>390</v>
      </c>
      <c r="AX1289" s="240">
        <v>369</v>
      </c>
    </row>
    <row r="1290" spans="1:50" ht="17.25" hidden="1" customHeight="1" x14ac:dyDescent="0.3">
      <c r="A1290" s="213"/>
      <c r="B1290" s="214"/>
      <c r="C1290" s="215"/>
      <c r="D1290" s="186"/>
      <c r="E1290" s="184"/>
      <c r="F1290" s="185"/>
      <c r="G1290" s="186"/>
      <c r="H1290" s="186"/>
      <c r="I1290" s="187"/>
      <c r="J1290" s="188"/>
      <c r="K1290" s="216"/>
      <c r="L1290" s="186"/>
      <c r="M1290" s="186"/>
      <c r="N1290" s="187"/>
      <c r="O1290" s="191"/>
      <c r="P1290" s="434" t="s">
        <v>1191</v>
      </c>
      <c r="Q1290" s="218"/>
      <c r="R1290" s="219">
        <f t="shared" si="418"/>
        <v>0</v>
      </c>
      <c r="S1290" s="219">
        <f t="shared" si="419"/>
        <v>7</v>
      </c>
      <c r="T1290" s="195"/>
      <c r="U1290" s="196">
        <v>2</v>
      </c>
      <c r="V1290" s="89">
        <f t="shared" si="414"/>
        <v>0</v>
      </c>
      <c r="W1290" s="220" t="s">
        <v>1339</v>
      </c>
      <c r="X1290" s="438" t="s">
        <v>1352</v>
      </c>
      <c r="Y1290" s="439" t="s">
        <v>1354</v>
      </c>
      <c r="Z1290" s="427"/>
      <c r="AA1290" s="193"/>
      <c r="AB1290" s="223">
        <v>0</v>
      </c>
      <c r="AC1290" s="224" t="s">
        <v>48</v>
      </c>
      <c r="AD1290" s="225">
        <f t="shared" si="420"/>
        <v>410</v>
      </c>
      <c r="AE1290" s="226">
        <f>CEILING(AD1290+AD1290*'[1]Nastavení cen'!$J$17,1)</f>
        <v>599</v>
      </c>
      <c r="AF1290" s="226">
        <f t="shared" si="421"/>
        <v>0</v>
      </c>
      <c r="AG1290" s="241">
        <f>CEILING(AX1290+(AX1290*'[1]Nastavení cen'!$G$17),1)</f>
        <v>380</v>
      </c>
      <c r="AH1290" s="242">
        <f>CEILING(AG1290*'[1]Nastavení cen'!$K$17,1)+AG1290</f>
        <v>494</v>
      </c>
      <c r="AI1290" s="242">
        <f t="shared" si="445"/>
        <v>0</v>
      </c>
      <c r="AJ1290" s="228">
        <f t="shared" si="422"/>
        <v>1093</v>
      </c>
      <c r="AK1290" s="218"/>
      <c r="AL1290" s="229">
        <f t="shared" si="423"/>
        <v>0</v>
      </c>
      <c r="AM1290" s="204"/>
      <c r="AN1290" s="230">
        <v>11</v>
      </c>
      <c r="AO1290" s="231">
        <f t="shared" si="446"/>
        <v>0</v>
      </c>
      <c r="AP1290" s="232">
        <v>0.05</v>
      </c>
      <c r="AQ1290" s="233" t="s">
        <v>41</v>
      </c>
      <c r="AR1290" s="234">
        <f t="shared" si="447"/>
        <v>0</v>
      </c>
      <c r="AS1290" s="235"/>
      <c r="AT1290" s="236"/>
      <c r="AU1290" s="237"/>
      <c r="AV1290" s="238">
        <v>63</v>
      </c>
      <c r="AW1290" s="239">
        <f>'[1]Nastavení cen'!$H$17</f>
        <v>390</v>
      </c>
      <c r="AX1290" s="240">
        <v>380</v>
      </c>
    </row>
    <row r="1291" spans="1:50" ht="17.25" hidden="1" customHeight="1" x14ac:dyDescent="0.3">
      <c r="A1291" s="213"/>
      <c r="B1291" s="214"/>
      <c r="C1291" s="215"/>
      <c r="D1291" s="186"/>
      <c r="E1291" s="184"/>
      <c r="F1291" s="185"/>
      <c r="G1291" s="186"/>
      <c r="H1291" s="186"/>
      <c r="I1291" s="187"/>
      <c r="J1291" s="188"/>
      <c r="K1291" s="216"/>
      <c r="L1291" s="186"/>
      <c r="M1291" s="186"/>
      <c r="N1291" s="187"/>
      <c r="O1291" s="191"/>
      <c r="P1291" s="434" t="s">
        <v>1191</v>
      </c>
      <c r="Q1291" s="218"/>
      <c r="R1291" s="219">
        <f t="shared" si="418"/>
        <v>0</v>
      </c>
      <c r="S1291" s="219">
        <f t="shared" si="419"/>
        <v>7</v>
      </c>
      <c r="T1291" s="195"/>
      <c r="U1291" s="196">
        <v>3</v>
      </c>
      <c r="V1291" s="89">
        <f t="shared" si="414"/>
        <v>0</v>
      </c>
      <c r="W1291" s="220" t="s">
        <v>1339</v>
      </c>
      <c r="X1291" s="221" t="s">
        <v>1355</v>
      </c>
      <c r="Y1291" s="222" t="s">
        <v>1356</v>
      </c>
      <c r="Z1291" s="199"/>
      <c r="AA1291" s="218"/>
      <c r="AB1291" s="223">
        <v>0</v>
      </c>
      <c r="AC1291" s="224" t="s">
        <v>48</v>
      </c>
      <c r="AD1291" s="225">
        <f t="shared" si="420"/>
        <v>397</v>
      </c>
      <c r="AE1291" s="226">
        <f>CEILING(AD1291+AD1291*'[1]Nastavení cen'!$J$17,1)</f>
        <v>580</v>
      </c>
      <c r="AF1291" s="226">
        <f t="shared" si="421"/>
        <v>0</v>
      </c>
      <c r="AG1291" s="241">
        <f>CEILING(AX1291+(AX1291*'[1]Nastavení cen'!$G$17),1)</f>
        <v>209</v>
      </c>
      <c r="AH1291" s="242">
        <f>CEILING(AG1291*'[1]Nastavení cen'!$K$17,1)+AG1291</f>
        <v>272</v>
      </c>
      <c r="AI1291" s="242">
        <f t="shared" si="445"/>
        <v>0</v>
      </c>
      <c r="AJ1291" s="228">
        <f t="shared" si="422"/>
        <v>852</v>
      </c>
      <c r="AK1291" s="218"/>
      <c r="AL1291" s="229">
        <f t="shared" si="423"/>
        <v>0</v>
      </c>
      <c r="AM1291" s="204"/>
      <c r="AN1291" s="230">
        <v>30</v>
      </c>
      <c r="AO1291" s="231">
        <f t="shared" si="446"/>
        <v>0</v>
      </c>
      <c r="AP1291" s="232">
        <v>0.05</v>
      </c>
      <c r="AQ1291" s="233" t="s">
        <v>41</v>
      </c>
      <c r="AR1291" s="234">
        <f t="shared" si="447"/>
        <v>0</v>
      </c>
      <c r="AS1291" s="235"/>
      <c r="AT1291" s="236"/>
      <c r="AU1291" s="237"/>
      <c r="AV1291" s="238">
        <v>61</v>
      </c>
      <c r="AW1291" s="239">
        <f>'[1]Nastavení cen'!$H$17</f>
        <v>390</v>
      </c>
      <c r="AX1291" s="240">
        <v>209</v>
      </c>
    </row>
    <row r="1292" spans="1:50" ht="17.25" hidden="1" customHeight="1" x14ac:dyDescent="0.3">
      <c r="A1292" s="213"/>
      <c r="B1292" s="214"/>
      <c r="C1292" s="215"/>
      <c r="D1292" s="186"/>
      <c r="E1292" s="184"/>
      <c r="F1292" s="185"/>
      <c r="G1292" s="186"/>
      <c r="H1292" s="186"/>
      <c r="I1292" s="187"/>
      <c r="J1292" s="188"/>
      <c r="K1292" s="216"/>
      <c r="L1292" s="186"/>
      <c r="M1292" s="186"/>
      <c r="N1292" s="187"/>
      <c r="O1292" s="191"/>
      <c r="P1292" s="434" t="s">
        <v>1191</v>
      </c>
      <c r="Q1292" s="218"/>
      <c r="R1292" s="219">
        <f t="shared" si="418"/>
        <v>0</v>
      </c>
      <c r="S1292" s="219">
        <f t="shared" si="419"/>
        <v>7</v>
      </c>
      <c r="T1292" s="195"/>
      <c r="U1292" s="196">
        <v>3</v>
      </c>
      <c r="V1292" s="89">
        <f t="shared" si="414"/>
        <v>0</v>
      </c>
      <c r="W1292" s="220" t="s">
        <v>1339</v>
      </c>
      <c r="X1292" s="221" t="s">
        <v>1357</v>
      </c>
      <c r="Y1292" s="222" t="s">
        <v>1358</v>
      </c>
      <c r="Z1292" s="199"/>
      <c r="AA1292" s="218"/>
      <c r="AB1292" s="223">
        <v>0</v>
      </c>
      <c r="AC1292" s="224" t="s">
        <v>48</v>
      </c>
      <c r="AD1292" s="225">
        <f t="shared" si="420"/>
        <v>169</v>
      </c>
      <c r="AE1292" s="226">
        <f>CEILING(AD1292+AD1292*'[1]Nastavení cen'!$J$17,1)</f>
        <v>247</v>
      </c>
      <c r="AF1292" s="226">
        <f t="shared" si="421"/>
        <v>0</v>
      </c>
      <c r="AG1292" s="241">
        <f>CEILING(AX1292+(AX1292*'[1]Nastavení cen'!$G$17),1)</f>
        <v>132</v>
      </c>
      <c r="AH1292" s="242">
        <f>CEILING(AG1292*'[1]Nastavení cen'!$K$17,1)+AG1292</f>
        <v>172</v>
      </c>
      <c r="AI1292" s="242">
        <f t="shared" si="445"/>
        <v>0</v>
      </c>
      <c r="AJ1292" s="228">
        <f t="shared" si="422"/>
        <v>419</v>
      </c>
      <c r="AK1292" s="218"/>
      <c r="AL1292" s="229">
        <f t="shared" si="423"/>
        <v>0</v>
      </c>
      <c r="AM1292" s="204"/>
      <c r="AN1292" s="230">
        <v>20</v>
      </c>
      <c r="AO1292" s="231">
        <f t="shared" si="446"/>
        <v>0</v>
      </c>
      <c r="AP1292" s="232">
        <v>0.05</v>
      </c>
      <c r="AQ1292" s="233" t="s">
        <v>41</v>
      </c>
      <c r="AR1292" s="234">
        <f t="shared" si="447"/>
        <v>0</v>
      </c>
      <c r="AS1292" s="235"/>
      <c r="AT1292" s="236"/>
      <c r="AU1292" s="237"/>
      <c r="AV1292" s="238">
        <v>26</v>
      </c>
      <c r="AW1292" s="239">
        <f>'[1]Nastavení cen'!$H$17</f>
        <v>390</v>
      </c>
      <c r="AX1292" s="240">
        <v>132</v>
      </c>
    </row>
    <row r="1293" spans="1:50" ht="17.25" hidden="1" customHeight="1" x14ac:dyDescent="0.3">
      <c r="A1293" s="213"/>
      <c r="B1293" s="214"/>
      <c r="C1293" s="215"/>
      <c r="D1293" s="186"/>
      <c r="E1293" s="184"/>
      <c r="F1293" s="185"/>
      <c r="G1293" s="186"/>
      <c r="H1293" s="186"/>
      <c r="I1293" s="187"/>
      <c r="J1293" s="188"/>
      <c r="K1293" s="216"/>
      <c r="L1293" s="186"/>
      <c r="M1293" s="186"/>
      <c r="N1293" s="187"/>
      <c r="O1293" s="191"/>
      <c r="P1293" s="434" t="s">
        <v>1191</v>
      </c>
      <c r="Q1293" s="218"/>
      <c r="R1293" s="219">
        <f t="shared" si="418"/>
        <v>0</v>
      </c>
      <c r="S1293" s="219">
        <f t="shared" si="419"/>
        <v>7</v>
      </c>
      <c r="T1293" s="195"/>
      <c r="U1293" s="196">
        <v>3</v>
      </c>
      <c r="V1293" s="89">
        <f t="shared" si="414"/>
        <v>0</v>
      </c>
      <c r="W1293" s="220" t="s">
        <v>1339</v>
      </c>
      <c r="X1293" s="221" t="s">
        <v>1359</v>
      </c>
      <c r="Y1293" s="222" t="s">
        <v>1360</v>
      </c>
      <c r="Z1293" s="199"/>
      <c r="AA1293" s="218"/>
      <c r="AB1293" s="223">
        <v>0</v>
      </c>
      <c r="AC1293" s="224" t="s">
        <v>48</v>
      </c>
      <c r="AD1293" s="225">
        <f t="shared" si="420"/>
        <v>351</v>
      </c>
      <c r="AE1293" s="226">
        <f>CEILING(AD1293+AD1293*'[1]Nastavení cen'!$J$17,1)</f>
        <v>513</v>
      </c>
      <c r="AF1293" s="226">
        <f t="shared" si="421"/>
        <v>0</v>
      </c>
      <c r="AG1293" s="241">
        <f>CEILING(AX1293+(AX1293*'[1]Nastavení cen'!$G$17),1)</f>
        <v>374</v>
      </c>
      <c r="AH1293" s="242">
        <f>CEILING(AG1293*'[1]Nastavení cen'!$K$17,1)+AG1293</f>
        <v>487</v>
      </c>
      <c r="AI1293" s="242">
        <f t="shared" si="445"/>
        <v>0</v>
      </c>
      <c r="AJ1293" s="228">
        <f t="shared" si="422"/>
        <v>1000</v>
      </c>
      <c r="AK1293" s="218"/>
      <c r="AL1293" s="229">
        <f t="shared" si="423"/>
        <v>0</v>
      </c>
      <c r="AM1293" s="204"/>
      <c r="AN1293" s="230">
        <v>35</v>
      </c>
      <c r="AO1293" s="231">
        <f t="shared" si="446"/>
        <v>0</v>
      </c>
      <c r="AP1293" s="232">
        <v>0.05</v>
      </c>
      <c r="AQ1293" s="233" t="s">
        <v>41</v>
      </c>
      <c r="AR1293" s="234">
        <f t="shared" si="447"/>
        <v>0</v>
      </c>
      <c r="AS1293" s="235"/>
      <c r="AT1293" s="236"/>
      <c r="AU1293" s="237"/>
      <c r="AV1293" s="238">
        <v>54</v>
      </c>
      <c r="AW1293" s="239">
        <f>'[1]Nastavení cen'!$H$17</f>
        <v>390</v>
      </c>
      <c r="AX1293" s="240">
        <v>374</v>
      </c>
    </row>
    <row r="1294" spans="1:50" ht="17.25" hidden="1" customHeight="1" x14ac:dyDescent="0.3">
      <c r="A1294" s="213"/>
      <c r="B1294" s="214"/>
      <c r="C1294" s="215"/>
      <c r="D1294" s="186"/>
      <c r="E1294" s="184"/>
      <c r="F1294" s="185"/>
      <c r="G1294" s="186"/>
      <c r="H1294" s="186"/>
      <c r="I1294" s="187"/>
      <c r="J1294" s="188"/>
      <c r="K1294" s="216"/>
      <c r="L1294" s="186"/>
      <c r="M1294" s="186"/>
      <c r="N1294" s="187"/>
      <c r="O1294" s="191"/>
      <c r="P1294" s="434" t="s">
        <v>1191</v>
      </c>
      <c r="Q1294" s="218"/>
      <c r="R1294" s="219">
        <f t="shared" si="418"/>
        <v>0</v>
      </c>
      <c r="S1294" s="219">
        <f t="shared" si="419"/>
        <v>7</v>
      </c>
      <c r="T1294" s="195"/>
      <c r="U1294" s="196">
        <v>2</v>
      </c>
      <c r="V1294" s="89">
        <f t="shared" si="414"/>
        <v>0</v>
      </c>
      <c r="W1294" s="220" t="s">
        <v>1361</v>
      </c>
      <c r="X1294" s="221" t="s">
        <v>1362</v>
      </c>
      <c r="Y1294" s="222" t="s">
        <v>1314</v>
      </c>
      <c r="Z1294" s="199"/>
      <c r="AA1294" s="218"/>
      <c r="AB1294" s="223">
        <v>0</v>
      </c>
      <c r="AC1294" s="224" t="s">
        <v>48</v>
      </c>
      <c r="AD1294" s="225">
        <f t="shared" si="420"/>
        <v>117</v>
      </c>
      <c r="AE1294" s="226">
        <f>CEILING(AD1294+AD1294*'[1]Nastavení cen'!$J$17,1)</f>
        <v>171</v>
      </c>
      <c r="AF1294" s="226">
        <f t="shared" si="421"/>
        <v>0</v>
      </c>
      <c r="AG1294" s="241">
        <f>CEILING(AX1294+(AX1294*'[1]Nastavení cen'!$G$17),1)</f>
        <v>150</v>
      </c>
      <c r="AH1294" s="242">
        <f>CEILING(AG1294*'[1]Nastavení cen'!$K$17,1)+AG1294</f>
        <v>195</v>
      </c>
      <c r="AI1294" s="242">
        <f t="shared" si="445"/>
        <v>0</v>
      </c>
      <c r="AJ1294" s="228">
        <f t="shared" si="422"/>
        <v>366</v>
      </c>
      <c r="AK1294" s="218"/>
      <c r="AL1294" s="229">
        <f t="shared" si="423"/>
        <v>0</v>
      </c>
      <c r="AM1294" s="204"/>
      <c r="AN1294" s="230">
        <v>22</v>
      </c>
      <c r="AO1294" s="231">
        <f t="shared" si="446"/>
        <v>0</v>
      </c>
      <c r="AP1294" s="232">
        <v>0.05</v>
      </c>
      <c r="AQ1294" s="233" t="s">
        <v>41</v>
      </c>
      <c r="AR1294" s="234">
        <f t="shared" si="447"/>
        <v>0</v>
      </c>
      <c r="AS1294" s="235"/>
      <c r="AT1294" s="236"/>
      <c r="AU1294" s="237"/>
      <c r="AV1294" s="238">
        <v>18</v>
      </c>
      <c r="AW1294" s="239">
        <f>'[1]Nastavení cen'!$H$17</f>
        <v>390</v>
      </c>
      <c r="AX1294" s="240">
        <v>150</v>
      </c>
    </row>
    <row r="1295" spans="1:50" ht="17.25" hidden="1" customHeight="1" x14ac:dyDescent="0.3">
      <c r="A1295" s="213"/>
      <c r="B1295" s="214"/>
      <c r="C1295" s="215"/>
      <c r="D1295" s="186"/>
      <c r="E1295" s="184"/>
      <c r="F1295" s="185"/>
      <c r="G1295" s="186"/>
      <c r="H1295" s="186"/>
      <c r="I1295" s="187"/>
      <c r="J1295" s="188"/>
      <c r="K1295" s="216"/>
      <c r="L1295" s="186"/>
      <c r="M1295" s="186"/>
      <c r="N1295" s="187"/>
      <c r="O1295" s="191"/>
      <c r="P1295" s="434" t="s">
        <v>1191</v>
      </c>
      <c r="Q1295" s="218"/>
      <c r="R1295" s="219">
        <f t="shared" si="418"/>
        <v>0</v>
      </c>
      <c r="S1295" s="219">
        <f t="shared" si="419"/>
        <v>7</v>
      </c>
      <c r="T1295" s="195"/>
      <c r="U1295" s="196">
        <v>2</v>
      </c>
      <c r="V1295" s="89">
        <f t="shared" si="414"/>
        <v>0</v>
      </c>
      <c r="W1295" s="220" t="s">
        <v>1361</v>
      </c>
      <c r="X1295" s="221" t="s">
        <v>1363</v>
      </c>
      <c r="Y1295" s="222" t="s">
        <v>1273</v>
      </c>
      <c r="Z1295" s="199"/>
      <c r="AA1295" s="218"/>
      <c r="AB1295" s="223">
        <v>0</v>
      </c>
      <c r="AC1295" s="224" t="s">
        <v>48</v>
      </c>
      <c r="AD1295" s="225">
        <f t="shared" si="420"/>
        <v>72</v>
      </c>
      <c r="AE1295" s="226">
        <f>CEILING(AD1295+AD1295*'[1]Nastavení cen'!$J$17,1)</f>
        <v>106</v>
      </c>
      <c r="AF1295" s="226">
        <f t="shared" si="421"/>
        <v>0</v>
      </c>
      <c r="AG1295" s="241">
        <f>CEILING(AX1295+(AX1295*'[1]Nastavení cen'!$G$17),1)</f>
        <v>65</v>
      </c>
      <c r="AH1295" s="242">
        <f>CEILING(AG1295*'[1]Nastavení cen'!$K$17,1)+AG1295</f>
        <v>85</v>
      </c>
      <c r="AI1295" s="242">
        <f t="shared" si="445"/>
        <v>0</v>
      </c>
      <c r="AJ1295" s="228">
        <f t="shared" si="422"/>
        <v>191</v>
      </c>
      <c r="AK1295" s="218"/>
      <c r="AL1295" s="229">
        <f t="shared" si="423"/>
        <v>0</v>
      </c>
      <c r="AM1295" s="204"/>
      <c r="AN1295" s="230">
        <v>22</v>
      </c>
      <c r="AO1295" s="231">
        <f t="shared" si="446"/>
        <v>0</v>
      </c>
      <c r="AP1295" s="232">
        <v>0.05</v>
      </c>
      <c r="AQ1295" s="233" t="s">
        <v>41</v>
      </c>
      <c r="AR1295" s="234">
        <f t="shared" si="447"/>
        <v>0</v>
      </c>
      <c r="AS1295" s="235"/>
      <c r="AT1295" s="236"/>
      <c r="AU1295" s="237"/>
      <c r="AV1295" s="238">
        <v>11</v>
      </c>
      <c r="AW1295" s="239">
        <f>'[1]Nastavení cen'!$H$17</f>
        <v>390</v>
      </c>
      <c r="AX1295" s="240">
        <v>65</v>
      </c>
    </row>
    <row r="1296" spans="1:50" ht="17.25" hidden="1" customHeight="1" x14ac:dyDescent="0.3">
      <c r="A1296" s="213"/>
      <c r="B1296" s="214"/>
      <c r="C1296" s="215"/>
      <c r="D1296" s="186"/>
      <c r="E1296" s="184"/>
      <c r="F1296" s="185"/>
      <c r="G1296" s="186"/>
      <c r="H1296" s="186"/>
      <c r="I1296" s="187"/>
      <c r="J1296" s="188"/>
      <c r="K1296" s="216"/>
      <c r="L1296" s="186"/>
      <c r="M1296" s="186"/>
      <c r="N1296" s="187"/>
      <c r="O1296" s="191"/>
      <c r="P1296" s="434" t="s">
        <v>1191</v>
      </c>
      <c r="Q1296" s="218"/>
      <c r="R1296" s="219">
        <f t="shared" si="418"/>
        <v>0</v>
      </c>
      <c r="S1296" s="219">
        <f t="shared" si="419"/>
        <v>7</v>
      </c>
      <c r="T1296" s="195"/>
      <c r="U1296" s="196">
        <v>2</v>
      </c>
      <c r="V1296" s="89">
        <f t="shared" si="414"/>
        <v>0</v>
      </c>
      <c r="W1296" s="220" t="s">
        <v>1361</v>
      </c>
      <c r="X1296" s="221" t="s">
        <v>1364</v>
      </c>
      <c r="Y1296" s="222" t="s">
        <v>1273</v>
      </c>
      <c r="Z1296" s="199"/>
      <c r="AA1296" s="218"/>
      <c r="AB1296" s="223">
        <v>0</v>
      </c>
      <c r="AC1296" s="224" t="s">
        <v>48</v>
      </c>
      <c r="AD1296" s="225">
        <f t="shared" si="420"/>
        <v>150</v>
      </c>
      <c r="AE1296" s="226">
        <f>CEILING(AD1296+AD1296*'[1]Nastavení cen'!$J$17,1)</f>
        <v>219</v>
      </c>
      <c r="AF1296" s="226">
        <f t="shared" si="421"/>
        <v>0</v>
      </c>
      <c r="AG1296" s="241">
        <f>CEILING(AX1296+(AX1296*'[1]Nastavení cen'!$G$17),1)</f>
        <v>145</v>
      </c>
      <c r="AH1296" s="242">
        <f>CEILING(AG1296*'[1]Nastavení cen'!$K$17,1)+AG1296</f>
        <v>189</v>
      </c>
      <c r="AI1296" s="242">
        <f t="shared" si="445"/>
        <v>0</v>
      </c>
      <c r="AJ1296" s="228">
        <f t="shared" si="422"/>
        <v>408</v>
      </c>
      <c r="AK1296" s="218"/>
      <c r="AL1296" s="229">
        <f t="shared" si="423"/>
        <v>0</v>
      </c>
      <c r="AM1296" s="204"/>
      <c r="AN1296" s="230">
        <v>22</v>
      </c>
      <c r="AO1296" s="231">
        <f t="shared" si="446"/>
        <v>0</v>
      </c>
      <c r="AP1296" s="232">
        <v>0.05</v>
      </c>
      <c r="AQ1296" s="233" t="s">
        <v>41</v>
      </c>
      <c r="AR1296" s="234">
        <f t="shared" si="447"/>
        <v>0</v>
      </c>
      <c r="AS1296" s="235"/>
      <c r="AT1296" s="236"/>
      <c r="AU1296" s="237"/>
      <c r="AV1296" s="238">
        <v>23</v>
      </c>
      <c r="AW1296" s="239">
        <f>'[1]Nastavení cen'!$H$17</f>
        <v>390</v>
      </c>
      <c r="AX1296" s="240">
        <v>145</v>
      </c>
    </row>
    <row r="1297" spans="1:50" ht="17.25" hidden="1" customHeight="1" x14ac:dyDescent="0.3">
      <c r="A1297" s="213"/>
      <c r="B1297" s="214"/>
      <c r="C1297" s="215"/>
      <c r="D1297" s="186"/>
      <c r="E1297" s="184"/>
      <c r="F1297" s="185"/>
      <c r="G1297" s="186"/>
      <c r="H1297" s="186"/>
      <c r="I1297" s="187"/>
      <c r="J1297" s="188"/>
      <c r="K1297" s="216"/>
      <c r="L1297" s="186"/>
      <c r="M1297" s="186"/>
      <c r="N1297" s="187"/>
      <c r="O1297" s="191"/>
      <c r="P1297" s="434" t="s">
        <v>1191</v>
      </c>
      <c r="Q1297" s="218"/>
      <c r="R1297" s="219">
        <f t="shared" si="418"/>
        <v>0</v>
      </c>
      <c r="S1297" s="219">
        <f t="shared" si="419"/>
        <v>7</v>
      </c>
      <c r="T1297" s="195"/>
      <c r="U1297" s="196">
        <v>2</v>
      </c>
      <c r="V1297" s="89">
        <f t="shared" si="414"/>
        <v>0</v>
      </c>
      <c r="W1297" s="220" t="s">
        <v>1361</v>
      </c>
      <c r="X1297" s="221" t="s">
        <v>1365</v>
      </c>
      <c r="Y1297" s="222" t="s">
        <v>1276</v>
      </c>
      <c r="Z1297" s="199"/>
      <c r="AA1297" s="218"/>
      <c r="AB1297" s="223">
        <v>0</v>
      </c>
      <c r="AC1297" s="224" t="s">
        <v>48</v>
      </c>
      <c r="AD1297" s="225">
        <f t="shared" si="420"/>
        <v>156</v>
      </c>
      <c r="AE1297" s="226">
        <f>CEILING(AD1297+AD1297*'[1]Nastavení cen'!$J$17,1)</f>
        <v>228</v>
      </c>
      <c r="AF1297" s="226">
        <f t="shared" si="421"/>
        <v>0</v>
      </c>
      <c r="AG1297" s="241">
        <f>CEILING(AX1297+(AX1297*'[1]Nastavení cen'!$G$17),1)</f>
        <v>53</v>
      </c>
      <c r="AH1297" s="242">
        <f>CEILING(AG1297*'[1]Nastavení cen'!$K$17,1)+AG1297</f>
        <v>69</v>
      </c>
      <c r="AI1297" s="242">
        <f t="shared" si="445"/>
        <v>0</v>
      </c>
      <c r="AJ1297" s="228">
        <f t="shared" si="422"/>
        <v>297</v>
      </c>
      <c r="AK1297" s="218"/>
      <c r="AL1297" s="229">
        <f t="shared" si="423"/>
        <v>0</v>
      </c>
      <c r="AM1297" s="204"/>
      <c r="AN1297" s="230">
        <v>22</v>
      </c>
      <c r="AO1297" s="231">
        <f t="shared" si="446"/>
        <v>0</v>
      </c>
      <c r="AP1297" s="232">
        <v>0.05</v>
      </c>
      <c r="AQ1297" s="233" t="s">
        <v>41</v>
      </c>
      <c r="AR1297" s="234">
        <f t="shared" si="447"/>
        <v>0</v>
      </c>
      <c r="AS1297" s="235"/>
      <c r="AT1297" s="236"/>
      <c r="AU1297" s="237"/>
      <c r="AV1297" s="238">
        <v>24</v>
      </c>
      <c r="AW1297" s="239">
        <f>'[1]Nastavení cen'!$H$17</f>
        <v>390</v>
      </c>
      <c r="AX1297" s="240">
        <v>53</v>
      </c>
    </row>
    <row r="1298" spans="1:50" ht="17.25" hidden="1" customHeight="1" x14ac:dyDescent="0.3">
      <c r="A1298" s="213"/>
      <c r="B1298" s="214"/>
      <c r="C1298" s="215"/>
      <c r="D1298" s="186"/>
      <c r="E1298" s="184"/>
      <c r="F1298" s="185"/>
      <c r="G1298" s="186"/>
      <c r="H1298" s="186"/>
      <c r="I1298" s="187"/>
      <c r="J1298" s="188"/>
      <c r="K1298" s="216"/>
      <c r="L1298" s="186"/>
      <c r="M1298" s="186"/>
      <c r="N1298" s="187"/>
      <c r="O1298" s="191"/>
      <c r="P1298" s="434" t="s">
        <v>1191</v>
      </c>
      <c r="Q1298" s="218"/>
      <c r="R1298" s="219">
        <f t="shared" si="418"/>
        <v>0</v>
      </c>
      <c r="S1298" s="219">
        <f t="shared" si="419"/>
        <v>7</v>
      </c>
      <c r="T1298" s="195"/>
      <c r="U1298" s="196">
        <v>1</v>
      </c>
      <c r="V1298" s="89">
        <f t="shared" si="414"/>
        <v>0</v>
      </c>
      <c r="W1298" s="220" t="s">
        <v>1366</v>
      </c>
      <c r="X1298" s="221" t="s">
        <v>1367</v>
      </c>
      <c r="Y1298" s="222" t="s">
        <v>1328</v>
      </c>
      <c r="Z1298" s="199"/>
      <c r="AA1298" s="218"/>
      <c r="AB1298" s="223">
        <v>0</v>
      </c>
      <c r="AC1298" s="224" t="s">
        <v>48</v>
      </c>
      <c r="AD1298" s="225">
        <f t="shared" si="420"/>
        <v>33</v>
      </c>
      <c r="AE1298" s="226">
        <f>CEILING(AD1298+AD1298*'[1]Nastavení cen'!$J$17,1)</f>
        <v>49</v>
      </c>
      <c r="AF1298" s="226">
        <f t="shared" si="421"/>
        <v>0</v>
      </c>
      <c r="AG1298" s="241">
        <f>CEILING(AX1298+(AX1298*'[1]Nastavení cen'!$G$17),1)</f>
        <v>40</v>
      </c>
      <c r="AH1298" s="242">
        <f>CEILING(AG1298*'[1]Nastavení cen'!$K$17,1)+AG1298</f>
        <v>52</v>
      </c>
      <c r="AI1298" s="242">
        <f t="shared" si="445"/>
        <v>0</v>
      </c>
      <c r="AJ1298" s="228">
        <f t="shared" si="422"/>
        <v>101</v>
      </c>
      <c r="AK1298" s="218"/>
      <c r="AL1298" s="229">
        <f t="shared" si="423"/>
        <v>0</v>
      </c>
      <c r="AM1298" s="204"/>
      <c r="AN1298" s="230">
        <v>0.8</v>
      </c>
      <c r="AO1298" s="231">
        <f t="shared" si="446"/>
        <v>0</v>
      </c>
      <c r="AP1298" s="232">
        <v>0.05</v>
      </c>
      <c r="AQ1298" s="233" t="s">
        <v>41</v>
      </c>
      <c r="AR1298" s="234">
        <f t="shared" si="447"/>
        <v>0</v>
      </c>
      <c r="AS1298" s="235"/>
      <c r="AT1298" s="236"/>
      <c r="AU1298" s="237"/>
      <c r="AV1298" s="238" t="s">
        <v>1329</v>
      </c>
      <c r="AW1298" s="239">
        <f>'[1]Nastavení cen'!$H$17</f>
        <v>390</v>
      </c>
      <c r="AX1298" s="240">
        <v>40</v>
      </c>
    </row>
    <row r="1299" spans="1:50" ht="17.25" hidden="1" customHeight="1" x14ac:dyDescent="0.3">
      <c r="A1299" s="213"/>
      <c r="B1299" s="214"/>
      <c r="C1299" s="215"/>
      <c r="D1299" s="186"/>
      <c r="E1299" s="184"/>
      <c r="F1299" s="185"/>
      <c r="G1299" s="186"/>
      <c r="H1299" s="186"/>
      <c r="I1299" s="187"/>
      <c r="J1299" s="188"/>
      <c r="K1299" s="216"/>
      <c r="L1299" s="186"/>
      <c r="M1299" s="186"/>
      <c r="N1299" s="187"/>
      <c r="O1299" s="191"/>
      <c r="P1299" s="434" t="s">
        <v>1191</v>
      </c>
      <c r="Q1299" s="218"/>
      <c r="R1299" s="219">
        <f t="shared" si="418"/>
        <v>0</v>
      </c>
      <c r="S1299" s="219">
        <f t="shared" si="419"/>
        <v>7</v>
      </c>
      <c r="T1299" s="195"/>
      <c r="U1299" s="196">
        <v>5</v>
      </c>
      <c r="V1299" s="89">
        <f t="shared" si="414"/>
        <v>0</v>
      </c>
      <c r="W1299" s="220" t="s">
        <v>1366</v>
      </c>
      <c r="X1299" s="221" t="s">
        <v>1367</v>
      </c>
      <c r="Y1299" s="222" t="s">
        <v>1330</v>
      </c>
      <c r="Z1299" s="199"/>
      <c r="AA1299" s="218"/>
      <c r="AB1299" s="223">
        <v>0</v>
      </c>
      <c r="AC1299" s="224" t="s">
        <v>48</v>
      </c>
      <c r="AD1299" s="225">
        <f t="shared" si="420"/>
        <v>33</v>
      </c>
      <c r="AE1299" s="226">
        <f>CEILING(AD1299+AD1299*'[1]Nastavení cen'!$J$17,1)</f>
        <v>49</v>
      </c>
      <c r="AF1299" s="226">
        <f t="shared" si="421"/>
        <v>0</v>
      </c>
      <c r="AG1299" s="227">
        <f>CEILING(AX1299+(AX1299*'[1]Nastavení cen'!$G$17),1)</f>
        <v>40</v>
      </c>
      <c r="AH1299" s="227">
        <f>CEILING(AG1299*'[1]Nastavení cen'!$K$17,1)+AG1299</f>
        <v>52</v>
      </c>
      <c r="AI1299" s="227">
        <f t="shared" si="445"/>
        <v>0</v>
      </c>
      <c r="AJ1299" s="228">
        <f t="shared" si="422"/>
        <v>101</v>
      </c>
      <c r="AK1299" s="218"/>
      <c r="AL1299" s="229">
        <f t="shared" si="423"/>
        <v>0</v>
      </c>
      <c r="AM1299" s="204"/>
      <c r="AN1299" s="230">
        <v>0.8</v>
      </c>
      <c r="AO1299" s="231">
        <f t="shared" si="446"/>
        <v>0</v>
      </c>
      <c r="AP1299" s="232">
        <v>0.05</v>
      </c>
      <c r="AQ1299" s="233" t="s">
        <v>41</v>
      </c>
      <c r="AR1299" s="234">
        <f t="shared" si="447"/>
        <v>0</v>
      </c>
      <c r="AS1299" s="235"/>
      <c r="AT1299" s="236"/>
      <c r="AU1299" s="237"/>
      <c r="AV1299" s="238" t="s">
        <v>1329</v>
      </c>
      <c r="AW1299" s="239">
        <f>'[1]Nastavení cen'!$H$17</f>
        <v>390</v>
      </c>
      <c r="AX1299" s="240">
        <v>40</v>
      </c>
    </row>
    <row r="1300" spans="1:50" ht="17.25" hidden="1" customHeight="1" x14ac:dyDescent="0.3">
      <c r="A1300" s="213"/>
      <c r="B1300" s="214"/>
      <c r="C1300" s="215"/>
      <c r="D1300" s="186"/>
      <c r="E1300" s="184"/>
      <c r="F1300" s="185"/>
      <c r="G1300" s="186"/>
      <c r="H1300" s="186"/>
      <c r="I1300" s="187"/>
      <c r="J1300" s="188"/>
      <c r="K1300" s="216"/>
      <c r="L1300" s="186"/>
      <c r="M1300" s="186"/>
      <c r="N1300" s="187"/>
      <c r="O1300" s="191"/>
      <c r="P1300" s="434" t="s">
        <v>1191</v>
      </c>
      <c r="Q1300" s="218"/>
      <c r="R1300" s="219">
        <f t="shared" si="418"/>
        <v>0</v>
      </c>
      <c r="S1300" s="219">
        <f t="shared" si="419"/>
        <v>7</v>
      </c>
      <c r="T1300" s="195"/>
      <c r="U1300" s="196">
        <v>1</v>
      </c>
      <c r="V1300" s="89">
        <f t="shared" si="414"/>
        <v>0</v>
      </c>
      <c r="W1300" s="220" t="s">
        <v>1366</v>
      </c>
      <c r="X1300" s="221" t="s">
        <v>1367</v>
      </c>
      <c r="Y1300" s="222" t="s">
        <v>1331</v>
      </c>
      <c r="Z1300" s="199"/>
      <c r="AA1300" s="218"/>
      <c r="AB1300" s="223">
        <v>0</v>
      </c>
      <c r="AC1300" s="224" t="s">
        <v>48</v>
      </c>
      <c r="AD1300" s="225">
        <f t="shared" si="420"/>
        <v>33</v>
      </c>
      <c r="AE1300" s="226">
        <f>CEILING(AD1300+AD1300*'[1]Nastavení cen'!$J$17,1)</f>
        <v>49</v>
      </c>
      <c r="AF1300" s="226">
        <f t="shared" si="421"/>
        <v>0</v>
      </c>
      <c r="AG1300" s="241">
        <f>CEILING(AX1300+(AX1300*'[1]Nastavení cen'!$G$17),1)</f>
        <v>50</v>
      </c>
      <c r="AH1300" s="242">
        <f>CEILING(AG1300*'[1]Nastavení cen'!$K$17,1)+AG1300</f>
        <v>65</v>
      </c>
      <c r="AI1300" s="242">
        <f t="shared" si="445"/>
        <v>0</v>
      </c>
      <c r="AJ1300" s="228">
        <f t="shared" si="422"/>
        <v>114</v>
      </c>
      <c r="AK1300" s="218"/>
      <c r="AL1300" s="229">
        <f t="shared" si="423"/>
        <v>0</v>
      </c>
      <c r="AM1300" s="204"/>
      <c r="AN1300" s="230">
        <v>1</v>
      </c>
      <c r="AO1300" s="231">
        <f t="shared" si="446"/>
        <v>0</v>
      </c>
      <c r="AP1300" s="232">
        <v>0.05</v>
      </c>
      <c r="AQ1300" s="233" t="s">
        <v>41</v>
      </c>
      <c r="AR1300" s="234">
        <f t="shared" si="447"/>
        <v>0</v>
      </c>
      <c r="AS1300" s="235"/>
      <c r="AT1300" s="236"/>
      <c r="AU1300" s="237"/>
      <c r="AV1300" s="238" t="s">
        <v>1329</v>
      </c>
      <c r="AW1300" s="239">
        <f>'[1]Nastavení cen'!$H$17</f>
        <v>390</v>
      </c>
      <c r="AX1300" s="240">
        <v>50</v>
      </c>
    </row>
    <row r="1301" spans="1:50" ht="17.25" hidden="1" customHeight="1" x14ac:dyDescent="0.3">
      <c r="A1301" s="213"/>
      <c r="B1301" s="214"/>
      <c r="C1301" s="215"/>
      <c r="D1301" s="186"/>
      <c r="E1301" s="184"/>
      <c r="F1301" s="185"/>
      <c r="G1301" s="186"/>
      <c r="H1301" s="186"/>
      <c r="I1301" s="187"/>
      <c r="J1301" s="188"/>
      <c r="K1301" s="216"/>
      <c r="L1301" s="186"/>
      <c r="M1301" s="186"/>
      <c r="N1301" s="187"/>
      <c r="O1301" s="191"/>
      <c r="P1301" s="434" t="s">
        <v>1191</v>
      </c>
      <c r="Q1301" s="218"/>
      <c r="R1301" s="219">
        <f t="shared" si="418"/>
        <v>0</v>
      </c>
      <c r="S1301" s="219">
        <f t="shared" si="419"/>
        <v>7</v>
      </c>
      <c r="T1301" s="195"/>
      <c r="U1301" s="196">
        <v>5</v>
      </c>
      <c r="V1301" s="89">
        <f t="shared" si="414"/>
        <v>0</v>
      </c>
      <c r="W1301" s="220" t="s">
        <v>1366</v>
      </c>
      <c r="X1301" s="221" t="s">
        <v>1367</v>
      </c>
      <c r="Y1301" s="222" t="s">
        <v>1332</v>
      </c>
      <c r="Z1301" s="199"/>
      <c r="AA1301" s="218"/>
      <c r="AB1301" s="223">
        <v>0</v>
      </c>
      <c r="AC1301" s="224" t="s">
        <v>48</v>
      </c>
      <c r="AD1301" s="225">
        <f t="shared" si="420"/>
        <v>33</v>
      </c>
      <c r="AE1301" s="226">
        <f>CEILING(AD1301+AD1301*'[1]Nastavení cen'!$J$17,1)</f>
        <v>49</v>
      </c>
      <c r="AF1301" s="226">
        <f t="shared" si="421"/>
        <v>0</v>
      </c>
      <c r="AG1301" s="227">
        <f>CEILING(AX1301+(AX1301*'[1]Nastavení cen'!$G$17),1)</f>
        <v>50</v>
      </c>
      <c r="AH1301" s="227">
        <f>CEILING(AG1301*'[1]Nastavení cen'!$K$17,1)+AG1301</f>
        <v>65</v>
      </c>
      <c r="AI1301" s="227">
        <f t="shared" si="445"/>
        <v>0</v>
      </c>
      <c r="AJ1301" s="228">
        <f t="shared" si="422"/>
        <v>114</v>
      </c>
      <c r="AK1301" s="218"/>
      <c r="AL1301" s="229">
        <f t="shared" si="423"/>
        <v>0</v>
      </c>
      <c r="AM1301" s="204"/>
      <c r="AN1301" s="230">
        <v>1</v>
      </c>
      <c r="AO1301" s="231">
        <f t="shared" si="446"/>
        <v>0</v>
      </c>
      <c r="AP1301" s="232">
        <v>0.05</v>
      </c>
      <c r="AQ1301" s="233" t="s">
        <v>41</v>
      </c>
      <c r="AR1301" s="234">
        <f t="shared" si="447"/>
        <v>0</v>
      </c>
      <c r="AS1301" s="235"/>
      <c r="AT1301" s="236"/>
      <c r="AU1301" s="237"/>
      <c r="AV1301" s="238" t="s">
        <v>1329</v>
      </c>
      <c r="AW1301" s="239">
        <f>'[1]Nastavení cen'!$H$17</f>
        <v>390</v>
      </c>
      <c r="AX1301" s="240">
        <v>50</v>
      </c>
    </row>
    <row r="1302" spans="1:50" ht="17.25" hidden="1" customHeight="1" x14ac:dyDescent="0.3">
      <c r="A1302" s="213"/>
      <c r="B1302" s="214"/>
      <c r="C1302" s="215"/>
      <c r="D1302" s="186"/>
      <c r="E1302" s="184"/>
      <c r="F1302" s="185"/>
      <c r="G1302" s="186"/>
      <c r="H1302" s="186"/>
      <c r="I1302" s="187"/>
      <c r="J1302" s="188"/>
      <c r="K1302" s="216"/>
      <c r="L1302" s="186"/>
      <c r="M1302" s="186"/>
      <c r="N1302" s="187"/>
      <c r="O1302" s="191"/>
      <c r="P1302" s="434" t="s">
        <v>1191</v>
      </c>
      <c r="Q1302" s="218"/>
      <c r="R1302" s="219">
        <f t="shared" si="418"/>
        <v>0</v>
      </c>
      <c r="S1302" s="219">
        <f t="shared" si="419"/>
        <v>7</v>
      </c>
      <c r="T1302" s="195"/>
      <c r="U1302" s="196">
        <v>2</v>
      </c>
      <c r="V1302" s="89">
        <f t="shared" si="414"/>
        <v>0</v>
      </c>
      <c r="W1302" s="220" t="s">
        <v>1366</v>
      </c>
      <c r="X1302" s="221" t="s">
        <v>1367</v>
      </c>
      <c r="Y1302" s="222" t="s">
        <v>1333</v>
      </c>
      <c r="Z1302" s="199"/>
      <c r="AA1302" s="218"/>
      <c r="AB1302" s="223">
        <v>0</v>
      </c>
      <c r="AC1302" s="224" t="s">
        <v>48</v>
      </c>
      <c r="AD1302" s="225">
        <f t="shared" si="420"/>
        <v>33</v>
      </c>
      <c r="AE1302" s="226">
        <f>CEILING(AD1302+AD1302*'[1]Nastavení cen'!$J$17,1)</f>
        <v>49</v>
      </c>
      <c r="AF1302" s="226">
        <f t="shared" si="421"/>
        <v>0</v>
      </c>
      <c r="AG1302" s="241">
        <f>CEILING(AX1302+(AX1302*'[1]Nastavení cen'!$G$17),1)</f>
        <v>60</v>
      </c>
      <c r="AH1302" s="242">
        <f>CEILING(AG1302*'[1]Nastavení cen'!$K$17,1)+AG1302</f>
        <v>78</v>
      </c>
      <c r="AI1302" s="242">
        <f t="shared" si="445"/>
        <v>0</v>
      </c>
      <c r="AJ1302" s="228">
        <f t="shared" si="422"/>
        <v>127</v>
      </c>
      <c r="AK1302" s="218"/>
      <c r="AL1302" s="229">
        <f t="shared" si="423"/>
        <v>0</v>
      </c>
      <c r="AM1302" s="204"/>
      <c r="AN1302" s="230">
        <v>1.2</v>
      </c>
      <c r="AO1302" s="231">
        <f t="shared" si="446"/>
        <v>0</v>
      </c>
      <c r="AP1302" s="232">
        <v>0.05</v>
      </c>
      <c r="AQ1302" s="233" t="s">
        <v>41</v>
      </c>
      <c r="AR1302" s="234">
        <f t="shared" si="447"/>
        <v>0</v>
      </c>
      <c r="AS1302" s="235"/>
      <c r="AT1302" s="236"/>
      <c r="AU1302" s="237"/>
      <c r="AV1302" s="238" t="s">
        <v>1329</v>
      </c>
      <c r="AW1302" s="239">
        <f>'[1]Nastavení cen'!$H$17</f>
        <v>390</v>
      </c>
      <c r="AX1302" s="240">
        <v>60</v>
      </c>
    </row>
    <row r="1303" spans="1:50" ht="17.25" hidden="1" customHeight="1" x14ac:dyDescent="0.3">
      <c r="A1303" s="213"/>
      <c r="B1303" s="214"/>
      <c r="C1303" s="215"/>
      <c r="D1303" s="186"/>
      <c r="E1303" s="184"/>
      <c r="F1303" s="185"/>
      <c r="G1303" s="186"/>
      <c r="H1303" s="186"/>
      <c r="I1303" s="187"/>
      <c r="J1303" s="188"/>
      <c r="K1303" s="216"/>
      <c r="L1303" s="186"/>
      <c r="M1303" s="186"/>
      <c r="N1303" s="187"/>
      <c r="O1303" s="191"/>
      <c r="P1303" s="434" t="s">
        <v>1191</v>
      </c>
      <c r="Q1303" s="218"/>
      <c r="R1303" s="219">
        <f t="shared" si="418"/>
        <v>0</v>
      </c>
      <c r="S1303" s="219">
        <f t="shared" si="419"/>
        <v>7</v>
      </c>
      <c r="T1303" s="195"/>
      <c r="U1303" s="196">
        <v>5</v>
      </c>
      <c r="V1303" s="89">
        <f t="shared" si="414"/>
        <v>0</v>
      </c>
      <c r="W1303" s="220" t="s">
        <v>1366</v>
      </c>
      <c r="X1303" s="221" t="s">
        <v>1367</v>
      </c>
      <c r="Y1303" s="222" t="s">
        <v>1334</v>
      </c>
      <c r="Z1303" s="199"/>
      <c r="AA1303" s="218"/>
      <c r="AB1303" s="223">
        <v>0</v>
      </c>
      <c r="AC1303" s="224" t="s">
        <v>48</v>
      </c>
      <c r="AD1303" s="225">
        <f t="shared" si="420"/>
        <v>33</v>
      </c>
      <c r="AE1303" s="226">
        <f>CEILING(AD1303+AD1303*'[1]Nastavení cen'!$J$17,1)</f>
        <v>49</v>
      </c>
      <c r="AF1303" s="226">
        <f t="shared" si="421"/>
        <v>0</v>
      </c>
      <c r="AG1303" s="227">
        <f>CEILING(AX1303+(AX1303*'[1]Nastavení cen'!$G$17),1)</f>
        <v>60</v>
      </c>
      <c r="AH1303" s="227">
        <f>CEILING(AG1303*'[1]Nastavení cen'!$K$17,1)+AG1303</f>
        <v>78</v>
      </c>
      <c r="AI1303" s="227">
        <f t="shared" si="445"/>
        <v>0</v>
      </c>
      <c r="AJ1303" s="228">
        <f t="shared" si="422"/>
        <v>127</v>
      </c>
      <c r="AK1303" s="218"/>
      <c r="AL1303" s="229">
        <f t="shared" si="423"/>
        <v>0</v>
      </c>
      <c r="AM1303" s="204"/>
      <c r="AN1303" s="230">
        <v>1.2</v>
      </c>
      <c r="AO1303" s="231">
        <f t="shared" si="446"/>
        <v>0</v>
      </c>
      <c r="AP1303" s="232">
        <v>0.05</v>
      </c>
      <c r="AQ1303" s="233" t="s">
        <v>41</v>
      </c>
      <c r="AR1303" s="234">
        <f t="shared" si="447"/>
        <v>0</v>
      </c>
      <c r="AS1303" s="235"/>
      <c r="AT1303" s="236"/>
      <c r="AU1303" s="237"/>
      <c r="AV1303" s="238" t="s">
        <v>1329</v>
      </c>
      <c r="AW1303" s="239">
        <f>'[1]Nastavení cen'!$H$17</f>
        <v>390</v>
      </c>
      <c r="AX1303" s="240">
        <v>60</v>
      </c>
    </row>
    <row r="1304" spans="1:50" ht="17.25" hidden="1" customHeight="1" x14ac:dyDescent="0.3">
      <c r="A1304" s="213"/>
      <c r="B1304" s="214"/>
      <c r="C1304" s="215"/>
      <c r="D1304" s="186"/>
      <c r="E1304" s="184"/>
      <c r="F1304" s="185"/>
      <c r="G1304" s="186"/>
      <c r="H1304" s="186"/>
      <c r="I1304" s="187"/>
      <c r="J1304" s="188"/>
      <c r="K1304" s="216"/>
      <c r="L1304" s="186"/>
      <c r="M1304" s="186"/>
      <c r="N1304" s="187"/>
      <c r="O1304" s="191"/>
      <c r="P1304" s="434" t="s">
        <v>1191</v>
      </c>
      <c r="Q1304" s="218"/>
      <c r="R1304" s="219">
        <f t="shared" si="418"/>
        <v>0</v>
      </c>
      <c r="S1304" s="219">
        <f t="shared" si="419"/>
        <v>7</v>
      </c>
      <c r="T1304" s="195"/>
      <c r="U1304" s="196">
        <v>2</v>
      </c>
      <c r="V1304" s="89">
        <f t="shared" si="414"/>
        <v>0</v>
      </c>
      <c r="W1304" s="220" t="s">
        <v>1366</v>
      </c>
      <c r="X1304" s="221" t="s">
        <v>1367</v>
      </c>
      <c r="Y1304" s="222" t="s">
        <v>1335</v>
      </c>
      <c r="Z1304" s="199"/>
      <c r="AA1304" s="218"/>
      <c r="AB1304" s="223">
        <v>0</v>
      </c>
      <c r="AC1304" s="224" t="s">
        <v>48</v>
      </c>
      <c r="AD1304" s="225">
        <f t="shared" si="420"/>
        <v>33</v>
      </c>
      <c r="AE1304" s="226">
        <f>CEILING(AD1304+AD1304*'[1]Nastavení cen'!$J$17,1)</f>
        <v>49</v>
      </c>
      <c r="AF1304" s="226">
        <f t="shared" si="421"/>
        <v>0</v>
      </c>
      <c r="AG1304" s="241">
        <f>CEILING(AX1304+(AX1304*'[1]Nastavení cen'!$G$17),1)</f>
        <v>80</v>
      </c>
      <c r="AH1304" s="242">
        <f>CEILING(AG1304*'[1]Nastavení cen'!$K$17,1)+AG1304</f>
        <v>104</v>
      </c>
      <c r="AI1304" s="242">
        <f t="shared" si="445"/>
        <v>0</v>
      </c>
      <c r="AJ1304" s="228">
        <f t="shared" si="422"/>
        <v>153</v>
      </c>
      <c r="AK1304" s="218"/>
      <c r="AL1304" s="229">
        <f t="shared" si="423"/>
        <v>0</v>
      </c>
      <c r="AM1304" s="204"/>
      <c r="AN1304" s="230">
        <v>1.6</v>
      </c>
      <c r="AO1304" s="231">
        <f t="shared" si="446"/>
        <v>0</v>
      </c>
      <c r="AP1304" s="232">
        <v>0.05</v>
      </c>
      <c r="AQ1304" s="233" t="s">
        <v>41</v>
      </c>
      <c r="AR1304" s="234">
        <f t="shared" si="447"/>
        <v>0</v>
      </c>
      <c r="AS1304" s="235"/>
      <c r="AT1304" s="236"/>
      <c r="AU1304" s="237"/>
      <c r="AV1304" s="238" t="s">
        <v>1329</v>
      </c>
      <c r="AW1304" s="239">
        <f>'[1]Nastavení cen'!$H$17</f>
        <v>390</v>
      </c>
      <c r="AX1304" s="240">
        <v>80</v>
      </c>
    </row>
    <row r="1305" spans="1:50" ht="17.25" hidden="1" customHeight="1" x14ac:dyDescent="0.3">
      <c r="A1305" s="213"/>
      <c r="B1305" s="214"/>
      <c r="C1305" s="215"/>
      <c r="D1305" s="186"/>
      <c r="E1305" s="184"/>
      <c r="F1305" s="185"/>
      <c r="G1305" s="186"/>
      <c r="H1305" s="186"/>
      <c r="I1305" s="187"/>
      <c r="J1305" s="188"/>
      <c r="K1305" s="216"/>
      <c r="L1305" s="186"/>
      <c r="M1305" s="186"/>
      <c r="N1305" s="187"/>
      <c r="O1305" s="191"/>
      <c r="P1305" s="434" t="s">
        <v>1191</v>
      </c>
      <c r="Q1305" s="218"/>
      <c r="R1305" s="219">
        <f t="shared" si="418"/>
        <v>0</v>
      </c>
      <c r="S1305" s="219">
        <f t="shared" si="419"/>
        <v>7</v>
      </c>
      <c r="T1305" s="195"/>
      <c r="U1305" s="196">
        <v>5</v>
      </c>
      <c r="V1305" s="89">
        <f t="shared" si="414"/>
        <v>0</v>
      </c>
      <c r="W1305" s="220" t="s">
        <v>1366</v>
      </c>
      <c r="X1305" s="221" t="s">
        <v>1367</v>
      </c>
      <c r="Y1305" s="222" t="s">
        <v>1336</v>
      </c>
      <c r="Z1305" s="199"/>
      <c r="AA1305" s="218"/>
      <c r="AB1305" s="223">
        <v>0</v>
      </c>
      <c r="AC1305" s="224" t="s">
        <v>48</v>
      </c>
      <c r="AD1305" s="225">
        <f t="shared" si="420"/>
        <v>33</v>
      </c>
      <c r="AE1305" s="226">
        <f>CEILING(AD1305+AD1305*'[1]Nastavení cen'!$J$17,1)</f>
        <v>49</v>
      </c>
      <c r="AF1305" s="226">
        <f t="shared" si="421"/>
        <v>0</v>
      </c>
      <c r="AG1305" s="227">
        <f>CEILING(AX1305+(AX1305*'[1]Nastavení cen'!$G$17),1)</f>
        <v>80</v>
      </c>
      <c r="AH1305" s="227">
        <f>CEILING(AG1305*'[1]Nastavení cen'!$K$17,1)+AG1305</f>
        <v>104</v>
      </c>
      <c r="AI1305" s="227">
        <f t="shared" si="445"/>
        <v>0</v>
      </c>
      <c r="AJ1305" s="228">
        <f t="shared" si="422"/>
        <v>153</v>
      </c>
      <c r="AK1305" s="218"/>
      <c r="AL1305" s="229">
        <f t="shared" si="423"/>
        <v>0</v>
      </c>
      <c r="AM1305" s="204"/>
      <c r="AN1305" s="230">
        <v>1.6</v>
      </c>
      <c r="AO1305" s="231">
        <f t="shared" si="446"/>
        <v>0</v>
      </c>
      <c r="AP1305" s="232">
        <v>0.05</v>
      </c>
      <c r="AQ1305" s="233" t="s">
        <v>41</v>
      </c>
      <c r="AR1305" s="234">
        <f t="shared" si="447"/>
        <v>0</v>
      </c>
      <c r="AS1305" s="235"/>
      <c r="AT1305" s="236"/>
      <c r="AU1305" s="237"/>
      <c r="AV1305" s="238" t="s">
        <v>1329</v>
      </c>
      <c r="AW1305" s="239">
        <f>'[1]Nastavení cen'!$H$17</f>
        <v>390</v>
      </c>
      <c r="AX1305" s="240">
        <v>80</v>
      </c>
    </row>
    <row r="1306" spans="1:50" ht="17.25" hidden="1" customHeight="1" x14ac:dyDescent="0.3">
      <c r="A1306" s="213"/>
      <c r="B1306" s="214"/>
      <c r="C1306" s="215"/>
      <c r="D1306" s="186"/>
      <c r="E1306" s="184"/>
      <c r="F1306" s="185"/>
      <c r="G1306" s="186"/>
      <c r="H1306" s="186"/>
      <c r="I1306" s="187"/>
      <c r="J1306" s="188"/>
      <c r="K1306" s="216"/>
      <c r="L1306" s="186"/>
      <c r="M1306" s="186"/>
      <c r="N1306" s="187"/>
      <c r="O1306" s="191"/>
      <c r="P1306" s="434" t="s">
        <v>1191</v>
      </c>
      <c r="Q1306" s="218"/>
      <c r="R1306" s="219">
        <f t="shared" si="418"/>
        <v>0</v>
      </c>
      <c r="S1306" s="219">
        <f t="shared" si="419"/>
        <v>7</v>
      </c>
      <c r="T1306" s="195"/>
      <c r="U1306" s="196">
        <v>2</v>
      </c>
      <c r="V1306" s="89">
        <f t="shared" si="414"/>
        <v>0</v>
      </c>
      <c r="W1306" s="220" t="s">
        <v>1366</v>
      </c>
      <c r="X1306" s="221" t="s">
        <v>1367</v>
      </c>
      <c r="Y1306" s="222" t="s">
        <v>1337</v>
      </c>
      <c r="Z1306" s="199"/>
      <c r="AA1306" s="218"/>
      <c r="AB1306" s="223">
        <v>0</v>
      </c>
      <c r="AC1306" s="224" t="s">
        <v>48</v>
      </c>
      <c r="AD1306" s="225">
        <f t="shared" si="420"/>
        <v>33</v>
      </c>
      <c r="AE1306" s="226">
        <f>CEILING(AD1306+AD1306*'[1]Nastavení cen'!$J$17,1)</f>
        <v>49</v>
      </c>
      <c r="AF1306" s="226">
        <f t="shared" si="421"/>
        <v>0</v>
      </c>
      <c r="AG1306" s="241">
        <f>CEILING(AX1306+(AX1306*'[1]Nastavení cen'!$G$17),1)</f>
        <v>100</v>
      </c>
      <c r="AH1306" s="242">
        <f>CEILING(AG1306*'[1]Nastavení cen'!$K$17,1)+AG1306</f>
        <v>130</v>
      </c>
      <c r="AI1306" s="242">
        <f t="shared" si="445"/>
        <v>0</v>
      </c>
      <c r="AJ1306" s="228">
        <f t="shared" si="422"/>
        <v>179</v>
      </c>
      <c r="AK1306" s="218"/>
      <c r="AL1306" s="229">
        <f t="shared" si="423"/>
        <v>0</v>
      </c>
      <c r="AM1306" s="204"/>
      <c r="AN1306" s="230">
        <v>2</v>
      </c>
      <c r="AO1306" s="231">
        <f t="shared" si="446"/>
        <v>0</v>
      </c>
      <c r="AP1306" s="232">
        <v>0.05</v>
      </c>
      <c r="AQ1306" s="233" t="s">
        <v>41</v>
      </c>
      <c r="AR1306" s="234">
        <f t="shared" si="447"/>
        <v>0</v>
      </c>
      <c r="AS1306" s="235"/>
      <c r="AT1306" s="236"/>
      <c r="AU1306" s="237"/>
      <c r="AV1306" s="238" t="s">
        <v>1329</v>
      </c>
      <c r="AW1306" s="239">
        <f>'[1]Nastavení cen'!$H$17</f>
        <v>390</v>
      </c>
      <c r="AX1306" s="240">
        <v>100</v>
      </c>
    </row>
    <row r="1307" spans="1:50" ht="17.25" hidden="1" customHeight="1" x14ac:dyDescent="0.3">
      <c r="A1307" s="213"/>
      <c r="B1307" s="214"/>
      <c r="C1307" s="215"/>
      <c r="D1307" s="186"/>
      <c r="E1307" s="184"/>
      <c r="F1307" s="185"/>
      <c r="G1307" s="186"/>
      <c r="H1307" s="186"/>
      <c r="I1307" s="187"/>
      <c r="J1307" s="188"/>
      <c r="K1307" s="216"/>
      <c r="L1307" s="186"/>
      <c r="M1307" s="186"/>
      <c r="N1307" s="187"/>
      <c r="O1307" s="191"/>
      <c r="P1307" s="434" t="s">
        <v>1191</v>
      </c>
      <c r="Q1307" s="218"/>
      <c r="R1307" s="219">
        <f t="shared" si="418"/>
        <v>0</v>
      </c>
      <c r="S1307" s="219">
        <f t="shared" si="419"/>
        <v>7</v>
      </c>
      <c r="T1307" s="195"/>
      <c r="U1307" s="196">
        <v>5</v>
      </c>
      <c r="V1307" s="89">
        <f t="shared" si="414"/>
        <v>0</v>
      </c>
      <c r="W1307" s="220" t="s">
        <v>1366</v>
      </c>
      <c r="X1307" s="221" t="s">
        <v>1367</v>
      </c>
      <c r="Y1307" s="222" t="s">
        <v>1338</v>
      </c>
      <c r="Z1307" s="199"/>
      <c r="AA1307" s="218"/>
      <c r="AB1307" s="223">
        <v>0</v>
      </c>
      <c r="AC1307" s="224" t="s">
        <v>48</v>
      </c>
      <c r="AD1307" s="225">
        <f t="shared" si="420"/>
        <v>33</v>
      </c>
      <c r="AE1307" s="226">
        <f>CEILING(AD1307+AD1307*'[1]Nastavení cen'!$J$17,1)</f>
        <v>49</v>
      </c>
      <c r="AF1307" s="226">
        <f t="shared" si="421"/>
        <v>0</v>
      </c>
      <c r="AG1307" s="227">
        <f>CEILING(AX1307+(AX1307*'[1]Nastavení cen'!$G$17),1)</f>
        <v>100</v>
      </c>
      <c r="AH1307" s="227">
        <f>CEILING(AG1307*'[1]Nastavení cen'!$K$17,1)+AG1307</f>
        <v>130</v>
      </c>
      <c r="AI1307" s="227">
        <f t="shared" si="445"/>
        <v>0</v>
      </c>
      <c r="AJ1307" s="228">
        <f t="shared" si="422"/>
        <v>179</v>
      </c>
      <c r="AK1307" s="218"/>
      <c r="AL1307" s="229">
        <f t="shared" si="423"/>
        <v>0</v>
      </c>
      <c r="AM1307" s="204"/>
      <c r="AN1307" s="230">
        <v>2</v>
      </c>
      <c r="AO1307" s="231">
        <f t="shared" si="446"/>
        <v>0</v>
      </c>
      <c r="AP1307" s="232">
        <v>0.05</v>
      </c>
      <c r="AQ1307" s="233" t="s">
        <v>41</v>
      </c>
      <c r="AR1307" s="234">
        <f t="shared" si="447"/>
        <v>0</v>
      </c>
      <c r="AS1307" s="235"/>
      <c r="AT1307" s="236"/>
      <c r="AU1307" s="237"/>
      <c r="AV1307" s="238" t="s">
        <v>1329</v>
      </c>
      <c r="AW1307" s="239">
        <f>'[1]Nastavení cen'!$H$17</f>
        <v>390</v>
      </c>
      <c r="AX1307" s="240">
        <v>100</v>
      </c>
    </row>
    <row r="1308" spans="1:50" ht="17.25" hidden="1" customHeight="1" x14ac:dyDescent="0.3">
      <c r="A1308" s="213"/>
      <c r="B1308" s="214"/>
      <c r="C1308" s="215"/>
      <c r="D1308" s="186"/>
      <c r="E1308" s="184"/>
      <c r="F1308" s="185"/>
      <c r="G1308" s="186"/>
      <c r="H1308" s="186"/>
      <c r="I1308" s="187"/>
      <c r="J1308" s="188"/>
      <c r="K1308" s="216"/>
      <c r="L1308" s="186"/>
      <c r="M1308" s="186"/>
      <c r="N1308" s="187"/>
      <c r="O1308" s="191"/>
      <c r="P1308" s="434" t="s">
        <v>1191</v>
      </c>
      <c r="Q1308" s="218"/>
      <c r="R1308" s="219">
        <f t="shared" si="418"/>
        <v>0</v>
      </c>
      <c r="S1308" s="219">
        <f t="shared" si="419"/>
        <v>7</v>
      </c>
      <c r="T1308" s="195"/>
      <c r="U1308" s="196">
        <v>2</v>
      </c>
      <c r="V1308" s="89">
        <f t="shared" si="414"/>
        <v>0</v>
      </c>
      <c r="W1308" s="220" t="s">
        <v>1366</v>
      </c>
      <c r="X1308" s="221" t="s">
        <v>1367</v>
      </c>
      <c r="Y1308" s="222" t="s">
        <v>1368</v>
      </c>
      <c r="Z1308" s="199"/>
      <c r="AA1308" s="218"/>
      <c r="AB1308" s="223">
        <v>0</v>
      </c>
      <c r="AC1308" s="224" t="s">
        <v>48</v>
      </c>
      <c r="AD1308" s="225">
        <f t="shared" si="420"/>
        <v>33</v>
      </c>
      <c r="AE1308" s="226">
        <f>CEILING(AD1308+AD1308*'[1]Nastavení cen'!$J$17,1)</f>
        <v>49</v>
      </c>
      <c r="AF1308" s="226">
        <f t="shared" si="421"/>
        <v>0</v>
      </c>
      <c r="AG1308" s="241">
        <f>CEILING(AX1308+(AX1308*'[1]Nastavení cen'!$G$17),1)</f>
        <v>120</v>
      </c>
      <c r="AH1308" s="242">
        <f>CEILING(AG1308*'[1]Nastavení cen'!$K$17,1)+AG1308</f>
        <v>156</v>
      </c>
      <c r="AI1308" s="242">
        <f t="shared" si="445"/>
        <v>0</v>
      </c>
      <c r="AJ1308" s="228">
        <f t="shared" si="422"/>
        <v>205</v>
      </c>
      <c r="AK1308" s="218"/>
      <c r="AL1308" s="229">
        <f t="shared" si="423"/>
        <v>0</v>
      </c>
      <c r="AM1308" s="204"/>
      <c r="AN1308" s="230">
        <v>2.4</v>
      </c>
      <c r="AO1308" s="231">
        <f t="shared" si="446"/>
        <v>0</v>
      </c>
      <c r="AP1308" s="232">
        <v>0.05</v>
      </c>
      <c r="AQ1308" s="233" t="s">
        <v>41</v>
      </c>
      <c r="AR1308" s="234">
        <f t="shared" si="447"/>
        <v>0</v>
      </c>
      <c r="AS1308" s="235"/>
      <c r="AT1308" s="236"/>
      <c r="AU1308" s="237"/>
      <c r="AV1308" s="238">
        <v>5</v>
      </c>
      <c r="AW1308" s="239">
        <f>'[1]Nastavení cen'!$H$17</f>
        <v>390</v>
      </c>
      <c r="AX1308" s="240">
        <v>120</v>
      </c>
    </row>
    <row r="1309" spans="1:50" ht="17.25" hidden="1" customHeight="1" x14ac:dyDescent="0.3">
      <c r="A1309" s="213"/>
      <c r="B1309" s="214"/>
      <c r="C1309" s="215"/>
      <c r="D1309" s="186"/>
      <c r="E1309" s="184"/>
      <c r="F1309" s="185"/>
      <c r="G1309" s="186"/>
      <c r="H1309" s="186"/>
      <c r="I1309" s="187"/>
      <c r="J1309" s="188"/>
      <c r="K1309" s="216"/>
      <c r="L1309" s="186"/>
      <c r="M1309" s="186"/>
      <c r="N1309" s="187"/>
      <c r="O1309" s="191"/>
      <c r="P1309" s="434" t="s">
        <v>1191</v>
      </c>
      <c r="Q1309" s="218"/>
      <c r="R1309" s="219">
        <f t="shared" si="418"/>
        <v>0</v>
      </c>
      <c r="S1309" s="219">
        <f t="shared" si="419"/>
        <v>7</v>
      </c>
      <c r="T1309" s="195"/>
      <c r="U1309" s="196">
        <v>5</v>
      </c>
      <c r="V1309" s="89">
        <f t="shared" si="414"/>
        <v>0</v>
      </c>
      <c r="W1309" s="220" t="s">
        <v>1366</v>
      </c>
      <c r="X1309" s="221" t="s">
        <v>1367</v>
      </c>
      <c r="Y1309" s="222" t="s">
        <v>1369</v>
      </c>
      <c r="Z1309" s="199"/>
      <c r="AA1309" s="218"/>
      <c r="AB1309" s="223">
        <v>0</v>
      </c>
      <c r="AC1309" s="224" t="s">
        <v>48</v>
      </c>
      <c r="AD1309" s="225">
        <f t="shared" si="420"/>
        <v>33</v>
      </c>
      <c r="AE1309" s="226">
        <f>CEILING(AD1309+AD1309*'[1]Nastavení cen'!$J$17,1)</f>
        <v>49</v>
      </c>
      <c r="AF1309" s="226">
        <f t="shared" si="421"/>
        <v>0</v>
      </c>
      <c r="AG1309" s="227">
        <f>CEILING(AX1309+(AX1309*'[1]Nastavení cen'!$G$17),1)</f>
        <v>120</v>
      </c>
      <c r="AH1309" s="227">
        <f>CEILING(AG1309*'[1]Nastavení cen'!$K$17,1)+AG1309</f>
        <v>156</v>
      </c>
      <c r="AI1309" s="227">
        <f t="shared" si="445"/>
        <v>0</v>
      </c>
      <c r="AJ1309" s="228">
        <f t="shared" si="422"/>
        <v>205</v>
      </c>
      <c r="AK1309" s="218"/>
      <c r="AL1309" s="229">
        <f t="shared" si="423"/>
        <v>0</v>
      </c>
      <c r="AM1309" s="204"/>
      <c r="AN1309" s="230">
        <v>2.4</v>
      </c>
      <c r="AO1309" s="231">
        <f t="shared" si="446"/>
        <v>0</v>
      </c>
      <c r="AP1309" s="232">
        <v>0.05</v>
      </c>
      <c r="AQ1309" s="233" t="s">
        <v>41</v>
      </c>
      <c r="AR1309" s="234">
        <f t="shared" si="447"/>
        <v>0</v>
      </c>
      <c r="AS1309" s="235"/>
      <c r="AT1309" s="236"/>
      <c r="AU1309" s="237"/>
      <c r="AV1309" s="238">
        <v>5</v>
      </c>
      <c r="AW1309" s="239">
        <f>'[1]Nastavení cen'!$H$17</f>
        <v>390</v>
      </c>
      <c r="AX1309" s="240">
        <v>120</v>
      </c>
    </row>
    <row r="1310" spans="1:50" ht="17.25" hidden="1" customHeight="1" x14ac:dyDescent="0.3">
      <c r="A1310" s="213"/>
      <c r="B1310" s="214"/>
      <c r="C1310" s="215"/>
      <c r="D1310" s="186"/>
      <c r="E1310" s="184"/>
      <c r="F1310" s="185"/>
      <c r="G1310" s="186"/>
      <c r="H1310" s="186"/>
      <c r="I1310" s="187"/>
      <c r="J1310" s="188"/>
      <c r="K1310" s="216"/>
      <c r="L1310" s="186"/>
      <c r="M1310" s="186"/>
      <c r="N1310" s="187"/>
      <c r="O1310" s="191"/>
      <c r="P1310" s="434" t="s">
        <v>1191</v>
      </c>
      <c r="Q1310" s="218"/>
      <c r="R1310" s="219">
        <f t="shared" si="418"/>
        <v>0</v>
      </c>
      <c r="S1310" s="219">
        <f t="shared" si="419"/>
        <v>7</v>
      </c>
      <c r="T1310" s="195"/>
      <c r="U1310" s="196">
        <v>2</v>
      </c>
      <c r="V1310" s="89">
        <f t="shared" si="414"/>
        <v>0</v>
      </c>
      <c r="W1310" s="220" t="s">
        <v>1366</v>
      </c>
      <c r="X1310" s="221" t="s">
        <v>1367</v>
      </c>
      <c r="Y1310" s="222" t="s">
        <v>1370</v>
      </c>
      <c r="Z1310" s="199"/>
      <c r="AA1310" s="218"/>
      <c r="AB1310" s="223">
        <v>0</v>
      </c>
      <c r="AC1310" s="224" t="s">
        <v>48</v>
      </c>
      <c r="AD1310" s="225">
        <f t="shared" si="420"/>
        <v>39</v>
      </c>
      <c r="AE1310" s="226">
        <f>CEILING(AD1310+AD1310*'[1]Nastavení cen'!$J$17,1)</f>
        <v>57</v>
      </c>
      <c r="AF1310" s="226">
        <f t="shared" si="421"/>
        <v>0</v>
      </c>
      <c r="AG1310" s="241">
        <f>CEILING(AX1310+(AX1310*'[1]Nastavení cen'!$G$17),1)</f>
        <v>140</v>
      </c>
      <c r="AH1310" s="242">
        <f>CEILING(AG1310*'[1]Nastavení cen'!$K$17,1)+AG1310</f>
        <v>182</v>
      </c>
      <c r="AI1310" s="242">
        <f t="shared" si="445"/>
        <v>0</v>
      </c>
      <c r="AJ1310" s="228">
        <f t="shared" si="422"/>
        <v>239</v>
      </c>
      <c r="AK1310" s="218"/>
      <c r="AL1310" s="229">
        <f t="shared" si="423"/>
        <v>0</v>
      </c>
      <c r="AM1310" s="204"/>
      <c r="AN1310" s="230">
        <v>2.8</v>
      </c>
      <c r="AO1310" s="231">
        <f t="shared" si="446"/>
        <v>0</v>
      </c>
      <c r="AP1310" s="232">
        <v>0.05</v>
      </c>
      <c r="AQ1310" s="233" t="s">
        <v>41</v>
      </c>
      <c r="AR1310" s="234">
        <f t="shared" si="447"/>
        <v>0</v>
      </c>
      <c r="AS1310" s="235"/>
      <c r="AT1310" s="236"/>
      <c r="AU1310" s="237"/>
      <c r="AV1310" s="238" t="s">
        <v>1371</v>
      </c>
      <c r="AW1310" s="239">
        <f>'[1]Nastavení cen'!$H$17</f>
        <v>390</v>
      </c>
      <c r="AX1310" s="240">
        <v>140</v>
      </c>
    </row>
    <row r="1311" spans="1:50" ht="17.25" hidden="1" customHeight="1" x14ac:dyDescent="0.3">
      <c r="A1311" s="213"/>
      <c r="B1311" s="214"/>
      <c r="C1311" s="215"/>
      <c r="D1311" s="186"/>
      <c r="E1311" s="184"/>
      <c r="F1311" s="185"/>
      <c r="G1311" s="186"/>
      <c r="H1311" s="186"/>
      <c r="I1311" s="187"/>
      <c r="J1311" s="188"/>
      <c r="K1311" s="216"/>
      <c r="L1311" s="186"/>
      <c r="M1311" s="186"/>
      <c r="N1311" s="187"/>
      <c r="O1311" s="191"/>
      <c r="P1311" s="434" t="s">
        <v>1191</v>
      </c>
      <c r="Q1311" s="218"/>
      <c r="R1311" s="219">
        <f t="shared" si="418"/>
        <v>0</v>
      </c>
      <c r="S1311" s="219">
        <f t="shared" si="419"/>
        <v>7</v>
      </c>
      <c r="T1311" s="195"/>
      <c r="U1311" s="196">
        <v>5</v>
      </c>
      <c r="V1311" s="89">
        <f t="shared" si="414"/>
        <v>0</v>
      </c>
      <c r="W1311" s="220" t="s">
        <v>1366</v>
      </c>
      <c r="X1311" s="221" t="s">
        <v>1367</v>
      </c>
      <c r="Y1311" s="222" t="s">
        <v>1372</v>
      </c>
      <c r="Z1311" s="199"/>
      <c r="AA1311" s="218"/>
      <c r="AB1311" s="223">
        <v>0</v>
      </c>
      <c r="AC1311" s="224" t="s">
        <v>48</v>
      </c>
      <c r="AD1311" s="225">
        <f t="shared" si="420"/>
        <v>39</v>
      </c>
      <c r="AE1311" s="226">
        <f>CEILING(AD1311+AD1311*'[1]Nastavení cen'!$J$17,1)</f>
        <v>57</v>
      </c>
      <c r="AF1311" s="226">
        <f t="shared" si="421"/>
        <v>0</v>
      </c>
      <c r="AG1311" s="227">
        <f>CEILING(AX1311+(AX1311*'[1]Nastavení cen'!$G$17),1)</f>
        <v>140</v>
      </c>
      <c r="AH1311" s="227">
        <f>CEILING(AG1311*'[1]Nastavení cen'!$K$17,1)+AG1311</f>
        <v>182</v>
      </c>
      <c r="AI1311" s="227">
        <f t="shared" si="445"/>
        <v>0</v>
      </c>
      <c r="AJ1311" s="228">
        <f t="shared" si="422"/>
        <v>239</v>
      </c>
      <c r="AK1311" s="218"/>
      <c r="AL1311" s="229">
        <f t="shared" si="423"/>
        <v>0</v>
      </c>
      <c r="AM1311" s="204"/>
      <c r="AN1311" s="230">
        <v>2.8</v>
      </c>
      <c r="AO1311" s="231">
        <f t="shared" si="446"/>
        <v>0</v>
      </c>
      <c r="AP1311" s="232">
        <v>0.05</v>
      </c>
      <c r="AQ1311" s="233" t="s">
        <v>41</v>
      </c>
      <c r="AR1311" s="234">
        <f t="shared" si="447"/>
        <v>0</v>
      </c>
      <c r="AS1311" s="235"/>
      <c r="AT1311" s="236"/>
      <c r="AU1311" s="237"/>
      <c r="AV1311" s="238" t="s">
        <v>1371</v>
      </c>
      <c r="AW1311" s="239">
        <f>'[1]Nastavení cen'!$H$17</f>
        <v>390</v>
      </c>
      <c r="AX1311" s="240">
        <v>140</v>
      </c>
    </row>
    <row r="1312" spans="1:50" ht="17.25" hidden="1" customHeight="1" x14ac:dyDescent="0.3">
      <c r="A1312" s="213"/>
      <c r="B1312" s="214"/>
      <c r="C1312" s="215"/>
      <c r="D1312" s="186"/>
      <c r="E1312" s="184"/>
      <c r="F1312" s="185"/>
      <c r="G1312" s="186"/>
      <c r="H1312" s="186"/>
      <c r="I1312" s="187"/>
      <c r="J1312" s="188"/>
      <c r="K1312" s="216"/>
      <c r="L1312" s="186"/>
      <c r="M1312" s="186"/>
      <c r="N1312" s="187"/>
      <c r="O1312" s="191"/>
      <c r="P1312" s="434" t="s">
        <v>1191</v>
      </c>
      <c r="Q1312" s="218"/>
      <c r="R1312" s="219">
        <f t="shared" si="418"/>
        <v>0</v>
      </c>
      <c r="S1312" s="219">
        <f t="shared" si="419"/>
        <v>7</v>
      </c>
      <c r="T1312" s="195"/>
      <c r="U1312" s="196">
        <v>2</v>
      </c>
      <c r="V1312" s="89">
        <f t="shared" si="414"/>
        <v>0</v>
      </c>
      <c r="W1312" s="220" t="s">
        <v>1366</v>
      </c>
      <c r="X1312" s="221" t="s">
        <v>1367</v>
      </c>
      <c r="Y1312" s="222" t="s">
        <v>1373</v>
      </c>
      <c r="Z1312" s="199"/>
      <c r="AA1312" s="218"/>
      <c r="AB1312" s="223">
        <v>0</v>
      </c>
      <c r="AC1312" s="224" t="s">
        <v>48</v>
      </c>
      <c r="AD1312" s="225">
        <f t="shared" si="420"/>
        <v>39</v>
      </c>
      <c r="AE1312" s="226">
        <f>CEILING(AD1312+AD1312*'[1]Nastavení cen'!$J$17,1)</f>
        <v>57</v>
      </c>
      <c r="AF1312" s="226">
        <f t="shared" si="421"/>
        <v>0</v>
      </c>
      <c r="AG1312" s="241">
        <f>CEILING(AX1312+(AX1312*'[1]Nastavení cen'!$G$17),1)</f>
        <v>160</v>
      </c>
      <c r="AH1312" s="242">
        <f>CEILING(AG1312*'[1]Nastavení cen'!$K$17,1)+AG1312</f>
        <v>208</v>
      </c>
      <c r="AI1312" s="242">
        <f t="shared" si="445"/>
        <v>0</v>
      </c>
      <c r="AJ1312" s="228">
        <f t="shared" si="422"/>
        <v>265</v>
      </c>
      <c r="AK1312" s="218"/>
      <c r="AL1312" s="229">
        <f t="shared" si="423"/>
        <v>0</v>
      </c>
      <c r="AM1312" s="204"/>
      <c r="AN1312" s="230">
        <v>3.2</v>
      </c>
      <c r="AO1312" s="231">
        <f t="shared" si="446"/>
        <v>0</v>
      </c>
      <c r="AP1312" s="232">
        <v>0.05</v>
      </c>
      <c r="AQ1312" s="233" t="s">
        <v>41</v>
      </c>
      <c r="AR1312" s="234">
        <f t="shared" si="447"/>
        <v>0</v>
      </c>
      <c r="AS1312" s="235"/>
      <c r="AT1312" s="236"/>
      <c r="AU1312" s="237"/>
      <c r="AV1312" s="238" t="s">
        <v>1371</v>
      </c>
      <c r="AW1312" s="239">
        <f>'[1]Nastavení cen'!$H$17</f>
        <v>390</v>
      </c>
      <c r="AX1312" s="240">
        <v>160</v>
      </c>
    </row>
    <row r="1313" spans="1:50" ht="17.25" hidden="1" customHeight="1" x14ac:dyDescent="0.3">
      <c r="A1313" s="213"/>
      <c r="B1313" s="214"/>
      <c r="C1313" s="215"/>
      <c r="D1313" s="186"/>
      <c r="E1313" s="184"/>
      <c r="F1313" s="185"/>
      <c r="G1313" s="186"/>
      <c r="H1313" s="186"/>
      <c r="I1313" s="187"/>
      <c r="J1313" s="188"/>
      <c r="K1313" s="216"/>
      <c r="L1313" s="186"/>
      <c r="M1313" s="186"/>
      <c r="N1313" s="187"/>
      <c r="O1313" s="191"/>
      <c r="P1313" s="434" t="s">
        <v>1191</v>
      </c>
      <c r="Q1313" s="218"/>
      <c r="R1313" s="219">
        <f t="shared" si="418"/>
        <v>0</v>
      </c>
      <c r="S1313" s="219">
        <f t="shared" si="419"/>
        <v>7</v>
      </c>
      <c r="T1313" s="195"/>
      <c r="U1313" s="196">
        <v>5</v>
      </c>
      <c r="V1313" s="89">
        <f t="shared" si="414"/>
        <v>0</v>
      </c>
      <c r="W1313" s="220" t="s">
        <v>1366</v>
      </c>
      <c r="X1313" s="221" t="s">
        <v>1367</v>
      </c>
      <c r="Y1313" s="222" t="s">
        <v>1374</v>
      </c>
      <c r="Z1313" s="199"/>
      <c r="AA1313" s="218"/>
      <c r="AB1313" s="223">
        <v>0</v>
      </c>
      <c r="AC1313" s="224" t="s">
        <v>48</v>
      </c>
      <c r="AD1313" s="225">
        <f t="shared" si="420"/>
        <v>39</v>
      </c>
      <c r="AE1313" s="226">
        <f>CEILING(AD1313+AD1313*'[1]Nastavení cen'!$J$17,1)</f>
        <v>57</v>
      </c>
      <c r="AF1313" s="226">
        <f t="shared" si="421"/>
        <v>0</v>
      </c>
      <c r="AG1313" s="227">
        <f>CEILING(AX1313+(AX1313*'[1]Nastavení cen'!$G$17),1)</f>
        <v>160</v>
      </c>
      <c r="AH1313" s="227">
        <f>CEILING(AG1313*'[1]Nastavení cen'!$K$17,1)+AG1313</f>
        <v>208</v>
      </c>
      <c r="AI1313" s="227">
        <f t="shared" si="445"/>
        <v>0</v>
      </c>
      <c r="AJ1313" s="228">
        <f t="shared" si="422"/>
        <v>265</v>
      </c>
      <c r="AK1313" s="218"/>
      <c r="AL1313" s="229">
        <f t="shared" si="423"/>
        <v>0</v>
      </c>
      <c r="AM1313" s="204"/>
      <c r="AN1313" s="230">
        <v>3.2</v>
      </c>
      <c r="AO1313" s="231">
        <f t="shared" si="446"/>
        <v>0</v>
      </c>
      <c r="AP1313" s="232">
        <v>0.05</v>
      </c>
      <c r="AQ1313" s="233" t="s">
        <v>41</v>
      </c>
      <c r="AR1313" s="234">
        <f t="shared" si="447"/>
        <v>0</v>
      </c>
      <c r="AS1313" s="235"/>
      <c r="AT1313" s="236"/>
      <c r="AU1313" s="237"/>
      <c r="AV1313" s="238" t="s">
        <v>1371</v>
      </c>
      <c r="AW1313" s="239">
        <f>'[1]Nastavení cen'!$H$17</f>
        <v>390</v>
      </c>
      <c r="AX1313" s="240">
        <v>160</v>
      </c>
    </row>
    <row r="1314" spans="1:50" ht="17.25" hidden="1" customHeight="1" x14ac:dyDescent="0.3">
      <c r="A1314" s="213"/>
      <c r="B1314" s="214"/>
      <c r="C1314" s="215"/>
      <c r="D1314" s="186"/>
      <c r="E1314" s="184"/>
      <c r="F1314" s="185"/>
      <c r="G1314" s="186"/>
      <c r="H1314" s="186"/>
      <c r="I1314" s="187"/>
      <c r="J1314" s="188"/>
      <c r="K1314" s="216"/>
      <c r="L1314" s="186"/>
      <c r="M1314" s="186"/>
      <c r="N1314" s="187"/>
      <c r="O1314" s="191"/>
      <c r="P1314" s="434" t="s">
        <v>1191</v>
      </c>
      <c r="Q1314" s="218"/>
      <c r="R1314" s="219">
        <f t="shared" si="418"/>
        <v>0</v>
      </c>
      <c r="S1314" s="219">
        <f t="shared" si="419"/>
        <v>7</v>
      </c>
      <c r="T1314" s="195"/>
      <c r="U1314" s="196">
        <v>2</v>
      </c>
      <c r="V1314" s="89">
        <f t="shared" si="414"/>
        <v>0</v>
      </c>
      <c r="W1314" s="220" t="s">
        <v>1366</v>
      </c>
      <c r="X1314" s="221" t="s">
        <v>1367</v>
      </c>
      <c r="Y1314" s="222" t="s">
        <v>1375</v>
      </c>
      <c r="Z1314" s="199"/>
      <c r="AA1314" s="218"/>
      <c r="AB1314" s="223">
        <v>0</v>
      </c>
      <c r="AC1314" s="224" t="s">
        <v>48</v>
      </c>
      <c r="AD1314" s="225">
        <f t="shared" si="420"/>
        <v>39</v>
      </c>
      <c r="AE1314" s="226">
        <f>CEILING(AD1314+AD1314*'[1]Nastavení cen'!$J$17,1)</f>
        <v>57</v>
      </c>
      <c r="AF1314" s="226">
        <f t="shared" si="421"/>
        <v>0</v>
      </c>
      <c r="AG1314" s="241">
        <f>CEILING(AX1314+(AX1314*'[1]Nastavení cen'!$G$17),1)</f>
        <v>180</v>
      </c>
      <c r="AH1314" s="242">
        <f>CEILING(AG1314*'[1]Nastavení cen'!$K$17,1)+AG1314</f>
        <v>234</v>
      </c>
      <c r="AI1314" s="242">
        <f t="shared" si="445"/>
        <v>0</v>
      </c>
      <c r="AJ1314" s="228">
        <f t="shared" si="422"/>
        <v>291</v>
      </c>
      <c r="AK1314" s="218"/>
      <c r="AL1314" s="229">
        <f t="shared" si="423"/>
        <v>0</v>
      </c>
      <c r="AM1314" s="204"/>
      <c r="AN1314" s="230">
        <v>3.6</v>
      </c>
      <c r="AO1314" s="231">
        <f t="shared" si="446"/>
        <v>0</v>
      </c>
      <c r="AP1314" s="232">
        <v>0.05</v>
      </c>
      <c r="AQ1314" s="233" t="s">
        <v>41</v>
      </c>
      <c r="AR1314" s="234">
        <f t="shared" si="447"/>
        <v>0</v>
      </c>
      <c r="AS1314" s="235"/>
      <c r="AT1314" s="236"/>
      <c r="AU1314" s="237"/>
      <c r="AV1314" s="238" t="s">
        <v>1371</v>
      </c>
      <c r="AW1314" s="239">
        <f>'[1]Nastavení cen'!$H$17</f>
        <v>390</v>
      </c>
      <c r="AX1314" s="240">
        <v>180</v>
      </c>
    </row>
    <row r="1315" spans="1:50" ht="17.25" hidden="1" customHeight="1" x14ac:dyDescent="0.3">
      <c r="A1315" s="213"/>
      <c r="B1315" s="214"/>
      <c r="C1315" s="215"/>
      <c r="D1315" s="186"/>
      <c r="E1315" s="184"/>
      <c r="F1315" s="185"/>
      <c r="G1315" s="186"/>
      <c r="H1315" s="186"/>
      <c r="I1315" s="187"/>
      <c r="J1315" s="188"/>
      <c r="K1315" s="216"/>
      <c r="L1315" s="186"/>
      <c r="M1315" s="186"/>
      <c r="N1315" s="187"/>
      <c r="O1315" s="191"/>
      <c r="P1315" s="434" t="s">
        <v>1191</v>
      </c>
      <c r="Q1315" s="218"/>
      <c r="R1315" s="219">
        <f t="shared" si="418"/>
        <v>0</v>
      </c>
      <c r="S1315" s="219">
        <f t="shared" si="419"/>
        <v>7</v>
      </c>
      <c r="T1315" s="195"/>
      <c r="U1315" s="196">
        <v>5</v>
      </c>
      <c r="V1315" s="89">
        <f t="shared" si="414"/>
        <v>0</v>
      </c>
      <c r="W1315" s="220" t="s">
        <v>1366</v>
      </c>
      <c r="X1315" s="221" t="s">
        <v>1367</v>
      </c>
      <c r="Y1315" s="222" t="s">
        <v>1376</v>
      </c>
      <c r="Z1315" s="199"/>
      <c r="AA1315" s="218"/>
      <c r="AB1315" s="223">
        <v>0</v>
      </c>
      <c r="AC1315" s="224" t="s">
        <v>48</v>
      </c>
      <c r="AD1315" s="225">
        <f t="shared" si="420"/>
        <v>39</v>
      </c>
      <c r="AE1315" s="226">
        <f>CEILING(AD1315+AD1315*'[1]Nastavení cen'!$J$17,1)</f>
        <v>57</v>
      </c>
      <c r="AF1315" s="226">
        <f t="shared" si="421"/>
        <v>0</v>
      </c>
      <c r="AG1315" s="227">
        <f>CEILING(AX1315+(AX1315*'[1]Nastavení cen'!$G$17),1)</f>
        <v>180</v>
      </c>
      <c r="AH1315" s="227">
        <f>CEILING(AG1315*'[1]Nastavení cen'!$K$17,1)+AG1315</f>
        <v>234</v>
      </c>
      <c r="AI1315" s="227">
        <f t="shared" si="445"/>
        <v>0</v>
      </c>
      <c r="AJ1315" s="228">
        <f t="shared" si="422"/>
        <v>291</v>
      </c>
      <c r="AK1315" s="218"/>
      <c r="AL1315" s="229">
        <f t="shared" si="423"/>
        <v>0</v>
      </c>
      <c r="AM1315" s="204"/>
      <c r="AN1315" s="230">
        <v>3.6</v>
      </c>
      <c r="AO1315" s="231">
        <f t="shared" si="446"/>
        <v>0</v>
      </c>
      <c r="AP1315" s="232">
        <v>0.05</v>
      </c>
      <c r="AQ1315" s="233" t="s">
        <v>41</v>
      </c>
      <c r="AR1315" s="234">
        <f t="shared" si="447"/>
        <v>0</v>
      </c>
      <c r="AS1315" s="235"/>
      <c r="AT1315" s="236"/>
      <c r="AU1315" s="237"/>
      <c r="AV1315" s="238" t="s">
        <v>1371</v>
      </c>
      <c r="AW1315" s="239">
        <f>'[1]Nastavení cen'!$H$17</f>
        <v>390</v>
      </c>
      <c r="AX1315" s="240">
        <v>180</v>
      </c>
    </row>
    <row r="1316" spans="1:50" ht="17.25" hidden="1" customHeight="1" x14ac:dyDescent="0.3">
      <c r="A1316" s="213"/>
      <c r="B1316" s="214"/>
      <c r="C1316" s="215"/>
      <c r="D1316" s="186"/>
      <c r="E1316" s="184"/>
      <c r="F1316" s="185"/>
      <c r="G1316" s="186"/>
      <c r="H1316" s="186"/>
      <c r="I1316" s="187"/>
      <c r="J1316" s="188"/>
      <c r="K1316" s="216"/>
      <c r="L1316" s="186"/>
      <c r="M1316" s="186"/>
      <c r="N1316" s="187"/>
      <c r="O1316" s="191"/>
      <c r="P1316" s="434" t="s">
        <v>1191</v>
      </c>
      <c r="Q1316" s="218"/>
      <c r="R1316" s="219">
        <f t="shared" si="418"/>
        <v>0</v>
      </c>
      <c r="S1316" s="219">
        <f t="shared" si="419"/>
        <v>7</v>
      </c>
      <c r="T1316" s="195"/>
      <c r="U1316" s="196">
        <v>2</v>
      </c>
      <c r="V1316" s="89">
        <f t="shared" si="414"/>
        <v>0</v>
      </c>
      <c r="W1316" s="220" t="s">
        <v>1366</v>
      </c>
      <c r="X1316" s="221" t="s">
        <v>1367</v>
      </c>
      <c r="Y1316" s="222" t="s">
        <v>1377</v>
      </c>
      <c r="Z1316" s="199"/>
      <c r="AA1316" s="218"/>
      <c r="AB1316" s="223">
        <v>0</v>
      </c>
      <c r="AC1316" s="224" t="s">
        <v>48</v>
      </c>
      <c r="AD1316" s="225">
        <f t="shared" si="420"/>
        <v>39</v>
      </c>
      <c r="AE1316" s="226">
        <f>CEILING(AD1316+AD1316*'[1]Nastavení cen'!$J$17,1)</f>
        <v>57</v>
      </c>
      <c r="AF1316" s="226">
        <f t="shared" si="421"/>
        <v>0</v>
      </c>
      <c r="AG1316" s="241">
        <f>CEILING(AX1316+(AX1316*'[1]Nastavení cen'!$G$17),1)</f>
        <v>200</v>
      </c>
      <c r="AH1316" s="242">
        <f>CEILING(AG1316*'[1]Nastavení cen'!$K$17,1)+AG1316</f>
        <v>260</v>
      </c>
      <c r="AI1316" s="242">
        <f t="shared" si="445"/>
        <v>0</v>
      </c>
      <c r="AJ1316" s="228">
        <f t="shared" si="422"/>
        <v>317</v>
      </c>
      <c r="AK1316" s="218"/>
      <c r="AL1316" s="229">
        <f t="shared" si="423"/>
        <v>0</v>
      </c>
      <c r="AM1316" s="204"/>
      <c r="AN1316" s="230">
        <v>4</v>
      </c>
      <c r="AO1316" s="231">
        <f t="shared" si="446"/>
        <v>0</v>
      </c>
      <c r="AP1316" s="232">
        <v>0.05</v>
      </c>
      <c r="AQ1316" s="233" t="s">
        <v>41</v>
      </c>
      <c r="AR1316" s="234">
        <f t="shared" si="447"/>
        <v>0</v>
      </c>
      <c r="AS1316" s="235"/>
      <c r="AT1316" s="236"/>
      <c r="AU1316" s="237"/>
      <c r="AV1316" s="238" t="s">
        <v>1371</v>
      </c>
      <c r="AW1316" s="239">
        <f>'[1]Nastavení cen'!$H$17</f>
        <v>390</v>
      </c>
      <c r="AX1316" s="240">
        <v>200</v>
      </c>
    </row>
    <row r="1317" spans="1:50" ht="17.25" hidden="1" customHeight="1" x14ac:dyDescent="0.3">
      <c r="A1317" s="213"/>
      <c r="B1317" s="214"/>
      <c r="C1317" s="215"/>
      <c r="D1317" s="186"/>
      <c r="E1317" s="184"/>
      <c r="F1317" s="185"/>
      <c r="G1317" s="186"/>
      <c r="H1317" s="186"/>
      <c r="I1317" s="187"/>
      <c r="J1317" s="188"/>
      <c r="K1317" s="216"/>
      <c r="L1317" s="186"/>
      <c r="M1317" s="186"/>
      <c r="N1317" s="187"/>
      <c r="O1317" s="191"/>
      <c r="P1317" s="434" t="s">
        <v>1191</v>
      </c>
      <c r="Q1317" s="218"/>
      <c r="R1317" s="219">
        <f t="shared" si="418"/>
        <v>0</v>
      </c>
      <c r="S1317" s="219">
        <f t="shared" si="419"/>
        <v>7</v>
      </c>
      <c r="T1317" s="195"/>
      <c r="U1317" s="196">
        <v>5</v>
      </c>
      <c r="V1317" s="89">
        <f t="shared" si="414"/>
        <v>0</v>
      </c>
      <c r="W1317" s="220" t="s">
        <v>1366</v>
      </c>
      <c r="X1317" s="221" t="s">
        <v>1367</v>
      </c>
      <c r="Y1317" s="222" t="s">
        <v>1378</v>
      </c>
      <c r="Z1317" s="199"/>
      <c r="AA1317" s="218"/>
      <c r="AB1317" s="223">
        <v>0</v>
      </c>
      <c r="AC1317" s="224" t="s">
        <v>48</v>
      </c>
      <c r="AD1317" s="225">
        <f t="shared" si="420"/>
        <v>39</v>
      </c>
      <c r="AE1317" s="226">
        <f>CEILING(AD1317+AD1317*'[1]Nastavení cen'!$J$17,1)</f>
        <v>57</v>
      </c>
      <c r="AF1317" s="226">
        <f t="shared" si="421"/>
        <v>0</v>
      </c>
      <c r="AG1317" s="227">
        <f>CEILING(AX1317+(AX1317*'[1]Nastavení cen'!$G$17),1)</f>
        <v>200</v>
      </c>
      <c r="AH1317" s="227">
        <f>CEILING(AG1317*'[1]Nastavení cen'!$K$17,1)+AG1317</f>
        <v>260</v>
      </c>
      <c r="AI1317" s="227">
        <f t="shared" si="445"/>
        <v>0</v>
      </c>
      <c r="AJ1317" s="228">
        <f t="shared" si="422"/>
        <v>317</v>
      </c>
      <c r="AK1317" s="218"/>
      <c r="AL1317" s="229">
        <f t="shared" si="423"/>
        <v>0</v>
      </c>
      <c r="AM1317" s="204"/>
      <c r="AN1317" s="230">
        <v>4</v>
      </c>
      <c r="AO1317" s="231">
        <f t="shared" si="446"/>
        <v>0</v>
      </c>
      <c r="AP1317" s="232">
        <v>0.05</v>
      </c>
      <c r="AQ1317" s="233" t="s">
        <v>41</v>
      </c>
      <c r="AR1317" s="234">
        <f t="shared" si="447"/>
        <v>0</v>
      </c>
      <c r="AS1317" s="235"/>
      <c r="AT1317" s="236"/>
      <c r="AU1317" s="237"/>
      <c r="AV1317" s="238" t="s">
        <v>1371</v>
      </c>
      <c r="AW1317" s="239">
        <f>'[1]Nastavení cen'!$H$17</f>
        <v>390</v>
      </c>
      <c r="AX1317" s="240">
        <v>200</v>
      </c>
    </row>
    <row r="1318" spans="1:50" ht="17.25" hidden="1" customHeight="1" x14ac:dyDescent="0.3">
      <c r="A1318" s="213"/>
      <c r="B1318" s="214"/>
      <c r="C1318" s="215"/>
      <c r="D1318" s="186"/>
      <c r="E1318" s="184"/>
      <c r="F1318" s="185"/>
      <c r="G1318" s="186"/>
      <c r="H1318" s="186"/>
      <c r="I1318" s="187"/>
      <c r="J1318" s="188"/>
      <c r="K1318" s="216"/>
      <c r="L1318" s="186"/>
      <c r="M1318" s="186"/>
      <c r="N1318" s="187"/>
      <c r="O1318" s="191"/>
      <c r="P1318" s="434" t="s">
        <v>1191</v>
      </c>
      <c r="Q1318" s="218"/>
      <c r="R1318" s="219">
        <f t="shared" si="418"/>
        <v>0</v>
      </c>
      <c r="S1318" s="219">
        <f t="shared" si="419"/>
        <v>7</v>
      </c>
      <c r="T1318" s="195"/>
      <c r="U1318" s="196">
        <v>4</v>
      </c>
      <c r="V1318" s="89">
        <f t="shared" si="414"/>
        <v>0</v>
      </c>
      <c r="W1318" s="220" t="s">
        <v>1366</v>
      </c>
      <c r="X1318" s="221" t="s">
        <v>1367</v>
      </c>
      <c r="Y1318" s="222" t="s">
        <v>43</v>
      </c>
      <c r="Z1318" s="199"/>
      <c r="AA1318" s="218"/>
      <c r="AB1318" s="223">
        <v>0</v>
      </c>
      <c r="AC1318" s="224" t="s">
        <v>48</v>
      </c>
      <c r="AD1318" s="225">
        <f t="shared" si="420"/>
        <v>26</v>
      </c>
      <c r="AE1318" s="226">
        <f>CEILING(AD1318+AD1318*'[1]Nastavení cen'!$J$17,1)</f>
        <v>38</v>
      </c>
      <c r="AF1318" s="226">
        <f t="shared" si="421"/>
        <v>0</v>
      </c>
      <c r="AG1318" s="241"/>
      <c r="AH1318" s="242"/>
      <c r="AI1318" s="242"/>
      <c r="AJ1318" s="228">
        <f t="shared" si="422"/>
        <v>38</v>
      </c>
      <c r="AK1318" s="218"/>
      <c r="AL1318" s="229">
        <f t="shared" si="423"/>
        <v>0</v>
      </c>
      <c r="AM1318" s="204"/>
      <c r="AN1318" s="230" t="s">
        <v>41</v>
      </c>
      <c r="AO1318" s="231" t="s">
        <v>41</v>
      </c>
      <c r="AP1318" s="245" t="s">
        <v>41</v>
      </c>
      <c r="AQ1318" s="233" t="s">
        <v>41</v>
      </c>
      <c r="AR1318" s="234" t="s">
        <v>41</v>
      </c>
      <c r="AS1318" s="235"/>
      <c r="AT1318" s="236"/>
      <c r="AU1318" s="237"/>
      <c r="AV1318" s="238">
        <v>4</v>
      </c>
      <c r="AW1318" s="239">
        <f>'[1]Nastavení cen'!$H$17</f>
        <v>390</v>
      </c>
      <c r="AX1318" s="240"/>
    </row>
    <row r="1319" spans="1:50" ht="17.25" hidden="1" customHeight="1" x14ac:dyDescent="0.3">
      <c r="A1319" s="213"/>
      <c r="B1319" s="214"/>
      <c r="C1319" s="215"/>
      <c r="D1319" s="186"/>
      <c r="E1319" s="184"/>
      <c r="F1319" s="185"/>
      <c r="G1319" s="186"/>
      <c r="H1319" s="186"/>
      <c r="I1319" s="187"/>
      <c r="J1319" s="188"/>
      <c r="K1319" s="216"/>
      <c r="L1319" s="186"/>
      <c r="M1319" s="186"/>
      <c r="N1319" s="187"/>
      <c r="O1319" s="191"/>
      <c r="P1319" s="434" t="s">
        <v>1191</v>
      </c>
      <c r="Q1319" s="218"/>
      <c r="R1319" s="219">
        <f t="shared" si="418"/>
        <v>0</v>
      </c>
      <c r="S1319" s="219">
        <f t="shared" si="419"/>
        <v>7</v>
      </c>
      <c r="T1319" s="195"/>
      <c r="U1319" s="196">
        <v>1</v>
      </c>
      <c r="V1319" s="89">
        <f t="shared" si="414"/>
        <v>0</v>
      </c>
      <c r="W1319" s="220" t="s">
        <v>1379</v>
      </c>
      <c r="X1319" s="221" t="s">
        <v>71</v>
      </c>
      <c r="Y1319" s="222" t="s">
        <v>1380</v>
      </c>
      <c r="Z1319" s="199"/>
      <c r="AA1319" s="218"/>
      <c r="AB1319" s="223">
        <v>0</v>
      </c>
      <c r="AC1319" s="224" t="s">
        <v>48</v>
      </c>
      <c r="AD1319" s="225"/>
      <c r="AE1319" s="226"/>
      <c r="AF1319" s="226"/>
      <c r="AG1319" s="241">
        <f>CEILING(AX1319+(AX1319*'[1]Nastavení cen'!$G$17),1)</f>
        <v>39</v>
      </c>
      <c r="AH1319" s="242">
        <f>CEILING(AG1319*'[1]Nastavení cen'!$K$17,1)+AG1319</f>
        <v>51</v>
      </c>
      <c r="AI1319" s="242">
        <f t="shared" ref="AI1319:AI1327" si="448">(AB1319*AH1319)</f>
        <v>0</v>
      </c>
      <c r="AJ1319" s="228">
        <f t="shared" si="422"/>
        <v>51</v>
      </c>
      <c r="AK1319" s="218"/>
      <c r="AL1319" s="229">
        <f t="shared" si="423"/>
        <v>0</v>
      </c>
      <c r="AM1319" s="204"/>
      <c r="AN1319" s="230">
        <v>3</v>
      </c>
      <c r="AO1319" s="231">
        <f t="shared" ref="AO1319:AO1327" si="449">AB1319*AN1319</f>
        <v>0</v>
      </c>
      <c r="AP1319" s="232">
        <v>0.05</v>
      </c>
      <c r="AQ1319" s="233" t="s">
        <v>41</v>
      </c>
      <c r="AR1319" s="234">
        <f t="shared" ref="AR1319:AR1327" si="450">AO1319*AP1319</f>
        <v>0</v>
      </c>
      <c r="AS1319" s="235"/>
      <c r="AT1319" s="236"/>
      <c r="AU1319" s="237"/>
      <c r="AV1319" s="238"/>
      <c r="AW1319" s="239"/>
      <c r="AX1319" s="240">
        <v>39</v>
      </c>
    </row>
    <row r="1320" spans="1:50" ht="17.25" hidden="1" customHeight="1" x14ac:dyDescent="0.3">
      <c r="A1320" s="213"/>
      <c r="B1320" s="214"/>
      <c r="C1320" s="215"/>
      <c r="D1320" s="186"/>
      <c r="E1320" s="184"/>
      <c r="F1320" s="185"/>
      <c r="G1320" s="186"/>
      <c r="H1320" s="186"/>
      <c r="I1320" s="187"/>
      <c r="J1320" s="188"/>
      <c r="K1320" s="216"/>
      <c r="L1320" s="186"/>
      <c r="M1320" s="186"/>
      <c r="N1320" s="187"/>
      <c r="O1320" s="191"/>
      <c r="P1320" s="434" t="s">
        <v>1191</v>
      </c>
      <c r="Q1320" s="218"/>
      <c r="R1320" s="219">
        <f t="shared" si="418"/>
        <v>0</v>
      </c>
      <c r="S1320" s="219">
        <f t="shared" si="419"/>
        <v>7</v>
      </c>
      <c r="T1320" s="195"/>
      <c r="U1320" s="196">
        <v>2</v>
      </c>
      <c r="V1320" s="89">
        <f t="shared" si="414"/>
        <v>0</v>
      </c>
      <c r="W1320" s="220" t="s">
        <v>1381</v>
      </c>
      <c r="X1320" s="221" t="s">
        <v>1382</v>
      </c>
      <c r="Y1320" s="222" t="s">
        <v>1383</v>
      </c>
      <c r="Z1320" s="199"/>
      <c r="AA1320" s="218"/>
      <c r="AB1320" s="223">
        <v>0</v>
      </c>
      <c r="AC1320" s="224" t="s">
        <v>146</v>
      </c>
      <c r="AD1320" s="225">
        <f t="shared" ref="AD1320:AD1353" si="451">ROUND(AV1320*(AW1320/60),0)</f>
        <v>481</v>
      </c>
      <c r="AE1320" s="226">
        <f>CEILING(AD1320+AD1320*'[1]Nastavení cen'!$J$17,1)</f>
        <v>703</v>
      </c>
      <c r="AF1320" s="226">
        <f t="shared" ref="AF1320:AF1353" si="452">(AB1320*AE1320)</f>
        <v>0</v>
      </c>
      <c r="AG1320" s="241">
        <f>CEILING(AX1320+(AX1320*'[1]Nastavení cen'!$G$17),1)</f>
        <v>264</v>
      </c>
      <c r="AH1320" s="242">
        <f>CEILING(AG1320*'[1]Nastavení cen'!$K$17,1)+AG1320</f>
        <v>344</v>
      </c>
      <c r="AI1320" s="242">
        <f t="shared" si="448"/>
        <v>0</v>
      </c>
      <c r="AJ1320" s="228">
        <f t="shared" si="422"/>
        <v>1047</v>
      </c>
      <c r="AK1320" s="218"/>
      <c r="AL1320" s="229">
        <f t="shared" si="423"/>
        <v>0</v>
      </c>
      <c r="AM1320" s="204"/>
      <c r="AN1320" s="230">
        <v>15</v>
      </c>
      <c r="AO1320" s="231">
        <f t="shared" si="449"/>
        <v>0</v>
      </c>
      <c r="AP1320" s="232">
        <v>0.05</v>
      </c>
      <c r="AQ1320" s="233" t="s">
        <v>41</v>
      </c>
      <c r="AR1320" s="234">
        <f t="shared" si="450"/>
        <v>0</v>
      </c>
      <c r="AS1320" s="235"/>
      <c r="AT1320" s="236"/>
      <c r="AU1320" s="237"/>
      <c r="AV1320" s="238">
        <v>74</v>
      </c>
      <c r="AW1320" s="239">
        <f>'[1]Nastavení cen'!$H$17</f>
        <v>390</v>
      </c>
      <c r="AX1320" s="240">
        <v>264</v>
      </c>
    </row>
    <row r="1321" spans="1:50" ht="17.25" hidden="1" customHeight="1" x14ac:dyDescent="0.3">
      <c r="A1321" s="213"/>
      <c r="B1321" s="214"/>
      <c r="C1321" s="215"/>
      <c r="D1321" s="186"/>
      <c r="E1321" s="184"/>
      <c r="F1321" s="185"/>
      <c r="G1321" s="186"/>
      <c r="H1321" s="186"/>
      <c r="I1321" s="187"/>
      <c r="J1321" s="188"/>
      <c r="K1321" s="216"/>
      <c r="L1321" s="186"/>
      <c r="M1321" s="186"/>
      <c r="N1321" s="187"/>
      <c r="O1321" s="191"/>
      <c r="P1321" s="434" t="s">
        <v>1191</v>
      </c>
      <c r="Q1321" s="218"/>
      <c r="R1321" s="219">
        <f t="shared" si="418"/>
        <v>0</v>
      </c>
      <c r="S1321" s="219">
        <f t="shared" si="419"/>
        <v>7</v>
      </c>
      <c r="T1321" s="195"/>
      <c r="U1321" s="196">
        <v>2</v>
      </c>
      <c r="V1321" s="89">
        <f t="shared" si="414"/>
        <v>0</v>
      </c>
      <c r="W1321" s="220" t="s">
        <v>1381</v>
      </c>
      <c r="X1321" s="221" t="s">
        <v>1384</v>
      </c>
      <c r="Y1321" s="222" t="s">
        <v>1383</v>
      </c>
      <c r="Z1321" s="199"/>
      <c r="AA1321" s="218"/>
      <c r="AB1321" s="223">
        <v>0</v>
      </c>
      <c r="AC1321" s="224" t="s">
        <v>146</v>
      </c>
      <c r="AD1321" s="225">
        <f t="shared" si="451"/>
        <v>605</v>
      </c>
      <c r="AE1321" s="226">
        <f>CEILING(AD1321+AD1321*'[1]Nastavení cen'!$J$17,1)</f>
        <v>884</v>
      </c>
      <c r="AF1321" s="226">
        <f t="shared" si="452"/>
        <v>0</v>
      </c>
      <c r="AG1321" s="241">
        <f>CEILING(AX1321+(AX1321*'[1]Nastavení cen'!$G$17),1)</f>
        <v>308</v>
      </c>
      <c r="AH1321" s="242">
        <f>CEILING(AG1321*'[1]Nastavení cen'!$K$17,1)+AG1321</f>
        <v>401</v>
      </c>
      <c r="AI1321" s="242">
        <f t="shared" si="448"/>
        <v>0</v>
      </c>
      <c r="AJ1321" s="228">
        <f t="shared" si="422"/>
        <v>1285</v>
      </c>
      <c r="AK1321" s="218"/>
      <c r="AL1321" s="229">
        <f t="shared" si="423"/>
        <v>0</v>
      </c>
      <c r="AM1321" s="204"/>
      <c r="AN1321" s="230">
        <v>25</v>
      </c>
      <c r="AO1321" s="231">
        <f t="shared" si="449"/>
        <v>0</v>
      </c>
      <c r="AP1321" s="232">
        <v>0.05</v>
      </c>
      <c r="AQ1321" s="233" t="s">
        <v>41</v>
      </c>
      <c r="AR1321" s="234">
        <f t="shared" si="450"/>
        <v>0</v>
      </c>
      <c r="AS1321" s="235"/>
      <c r="AT1321" s="236"/>
      <c r="AU1321" s="237"/>
      <c r="AV1321" s="238">
        <v>93</v>
      </c>
      <c r="AW1321" s="239">
        <f>'[1]Nastavení cen'!$H$17</f>
        <v>390</v>
      </c>
      <c r="AX1321" s="240">
        <v>308</v>
      </c>
    </row>
    <row r="1322" spans="1:50" ht="17.25" hidden="1" customHeight="1" x14ac:dyDescent="0.3">
      <c r="A1322" s="213"/>
      <c r="B1322" s="214"/>
      <c r="C1322" s="215"/>
      <c r="D1322" s="186"/>
      <c r="E1322" s="184"/>
      <c r="F1322" s="185"/>
      <c r="G1322" s="186"/>
      <c r="H1322" s="186"/>
      <c r="I1322" s="187"/>
      <c r="J1322" s="188"/>
      <c r="K1322" s="216"/>
      <c r="L1322" s="186"/>
      <c r="M1322" s="186"/>
      <c r="N1322" s="187"/>
      <c r="O1322" s="191"/>
      <c r="P1322" s="434" t="s">
        <v>1191</v>
      </c>
      <c r="Q1322" s="218"/>
      <c r="R1322" s="219">
        <f t="shared" si="418"/>
        <v>0</v>
      </c>
      <c r="S1322" s="219">
        <f t="shared" si="419"/>
        <v>7</v>
      </c>
      <c r="T1322" s="195"/>
      <c r="U1322" s="196">
        <v>2</v>
      </c>
      <c r="V1322" s="89">
        <f t="shared" si="414"/>
        <v>0</v>
      </c>
      <c r="W1322" s="220" t="s">
        <v>1381</v>
      </c>
      <c r="X1322" s="221" t="s">
        <v>1385</v>
      </c>
      <c r="Y1322" s="222" t="s">
        <v>1383</v>
      </c>
      <c r="Z1322" s="199"/>
      <c r="AA1322" s="218"/>
      <c r="AB1322" s="223">
        <v>0</v>
      </c>
      <c r="AC1322" s="224" t="s">
        <v>146</v>
      </c>
      <c r="AD1322" s="225">
        <f t="shared" si="451"/>
        <v>715</v>
      </c>
      <c r="AE1322" s="226">
        <f>CEILING(AD1322+AD1322*'[1]Nastavení cen'!$J$17,1)</f>
        <v>1044</v>
      </c>
      <c r="AF1322" s="226">
        <f t="shared" si="452"/>
        <v>0</v>
      </c>
      <c r="AG1322" s="241">
        <f>CEILING(AX1322+(AX1322*'[1]Nastavení cen'!$G$17),1)</f>
        <v>363</v>
      </c>
      <c r="AH1322" s="242">
        <f>CEILING(AG1322*'[1]Nastavení cen'!$K$17,1)+AG1322</f>
        <v>472</v>
      </c>
      <c r="AI1322" s="242">
        <f t="shared" si="448"/>
        <v>0</v>
      </c>
      <c r="AJ1322" s="228">
        <f t="shared" si="422"/>
        <v>1516</v>
      </c>
      <c r="AK1322" s="218"/>
      <c r="AL1322" s="229">
        <f t="shared" si="423"/>
        <v>0</v>
      </c>
      <c r="AM1322" s="204"/>
      <c r="AN1322" s="230">
        <v>20</v>
      </c>
      <c r="AO1322" s="231">
        <f t="shared" si="449"/>
        <v>0</v>
      </c>
      <c r="AP1322" s="232">
        <v>0.05</v>
      </c>
      <c r="AQ1322" s="233" t="s">
        <v>41</v>
      </c>
      <c r="AR1322" s="234">
        <f t="shared" si="450"/>
        <v>0</v>
      </c>
      <c r="AS1322" s="235"/>
      <c r="AT1322" s="236"/>
      <c r="AU1322" s="237"/>
      <c r="AV1322" s="238">
        <v>110</v>
      </c>
      <c r="AW1322" s="239">
        <f>'[1]Nastavení cen'!$H$17</f>
        <v>390</v>
      </c>
      <c r="AX1322" s="240">
        <v>363</v>
      </c>
    </row>
    <row r="1323" spans="1:50" ht="17.25" hidden="1" customHeight="1" x14ac:dyDescent="0.3">
      <c r="A1323" s="213"/>
      <c r="B1323" s="214"/>
      <c r="C1323" s="215"/>
      <c r="D1323" s="186"/>
      <c r="E1323" s="184"/>
      <c r="F1323" s="185"/>
      <c r="G1323" s="186"/>
      <c r="H1323" s="186"/>
      <c r="I1323" s="187"/>
      <c r="J1323" s="188"/>
      <c r="K1323" s="216"/>
      <c r="L1323" s="186"/>
      <c r="M1323" s="186"/>
      <c r="N1323" s="187"/>
      <c r="O1323" s="191"/>
      <c r="P1323" s="434" t="s">
        <v>1191</v>
      </c>
      <c r="Q1323" s="218"/>
      <c r="R1323" s="219">
        <f t="shared" si="418"/>
        <v>0</v>
      </c>
      <c r="S1323" s="219">
        <f t="shared" si="419"/>
        <v>7</v>
      </c>
      <c r="T1323" s="195"/>
      <c r="U1323" s="196">
        <v>2</v>
      </c>
      <c r="V1323" s="89">
        <f t="shared" si="414"/>
        <v>0</v>
      </c>
      <c r="W1323" s="220" t="s">
        <v>1381</v>
      </c>
      <c r="X1323" s="221" t="s">
        <v>1386</v>
      </c>
      <c r="Y1323" s="222" t="s">
        <v>1383</v>
      </c>
      <c r="Z1323" s="199"/>
      <c r="AA1323" s="218"/>
      <c r="AB1323" s="223">
        <v>0</v>
      </c>
      <c r="AC1323" s="224" t="s">
        <v>146</v>
      </c>
      <c r="AD1323" s="225">
        <f t="shared" si="451"/>
        <v>891</v>
      </c>
      <c r="AE1323" s="226">
        <f>CEILING(AD1323+AD1323*'[1]Nastavení cen'!$J$17,1)</f>
        <v>1301</v>
      </c>
      <c r="AF1323" s="226">
        <f t="shared" si="452"/>
        <v>0</v>
      </c>
      <c r="AG1323" s="241">
        <f>CEILING(AX1323+(AX1323*'[1]Nastavení cen'!$G$17),1)</f>
        <v>429</v>
      </c>
      <c r="AH1323" s="242">
        <f>CEILING(AG1323*'[1]Nastavení cen'!$K$17,1)+AG1323</f>
        <v>558</v>
      </c>
      <c r="AI1323" s="242">
        <f t="shared" si="448"/>
        <v>0</v>
      </c>
      <c r="AJ1323" s="228">
        <f t="shared" si="422"/>
        <v>1859</v>
      </c>
      <c r="AK1323" s="218"/>
      <c r="AL1323" s="229">
        <f t="shared" si="423"/>
        <v>0</v>
      </c>
      <c r="AM1323" s="204"/>
      <c r="AN1323" s="230">
        <v>35</v>
      </c>
      <c r="AO1323" s="231">
        <f t="shared" si="449"/>
        <v>0</v>
      </c>
      <c r="AP1323" s="232">
        <v>0.05</v>
      </c>
      <c r="AQ1323" s="233" t="s">
        <v>41</v>
      </c>
      <c r="AR1323" s="234">
        <f t="shared" si="450"/>
        <v>0</v>
      </c>
      <c r="AS1323" s="235"/>
      <c r="AT1323" s="236"/>
      <c r="AU1323" s="237"/>
      <c r="AV1323" s="238">
        <v>137</v>
      </c>
      <c r="AW1323" s="239">
        <f>'[1]Nastavení cen'!$H$17</f>
        <v>390</v>
      </c>
      <c r="AX1323" s="240">
        <v>429</v>
      </c>
    </row>
    <row r="1324" spans="1:50" ht="17.25" hidden="1" customHeight="1" x14ac:dyDescent="0.3">
      <c r="A1324" s="213"/>
      <c r="B1324" s="214"/>
      <c r="C1324" s="215"/>
      <c r="D1324" s="186"/>
      <c r="E1324" s="184"/>
      <c r="F1324" s="185"/>
      <c r="G1324" s="186"/>
      <c r="H1324" s="186"/>
      <c r="I1324" s="187"/>
      <c r="J1324" s="188"/>
      <c r="K1324" s="216"/>
      <c r="L1324" s="186"/>
      <c r="M1324" s="186"/>
      <c r="N1324" s="187"/>
      <c r="O1324" s="191"/>
      <c r="P1324" s="434" t="s">
        <v>1191</v>
      </c>
      <c r="Q1324" s="218"/>
      <c r="R1324" s="219">
        <f t="shared" si="418"/>
        <v>0</v>
      </c>
      <c r="S1324" s="219">
        <f t="shared" si="419"/>
        <v>7</v>
      </c>
      <c r="T1324" s="195"/>
      <c r="U1324" s="196">
        <v>2</v>
      </c>
      <c r="V1324" s="89">
        <f t="shared" si="414"/>
        <v>0</v>
      </c>
      <c r="W1324" s="220" t="s">
        <v>1381</v>
      </c>
      <c r="X1324" s="221" t="s">
        <v>1387</v>
      </c>
      <c r="Y1324" s="222" t="s">
        <v>1383</v>
      </c>
      <c r="Z1324" s="199"/>
      <c r="AA1324" s="218"/>
      <c r="AB1324" s="223">
        <v>0</v>
      </c>
      <c r="AC1324" s="224" t="s">
        <v>146</v>
      </c>
      <c r="AD1324" s="225">
        <f t="shared" si="451"/>
        <v>910</v>
      </c>
      <c r="AE1324" s="226">
        <f>CEILING(AD1324+AD1324*'[1]Nastavení cen'!$J$17,1)</f>
        <v>1329</v>
      </c>
      <c r="AF1324" s="226">
        <f t="shared" si="452"/>
        <v>0</v>
      </c>
      <c r="AG1324" s="241">
        <f>CEILING(AX1324+(AX1324*'[1]Nastavení cen'!$G$17),1)</f>
        <v>462</v>
      </c>
      <c r="AH1324" s="242">
        <f>CEILING(AG1324*'[1]Nastavení cen'!$K$17,1)+AG1324</f>
        <v>601</v>
      </c>
      <c r="AI1324" s="242">
        <f t="shared" si="448"/>
        <v>0</v>
      </c>
      <c r="AJ1324" s="228">
        <f t="shared" si="422"/>
        <v>1930</v>
      </c>
      <c r="AK1324" s="218"/>
      <c r="AL1324" s="229">
        <f t="shared" si="423"/>
        <v>0</v>
      </c>
      <c r="AM1324" s="204"/>
      <c r="AN1324" s="230">
        <v>30</v>
      </c>
      <c r="AO1324" s="231">
        <f t="shared" si="449"/>
        <v>0</v>
      </c>
      <c r="AP1324" s="232">
        <v>0.05</v>
      </c>
      <c r="AQ1324" s="233" t="s">
        <v>41</v>
      </c>
      <c r="AR1324" s="234">
        <f t="shared" si="450"/>
        <v>0</v>
      </c>
      <c r="AS1324" s="235"/>
      <c r="AT1324" s="236"/>
      <c r="AU1324" s="237"/>
      <c r="AV1324" s="238">
        <v>140</v>
      </c>
      <c r="AW1324" s="239">
        <f>'[1]Nastavení cen'!$H$17</f>
        <v>390</v>
      </c>
      <c r="AX1324" s="240">
        <v>462</v>
      </c>
    </row>
    <row r="1325" spans="1:50" ht="17.25" hidden="1" customHeight="1" x14ac:dyDescent="0.3">
      <c r="A1325" s="213"/>
      <c r="B1325" s="214"/>
      <c r="C1325" s="215"/>
      <c r="D1325" s="186"/>
      <c r="E1325" s="184"/>
      <c r="F1325" s="185"/>
      <c r="G1325" s="186"/>
      <c r="H1325" s="186"/>
      <c r="I1325" s="187"/>
      <c r="J1325" s="188"/>
      <c r="K1325" s="216"/>
      <c r="L1325" s="186"/>
      <c r="M1325" s="186"/>
      <c r="N1325" s="187"/>
      <c r="O1325" s="191"/>
      <c r="P1325" s="434" t="s">
        <v>1191</v>
      </c>
      <c r="Q1325" s="218"/>
      <c r="R1325" s="219">
        <f t="shared" si="418"/>
        <v>0</v>
      </c>
      <c r="S1325" s="219">
        <f t="shared" si="419"/>
        <v>7</v>
      </c>
      <c r="T1325" s="195"/>
      <c r="U1325" s="196">
        <v>2</v>
      </c>
      <c r="V1325" s="89">
        <f t="shared" si="414"/>
        <v>0</v>
      </c>
      <c r="W1325" s="220" t="s">
        <v>1381</v>
      </c>
      <c r="X1325" s="221" t="s">
        <v>1388</v>
      </c>
      <c r="Y1325" s="222" t="s">
        <v>1389</v>
      </c>
      <c r="Z1325" s="199"/>
      <c r="AA1325" s="218"/>
      <c r="AB1325" s="223">
        <v>0</v>
      </c>
      <c r="AC1325" s="224" t="s">
        <v>146</v>
      </c>
      <c r="AD1325" s="225">
        <f t="shared" si="451"/>
        <v>1138</v>
      </c>
      <c r="AE1325" s="226">
        <f>CEILING(AD1325+AD1325*'[1]Nastavení cen'!$J$17,1)</f>
        <v>1662</v>
      </c>
      <c r="AF1325" s="226">
        <f t="shared" si="452"/>
        <v>0</v>
      </c>
      <c r="AG1325" s="241">
        <f>CEILING(AX1325+(AX1325*'[1]Nastavení cen'!$G$17),1)</f>
        <v>539</v>
      </c>
      <c r="AH1325" s="242">
        <f>CEILING(AG1325*'[1]Nastavení cen'!$K$17,1)+AG1325</f>
        <v>701</v>
      </c>
      <c r="AI1325" s="242">
        <f t="shared" si="448"/>
        <v>0</v>
      </c>
      <c r="AJ1325" s="228">
        <f t="shared" si="422"/>
        <v>2363</v>
      </c>
      <c r="AK1325" s="218"/>
      <c r="AL1325" s="229">
        <f t="shared" si="423"/>
        <v>0</v>
      </c>
      <c r="AM1325" s="204"/>
      <c r="AN1325" s="230">
        <v>50</v>
      </c>
      <c r="AO1325" s="231">
        <f t="shared" si="449"/>
        <v>0</v>
      </c>
      <c r="AP1325" s="232">
        <v>0.05</v>
      </c>
      <c r="AQ1325" s="233" t="s">
        <v>41</v>
      </c>
      <c r="AR1325" s="234">
        <f t="shared" si="450"/>
        <v>0</v>
      </c>
      <c r="AS1325" s="235"/>
      <c r="AT1325" s="236"/>
      <c r="AU1325" s="237"/>
      <c r="AV1325" s="238">
        <v>175</v>
      </c>
      <c r="AW1325" s="239">
        <f>'[1]Nastavení cen'!$H$17</f>
        <v>390</v>
      </c>
      <c r="AX1325" s="240">
        <v>539</v>
      </c>
    </row>
    <row r="1326" spans="1:50" ht="17.25" hidden="1" customHeight="1" x14ac:dyDescent="0.3">
      <c r="A1326" s="213"/>
      <c r="B1326" s="214"/>
      <c r="C1326" s="215"/>
      <c r="D1326" s="186"/>
      <c r="E1326" s="184"/>
      <c r="F1326" s="185"/>
      <c r="G1326" s="186"/>
      <c r="H1326" s="186"/>
      <c r="I1326" s="187"/>
      <c r="J1326" s="188"/>
      <c r="K1326" s="216"/>
      <c r="L1326" s="186"/>
      <c r="M1326" s="186"/>
      <c r="N1326" s="187"/>
      <c r="O1326" s="191"/>
      <c r="P1326" s="434" t="s">
        <v>1191</v>
      </c>
      <c r="Q1326" s="218"/>
      <c r="R1326" s="219">
        <f t="shared" si="418"/>
        <v>0</v>
      </c>
      <c r="S1326" s="219">
        <f t="shared" si="419"/>
        <v>7</v>
      </c>
      <c r="T1326" s="195"/>
      <c r="U1326" s="196">
        <v>3</v>
      </c>
      <c r="V1326" s="89">
        <f t="shared" si="414"/>
        <v>0</v>
      </c>
      <c r="W1326" s="220" t="s">
        <v>1390</v>
      </c>
      <c r="X1326" s="221" t="s">
        <v>1391</v>
      </c>
      <c r="Y1326" s="222" t="s">
        <v>1392</v>
      </c>
      <c r="Z1326" s="199"/>
      <c r="AA1326" s="218"/>
      <c r="AB1326" s="223">
        <v>0</v>
      </c>
      <c r="AC1326" s="224" t="s">
        <v>146</v>
      </c>
      <c r="AD1326" s="225">
        <f t="shared" si="451"/>
        <v>592</v>
      </c>
      <c r="AE1326" s="226">
        <f>CEILING(AD1326+AD1326*'[1]Nastavení cen'!$J$17,1)</f>
        <v>865</v>
      </c>
      <c r="AF1326" s="226">
        <f t="shared" si="452"/>
        <v>0</v>
      </c>
      <c r="AG1326" s="241">
        <f>CEILING(AX1326+(AX1326*'[1]Nastavení cen'!$G$17),1)</f>
        <v>418</v>
      </c>
      <c r="AH1326" s="242">
        <f>CEILING(AG1326*'[1]Nastavení cen'!$K$17,1)+AG1326</f>
        <v>544</v>
      </c>
      <c r="AI1326" s="242">
        <f t="shared" si="448"/>
        <v>0</v>
      </c>
      <c r="AJ1326" s="228">
        <f t="shared" si="422"/>
        <v>1409</v>
      </c>
      <c r="AK1326" s="218"/>
      <c r="AL1326" s="229">
        <f t="shared" si="423"/>
        <v>0</v>
      </c>
      <c r="AM1326" s="204"/>
      <c r="AN1326" s="230">
        <v>27</v>
      </c>
      <c r="AO1326" s="231">
        <f t="shared" si="449"/>
        <v>0</v>
      </c>
      <c r="AP1326" s="232">
        <v>0.05</v>
      </c>
      <c r="AQ1326" s="233" t="s">
        <v>41</v>
      </c>
      <c r="AR1326" s="234">
        <f t="shared" si="450"/>
        <v>0</v>
      </c>
      <c r="AS1326" s="235"/>
      <c r="AT1326" s="236"/>
      <c r="AU1326" s="237"/>
      <c r="AV1326" s="238">
        <v>91</v>
      </c>
      <c r="AW1326" s="239">
        <f>'[1]Nastavení cen'!$H$17</f>
        <v>390</v>
      </c>
      <c r="AX1326" s="240">
        <v>418</v>
      </c>
    </row>
    <row r="1327" spans="1:50" ht="17.25" hidden="1" customHeight="1" x14ac:dyDescent="0.3">
      <c r="A1327" s="213"/>
      <c r="B1327" s="214"/>
      <c r="C1327" s="215"/>
      <c r="D1327" s="186"/>
      <c r="E1327" s="184"/>
      <c r="F1327" s="185"/>
      <c r="G1327" s="186"/>
      <c r="H1327" s="186"/>
      <c r="I1327" s="187"/>
      <c r="J1327" s="188"/>
      <c r="K1327" s="216"/>
      <c r="L1327" s="186"/>
      <c r="M1327" s="186"/>
      <c r="N1327" s="187"/>
      <c r="O1327" s="191"/>
      <c r="P1327" s="434" t="s">
        <v>1191</v>
      </c>
      <c r="Q1327" s="218"/>
      <c r="R1327" s="219">
        <f t="shared" si="418"/>
        <v>0</v>
      </c>
      <c r="S1327" s="219">
        <f t="shared" si="419"/>
        <v>7</v>
      </c>
      <c r="T1327" s="195"/>
      <c r="U1327" s="196">
        <v>3</v>
      </c>
      <c r="V1327" s="89">
        <f t="shared" si="414"/>
        <v>0</v>
      </c>
      <c r="W1327" s="220" t="s">
        <v>1390</v>
      </c>
      <c r="X1327" s="221" t="s">
        <v>1393</v>
      </c>
      <c r="Y1327" s="222" t="s">
        <v>1392</v>
      </c>
      <c r="Z1327" s="199"/>
      <c r="AA1327" s="218"/>
      <c r="AB1327" s="223">
        <v>0</v>
      </c>
      <c r="AC1327" s="224" t="s">
        <v>146</v>
      </c>
      <c r="AD1327" s="225">
        <f t="shared" si="451"/>
        <v>819</v>
      </c>
      <c r="AE1327" s="226">
        <f>CEILING(AD1327+AD1327*'[1]Nastavení cen'!$J$17,1)</f>
        <v>1196</v>
      </c>
      <c r="AF1327" s="226">
        <f t="shared" si="452"/>
        <v>0</v>
      </c>
      <c r="AG1327" s="241">
        <f>CEILING(AX1327+(AX1327*'[1]Nastavení cen'!$G$17),1)</f>
        <v>462</v>
      </c>
      <c r="AH1327" s="242">
        <f>CEILING(AG1327*'[1]Nastavení cen'!$K$17,1)+AG1327</f>
        <v>601</v>
      </c>
      <c r="AI1327" s="242">
        <f t="shared" si="448"/>
        <v>0</v>
      </c>
      <c r="AJ1327" s="228">
        <f t="shared" si="422"/>
        <v>1797</v>
      </c>
      <c r="AK1327" s="218"/>
      <c r="AL1327" s="229">
        <f t="shared" si="423"/>
        <v>0</v>
      </c>
      <c r="AM1327" s="204"/>
      <c r="AN1327" s="230">
        <v>47</v>
      </c>
      <c r="AO1327" s="231">
        <f t="shared" si="449"/>
        <v>0</v>
      </c>
      <c r="AP1327" s="232">
        <v>0.05</v>
      </c>
      <c r="AQ1327" s="233" t="s">
        <v>41</v>
      </c>
      <c r="AR1327" s="234">
        <f t="shared" si="450"/>
        <v>0</v>
      </c>
      <c r="AS1327" s="235"/>
      <c r="AT1327" s="236"/>
      <c r="AU1327" s="237"/>
      <c r="AV1327" s="238">
        <v>126</v>
      </c>
      <c r="AW1327" s="239">
        <f>'[1]Nastavení cen'!$H$17</f>
        <v>390</v>
      </c>
      <c r="AX1327" s="240">
        <v>462</v>
      </c>
    </row>
    <row r="1328" spans="1:50" ht="17.25" hidden="1" customHeight="1" x14ac:dyDescent="0.3">
      <c r="A1328" s="213"/>
      <c r="B1328" s="214"/>
      <c r="C1328" s="215"/>
      <c r="D1328" s="186"/>
      <c r="E1328" s="184"/>
      <c r="F1328" s="185"/>
      <c r="G1328" s="186"/>
      <c r="H1328" s="186"/>
      <c r="I1328" s="187"/>
      <c r="J1328" s="188"/>
      <c r="K1328" s="216"/>
      <c r="L1328" s="186"/>
      <c r="M1328" s="186"/>
      <c r="N1328" s="187"/>
      <c r="O1328" s="191"/>
      <c r="P1328" s="434" t="s">
        <v>1191</v>
      </c>
      <c r="Q1328" s="218"/>
      <c r="R1328" s="219">
        <f t="shared" si="418"/>
        <v>0</v>
      </c>
      <c r="S1328" s="219">
        <f t="shared" si="419"/>
        <v>7</v>
      </c>
      <c r="T1328" s="195"/>
      <c r="U1328" s="196">
        <v>4</v>
      </c>
      <c r="V1328" s="89">
        <f t="shared" si="414"/>
        <v>0</v>
      </c>
      <c r="W1328" s="220" t="s">
        <v>1394</v>
      </c>
      <c r="X1328" s="221" t="s">
        <v>1395</v>
      </c>
      <c r="Y1328" s="222" t="s">
        <v>43</v>
      </c>
      <c r="Z1328" s="199"/>
      <c r="AA1328" s="218"/>
      <c r="AB1328" s="223">
        <v>0</v>
      </c>
      <c r="AC1328" s="224" t="s">
        <v>40</v>
      </c>
      <c r="AD1328" s="225">
        <f t="shared" si="451"/>
        <v>46</v>
      </c>
      <c r="AE1328" s="226">
        <f>CEILING(AD1328+AD1328*'[1]Nastavení cen'!$J$17,1)</f>
        <v>68</v>
      </c>
      <c r="AF1328" s="226">
        <f t="shared" si="452"/>
        <v>0</v>
      </c>
      <c r="AG1328" s="241"/>
      <c r="AH1328" s="242"/>
      <c r="AI1328" s="242"/>
      <c r="AJ1328" s="228">
        <f t="shared" si="422"/>
        <v>68</v>
      </c>
      <c r="AK1328" s="218"/>
      <c r="AL1328" s="229">
        <f t="shared" si="423"/>
        <v>0</v>
      </c>
      <c r="AM1328" s="204"/>
      <c r="AN1328" s="230">
        <v>0.5</v>
      </c>
      <c r="AO1328" s="231" t="s">
        <v>41</v>
      </c>
      <c r="AP1328" s="435">
        <v>1</v>
      </c>
      <c r="AQ1328" s="233">
        <f t="shared" ref="AQ1328:AQ1330" si="453">AB1328*AN1328*AP1328</f>
        <v>0</v>
      </c>
      <c r="AR1328" s="234"/>
      <c r="AS1328" s="235"/>
      <c r="AT1328" s="236"/>
      <c r="AU1328" s="237"/>
      <c r="AV1328" s="238">
        <v>7</v>
      </c>
      <c r="AW1328" s="239">
        <f>'[1]Nastavení cen'!$H$17</f>
        <v>390</v>
      </c>
      <c r="AX1328" s="240"/>
    </row>
    <row r="1329" spans="1:50" ht="17.25" hidden="1" customHeight="1" x14ac:dyDescent="0.3">
      <c r="A1329" s="213"/>
      <c r="B1329" s="214"/>
      <c r="C1329" s="215"/>
      <c r="D1329" s="186"/>
      <c r="E1329" s="184"/>
      <c r="F1329" s="185"/>
      <c r="G1329" s="186"/>
      <c r="H1329" s="186"/>
      <c r="I1329" s="187"/>
      <c r="J1329" s="188"/>
      <c r="K1329" s="216"/>
      <c r="L1329" s="186"/>
      <c r="M1329" s="186"/>
      <c r="N1329" s="187"/>
      <c r="O1329" s="191"/>
      <c r="P1329" s="434" t="s">
        <v>1191</v>
      </c>
      <c r="Q1329" s="218"/>
      <c r="R1329" s="219">
        <f t="shared" si="418"/>
        <v>0</v>
      </c>
      <c r="S1329" s="219">
        <f t="shared" si="419"/>
        <v>7</v>
      </c>
      <c r="T1329" s="195"/>
      <c r="U1329" s="196">
        <v>4</v>
      </c>
      <c r="V1329" s="89">
        <f t="shared" si="414"/>
        <v>0</v>
      </c>
      <c r="W1329" s="220" t="s">
        <v>1394</v>
      </c>
      <c r="X1329" s="221" t="s">
        <v>1396</v>
      </c>
      <c r="Y1329" s="222" t="s">
        <v>43</v>
      </c>
      <c r="Z1329" s="199"/>
      <c r="AA1329" s="218"/>
      <c r="AB1329" s="223">
        <v>0</v>
      </c>
      <c r="AC1329" s="224" t="s">
        <v>40</v>
      </c>
      <c r="AD1329" s="225">
        <f t="shared" si="451"/>
        <v>59</v>
      </c>
      <c r="AE1329" s="226">
        <f>CEILING(AD1329+AD1329*'[1]Nastavení cen'!$J$17,1)</f>
        <v>87</v>
      </c>
      <c r="AF1329" s="226">
        <f t="shared" si="452"/>
        <v>0</v>
      </c>
      <c r="AG1329" s="241"/>
      <c r="AH1329" s="242"/>
      <c r="AI1329" s="242"/>
      <c r="AJ1329" s="228">
        <f t="shared" si="422"/>
        <v>87</v>
      </c>
      <c r="AK1329" s="218"/>
      <c r="AL1329" s="229">
        <f t="shared" si="423"/>
        <v>0</v>
      </c>
      <c r="AM1329" s="204"/>
      <c r="AN1329" s="230">
        <v>0.5</v>
      </c>
      <c r="AO1329" s="231" t="s">
        <v>41</v>
      </c>
      <c r="AP1329" s="435">
        <v>1</v>
      </c>
      <c r="AQ1329" s="233">
        <f t="shared" si="453"/>
        <v>0</v>
      </c>
      <c r="AR1329" s="234"/>
      <c r="AS1329" s="235"/>
      <c r="AT1329" s="236"/>
      <c r="AU1329" s="237"/>
      <c r="AV1329" s="238">
        <v>9</v>
      </c>
      <c r="AW1329" s="239">
        <f>'[1]Nastavení cen'!$H$17</f>
        <v>390</v>
      </c>
      <c r="AX1329" s="240"/>
    </row>
    <row r="1330" spans="1:50" ht="17.25" hidden="1" customHeight="1" x14ac:dyDescent="0.3">
      <c r="A1330" s="213"/>
      <c r="B1330" s="214"/>
      <c r="C1330" s="215"/>
      <c r="D1330" s="186"/>
      <c r="E1330" s="184"/>
      <c r="F1330" s="185"/>
      <c r="G1330" s="186"/>
      <c r="H1330" s="186"/>
      <c r="I1330" s="187"/>
      <c r="J1330" s="188"/>
      <c r="K1330" s="216"/>
      <c r="L1330" s="186"/>
      <c r="M1330" s="186"/>
      <c r="N1330" s="187"/>
      <c r="O1330" s="191"/>
      <c r="P1330" s="434" t="s">
        <v>1191</v>
      </c>
      <c r="Q1330" s="218"/>
      <c r="R1330" s="219">
        <f t="shared" si="418"/>
        <v>0</v>
      </c>
      <c r="S1330" s="219">
        <f t="shared" si="419"/>
        <v>7</v>
      </c>
      <c r="T1330" s="195"/>
      <c r="U1330" s="196">
        <v>4</v>
      </c>
      <c r="V1330" s="89">
        <f t="shared" si="414"/>
        <v>0</v>
      </c>
      <c r="W1330" s="220" t="s">
        <v>1394</v>
      </c>
      <c r="X1330" s="221" t="s">
        <v>1397</v>
      </c>
      <c r="Y1330" s="222" t="s">
        <v>43</v>
      </c>
      <c r="Z1330" s="199"/>
      <c r="AA1330" s="218"/>
      <c r="AB1330" s="223">
        <v>0</v>
      </c>
      <c r="AC1330" s="224" t="s">
        <v>40</v>
      </c>
      <c r="AD1330" s="225">
        <f t="shared" si="451"/>
        <v>78</v>
      </c>
      <c r="AE1330" s="226">
        <f>CEILING(AD1330+AD1330*'[1]Nastavení cen'!$J$17,1)</f>
        <v>114</v>
      </c>
      <c r="AF1330" s="226">
        <f t="shared" si="452"/>
        <v>0</v>
      </c>
      <c r="AG1330" s="241"/>
      <c r="AH1330" s="242"/>
      <c r="AI1330" s="242"/>
      <c r="AJ1330" s="228">
        <f t="shared" si="422"/>
        <v>114</v>
      </c>
      <c r="AK1330" s="218"/>
      <c r="AL1330" s="229">
        <f t="shared" si="423"/>
        <v>0</v>
      </c>
      <c r="AM1330" s="204"/>
      <c r="AN1330" s="230">
        <v>0.5</v>
      </c>
      <c r="AO1330" s="231" t="s">
        <v>41</v>
      </c>
      <c r="AP1330" s="435">
        <v>1</v>
      </c>
      <c r="AQ1330" s="233">
        <f t="shared" si="453"/>
        <v>0</v>
      </c>
      <c r="AR1330" s="234"/>
      <c r="AS1330" s="235"/>
      <c r="AT1330" s="236"/>
      <c r="AU1330" s="237"/>
      <c r="AV1330" s="238">
        <v>12</v>
      </c>
      <c r="AW1330" s="239">
        <f>'[1]Nastavení cen'!$H$17</f>
        <v>390</v>
      </c>
      <c r="AX1330" s="240"/>
    </row>
    <row r="1331" spans="1:50" ht="17.25" hidden="1" customHeight="1" x14ac:dyDescent="0.3">
      <c r="A1331" s="213"/>
      <c r="B1331" s="214"/>
      <c r="C1331" s="215"/>
      <c r="D1331" s="186"/>
      <c r="E1331" s="184"/>
      <c r="F1331" s="185"/>
      <c r="G1331" s="186"/>
      <c r="H1331" s="186"/>
      <c r="I1331" s="187"/>
      <c r="J1331" s="188"/>
      <c r="K1331" s="216"/>
      <c r="L1331" s="186"/>
      <c r="M1331" s="186"/>
      <c r="N1331" s="187"/>
      <c r="O1331" s="191"/>
      <c r="P1331" s="434" t="s">
        <v>1191</v>
      </c>
      <c r="Q1331" s="218"/>
      <c r="R1331" s="219">
        <f t="shared" si="418"/>
        <v>0</v>
      </c>
      <c r="S1331" s="219">
        <f t="shared" si="419"/>
        <v>7</v>
      </c>
      <c r="T1331" s="195"/>
      <c r="U1331" s="196">
        <v>1</v>
      </c>
      <c r="V1331" s="89">
        <f t="shared" si="414"/>
        <v>0</v>
      </c>
      <c r="W1331" s="220" t="s">
        <v>873</v>
      </c>
      <c r="X1331" s="221" t="s">
        <v>1398</v>
      </c>
      <c r="Y1331" s="222" t="s">
        <v>1399</v>
      </c>
      <c r="Z1331" s="199"/>
      <c r="AA1331" s="218"/>
      <c r="AB1331" s="223">
        <v>0</v>
      </c>
      <c r="AC1331" s="224" t="s">
        <v>40</v>
      </c>
      <c r="AD1331" s="225">
        <f t="shared" si="451"/>
        <v>195</v>
      </c>
      <c r="AE1331" s="226">
        <f>CEILING(AD1331+AD1331*'[1]Nastavení cen'!$J$17,1)</f>
        <v>285</v>
      </c>
      <c r="AF1331" s="226">
        <f t="shared" si="452"/>
        <v>0</v>
      </c>
      <c r="AG1331" s="241">
        <f>CEILING(AX1331+(AX1331*'[1]Nastavení cen'!$G$17),1)</f>
        <v>700</v>
      </c>
      <c r="AH1331" s="242">
        <f>CEILING(AG1331*'[1]Nastavení cen'!$K$17,1)+AG1331</f>
        <v>910</v>
      </c>
      <c r="AI1331" s="242">
        <f t="shared" ref="AI1331:AI1345" si="454">(AB1331*AH1331)</f>
        <v>0</v>
      </c>
      <c r="AJ1331" s="228">
        <f t="shared" si="422"/>
        <v>1195</v>
      </c>
      <c r="AK1331" s="218"/>
      <c r="AL1331" s="229">
        <f t="shared" si="423"/>
        <v>0</v>
      </c>
      <c r="AM1331" s="204"/>
      <c r="AN1331" s="230">
        <v>2</v>
      </c>
      <c r="AO1331" s="231">
        <f t="shared" ref="AO1331:AO1345" si="455">AB1331*AN1331</f>
        <v>0</v>
      </c>
      <c r="AP1331" s="232">
        <v>0.05</v>
      </c>
      <c r="AQ1331" s="233" t="s">
        <v>41</v>
      </c>
      <c r="AR1331" s="234">
        <f t="shared" ref="AR1331:AR1345" si="456">AO1331*AP1331</f>
        <v>0</v>
      </c>
      <c r="AS1331" s="235"/>
      <c r="AT1331" s="236"/>
      <c r="AU1331" s="237"/>
      <c r="AV1331" s="238">
        <v>30</v>
      </c>
      <c r="AW1331" s="239">
        <f>'[1]Nastavení cen'!$H$17</f>
        <v>390</v>
      </c>
      <c r="AX1331" s="240">
        <v>700</v>
      </c>
    </row>
    <row r="1332" spans="1:50" ht="17.25" hidden="1" customHeight="1" x14ac:dyDescent="0.3">
      <c r="A1332" s="213"/>
      <c r="B1332" s="214"/>
      <c r="C1332" s="215"/>
      <c r="D1332" s="186"/>
      <c r="E1332" s="184"/>
      <c r="F1332" s="185"/>
      <c r="G1332" s="186"/>
      <c r="H1332" s="186"/>
      <c r="I1332" s="187"/>
      <c r="J1332" s="188"/>
      <c r="K1332" s="216"/>
      <c r="L1332" s="186"/>
      <c r="M1332" s="186"/>
      <c r="N1332" s="187"/>
      <c r="O1332" s="191"/>
      <c r="P1332" s="434" t="s">
        <v>1191</v>
      </c>
      <c r="Q1332" s="218"/>
      <c r="R1332" s="219">
        <f t="shared" si="418"/>
        <v>0</v>
      </c>
      <c r="S1332" s="219">
        <f t="shared" si="419"/>
        <v>7</v>
      </c>
      <c r="T1332" s="195"/>
      <c r="U1332" s="196">
        <v>5</v>
      </c>
      <c r="V1332" s="89">
        <f t="shared" si="414"/>
        <v>0</v>
      </c>
      <c r="W1332" s="220" t="s">
        <v>873</v>
      </c>
      <c r="X1332" s="221" t="s">
        <v>1398</v>
      </c>
      <c r="Y1332" s="222" t="s">
        <v>1400</v>
      </c>
      <c r="Z1332" s="199"/>
      <c r="AA1332" s="218"/>
      <c r="AB1332" s="223">
        <v>0</v>
      </c>
      <c r="AC1332" s="224" t="s">
        <v>40</v>
      </c>
      <c r="AD1332" s="225">
        <f t="shared" si="451"/>
        <v>195</v>
      </c>
      <c r="AE1332" s="226">
        <f>CEILING(AD1332+AD1332*'[1]Nastavení cen'!$J$17,1)</f>
        <v>285</v>
      </c>
      <c r="AF1332" s="226">
        <f t="shared" si="452"/>
        <v>0</v>
      </c>
      <c r="AG1332" s="227">
        <f>CEILING(AX1332+(AX1332*'[1]Nastavení cen'!$G$17),1)</f>
        <v>700</v>
      </c>
      <c r="AH1332" s="227">
        <f>CEILING(AG1332*'[1]Nastavení cen'!$K$17,1)+AG1332</f>
        <v>910</v>
      </c>
      <c r="AI1332" s="227">
        <f t="shared" si="454"/>
        <v>0</v>
      </c>
      <c r="AJ1332" s="228">
        <f t="shared" si="422"/>
        <v>1195</v>
      </c>
      <c r="AK1332" s="218"/>
      <c r="AL1332" s="229">
        <f t="shared" si="423"/>
        <v>0</v>
      </c>
      <c r="AM1332" s="204"/>
      <c r="AN1332" s="230">
        <v>2</v>
      </c>
      <c r="AO1332" s="231">
        <f t="shared" si="455"/>
        <v>0</v>
      </c>
      <c r="AP1332" s="232">
        <v>0.05</v>
      </c>
      <c r="AQ1332" s="233" t="s">
        <v>41</v>
      </c>
      <c r="AR1332" s="234">
        <f t="shared" si="456"/>
        <v>0</v>
      </c>
      <c r="AS1332" s="235"/>
      <c r="AT1332" s="236"/>
      <c r="AU1332" s="237"/>
      <c r="AV1332" s="238">
        <v>30</v>
      </c>
      <c r="AW1332" s="239">
        <f>'[1]Nastavení cen'!$H$17</f>
        <v>390</v>
      </c>
      <c r="AX1332" s="240">
        <v>700</v>
      </c>
    </row>
    <row r="1333" spans="1:50" ht="17.25" hidden="1" customHeight="1" x14ac:dyDescent="0.3">
      <c r="A1333" s="213"/>
      <c r="B1333" s="214"/>
      <c r="C1333" s="215"/>
      <c r="D1333" s="186"/>
      <c r="E1333" s="184"/>
      <c r="F1333" s="185"/>
      <c r="G1333" s="186"/>
      <c r="H1333" s="186"/>
      <c r="I1333" s="187"/>
      <c r="J1333" s="188"/>
      <c r="K1333" s="216"/>
      <c r="L1333" s="186"/>
      <c r="M1333" s="186"/>
      <c r="N1333" s="187"/>
      <c r="O1333" s="191"/>
      <c r="P1333" s="434" t="s">
        <v>1191</v>
      </c>
      <c r="Q1333" s="218"/>
      <c r="R1333" s="219">
        <f t="shared" si="418"/>
        <v>0</v>
      </c>
      <c r="S1333" s="219">
        <f t="shared" si="419"/>
        <v>7</v>
      </c>
      <c r="T1333" s="195"/>
      <c r="U1333" s="196">
        <v>2</v>
      </c>
      <c r="V1333" s="89">
        <f t="shared" si="414"/>
        <v>0</v>
      </c>
      <c r="W1333" s="220" t="s">
        <v>873</v>
      </c>
      <c r="X1333" s="221" t="s">
        <v>1401</v>
      </c>
      <c r="Y1333" s="222" t="s">
        <v>1402</v>
      </c>
      <c r="Z1333" s="199"/>
      <c r="AA1333" s="218"/>
      <c r="AB1333" s="223">
        <v>0</v>
      </c>
      <c r="AC1333" s="224" t="s">
        <v>40</v>
      </c>
      <c r="AD1333" s="225">
        <f t="shared" si="451"/>
        <v>208</v>
      </c>
      <c r="AE1333" s="226">
        <f>CEILING(AD1333+AD1333*'[1]Nastavení cen'!$J$17,1)</f>
        <v>304</v>
      </c>
      <c r="AF1333" s="226">
        <f t="shared" si="452"/>
        <v>0</v>
      </c>
      <c r="AG1333" s="241">
        <f>CEILING(AX1333+(AX1333*'[1]Nastavení cen'!$G$17),1)</f>
        <v>800</v>
      </c>
      <c r="AH1333" s="242">
        <f>CEILING(AG1333*'[1]Nastavení cen'!$K$17,1)+AG1333</f>
        <v>1040</v>
      </c>
      <c r="AI1333" s="242">
        <f t="shared" si="454"/>
        <v>0</v>
      </c>
      <c r="AJ1333" s="228">
        <f t="shared" si="422"/>
        <v>1344</v>
      </c>
      <c r="AK1333" s="218"/>
      <c r="AL1333" s="229">
        <f t="shared" si="423"/>
        <v>0</v>
      </c>
      <c r="AM1333" s="204"/>
      <c r="AN1333" s="230">
        <v>3</v>
      </c>
      <c r="AO1333" s="231">
        <f t="shared" si="455"/>
        <v>0</v>
      </c>
      <c r="AP1333" s="232">
        <v>0.05</v>
      </c>
      <c r="AQ1333" s="233" t="s">
        <v>41</v>
      </c>
      <c r="AR1333" s="234">
        <f t="shared" si="456"/>
        <v>0</v>
      </c>
      <c r="AS1333" s="235"/>
      <c r="AT1333" s="236"/>
      <c r="AU1333" s="237"/>
      <c r="AV1333" s="238">
        <v>32</v>
      </c>
      <c r="AW1333" s="239">
        <f>'[1]Nastavení cen'!$H$17</f>
        <v>390</v>
      </c>
      <c r="AX1333" s="240">
        <v>800</v>
      </c>
    </row>
    <row r="1334" spans="1:50" ht="17.25" hidden="1" customHeight="1" x14ac:dyDescent="0.3">
      <c r="A1334" s="213"/>
      <c r="B1334" s="214"/>
      <c r="C1334" s="215"/>
      <c r="D1334" s="186"/>
      <c r="E1334" s="184"/>
      <c r="F1334" s="185"/>
      <c r="G1334" s="186"/>
      <c r="H1334" s="186"/>
      <c r="I1334" s="187"/>
      <c r="J1334" s="188"/>
      <c r="K1334" s="216"/>
      <c r="L1334" s="186"/>
      <c r="M1334" s="186"/>
      <c r="N1334" s="187"/>
      <c r="O1334" s="191"/>
      <c r="P1334" s="434" t="s">
        <v>1191</v>
      </c>
      <c r="Q1334" s="218"/>
      <c r="R1334" s="219">
        <f t="shared" si="418"/>
        <v>0</v>
      </c>
      <c r="S1334" s="219">
        <f t="shared" si="419"/>
        <v>7</v>
      </c>
      <c r="T1334" s="195"/>
      <c r="U1334" s="196">
        <v>5</v>
      </c>
      <c r="V1334" s="89">
        <f t="shared" si="414"/>
        <v>0</v>
      </c>
      <c r="W1334" s="220" t="s">
        <v>873</v>
      </c>
      <c r="X1334" s="221" t="s">
        <v>1401</v>
      </c>
      <c r="Y1334" s="222" t="s">
        <v>1403</v>
      </c>
      <c r="Z1334" s="199"/>
      <c r="AA1334" s="218"/>
      <c r="AB1334" s="223">
        <v>0</v>
      </c>
      <c r="AC1334" s="224" t="s">
        <v>40</v>
      </c>
      <c r="AD1334" s="225">
        <f t="shared" si="451"/>
        <v>208</v>
      </c>
      <c r="AE1334" s="226">
        <f>CEILING(AD1334+AD1334*'[1]Nastavení cen'!$J$17,1)</f>
        <v>304</v>
      </c>
      <c r="AF1334" s="226">
        <f t="shared" si="452"/>
        <v>0</v>
      </c>
      <c r="AG1334" s="227">
        <f>CEILING(AX1334+(AX1334*'[1]Nastavení cen'!$G$17),1)</f>
        <v>800</v>
      </c>
      <c r="AH1334" s="227">
        <f>CEILING(AG1334*'[1]Nastavení cen'!$K$17,1)+AG1334</f>
        <v>1040</v>
      </c>
      <c r="AI1334" s="227">
        <f t="shared" si="454"/>
        <v>0</v>
      </c>
      <c r="AJ1334" s="228">
        <f t="shared" si="422"/>
        <v>1344</v>
      </c>
      <c r="AK1334" s="218"/>
      <c r="AL1334" s="229">
        <f t="shared" si="423"/>
        <v>0</v>
      </c>
      <c r="AM1334" s="204"/>
      <c r="AN1334" s="230">
        <v>3</v>
      </c>
      <c r="AO1334" s="231">
        <f t="shared" si="455"/>
        <v>0</v>
      </c>
      <c r="AP1334" s="232">
        <v>0.05</v>
      </c>
      <c r="AQ1334" s="233" t="s">
        <v>41</v>
      </c>
      <c r="AR1334" s="234">
        <f t="shared" si="456"/>
        <v>0</v>
      </c>
      <c r="AS1334" s="235"/>
      <c r="AT1334" s="236"/>
      <c r="AU1334" s="237"/>
      <c r="AV1334" s="238">
        <v>32</v>
      </c>
      <c r="AW1334" s="239">
        <f>'[1]Nastavení cen'!$H$17</f>
        <v>390</v>
      </c>
      <c r="AX1334" s="240">
        <v>800</v>
      </c>
    </row>
    <row r="1335" spans="1:50" ht="17.25" hidden="1" customHeight="1" x14ac:dyDescent="0.3">
      <c r="A1335" s="213"/>
      <c r="B1335" s="214"/>
      <c r="C1335" s="215"/>
      <c r="D1335" s="186"/>
      <c r="E1335" s="184"/>
      <c r="F1335" s="185"/>
      <c r="G1335" s="186"/>
      <c r="H1335" s="186"/>
      <c r="I1335" s="187"/>
      <c r="J1335" s="188"/>
      <c r="K1335" s="216"/>
      <c r="L1335" s="186"/>
      <c r="M1335" s="186"/>
      <c r="N1335" s="187"/>
      <c r="O1335" s="191"/>
      <c r="P1335" s="434" t="s">
        <v>1191</v>
      </c>
      <c r="Q1335" s="218"/>
      <c r="R1335" s="219">
        <f t="shared" si="418"/>
        <v>0</v>
      </c>
      <c r="S1335" s="219">
        <f t="shared" si="419"/>
        <v>7</v>
      </c>
      <c r="T1335" s="195"/>
      <c r="U1335" s="196">
        <v>2</v>
      </c>
      <c r="V1335" s="89">
        <f t="shared" si="414"/>
        <v>0</v>
      </c>
      <c r="W1335" s="220" t="s">
        <v>873</v>
      </c>
      <c r="X1335" s="221" t="s">
        <v>1404</v>
      </c>
      <c r="Y1335" s="222" t="s">
        <v>1405</v>
      </c>
      <c r="Z1335" s="199"/>
      <c r="AA1335" s="218"/>
      <c r="AB1335" s="223">
        <v>0</v>
      </c>
      <c r="AC1335" s="224" t="s">
        <v>40</v>
      </c>
      <c r="AD1335" s="225">
        <f t="shared" si="451"/>
        <v>273</v>
      </c>
      <c r="AE1335" s="226">
        <f>CEILING(AD1335+AD1335*'[1]Nastavení cen'!$J$17,1)</f>
        <v>399</v>
      </c>
      <c r="AF1335" s="226">
        <f t="shared" si="452"/>
        <v>0</v>
      </c>
      <c r="AG1335" s="241">
        <f>CEILING(AX1335+(AX1335*'[1]Nastavení cen'!$G$17),1)</f>
        <v>1000</v>
      </c>
      <c r="AH1335" s="242">
        <f>CEILING(AG1335*'[1]Nastavení cen'!$K$17,1)+AG1335</f>
        <v>1300</v>
      </c>
      <c r="AI1335" s="242">
        <f t="shared" si="454"/>
        <v>0</v>
      </c>
      <c r="AJ1335" s="228">
        <f t="shared" si="422"/>
        <v>1699</v>
      </c>
      <c r="AK1335" s="218"/>
      <c r="AL1335" s="229">
        <f t="shared" si="423"/>
        <v>0</v>
      </c>
      <c r="AM1335" s="204"/>
      <c r="AN1335" s="230">
        <v>4</v>
      </c>
      <c r="AO1335" s="231">
        <f t="shared" si="455"/>
        <v>0</v>
      </c>
      <c r="AP1335" s="232">
        <v>0.05</v>
      </c>
      <c r="AQ1335" s="233" t="s">
        <v>41</v>
      </c>
      <c r="AR1335" s="234">
        <f t="shared" si="456"/>
        <v>0</v>
      </c>
      <c r="AS1335" s="235"/>
      <c r="AT1335" s="236"/>
      <c r="AU1335" s="237"/>
      <c r="AV1335" s="238">
        <v>42</v>
      </c>
      <c r="AW1335" s="239">
        <f>'[1]Nastavení cen'!$H$17</f>
        <v>390</v>
      </c>
      <c r="AX1335" s="240">
        <v>1000</v>
      </c>
    </row>
    <row r="1336" spans="1:50" ht="17.25" hidden="1" customHeight="1" x14ac:dyDescent="0.3">
      <c r="A1336" s="213"/>
      <c r="B1336" s="214"/>
      <c r="C1336" s="215"/>
      <c r="D1336" s="186"/>
      <c r="E1336" s="184"/>
      <c r="F1336" s="185"/>
      <c r="G1336" s="186"/>
      <c r="H1336" s="186"/>
      <c r="I1336" s="187"/>
      <c r="J1336" s="188"/>
      <c r="K1336" s="216"/>
      <c r="L1336" s="186"/>
      <c r="M1336" s="186"/>
      <c r="N1336" s="187"/>
      <c r="O1336" s="191"/>
      <c r="P1336" s="434" t="s">
        <v>1191</v>
      </c>
      <c r="Q1336" s="218"/>
      <c r="R1336" s="219">
        <f t="shared" si="418"/>
        <v>0</v>
      </c>
      <c r="S1336" s="219">
        <f t="shared" si="419"/>
        <v>7</v>
      </c>
      <c r="T1336" s="195"/>
      <c r="U1336" s="196">
        <v>5</v>
      </c>
      <c r="V1336" s="89">
        <f t="shared" si="414"/>
        <v>0</v>
      </c>
      <c r="W1336" s="220" t="s">
        <v>873</v>
      </c>
      <c r="X1336" s="221" t="s">
        <v>1404</v>
      </c>
      <c r="Y1336" s="222" t="s">
        <v>1406</v>
      </c>
      <c r="Z1336" s="199"/>
      <c r="AA1336" s="218"/>
      <c r="AB1336" s="223">
        <v>0</v>
      </c>
      <c r="AC1336" s="224" t="s">
        <v>40</v>
      </c>
      <c r="AD1336" s="225">
        <f t="shared" si="451"/>
        <v>273</v>
      </c>
      <c r="AE1336" s="226">
        <f>CEILING(AD1336+AD1336*'[1]Nastavení cen'!$J$17,1)</f>
        <v>399</v>
      </c>
      <c r="AF1336" s="226">
        <f t="shared" si="452"/>
        <v>0</v>
      </c>
      <c r="AG1336" s="227">
        <f>CEILING(AX1336+(AX1336*'[1]Nastavení cen'!$G$17),1)</f>
        <v>1000</v>
      </c>
      <c r="AH1336" s="227">
        <f>CEILING(AG1336*'[1]Nastavení cen'!$K$17,1)+AG1336</f>
        <v>1300</v>
      </c>
      <c r="AI1336" s="227">
        <f t="shared" si="454"/>
        <v>0</v>
      </c>
      <c r="AJ1336" s="228">
        <f t="shared" si="422"/>
        <v>1699</v>
      </c>
      <c r="AK1336" s="218"/>
      <c r="AL1336" s="229">
        <f t="shared" si="423"/>
        <v>0</v>
      </c>
      <c r="AM1336" s="204"/>
      <c r="AN1336" s="230">
        <v>4</v>
      </c>
      <c r="AO1336" s="231">
        <f t="shared" si="455"/>
        <v>0</v>
      </c>
      <c r="AP1336" s="232">
        <v>0.05</v>
      </c>
      <c r="AQ1336" s="233" t="s">
        <v>41</v>
      </c>
      <c r="AR1336" s="234">
        <f t="shared" si="456"/>
        <v>0</v>
      </c>
      <c r="AS1336" s="235"/>
      <c r="AT1336" s="236"/>
      <c r="AU1336" s="237"/>
      <c r="AV1336" s="238">
        <v>42</v>
      </c>
      <c r="AW1336" s="239">
        <f>'[1]Nastavení cen'!$H$17</f>
        <v>390</v>
      </c>
      <c r="AX1336" s="240">
        <v>1000</v>
      </c>
    </row>
    <row r="1337" spans="1:50" ht="25.05" customHeight="1" x14ac:dyDescent="0.3">
      <c r="A1337" s="213"/>
      <c r="B1337" s="214"/>
      <c r="C1337" s="215"/>
      <c r="D1337" s="186"/>
      <c r="E1337" s="184"/>
      <c r="F1337" s="185"/>
      <c r="G1337" s="186"/>
      <c r="H1337" s="186"/>
      <c r="I1337" s="187"/>
      <c r="J1337" s="188"/>
      <c r="K1337" s="216"/>
      <c r="L1337" s="186"/>
      <c r="M1337" s="186"/>
      <c r="N1337" s="187"/>
      <c r="O1337" s="191"/>
      <c r="P1337" s="434" t="s">
        <v>1191</v>
      </c>
      <c r="Q1337" s="218"/>
      <c r="R1337" s="219">
        <f t="shared" si="418"/>
        <v>0</v>
      </c>
      <c r="S1337" s="219">
        <f t="shared" si="419"/>
        <v>7</v>
      </c>
      <c r="T1337" s="195">
        <v>34</v>
      </c>
      <c r="U1337" s="196">
        <v>2</v>
      </c>
      <c r="V1337" s="89">
        <f t="shared" si="414"/>
        <v>0</v>
      </c>
      <c r="W1337" s="220" t="s">
        <v>873</v>
      </c>
      <c r="X1337" s="221" t="s">
        <v>1407</v>
      </c>
      <c r="Y1337" s="222" t="s">
        <v>1408</v>
      </c>
      <c r="Z1337" s="199"/>
      <c r="AA1337" s="218"/>
      <c r="AB1337" s="223">
        <v>1</v>
      </c>
      <c r="AC1337" s="224" t="s">
        <v>40</v>
      </c>
      <c r="AD1337" s="225">
        <f t="shared" si="451"/>
        <v>293</v>
      </c>
      <c r="AE1337" s="226"/>
      <c r="AF1337" s="226">
        <f t="shared" si="452"/>
        <v>0</v>
      </c>
      <c r="AG1337" s="241">
        <f>CEILING(AX1337+(AX1337*'[1]Nastavení cen'!$G$17),1)</f>
        <v>1200</v>
      </c>
      <c r="AH1337" s="242"/>
      <c r="AI1337" s="242">
        <f t="shared" si="454"/>
        <v>0</v>
      </c>
      <c r="AJ1337" s="228">
        <f t="shared" si="422"/>
        <v>0</v>
      </c>
      <c r="AK1337" s="218"/>
      <c r="AL1337" s="229">
        <f t="shared" si="423"/>
        <v>0</v>
      </c>
      <c r="AM1337" s="204"/>
      <c r="AN1337" s="230">
        <v>5</v>
      </c>
      <c r="AO1337" s="231">
        <f t="shared" si="455"/>
        <v>5</v>
      </c>
      <c r="AP1337" s="232">
        <v>0.05</v>
      </c>
      <c r="AQ1337" s="233" t="s">
        <v>41</v>
      </c>
      <c r="AR1337" s="234">
        <f t="shared" si="456"/>
        <v>0.25</v>
      </c>
      <c r="AS1337" s="235"/>
      <c r="AT1337" s="236"/>
      <c r="AU1337" s="237"/>
      <c r="AV1337" s="238">
        <v>45</v>
      </c>
      <c r="AW1337" s="239">
        <f>'[1]Nastavení cen'!$H$17</f>
        <v>390</v>
      </c>
      <c r="AX1337" s="240">
        <v>1200</v>
      </c>
    </row>
    <row r="1338" spans="1:50" ht="17.25" hidden="1" customHeight="1" x14ac:dyDescent="0.3">
      <c r="A1338" s="213"/>
      <c r="B1338" s="214"/>
      <c r="C1338" s="215"/>
      <c r="D1338" s="186"/>
      <c r="E1338" s="184"/>
      <c r="F1338" s="185"/>
      <c r="G1338" s="186"/>
      <c r="H1338" s="186"/>
      <c r="I1338" s="187"/>
      <c r="J1338" s="188"/>
      <c r="K1338" s="216"/>
      <c r="L1338" s="186"/>
      <c r="M1338" s="186"/>
      <c r="N1338" s="187"/>
      <c r="O1338" s="191"/>
      <c r="P1338" s="434" t="s">
        <v>1191</v>
      </c>
      <c r="Q1338" s="218"/>
      <c r="R1338" s="219">
        <f t="shared" si="418"/>
        <v>0</v>
      </c>
      <c r="S1338" s="219">
        <f t="shared" si="419"/>
        <v>7</v>
      </c>
      <c r="T1338" s="195"/>
      <c r="U1338" s="196">
        <v>5</v>
      </c>
      <c r="V1338" s="89">
        <f t="shared" si="414"/>
        <v>0</v>
      </c>
      <c r="W1338" s="220" t="s">
        <v>873</v>
      </c>
      <c r="X1338" s="221" t="s">
        <v>1407</v>
      </c>
      <c r="Y1338" s="222" t="s">
        <v>1409</v>
      </c>
      <c r="Z1338" s="199"/>
      <c r="AA1338" s="218"/>
      <c r="AB1338" s="223">
        <v>0</v>
      </c>
      <c r="AC1338" s="224" t="s">
        <v>40</v>
      </c>
      <c r="AD1338" s="225">
        <f t="shared" si="451"/>
        <v>293</v>
      </c>
      <c r="AE1338" s="226">
        <f>CEILING(AD1338+AD1338*'[1]Nastavení cen'!$J$17,1)</f>
        <v>428</v>
      </c>
      <c r="AF1338" s="226">
        <f t="shared" si="452"/>
        <v>0</v>
      </c>
      <c r="AG1338" s="227">
        <f>CEILING(AX1338+(AX1338*'[1]Nastavení cen'!$G$17),1)</f>
        <v>1200</v>
      </c>
      <c r="AH1338" s="227">
        <f>CEILING(AG1338*'[1]Nastavení cen'!$K$17,1)+AG1338</f>
        <v>1560</v>
      </c>
      <c r="AI1338" s="227">
        <f t="shared" si="454"/>
        <v>0</v>
      </c>
      <c r="AJ1338" s="228">
        <f t="shared" si="422"/>
        <v>1988</v>
      </c>
      <c r="AK1338" s="218"/>
      <c r="AL1338" s="229">
        <f t="shared" si="423"/>
        <v>0</v>
      </c>
      <c r="AM1338" s="204"/>
      <c r="AN1338" s="230">
        <v>5</v>
      </c>
      <c r="AO1338" s="231">
        <f t="shared" si="455"/>
        <v>0</v>
      </c>
      <c r="AP1338" s="232">
        <v>0.05</v>
      </c>
      <c r="AQ1338" s="233" t="s">
        <v>41</v>
      </c>
      <c r="AR1338" s="234">
        <f t="shared" si="456"/>
        <v>0</v>
      </c>
      <c r="AS1338" s="235"/>
      <c r="AT1338" s="236"/>
      <c r="AU1338" s="237"/>
      <c r="AV1338" s="238">
        <v>45</v>
      </c>
      <c r="AW1338" s="239">
        <f>'[1]Nastavení cen'!$H$17</f>
        <v>390</v>
      </c>
      <c r="AX1338" s="240">
        <v>1200</v>
      </c>
    </row>
    <row r="1339" spans="1:50" ht="25.05" customHeight="1" x14ac:dyDescent="0.3">
      <c r="A1339" s="213"/>
      <c r="B1339" s="214"/>
      <c r="C1339" s="215"/>
      <c r="D1339" s="186"/>
      <c r="E1339" s="184"/>
      <c r="F1339" s="185"/>
      <c r="G1339" s="186"/>
      <c r="H1339" s="186"/>
      <c r="I1339" s="187"/>
      <c r="J1339" s="188"/>
      <c r="K1339" s="216"/>
      <c r="L1339" s="186"/>
      <c r="M1339" s="186"/>
      <c r="N1339" s="187"/>
      <c r="O1339" s="191"/>
      <c r="P1339" s="434" t="s">
        <v>1191</v>
      </c>
      <c r="Q1339" s="218"/>
      <c r="R1339" s="219">
        <f t="shared" si="418"/>
        <v>0</v>
      </c>
      <c r="S1339" s="219">
        <f t="shared" si="419"/>
        <v>7</v>
      </c>
      <c r="T1339" s="195">
        <v>35</v>
      </c>
      <c r="U1339" s="196">
        <v>5</v>
      </c>
      <c r="V1339" s="89">
        <f t="shared" si="414"/>
        <v>0</v>
      </c>
      <c r="W1339" s="220" t="s">
        <v>873</v>
      </c>
      <c r="X1339" s="221" t="s">
        <v>1410</v>
      </c>
      <c r="Y1339" s="222" t="s">
        <v>1411</v>
      </c>
      <c r="Z1339" s="199"/>
      <c r="AA1339" s="218"/>
      <c r="AB1339" s="223">
        <v>1</v>
      </c>
      <c r="AC1339" s="224" t="s">
        <v>40</v>
      </c>
      <c r="AD1339" s="225">
        <f t="shared" si="451"/>
        <v>293</v>
      </c>
      <c r="AE1339" s="226"/>
      <c r="AF1339" s="226">
        <f t="shared" si="452"/>
        <v>0</v>
      </c>
      <c r="AG1339" s="227">
        <f>CEILING(AX1339+(AX1339*'[1]Nastavení cen'!$G$17),1)</f>
        <v>1200</v>
      </c>
      <c r="AH1339" s="227"/>
      <c r="AI1339" s="227">
        <f t="shared" si="454"/>
        <v>0</v>
      </c>
      <c r="AJ1339" s="228">
        <f t="shared" si="422"/>
        <v>0</v>
      </c>
      <c r="AK1339" s="218"/>
      <c r="AL1339" s="229">
        <f t="shared" si="423"/>
        <v>0</v>
      </c>
      <c r="AM1339" s="204"/>
      <c r="AN1339" s="230">
        <v>2</v>
      </c>
      <c r="AO1339" s="231">
        <f t="shared" si="455"/>
        <v>2</v>
      </c>
      <c r="AP1339" s="232">
        <v>0.05</v>
      </c>
      <c r="AQ1339" s="233" t="s">
        <v>41</v>
      </c>
      <c r="AR1339" s="234">
        <f t="shared" si="456"/>
        <v>0.1</v>
      </c>
      <c r="AS1339" s="235"/>
      <c r="AT1339" s="236"/>
      <c r="AU1339" s="237"/>
      <c r="AV1339" s="238">
        <v>45</v>
      </c>
      <c r="AW1339" s="239">
        <f>'[1]Nastavení cen'!$H$17</f>
        <v>390</v>
      </c>
      <c r="AX1339" s="240">
        <v>1200</v>
      </c>
    </row>
    <row r="1340" spans="1:50" ht="17.25" hidden="1" customHeight="1" x14ac:dyDescent="0.3">
      <c r="A1340" s="213"/>
      <c r="B1340" s="214"/>
      <c r="C1340" s="215"/>
      <c r="D1340" s="186"/>
      <c r="E1340" s="184"/>
      <c r="F1340" s="185"/>
      <c r="G1340" s="186"/>
      <c r="H1340" s="186"/>
      <c r="I1340" s="187"/>
      <c r="J1340" s="188"/>
      <c r="K1340" s="216"/>
      <c r="L1340" s="186"/>
      <c r="M1340" s="186"/>
      <c r="N1340" s="187"/>
      <c r="O1340" s="191"/>
      <c r="P1340" s="434" t="s">
        <v>1191</v>
      </c>
      <c r="Q1340" s="218"/>
      <c r="R1340" s="219">
        <f t="shared" si="418"/>
        <v>0</v>
      </c>
      <c r="S1340" s="219">
        <f t="shared" si="419"/>
        <v>7</v>
      </c>
      <c r="T1340" s="195"/>
      <c r="U1340" s="196">
        <v>5</v>
      </c>
      <c r="V1340" s="89">
        <f t="shared" si="414"/>
        <v>0</v>
      </c>
      <c r="W1340" s="220" t="s">
        <v>873</v>
      </c>
      <c r="X1340" s="221" t="s">
        <v>1412</v>
      </c>
      <c r="Y1340" s="222" t="s">
        <v>1413</v>
      </c>
      <c r="Z1340" s="199"/>
      <c r="AA1340" s="218"/>
      <c r="AB1340" s="223">
        <v>0</v>
      </c>
      <c r="AC1340" s="224" t="s">
        <v>40</v>
      </c>
      <c r="AD1340" s="225">
        <f t="shared" si="451"/>
        <v>156</v>
      </c>
      <c r="AE1340" s="226">
        <f>CEILING(AD1340+AD1340*'[1]Nastavení cen'!$J$17,1)</f>
        <v>228</v>
      </c>
      <c r="AF1340" s="226">
        <f t="shared" si="452"/>
        <v>0</v>
      </c>
      <c r="AG1340" s="227">
        <f>CEILING(AX1340+(AX1340*'[1]Nastavení cen'!$G$17),1)</f>
        <v>150</v>
      </c>
      <c r="AH1340" s="227">
        <f>CEILING(AG1340*'[1]Nastavení cen'!$K$17,1)+AG1340</f>
        <v>195</v>
      </c>
      <c r="AI1340" s="227">
        <f t="shared" si="454"/>
        <v>0</v>
      </c>
      <c r="AJ1340" s="228">
        <f t="shared" si="422"/>
        <v>423</v>
      </c>
      <c r="AK1340" s="218"/>
      <c r="AL1340" s="229">
        <f t="shared" si="423"/>
        <v>0</v>
      </c>
      <c r="AM1340" s="204"/>
      <c r="AN1340" s="230">
        <v>2</v>
      </c>
      <c r="AO1340" s="231">
        <f t="shared" si="455"/>
        <v>0</v>
      </c>
      <c r="AP1340" s="232">
        <v>0.05</v>
      </c>
      <c r="AQ1340" s="233" t="s">
        <v>41</v>
      </c>
      <c r="AR1340" s="234">
        <f t="shared" si="456"/>
        <v>0</v>
      </c>
      <c r="AS1340" s="235"/>
      <c r="AT1340" s="236"/>
      <c r="AU1340" s="237"/>
      <c r="AV1340" s="238">
        <v>24</v>
      </c>
      <c r="AW1340" s="239">
        <f>'[1]Nastavení cen'!$H$17</f>
        <v>390</v>
      </c>
      <c r="AX1340" s="240">
        <v>150</v>
      </c>
    </row>
    <row r="1341" spans="1:50" ht="17.25" hidden="1" customHeight="1" x14ac:dyDescent="0.3">
      <c r="A1341" s="213"/>
      <c r="B1341" s="214"/>
      <c r="C1341" s="215"/>
      <c r="D1341" s="186"/>
      <c r="E1341" s="184"/>
      <c r="F1341" s="185"/>
      <c r="G1341" s="186"/>
      <c r="H1341" s="186"/>
      <c r="I1341" s="187"/>
      <c r="J1341" s="188"/>
      <c r="K1341" s="216"/>
      <c r="L1341" s="186"/>
      <c r="M1341" s="186"/>
      <c r="N1341" s="187"/>
      <c r="O1341" s="191"/>
      <c r="P1341" s="434" t="s">
        <v>1191</v>
      </c>
      <c r="Q1341" s="218"/>
      <c r="R1341" s="219">
        <f t="shared" si="418"/>
        <v>0</v>
      </c>
      <c r="S1341" s="219">
        <f t="shared" si="419"/>
        <v>7</v>
      </c>
      <c r="T1341" s="195"/>
      <c r="U1341" s="196">
        <v>2</v>
      </c>
      <c r="V1341" s="89">
        <f t="shared" si="414"/>
        <v>0</v>
      </c>
      <c r="W1341" s="220" t="s">
        <v>873</v>
      </c>
      <c r="X1341" s="221" t="s">
        <v>1414</v>
      </c>
      <c r="Y1341" s="222" t="s">
        <v>1415</v>
      </c>
      <c r="Z1341" s="199"/>
      <c r="AA1341" s="218"/>
      <c r="AB1341" s="223">
        <v>0</v>
      </c>
      <c r="AC1341" s="224" t="s">
        <v>40</v>
      </c>
      <c r="AD1341" s="225">
        <f t="shared" si="451"/>
        <v>202</v>
      </c>
      <c r="AE1341" s="226">
        <f>CEILING(AD1341+AD1341*'[1]Nastavení cen'!$J$17,1)</f>
        <v>295</v>
      </c>
      <c r="AF1341" s="226">
        <f t="shared" si="452"/>
        <v>0</v>
      </c>
      <c r="AG1341" s="241">
        <f>CEILING(AX1341+(AX1341*'[1]Nastavení cen'!$G$17),1)</f>
        <v>1705</v>
      </c>
      <c r="AH1341" s="242">
        <f>CEILING(AG1341*'[1]Nastavení cen'!$K$17,1)+AG1341</f>
        <v>2217</v>
      </c>
      <c r="AI1341" s="242">
        <f t="shared" si="454"/>
        <v>0</v>
      </c>
      <c r="AJ1341" s="228">
        <f t="shared" si="422"/>
        <v>2512</v>
      </c>
      <c r="AK1341" s="218"/>
      <c r="AL1341" s="229">
        <f t="shared" si="423"/>
        <v>0</v>
      </c>
      <c r="AM1341" s="204"/>
      <c r="AN1341" s="230">
        <v>5</v>
      </c>
      <c r="AO1341" s="231">
        <f t="shared" si="455"/>
        <v>0</v>
      </c>
      <c r="AP1341" s="232">
        <v>0.05</v>
      </c>
      <c r="AQ1341" s="233" t="s">
        <v>41</v>
      </c>
      <c r="AR1341" s="234">
        <f t="shared" si="456"/>
        <v>0</v>
      </c>
      <c r="AS1341" s="235"/>
      <c r="AT1341" s="236"/>
      <c r="AU1341" s="237"/>
      <c r="AV1341" s="238">
        <v>31</v>
      </c>
      <c r="AW1341" s="239">
        <f>'[1]Nastavení cen'!$H$17</f>
        <v>390</v>
      </c>
      <c r="AX1341" s="240">
        <v>1705</v>
      </c>
    </row>
    <row r="1342" spans="1:50" ht="17.25" hidden="1" customHeight="1" x14ac:dyDescent="0.3">
      <c r="A1342" s="213"/>
      <c r="B1342" s="214"/>
      <c r="C1342" s="215"/>
      <c r="D1342" s="186"/>
      <c r="E1342" s="184"/>
      <c r="F1342" s="185"/>
      <c r="G1342" s="186"/>
      <c r="H1342" s="186"/>
      <c r="I1342" s="187"/>
      <c r="J1342" s="188"/>
      <c r="K1342" s="216"/>
      <c r="L1342" s="186"/>
      <c r="M1342" s="186"/>
      <c r="N1342" s="187"/>
      <c r="O1342" s="191"/>
      <c r="P1342" s="434" t="s">
        <v>1191</v>
      </c>
      <c r="Q1342" s="218"/>
      <c r="R1342" s="219">
        <f t="shared" si="418"/>
        <v>0</v>
      </c>
      <c r="S1342" s="219">
        <f t="shared" si="419"/>
        <v>7</v>
      </c>
      <c r="T1342" s="195"/>
      <c r="U1342" s="196">
        <v>1</v>
      </c>
      <c r="V1342" s="89">
        <f t="shared" si="414"/>
        <v>0</v>
      </c>
      <c r="W1342" s="220" t="s">
        <v>1416</v>
      </c>
      <c r="X1342" s="221" t="s">
        <v>1417</v>
      </c>
      <c r="Y1342" s="222" t="s">
        <v>1418</v>
      </c>
      <c r="Z1342" s="199"/>
      <c r="AA1342" s="218"/>
      <c r="AB1342" s="223">
        <v>0</v>
      </c>
      <c r="AC1342" s="224" t="s">
        <v>146</v>
      </c>
      <c r="AD1342" s="225">
        <f t="shared" si="451"/>
        <v>20</v>
      </c>
      <c r="AE1342" s="226">
        <f>CEILING(AD1342+AD1342*'[1]Nastavení cen'!$J$17,1)</f>
        <v>30</v>
      </c>
      <c r="AF1342" s="226">
        <f t="shared" si="452"/>
        <v>0</v>
      </c>
      <c r="AG1342" s="241">
        <f>CEILING(AX1342+(AX1342*'[1]Nastavení cen'!$G$17),1)</f>
        <v>3</v>
      </c>
      <c r="AH1342" s="242">
        <f>CEILING(AG1342*'[1]Nastavení cen'!$K$17,1)+AG1342</f>
        <v>4</v>
      </c>
      <c r="AI1342" s="242">
        <f t="shared" si="454"/>
        <v>0</v>
      </c>
      <c r="AJ1342" s="228">
        <f t="shared" si="422"/>
        <v>34</v>
      </c>
      <c r="AK1342" s="218"/>
      <c r="AL1342" s="229">
        <f t="shared" si="423"/>
        <v>0</v>
      </c>
      <c r="AM1342" s="204"/>
      <c r="AN1342" s="230">
        <v>0.02</v>
      </c>
      <c r="AO1342" s="231">
        <f t="shared" si="455"/>
        <v>0</v>
      </c>
      <c r="AP1342" s="232">
        <v>0.05</v>
      </c>
      <c r="AQ1342" s="233" t="s">
        <v>41</v>
      </c>
      <c r="AR1342" s="234">
        <f t="shared" si="456"/>
        <v>0</v>
      </c>
      <c r="AS1342" s="235"/>
      <c r="AT1342" s="236"/>
      <c r="AU1342" s="237"/>
      <c r="AV1342" s="238">
        <v>3</v>
      </c>
      <c r="AW1342" s="239">
        <f>'[1]Nastavení cen'!$H$17</f>
        <v>390</v>
      </c>
      <c r="AX1342" s="240">
        <v>3</v>
      </c>
    </row>
    <row r="1343" spans="1:50" ht="17.25" hidden="1" customHeight="1" x14ac:dyDescent="0.3">
      <c r="A1343" s="213"/>
      <c r="B1343" s="214"/>
      <c r="C1343" s="215"/>
      <c r="D1343" s="186"/>
      <c r="E1343" s="184"/>
      <c r="F1343" s="185"/>
      <c r="G1343" s="186"/>
      <c r="H1343" s="186"/>
      <c r="I1343" s="187"/>
      <c r="J1343" s="188"/>
      <c r="K1343" s="216"/>
      <c r="L1343" s="186"/>
      <c r="M1343" s="186"/>
      <c r="N1343" s="187"/>
      <c r="O1343" s="191"/>
      <c r="P1343" s="434" t="s">
        <v>1191</v>
      </c>
      <c r="Q1343" s="218"/>
      <c r="R1343" s="219">
        <f t="shared" si="418"/>
        <v>0</v>
      </c>
      <c r="S1343" s="219">
        <f t="shared" si="419"/>
        <v>7</v>
      </c>
      <c r="T1343" s="195"/>
      <c r="U1343" s="196">
        <v>5</v>
      </c>
      <c r="V1343" s="89">
        <f t="shared" si="414"/>
        <v>0</v>
      </c>
      <c r="W1343" s="220" t="s">
        <v>1419</v>
      </c>
      <c r="X1343" s="221" t="s">
        <v>1420</v>
      </c>
      <c r="Y1343" s="222" t="s">
        <v>1421</v>
      </c>
      <c r="Z1343" s="199"/>
      <c r="AA1343" s="218"/>
      <c r="AB1343" s="223">
        <v>0</v>
      </c>
      <c r="AC1343" s="224" t="s">
        <v>40</v>
      </c>
      <c r="AD1343" s="225">
        <f t="shared" si="451"/>
        <v>1534</v>
      </c>
      <c r="AE1343" s="226">
        <f>CEILING(AD1343+AD1343*'[1]Nastavení cen'!$J$17,1)</f>
        <v>2240</v>
      </c>
      <c r="AF1343" s="226">
        <f t="shared" si="452"/>
        <v>0</v>
      </c>
      <c r="AG1343" s="227">
        <f>CEILING(AX1343+(AX1343*'[1]Nastavení cen'!$G$17),1)</f>
        <v>3000</v>
      </c>
      <c r="AH1343" s="227">
        <f>CEILING(AG1343*'[1]Nastavení cen'!$K$17,1)+AG1343</f>
        <v>3900</v>
      </c>
      <c r="AI1343" s="227">
        <f t="shared" si="454"/>
        <v>0</v>
      </c>
      <c r="AJ1343" s="228">
        <f t="shared" si="422"/>
        <v>6140</v>
      </c>
      <c r="AK1343" s="218"/>
      <c r="AL1343" s="229">
        <f t="shared" si="423"/>
        <v>0</v>
      </c>
      <c r="AM1343" s="204"/>
      <c r="AN1343" s="230">
        <v>40</v>
      </c>
      <c r="AO1343" s="231">
        <f t="shared" si="455"/>
        <v>0</v>
      </c>
      <c r="AP1343" s="232">
        <v>0.05</v>
      </c>
      <c r="AQ1343" s="233" t="s">
        <v>41</v>
      </c>
      <c r="AR1343" s="234">
        <f t="shared" si="456"/>
        <v>0</v>
      </c>
      <c r="AS1343" s="235"/>
      <c r="AT1343" s="236"/>
      <c r="AU1343" s="237"/>
      <c r="AV1343" s="238">
        <v>236</v>
      </c>
      <c r="AW1343" s="239">
        <f>'[1]Nastavení cen'!$H$17</f>
        <v>390</v>
      </c>
      <c r="AX1343" s="240">
        <v>3000</v>
      </c>
    </row>
    <row r="1344" spans="1:50" ht="17.25" hidden="1" customHeight="1" x14ac:dyDescent="0.3">
      <c r="A1344" s="213"/>
      <c r="B1344" s="214"/>
      <c r="C1344" s="215"/>
      <c r="D1344" s="186"/>
      <c r="E1344" s="184"/>
      <c r="F1344" s="185"/>
      <c r="G1344" s="186"/>
      <c r="H1344" s="186"/>
      <c r="I1344" s="187"/>
      <c r="J1344" s="188"/>
      <c r="K1344" s="216"/>
      <c r="L1344" s="186"/>
      <c r="M1344" s="186"/>
      <c r="N1344" s="187"/>
      <c r="O1344" s="191"/>
      <c r="P1344" s="434" t="s">
        <v>1191</v>
      </c>
      <c r="Q1344" s="218"/>
      <c r="R1344" s="219">
        <f t="shared" si="418"/>
        <v>0</v>
      </c>
      <c r="S1344" s="219">
        <f t="shared" si="419"/>
        <v>7</v>
      </c>
      <c r="T1344" s="195"/>
      <c r="U1344" s="196">
        <v>1</v>
      </c>
      <c r="V1344" s="89">
        <f t="shared" si="414"/>
        <v>0</v>
      </c>
      <c r="W1344" s="220" t="s">
        <v>1422</v>
      </c>
      <c r="X1344" s="221" t="s">
        <v>1423</v>
      </c>
      <c r="Y1344" s="222" t="s">
        <v>1424</v>
      </c>
      <c r="Z1344" s="199"/>
      <c r="AA1344" s="218"/>
      <c r="AB1344" s="223">
        <v>0</v>
      </c>
      <c r="AC1344" s="224" t="s">
        <v>40</v>
      </c>
      <c r="AD1344" s="225">
        <f t="shared" si="451"/>
        <v>1326</v>
      </c>
      <c r="AE1344" s="226">
        <f>CEILING(AD1344+AD1344*'[1]Nastavení cen'!$J$17,1)</f>
        <v>1936</v>
      </c>
      <c r="AF1344" s="226">
        <f t="shared" si="452"/>
        <v>0</v>
      </c>
      <c r="AG1344" s="241">
        <f>CEILING(AX1344+(AX1344*'[1]Nastavení cen'!$G$17),1)</f>
        <v>385</v>
      </c>
      <c r="AH1344" s="242">
        <f>CEILING(AG1344*'[1]Nastavení cen'!$K$17,1)+AG1344</f>
        <v>501</v>
      </c>
      <c r="AI1344" s="242">
        <f t="shared" si="454"/>
        <v>0</v>
      </c>
      <c r="AJ1344" s="228">
        <f t="shared" si="422"/>
        <v>2437</v>
      </c>
      <c r="AK1344" s="218"/>
      <c r="AL1344" s="229">
        <f t="shared" si="423"/>
        <v>0</v>
      </c>
      <c r="AM1344" s="204"/>
      <c r="AN1344" s="230">
        <v>30</v>
      </c>
      <c r="AO1344" s="231">
        <f t="shared" si="455"/>
        <v>0</v>
      </c>
      <c r="AP1344" s="232">
        <v>0.05</v>
      </c>
      <c r="AQ1344" s="233" t="s">
        <v>41</v>
      </c>
      <c r="AR1344" s="234">
        <f t="shared" si="456"/>
        <v>0</v>
      </c>
      <c r="AS1344" s="235"/>
      <c r="AT1344" s="236"/>
      <c r="AU1344" s="237"/>
      <c r="AV1344" s="238">
        <v>204</v>
      </c>
      <c r="AW1344" s="239">
        <f>'[1]Nastavení cen'!$H$17</f>
        <v>390</v>
      </c>
      <c r="AX1344" s="240">
        <v>385</v>
      </c>
    </row>
    <row r="1345" spans="1:50" ht="25.05" customHeight="1" x14ac:dyDescent="0.3">
      <c r="A1345" s="213"/>
      <c r="B1345" s="214"/>
      <c r="C1345" s="215"/>
      <c r="D1345" s="186"/>
      <c r="E1345" s="184"/>
      <c r="F1345" s="185"/>
      <c r="G1345" s="186"/>
      <c r="H1345" s="186"/>
      <c r="I1345" s="187"/>
      <c r="J1345" s="188"/>
      <c r="K1345" s="216"/>
      <c r="L1345" s="186"/>
      <c r="M1345" s="186"/>
      <c r="N1345" s="187"/>
      <c r="O1345" s="191"/>
      <c r="P1345" s="434" t="s">
        <v>1191</v>
      </c>
      <c r="Q1345" s="218"/>
      <c r="R1345" s="219">
        <f t="shared" si="418"/>
        <v>0</v>
      </c>
      <c r="S1345" s="219">
        <f t="shared" si="419"/>
        <v>7</v>
      </c>
      <c r="T1345" s="195">
        <v>36</v>
      </c>
      <c r="U1345" s="196">
        <v>1</v>
      </c>
      <c r="V1345" s="89">
        <f t="shared" si="414"/>
        <v>0</v>
      </c>
      <c r="W1345" s="220" t="s">
        <v>1425</v>
      </c>
      <c r="X1345" s="221" t="s">
        <v>1426</v>
      </c>
      <c r="Y1345" s="222" t="s">
        <v>1427</v>
      </c>
      <c r="Z1345" s="199"/>
      <c r="AA1345" s="218"/>
      <c r="AB1345" s="223">
        <v>20</v>
      </c>
      <c r="AC1345" s="224" t="s">
        <v>48</v>
      </c>
      <c r="AD1345" s="225">
        <f t="shared" si="451"/>
        <v>20</v>
      </c>
      <c r="AE1345" s="226"/>
      <c r="AF1345" s="226">
        <f t="shared" si="452"/>
        <v>0</v>
      </c>
      <c r="AG1345" s="241">
        <f>CEILING(AX1345+(AX1345*'[1]Nastavení cen'!$G$17),1)</f>
        <v>21</v>
      </c>
      <c r="AH1345" s="242"/>
      <c r="AI1345" s="242">
        <f t="shared" si="454"/>
        <v>0</v>
      </c>
      <c r="AJ1345" s="228">
        <f t="shared" si="422"/>
        <v>0</v>
      </c>
      <c r="AK1345" s="218"/>
      <c r="AL1345" s="229">
        <f t="shared" si="423"/>
        <v>0</v>
      </c>
      <c r="AM1345" s="204"/>
      <c r="AN1345" s="230">
        <v>0.2</v>
      </c>
      <c r="AO1345" s="231">
        <f t="shared" si="455"/>
        <v>4</v>
      </c>
      <c r="AP1345" s="232">
        <v>0.05</v>
      </c>
      <c r="AQ1345" s="233" t="s">
        <v>41</v>
      </c>
      <c r="AR1345" s="234">
        <f t="shared" si="456"/>
        <v>0.2</v>
      </c>
      <c r="AS1345" s="235"/>
      <c r="AT1345" s="236"/>
      <c r="AU1345" s="237"/>
      <c r="AV1345" s="238">
        <v>3</v>
      </c>
      <c r="AW1345" s="239">
        <f>'[1]Nastavení cen'!$H$17</f>
        <v>390</v>
      </c>
      <c r="AX1345" s="240">
        <v>21</v>
      </c>
    </row>
    <row r="1346" spans="1:50" ht="17.25" hidden="1" customHeight="1" x14ac:dyDescent="0.3">
      <c r="A1346" s="213"/>
      <c r="B1346" s="214"/>
      <c r="C1346" s="215"/>
      <c r="D1346" s="186"/>
      <c r="E1346" s="184"/>
      <c r="F1346" s="185"/>
      <c r="G1346" s="186"/>
      <c r="H1346" s="186"/>
      <c r="I1346" s="187"/>
      <c r="J1346" s="188"/>
      <c r="K1346" s="216"/>
      <c r="L1346" s="186"/>
      <c r="M1346" s="186"/>
      <c r="N1346" s="187"/>
      <c r="O1346" s="191"/>
      <c r="P1346" s="434" t="s">
        <v>1191</v>
      </c>
      <c r="Q1346" s="218"/>
      <c r="R1346" s="219">
        <f t="shared" si="418"/>
        <v>0</v>
      </c>
      <c r="S1346" s="219">
        <f t="shared" si="419"/>
        <v>7</v>
      </c>
      <c r="T1346" s="195"/>
      <c r="U1346" s="196">
        <v>4</v>
      </c>
      <c r="V1346" s="89">
        <f t="shared" si="414"/>
        <v>0</v>
      </c>
      <c r="W1346" s="220" t="s">
        <v>1416</v>
      </c>
      <c r="X1346" s="221" t="s">
        <v>1417</v>
      </c>
      <c r="Y1346" s="222" t="s">
        <v>43</v>
      </c>
      <c r="Z1346" s="199"/>
      <c r="AA1346" s="218"/>
      <c r="AB1346" s="223">
        <v>0</v>
      </c>
      <c r="AC1346" s="224" t="s">
        <v>146</v>
      </c>
      <c r="AD1346" s="225">
        <f t="shared" si="451"/>
        <v>20</v>
      </c>
      <c r="AE1346" s="226">
        <f>CEILING(AD1346+AD1346*'[1]Nastavení cen'!$J$17,1)</f>
        <v>30</v>
      </c>
      <c r="AF1346" s="226">
        <f t="shared" si="452"/>
        <v>0</v>
      </c>
      <c r="AG1346" s="241"/>
      <c r="AH1346" s="242"/>
      <c r="AI1346" s="242"/>
      <c r="AJ1346" s="228">
        <f t="shared" si="422"/>
        <v>30</v>
      </c>
      <c r="AK1346" s="218"/>
      <c r="AL1346" s="229">
        <f t="shared" si="423"/>
        <v>0</v>
      </c>
      <c r="AM1346" s="204"/>
      <c r="AN1346" s="230" t="s">
        <v>41</v>
      </c>
      <c r="AO1346" s="231" t="s">
        <v>41</v>
      </c>
      <c r="AP1346" s="245" t="s">
        <v>41</v>
      </c>
      <c r="AQ1346" s="233" t="s">
        <v>41</v>
      </c>
      <c r="AR1346" s="234" t="s">
        <v>41</v>
      </c>
      <c r="AS1346" s="235"/>
      <c r="AT1346" s="236"/>
      <c r="AU1346" s="237"/>
      <c r="AV1346" s="238">
        <v>3</v>
      </c>
      <c r="AW1346" s="239">
        <f>'[1]Nastavení cen'!$H$17</f>
        <v>390</v>
      </c>
      <c r="AX1346" s="240"/>
    </row>
    <row r="1347" spans="1:50" ht="17.25" hidden="1" customHeight="1" x14ac:dyDescent="0.3">
      <c r="A1347" s="213"/>
      <c r="B1347" s="214"/>
      <c r="C1347" s="215"/>
      <c r="D1347" s="186"/>
      <c r="E1347" s="184"/>
      <c r="F1347" s="185"/>
      <c r="G1347" s="186"/>
      <c r="H1347" s="186"/>
      <c r="I1347" s="187"/>
      <c r="J1347" s="188"/>
      <c r="K1347" s="216"/>
      <c r="L1347" s="186"/>
      <c r="M1347" s="186"/>
      <c r="N1347" s="187"/>
      <c r="O1347" s="191"/>
      <c r="P1347" s="434" t="s">
        <v>1191</v>
      </c>
      <c r="Q1347" s="218"/>
      <c r="R1347" s="219">
        <f t="shared" si="418"/>
        <v>0</v>
      </c>
      <c r="S1347" s="219">
        <f t="shared" si="419"/>
        <v>7</v>
      </c>
      <c r="T1347" s="195"/>
      <c r="U1347" s="196">
        <v>4</v>
      </c>
      <c r="V1347" s="89">
        <f t="shared" si="414"/>
        <v>0</v>
      </c>
      <c r="W1347" s="220" t="s">
        <v>1419</v>
      </c>
      <c r="X1347" s="221" t="s">
        <v>1420</v>
      </c>
      <c r="Y1347" s="222" t="s">
        <v>43</v>
      </c>
      <c r="Z1347" s="199"/>
      <c r="AA1347" s="218"/>
      <c r="AB1347" s="223">
        <v>0</v>
      </c>
      <c r="AC1347" s="224" t="s">
        <v>40</v>
      </c>
      <c r="AD1347" s="225">
        <f t="shared" si="451"/>
        <v>1534</v>
      </c>
      <c r="AE1347" s="226">
        <f>CEILING(AD1347+AD1347*'[1]Nastavení cen'!$J$17,1)</f>
        <v>2240</v>
      </c>
      <c r="AF1347" s="226">
        <f t="shared" si="452"/>
        <v>0</v>
      </c>
      <c r="AG1347" s="241"/>
      <c r="AH1347" s="242"/>
      <c r="AI1347" s="242"/>
      <c r="AJ1347" s="228">
        <f t="shared" si="422"/>
        <v>2240</v>
      </c>
      <c r="AK1347" s="218"/>
      <c r="AL1347" s="229">
        <f t="shared" si="423"/>
        <v>0</v>
      </c>
      <c r="AM1347" s="204"/>
      <c r="AN1347" s="230" t="s">
        <v>41</v>
      </c>
      <c r="AO1347" s="231" t="s">
        <v>41</v>
      </c>
      <c r="AP1347" s="245" t="s">
        <v>41</v>
      </c>
      <c r="AQ1347" s="233" t="s">
        <v>41</v>
      </c>
      <c r="AR1347" s="234" t="s">
        <v>41</v>
      </c>
      <c r="AS1347" s="235"/>
      <c r="AT1347" s="236"/>
      <c r="AU1347" s="237"/>
      <c r="AV1347" s="238">
        <v>236</v>
      </c>
      <c r="AW1347" s="239">
        <f>'[1]Nastavení cen'!$H$17</f>
        <v>390</v>
      </c>
      <c r="AX1347" s="240"/>
    </row>
    <row r="1348" spans="1:50" ht="17.25" hidden="1" customHeight="1" x14ac:dyDescent="0.3">
      <c r="A1348" s="213"/>
      <c r="B1348" s="214"/>
      <c r="C1348" s="215"/>
      <c r="D1348" s="186"/>
      <c r="E1348" s="184"/>
      <c r="F1348" s="185"/>
      <c r="G1348" s="186"/>
      <c r="H1348" s="186"/>
      <c r="I1348" s="187"/>
      <c r="J1348" s="188"/>
      <c r="K1348" s="216"/>
      <c r="L1348" s="186"/>
      <c r="M1348" s="186"/>
      <c r="N1348" s="187"/>
      <c r="O1348" s="191"/>
      <c r="P1348" s="434" t="s">
        <v>1191</v>
      </c>
      <c r="Q1348" s="218"/>
      <c r="R1348" s="219">
        <f t="shared" si="418"/>
        <v>0</v>
      </c>
      <c r="S1348" s="219">
        <f t="shared" si="419"/>
        <v>7</v>
      </c>
      <c r="T1348" s="195"/>
      <c r="U1348" s="196">
        <v>4</v>
      </c>
      <c r="V1348" s="89">
        <f t="shared" si="414"/>
        <v>0</v>
      </c>
      <c r="W1348" s="220" t="s">
        <v>1422</v>
      </c>
      <c r="X1348" s="221" t="s">
        <v>1423</v>
      </c>
      <c r="Y1348" s="222" t="s">
        <v>43</v>
      </c>
      <c r="Z1348" s="199"/>
      <c r="AA1348" s="218"/>
      <c r="AB1348" s="223">
        <v>0</v>
      </c>
      <c r="AC1348" s="224" t="s">
        <v>40</v>
      </c>
      <c r="AD1348" s="225">
        <f t="shared" si="451"/>
        <v>1326</v>
      </c>
      <c r="AE1348" s="226">
        <f>CEILING(AD1348+AD1348*'[1]Nastavení cen'!$J$17,1)</f>
        <v>1936</v>
      </c>
      <c r="AF1348" s="226">
        <f t="shared" si="452"/>
        <v>0</v>
      </c>
      <c r="AG1348" s="241"/>
      <c r="AH1348" s="242"/>
      <c r="AI1348" s="242"/>
      <c r="AJ1348" s="228">
        <f t="shared" si="422"/>
        <v>1936</v>
      </c>
      <c r="AK1348" s="218"/>
      <c r="AL1348" s="229">
        <f t="shared" si="423"/>
        <v>0</v>
      </c>
      <c r="AM1348" s="204"/>
      <c r="AN1348" s="230" t="s">
        <v>41</v>
      </c>
      <c r="AO1348" s="231" t="s">
        <v>41</v>
      </c>
      <c r="AP1348" s="245" t="s">
        <v>41</v>
      </c>
      <c r="AQ1348" s="233" t="s">
        <v>41</v>
      </c>
      <c r="AR1348" s="234" t="s">
        <v>41</v>
      </c>
      <c r="AS1348" s="235"/>
      <c r="AT1348" s="236"/>
      <c r="AU1348" s="237"/>
      <c r="AV1348" s="238">
        <v>204</v>
      </c>
      <c r="AW1348" s="239">
        <f>'[1]Nastavení cen'!$H$17</f>
        <v>390</v>
      </c>
      <c r="AX1348" s="240"/>
    </row>
    <row r="1349" spans="1:50" ht="17.25" hidden="1" customHeight="1" x14ac:dyDescent="0.3">
      <c r="A1349" s="213"/>
      <c r="B1349" s="214"/>
      <c r="C1349" s="215"/>
      <c r="D1349" s="186"/>
      <c r="E1349" s="184"/>
      <c r="F1349" s="185"/>
      <c r="G1349" s="186"/>
      <c r="H1349" s="186"/>
      <c r="I1349" s="187"/>
      <c r="J1349" s="188"/>
      <c r="K1349" s="216"/>
      <c r="L1349" s="186"/>
      <c r="M1349" s="186"/>
      <c r="N1349" s="187"/>
      <c r="O1349" s="191"/>
      <c r="P1349" s="434" t="s">
        <v>1191</v>
      </c>
      <c r="Q1349" s="218"/>
      <c r="R1349" s="219">
        <f t="shared" si="418"/>
        <v>0</v>
      </c>
      <c r="S1349" s="219">
        <f t="shared" si="419"/>
        <v>7</v>
      </c>
      <c r="T1349" s="195"/>
      <c r="U1349" s="196">
        <v>4</v>
      </c>
      <c r="V1349" s="89">
        <f t="shared" si="414"/>
        <v>0</v>
      </c>
      <c r="W1349" s="220" t="s">
        <v>1425</v>
      </c>
      <c r="X1349" s="221" t="s">
        <v>1426</v>
      </c>
      <c r="Y1349" s="222" t="s">
        <v>43</v>
      </c>
      <c r="Z1349" s="199"/>
      <c r="AA1349" s="218"/>
      <c r="AB1349" s="223">
        <v>0</v>
      </c>
      <c r="AC1349" s="224" t="s">
        <v>48</v>
      </c>
      <c r="AD1349" s="225">
        <f t="shared" si="451"/>
        <v>20</v>
      </c>
      <c r="AE1349" s="226">
        <f>CEILING(AD1349+AD1349*'[1]Nastavení cen'!$J$17,1)</f>
        <v>30</v>
      </c>
      <c r="AF1349" s="226">
        <f t="shared" si="452"/>
        <v>0</v>
      </c>
      <c r="AG1349" s="241"/>
      <c r="AH1349" s="242"/>
      <c r="AI1349" s="242"/>
      <c r="AJ1349" s="228">
        <f t="shared" si="422"/>
        <v>30</v>
      </c>
      <c r="AK1349" s="218"/>
      <c r="AL1349" s="229">
        <f t="shared" si="423"/>
        <v>0</v>
      </c>
      <c r="AM1349" s="204"/>
      <c r="AN1349" s="230" t="s">
        <v>41</v>
      </c>
      <c r="AO1349" s="231" t="s">
        <v>41</v>
      </c>
      <c r="AP1349" s="245" t="s">
        <v>41</v>
      </c>
      <c r="AQ1349" s="233" t="s">
        <v>41</v>
      </c>
      <c r="AR1349" s="234" t="s">
        <v>41</v>
      </c>
      <c r="AS1349" s="235"/>
      <c r="AT1349" s="236"/>
      <c r="AU1349" s="237"/>
      <c r="AV1349" s="238">
        <v>3</v>
      </c>
      <c r="AW1349" s="239">
        <f>'[1]Nastavení cen'!$H$17</f>
        <v>390</v>
      </c>
      <c r="AX1349" s="240"/>
    </row>
    <row r="1350" spans="1:50" ht="17.25" hidden="1" customHeight="1" x14ac:dyDescent="0.3">
      <c r="A1350" s="213"/>
      <c r="B1350" s="214"/>
      <c r="C1350" s="215"/>
      <c r="D1350" s="186"/>
      <c r="E1350" s="184"/>
      <c r="F1350" s="185"/>
      <c r="G1350" s="186"/>
      <c r="H1350" s="186"/>
      <c r="I1350" s="187"/>
      <c r="J1350" s="188"/>
      <c r="K1350" s="216"/>
      <c r="L1350" s="186"/>
      <c r="M1350" s="186"/>
      <c r="N1350" s="187"/>
      <c r="O1350" s="191"/>
      <c r="P1350" s="434" t="s">
        <v>1191</v>
      </c>
      <c r="Q1350" s="218"/>
      <c r="R1350" s="219">
        <f t="shared" si="418"/>
        <v>0</v>
      </c>
      <c r="S1350" s="219">
        <f t="shared" si="419"/>
        <v>7</v>
      </c>
      <c r="T1350" s="195"/>
      <c r="U1350" s="196">
        <v>2</v>
      </c>
      <c r="V1350" s="89">
        <f t="shared" si="414"/>
        <v>0</v>
      </c>
      <c r="W1350" s="220" t="s">
        <v>1425</v>
      </c>
      <c r="X1350" s="221" t="s">
        <v>1426</v>
      </c>
      <c r="Y1350" s="222" t="s">
        <v>1428</v>
      </c>
      <c r="Z1350" s="199"/>
      <c r="AA1350" s="218"/>
      <c r="AB1350" s="223">
        <v>0</v>
      </c>
      <c r="AC1350" s="224" t="s">
        <v>48</v>
      </c>
      <c r="AD1350" s="225">
        <f t="shared" si="451"/>
        <v>20</v>
      </c>
      <c r="AE1350" s="226">
        <f>CEILING(AD1350+AD1350*'[1]Nastavení cen'!$J$17,1)</f>
        <v>30</v>
      </c>
      <c r="AF1350" s="226">
        <f t="shared" si="452"/>
        <v>0</v>
      </c>
      <c r="AG1350" s="241">
        <f>CEILING(AX1350+(AX1350*'[1]Nastavení cen'!$G$17),1)</f>
        <v>27</v>
      </c>
      <c r="AH1350" s="242">
        <f>CEILING(AG1350*'[1]Nastavení cen'!$K$17,1)+AG1350</f>
        <v>36</v>
      </c>
      <c r="AI1350" s="242">
        <f t="shared" ref="AI1350:AI1373" si="457">(AB1350*AH1350)</f>
        <v>0</v>
      </c>
      <c r="AJ1350" s="228">
        <f t="shared" si="422"/>
        <v>66</v>
      </c>
      <c r="AK1350" s="218"/>
      <c r="AL1350" s="229">
        <f t="shared" si="423"/>
        <v>0</v>
      </c>
      <c r="AM1350" s="204"/>
      <c r="AN1350" s="230">
        <v>0.2</v>
      </c>
      <c r="AO1350" s="231">
        <f t="shared" ref="AO1350:AO1373" si="458">AB1350*AN1350</f>
        <v>0</v>
      </c>
      <c r="AP1350" s="232">
        <v>0.05</v>
      </c>
      <c r="AQ1350" s="233" t="s">
        <v>41</v>
      </c>
      <c r="AR1350" s="234">
        <f t="shared" ref="AR1350:AR1373" si="459">AO1350*AP1350</f>
        <v>0</v>
      </c>
      <c r="AS1350" s="235"/>
      <c r="AT1350" s="236"/>
      <c r="AU1350" s="237"/>
      <c r="AV1350" s="238">
        <v>3</v>
      </c>
      <c r="AW1350" s="239">
        <f>'[1]Nastavení cen'!$H$17</f>
        <v>390</v>
      </c>
      <c r="AX1350" s="240">
        <v>27</v>
      </c>
    </row>
    <row r="1351" spans="1:50" ht="17.25" hidden="1" customHeight="1" x14ac:dyDescent="0.3">
      <c r="A1351" s="213"/>
      <c r="B1351" s="214"/>
      <c r="C1351" s="215"/>
      <c r="D1351" s="186"/>
      <c r="E1351" s="184"/>
      <c r="F1351" s="185"/>
      <c r="G1351" s="186"/>
      <c r="H1351" s="186"/>
      <c r="I1351" s="187"/>
      <c r="J1351" s="188"/>
      <c r="K1351" s="216"/>
      <c r="L1351" s="186"/>
      <c r="M1351" s="186"/>
      <c r="N1351" s="187"/>
      <c r="O1351" s="191"/>
      <c r="P1351" s="434" t="s">
        <v>1191</v>
      </c>
      <c r="Q1351" s="218"/>
      <c r="R1351" s="219">
        <f t="shared" si="418"/>
        <v>0</v>
      </c>
      <c r="S1351" s="219">
        <f t="shared" si="419"/>
        <v>7</v>
      </c>
      <c r="T1351" s="195"/>
      <c r="U1351" s="196">
        <v>5</v>
      </c>
      <c r="V1351" s="89">
        <f t="shared" si="414"/>
        <v>0</v>
      </c>
      <c r="W1351" s="220" t="s">
        <v>1425</v>
      </c>
      <c r="X1351" s="221" t="s">
        <v>1429</v>
      </c>
      <c r="Y1351" s="222" t="s">
        <v>1430</v>
      </c>
      <c r="Z1351" s="199"/>
      <c r="AA1351" s="218"/>
      <c r="AB1351" s="223">
        <v>0</v>
      </c>
      <c r="AC1351" s="224" t="s">
        <v>48</v>
      </c>
      <c r="AD1351" s="225">
        <f t="shared" si="451"/>
        <v>20</v>
      </c>
      <c r="AE1351" s="226">
        <f>CEILING(AD1351+AD1351*'[1]Nastavení cen'!$J$17,1)</f>
        <v>30</v>
      </c>
      <c r="AF1351" s="226">
        <f t="shared" si="452"/>
        <v>0</v>
      </c>
      <c r="AG1351" s="227">
        <f>CEILING(AX1351+(AX1351*'[1]Nastavení cen'!$G$17),1)</f>
        <v>25</v>
      </c>
      <c r="AH1351" s="227">
        <f>CEILING(AG1351*'[1]Nastavení cen'!$K$17,1)+AG1351</f>
        <v>33</v>
      </c>
      <c r="AI1351" s="227">
        <f t="shared" si="457"/>
        <v>0</v>
      </c>
      <c r="AJ1351" s="228">
        <f t="shared" si="422"/>
        <v>63</v>
      </c>
      <c r="AK1351" s="218"/>
      <c r="AL1351" s="229">
        <f t="shared" si="423"/>
        <v>0</v>
      </c>
      <c r="AM1351" s="204"/>
      <c r="AN1351" s="230">
        <v>0.2</v>
      </c>
      <c r="AO1351" s="231">
        <f t="shared" si="458"/>
        <v>0</v>
      </c>
      <c r="AP1351" s="232">
        <v>0.05</v>
      </c>
      <c r="AQ1351" s="233" t="s">
        <v>41</v>
      </c>
      <c r="AR1351" s="234">
        <f t="shared" si="459"/>
        <v>0</v>
      </c>
      <c r="AS1351" s="235"/>
      <c r="AT1351" s="236"/>
      <c r="AU1351" s="237"/>
      <c r="AV1351" s="238">
        <v>3</v>
      </c>
      <c r="AW1351" s="239">
        <f>'[1]Nastavení cen'!$H$17</f>
        <v>390</v>
      </c>
      <c r="AX1351" s="240">
        <v>25</v>
      </c>
    </row>
    <row r="1352" spans="1:50" ht="17.25" hidden="1" customHeight="1" x14ac:dyDescent="0.3">
      <c r="A1352" s="213"/>
      <c r="B1352" s="214"/>
      <c r="C1352" s="215"/>
      <c r="D1352" s="186"/>
      <c r="E1352" s="184"/>
      <c r="F1352" s="185"/>
      <c r="G1352" s="186"/>
      <c r="H1352" s="186"/>
      <c r="I1352" s="187"/>
      <c r="J1352" s="188"/>
      <c r="K1352" s="216"/>
      <c r="L1352" s="186"/>
      <c r="M1352" s="186"/>
      <c r="N1352" s="187"/>
      <c r="O1352" s="191"/>
      <c r="P1352" s="434" t="s">
        <v>1191</v>
      </c>
      <c r="Q1352" s="218"/>
      <c r="R1352" s="219">
        <f t="shared" si="418"/>
        <v>0</v>
      </c>
      <c r="S1352" s="219">
        <f t="shared" si="419"/>
        <v>7</v>
      </c>
      <c r="T1352" s="195"/>
      <c r="U1352" s="196">
        <v>5</v>
      </c>
      <c r="V1352" s="89">
        <f t="shared" si="414"/>
        <v>0</v>
      </c>
      <c r="W1352" s="220" t="s">
        <v>1425</v>
      </c>
      <c r="X1352" s="221" t="s">
        <v>1431</v>
      </c>
      <c r="Y1352" s="222" t="s">
        <v>1432</v>
      </c>
      <c r="Z1352" s="199"/>
      <c r="AA1352" s="218"/>
      <c r="AB1352" s="223">
        <v>0</v>
      </c>
      <c r="AC1352" s="224" t="s">
        <v>46</v>
      </c>
      <c r="AD1352" s="225">
        <f t="shared" si="451"/>
        <v>3062</v>
      </c>
      <c r="AE1352" s="226">
        <f>CEILING(AD1352+AD1352*'[1]Nastavení cen'!$J$17,1)</f>
        <v>4471</v>
      </c>
      <c r="AF1352" s="226">
        <f t="shared" si="452"/>
        <v>0</v>
      </c>
      <c r="AG1352" s="227">
        <f>CEILING(AX1352+(AX1352*'[1]Nastavení cen'!$G$17),1)</f>
        <v>1000</v>
      </c>
      <c r="AH1352" s="227">
        <f>CEILING(AG1352*'[1]Nastavení cen'!$K$17,1)+AG1352</f>
        <v>1300</v>
      </c>
      <c r="AI1352" s="227">
        <f t="shared" si="457"/>
        <v>0</v>
      </c>
      <c r="AJ1352" s="228">
        <f t="shared" si="422"/>
        <v>5771</v>
      </c>
      <c r="AK1352" s="218"/>
      <c r="AL1352" s="229">
        <f t="shared" si="423"/>
        <v>0</v>
      </c>
      <c r="AM1352" s="204"/>
      <c r="AN1352" s="230">
        <v>5</v>
      </c>
      <c r="AO1352" s="231">
        <f t="shared" si="458"/>
        <v>0</v>
      </c>
      <c r="AP1352" s="232">
        <v>0.05</v>
      </c>
      <c r="AQ1352" s="233" t="s">
        <v>41</v>
      </c>
      <c r="AR1352" s="234">
        <f t="shared" si="459"/>
        <v>0</v>
      </c>
      <c r="AS1352" s="235"/>
      <c r="AT1352" s="236"/>
      <c r="AU1352" s="237"/>
      <c r="AV1352" s="238">
        <v>471</v>
      </c>
      <c r="AW1352" s="239">
        <f>'[1]Nastavení cen'!$H$17</f>
        <v>390</v>
      </c>
      <c r="AX1352" s="240">
        <v>1000</v>
      </c>
    </row>
    <row r="1353" spans="1:50" ht="17.25" hidden="1" customHeight="1" x14ac:dyDescent="0.3">
      <c r="A1353" s="213"/>
      <c r="B1353" s="214"/>
      <c r="C1353" s="215"/>
      <c r="D1353" s="186"/>
      <c r="E1353" s="184"/>
      <c r="F1353" s="185"/>
      <c r="G1353" s="186"/>
      <c r="H1353" s="186"/>
      <c r="I1353" s="187"/>
      <c r="J1353" s="188"/>
      <c r="K1353" s="216"/>
      <c r="L1353" s="186"/>
      <c r="M1353" s="186"/>
      <c r="N1353" s="187"/>
      <c r="O1353" s="191"/>
      <c r="P1353" s="434" t="s">
        <v>1191</v>
      </c>
      <c r="Q1353" s="218"/>
      <c r="R1353" s="219">
        <f t="shared" si="418"/>
        <v>0</v>
      </c>
      <c r="S1353" s="219">
        <f t="shared" si="419"/>
        <v>7</v>
      </c>
      <c r="T1353" s="195"/>
      <c r="U1353" s="196">
        <v>5</v>
      </c>
      <c r="V1353" s="89">
        <f t="shared" si="414"/>
        <v>0</v>
      </c>
      <c r="W1353" s="220" t="s">
        <v>1425</v>
      </c>
      <c r="X1353" s="221" t="s">
        <v>1433</v>
      </c>
      <c r="Y1353" s="222" t="s">
        <v>1430</v>
      </c>
      <c r="Z1353" s="199"/>
      <c r="AA1353" s="218"/>
      <c r="AB1353" s="223">
        <v>0</v>
      </c>
      <c r="AC1353" s="224" t="s">
        <v>48</v>
      </c>
      <c r="AD1353" s="225">
        <f t="shared" si="451"/>
        <v>33</v>
      </c>
      <c r="AE1353" s="226">
        <f>CEILING(AD1353+AD1353*'[1]Nastavení cen'!$J$17,1)</f>
        <v>49</v>
      </c>
      <c r="AF1353" s="226">
        <f t="shared" si="452"/>
        <v>0</v>
      </c>
      <c r="AG1353" s="227">
        <f>CEILING(AX1353+(AX1353*'[1]Nastavení cen'!$G$17),1)</f>
        <v>35</v>
      </c>
      <c r="AH1353" s="227">
        <f>CEILING(AG1353*'[1]Nastavení cen'!$K$17,1)+AG1353</f>
        <v>46</v>
      </c>
      <c r="AI1353" s="227">
        <f t="shared" si="457"/>
        <v>0</v>
      </c>
      <c r="AJ1353" s="228">
        <f t="shared" si="422"/>
        <v>95</v>
      </c>
      <c r="AK1353" s="218"/>
      <c r="AL1353" s="229">
        <f t="shared" si="423"/>
        <v>0</v>
      </c>
      <c r="AM1353" s="204"/>
      <c r="AN1353" s="230">
        <v>0.2</v>
      </c>
      <c r="AO1353" s="231">
        <f t="shared" si="458"/>
        <v>0</v>
      </c>
      <c r="AP1353" s="232">
        <v>0.05</v>
      </c>
      <c r="AQ1353" s="233" t="s">
        <v>41</v>
      </c>
      <c r="AR1353" s="234">
        <f t="shared" si="459"/>
        <v>0</v>
      </c>
      <c r="AS1353" s="235"/>
      <c r="AT1353" s="236"/>
      <c r="AU1353" s="237"/>
      <c r="AV1353" s="238">
        <v>5</v>
      </c>
      <c r="AW1353" s="239">
        <f>'[1]Nastavení cen'!$H$17</f>
        <v>390</v>
      </c>
      <c r="AX1353" s="240">
        <v>35</v>
      </c>
    </row>
    <row r="1354" spans="1:50" ht="17.25" hidden="1" customHeight="1" x14ac:dyDescent="0.3">
      <c r="A1354" s="213"/>
      <c r="B1354" s="214"/>
      <c r="C1354" s="215"/>
      <c r="D1354" s="186"/>
      <c r="E1354" s="184"/>
      <c r="F1354" s="185"/>
      <c r="G1354" s="186"/>
      <c r="H1354" s="186"/>
      <c r="I1354" s="187"/>
      <c r="J1354" s="188"/>
      <c r="K1354" s="216"/>
      <c r="L1354" s="186"/>
      <c r="M1354" s="186"/>
      <c r="N1354" s="187"/>
      <c r="O1354" s="191"/>
      <c r="P1354" s="434" t="s">
        <v>1191</v>
      </c>
      <c r="Q1354" s="218"/>
      <c r="R1354" s="219">
        <f t="shared" si="418"/>
        <v>0</v>
      </c>
      <c r="S1354" s="219">
        <f t="shared" si="419"/>
        <v>7</v>
      </c>
      <c r="T1354" s="195"/>
      <c r="U1354" s="196">
        <v>5</v>
      </c>
      <c r="V1354" s="89">
        <f t="shared" si="414"/>
        <v>0</v>
      </c>
      <c r="W1354" s="220" t="s">
        <v>1425</v>
      </c>
      <c r="X1354" s="221" t="s">
        <v>71</v>
      </c>
      <c r="Y1354" s="222" t="s">
        <v>1434</v>
      </c>
      <c r="Z1354" s="199"/>
      <c r="AA1354" s="218"/>
      <c r="AB1354" s="223">
        <v>0</v>
      </c>
      <c r="AC1354" s="224" t="s">
        <v>40</v>
      </c>
      <c r="AD1354" s="225"/>
      <c r="AE1354" s="226"/>
      <c r="AF1354" s="226"/>
      <c r="AG1354" s="227">
        <f>CEILING(AX1354+(AX1354*'[1]Nastavení cen'!$G$17),1)</f>
        <v>150</v>
      </c>
      <c r="AH1354" s="227">
        <f>CEILING(AG1354*'[1]Nastavení cen'!$K$17,1)+AG1354</f>
        <v>195</v>
      </c>
      <c r="AI1354" s="227">
        <f t="shared" si="457"/>
        <v>0</v>
      </c>
      <c r="AJ1354" s="228">
        <f t="shared" si="422"/>
        <v>195</v>
      </c>
      <c r="AK1354" s="218"/>
      <c r="AL1354" s="229">
        <f t="shared" si="423"/>
        <v>0</v>
      </c>
      <c r="AM1354" s="204"/>
      <c r="AN1354" s="230">
        <v>0.5</v>
      </c>
      <c r="AO1354" s="231">
        <f t="shared" si="458"/>
        <v>0</v>
      </c>
      <c r="AP1354" s="232">
        <v>0.05</v>
      </c>
      <c r="AQ1354" s="233" t="s">
        <v>41</v>
      </c>
      <c r="AR1354" s="234">
        <f t="shared" si="459"/>
        <v>0</v>
      </c>
      <c r="AS1354" s="235"/>
      <c r="AT1354" s="236"/>
      <c r="AU1354" s="237"/>
      <c r="AV1354" s="238"/>
      <c r="AW1354" s="239"/>
      <c r="AX1354" s="240">
        <v>150</v>
      </c>
    </row>
    <row r="1355" spans="1:50" ht="17.25" hidden="1" customHeight="1" x14ac:dyDescent="0.3">
      <c r="A1355" s="213"/>
      <c r="B1355" s="214"/>
      <c r="C1355" s="215"/>
      <c r="D1355" s="186"/>
      <c r="E1355" s="184"/>
      <c r="F1355" s="185"/>
      <c r="G1355" s="186"/>
      <c r="H1355" s="186"/>
      <c r="I1355" s="187"/>
      <c r="J1355" s="188"/>
      <c r="K1355" s="216"/>
      <c r="L1355" s="186"/>
      <c r="M1355" s="186"/>
      <c r="N1355" s="187"/>
      <c r="O1355" s="191"/>
      <c r="P1355" s="434" t="s">
        <v>1191</v>
      </c>
      <c r="Q1355" s="218"/>
      <c r="R1355" s="219">
        <f t="shared" si="418"/>
        <v>0</v>
      </c>
      <c r="S1355" s="219">
        <f t="shared" si="419"/>
        <v>7</v>
      </c>
      <c r="T1355" s="195"/>
      <c r="U1355" s="196">
        <v>1</v>
      </c>
      <c r="V1355" s="89">
        <f t="shared" si="414"/>
        <v>0</v>
      </c>
      <c r="W1355" s="220" t="s">
        <v>1435</v>
      </c>
      <c r="X1355" s="221" t="s">
        <v>1436</v>
      </c>
      <c r="Y1355" s="222" t="s">
        <v>1437</v>
      </c>
      <c r="Z1355" s="199"/>
      <c r="AA1355" s="218"/>
      <c r="AB1355" s="223">
        <v>0</v>
      </c>
      <c r="AC1355" s="224" t="s">
        <v>146</v>
      </c>
      <c r="AD1355" s="225">
        <f t="shared" ref="AD1355:AD1378" si="460">ROUND(AV1355*(AW1355/60),0)</f>
        <v>117</v>
      </c>
      <c r="AE1355" s="226">
        <f>CEILING(AD1355+AD1355*'[1]Nastavení cen'!$J$17,1)</f>
        <v>171</v>
      </c>
      <c r="AF1355" s="226">
        <f t="shared" ref="AF1355:AF1378" si="461">(AB1355*AE1355)</f>
        <v>0</v>
      </c>
      <c r="AG1355" s="241">
        <f>CEILING(AX1355+(AX1355*'[1]Nastavení cen'!$G$17),1)</f>
        <v>95</v>
      </c>
      <c r="AH1355" s="242">
        <f>CEILING(AG1355*'[1]Nastavení cen'!$K$17,1)+AG1355</f>
        <v>124</v>
      </c>
      <c r="AI1355" s="242">
        <f t="shared" si="457"/>
        <v>0</v>
      </c>
      <c r="AJ1355" s="228">
        <f t="shared" si="422"/>
        <v>295</v>
      </c>
      <c r="AK1355" s="218"/>
      <c r="AL1355" s="229">
        <f t="shared" si="423"/>
        <v>0</v>
      </c>
      <c r="AM1355" s="204"/>
      <c r="AN1355" s="230">
        <v>0.3</v>
      </c>
      <c r="AO1355" s="231">
        <f t="shared" si="458"/>
        <v>0</v>
      </c>
      <c r="AP1355" s="232">
        <v>0.05</v>
      </c>
      <c r="AQ1355" s="233" t="s">
        <v>41</v>
      </c>
      <c r="AR1355" s="234">
        <f t="shared" si="459"/>
        <v>0</v>
      </c>
      <c r="AS1355" s="235"/>
      <c r="AT1355" s="236"/>
      <c r="AU1355" s="237"/>
      <c r="AV1355" s="238">
        <v>18</v>
      </c>
      <c r="AW1355" s="239">
        <f>'[1]Nastavení cen'!$H$17</f>
        <v>390</v>
      </c>
      <c r="AX1355" s="240">
        <v>95</v>
      </c>
    </row>
    <row r="1356" spans="1:50" ht="17.25" hidden="1" customHeight="1" x14ac:dyDescent="0.3">
      <c r="A1356" s="213"/>
      <c r="B1356" s="214"/>
      <c r="C1356" s="215"/>
      <c r="D1356" s="186"/>
      <c r="E1356" s="184"/>
      <c r="F1356" s="185"/>
      <c r="G1356" s="186"/>
      <c r="H1356" s="186"/>
      <c r="I1356" s="187"/>
      <c r="J1356" s="188"/>
      <c r="K1356" s="216"/>
      <c r="L1356" s="186"/>
      <c r="M1356" s="186"/>
      <c r="N1356" s="187"/>
      <c r="O1356" s="191"/>
      <c r="P1356" s="434" t="s">
        <v>1191</v>
      </c>
      <c r="Q1356" s="218"/>
      <c r="R1356" s="219">
        <f t="shared" si="418"/>
        <v>0</v>
      </c>
      <c r="S1356" s="219">
        <f t="shared" si="419"/>
        <v>7</v>
      </c>
      <c r="T1356" s="195"/>
      <c r="U1356" s="196">
        <v>2</v>
      </c>
      <c r="V1356" s="89">
        <f t="shared" si="414"/>
        <v>0</v>
      </c>
      <c r="W1356" s="220" t="s">
        <v>1435</v>
      </c>
      <c r="X1356" s="221" t="s">
        <v>1438</v>
      </c>
      <c r="Y1356" s="222" t="s">
        <v>1437</v>
      </c>
      <c r="Z1356" s="199"/>
      <c r="AA1356" s="218"/>
      <c r="AB1356" s="223">
        <v>0</v>
      </c>
      <c r="AC1356" s="224" t="s">
        <v>146</v>
      </c>
      <c r="AD1356" s="225">
        <f t="shared" si="460"/>
        <v>130</v>
      </c>
      <c r="AE1356" s="226">
        <f>CEILING(AD1356+AD1356*'[1]Nastavení cen'!$J$17,1)</f>
        <v>190</v>
      </c>
      <c r="AF1356" s="226">
        <f t="shared" si="461"/>
        <v>0</v>
      </c>
      <c r="AG1356" s="241">
        <f>CEILING(AX1356+(AX1356*'[1]Nastavení cen'!$G$17),1)</f>
        <v>95</v>
      </c>
      <c r="AH1356" s="242">
        <f>CEILING(AG1356*'[1]Nastavení cen'!$K$17,1)+AG1356</f>
        <v>124</v>
      </c>
      <c r="AI1356" s="242">
        <f t="shared" si="457"/>
        <v>0</v>
      </c>
      <c r="AJ1356" s="228">
        <f t="shared" si="422"/>
        <v>314</v>
      </c>
      <c r="AK1356" s="218"/>
      <c r="AL1356" s="229">
        <f t="shared" si="423"/>
        <v>0</v>
      </c>
      <c r="AM1356" s="204"/>
      <c r="AN1356" s="230">
        <v>0.3</v>
      </c>
      <c r="AO1356" s="231">
        <f t="shared" si="458"/>
        <v>0</v>
      </c>
      <c r="AP1356" s="232">
        <v>0.05</v>
      </c>
      <c r="AQ1356" s="233" t="s">
        <v>41</v>
      </c>
      <c r="AR1356" s="234">
        <f t="shared" si="459"/>
        <v>0</v>
      </c>
      <c r="AS1356" s="235"/>
      <c r="AT1356" s="236"/>
      <c r="AU1356" s="237"/>
      <c r="AV1356" s="238">
        <v>20</v>
      </c>
      <c r="AW1356" s="239">
        <f>'[1]Nastavení cen'!$H$17</f>
        <v>390</v>
      </c>
      <c r="AX1356" s="240">
        <v>95</v>
      </c>
    </row>
    <row r="1357" spans="1:50" ht="17.25" hidden="1" customHeight="1" x14ac:dyDescent="0.3">
      <c r="A1357" s="213"/>
      <c r="B1357" s="214"/>
      <c r="C1357" s="215"/>
      <c r="D1357" s="186"/>
      <c r="E1357" s="184"/>
      <c r="F1357" s="185"/>
      <c r="G1357" s="186"/>
      <c r="H1357" s="186"/>
      <c r="I1357" s="187"/>
      <c r="J1357" s="188"/>
      <c r="K1357" s="216"/>
      <c r="L1357" s="186"/>
      <c r="M1357" s="186"/>
      <c r="N1357" s="187"/>
      <c r="O1357" s="191"/>
      <c r="P1357" s="434" t="s">
        <v>1191</v>
      </c>
      <c r="Q1357" s="218"/>
      <c r="R1357" s="219">
        <f t="shared" si="418"/>
        <v>0</v>
      </c>
      <c r="S1357" s="219">
        <f t="shared" si="419"/>
        <v>7</v>
      </c>
      <c r="T1357" s="195"/>
      <c r="U1357" s="196">
        <v>1</v>
      </c>
      <c r="V1357" s="89">
        <f t="shared" si="414"/>
        <v>0</v>
      </c>
      <c r="W1357" s="220" t="s">
        <v>1439</v>
      </c>
      <c r="X1357" s="221" t="s">
        <v>1440</v>
      </c>
      <c r="Y1357" s="222" t="s">
        <v>1441</v>
      </c>
      <c r="Z1357" s="199"/>
      <c r="AA1357" s="218"/>
      <c r="AB1357" s="223">
        <v>0</v>
      </c>
      <c r="AC1357" s="224" t="s">
        <v>40</v>
      </c>
      <c r="AD1357" s="225">
        <f t="shared" si="460"/>
        <v>1268</v>
      </c>
      <c r="AE1357" s="226">
        <f>CEILING(AD1357+AD1357*'[1]Nastavení cen'!$J$17,1)</f>
        <v>1852</v>
      </c>
      <c r="AF1357" s="226">
        <f t="shared" si="461"/>
        <v>0</v>
      </c>
      <c r="AG1357" s="241">
        <f>CEILING(AX1357+(AX1357*'[1]Nastavení cen'!$G$17),1)</f>
        <v>605</v>
      </c>
      <c r="AH1357" s="242">
        <f>CEILING(AG1357*'[1]Nastavení cen'!$K$17,1)+AG1357</f>
        <v>787</v>
      </c>
      <c r="AI1357" s="242">
        <f t="shared" si="457"/>
        <v>0</v>
      </c>
      <c r="AJ1357" s="228">
        <f t="shared" si="422"/>
        <v>2639</v>
      </c>
      <c r="AK1357" s="218"/>
      <c r="AL1357" s="229">
        <f t="shared" si="423"/>
        <v>0</v>
      </c>
      <c r="AM1357" s="204"/>
      <c r="AN1357" s="230">
        <v>20</v>
      </c>
      <c r="AO1357" s="231">
        <f t="shared" si="458"/>
        <v>0</v>
      </c>
      <c r="AP1357" s="232">
        <v>0.05</v>
      </c>
      <c r="AQ1357" s="233" t="s">
        <v>41</v>
      </c>
      <c r="AR1357" s="234">
        <f t="shared" si="459"/>
        <v>0</v>
      </c>
      <c r="AS1357" s="235"/>
      <c r="AT1357" s="236"/>
      <c r="AU1357" s="237"/>
      <c r="AV1357" s="238">
        <v>195</v>
      </c>
      <c r="AW1357" s="239">
        <f>'[1]Nastavení cen'!$H$17</f>
        <v>390</v>
      </c>
      <c r="AX1357" s="240">
        <v>605</v>
      </c>
    </row>
    <row r="1358" spans="1:50" ht="17.25" hidden="1" customHeight="1" x14ac:dyDescent="0.3">
      <c r="A1358" s="213"/>
      <c r="B1358" s="214"/>
      <c r="C1358" s="215"/>
      <c r="D1358" s="186"/>
      <c r="E1358" s="184"/>
      <c r="F1358" s="185"/>
      <c r="G1358" s="186"/>
      <c r="H1358" s="186"/>
      <c r="I1358" s="187"/>
      <c r="J1358" s="188"/>
      <c r="K1358" s="216"/>
      <c r="L1358" s="186"/>
      <c r="M1358" s="186"/>
      <c r="N1358" s="187"/>
      <c r="O1358" s="191"/>
      <c r="P1358" s="434" t="s">
        <v>1191</v>
      </c>
      <c r="Q1358" s="218"/>
      <c r="R1358" s="219">
        <f t="shared" si="418"/>
        <v>0</v>
      </c>
      <c r="S1358" s="219">
        <f t="shared" si="419"/>
        <v>7</v>
      </c>
      <c r="T1358" s="195"/>
      <c r="U1358" s="196">
        <v>2</v>
      </c>
      <c r="V1358" s="89">
        <f t="shared" si="414"/>
        <v>0</v>
      </c>
      <c r="W1358" s="220" t="s">
        <v>1439</v>
      </c>
      <c r="X1358" s="221" t="s">
        <v>1442</v>
      </c>
      <c r="Y1358" s="222" t="s">
        <v>1443</v>
      </c>
      <c r="Z1358" s="199"/>
      <c r="AA1358" s="218"/>
      <c r="AB1358" s="223">
        <v>0</v>
      </c>
      <c r="AC1358" s="224" t="s">
        <v>40</v>
      </c>
      <c r="AD1358" s="225">
        <f t="shared" si="460"/>
        <v>1534</v>
      </c>
      <c r="AE1358" s="226">
        <f>CEILING(AD1358+AD1358*'[1]Nastavení cen'!$J$17,1)</f>
        <v>2240</v>
      </c>
      <c r="AF1358" s="226">
        <f t="shared" si="461"/>
        <v>0</v>
      </c>
      <c r="AG1358" s="241">
        <f>CEILING(AX1358+(AX1358*'[1]Nastavení cen'!$G$17),1)</f>
        <v>1100</v>
      </c>
      <c r="AH1358" s="242">
        <f>CEILING(AG1358*'[1]Nastavení cen'!$K$17,1)+AG1358</f>
        <v>1430</v>
      </c>
      <c r="AI1358" s="242">
        <f t="shared" si="457"/>
        <v>0</v>
      </c>
      <c r="AJ1358" s="228">
        <f t="shared" si="422"/>
        <v>3670</v>
      </c>
      <c r="AK1358" s="218"/>
      <c r="AL1358" s="229">
        <f t="shared" si="423"/>
        <v>0</v>
      </c>
      <c r="AM1358" s="204"/>
      <c r="AN1358" s="230">
        <v>35</v>
      </c>
      <c r="AO1358" s="231">
        <f t="shared" si="458"/>
        <v>0</v>
      </c>
      <c r="AP1358" s="232">
        <v>0.05</v>
      </c>
      <c r="AQ1358" s="233" t="s">
        <v>41</v>
      </c>
      <c r="AR1358" s="234">
        <f t="shared" si="459"/>
        <v>0</v>
      </c>
      <c r="AS1358" s="235"/>
      <c r="AT1358" s="236"/>
      <c r="AU1358" s="237"/>
      <c r="AV1358" s="238">
        <v>236</v>
      </c>
      <c r="AW1358" s="239">
        <f>'[1]Nastavení cen'!$H$17</f>
        <v>390</v>
      </c>
      <c r="AX1358" s="240">
        <v>1100</v>
      </c>
    </row>
    <row r="1359" spans="1:50" ht="17.25" hidden="1" customHeight="1" x14ac:dyDescent="0.3">
      <c r="A1359" s="213"/>
      <c r="B1359" s="214"/>
      <c r="C1359" s="215"/>
      <c r="D1359" s="186"/>
      <c r="E1359" s="184"/>
      <c r="F1359" s="185"/>
      <c r="G1359" s="186"/>
      <c r="H1359" s="186"/>
      <c r="I1359" s="187"/>
      <c r="J1359" s="188"/>
      <c r="K1359" s="216"/>
      <c r="L1359" s="186"/>
      <c r="M1359" s="186"/>
      <c r="N1359" s="187"/>
      <c r="O1359" s="191"/>
      <c r="P1359" s="434" t="s">
        <v>1191</v>
      </c>
      <c r="Q1359" s="218"/>
      <c r="R1359" s="219">
        <f t="shared" si="418"/>
        <v>0</v>
      </c>
      <c r="S1359" s="219">
        <f t="shared" si="419"/>
        <v>7</v>
      </c>
      <c r="T1359" s="195"/>
      <c r="U1359" s="196">
        <v>2</v>
      </c>
      <c r="V1359" s="89">
        <f t="shared" si="414"/>
        <v>0</v>
      </c>
      <c r="W1359" s="220" t="s">
        <v>1439</v>
      </c>
      <c r="X1359" s="221" t="s">
        <v>1444</v>
      </c>
      <c r="Y1359" s="222" t="s">
        <v>1443</v>
      </c>
      <c r="Z1359" s="199"/>
      <c r="AA1359" s="218"/>
      <c r="AB1359" s="223">
        <v>0</v>
      </c>
      <c r="AC1359" s="224" t="s">
        <v>40</v>
      </c>
      <c r="AD1359" s="225">
        <f t="shared" si="460"/>
        <v>1996</v>
      </c>
      <c r="AE1359" s="226">
        <f>CEILING(AD1359+AD1359*'[1]Nastavení cen'!$J$17,1)</f>
        <v>2915</v>
      </c>
      <c r="AF1359" s="226">
        <f t="shared" si="461"/>
        <v>0</v>
      </c>
      <c r="AG1359" s="241">
        <f>CEILING(AX1359+(AX1359*'[1]Nastavení cen'!$G$17),1)</f>
        <v>1210</v>
      </c>
      <c r="AH1359" s="242">
        <f>CEILING(AG1359*'[1]Nastavení cen'!$K$17,1)+AG1359</f>
        <v>1573</v>
      </c>
      <c r="AI1359" s="242">
        <f t="shared" si="457"/>
        <v>0</v>
      </c>
      <c r="AJ1359" s="228">
        <f t="shared" si="422"/>
        <v>4488</v>
      </c>
      <c r="AK1359" s="218"/>
      <c r="AL1359" s="229">
        <f t="shared" si="423"/>
        <v>0</v>
      </c>
      <c r="AM1359" s="204"/>
      <c r="AN1359" s="230">
        <v>35</v>
      </c>
      <c r="AO1359" s="231">
        <f t="shared" si="458"/>
        <v>0</v>
      </c>
      <c r="AP1359" s="232">
        <v>0.05</v>
      </c>
      <c r="AQ1359" s="233" t="s">
        <v>41</v>
      </c>
      <c r="AR1359" s="234">
        <f t="shared" si="459"/>
        <v>0</v>
      </c>
      <c r="AS1359" s="235"/>
      <c r="AT1359" s="236"/>
      <c r="AU1359" s="237"/>
      <c r="AV1359" s="238">
        <v>307</v>
      </c>
      <c r="AW1359" s="239">
        <f>'[1]Nastavení cen'!$H$17</f>
        <v>390</v>
      </c>
      <c r="AX1359" s="240">
        <v>1210</v>
      </c>
    </row>
    <row r="1360" spans="1:50" ht="17.25" hidden="1" customHeight="1" x14ac:dyDescent="0.3">
      <c r="A1360" s="213"/>
      <c r="B1360" s="214"/>
      <c r="C1360" s="215"/>
      <c r="D1360" s="186"/>
      <c r="E1360" s="184"/>
      <c r="F1360" s="185"/>
      <c r="G1360" s="186"/>
      <c r="H1360" s="186"/>
      <c r="I1360" s="187"/>
      <c r="J1360" s="188"/>
      <c r="K1360" s="216"/>
      <c r="L1360" s="186"/>
      <c r="M1360" s="186"/>
      <c r="N1360" s="187"/>
      <c r="O1360" s="191"/>
      <c r="P1360" s="434" t="s">
        <v>1191</v>
      </c>
      <c r="Q1360" s="218"/>
      <c r="R1360" s="219">
        <f t="shared" si="418"/>
        <v>0</v>
      </c>
      <c r="S1360" s="219">
        <f t="shared" si="419"/>
        <v>7</v>
      </c>
      <c r="T1360" s="195"/>
      <c r="U1360" s="196">
        <v>2</v>
      </c>
      <c r="V1360" s="89">
        <f t="shared" si="414"/>
        <v>0</v>
      </c>
      <c r="W1360" s="220" t="s">
        <v>1439</v>
      </c>
      <c r="X1360" s="221" t="s">
        <v>1445</v>
      </c>
      <c r="Y1360" s="222" t="s">
        <v>1446</v>
      </c>
      <c r="Z1360" s="199"/>
      <c r="AA1360" s="218"/>
      <c r="AB1360" s="223">
        <v>0</v>
      </c>
      <c r="AC1360" s="224" t="s">
        <v>40</v>
      </c>
      <c r="AD1360" s="225">
        <f t="shared" si="460"/>
        <v>858</v>
      </c>
      <c r="AE1360" s="226">
        <f>CEILING(AD1360+AD1360*'[1]Nastavení cen'!$J$17,1)</f>
        <v>1253</v>
      </c>
      <c r="AF1360" s="226">
        <f t="shared" si="461"/>
        <v>0</v>
      </c>
      <c r="AG1360" s="241">
        <f>CEILING(AX1360+(AX1360*'[1]Nastavení cen'!$G$17),1)</f>
        <v>132</v>
      </c>
      <c r="AH1360" s="242">
        <f>CEILING(AG1360*'[1]Nastavení cen'!$K$17,1)+AG1360</f>
        <v>172</v>
      </c>
      <c r="AI1360" s="242">
        <f t="shared" si="457"/>
        <v>0</v>
      </c>
      <c r="AJ1360" s="228">
        <f t="shared" si="422"/>
        <v>1425</v>
      </c>
      <c r="AK1360" s="218"/>
      <c r="AL1360" s="229">
        <f t="shared" si="423"/>
        <v>0</v>
      </c>
      <c r="AM1360" s="204"/>
      <c r="AN1360" s="230">
        <v>15</v>
      </c>
      <c r="AO1360" s="231">
        <f t="shared" si="458"/>
        <v>0</v>
      </c>
      <c r="AP1360" s="232">
        <v>0.05</v>
      </c>
      <c r="AQ1360" s="233" t="s">
        <v>41</v>
      </c>
      <c r="AR1360" s="234">
        <f t="shared" si="459"/>
        <v>0</v>
      </c>
      <c r="AS1360" s="235"/>
      <c r="AT1360" s="236"/>
      <c r="AU1360" s="237"/>
      <c r="AV1360" s="238">
        <v>132</v>
      </c>
      <c r="AW1360" s="239">
        <f>'[1]Nastavení cen'!$H$17</f>
        <v>390</v>
      </c>
      <c r="AX1360" s="240">
        <v>132</v>
      </c>
    </row>
    <row r="1361" spans="1:50" ht="17.25" hidden="1" customHeight="1" x14ac:dyDescent="0.3">
      <c r="A1361" s="213"/>
      <c r="B1361" s="214"/>
      <c r="C1361" s="215"/>
      <c r="D1361" s="186"/>
      <c r="E1361" s="184"/>
      <c r="F1361" s="185"/>
      <c r="G1361" s="186"/>
      <c r="H1361" s="186"/>
      <c r="I1361" s="187"/>
      <c r="J1361" s="188"/>
      <c r="K1361" s="216"/>
      <c r="L1361" s="186"/>
      <c r="M1361" s="186"/>
      <c r="N1361" s="187"/>
      <c r="O1361" s="191"/>
      <c r="P1361" s="434" t="s">
        <v>1191</v>
      </c>
      <c r="Q1361" s="218"/>
      <c r="R1361" s="219">
        <f t="shared" si="418"/>
        <v>0</v>
      </c>
      <c r="S1361" s="219">
        <f t="shared" si="419"/>
        <v>7</v>
      </c>
      <c r="T1361" s="195"/>
      <c r="U1361" s="196">
        <v>3</v>
      </c>
      <c r="V1361" s="89">
        <f t="shared" si="414"/>
        <v>0</v>
      </c>
      <c r="W1361" s="220" t="s">
        <v>1447</v>
      </c>
      <c r="X1361" s="221" t="s">
        <v>1448</v>
      </c>
      <c r="Y1361" s="222" t="s">
        <v>1449</v>
      </c>
      <c r="Z1361" s="199"/>
      <c r="AA1361" s="218"/>
      <c r="AB1361" s="223">
        <v>0</v>
      </c>
      <c r="AC1361" s="224" t="s">
        <v>146</v>
      </c>
      <c r="AD1361" s="225">
        <f t="shared" si="460"/>
        <v>163</v>
      </c>
      <c r="AE1361" s="226">
        <f>CEILING(AD1361+AD1361*'[1]Nastavení cen'!$J$17,1)</f>
        <v>238</v>
      </c>
      <c r="AF1361" s="226">
        <f t="shared" si="461"/>
        <v>0</v>
      </c>
      <c r="AG1361" s="241">
        <f>CEILING(AX1361+(AX1361*'[1]Nastavení cen'!$G$17),1)</f>
        <v>121</v>
      </c>
      <c r="AH1361" s="242">
        <f>CEILING(AG1361*'[1]Nastavení cen'!$K$17,1)+AG1361</f>
        <v>158</v>
      </c>
      <c r="AI1361" s="242">
        <f t="shared" si="457"/>
        <v>0</v>
      </c>
      <c r="AJ1361" s="228">
        <f t="shared" si="422"/>
        <v>396</v>
      </c>
      <c r="AK1361" s="218"/>
      <c r="AL1361" s="229">
        <f t="shared" si="423"/>
        <v>0</v>
      </c>
      <c r="AM1361" s="204"/>
      <c r="AN1361" s="230">
        <v>0.02</v>
      </c>
      <c r="AO1361" s="231">
        <f t="shared" si="458"/>
        <v>0</v>
      </c>
      <c r="AP1361" s="232">
        <v>0.05</v>
      </c>
      <c r="AQ1361" s="233" t="s">
        <v>41</v>
      </c>
      <c r="AR1361" s="234">
        <f t="shared" si="459"/>
        <v>0</v>
      </c>
      <c r="AS1361" s="235"/>
      <c r="AT1361" s="236"/>
      <c r="AU1361" s="237"/>
      <c r="AV1361" s="238">
        <v>25</v>
      </c>
      <c r="AW1361" s="239">
        <f>'[1]Nastavení cen'!$H$17</f>
        <v>390</v>
      </c>
      <c r="AX1361" s="240">
        <v>121</v>
      </c>
    </row>
    <row r="1362" spans="1:50" ht="17.25" hidden="1" customHeight="1" x14ac:dyDescent="0.3">
      <c r="A1362" s="213"/>
      <c r="B1362" s="214"/>
      <c r="C1362" s="215"/>
      <c r="D1362" s="186"/>
      <c r="E1362" s="184"/>
      <c r="F1362" s="185"/>
      <c r="G1362" s="186"/>
      <c r="H1362" s="186"/>
      <c r="I1362" s="187"/>
      <c r="J1362" s="188"/>
      <c r="K1362" s="216"/>
      <c r="L1362" s="186"/>
      <c r="M1362" s="186"/>
      <c r="N1362" s="187"/>
      <c r="O1362" s="191"/>
      <c r="P1362" s="434" t="s">
        <v>1191</v>
      </c>
      <c r="Q1362" s="218"/>
      <c r="R1362" s="219">
        <f t="shared" si="418"/>
        <v>0</v>
      </c>
      <c r="S1362" s="219">
        <f t="shared" si="419"/>
        <v>7</v>
      </c>
      <c r="T1362" s="195"/>
      <c r="U1362" s="196">
        <v>2</v>
      </c>
      <c r="V1362" s="89">
        <f t="shared" si="414"/>
        <v>0</v>
      </c>
      <c r="W1362" s="220" t="s">
        <v>1450</v>
      </c>
      <c r="X1362" s="221" t="s">
        <v>1451</v>
      </c>
      <c r="Y1362" s="222" t="s">
        <v>1452</v>
      </c>
      <c r="Z1362" s="199"/>
      <c r="AA1362" s="218"/>
      <c r="AB1362" s="223">
        <v>0</v>
      </c>
      <c r="AC1362" s="224" t="s">
        <v>40</v>
      </c>
      <c r="AD1362" s="225">
        <f t="shared" si="460"/>
        <v>91</v>
      </c>
      <c r="AE1362" s="226">
        <f>CEILING(AD1362+AD1362*'[1]Nastavení cen'!$J$17,1)</f>
        <v>133</v>
      </c>
      <c r="AF1362" s="226">
        <f t="shared" si="461"/>
        <v>0</v>
      </c>
      <c r="AG1362" s="241">
        <f>CEILING(AX1362+(AX1362*'[1]Nastavení cen'!$G$17),1)</f>
        <v>310</v>
      </c>
      <c r="AH1362" s="242">
        <f>CEILING(AG1362*'[1]Nastavení cen'!$K$17,1)+AG1362</f>
        <v>403</v>
      </c>
      <c r="AI1362" s="242">
        <f t="shared" si="457"/>
        <v>0</v>
      </c>
      <c r="AJ1362" s="228">
        <f t="shared" si="422"/>
        <v>536</v>
      </c>
      <c r="AK1362" s="218"/>
      <c r="AL1362" s="229">
        <f t="shared" si="423"/>
        <v>0</v>
      </c>
      <c r="AM1362" s="204"/>
      <c r="AN1362" s="230">
        <v>6</v>
      </c>
      <c r="AO1362" s="231">
        <f t="shared" si="458"/>
        <v>0</v>
      </c>
      <c r="AP1362" s="232">
        <v>0.05</v>
      </c>
      <c r="AQ1362" s="233" t="s">
        <v>41</v>
      </c>
      <c r="AR1362" s="234">
        <f t="shared" si="459"/>
        <v>0</v>
      </c>
      <c r="AS1362" s="235"/>
      <c r="AT1362" s="236"/>
      <c r="AU1362" s="237"/>
      <c r="AV1362" s="238">
        <v>14</v>
      </c>
      <c r="AW1362" s="239">
        <f>'[1]Nastavení cen'!$H$17</f>
        <v>390</v>
      </c>
      <c r="AX1362" s="240">
        <v>310</v>
      </c>
    </row>
    <row r="1363" spans="1:50" ht="17.25" hidden="1" customHeight="1" x14ac:dyDescent="0.3">
      <c r="A1363" s="213"/>
      <c r="B1363" s="214"/>
      <c r="C1363" s="215"/>
      <c r="D1363" s="186"/>
      <c r="E1363" s="184"/>
      <c r="F1363" s="185"/>
      <c r="G1363" s="186"/>
      <c r="H1363" s="186"/>
      <c r="I1363" s="187"/>
      <c r="J1363" s="188"/>
      <c r="K1363" s="216"/>
      <c r="L1363" s="186"/>
      <c r="M1363" s="186"/>
      <c r="N1363" s="187"/>
      <c r="O1363" s="191"/>
      <c r="P1363" s="434" t="s">
        <v>1191</v>
      </c>
      <c r="Q1363" s="218"/>
      <c r="R1363" s="219">
        <f t="shared" si="418"/>
        <v>0</v>
      </c>
      <c r="S1363" s="219">
        <f t="shared" si="419"/>
        <v>7</v>
      </c>
      <c r="T1363" s="195"/>
      <c r="U1363" s="196">
        <v>2</v>
      </c>
      <c r="V1363" s="89">
        <f t="shared" si="414"/>
        <v>0</v>
      </c>
      <c r="W1363" s="220" t="s">
        <v>1450</v>
      </c>
      <c r="X1363" s="221" t="s">
        <v>1451</v>
      </c>
      <c r="Y1363" s="222" t="s">
        <v>1453</v>
      </c>
      <c r="Z1363" s="199"/>
      <c r="AA1363" s="218"/>
      <c r="AB1363" s="223">
        <v>0</v>
      </c>
      <c r="AC1363" s="224" t="s">
        <v>40</v>
      </c>
      <c r="AD1363" s="225">
        <f t="shared" si="460"/>
        <v>104</v>
      </c>
      <c r="AE1363" s="226">
        <f>CEILING(AD1363+AD1363*'[1]Nastavení cen'!$J$17,1)</f>
        <v>152</v>
      </c>
      <c r="AF1363" s="226">
        <f t="shared" si="461"/>
        <v>0</v>
      </c>
      <c r="AG1363" s="241">
        <f>CEILING(AX1363+(AX1363*'[1]Nastavení cen'!$G$17),1)</f>
        <v>420</v>
      </c>
      <c r="AH1363" s="242">
        <f>CEILING(AG1363*'[1]Nastavení cen'!$K$17,1)+AG1363</f>
        <v>546</v>
      </c>
      <c r="AI1363" s="242">
        <f t="shared" si="457"/>
        <v>0</v>
      </c>
      <c r="AJ1363" s="228">
        <f t="shared" si="422"/>
        <v>698</v>
      </c>
      <c r="AK1363" s="218"/>
      <c r="AL1363" s="229">
        <f t="shared" si="423"/>
        <v>0</v>
      </c>
      <c r="AM1363" s="204"/>
      <c r="AN1363" s="230">
        <v>6</v>
      </c>
      <c r="AO1363" s="231">
        <f t="shared" si="458"/>
        <v>0</v>
      </c>
      <c r="AP1363" s="232">
        <v>0.05</v>
      </c>
      <c r="AQ1363" s="233" t="s">
        <v>41</v>
      </c>
      <c r="AR1363" s="234">
        <f t="shared" si="459"/>
        <v>0</v>
      </c>
      <c r="AS1363" s="235"/>
      <c r="AT1363" s="236"/>
      <c r="AU1363" s="237"/>
      <c r="AV1363" s="238" t="s">
        <v>113</v>
      </c>
      <c r="AW1363" s="239">
        <f>'[1]Nastavení cen'!$H$17</f>
        <v>390</v>
      </c>
      <c r="AX1363" s="240">
        <v>420</v>
      </c>
    </row>
    <row r="1364" spans="1:50" ht="17.25" hidden="1" customHeight="1" x14ac:dyDescent="0.3">
      <c r="A1364" s="213"/>
      <c r="B1364" s="214"/>
      <c r="C1364" s="215"/>
      <c r="D1364" s="186"/>
      <c r="E1364" s="184"/>
      <c r="F1364" s="185"/>
      <c r="G1364" s="186"/>
      <c r="H1364" s="186"/>
      <c r="I1364" s="187"/>
      <c r="J1364" s="188"/>
      <c r="K1364" s="216"/>
      <c r="L1364" s="186"/>
      <c r="M1364" s="186"/>
      <c r="N1364" s="187"/>
      <c r="O1364" s="191"/>
      <c r="P1364" s="434" t="s">
        <v>1191</v>
      </c>
      <c r="Q1364" s="218"/>
      <c r="R1364" s="219">
        <f t="shared" si="418"/>
        <v>0</v>
      </c>
      <c r="S1364" s="219">
        <f t="shared" si="419"/>
        <v>7</v>
      </c>
      <c r="T1364" s="195"/>
      <c r="U1364" s="196">
        <v>2</v>
      </c>
      <c r="V1364" s="89">
        <f t="shared" si="414"/>
        <v>0</v>
      </c>
      <c r="W1364" s="220" t="s">
        <v>1450</v>
      </c>
      <c r="X1364" s="221" t="s">
        <v>1451</v>
      </c>
      <c r="Y1364" s="222" t="s">
        <v>1454</v>
      </c>
      <c r="Z1364" s="199"/>
      <c r="AA1364" s="218"/>
      <c r="AB1364" s="223">
        <v>0</v>
      </c>
      <c r="AC1364" s="224" t="s">
        <v>40</v>
      </c>
      <c r="AD1364" s="225">
        <f t="shared" si="460"/>
        <v>98</v>
      </c>
      <c r="AE1364" s="226">
        <f>CEILING(AD1364+AD1364*'[1]Nastavení cen'!$J$17,1)</f>
        <v>144</v>
      </c>
      <c r="AF1364" s="226">
        <f t="shared" si="461"/>
        <v>0</v>
      </c>
      <c r="AG1364" s="241">
        <f>CEILING(AX1364+(AX1364*'[1]Nastavení cen'!$G$17),1)</f>
        <v>360</v>
      </c>
      <c r="AH1364" s="242">
        <f>CEILING(AG1364*'[1]Nastavení cen'!$K$17,1)+AG1364</f>
        <v>468</v>
      </c>
      <c r="AI1364" s="242">
        <f t="shared" si="457"/>
        <v>0</v>
      </c>
      <c r="AJ1364" s="228">
        <f t="shared" si="422"/>
        <v>612</v>
      </c>
      <c r="AK1364" s="218"/>
      <c r="AL1364" s="229">
        <f t="shared" si="423"/>
        <v>0</v>
      </c>
      <c r="AM1364" s="204"/>
      <c r="AN1364" s="230">
        <v>8</v>
      </c>
      <c r="AO1364" s="231">
        <f t="shared" si="458"/>
        <v>0</v>
      </c>
      <c r="AP1364" s="232">
        <v>0.05</v>
      </c>
      <c r="AQ1364" s="233" t="s">
        <v>41</v>
      </c>
      <c r="AR1364" s="234">
        <f t="shared" si="459"/>
        <v>0</v>
      </c>
      <c r="AS1364" s="235"/>
      <c r="AT1364" s="236"/>
      <c r="AU1364" s="237"/>
      <c r="AV1364" s="238" t="s">
        <v>154</v>
      </c>
      <c r="AW1364" s="239">
        <f>'[1]Nastavení cen'!$H$17</f>
        <v>390</v>
      </c>
      <c r="AX1364" s="240">
        <v>360</v>
      </c>
    </row>
    <row r="1365" spans="1:50" ht="17.25" hidden="1" customHeight="1" x14ac:dyDescent="0.3">
      <c r="A1365" s="402"/>
      <c r="B1365" s="403"/>
      <c r="C1365" s="404"/>
      <c r="D1365" s="440"/>
      <c r="E1365" s="407"/>
      <c r="F1365" s="441"/>
      <c r="G1365" s="440"/>
      <c r="H1365" s="440"/>
      <c r="I1365" s="442"/>
      <c r="J1365" s="406"/>
      <c r="K1365" s="443"/>
      <c r="L1365" s="440"/>
      <c r="M1365" s="440"/>
      <c r="N1365" s="442"/>
      <c r="O1365" s="444"/>
      <c r="P1365" s="434" t="s">
        <v>1191</v>
      </c>
      <c r="Q1365" s="218"/>
      <c r="R1365" s="445">
        <f t="shared" si="418"/>
        <v>0</v>
      </c>
      <c r="S1365" s="446">
        <f t="shared" si="419"/>
        <v>7</v>
      </c>
      <c r="T1365" s="447"/>
      <c r="U1365" s="448">
        <v>2</v>
      </c>
      <c r="V1365" s="89">
        <f t="shared" si="414"/>
        <v>0</v>
      </c>
      <c r="W1365" s="449" t="s">
        <v>1450</v>
      </c>
      <c r="X1365" s="450" t="s">
        <v>1451</v>
      </c>
      <c r="Y1365" s="222" t="s">
        <v>1455</v>
      </c>
      <c r="Z1365" s="199"/>
      <c r="AA1365" s="218"/>
      <c r="AB1365" s="451">
        <v>0</v>
      </c>
      <c r="AC1365" s="452" t="s">
        <v>40</v>
      </c>
      <c r="AD1365" s="225">
        <f t="shared" si="460"/>
        <v>111</v>
      </c>
      <c r="AE1365" s="226">
        <f>CEILING(AD1365+AD1365*'[1]Nastavení cen'!$J$17,1)</f>
        <v>163</v>
      </c>
      <c r="AF1365" s="453">
        <f t="shared" si="461"/>
        <v>0</v>
      </c>
      <c r="AG1365" s="241">
        <f>CEILING(AX1365+(AX1365*'[1]Nastavení cen'!$G$17),1)</f>
        <v>480</v>
      </c>
      <c r="AH1365" s="242">
        <f>CEILING(AG1365*'[1]Nastavení cen'!$K$17,1)+AG1365</f>
        <v>624</v>
      </c>
      <c r="AI1365" s="454">
        <f t="shared" si="457"/>
        <v>0</v>
      </c>
      <c r="AJ1365" s="228">
        <f t="shared" si="422"/>
        <v>787</v>
      </c>
      <c r="AK1365" s="218"/>
      <c r="AL1365" s="455">
        <f t="shared" si="423"/>
        <v>0</v>
      </c>
      <c r="AM1365" s="416"/>
      <c r="AN1365" s="230">
        <v>8</v>
      </c>
      <c r="AO1365" s="456">
        <f t="shared" si="458"/>
        <v>0</v>
      </c>
      <c r="AP1365" s="232">
        <v>0.05</v>
      </c>
      <c r="AQ1365" s="233" t="s">
        <v>41</v>
      </c>
      <c r="AR1365" s="457">
        <f t="shared" si="459"/>
        <v>0</v>
      </c>
      <c r="AS1365" s="458"/>
      <c r="AT1365" s="459"/>
      <c r="AU1365" s="418"/>
      <c r="AV1365" s="238" t="s">
        <v>156</v>
      </c>
      <c r="AW1365" s="239">
        <f>'[1]Nastavení cen'!$H$17</f>
        <v>390</v>
      </c>
      <c r="AX1365" s="240">
        <v>480</v>
      </c>
    </row>
    <row r="1366" spans="1:50" ht="17.25" hidden="1" customHeight="1" x14ac:dyDescent="0.3">
      <c r="A1366" s="213"/>
      <c r="B1366" s="214"/>
      <c r="C1366" s="215"/>
      <c r="D1366" s="186"/>
      <c r="E1366" s="184"/>
      <c r="F1366" s="185"/>
      <c r="G1366" s="186"/>
      <c r="H1366" s="186"/>
      <c r="I1366" s="187"/>
      <c r="J1366" s="188"/>
      <c r="K1366" s="216"/>
      <c r="L1366" s="186"/>
      <c r="M1366" s="186"/>
      <c r="N1366" s="187"/>
      <c r="O1366" s="191"/>
      <c r="P1366" s="434" t="s">
        <v>1191</v>
      </c>
      <c r="Q1366" s="218"/>
      <c r="R1366" s="219">
        <f t="shared" si="418"/>
        <v>0</v>
      </c>
      <c r="S1366" s="219">
        <f t="shared" si="419"/>
        <v>7</v>
      </c>
      <c r="T1366" s="195"/>
      <c r="U1366" s="196">
        <v>2</v>
      </c>
      <c r="V1366" s="89">
        <f t="shared" si="414"/>
        <v>0</v>
      </c>
      <c r="W1366" s="220" t="s">
        <v>1450</v>
      </c>
      <c r="X1366" s="221" t="s">
        <v>1451</v>
      </c>
      <c r="Y1366" s="222" t="s">
        <v>1456</v>
      </c>
      <c r="Z1366" s="199"/>
      <c r="AA1366" s="218"/>
      <c r="AB1366" s="223">
        <v>0</v>
      </c>
      <c r="AC1366" s="224" t="s">
        <v>40</v>
      </c>
      <c r="AD1366" s="225">
        <f t="shared" si="460"/>
        <v>104</v>
      </c>
      <c r="AE1366" s="226">
        <f>CEILING(AD1366+AD1366*'[1]Nastavení cen'!$J$17,1)</f>
        <v>152</v>
      </c>
      <c r="AF1366" s="226">
        <f t="shared" si="461"/>
        <v>0</v>
      </c>
      <c r="AG1366" s="241">
        <f>CEILING(AX1366+(AX1366*'[1]Nastavení cen'!$G$17),1)</f>
        <v>420</v>
      </c>
      <c r="AH1366" s="242">
        <f>CEILING(AG1366*'[1]Nastavení cen'!$K$17,1)+AG1366</f>
        <v>546</v>
      </c>
      <c r="AI1366" s="242">
        <f t="shared" si="457"/>
        <v>0</v>
      </c>
      <c r="AJ1366" s="228">
        <f t="shared" si="422"/>
        <v>698</v>
      </c>
      <c r="AK1366" s="218"/>
      <c r="AL1366" s="229">
        <f t="shared" si="423"/>
        <v>0</v>
      </c>
      <c r="AM1366" s="204"/>
      <c r="AN1366" s="230">
        <v>10</v>
      </c>
      <c r="AO1366" s="231">
        <f t="shared" si="458"/>
        <v>0</v>
      </c>
      <c r="AP1366" s="232">
        <v>0.05</v>
      </c>
      <c r="AQ1366" s="233" t="s">
        <v>41</v>
      </c>
      <c r="AR1366" s="234">
        <f t="shared" si="459"/>
        <v>0</v>
      </c>
      <c r="AS1366" s="235"/>
      <c r="AT1366" s="236"/>
      <c r="AU1366" s="237"/>
      <c r="AV1366" s="238" t="s">
        <v>113</v>
      </c>
      <c r="AW1366" s="239">
        <f>'[1]Nastavení cen'!$H$17</f>
        <v>390</v>
      </c>
      <c r="AX1366" s="240">
        <v>420</v>
      </c>
    </row>
    <row r="1367" spans="1:50" ht="17.25" hidden="1" customHeight="1" x14ac:dyDescent="0.3">
      <c r="A1367" s="402"/>
      <c r="B1367" s="403"/>
      <c r="C1367" s="404"/>
      <c r="D1367" s="440"/>
      <c r="E1367" s="407"/>
      <c r="F1367" s="441"/>
      <c r="G1367" s="440"/>
      <c r="H1367" s="440"/>
      <c r="I1367" s="442"/>
      <c r="J1367" s="406"/>
      <c r="K1367" s="443"/>
      <c r="L1367" s="440"/>
      <c r="M1367" s="440"/>
      <c r="N1367" s="442"/>
      <c r="O1367" s="444"/>
      <c r="P1367" s="434" t="s">
        <v>1191</v>
      </c>
      <c r="Q1367" s="218"/>
      <c r="R1367" s="445">
        <f t="shared" si="418"/>
        <v>0</v>
      </c>
      <c r="S1367" s="446">
        <f t="shared" si="419"/>
        <v>7</v>
      </c>
      <c r="T1367" s="447"/>
      <c r="U1367" s="448">
        <v>2</v>
      </c>
      <c r="V1367" s="89">
        <f t="shared" si="414"/>
        <v>0</v>
      </c>
      <c r="W1367" s="449" t="s">
        <v>1450</v>
      </c>
      <c r="X1367" s="450" t="s">
        <v>1451</v>
      </c>
      <c r="Y1367" s="222" t="s">
        <v>1457</v>
      </c>
      <c r="Z1367" s="199"/>
      <c r="AA1367" s="218"/>
      <c r="AB1367" s="451">
        <v>0</v>
      </c>
      <c r="AC1367" s="452" t="s">
        <v>40</v>
      </c>
      <c r="AD1367" s="225">
        <f t="shared" si="460"/>
        <v>117</v>
      </c>
      <c r="AE1367" s="226">
        <f>CEILING(AD1367+AD1367*'[1]Nastavení cen'!$J$17,1)</f>
        <v>171</v>
      </c>
      <c r="AF1367" s="453">
        <f t="shared" si="461"/>
        <v>0</v>
      </c>
      <c r="AG1367" s="241">
        <f>CEILING(AX1367+(AX1367*'[1]Nastavení cen'!$G$17),1)</f>
        <v>540</v>
      </c>
      <c r="AH1367" s="242">
        <f>CEILING(AG1367*'[1]Nastavení cen'!$K$17,1)+AG1367</f>
        <v>702</v>
      </c>
      <c r="AI1367" s="454">
        <f t="shared" si="457"/>
        <v>0</v>
      </c>
      <c r="AJ1367" s="228">
        <f t="shared" si="422"/>
        <v>873</v>
      </c>
      <c r="AK1367" s="218"/>
      <c r="AL1367" s="455">
        <f t="shared" si="423"/>
        <v>0</v>
      </c>
      <c r="AM1367" s="416"/>
      <c r="AN1367" s="230">
        <v>10</v>
      </c>
      <c r="AO1367" s="456">
        <f t="shared" si="458"/>
        <v>0</v>
      </c>
      <c r="AP1367" s="232">
        <v>0.05</v>
      </c>
      <c r="AQ1367" s="233" t="s">
        <v>41</v>
      </c>
      <c r="AR1367" s="457">
        <f t="shared" si="459"/>
        <v>0</v>
      </c>
      <c r="AS1367" s="458"/>
      <c r="AT1367" s="459"/>
      <c r="AU1367" s="418"/>
      <c r="AV1367" s="238" t="s">
        <v>111</v>
      </c>
      <c r="AW1367" s="239">
        <f>'[1]Nastavení cen'!$H$17</f>
        <v>390</v>
      </c>
      <c r="AX1367" s="240">
        <v>540</v>
      </c>
    </row>
    <row r="1368" spans="1:50" ht="17.25" hidden="1" customHeight="1" x14ac:dyDescent="0.3">
      <c r="A1368" s="213"/>
      <c r="B1368" s="214"/>
      <c r="C1368" s="215"/>
      <c r="D1368" s="186"/>
      <c r="E1368" s="184"/>
      <c r="F1368" s="185"/>
      <c r="G1368" s="186"/>
      <c r="H1368" s="186"/>
      <c r="I1368" s="187"/>
      <c r="J1368" s="188"/>
      <c r="K1368" s="216"/>
      <c r="L1368" s="186"/>
      <c r="M1368" s="186"/>
      <c r="N1368" s="187"/>
      <c r="O1368" s="191"/>
      <c r="P1368" s="434" t="s">
        <v>1191</v>
      </c>
      <c r="Q1368" s="218"/>
      <c r="R1368" s="219">
        <f t="shared" si="418"/>
        <v>0</v>
      </c>
      <c r="S1368" s="219">
        <f t="shared" si="419"/>
        <v>7</v>
      </c>
      <c r="T1368" s="195"/>
      <c r="U1368" s="196">
        <v>3</v>
      </c>
      <c r="V1368" s="89">
        <f t="shared" si="414"/>
        <v>0</v>
      </c>
      <c r="W1368" s="220" t="s">
        <v>1450</v>
      </c>
      <c r="X1368" s="221" t="s">
        <v>1458</v>
      </c>
      <c r="Y1368" s="222" t="s">
        <v>1454</v>
      </c>
      <c r="Z1368" s="199"/>
      <c r="AA1368" s="218"/>
      <c r="AB1368" s="223">
        <v>0</v>
      </c>
      <c r="AC1368" s="224" t="s">
        <v>40</v>
      </c>
      <c r="AD1368" s="225">
        <f t="shared" si="460"/>
        <v>104</v>
      </c>
      <c r="AE1368" s="226">
        <f>CEILING(AD1368+AD1368*'[1]Nastavení cen'!$J$17,1)</f>
        <v>152</v>
      </c>
      <c r="AF1368" s="226">
        <f t="shared" si="461"/>
        <v>0</v>
      </c>
      <c r="AG1368" s="241">
        <f>CEILING(AX1368+(AX1368*'[1]Nastavení cen'!$G$17),1)</f>
        <v>400</v>
      </c>
      <c r="AH1368" s="242">
        <f>CEILING(AG1368*'[1]Nastavení cen'!$K$17,1)+AG1368</f>
        <v>520</v>
      </c>
      <c r="AI1368" s="242">
        <f t="shared" si="457"/>
        <v>0</v>
      </c>
      <c r="AJ1368" s="228">
        <f t="shared" si="422"/>
        <v>672</v>
      </c>
      <c r="AK1368" s="218"/>
      <c r="AL1368" s="229">
        <f t="shared" si="423"/>
        <v>0</v>
      </c>
      <c r="AM1368" s="204"/>
      <c r="AN1368" s="230">
        <v>7</v>
      </c>
      <c r="AO1368" s="231">
        <f t="shared" si="458"/>
        <v>0</v>
      </c>
      <c r="AP1368" s="232">
        <v>0.05</v>
      </c>
      <c r="AQ1368" s="233" t="s">
        <v>41</v>
      </c>
      <c r="AR1368" s="234">
        <f t="shared" si="459"/>
        <v>0</v>
      </c>
      <c r="AS1368" s="235"/>
      <c r="AT1368" s="236"/>
      <c r="AU1368" s="237"/>
      <c r="AV1368" s="238" t="s">
        <v>113</v>
      </c>
      <c r="AW1368" s="239">
        <f>'[1]Nastavení cen'!$H$17</f>
        <v>390</v>
      </c>
      <c r="AX1368" s="240">
        <v>400</v>
      </c>
    </row>
    <row r="1369" spans="1:50" ht="17.25" hidden="1" customHeight="1" x14ac:dyDescent="0.3">
      <c r="A1369" s="402"/>
      <c r="B1369" s="403"/>
      <c r="C1369" s="404"/>
      <c r="D1369" s="440"/>
      <c r="E1369" s="407"/>
      <c r="F1369" s="441"/>
      <c r="G1369" s="440"/>
      <c r="H1369" s="440"/>
      <c r="I1369" s="442"/>
      <c r="J1369" s="406"/>
      <c r="K1369" s="443"/>
      <c r="L1369" s="440"/>
      <c r="M1369" s="440"/>
      <c r="N1369" s="442"/>
      <c r="O1369" s="444"/>
      <c r="P1369" s="434" t="s">
        <v>1191</v>
      </c>
      <c r="Q1369" s="218"/>
      <c r="R1369" s="445">
        <f t="shared" si="418"/>
        <v>0</v>
      </c>
      <c r="S1369" s="446">
        <f t="shared" si="419"/>
        <v>7</v>
      </c>
      <c r="T1369" s="447"/>
      <c r="U1369" s="460">
        <v>3</v>
      </c>
      <c r="V1369" s="89">
        <f t="shared" si="414"/>
        <v>0</v>
      </c>
      <c r="W1369" s="449" t="s">
        <v>1450</v>
      </c>
      <c r="X1369" s="450" t="s">
        <v>1458</v>
      </c>
      <c r="Y1369" s="222" t="s">
        <v>1455</v>
      </c>
      <c r="Z1369" s="199"/>
      <c r="AA1369" s="218"/>
      <c r="AB1369" s="451">
        <v>0</v>
      </c>
      <c r="AC1369" s="452" t="s">
        <v>40</v>
      </c>
      <c r="AD1369" s="225">
        <f t="shared" si="460"/>
        <v>124</v>
      </c>
      <c r="AE1369" s="226">
        <f>CEILING(AD1369+AD1369*'[1]Nastavení cen'!$J$17,1)</f>
        <v>182</v>
      </c>
      <c r="AF1369" s="453">
        <f t="shared" si="461"/>
        <v>0</v>
      </c>
      <c r="AG1369" s="241">
        <f>CEILING(AX1369+(AX1369*'[1]Nastavení cen'!$G$17),1)</f>
        <v>520</v>
      </c>
      <c r="AH1369" s="242">
        <f>CEILING(AG1369*'[1]Nastavení cen'!$K$17,1)+AG1369</f>
        <v>676</v>
      </c>
      <c r="AI1369" s="454">
        <f t="shared" si="457"/>
        <v>0</v>
      </c>
      <c r="AJ1369" s="228">
        <f t="shared" si="422"/>
        <v>858</v>
      </c>
      <c r="AK1369" s="218"/>
      <c r="AL1369" s="455">
        <f t="shared" si="423"/>
        <v>0</v>
      </c>
      <c r="AM1369" s="416"/>
      <c r="AN1369" s="230">
        <v>7</v>
      </c>
      <c r="AO1369" s="456">
        <f t="shared" si="458"/>
        <v>0</v>
      </c>
      <c r="AP1369" s="232">
        <v>0.05</v>
      </c>
      <c r="AQ1369" s="233" t="s">
        <v>41</v>
      </c>
      <c r="AR1369" s="457">
        <f t="shared" si="459"/>
        <v>0</v>
      </c>
      <c r="AS1369" s="458"/>
      <c r="AT1369" s="459"/>
      <c r="AU1369" s="418"/>
      <c r="AV1369" s="238" t="s">
        <v>1459</v>
      </c>
      <c r="AW1369" s="239">
        <f>'[1]Nastavení cen'!$H$17</f>
        <v>390</v>
      </c>
      <c r="AX1369" s="240">
        <v>520</v>
      </c>
    </row>
    <row r="1370" spans="1:50" ht="17.25" hidden="1" customHeight="1" x14ac:dyDescent="0.3">
      <c r="A1370" s="213"/>
      <c r="B1370" s="214"/>
      <c r="C1370" s="215"/>
      <c r="D1370" s="186"/>
      <c r="E1370" s="184"/>
      <c r="F1370" s="185"/>
      <c r="G1370" s="186"/>
      <c r="H1370" s="186"/>
      <c r="I1370" s="187"/>
      <c r="J1370" s="188"/>
      <c r="K1370" s="216"/>
      <c r="L1370" s="186"/>
      <c r="M1370" s="186"/>
      <c r="N1370" s="187"/>
      <c r="O1370" s="191"/>
      <c r="P1370" s="434" t="s">
        <v>1191</v>
      </c>
      <c r="Q1370" s="218"/>
      <c r="R1370" s="219">
        <f t="shared" si="418"/>
        <v>0</v>
      </c>
      <c r="S1370" s="219">
        <f t="shared" si="419"/>
        <v>7</v>
      </c>
      <c r="T1370" s="195"/>
      <c r="U1370" s="196">
        <v>2</v>
      </c>
      <c r="V1370" s="89">
        <f t="shared" si="414"/>
        <v>0</v>
      </c>
      <c r="W1370" s="220" t="s">
        <v>1460</v>
      </c>
      <c r="X1370" s="221" t="s">
        <v>1461</v>
      </c>
      <c r="Y1370" s="222" t="s">
        <v>1462</v>
      </c>
      <c r="Z1370" s="199"/>
      <c r="AA1370" s="218"/>
      <c r="AB1370" s="223">
        <v>0</v>
      </c>
      <c r="AC1370" s="224" t="s">
        <v>146</v>
      </c>
      <c r="AD1370" s="225">
        <f t="shared" si="460"/>
        <v>156</v>
      </c>
      <c r="AE1370" s="226">
        <f>CEILING(AD1370+AD1370*'[1]Nastavení cen'!$J$17,1)</f>
        <v>228</v>
      </c>
      <c r="AF1370" s="226">
        <f t="shared" si="461"/>
        <v>0</v>
      </c>
      <c r="AG1370" s="241">
        <f>CEILING(AX1370+(AX1370*'[1]Nastavení cen'!$G$17),1)</f>
        <v>75</v>
      </c>
      <c r="AH1370" s="242">
        <f>CEILING(AG1370*'[1]Nastavení cen'!$K$17,1)+AG1370</f>
        <v>98</v>
      </c>
      <c r="AI1370" s="242">
        <f t="shared" si="457"/>
        <v>0</v>
      </c>
      <c r="AJ1370" s="228">
        <f t="shared" si="422"/>
        <v>326</v>
      </c>
      <c r="AK1370" s="218"/>
      <c r="AL1370" s="229">
        <f t="shared" si="423"/>
        <v>0</v>
      </c>
      <c r="AM1370" s="204"/>
      <c r="AN1370" s="230">
        <v>5</v>
      </c>
      <c r="AO1370" s="231">
        <f t="shared" si="458"/>
        <v>0</v>
      </c>
      <c r="AP1370" s="232">
        <v>0.05</v>
      </c>
      <c r="AQ1370" s="233" t="s">
        <v>41</v>
      </c>
      <c r="AR1370" s="234">
        <f t="shared" si="459"/>
        <v>0</v>
      </c>
      <c r="AS1370" s="235"/>
      <c r="AT1370" s="236"/>
      <c r="AU1370" s="237"/>
      <c r="AV1370" s="238">
        <v>24</v>
      </c>
      <c r="AW1370" s="239">
        <f>'[1]Nastavení cen'!$H$17</f>
        <v>390</v>
      </c>
      <c r="AX1370" s="240">
        <v>75</v>
      </c>
    </row>
    <row r="1371" spans="1:50" ht="17.25" hidden="1" customHeight="1" x14ac:dyDescent="0.3">
      <c r="A1371" s="213"/>
      <c r="B1371" s="214"/>
      <c r="C1371" s="215"/>
      <c r="D1371" s="186"/>
      <c r="E1371" s="184"/>
      <c r="F1371" s="185"/>
      <c r="G1371" s="186"/>
      <c r="H1371" s="186"/>
      <c r="I1371" s="187"/>
      <c r="J1371" s="188"/>
      <c r="K1371" s="216"/>
      <c r="L1371" s="186"/>
      <c r="M1371" s="186"/>
      <c r="N1371" s="187"/>
      <c r="O1371" s="191"/>
      <c r="P1371" s="434" t="s">
        <v>1191</v>
      </c>
      <c r="Q1371" s="218"/>
      <c r="R1371" s="219">
        <f t="shared" si="418"/>
        <v>0</v>
      </c>
      <c r="S1371" s="219">
        <f t="shared" si="419"/>
        <v>7</v>
      </c>
      <c r="T1371" s="195"/>
      <c r="U1371" s="196">
        <v>2</v>
      </c>
      <c r="V1371" s="89">
        <f t="shared" si="414"/>
        <v>0</v>
      </c>
      <c r="W1371" s="220" t="s">
        <v>1460</v>
      </c>
      <c r="X1371" s="221" t="s">
        <v>1463</v>
      </c>
      <c r="Y1371" s="222" t="s">
        <v>1462</v>
      </c>
      <c r="Z1371" s="199"/>
      <c r="AA1371" s="218"/>
      <c r="AB1371" s="223">
        <v>0</v>
      </c>
      <c r="AC1371" s="224" t="s">
        <v>146</v>
      </c>
      <c r="AD1371" s="225">
        <f t="shared" si="460"/>
        <v>156</v>
      </c>
      <c r="AE1371" s="226">
        <f>CEILING(AD1371+AD1371*'[1]Nastavení cen'!$J$17,1)</f>
        <v>228</v>
      </c>
      <c r="AF1371" s="226">
        <f t="shared" si="461"/>
        <v>0</v>
      </c>
      <c r="AG1371" s="241">
        <f>CEILING(AX1371+(AX1371*'[1]Nastavení cen'!$G$17),1)</f>
        <v>75</v>
      </c>
      <c r="AH1371" s="242">
        <f>CEILING(AG1371*'[1]Nastavení cen'!$K$17,1)+AG1371</f>
        <v>98</v>
      </c>
      <c r="AI1371" s="242">
        <f t="shared" si="457"/>
        <v>0</v>
      </c>
      <c r="AJ1371" s="228">
        <f t="shared" si="422"/>
        <v>326</v>
      </c>
      <c r="AK1371" s="218"/>
      <c r="AL1371" s="229">
        <f t="shared" si="423"/>
        <v>0</v>
      </c>
      <c r="AM1371" s="204"/>
      <c r="AN1371" s="230">
        <v>5</v>
      </c>
      <c r="AO1371" s="231">
        <f t="shared" si="458"/>
        <v>0</v>
      </c>
      <c r="AP1371" s="232">
        <v>0.05</v>
      </c>
      <c r="AQ1371" s="233" t="s">
        <v>41</v>
      </c>
      <c r="AR1371" s="234">
        <f t="shared" si="459"/>
        <v>0</v>
      </c>
      <c r="AS1371" s="235"/>
      <c r="AT1371" s="236"/>
      <c r="AU1371" s="237"/>
      <c r="AV1371" s="238">
        <v>24</v>
      </c>
      <c r="AW1371" s="239">
        <f>'[1]Nastavení cen'!$H$17</f>
        <v>390</v>
      </c>
      <c r="AX1371" s="240">
        <v>75</v>
      </c>
    </row>
    <row r="1372" spans="1:50" ht="17.25" hidden="1" customHeight="1" x14ac:dyDescent="0.3">
      <c r="A1372" s="213"/>
      <c r="B1372" s="214"/>
      <c r="C1372" s="215"/>
      <c r="D1372" s="186"/>
      <c r="E1372" s="184"/>
      <c r="F1372" s="185"/>
      <c r="G1372" s="186"/>
      <c r="H1372" s="186"/>
      <c r="I1372" s="187"/>
      <c r="J1372" s="188"/>
      <c r="K1372" s="216"/>
      <c r="L1372" s="186"/>
      <c r="M1372" s="186"/>
      <c r="N1372" s="187"/>
      <c r="O1372" s="191"/>
      <c r="P1372" s="434" t="s">
        <v>1191</v>
      </c>
      <c r="Q1372" s="218"/>
      <c r="R1372" s="219">
        <f t="shared" si="418"/>
        <v>0</v>
      </c>
      <c r="S1372" s="219">
        <f t="shared" si="419"/>
        <v>7</v>
      </c>
      <c r="T1372" s="195"/>
      <c r="U1372" s="196">
        <v>2</v>
      </c>
      <c r="V1372" s="89">
        <f t="shared" si="414"/>
        <v>0</v>
      </c>
      <c r="W1372" s="220" t="s">
        <v>1460</v>
      </c>
      <c r="X1372" s="221" t="s">
        <v>1464</v>
      </c>
      <c r="Y1372" s="222" t="s">
        <v>1462</v>
      </c>
      <c r="Z1372" s="199"/>
      <c r="AA1372" s="218"/>
      <c r="AB1372" s="223">
        <v>0</v>
      </c>
      <c r="AC1372" s="224" t="s">
        <v>146</v>
      </c>
      <c r="AD1372" s="225">
        <f t="shared" si="460"/>
        <v>156</v>
      </c>
      <c r="AE1372" s="226">
        <f>CEILING(AD1372+AD1372*'[1]Nastavení cen'!$J$17,1)</f>
        <v>228</v>
      </c>
      <c r="AF1372" s="226">
        <f t="shared" si="461"/>
        <v>0</v>
      </c>
      <c r="AG1372" s="241">
        <f>CEILING(AX1372+(AX1372*'[1]Nastavení cen'!$G$17),1)</f>
        <v>75</v>
      </c>
      <c r="AH1372" s="242">
        <f>CEILING(AG1372*'[1]Nastavení cen'!$K$17,1)+AG1372</f>
        <v>98</v>
      </c>
      <c r="AI1372" s="242">
        <f t="shared" si="457"/>
        <v>0</v>
      </c>
      <c r="AJ1372" s="228">
        <f t="shared" si="422"/>
        <v>326</v>
      </c>
      <c r="AK1372" s="218"/>
      <c r="AL1372" s="229">
        <f t="shared" si="423"/>
        <v>0</v>
      </c>
      <c r="AM1372" s="204"/>
      <c r="AN1372" s="230">
        <v>5</v>
      </c>
      <c r="AO1372" s="231">
        <f t="shared" si="458"/>
        <v>0</v>
      </c>
      <c r="AP1372" s="232">
        <v>0.05</v>
      </c>
      <c r="AQ1372" s="233" t="s">
        <v>41</v>
      </c>
      <c r="AR1372" s="234">
        <f t="shared" si="459"/>
        <v>0</v>
      </c>
      <c r="AS1372" s="235"/>
      <c r="AT1372" s="236"/>
      <c r="AU1372" s="237"/>
      <c r="AV1372" s="238">
        <v>24</v>
      </c>
      <c r="AW1372" s="239">
        <f>'[1]Nastavení cen'!$H$17</f>
        <v>390</v>
      </c>
      <c r="AX1372" s="240">
        <v>75</v>
      </c>
    </row>
    <row r="1373" spans="1:50" ht="17.25" hidden="1" customHeight="1" x14ac:dyDescent="0.3">
      <c r="A1373" s="213"/>
      <c r="B1373" s="214"/>
      <c r="C1373" s="215"/>
      <c r="D1373" s="186"/>
      <c r="E1373" s="184"/>
      <c r="F1373" s="185"/>
      <c r="G1373" s="186"/>
      <c r="H1373" s="186"/>
      <c r="I1373" s="187"/>
      <c r="J1373" s="188"/>
      <c r="K1373" s="216"/>
      <c r="L1373" s="186"/>
      <c r="M1373" s="186"/>
      <c r="N1373" s="187"/>
      <c r="O1373" s="191"/>
      <c r="P1373" s="434" t="s">
        <v>1191</v>
      </c>
      <c r="Q1373" s="218"/>
      <c r="R1373" s="219">
        <f t="shared" si="418"/>
        <v>0</v>
      </c>
      <c r="S1373" s="219">
        <f t="shared" si="419"/>
        <v>7</v>
      </c>
      <c r="T1373" s="195"/>
      <c r="U1373" s="196">
        <v>2</v>
      </c>
      <c r="V1373" s="89">
        <f t="shared" si="414"/>
        <v>0</v>
      </c>
      <c r="W1373" s="220" t="s">
        <v>1460</v>
      </c>
      <c r="X1373" s="221" t="s">
        <v>1465</v>
      </c>
      <c r="Y1373" s="222" t="s">
        <v>1462</v>
      </c>
      <c r="Z1373" s="199"/>
      <c r="AA1373" s="218"/>
      <c r="AB1373" s="223">
        <v>0</v>
      </c>
      <c r="AC1373" s="224" t="s">
        <v>146</v>
      </c>
      <c r="AD1373" s="225">
        <f t="shared" si="460"/>
        <v>182</v>
      </c>
      <c r="AE1373" s="226">
        <f>CEILING(AD1373+AD1373*'[1]Nastavení cen'!$J$17,1)</f>
        <v>266</v>
      </c>
      <c r="AF1373" s="226">
        <f t="shared" si="461"/>
        <v>0</v>
      </c>
      <c r="AG1373" s="241">
        <f>CEILING(AX1373+(AX1373*'[1]Nastavení cen'!$G$17),1)</f>
        <v>75</v>
      </c>
      <c r="AH1373" s="242">
        <f>CEILING(AG1373*'[1]Nastavení cen'!$K$17,1)+AG1373</f>
        <v>98</v>
      </c>
      <c r="AI1373" s="242">
        <f t="shared" si="457"/>
        <v>0</v>
      </c>
      <c r="AJ1373" s="228">
        <f t="shared" si="422"/>
        <v>364</v>
      </c>
      <c r="AK1373" s="218"/>
      <c r="AL1373" s="229">
        <f t="shared" si="423"/>
        <v>0</v>
      </c>
      <c r="AM1373" s="204"/>
      <c r="AN1373" s="230">
        <v>5</v>
      </c>
      <c r="AO1373" s="231">
        <f t="shared" si="458"/>
        <v>0</v>
      </c>
      <c r="AP1373" s="232">
        <v>0.05</v>
      </c>
      <c r="AQ1373" s="233" t="s">
        <v>41</v>
      </c>
      <c r="AR1373" s="234">
        <f t="shared" si="459"/>
        <v>0</v>
      </c>
      <c r="AS1373" s="235"/>
      <c r="AT1373" s="236"/>
      <c r="AU1373" s="237"/>
      <c r="AV1373" s="238">
        <v>28</v>
      </c>
      <c r="AW1373" s="239">
        <f>'[1]Nastavení cen'!$H$17</f>
        <v>390</v>
      </c>
      <c r="AX1373" s="240">
        <v>75</v>
      </c>
    </row>
    <row r="1374" spans="1:50" ht="17.25" hidden="1" customHeight="1" x14ac:dyDescent="0.3">
      <c r="A1374" s="213"/>
      <c r="B1374" s="214"/>
      <c r="C1374" s="215"/>
      <c r="D1374" s="186"/>
      <c r="E1374" s="184"/>
      <c r="F1374" s="185"/>
      <c r="G1374" s="186"/>
      <c r="H1374" s="186"/>
      <c r="I1374" s="187"/>
      <c r="J1374" s="188"/>
      <c r="K1374" s="216"/>
      <c r="L1374" s="186"/>
      <c r="M1374" s="186"/>
      <c r="N1374" s="187"/>
      <c r="O1374" s="191"/>
      <c r="P1374" s="434" t="s">
        <v>1191</v>
      </c>
      <c r="Q1374" s="218"/>
      <c r="R1374" s="219">
        <f t="shared" si="418"/>
        <v>0</v>
      </c>
      <c r="S1374" s="219">
        <f t="shared" si="419"/>
        <v>7</v>
      </c>
      <c r="T1374" s="195"/>
      <c r="U1374" s="196">
        <v>4</v>
      </c>
      <c r="V1374" s="89">
        <f t="shared" si="414"/>
        <v>0</v>
      </c>
      <c r="W1374" s="220" t="s">
        <v>195</v>
      </c>
      <c r="X1374" s="221" t="s">
        <v>1466</v>
      </c>
      <c r="Y1374" s="222" t="s">
        <v>43</v>
      </c>
      <c r="Z1374" s="199"/>
      <c r="AA1374" s="218"/>
      <c r="AB1374" s="223">
        <v>0</v>
      </c>
      <c r="AC1374" s="224" t="s">
        <v>48</v>
      </c>
      <c r="AD1374" s="225">
        <f t="shared" si="460"/>
        <v>85</v>
      </c>
      <c r="AE1374" s="226">
        <f>CEILING(AD1374+AD1374*'[1]Nastavení cen'!$J$17,1)</f>
        <v>125</v>
      </c>
      <c r="AF1374" s="226">
        <f t="shared" si="461"/>
        <v>0</v>
      </c>
      <c r="AG1374" s="241"/>
      <c r="AH1374" s="242"/>
      <c r="AI1374" s="242"/>
      <c r="AJ1374" s="228">
        <f t="shared" si="422"/>
        <v>125</v>
      </c>
      <c r="AK1374" s="218"/>
      <c r="AL1374" s="229">
        <f t="shared" si="423"/>
        <v>0</v>
      </c>
      <c r="AM1374" s="204"/>
      <c r="AN1374" s="230" t="s">
        <v>41</v>
      </c>
      <c r="AO1374" s="231" t="s">
        <v>41</v>
      </c>
      <c r="AP1374" s="245" t="s">
        <v>41</v>
      </c>
      <c r="AQ1374" s="233" t="s">
        <v>41</v>
      </c>
      <c r="AR1374" s="234" t="s">
        <v>41</v>
      </c>
      <c r="AS1374" s="235"/>
      <c r="AT1374" s="236"/>
      <c r="AU1374" s="237"/>
      <c r="AV1374" s="238">
        <v>13</v>
      </c>
      <c r="AW1374" s="239">
        <f>'[1]Nastavení cen'!$H$17</f>
        <v>390</v>
      </c>
      <c r="AX1374" s="240"/>
    </row>
    <row r="1375" spans="1:50" ht="17.25" hidden="1" customHeight="1" x14ac:dyDescent="0.3">
      <c r="A1375" s="213"/>
      <c r="B1375" s="214"/>
      <c r="C1375" s="215"/>
      <c r="D1375" s="186"/>
      <c r="E1375" s="184"/>
      <c r="F1375" s="185"/>
      <c r="G1375" s="186"/>
      <c r="H1375" s="186"/>
      <c r="I1375" s="187"/>
      <c r="J1375" s="188"/>
      <c r="K1375" s="216"/>
      <c r="L1375" s="186"/>
      <c r="M1375" s="186"/>
      <c r="N1375" s="187"/>
      <c r="O1375" s="191"/>
      <c r="P1375" s="434" t="s">
        <v>1191</v>
      </c>
      <c r="Q1375" s="218"/>
      <c r="R1375" s="219">
        <f t="shared" si="418"/>
        <v>0</v>
      </c>
      <c r="S1375" s="219">
        <f t="shared" si="419"/>
        <v>7</v>
      </c>
      <c r="T1375" s="195"/>
      <c r="U1375" s="196">
        <v>1</v>
      </c>
      <c r="V1375" s="89">
        <f t="shared" si="414"/>
        <v>0</v>
      </c>
      <c r="W1375" s="220" t="s">
        <v>195</v>
      </c>
      <c r="X1375" s="221" t="s">
        <v>1467</v>
      </c>
      <c r="Y1375" s="222" t="s">
        <v>1468</v>
      </c>
      <c r="Z1375" s="199"/>
      <c r="AA1375" s="218"/>
      <c r="AB1375" s="223">
        <v>0</v>
      </c>
      <c r="AC1375" s="224" t="s">
        <v>48</v>
      </c>
      <c r="AD1375" s="225">
        <f t="shared" si="460"/>
        <v>39</v>
      </c>
      <c r="AE1375" s="226">
        <f>CEILING(AD1375+AD1375*'[1]Nastavení cen'!$J$17,1)</f>
        <v>57</v>
      </c>
      <c r="AF1375" s="226">
        <f t="shared" si="461"/>
        <v>0</v>
      </c>
      <c r="AG1375" s="241">
        <f>CEILING(AX1375+(AX1375*'[1]Nastavení cen'!$G$17),1)</f>
        <v>30</v>
      </c>
      <c r="AH1375" s="242">
        <f>CEILING(AG1375*'[1]Nastavení cen'!$K$17,1)+AG1375</f>
        <v>39</v>
      </c>
      <c r="AI1375" s="242">
        <f t="shared" ref="AI1375:AI1376" si="462">(AB1375*AH1375)</f>
        <v>0</v>
      </c>
      <c r="AJ1375" s="228">
        <f t="shared" si="422"/>
        <v>96</v>
      </c>
      <c r="AK1375" s="218"/>
      <c r="AL1375" s="229">
        <f t="shared" si="423"/>
        <v>0</v>
      </c>
      <c r="AM1375" s="204"/>
      <c r="AN1375" s="230">
        <v>0.3</v>
      </c>
      <c r="AO1375" s="231">
        <f t="shared" ref="AO1375:AO1376" si="463">AB1375*AN1375</f>
        <v>0</v>
      </c>
      <c r="AP1375" s="232">
        <v>0.05</v>
      </c>
      <c r="AQ1375" s="233" t="s">
        <v>41</v>
      </c>
      <c r="AR1375" s="234">
        <f t="shared" ref="AR1375:AR1376" si="464">AO1375*AP1375</f>
        <v>0</v>
      </c>
      <c r="AS1375" s="235"/>
      <c r="AT1375" s="236"/>
      <c r="AU1375" s="237"/>
      <c r="AV1375" s="238" t="s">
        <v>1371</v>
      </c>
      <c r="AW1375" s="239">
        <f>'[1]Nastavení cen'!$H$17</f>
        <v>390</v>
      </c>
      <c r="AX1375" s="240">
        <v>30</v>
      </c>
    </row>
    <row r="1376" spans="1:50" ht="17.25" hidden="1" customHeight="1" x14ac:dyDescent="0.3">
      <c r="A1376" s="213"/>
      <c r="B1376" s="214"/>
      <c r="C1376" s="215"/>
      <c r="D1376" s="186"/>
      <c r="E1376" s="184"/>
      <c r="F1376" s="185"/>
      <c r="G1376" s="186"/>
      <c r="H1376" s="186"/>
      <c r="I1376" s="187"/>
      <c r="J1376" s="188"/>
      <c r="K1376" s="216"/>
      <c r="L1376" s="186"/>
      <c r="M1376" s="186"/>
      <c r="N1376" s="187"/>
      <c r="O1376" s="191"/>
      <c r="P1376" s="434" t="s">
        <v>1191</v>
      </c>
      <c r="Q1376" s="218"/>
      <c r="R1376" s="219">
        <f t="shared" si="418"/>
        <v>0</v>
      </c>
      <c r="S1376" s="219">
        <f t="shared" si="419"/>
        <v>7</v>
      </c>
      <c r="T1376" s="195"/>
      <c r="U1376" s="196">
        <v>1</v>
      </c>
      <c r="V1376" s="89">
        <f t="shared" si="414"/>
        <v>0</v>
      </c>
      <c r="W1376" s="220" t="s">
        <v>195</v>
      </c>
      <c r="X1376" s="221" t="s">
        <v>1108</v>
      </c>
      <c r="Y1376" s="222" t="s">
        <v>1469</v>
      </c>
      <c r="Z1376" s="199"/>
      <c r="AA1376" s="218"/>
      <c r="AB1376" s="223">
        <v>0</v>
      </c>
      <c r="AC1376" s="224" t="s">
        <v>146</v>
      </c>
      <c r="AD1376" s="225">
        <f t="shared" si="460"/>
        <v>20</v>
      </c>
      <c r="AE1376" s="226">
        <f>CEILING(AD1376+AD1376*'[1]Nastavení cen'!$J$17,1)</f>
        <v>30</v>
      </c>
      <c r="AF1376" s="226">
        <f t="shared" si="461"/>
        <v>0</v>
      </c>
      <c r="AG1376" s="241">
        <f>CEILING(AX1376+(AX1376*'[1]Nastavení cen'!$G$17),1)</f>
        <v>6</v>
      </c>
      <c r="AH1376" s="242">
        <f>CEILING(AG1376*'[1]Nastavení cen'!$K$17,1)+AG1376</f>
        <v>8</v>
      </c>
      <c r="AI1376" s="242">
        <f t="shared" si="462"/>
        <v>0</v>
      </c>
      <c r="AJ1376" s="228">
        <f t="shared" si="422"/>
        <v>38</v>
      </c>
      <c r="AK1376" s="218"/>
      <c r="AL1376" s="229">
        <f t="shared" si="423"/>
        <v>0</v>
      </c>
      <c r="AM1376" s="204"/>
      <c r="AN1376" s="230">
        <v>0.3</v>
      </c>
      <c r="AO1376" s="231">
        <f t="shared" si="463"/>
        <v>0</v>
      </c>
      <c r="AP1376" s="232">
        <v>0.05</v>
      </c>
      <c r="AQ1376" s="233" t="s">
        <v>41</v>
      </c>
      <c r="AR1376" s="234">
        <f t="shared" si="464"/>
        <v>0</v>
      </c>
      <c r="AS1376" s="235"/>
      <c r="AT1376" s="236"/>
      <c r="AU1376" s="237"/>
      <c r="AV1376" s="238">
        <v>3</v>
      </c>
      <c r="AW1376" s="239">
        <f>'[1]Nastavení cen'!$H$17</f>
        <v>390</v>
      </c>
      <c r="AX1376" s="240">
        <v>6</v>
      </c>
    </row>
    <row r="1377" spans="1:50" ht="17.25" hidden="1" customHeight="1" x14ac:dyDescent="0.3">
      <c r="A1377" s="213"/>
      <c r="B1377" s="214"/>
      <c r="C1377" s="215"/>
      <c r="D1377" s="186"/>
      <c r="E1377" s="184"/>
      <c r="F1377" s="185"/>
      <c r="G1377" s="186"/>
      <c r="H1377" s="186"/>
      <c r="I1377" s="187"/>
      <c r="J1377" s="188"/>
      <c r="K1377" s="216"/>
      <c r="L1377" s="186"/>
      <c r="M1377" s="186"/>
      <c r="N1377" s="187"/>
      <c r="O1377" s="191"/>
      <c r="P1377" s="434" t="s">
        <v>1191</v>
      </c>
      <c r="Q1377" s="218"/>
      <c r="R1377" s="219">
        <f t="shared" si="418"/>
        <v>0</v>
      </c>
      <c r="S1377" s="219">
        <f t="shared" si="419"/>
        <v>7</v>
      </c>
      <c r="T1377" s="195"/>
      <c r="U1377" s="196">
        <v>4</v>
      </c>
      <c r="V1377" s="89">
        <f t="shared" si="414"/>
        <v>0</v>
      </c>
      <c r="W1377" s="220" t="s">
        <v>195</v>
      </c>
      <c r="X1377" s="221" t="s">
        <v>1078</v>
      </c>
      <c r="Y1377" s="222" t="s">
        <v>43</v>
      </c>
      <c r="Z1377" s="199"/>
      <c r="AA1377" s="218"/>
      <c r="AB1377" s="223">
        <v>0</v>
      </c>
      <c r="AC1377" s="224" t="s">
        <v>48</v>
      </c>
      <c r="AD1377" s="225">
        <f t="shared" si="460"/>
        <v>91</v>
      </c>
      <c r="AE1377" s="226">
        <f>CEILING(AD1377+AD1377*'[1]Nastavení cen'!$J$17,1)</f>
        <v>133</v>
      </c>
      <c r="AF1377" s="226">
        <f t="shared" si="461"/>
        <v>0</v>
      </c>
      <c r="AG1377" s="241"/>
      <c r="AH1377" s="242"/>
      <c r="AI1377" s="242"/>
      <c r="AJ1377" s="228">
        <f t="shared" si="422"/>
        <v>133</v>
      </c>
      <c r="AK1377" s="218"/>
      <c r="AL1377" s="229">
        <f t="shared" si="423"/>
        <v>0</v>
      </c>
      <c r="AM1377" s="204"/>
      <c r="AN1377" s="230" t="s">
        <v>41</v>
      </c>
      <c r="AO1377" s="231" t="s">
        <v>41</v>
      </c>
      <c r="AP1377" s="245" t="s">
        <v>41</v>
      </c>
      <c r="AQ1377" s="233" t="s">
        <v>41</v>
      </c>
      <c r="AR1377" s="234" t="s">
        <v>41</v>
      </c>
      <c r="AS1377" s="235"/>
      <c r="AT1377" s="236"/>
      <c r="AU1377" s="237"/>
      <c r="AV1377" s="238">
        <v>14</v>
      </c>
      <c r="AW1377" s="239">
        <f>'[1]Nastavení cen'!$H$17</f>
        <v>390</v>
      </c>
      <c r="AX1377" s="240"/>
    </row>
    <row r="1378" spans="1:50" ht="17.25" hidden="1" customHeight="1" x14ac:dyDescent="0.3">
      <c r="A1378" s="213"/>
      <c r="B1378" s="214"/>
      <c r="C1378" s="215"/>
      <c r="D1378" s="186"/>
      <c r="E1378" s="184"/>
      <c r="F1378" s="185"/>
      <c r="G1378" s="186"/>
      <c r="H1378" s="186"/>
      <c r="I1378" s="187"/>
      <c r="J1378" s="188"/>
      <c r="K1378" s="216"/>
      <c r="L1378" s="186"/>
      <c r="M1378" s="186"/>
      <c r="N1378" s="187"/>
      <c r="O1378" s="191"/>
      <c r="P1378" s="434" t="s">
        <v>1191</v>
      </c>
      <c r="Q1378" s="218"/>
      <c r="R1378" s="219">
        <f t="shared" si="418"/>
        <v>0</v>
      </c>
      <c r="S1378" s="219">
        <f t="shared" si="419"/>
        <v>7</v>
      </c>
      <c r="T1378" s="195"/>
      <c r="U1378" s="196">
        <v>4</v>
      </c>
      <c r="V1378" s="89">
        <f t="shared" si="414"/>
        <v>0</v>
      </c>
      <c r="W1378" s="220" t="s">
        <v>195</v>
      </c>
      <c r="X1378" s="221" t="s">
        <v>1079</v>
      </c>
      <c r="Y1378" s="222" t="s">
        <v>43</v>
      </c>
      <c r="Z1378" s="199"/>
      <c r="AA1378" s="218"/>
      <c r="AB1378" s="223">
        <v>0</v>
      </c>
      <c r="AC1378" s="224" t="s">
        <v>48</v>
      </c>
      <c r="AD1378" s="225">
        <f t="shared" si="460"/>
        <v>137</v>
      </c>
      <c r="AE1378" s="226">
        <f>CEILING(AD1378+AD1378*'[1]Nastavení cen'!$J$17,1)</f>
        <v>201</v>
      </c>
      <c r="AF1378" s="226">
        <f t="shared" si="461"/>
        <v>0</v>
      </c>
      <c r="AG1378" s="241"/>
      <c r="AH1378" s="242"/>
      <c r="AI1378" s="242"/>
      <c r="AJ1378" s="228">
        <f t="shared" si="422"/>
        <v>201</v>
      </c>
      <c r="AK1378" s="218"/>
      <c r="AL1378" s="229">
        <f t="shared" si="423"/>
        <v>0</v>
      </c>
      <c r="AM1378" s="204"/>
      <c r="AN1378" s="230" t="s">
        <v>41</v>
      </c>
      <c r="AO1378" s="231" t="s">
        <v>41</v>
      </c>
      <c r="AP1378" s="245" t="s">
        <v>41</v>
      </c>
      <c r="AQ1378" s="233" t="s">
        <v>41</v>
      </c>
      <c r="AR1378" s="234" t="s">
        <v>41</v>
      </c>
      <c r="AS1378" s="235"/>
      <c r="AT1378" s="236"/>
      <c r="AU1378" s="237"/>
      <c r="AV1378" s="238">
        <v>21</v>
      </c>
      <c r="AW1378" s="239">
        <f>'[1]Nastavení cen'!$H$17</f>
        <v>390</v>
      </c>
      <c r="AX1378" s="240"/>
    </row>
    <row r="1379" spans="1:50" ht="17.25" hidden="1" customHeight="1" x14ac:dyDescent="0.3">
      <c r="A1379" s="213"/>
      <c r="B1379" s="214"/>
      <c r="C1379" s="215"/>
      <c r="D1379" s="186"/>
      <c r="E1379" s="184"/>
      <c r="F1379" s="185"/>
      <c r="G1379" s="186"/>
      <c r="H1379" s="186"/>
      <c r="I1379" s="187"/>
      <c r="J1379" s="188"/>
      <c r="K1379" s="216"/>
      <c r="L1379" s="186"/>
      <c r="M1379" s="186"/>
      <c r="N1379" s="187"/>
      <c r="O1379" s="191"/>
      <c r="P1379" s="434" t="s">
        <v>1191</v>
      </c>
      <c r="Q1379" s="218"/>
      <c r="R1379" s="219">
        <f t="shared" si="418"/>
        <v>0</v>
      </c>
      <c r="S1379" s="219">
        <f t="shared" si="419"/>
        <v>7</v>
      </c>
      <c r="T1379" s="195"/>
      <c r="U1379" s="196">
        <v>2</v>
      </c>
      <c r="V1379" s="89">
        <f t="shared" si="414"/>
        <v>0</v>
      </c>
      <c r="W1379" s="220" t="s">
        <v>195</v>
      </c>
      <c r="X1379" s="221" t="s">
        <v>71</v>
      </c>
      <c r="Y1379" s="222" t="s">
        <v>1080</v>
      </c>
      <c r="Z1379" s="199"/>
      <c r="AA1379" s="218"/>
      <c r="AB1379" s="223">
        <v>0</v>
      </c>
      <c r="AC1379" s="224" t="s">
        <v>1081</v>
      </c>
      <c r="AD1379" s="225"/>
      <c r="AE1379" s="226"/>
      <c r="AF1379" s="226"/>
      <c r="AG1379" s="241">
        <f>CEILING(AX1379+(AX1379*'[1]Nastavení cen'!$G$17),1)</f>
        <v>5</v>
      </c>
      <c r="AH1379" s="242">
        <f>CEILING(AG1379*'[1]Nastavení cen'!$K$17,1)+AG1379</f>
        <v>7</v>
      </c>
      <c r="AI1379" s="242">
        <f t="shared" ref="AI1379:AI1382" si="465">(AB1379*AH1379)</f>
        <v>0</v>
      </c>
      <c r="AJ1379" s="228">
        <f t="shared" si="422"/>
        <v>7</v>
      </c>
      <c r="AK1379" s="218"/>
      <c r="AL1379" s="229">
        <f t="shared" si="423"/>
        <v>0</v>
      </c>
      <c r="AM1379" s="204"/>
      <c r="AN1379" s="230">
        <v>0.5</v>
      </c>
      <c r="AO1379" s="231">
        <f t="shared" ref="AO1379:AO1382" si="466">AB1379*AN1379</f>
        <v>0</v>
      </c>
      <c r="AP1379" s="232">
        <v>0.05</v>
      </c>
      <c r="AQ1379" s="233" t="s">
        <v>41</v>
      </c>
      <c r="AR1379" s="234">
        <f t="shared" ref="AR1379:AR1382" si="467">AO1379*AP1379</f>
        <v>0</v>
      </c>
      <c r="AS1379" s="235"/>
      <c r="AT1379" s="236"/>
      <c r="AU1379" s="237"/>
      <c r="AV1379" s="238"/>
      <c r="AW1379" s="239"/>
      <c r="AX1379" s="240">
        <v>5</v>
      </c>
    </row>
    <row r="1380" spans="1:50" ht="17.25" hidden="1" customHeight="1" x14ac:dyDescent="0.3">
      <c r="A1380" s="213"/>
      <c r="B1380" s="214"/>
      <c r="C1380" s="215"/>
      <c r="D1380" s="186"/>
      <c r="E1380" s="184"/>
      <c r="F1380" s="185"/>
      <c r="G1380" s="186"/>
      <c r="H1380" s="186"/>
      <c r="I1380" s="187"/>
      <c r="J1380" s="188"/>
      <c r="K1380" s="216"/>
      <c r="L1380" s="186"/>
      <c r="M1380" s="186"/>
      <c r="N1380" s="187"/>
      <c r="O1380" s="191"/>
      <c r="P1380" s="434" t="s">
        <v>1191</v>
      </c>
      <c r="Q1380" s="218"/>
      <c r="R1380" s="219">
        <f t="shared" si="418"/>
        <v>0</v>
      </c>
      <c r="S1380" s="219">
        <f t="shared" si="419"/>
        <v>7</v>
      </c>
      <c r="T1380" s="195"/>
      <c r="U1380" s="196">
        <v>2</v>
      </c>
      <c r="V1380" s="89">
        <f t="shared" si="414"/>
        <v>0</v>
      </c>
      <c r="W1380" s="220" t="s">
        <v>195</v>
      </c>
      <c r="X1380" s="221" t="s">
        <v>71</v>
      </c>
      <c r="Y1380" s="426" t="s">
        <v>1082</v>
      </c>
      <c r="Z1380" s="427"/>
      <c r="AA1380" s="193"/>
      <c r="AB1380" s="223">
        <v>0</v>
      </c>
      <c r="AC1380" s="224" t="s">
        <v>1081</v>
      </c>
      <c r="AD1380" s="225"/>
      <c r="AE1380" s="226"/>
      <c r="AF1380" s="226"/>
      <c r="AG1380" s="241">
        <f>CEILING(AX1380+(AX1380*'[1]Nastavení cen'!$G$17),1)</f>
        <v>4</v>
      </c>
      <c r="AH1380" s="242">
        <f>CEILING(AG1380*'[1]Nastavení cen'!$K$17,1)+AG1380</f>
        <v>6</v>
      </c>
      <c r="AI1380" s="242">
        <f t="shared" si="465"/>
        <v>0</v>
      </c>
      <c r="AJ1380" s="228">
        <f t="shared" si="422"/>
        <v>6</v>
      </c>
      <c r="AK1380" s="218"/>
      <c r="AL1380" s="229">
        <f t="shared" si="423"/>
        <v>0</v>
      </c>
      <c r="AM1380" s="204"/>
      <c r="AN1380" s="230">
        <v>0.5</v>
      </c>
      <c r="AO1380" s="231">
        <f t="shared" si="466"/>
        <v>0</v>
      </c>
      <c r="AP1380" s="232">
        <v>0.05</v>
      </c>
      <c r="AQ1380" s="233" t="s">
        <v>41</v>
      </c>
      <c r="AR1380" s="234">
        <f t="shared" si="467"/>
        <v>0</v>
      </c>
      <c r="AS1380" s="235"/>
      <c r="AT1380" s="236"/>
      <c r="AU1380" s="237"/>
      <c r="AV1380" s="238"/>
      <c r="AW1380" s="239"/>
      <c r="AX1380" s="240">
        <v>4</v>
      </c>
    </row>
    <row r="1381" spans="1:50" ht="17.25" hidden="1" customHeight="1" x14ac:dyDescent="0.3">
      <c r="A1381" s="213"/>
      <c r="B1381" s="214"/>
      <c r="C1381" s="215"/>
      <c r="D1381" s="186"/>
      <c r="E1381" s="184"/>
      <c r="F1381" s="185"/>
      <c r="G1381" s="186"/>
      <c r="H1381" s="186"/>
      <c r="I1381" s="187"/>
      <c r="J1381" s="188"/>
      <c r="K1381" s="216"/>
      <c r="L1381" s="186"/>
      <c r="M1381" s="186"/>
      <c r="N1381" s="187"/>
      <c r="O1381" s="191"/>
      <c r="P1381" s="434" t="s">
        <v>1191</v>
      </c>
      <c r="Q1381" s="218"/>
      <c r="R1381" s="219">
        <f t="shared" si="418"/>
        <v>0</v>
      </c>
      <c r="S1381" s="219">
        <f t="shared" si="419"/>
        <v>7</v>
      </c>
      <c r="T1381" s="195"/>
      <c r="U1381" s="196">
        <v>2</v>
      </c>
      <c r="V1381" s="89">
        <f t="shared" si="414"/>
        <v>0</v>
      </c>
      <c r="W1381" s="220" t="s">
        <v>195</v>
      </c>
      <c r="X1381" s="221" t="s">
        <v>71</v>
      </c>
      <c r="Y1381" s="426" t="s">
        <v>1083</v>
      </c>
      <c r="Z1381" s="427"/>
      <c r="AA1381" s="193"/>
      <c r="AB1381" s="223">
        <v>0</v>
      </c>
      <c r="AC1381" s="224" t="s">
        <v>1081</v>
      </c>
      <c r="AD1381" s="225"/>
      <c r="AE1381" s="226"/>
      <c r="AF1381" s="226"/>
      <c r="AG1381" s="241">
        <f>CEILING(AX1381+(AX1381*'[1]Nastavení cen'!$G$17),1)</f>
        <v>4</v>
      </c>
      <c r="AH1381" s="242">
        <f>CEILING(AG1381*'[1]Nastavení cen'!$K$17,1)+AG1381</f>
        <v>6</v>
      </c>
      <c r="AI1381" s="242">
        <f t="shared" si="465"/>
        <v>0</v>
      </c>
      <c r="AJ1381" s="228">
        <f t="shared" si="422"/>
        <v>6</v>
      </c>
      <c r="AK1381" s="218"/>
      <c r="AL1381" s="229">
        <f t="shared" si="423"/>
        <v>0</v>
      </c>
      <c r="AM1381" s="204"/>
      <c r="AN1381" s="230">
        <v>0.5</v>
      </c>
      <c r="AO1381" s="231">
        <f t="shared" si="466"/>
        <v>0</v>
      </c>
      <c r="AP1381" s="232">
        <v>0.05</v>
      </c>
      <c r="AQ1381" s="233" t="s">
        <v>41</v>
      </c>
      <c r="AR1381" s="234">
        <f t="shared" si="467"/>
        <v>0</v>
      </c>
      <c r="AS1381" s="235"/>
      <c r="AT1381" s="236"/>
      <c r="AU1381" s="237"/>
      <c r="AV1381" s="238"/>
      <c r="AW1381" s="239"/>
      <c r="AX1381" s="240">
        <v>4</v>
      </c>
    </row>
    <row r="1382" spans="1:50" ht="17.25" hidden="1" customHeight="1" x14ac:dyDescent="0.3">
      <c r="A1382" s="213"/>
      <c r="B1382" s="214"/>
      <c r="C1382" s="215"/>
      <c r="D1382" s="186"/>
      <c r="E1382" s="184"/>
      <c r="F1382" s="185"/>
      <c r="G1382" s="186"/>
      <c r="H1382" s="186"/>
      <c r="I1382" s="187"/>
      <c r="J1382" s="188"/>
      <c r="K1382" s="216"/>
      <c r="L1382" s="186"/>
      <c r="M1382" s="186"/>
      <c r="N1382" s="187"/>
      <c r="O1382" s="191"/>
      <c r="P1382" s="434" t="s">
        <v>1191</v>
      </c>
      <c r="Q1382" s="218"/>
      <c r="R1382" s="219">
        <f t="shared" si="418"/>
        <v>0</v>
      </c>
      <c r="S1382" s="219">
        <f t="shared" si="419"/>
        <v>7</v>
      </c>
      <c r="T1382" s="195"/>
      <c r="U1382" s="196">
        <v>2</v>
      </c>
      <c r="V1382" s="89">
        <f t="shared" si="414"/>
        <v>0</v>
      </c>
      <c r="W1382" s="220" t="s">
        <v>195</v>
      </c>
      <c r="X1382" s="221" t="s">
        <v>1470</v>
      </c>
      <c r="Y1382" s="222" t="s">
        <v>1471</v>
      </c>
      <c r="Z1382" s="199"/>
      <c r="AA1382" s="218"/>
      <c r="AB1382" s="223">
        <v>0</v>
      </c>
      <c r="AC1382" s="224" t="s">
        <v>48</v>
      </c>
      <c r="AD1382" s="225">
        <f t="shared" ref="AD1382:AD1384" si="468">ROUND(AV1382*(AW1382/60),0)</f>
        <v>351</v>
      </c>
      <c r="AE1382" s="226">
        <f>CEILING(AD1382+AD1382*'[1]Nastavení cen'!$J$17,1)</f>
        <v>513</v>
      </c>
      <c r="AF1382" s="226">
        <f t="shared" ref="AF1382:AF1384" si="469">(AB1382*AE1382)</f>
        <v>0</v>
      </c>
      <c r="AG1382" s="241">
        <f>CEILING(AX1382+(AX1382*'[1]Nastavení cen'!$G$17),1)</f>
        <v>510</v>
      </c>
      <c r="AH1382" s="242">
        <f>CEILING(AG1382*'[1]Nastavení cen'!$K$17,1)+AG1382</f>
        <v>663</v>
      </c>
      <c r="AI1382" s="242">
        <f t="shared" si="465"/>
        <v>0</v>
      </c>
      <c r="AJ1382" s="228">
        <f t="shared" si="422"/>
        <v>1176</v>
      </c>
      <c r="AK1382" s="218"/>
      <c r="AL1382" s="229">
        <f t="shared" si="423"/>
        <v>0</v>
      </c>
      <c r="AM1382" s="204"/>
      <c r="AN1382" s="230">
        <v>16</v>
      </c>
      <c r="AO1382" s="231">
        <f t="shared" si="466"/>
        <v>0</v>
      </c>
      <c r="AP1382" s="232">
        <v>0.05</v>
      </c>
      <c r="AQ1382" s="233" t="s">
        <v>41</v>
      </c>
      <c r="AR1382" s="234">
        <f t="shared" si="467"/>
        <v>0</v>
      </c>
      <c r="AS1382" s="235"/>
      <c r="AT1382" s="236"/>
      <c r="AU1382" s="237"/>
      <c r="AV1382" s="238">
        <v>54</v>
      </c>
      <c r="AW1382" s="239">
        <f>'[1]Nastavení cen'!$H$17</f>
        <v>390</v>
      </c>
      <c r="AX1382" s="240">
        <v>510</v>
      </c>
    </row>
    <row r="1383" spans="1:50" ht="17.25" hidden="1" customHeight="1" x14ac:dyDescent="0.3">
      <c r="A1383" s="213"/>
      <c r="B1383" s="214"/>
      <c r="C1383" s="215"/>
      <c r="D1383" s="186"/>
      <c r="E1383" s="184"/>
      <c r="F1383" s="185"/>
      <c r="G1383" s="186"/>
      <c r="H1383" s="186"/>
      <c r="I1383" s="187"/>
      <c r="J1383" s="188"/>
      <c r="K1383" s="216"/>
      <c r="L1383" s="186"/>
      <c r="M1383" s="186"/>
      <c r="N1383" s="187"/>
      <c r="O1383" s="191"/>
      <c r="P1383" s="434" t="s">
        <v>1191</v>
      </c>
      <c r="Q1383" s="218"/>
      <c r="R1383" s="219">
        <f t="shared" si="418"/>
        <v>0</v>
      </c>
      <c r="S1383" s="219">
        <f t="shared" si="419"/>
        <v>7</v>
      </c>
      <c r="T1383" s="195"/>
      <c r="U1383" s="196">
        <v>4</v>
      </c>
      <c r="V1383" s="89">
        <f t="shared" si="414"/>
        <v>0</v>
      </c>
      <c r="W1383" s="220" t="s">
        <v>195</v>
      </c>
      <c r="X1383" s="221" t="s">
        <v>1472</v>
      </c>
      <c r="Y1383" s="222" t="s">
        <v>43</v>
      </c>
      <c r="Z1383" s="199"/>
      <c r="AA1383" s="218"/>
      <c r="AB1383" s="223">
        <v>0</v>
      </c>
      <c r="AC1383" s="224" t="s">
        <v>48</v>
      </c>
      <c r="AD1383" s="225">
        <f t="shared" si="468"/>
        <v>59</v>
      </c>
      <c r="AE1383" s="226">
        <f>CEILING(AD1383+AD1383*'[1]Nastavení cen'!$J$17,1)</f>
        <v>87</v>
      </c>
      <c r="AF1383" s="226">
        <f t="shared" si="469"/>
        <v>0</v>
      </c>
      <c r="AG1383" s="241"/>
      <c r="AH1383" s="242"/>
      <c r="AI1383" s="242"/>
      <c r="AJ1383" s="228">
        <f t="shared" si="422"/>
        <v>87</v>
      </c>
      <c r="AK1383" s="218"/>
      <c r="AL1383" s="229">
        <f t="shared" si="423"/>
        <v>0</v>
      </c>
      <c r="AM1383" s="204"/>
      <c r="AN1383" s="230" t="s">
        <v>41</v>
      </c>
      <c r="AO1383" s="231" t="s">
        <v>41</v>
      </c>
      <c r="AP1383" s="245" t="s">
        <v>41</v>
      </c>
      <c r="AQ1383" s="233" t="s">
        <v>41</v>
      </c>
      <c r="AR1383" s="234" t="s">
        <v>41</v>
      </c>
      <c r="AS1383" s="235"/>
      <c r="AT1383" s="236"/>
      <c r="AU1383" s="237"/>
      <c r="AV1383" s="238">
        <v>9</v>
      </c>
      <c r="AW1383" s="239">
        <f>'[1]Nastavení cen'!$H$17</f>
        <v>390</v>
      </c>
      <c r="AX1383" s="240"/>
    </row>
    <row r="1384" spans="1:50" ht="17.25" hidden="1" customHeight="1" x14ac:dyDescent="0.3">
      <c r="A1384" s="213"/>
      <c r="B1384" s="214"/>
      <c r="C1384" s="215"/>
      <c r="D1384" s="186"/>
      <c r="E1384" s="184"/>
      <c r="F1384" s="185"/>
      <c r="G1384" s="186"/>
      <c r="H1384" s="186"/>
      <c r="I1384" s="187"/>
      <c r="J1384" s="188"/>
      <c r="K1384" s="216"/>
      <c r="L1384" s="186"/>
      <c r="M1384" s="186"/>
      <c r="N1384" s="187"/>
      <c r="O1384" s="191"/>
      <c r="P1384" s="434" t="s">
        <v>1191</v>
      </c>
      <c r="Q1384" s="218"/>
      <c r="R1384" s="219">
        <f t="shared" si="418"/>
        <v>0</v>
      </c>
      <c r="S1384" s="219">
        <f t="shared" si="419"/>
        <v>7</v>
      </c>
      <c r="T1384" s="195"/>
      <c r="U1384" s="196">
        <v>4</v>
      </c>
      <c r="V1384" s="89">
        <f t="shared" si="414"/>
        <v>0</v>
      </c>
      <c r="W1384" s="220" t="s">
        <v>195</v>
      </c>
      <c r="X1384" s="221" t="s">
        <v>1473</v>
      </c>
      <c r="Y1384" s="222" t="s">
        <v>43</v>
      </c>
      <c r="Z1384" s="199"/>
      <c r="AA1384" s="218"/>
      <c r="AB1384" s="223">
        <v>0</v>
      </c>
      <c r="AC1384" s="224" t="s">
        <v>48</v>
      </c>
      <c r="AD1384" s="225">
        <f t="shared" si="468"/>
        <v>91</v>
      </c>
      <c r="AE1384" s="226">
        <f>CEILING(AD1384+AD1384*'[1]Nastavení cen'!$J$17,1)</f>
        <v>133</v>
      </c>
      <c r="AF1384" s="226">
        <f t="shared" si="469"/>
        <v>0</v>
      </c>
      <c r="AG1384" s="241"/>
      <c r="AH1384" s="242"/>
      <c r="AI1384" s="242"/>
      <c r="AJ1384" s="228">
        <f t="shared" si="422"/>
        <v>133</v>
      </c>
      <c r="AK1384" s="218"/>
      <c r="AL1384" s="229">
        <f t="shared" si="423"/>
        <v>0</v>
      </c>
      <c r="AM1384" s="204"/>
      <c r="AN1384" s="230" t="s">
        <v>41</v>
      </c>
      <c r="AO1384" s="231" t="s">
        <v>41</v>
      </c>
      <c r="AP1384" s="245" t="s">
        <v>41</v>
      </c>
      <c r="AQ1384" s="233" t="s">
        <v>41</v>
      </c>
      <c r="AR1384" s="234" t="s">
        <v>41</v>
      </c>
      <c r="AS1384" s="235"/>
      <c r="AT1384" s="236"/>
      <c r="AU1384" s="237"/>
      <c r="AV1384" s="238">
        <v>14</v>
      </c>
      <c r="AW1384" s="239">
        <f>'[1]Nastavení cen'!$H$17</f>
        <v>390</v>
      </c>
      <c r="AX1384" s="240"/>
    </row>
    <row r="1385" spans="1:50" ht="17.25" hidden="1" customHeight="1" x14ac:dyDescent="0.3">
      <c r="A1385" s="213"/>
      <c r="B1385" s="214"/>
      <c r="C1385" s="215"/>
      <c r="D1385" s="186"/>
      <c r="E1385" s="184"/>
      <c r="F1385" s="185"/>
      <c r="G1385" s="186"/>
      <c r="H1385" s="186"/>
      <c r="I1385" s="187"/>
      <c r="J1385" s="188"/>
      <c r="K1385" s="216"/>
      <c r="L1385" s="186"/>
      <c r="M1385" s="186"/>
      <c r="N1385" s="187"/>
      <c r="O1385" s="191"/>
      <c r="P1385" s="434" t="s">
        <v>1191</v>
      </c>
      <c r="Q1385" s="218"/>
      <c r="R1385" s="219">
        <f t="shared" si="418"/>
        <v>0</v>
      </c>
      <c r="S1385" s="219">
        <f t="shared" si="419"/>
        <v>7</v>
      </c>
      <c r="T1385" s="195"/>
      <c r="U1385" s="196">
        <v>1</v>
      </c>
      <c r="V1385" s="89">
        <f t="shared" si="414"/>
        <v>0</v>
      </c>
      <c r="W1385" s="220" t="s">
        <v>195</v>
      </c>
      <c r="X1385" s="221" t="s">
        <v>71</v>
      </c>
      <c r="Y1385" s="222" t="s">
        <v>1474</v>
      </c>
      <c r="Z1385" s="199"/>
      <c r="AA1385" s="218"/>
      <c r="AB1385" s="223">
        <v>0</v>
      </c>
      <c r="AC1385" s="224" t="s">
        <v>1475</v>
      </c>
      <c r="AD1385" s="225"/>
      <c r="AE1385" s="226"/>
      <c r="AF1385" s="226"/>
      <c r="AG1385" s="225">
        <f>CEILING(AX1385+(AX1385*'[1]Nastavení cen'!$G$17),1)</f>
        <v>14</v>
      </c>
      <c r="AH1385" s="399">
        <f>CEILING(AG1385*'[1]Nastavení cen'!$K$17,1)+AG1385</f>
        <v>19</v>
      </c>
      <c r="AI1385" s="399">
        <f t="shared" ref="AI1385:AI1388" si="470">(AB1385*AH1385)</f>
        <v>0</v>
      </c>
      <c r="AJ1385" s="228">
        <f t="shared" si="422"/>
        <v>19</v>
      </c>
      <c r="AK1385" s="218"/>
      <c r="AL1385" s="229">
        <f t="shared" si="423"/>
        <v>0</v>
      </c>
      <c r="AM1385" s="204"/>
      <c r="AN1385" s="230">
        <v>1</v>
      </c>
      <c r="AO1385" s="231">
        <f t="shared" ref="AO1385:AO1388" si="471">AB1385*AN1385</f>
        <v>0</v>
      </c>
      <c r="AP1385" s="232">
        <v>0.05</v>
      </c>
      <c r="AQ1385" s="233" t="s">
        <v>41</v>
      </c>
      <c r="AR1385" s="234">
        <f t="shared" ref="AR1385:AR1388" si="472">AO1385*AP1385</f>
        <v>0</v>
      </c>
      <c r="AS1385" s="235"/>
      <c r="AT1385" s="236"/>
      <c r="AU1385" s="237"/>
      <c r="AV1385" s="238"/>
      <c r="AW1385" s="239"/>
      <c r="AX1385" s="240">
        <v>14</v>
      </c>
    </row>
    <row r="1386" spans="1:50" ht="17.25" hidden="1" customHeight="1" x14ac:dyDescent="0.3">
      <c r="A1386" s="213"/>
      <c r="B1386" s="214"/>
      <c r="C1386" s="215"/>
      <c r="D1386" s="186"/>
      <c r="E1386" s="184"/>
      <c r="F1386" s="185"/>
      <c r="G1386" s="186"/>
      <c r="H1386" s="186"/>
      <c r="I1386" s="187"/>
      <c r="J1386" s="188"/>
      <c r="K1386" s="216"/>
      <c r="L1386" s="186"/>
      <c r="M1386" s="186"/>
      <c r="N1386" s="187"/>
      <c r="O1386" s="191"/>
      <c r="P1386" s="434" t="s">
        <v>1191</v>
      </c>
      <c r="Q1386" s="218"/>
      <c r="R1386" s="219">
        <f t="shared" si="418"/>
        <v>0</v>
      </c>
      <c r="S1386" s="219">
        <f t="shared" si="419"/>
        <v>7</v>
      </c>
      <c r="T1386" s="195"/>
      <c r="U1386" s="196">
        <v>1</v>
      </c>
      <c r="V1386" s="89">
        <f t="shared" si="414"/>
        <v>0</v>
      </c>
      <c r="W1386" s="220" t="s">
        <v>195</v>
      </c>
      <c r="X1386" s="221" t="s">
        <v>1476</v>
      </c>
      <c r="Y1386" s="222" t="s">
        <v>1477</v>
      </c>
      <c r="Z1386" s="199"/>
      <c r="AA1386" s="218"/>
      <c r="AB1386" s="223">
        <v>0</v>
      </c>
      <c r="AC1386" s="224" t="s">
        <v>48</v>
      </c>
      <c r="AD1386" s="225">
        <f t="shared" ref="AD1386:AD1392" si="473">ROUND(AV1386*(AW1386/60),0)</f>
        <v>325</v>
      </c>
      <c r="AE1386" s="226">
        <f>CEILING(AD1386+AD1386*'[1]Nastavení cen'!$J$17,1)</f>
        <v>475</v>
      </c>
      <c r="AF1386" s="226">
        <f t="shared" ref="AF1386:AF1392" si="474">(AB1386*AE1386)</f>
        <v>0</v>
      </c>
      <c r="AG1386" s="241">
        <f>CEILING(AX1386+(AX1386*'[1]Nastavení cen'!$G$17),1)</f>
        <v>572</v>
      </c>
      <c r="AH1386" s="242">
        <f>CEILING(AG1386*'[1]Nastavení cen'!$K$17,1)+AG1386</f>
        <v>744</v>
      </c>
      <c r="AI1386" s="242">
        <f t="shared" si="470"/>
        <v>0</v>
      </c>
      <c r="AJ1386" s="228">
        <f t="shared" si="422"/>
        <v>1219</v>
      </c>
      <c r="AK1386" s="218"/>
      <c r="AL1386" s="229">
        <f t="shared" si="423"/>
        <v>0</v>
      </c>
      <c r="AM1386" s="204"/>
      <c r="AN1386" s="230">
        <v>31</v>
      </c>
      <c r="AO1386" s="231">
        <f t="shared" si="471"/>
        <v>0</v>
      </c>
      <c r="AP1386" s="232">
        <v>0.1</v>
      </c>
      <c r="AQ1386" s="233" t="s">
        <v>41</v>
      </c>
      <c r="AR1386" s="234">
        <f t="shared" si="472"/>
        <v>0</v>
      </c>
      <c r="AS1386" s="235"/>
      <c r="AT1386" s="236"/>
      <c r="AU1386" s="237"/>
      <c r="AV1386" s="238">
        <v>50</v>
      </c>
      <c r="AW1386" s="239">
        <f>'[1]Nastavení cen'!$H$17</f>
        <v>390</v>
      </c>
      <c r="AX1386" s="240">
        <v>572</v>
      </c>
    </row>
    <row r="1387" spans="1:50" ht="17.25" hidden="1" customHeight="1" x14ac:dyDescent="0.3">
      <c r="A1387" s="213"/>
      <c r="B1387" s="214"/>
      <c r="C1387" s="215"/>
      <c r="D1387" s="186"/>
      <c r="E1387" s="184"/>
      <c r="F1387" s="185"/>
      <c r="G1387" s="186"/>
      <c r="H1387" s="186"/>
      <c r="I1387" s="187"/>
      <c r="J1387" s="188"/>
      <c r="K1387" s="216"/>
      <c r="L1387" s="186"/>
      <c r="M1387" s="186"/>
      <c r="N1387" s="187"/>
      <c r="O1387" s="191"/>
      <c r="P1387" s="434" t="s">
        <v>1191</v>
      </c>
      <c r="Q1387" s="218"/>
      <c r="R1387" s="219">
        <f t="shared" si="418"/>
        <v>0</v>
      </c>
      <c r="S1387" s="219">
        <f t="shared" si="419"/>
        <v>7</v>
      </c>
      <c r="T1387" s="195"/>
      <c r="U1387" s="196">
        <v>1</v>
      </c>
      <c r="V1387" s="89">
        <f t="shared" si="414"/>
        <v>0</v>
      </c>
      <c r="W1387" s="220" t="s">
        <v>195</v>
      </c>
      <c r="X1387" s="221" t="s">
        <v>1478</v>
      </c>
      <c r="Y1387" s="222" t="s">
        <v>1479</v>
      </c>
      <c r="Z1387" s="199"/>
      <c r="AA1387" s="218"/>
      <c r="AB1387" s="223">
        <v>0</v>
      </c>
      <c r="AC1387" s="224" t="s">
        <v>48</v>
      </c>
      <c r="AD1387" s="225">
        <f t="shared" si="473"/>
        <v>358</v>
      </c>
      <c r="AE1387" s="226">
        <f>CEILING(AD1387+AD1387*'[1]Nastavení cen'!$J$17,1)</f>
        <v>523</v>
      </c>
      <c r="AF1387" s="226">
        <f t="shared" si="474"/>
        <v>0</v>
      </c>
      <c r="AG1387" s="241">
        <f>CEILING(AX1387+(AX1387*'[1]Nastavení cen'!$G$17),1)</f>
        <v>945</v>
      </c>
      <c r="AH1387" s="242">
        <f>CEILING(AG1387*'[1]Nastavení cen'!$K$17,1)+AG1387</f>
        <v>1229</v>
      </c>
      <c r="AI1387" s="242">
        <f t="shared" si="470"/>
        <v>0</v>
      </c>
      <c r="AJ1387" s="228">
        <f t="shared" si="422"/>
        <v>1752</v>
      </c>
      <c r="AK1387" s="218"/>
      <c r="AL1387" s="229">
        <f t="shared" si="423"/>
        <v>0</v>
      </c>
      <c r="AM1387" s="204"/>
      <c r="AN1387" s="230">
        <v>35</v>
      </c>
      <c r="AO1387" s="231">
        <f t="shared" si="471"/>
        <v>0</v>
      </c>
      <c r="AP1387" s="232">
        <v>0.1</v>
      </c>
      <c r="AQ1387" s="233" t="s">
        <v>41</v>
      </c>
      <c r="AR1387" s="234">
        <f t="shared" si="472"/>
        <v>0</v>
      </c>
      <c r="AS1387" s="235"/>
      <c r="AT1387" s="236"/>
      <c r="AU1387" s="237"/>
      <c r="AV1387" s="238" t="s">
        <v>99</v>
      </c>
      <c r="AW1387" s="239">
        <f>'[1]Nastavení cen'!$H$17</f>
        <v>390</v>
      </c>
      <c r="AX1387" s="240">
        <v>945</v>
      </c>
    </row>
    <row r="1388" spans="1:50" ht="17.25" hidden="1" customHeight="1" x14ac:dyDescent="0.3">
      <c r="A1388" s="213"/>
      <c r="B1388" s="214"/>
      <c r="C1388" s="215"/>
      <c r="D1388" s="186"/>
      <c r="E1388" s="184"/>
      <c r="F1388" s="185"/>
      <c r="G1388" s="186"/>
      <c r="H1388" s="186"/>
      <c r="I1388" s="187"/>
      <c r="J1388" s="188"/>
      <c r="K1388" s="216"/>
      <c r="L1388" s="186"/>
      <c r="M1388" s="186"/>
      <c r="N1388" s="187"/>
      <c r="O1388" s="191"/>
      <c r="P1388" s="434" t="s">
        <v>1191</v>
      </c>
      <c r="Q1388" s="218"/>
      <c r="R1388" s="219">
        <f t="shared" si="418"/>
        <v>0</v>
      </c>
      <c r="S1388" s="219">
        <f t="shared" si="419"/>
        <v>7</v>
      </c>
      <c r="T1388" s="195"/>
      <c r="U1388" s="196">
        <v>2</v>
      </c>
      <c r="V1388" s="89">
        <f t="shared" si="414"/>
        <v>0</v>
      </c>
      <c r="W1388" s="220" t="s">
        <v>195</v>
      </c>
      <c r="X1388" s="221" t="s">
        <v>1480</v>
      </c>
      <c r="Y1388" s="222" t="s">
        <v>1481</v>
      </c>
      <c r="Z1388" s="199"/>
      <c r="AA1388" s="218"/>
      <c r="AB1388" s="223">
        <v>0</v>
      </c>
      <c r="AC1388" s="224" t="s">
        <v>48</v>
      </c>
      <c r="AD1388" s="225">
        <f t="shared" si="473"/>
        <v>299</v>
      </c>
      <c r="AE1388" s="226">
        <f>CEILING(AD1388+AD1388*'[1]Nastavení cen'!$J$17,1)</f>
        <v>437</v>
      </c>
      <c r="AF1388" s="226">
        <f t="shared" si="474"/>
        <v>0</v>
      </c>
      <c r="AG1388" s="241">
        <f>CEILING(AX1388+(AX1388*'[1]Nastavení cen'!$G$17),1)</f>
        <v>605</v>
      </c>
      <c r="AH1388" s="242">
        <f>CEILING(AG1388*'[1]Nastavení cen'!$K$17,1)+AG1388</f>
        <v>787</v>
      </c>
      <c r="AI1388" s="242">
        <f t="shared" si="470"/>
        <v>0</v>
      </c>
      <c r="AJ1388" s="228">
        <f t="shared" si="422"/>
        <v>1224</v>
      </c>
      <c r="AK1388" s="218"/>
      <c r="AL1388" s="229">
        <f t="shared" si="423"/>
        <v>0</v>
      </c>
      <c r="AM1388" s="204"/>
      <c r="AN1388" s="230">
        <v>31</v>
      </c>
      <c r="AO1388" s="231">
        <f t="shared" si="471"/>
        <v>0</v>
      </c>
      <c r="AP1388" s="232">
        <v>0.05</v>
      </c>
      <c r="AQ1388" s="233" t="s">
        <v>41</v>
      </c>
      <c r="AR1388" s="234">
        <f t="shared" si="472"/>
        <v>0</v>
      </c>
      <c r="AS1388" s="235"/>
      <c r="AT1388" s="236"/>
      <c r="AU1388" s="237"/>
      <c r="AV1388" s="238">
        <v>46</v>
      </c>
      <c r="AW1388" s="239">
        <f>'[1]Nastavení cen'!$H$17</f>
        <v>390</v>
      </c>
      <c r="AX1388" s="240">
        <v>605</v>
      </c>
    </row>
    <row r="1389" spans="1:50" ht="17.25" hidden="1" customHeight="1" x14ac:dyDescent="0.3">
      <c r="A1389" s="213"/>
      <c r="B1389" s="214"/>
      <c r="C1389" s="215"/>
      <c r="D1389" s="186"/>
      <c r="E1389" s="184"/>
      <c r="F1389" s="185"/>
      <c r="G1389" s="186"/>
      <c r="H1389" s="186"/>
      <c r="I1389" s="187"/>
      <c r="J1389" s="188"/>
      <c r="K1389" s="216"/>
      <c r="L1389" s="186"/>
      <c r="M1389" s="186"/>
      <c r="N1389" s="187"/>
      <c r="O1389" s="191"/>
      <c r="P1389" s="434" t="s">
        <v>1191</v>
      </c>
      <c r="Q1389" s="218"/>
      <c r="R1389" s="219">
        <f t="shared" si="418"/>
        <v>0</v>
      </c>
      <c r="S1389" s="219">
        <f t="shared" si="419"/>
        <v>7</v>
      </c>
      <c r="T1389" s="195"/>
      <c r="U1389" s="196">
        <v>4</v>
      </c>
      <c r="V1389" s="89">
        <f t="shared" si="414"/>
        <v>0</v>
      </c>
      <c r="W1389" s="220" t="s">
        <v>64</v>
      </c>
      <c r="X1389" s="221" t="s">
        <v>1482</v>
      </c>
      <c r="Y1389" s="222" t="s">
        <v>43</v>
      </c>
      <c r="Z1389" s="199"/>
      <c r="AA1389" s="218"/>
      <c r="AB1389" s="223">
        <v>0</v>
      </c>
      <c r="AC1389" s="224" t="s">
        <v>66</v>
      </c>
      <c r="AD1389" s="225">
        <f t="shared" si="473"/>
        <v>390</v>
      </c>
      <c r="AE1389" s="226">
        <f>CEILING(AD1389+AD1389*'[1]Nastavení cen'!$J$17,1)</f>
        <v>570</v>
      </c>
      <c r="AF1389" s="226">
        <f t="shared" si="474"/>
        <v>0</v>
      </c>
      <c r="AG1389" s="241"/>
      <c r="AH1389" s="242"/>
      <c r="AI1389" s="242"/>
      <c r="AJ1389" s="228">
        <f t="shared" si="422"/>
        <v>570</v>
      </c>
      <c r="AK1389" s="218"/>
      <c r="AL1389" s="229">
        <f t="shared" si="423"/>
        <v>0</v>
      </c>
      <c r="AM1389" s="204"/>
      <c r="AN1389" s="230" t="s">
        <v>41</v>
      </c>
      <c r="AO1389" s="231" t="s">
        <v>41</v>
      </c>
      <c r="AP1389" s="245" t="s">
        <v>41</v>
      </c>
      <c r="AQ1389" s="233" t="s">
        <v>41</v>
      </c>
      <c r="AR1389" s="234" t="s">
        <v>41</v>
      </c>
      <c r="AS1389" s="235"/>
      <c r="AT1389" s="236"/>
      <c r="AU1389" s="237"/>
      <c r="AV1389" s="238">
        <v>60</v>
      </c>
      <c r="AW1389" s="239">
        <f>'[1]Nastavení cen'!$H$17</f>
        <v>390</v>
      </c>
      <c r="AX1389" s="240"/>
    </row>
    <row r="1390" spans="1:50" ht="17.25" hidden="1" customHeight="1" x14ac:dyDescent="0.3">
      <c r="A1390" s="213"/>
      <c r="B1390" s="214"/>
      <c r="C1390" s="215"/>
      <c r="D1390" s="186"/>
      <c r="E1390" s="184"/>
      <c r="F1390" s="185"/>
      <c r="G1390" s="186"/>
      <c r="H1390" s="186"/>
      <c r="I1390" s="187"/>
      <c r="J1390" s="188"/>
      <c r="K1390" s="216"/>
      <c r="L1390" s="186"/>
      <c r="M1390" s="186"/>
      <c r="N1390" s="187"/>
      <c r="O1390" s="191"/>
      <c r="P1390" s="434" t="s">
        <v>1191</v>
      </c>
      <c r="Q1390" s="218"/>
      <c r="R1390" s="219">
        <f t="shared" si="418"/>
        <v>0</v>
      </c>
      <c r="S1390" s="219">
        <f t="shared" si="419"/>
        <v>7</v>
      </c>
      <c r="T1390" s="195"/>
      <c r="U1390" s="196">
        <v>4</v>
      </c>
      <c r="V1390" s="89">
        <f t="shared" si="414"/>
        <v>0</v>
      </c>
      <c r="W1390" s="220" t="s">
        <v>64</v>
      </c>
      <c r="X1390" s="221" t="s">
        <v>1483</v>
      </c>
      <c r="Y1390" s="222" t="s">
        <v>43</v>
      </c>
      <c r="Z1390" s="199"/>
      <c r="AA1390" s="218"/>
      <c r="AB1390" s="223">
        <v>0</v>
      </c>
      <c r="AC1390" s="224" t="s">
        <v>66</v>
      </c>
      <c r="AD1390" s="225">
        <f t="shared" si="473"/>
        <v>390</v>
      </c>
      <c r="AE1390" s="226">
        <f>CEILING(AD1390+AD1390*'[1]Nastavení cen'!$J$17,1)</f>
        <v>570</v>
      </c>
      <c r="AF1390" s="226">
        <f t="shared" si="474"/>
        <v>0</v>
      </c>
      <c r="AG1390" s="241"/>
      <c r="AH1390" s="242"/>
      <c r="AI1390" s="242"/>
      <c r="AJ1390" s="228">
        <f t="shared" si="422"/>
        <v>570</v>
      </c>
      <c r="AK1390" s="218"/>
      <c r="AL1390" s="229">
        <f t="shared" si="423"/>
        <v>0</v>
      </c>
      <c r="AM1390" s="204"/>
      <c r="AN1390" s="230" t="s">
        <v>41</v>
      </c>
      <c r="AO1390" s="231" t="s">
        <v>41</v>
      </c>
      <c r="AP1390" s="245" t="s">
        <v>41</v>
      </c>
      <c r="AQ1390" s="233" t="s">
        <v>41</v>
      </c>
      <c r="AR1390" s="234" t="s">
        <v>41</v>
      </c>
      <c r="AS1390" s="235"/>
      <c r="AT1390" s="236"/>
      <c r="AU1390" s="237"/>
      <c r="AV1390" s="238">
        <v>60</v>
      </c>
      <c r="AW1390" s="239">
        <f>'[1]Nastavení cen'!$H$17</f>
        <v>390</v>
      </c>
      <c r="AX1390" s="240"/>
    </row>
    <row r="1391" spans="1:50" ht="17.25" hidden="1" customHeight="1" x14ac:dyDescent="0.3">
      <c r="A1391" s="213"/>
      <c r="B1391" s="214"/>
      <c r="C1391" s="215"/>
      <c r="D1391" s="186"/>
      <c r="E1391" s="184"/>
      <c r="F1391" s="185"/>
      <c r="G1391" s="186"/>
      <c r="H1391" s="186"/>
      <c r="I1391" s="187"/>
      <c r="J1391" s="188"/>
      <c r="K1391" s="216"/>
      <c r="L1391" s="186"/>
      <c r="M1391" s="186"/>
      <c r="N1391" s="187"/>
      <c r="O1391" s="191"/>
      <c r="P1391" s="434" t="s">
        <v>1191</v>
      </c>
      <c r="Q1391" s="218"/>
      <c r="R1391" s="219">
        <f t="shared" si="418"/>
        <v>0</v>
      </c>
      <c r="S1391" s="219">
        <f t="shared" si="419"/>
        <v>7</v>
      </c>
      <c r="T1391" s="195"/>
      <c r="U1391" s="196">
        <v>4</v>
      </c>
      <c r="V1391" s="89">
        <f t="shared" si="414"/>
        <v>0</v>
      </c>
      <c r="W1391" s="220" t="s">
        <v>64</v>
      </c>
      <c r="X1391" s="221" t="s">
        <v>1484</v>
      </c>
      <c r="Y1391" s="222" t="s">
        <v>43</v>
      </c>
      <c r="Z1391" s="199"/>
      <c r="AA1391" s="218"/>
      <c r="AB1391" s="223">
        <v>0</v>
      </c>
      <c r="AC1391" s="224" t="s">
        <v>66</v>
      </c>
      <c r="AD1391" s="225">
        <f t="shared" si="473"/>
        <v>270</v>
      </c>
      <c r="AE1391" s="226">
        <f>CEILING(AD1391+AD1391*'[1]Nastavení cen'!$J$17,1)</f>
        <v>395</v>
      </c>
      <c r="AF1391" s="226">
        <f t="shared" si="474"/>
        <v>0</v>
      </c>
      <c r="AG1391" s="241"/>
      <c r="AH1391" s="242"/>
      <c r="AI1391" s="242"/>
      <c r="AJ1391" s="228">
        <f t="shared" si="422"/>
        <v>395</v>
      </c>
      <c r="AK1391" s="218"/>
      <c r="AL1391" s="229">
        <f t="shared" si="423"/>
        <v>0</v>
      </c>
      <c r="AM1391" s="204"/>
      <c r="AN1391" s="230" t="s">
        <v>41</v>
      </c>
      <c r="AO1391" s="231" t="s">
        <v>41</v>
      </c>
      <c r="AP1391" s="245" t="s">
        <v>41</v>
      </c>
      <c r="AQ1391" s="233" t="s">
        <v>41</v>
      </c>
      <c r="AR1391" s="234" t="s">
        <v>41</v>
      </c>
      <c r="AS1391" s="235"/>
      <c r="AT1391" s="236"/>
      <c r="AU1391" s="237"/>
      <c r="AV1391" s="238">
        <v>60</v>
      </c>
      <c r="AW1391" s="239">
        <f>'[1]Nastavení cen'!$I$17</f>
        <v>270</v>
      </c>
      <c r="AX1391" s="240"/>
    </row>
    <row r="1392" spans="1:50" ht="17.25" hidden="1" customHeight="1" x14ac:dyDescent="0.3">
      <c r="A1392" s="213"/>
      <c r="B1392" s="214"/>
      <c r="C1392" s="215"/>
      <c r="D1392" s="186"/>
      <c r="E1392" s="184"/>
      <c r="F1392" s="185"/>
      <c r="G1392" s="186"/>
      <c r="H1392" s="186"/>
      <c r="I1392" s="187"/>
      <c r="J1392" s="188"/>
      <c r="K1392" s="216"/>
      <c r="L1392" s="186"/>
      <c r="M1392" s="186"/>
      <c r="N1392" s="187"/>
      <c r="O1392" s="191"/>
      <c r="P1392" s="434" t="s">
        <v>1191</v>
      </c>
      <c r="Q1392" s="218"/>
      <c r="R1392" s="219">
        <f t="shared" si="418"/>
        <v>0</v>
      </c>
      <c r="S1392" s="219">
        <f t="shared" si="419"/>
        <v>7</v>
      </c>
      <c r="T1392" s="195"/>
      <c r="U1392" s="196">
        <v>4</v>
      </c>
      <c r="V1392" s="89">
        <f t="shared" si="414"/>
        <v>0</v>
      </c>
      <c r="W1392" s="220" t="s">
        <v>64</v>
      </c>
      <c r="X1392" s="221" t="s">
        <v>1485</v>
      </c>
      <c r="Y1392" s="222" t="s">
        <v>43</v>
      </c>
      <c r="Z1392" s="199"/>
      <c r="AA1392" s="218"/>
      <c r="AB1392" s="223">
        <v>0</v>
      </c>
      <c r="AC1392" s="224" t="s">
        <v>66</v>
      </c>
      <c r="AD1392" s="225">
        <f t="shared" si="473"/>
        <v>270</v>
      </c>
      <c r="AE1392" s="226">
        <f>CEILING(AD1392+AD1392*'[1]Nastavení cen'!$J$17,1)</f>
        <v>395</v>
      </c>
      <c r="AF1392" s="226">
        <f t="shared" si="474"/>
        <v>0</v>
      </c>
      <c r="AG1392" s="241"/>
      <c r="AH1392" s="242"/>
      <c r="AI1392" s="242"/>
      <c r="AJ1392" s="228">
        <f t="shared" si="422"/>
        <v>395</v>
      </c>
      <c r="AK1392" s="218"/>
      <c r="AL1392" s="229">
        <f t="shared" si="423"/>
        <v>0</v>
      </c>
      <c r="AM1392" s="204"/>
      <c r="AN1392" s="230" t="s">
        <v>41</v>
      </c>
      <c r="AO1392" s="231" t="s">
        <v>41</v>
      </c>
      <c r="AP1392" s="245" t="s">
        <v>41</v>
      </c>
      <c r="AQ1392" s="233" t="s">
        <v>41</v>
      </c>
      <c r="AR1392" s="234" t="s">
        <v>41</v>
      </c>
      <c r="AS1392" s="235"/>
      <c r="AT1392" s="236"/>
      <c r="AU1392" s="237"/>
      <c r="AV1392" s="238">
        <v>60</v>
      </c>
      <c r="AW1392" s="239">
        <f>'[1]Nastavení cen'!$I$17</f>
        <v>270</v>
      </c>
      <c r="AX1392" s="240"/>
    </row>
    <row r="1393" spans="1:50" ht="17.25" hidden="1" customHeight="1" x14ac:dyDescent="0.3">
      <c r="A1393" s="213"/>
      <c r="B1393" s="214"/>
      <c r="C1393" s="215"/>
      <c r="D1393" s="186"/>
      <c r="E1393" s="184"/>
      <c r="F1393" s="185"/>
      <c r="G1393" s="186"/>
      <c r="H1393" s="186"/>
      <c r="I1393" s="187"/>
      <c r="J1393" s="188"/>
      <c r="K1393" s="216"/>
      <c r="L1393" s="186"/>
      <c r="M1393" s="186"/>
      <c r="N1393" s="187"/>
      <c r="O1393" s="191"/>
      <c r="P1393" s="434" t="s">
        <v>1191</v>
      </c>
      <c r="Q1393" s="218"/>
      <c r="R1393" s="219">
        <f t="shared" si="418"/>
        <v>0</v>
      </c>
      <c r="S1393" s="219">
        <f t="shared" si="419"/>
        <v>7</v>
      </c>
      <c r="T1393" s="195"/>
      <c r="U1393" s="196">
        <v>5</v>
      </c>
      <c r="V1393" s="89">
        <f t="shared" si="414"/>
        <v>0</v>
      </c>
      <c r="W1393" s="220" t="s">
        <v>70</v>
      </c>
      <c r="X1393" s="221" t="s">
        <v>71</v>
      </c>
      <c r="Y1393" s="222" t="s">
        <v>1486</v>
      </c>
      <c r="Z1393" s="199"/>
      <c r="AA1393" s="218"/>
      <c r="AB1393" s="223">
        <v>0</v>
      </c>
      <c r="AC1393" s="224" t="s">
        <v>46</v>
      </c>
      <c r="AD1393" s="225"/>
      <c r="AE1393" s="226"/>
      <c r="AF1393" s="226"/>
      <c r="AG1393" s="227">
        <f>CEILING(AX1393+(AX1393*'[1]Nastavení cen'!$G$17),1)</f>
        <v>500</v>
      </c>
      <c r="AH1393" s="227">
        <f>CEILING(AG1393*'[1]Nastavení cen'!$K$17,1)+AG1393</f>
        <v>650</v>
      </c>
      <c r="AI1393" s="227">
        <f t="shared" ref="AI1393:AI1400" si="475">(AB1393*AH1393)</f>
        <v>0</v>
      </c>
      <c r="AJ1393" s="228">
        <f t="shared" si="422"/>
        <v>650</v>
      </c>
      <c r="AK1393" s="218"/>
      <c r="AL1393" s="229">
        <f t="shared" si="423"/>
        <v>0</v>
      </c>
      <c r="AM1393" s="204"/>
      <c r="AN1393" s="230">
        <v>5</v>
      </c>
      <c r="AO1393" s="231">
        <f t="shared" ref="AO1393:AO1400" si="476">AB1393*AN1393</f>
        <v>0</v>
      </c>
      <c r="AP1393" s="232">
        <v>0.05</v>
      </c>
      <c r="AQ1393" s="233" t="s">
        <v>41</v>
      </c>
      <c r="AR1393" s="234">
        <f t="shared" ref="AR1393:AR1400" si="477">AO1393*AP1393</f>
        <v>0</v>
      </c>
      <c r="AS1393" s="235"/>
      <c r="AT1393" s="236"/>
      <c r="AU1393" s="237"/>
      <c r="AV1393" s="238"/>
      <c r="AW1393" s="239"/>
      <c r="AX1393" s="240">
        <v>500</v>
      </c>
    </row>
    <row r="1394" spans="1:50" ht="17.25" hidden="1" customHeight="1" x14ac:dyDescent="0.3">
      <c r="A1394" s="213"/>
      <c r="B1394" s="214"/>
      <c r="C1394" s="215"/>
      <c r="D1394" s="186"/>
      <c r="E1394" s="184"/>
      <c r="F1394" s="185"/>
      <c r="G1394" s="186"/>
      <c r="H1394" s="186"/>
      <c r="I1394" s="187"/>
      <c r="J1394" s="188"/>
      <c r="K1394" s="216"/>
      <c r="L1394" s="186"/>
      <c r="M1394" s="186"/>
      <c r="N1394" s="187"/>
      <c r="O1394" s="191"/>
      <c r="P1394" s="434" t="s">
        <v>1191</v>
      </c>
      <c r="Q1394" s="218"/>
      <c r="R1394" s="219">
        <f t="shared" si="418"/>
        <v>0</v>
      </c>
      <c r="S1394" s="219">
        <f t="shared" si="419"/>
        <v>7</v>
      </c>
      <c r="T1394" s="195"/>
      <c r="U1394" s="196">
        <v>5</v>
      </c>
      <c r="V1394" s="89">
        <f t="shared" si="414"/>
        <v>0</v>
      </c>
      <c r="W1394" s="220" t="s">
        <v>70</v>
      </c>
      <c r="X1394" s="221" t="s">
        <v>71</v>
      </c>
      <c r="Y1394" s="222" t="s">
        <v>1487</v>
      </c>
      <c r="Z1394" s="199"/>
      <c r="AA1394" s="218"/>
      <c r="AB1394" s="223">
        <v>0</v>
      </c>
      <c r="AC1394" s="224" t="s">
        <v>46</v>
      </c>
      <c r="AD1394" s="225"/>
      <c r="AE1394" s="226"/>
      <c r="AF1394" s="226"/>
      <c r="AG1394" s="227">
        <f>CEILING(AX1394+(AX1394*'[1]Nastavení cen'!$G$17),1)</f>
        <v>1000</v>
      </c>
      <c r="AH1394" s="227">
        <f>CEILING(AG1394*'[1]Nastavení cen'!$K$17,1)+AG1394</f>
        <v>1300</v>
      </c>
      <c r="AI1394" s="227">
        <f t="shared" si="475"/>
        <v>0</v>
      </c>
      <c r="AJ1394" s="228">
        <f t="shared" si="422"/>
        <v>1300</v>
      </c>
      <c r="AK1394" s="218"/>
      <c r="AL1394" s="229">
        <f t="shared" si="423"/>
        <v>0</v>
      </c>
      <c r="AM1394" s="204"/>
      <c r="AN1394" s="230">
        <v>10</v>
      </c>
      <c r="AO1394" s="231">
        <f t="shared" si="476"/>
        <v>0</v>
      </c>
      <c r="AP1394" s="232">
        <v>0.05</v>
      </c>
      <c r="AQ1394" s="233" t="s">
        <v>41</v>
      </c>
      <c r="AR1394" s="234">
        <f t="shared" si="477"/>
        <v>0</v>
      </c>
      <c r="AS1394" s="235"/>
      <c r="AT1394" s="236"/>
      <c r="AU1394" s="237"/>
      <c r="AV1394" s="238"/>
      <c r="AW1394" s="239"/>
      <c r="AX1394" s="240">
        <v>1000</v>
      </c>
    </row>
    <row r="1395" spans="1:50" ht="17.25" hidden="1" customHeight="1" x14ac:dyDescent="0.3">
      <c r="A1395" s="213"/>
      <c r="B1395" s="214"/>
      <c r="C1395" s="215"/>
      <c r="D1395" s="186"/>
      <c r="E1395" s="184"/>
      <c r="F1395" s="185"/>
      <c r="G1395" s="186"/>
      <c r="H1395" s="186"/>
      <c r="I1395" s="187"/>
      <c r="J1395" s="188"/>
      <c r="K1395" s="216"/>
      <c r="L1395" s="186"/>
      <c r="M1395" s="186"/>
      <c r="N1395" s="187"/>
      <c r="O1395" s="191"/>
      <c r="P1395" s="434" t="s">
        <v>1191</v>
      </c>
      <c r="Q1395" s="218"/>
      <c r="R1395" s="219">
        <f t="shared" si="418"/>
        <v>0</v>
      </c>
      <c r="S1395" s="219">
        <f t="shared" si="419"/>
        <v>7</v>
      </c>
      <c r="T1395" s="195"/>
      <c r="U1395" s="196">
        <v>5</v>
      </c>
      <c r="V1395" s="89">
        <f t="shared" si="414"/>
        <v>0</v>
      </c>
      <c r="W1395" s="220" t="s">
        <v>70</v>
      </c>
      <c r="X1395" s="221" t="s">
        <v>71</v>
      </c>
      <c r="Y1395" s="222" t="s">
        <v>1488</v>
      </c>
      <c r="Z1395" s="199"/>
      <c r="AA1395" s="218"/>
      <c r="AB1395" s="223">
        <v>0</v>
      </c>
      <c r="AC1395" s="224" t="s">
        <v>46</v>
      </c>
      <c r="AD1395" s="225"/>
      <c r="AE1395" s="226"/>
      <c r="AF1395" s="226"/>
      <c r="AG1395" s="227">
        <f>CEILING(AX1395+(AX1395*'[1]Nastavení cen'!$G$17),1)</f>
        <v>2000</v>
      </c>
      <c r="AH1395" s="227">
        <f>CEILING(AG1395*'[1]Nastavení cen'!$K$17,1)+AG1395</f>
        <v>2600</v>
      </c>
      <c r="AI1395" s="227">
        <f t="shared" si="475"/>
        <v>0</v>
      </c>
      <c r="AJ1395" s="228">
        <f t="shared" si="422"/>
        <v>2600</v>
      </c>
      <c r="AK1395" s="218"/>
      <c r="AL1395" s="229">
        <f t="shared" si="423"/>
        <v>0</v>
      </c>
      <c r="AM1395" s="204"/>
      <c r="AN1395" s="230">
        <v>20</v>
      </c>
      <c r="AO1395" s="231">
        <f t="shared" si="476"/>
        <v>0</v>
      </c>
      <c r="AP1395" s="232">
        <v>0.05</v>
      </c>
      <c r="AQ1395" s="233" t="s">
        <v>41</v>
      </c>
      <c r="AR1395" s="234">
        <f t="shared" si="477"/>
        <v>0</v>
      </c>
      <c r="AS1395" s="235"/>
      <c r="AT1395" s="236"/>
      <c r="AU1395" s="237"/>
      <c r="AV1395" s="238"/>
      <c r="AW1395" s="239"/>
      <c r="AX1395" s="240">
        <v>2000</v>
      </c>
    </row>
    <row r="1396" spans="1:50" ht="17.25" hidden="1" customHeight="1" x14ac:dyDescent="0.3">
      <c r="A1396" s="213"/>
      <c r="B1396" s="214"/>
      <c r="C1396" s="215"/>
      <c r="D1396" s="186"/>
      <c r="E1396" s="184"/>
      <c r="F1396" s="185"/>
      <c r="G1396" s="186"/>
      <c r="H1396" s="186"/>
      <c r="I1396" s="187"/>
      <c r="J1396" s="188"/>
      <c r="K1396" s="216"/>
      <c r="L1396" s="186"/>
      <c r="M1396" s="186"/>
      <c r="N1396" s="187"/>
      <c r="O1396" s="191"/>
      <c r="P1396" s="434" t="s">
        <v>1191</v>
      </c>
      <c r="Q1396" s="218"/>
      <c r="R1396" s="219">
        <f t="shared" si="418"/>
        <v>0</v>
      </c>
      <c r="S1396" s="219">
        <f t="shared" si="419"/>
        <v>7</v>
      </c>
      <c r="T1396" s="195"/>
      <c r="U1396" s="196">
        <v>5</v>
      </c>
      <c r="V1396" s="89">
        <f t="shared" ref="V1396:V1405" si="478">$AL$1402</f>
        <v>0</v>
      </c>
      <c r="W1396" s="220" t="s">
        <v>70</v>
      </c>
      <c r="X1396" s="221" t="s">
        <v>71</v>
      </c>
      <c r="Y1396" s="222" t="s">
        <v>1489</v>
      </c>
      <c r="Z1396" s="199"/>
      <c r="AA1396" s="218"/>
      <c r="AB1396" s="223">
        <v>0</v>
      </c>
      <c r="AC1396" s="224" t="s">
        <v>46</v>
      </c>
      <c r="AD1396" s="225"/>
      <c r="AE1396" s="226"/>
      <c r="AF1396" s="226"/>
      <c r="AG1396" s="227">
        <f>CEILING(AX1396+(AX1396*'[1]Nastavení cen'!$G$17),1)</f>
        <v>5000</v>
      </c>
      <c r="AH1396" s="227">
        <f>CEILING(AG1396*'[1]Nastavení cen'!$K$17,1)+AG1396</f>
        <v>6500</v>
      </c>
      <c r="AI1396" s="227">
        <f t="shared" si="475"/>
        <v>0</v>
      </c>
      <c r="AJ1396" s="228">
        <f t="shared" si="422"/>
        <v>6500</v>
      </c>
      <c r="AK1396" s="218"/>
      <c r="AL1396" s="229">
        <f t="shared" si="423"/>
        <v>0</v>
      </c>
      <c r="AM1396" s="204"/>
      <c r="AN1396" s="230">
        <v>50</v>
      </c>
      <c r="AO1396" s="231">
        <f t="shared" si="476"/>
        <v>0</v>
      </c>
      <c r="AP1396" s="232">
        <v>0.05</v>
      </c>
      <c r="AQ1396" s="233" t="s">
        <v>41</v>
      </c>
      <c r="AR1396" s="234">
        <f t="shared" si="477"/>
        <v>0</v>
      </c>
      <c r="AS1396" s="235"/>
      <c r="AT1396" s="236"/>
      <c r="AU1396" s="237"/>
      <c r="AV1396" s="238"/>
      <c r="AW1396" s="239"/>
      <c r="AX1396" s="240">
        <v>5000</v>
      </c>
    </row>
    <row r="1397" spans="1:50" ht="17.25" hidden="1" customHeight="1" x14ac:dyDescent="0.3">
      <c r="A1397" s="213"/>
      <c r="B1397" s="214"/>
      <c r="C1397" s="215"/>
      <c r="D1397" s="186"/>
      <c r="E1397" s="184"/>
      <c r="F1397" s="185"/>
      <c r="G1397" s="186"/>
      <c r="H1397" s="186"/>
      <c r="I1397" s="187"/>
      <c r="J1397" s="188"/>
      <c r="K1397" s="216"/>
      <c r="L1397" s="186"/>
      <c r="M1397" s="186"/>
      <c r="N1397" s="187"/>
      <c r="O1397" s="191"/>
      <c r="P1397" s="434" t="s">
        <v>1191</v>
      </c>
      <c r="Q1397" s="218"/>
      <c r="R1397" s="219">
        <f t="shared" si="418"/>
        <v>0</v>
      </c>
      <c r="S1397" s="219">
        <f t="shared" si="419"/>
        <v>7</v>
      </c>
      <c r="T1397" s="195"/>
      <c r="U1397" s="196">
        <v>5</v>
      </c>
      <c r="V1397" s="89">
        <f t="shared" si="478"/>
        <v>0</v>
      </c>
      <c r="W1397" s="220" t="s">
        <v>70</v>
      </c>
      <c r="X1397" s="221" t="s">
        <v>71</v>
      </c>
      <c r="Y1397" s="222" t="s">
        <v>1490</v>
      </c>
      <c r="Z1397" s="199"/>
      <c r="AA1397" s="218"/>
      <c r="AB1397" s="223">
        <v>0</v>
      </c>
      <c r="AC1397" s="224" t="s">
        <v>46</v>
      </c>
      <c r="AD1397" s="225"/>
      <c r="AE1397" s="226"/>
      <c r="AF1397" s="226"/>
      <c r="AG1397" s="227">
        <f>CEILING(AX1397+(AX1397*'[1]Nastavení cen'!$G$17),1)</f>
        <v>10000</v>
      </c>
      <c r="AH1397" s="227">
        <f>CEILING(AG1397*'[1]Nastavení cen'!$K$17,1)+AG1397</f>
        <v>13000</v>
      </c>
      <c r="AI1397" s="227">
        <f t="shared" si="475"/>
        <v>0</v>
      </c>
      <c r="AJ1397" s="228">
        <f t="shared" si="422"/>
        <v>13000</v>
      </c>
      <c r="AK1397" s="218"/>
      <c r="AL1397" s="229">
        <f t="shared" si="423"/>
        <v>0</v>
      </c>
      <c r="AM1397" s="204"/>
      <c r="AN1397" s="230">
        <v>100</v>
      </c>
      <c r="AO1397" s="231">
        <f t="shared" si="476"/>
        <v>0</v>
      </c>
      <c r="AP1397" s="232">
        <v>0.05</v>
      </c>
      <c r="AQ1397" s="233" t="s">
        <v>41</v>
      </c>
      <c r="AR1397" s="234">
        <f t="shared" si="477"/>
        <v>0</v>
      </c>
      <c r="AS1397" s="235"/>
      <c r="AT1397" s="236"/>
      <c r="AU1397" s="237"/>
      <c r="AV1397" s="238"/>
      <c r="AW1397" s="239"/>
      <c r="AX1397" s="240">
        <v>10000</v>
      </c>
    </row>
    <row r="1398" spans="1:50" ht="17.25" hidden="1" customHeight="1" x14ac:dyDescent="0.3">
      <c r="A1398" s="213"/>
      <c r="B1398" s="214"/>
      <c r="C1398" s="215"/>
      <c r="D1398" s="186"/>
      <c r="E1398" s="184"/>
      <c r="F1398" s="185"/>
      <c r="G1398" s="186"/>
      <c r="H1398" s="186"/>
      <c r="I1398" s="187"/>
      <c r="J1398" s="188"/>
      <c r="K1398" s="216"/>
      <c r="L1398" s="186"/>
      <c r="M1398" s="186"/>
      <c r="N1398" s="187"/>
      <c r="O1398" s="191"/>
      <c r="P1398" s="434" t="s">
        <v>1191</v>
      </c>
      <c r="Q1398" s="218"/>
      <c r="R1398" s="219">
        <f t="shared" si="418"/>
        <v>0</v>
      </c>
      <c r="S1398" s="219">
        <f t="shared" si="419"/>
        <v>7</v>
      </c>
      <c r="T1398" s="195"/>
      <c r="U1398" s="196">
        <v>3</v>
      </c>
      <c r="V1398" s="89">
        <f t="shared" si="478"/>
        <v>0</v>
      </c>
      <c r="W1398" s="220" t="s">
        <v>1180</v>
      </c>
      <c r="X1398" s="221" t="s">
        <v>1491</v>
      </c>
      <c r="Y1398" s="222" t="s">
        <v>1492</v>
      </c>
      <c r="Z1398" s="199"/>
      <c r="AA1398" s="218"/>
      <c r="AB1398" s="223">
        <v>0</v>
      </c>
      <c r="AC1398" s="224" t="s">
        <v>40</v>
      </c>
      <c r="AD1398" s="225">
        <f t="shared" ref="AD1398:AD1400" si="479">ROUND(AV1398*(AW1398/60),0)</f>
        <v>124</v>
      </c>
      <c r="AE1398" s="226">
        <f>CEILING(AD1398+AD1398*'[1]Nastavení cen'!$J$17,1)</f>
        <v>182</v>
      </c>
      <c r="AF1398" s="226">
        <f t="shared" ref="AF1398:AF1400" si="480">(AB1398*AE1398)</f>
        <v>0</v>
      </c>
      <c r="AG1398" s="241">
        <f>CEILING(AX1398+(AX1398*'[1]Nastavení cen'!$G$17),1)</f>
        <v>28</v>
      </c>
      <c r="AH1398" s="242">
        <f>CEILING(AG1398*'[1]Nastavení cen'!$K$17,1)+AG1398</f>
        <v>37</v>
      </c>
      <c r="AI1398" s="242">
        <f t="shared" si="475"/>
        <v>0</v>
      </c>
      <c r="AJ1398" s="228">
        <f t="shared" si="422"/>
        <v>219</v>
      </c>
      <c r="AK1398" s="218"/>
      <c r="AL1398" s="229">
        <f t="shared" si="423"/>
        <v>0</v>
      </c>
      <c r="AM1398" s="204"/>
      <c r="AN1398" s="230">
        <v>0.5</v>
      </c>
      <c r="AO1398" s="231">
        <f t="shared" si="476"/>
        <v>0</v>
      </c>
      <c r="AP1398" s="232">
        <v>0.05</v>
      </c>
      <c r="AQ1398" s="233" t="s">
        <v>41</v>
      </c>
      <c r="AR1398" s="234">
        <f t="shared" si="477"/>
        <v>0</v>
      </c>
      <c r="AS1398" s="235"/>
      <c r="AT1398" s="236"/>
      <c r="AU1398" s="237"/>
      <c r="AV1398" s="238">
        <v>19</v>
      </c>
      <c r="AW1398" s="239">
        <f>'[1]Nastavení cen'!$H$17</f>
        <v>390</v>
      </c>
      <c r="AX1398" s="240">
        <v>28</v>
      </c>
    </row>
    <row r="1399" spans="1:50" ht="17.25" hidden="1" customHeight="1" x14ac:dyDescent="0.3">
      <c r="A1399" s="213"/>
      <c r="B1399" s="214"/>
      <c r="C1399" s="215"/>
      <c r="D1399" s="186"/>
      <c r="E1399" s="184"/>
      <c r="F1399" s="185"/>
      <c r="G1399" s="186"/>
      <c r="H1399" s="186"/>
      <c r="I1399" s="187"/>
      <c r="J1399" s="188"/>
      <c r="K1399" s="216"/>
      <c r="L1399" s="186"/>
      <c r="M1399" s="186"/>
      <c r="N1399" s="187"/>
      <c r="O1399" s="191"/>
      <c r="P1399" s="434" t="s">
        <v>1191</v>
      </c>
      <c r="Q1399" s="218"/>
      <c r="R1399" s="219">
        <f t="shared" si="418"/>
        <v>0</v>
      </c>
      <c r="S1399" s="219">
        <f t="shared" si="419"/>
        <v>7</v>
      </c>
      <c r="T1399" s="195"/>
      <c r="U1399" s="196">
        <v>3</v>
      </c>
      <c r="V1399" s="89">
        <f t="shared" si="478"/>
        <v>0</v>
      </c>
      <c r="W1399" s="220" t="s">
        <v>1180</v>
      </c>
      <c r="X1399" s="221" t="s">
        <v>1493</v>
      </c>
      <c r="Y1399" s="222" t="s">
        <v>1492</v>
      </c>
      <c r="Z1399" s="199"/>
      <c r="AA1399" s="218"/>
      <c r="AB1399" s="223">
        <v>0</v>
      </c>
      <c r="AC1399" s="224" t="s">
        <v>40</v>
      </c>
      <c r="AD1399" s="225">
        <f t="shared" si="479"/>
        <v>137</v>
      </c>
      <c r="AE1399" s="226">
        <f>CEILING(AD1399+AD1399*'[1]Nastavení cen'!$J$17,1)</f>
        <v>201</v>
      </c>
      <c r="AF1399" s="226">
        <f t="shared" si="480"/>
        <v>0</v>
      </c>
      <c r="AG1399" s="241">
        <f>CEILING(AX1399+(AX1399*'[1]Nastavení cen'!$G$17),1)</f>
        <v>28</v>
      </c>
      <c r="AH1399" s="242">
        <f>CEILING(AG1399*'[1]Nastavení cen'!$K$17,1)+AG1399</f>
        <v>37</v>
      </c>
      <c r="AI1399" s="242">
        <f t="shared" si="475"/>
        <v>0</v>
      </c>
      <c r="AJ1399" s="228">
        <f t="shared" si="422"/>
        <v>238</v>
      </c>
      <c r="AK1399" s="218"/>
      <c r="AL1399" s="229">
        <f t="shared" si="423"/>
        <v>0</v>
      </c>
      <c r="AM1399" s="204"/>
      <c r="AN1399" s="230">
        <v>0.5</v>
      </c>
      <c r="AO1399" s="231">
        <f t="shared" si="476"/>
        <v>0</v>
      </c>
      <c r="AP1399" s="232">
        <v>0.05</v>
      </c>
      <c r="AQ1399" s="233" t="s">
        <v>41</v>
      </c>
      <c r="AR1399" s="234">
        <f t="shared" si="477"/>
        <v>0</v>
      </c>
      <c r="AS1399" s="235"/>
      <c r="AT1399" s="236"/>
      <c r="AU1399" s="237"/>
      <c r="AV1399" s="238">
        <v>21</v>
      </c>
      <c r="AW1399" s="239">
        <f>'[1]Nastavení cen'!$H$17</f>
        <v>390</v>
      </c>
      <c r="AX1399" s="240">
        <v>28</v>
      </c>
    </row>
    <row r="1400" spans="1:50" ht="17.25" hidden="1" customHeight="1" x14ac:dyDescent="0.3">
      <c r="A1400" s="213"/>
      <c r="B1400" s="214"/>
      <c r="C1400" s="215"/>
      <c r="D1400" s="186"/>
      <c r="E1400" s="184"/>
      <c r="F1400" s="185"/>
      <c r="G1400" s="186"/>
      <c r="H1400" s="186"/>
      <c r="I1400" s="187"/>
      <c r="J1400" s="188"/>
      <c r="K1400" s="216"/>
      <c r="L1400" s="186"/>
      <c r="M1400" s="186"/>
      <c r="N1400" s="187"/>
      <c r="O1400" s="191"/>
      <c r="P1400" s="434" t="s">
        <v>1191</v>
      </c>
      <c r="Q1400" s="218"/>
      <c r="R1400" s="219">
        <f t="shared" si="418"/>
        <v>0</v>
      </c>
      <c r="S1400" s="219">
        <f t="shared" si="419"/>
        <v>7</v>
      </c>
      <c r="T1400" s="195"/>
      <c r="U1400" s="196">
        <v>5</v>
      </c>
      <c r="V1400" s="89">
        <f t="shared" si="478"/>
        <v>0</v>
      </c>
      <c r="W1400" s="220" t="s">
        <v>1180</v>
      </c>
      <c r="X1400" s="221" t="s">
        <v>1494</v>
      </c>
      <c r="Y1400" s="222" t="s">
        <v>1495</v>
      </c>
      <c r="Z1400" s="199"/>
      <c r="AA1400" s="218"/>
      <c r="AB1400" s="223">
        <v>0</v>
      </c>
      <c r="AC1400" s="224" t="s">
        <v>146</v>
      </c>
      <c r="AD1400" s="225">
        <f t="shared" si="479"/>
        <v>280</v>
      </c>
      <c r="AE1400" s="226">
        <f>CEILING(AD1400+AD1400*'[1]Nastavení cen'!$J$17,1)</f>
        <v>409</v>
      </c>
      <c r="AF1400" s="226">
        <f t="shared" si="480"/>
        <v>0</v>
      </c>
      <c r="AG1400" s="227">
        <f>CEILING(AX1400+(AX1400*'[1]Nastavení cen'!$G$17),1)</f>
        <v>500</v>
      </c>
      <c r="AH1400" s="227">
        <f>CEILING(AG1400*'[1]Nastavení cen'!$K$17,1)+AG1400</f>
        <v>650</v>
      </c>
      <c r="AI1400" s="227">
        <f t="shared" si="475"/>
        <v>0</v>
      </c>
      <c r="AJ1400" s="228">
        <f t="shared" si="422"/>
        <v>1059</v>
      </c>
      <c r="AK1400" s="218"/>
      <c r="AL1400" s="229">
        <f t="shared" si="423"/>
        <v>0</v>
      </c>
      <c r="AM1400" s="204"/>
      <c r="AN1400" s="230">
        <v>1</v>
      </c>
      <c r="AO1400" s="231">
        <f t="shared" si="476"/>
        <v>0</v>
      </c>
      <c r="AP1400" s="232">
        <v>0.05</v>
      </c>
      <c r="AQ1400" s="233" t="s">
        <v>41</v>
      </c>
      <c r="AR1400" s="234">
        <f t="shared" si="477"/>
        <v>0</v>
      </c>
      <c r="AS1400" s="235"/>
      <c r="AT1400" s="236"/>
      <c r="AU1400" s="237"/>
      <c r="AV1400" s="238">
        <v>43</v>
      </c>
      <c r="AW1400" s="239">
        <f>'[1]Nastavení cen'!$H$17</f>
        <v>390</v>
      </c>
      <c r="AX1400" s="240">
        <v>500</v>
      </c>
    </row>
    <row r="1401" spans="1:50" ht="17.25" hidden="1" customHeight="1" x14ac:dyDescent="0.3">
      <c r="A1401" s="373"/>
      <c r="B1401" s="340"/>
      <c r="C1401" s="247"/>
      <c r="D1401" s="248"/>
      <c r="E1401" s="249"/>
      <c r="F1401" s="250"/>
      <c r="G1401" s="248"/>
      <c r="H1401" s="248"/>
      <c r="I1401" s="251"/>
      <c r="J1401" s="252"/>
      <c r="K1401" s="253"/>
      <c r="L1401" s="248"/>
      <c r="M1401" s="248"/>
      <c r="N1401" s="251"/>
      <c r="O1401" s="191"/>
      <c r="P1401" s="461" t="s">
        <v>1191</v>
      </c>
      <c r="Q1401" s="255"/>
      <c r="R1401" s="256"/>
      <c r="S1401" s="256"/>
      <c r="T1401" s="341"/>
      <c r="U1401" s="196">
        <v>99</v>
      </c>
      <c r="V1401" s="89">
        <f t="shared" si="478"/>
        <v>0</v>
      </c>
      <c r="W1401" s="342"/>
      <c r="X1401" s="343"/>
      <c r="Y1401" s="344"/>
      <c r="Z1401" s="345"/>
      <c r="AA1401" s="255"/>
      <c r="AB1401" s="339">
        <v>0</v>
      </c>
      <c r="AC1401" s="346"/>
      <c r="AD1401" s="347"/>
      <c r="AE1401" s="348"/>
      <c r="AF1401" s="348"/>
      <c r="AG1401" s="243"/>
      <c r="AH1401" s="244"/>
      <c r="AI1401" s="244"/>
      <c r="AJ1401" s="349"/>
      <c r="AK1401" s="255"/>
      <c r="AL1401" s="350"/>
      <c r="AM1401" s="204"/>
      <c r="AN1401" s="230" t="s">
        <v>41</v>
      </c>
      <c r="AO1401" s="231" t="s">
        <v>41</v>
      </c>
      <c r="AP1401" s="245" t="s">
        <v>41</v>
      </c>
      <c r="AQ1401" s="233" t="s">
        <v>41</v>
      </c>
      <c r="AR1401" s="234" t="s">
        <v>41</v>
      </c>
      <c r="AS1401" s="235"/>
      <c r="AT1401" s="236"/>
      <c r="AU1401" s="237"/>
      <c r="AV1401" s="238"/>
      <c r="AW1401" s="239"/>
      <c r="AX1401" s="240"/>
    </row>
    <row r="1402" spans="1:50" ht="17.25" customHeight="1" x14ac:dyDescent="0.3">
      <c r="A1402" s="262"/>
      <c r="B1402" s="263"/>
      <c r="C1402" s="264" t="s">
        <v>0</v>
      </c>
      <c r="D1402" s="24"/>
      <c r="E1402" s="25" t="s">
        <v>1</v>
      </c>
      <c r="F1402" s="26"/>
      <c r="G1402" s="26"/>
      <c r="H1402" s="26"/>
      <c r="I1402" s="27"/>
      <c r="J1402" s="265"/>
      <c r="K1402" s="29" t="s">
        <v>2</v>
      </c>
      <c r="L1402" s="26"/>
      <c r="M1402" s="26"/>
      <c r="N1402" s="27"/>
      <c r="O1402" s="266"/>
      <c r="P1402" s="267" t="s">
        <v>1191</v>
      </c>
      <c r="Q1402" s="268"/>
      <c r="R1402" s="269"/>
      <c r="S1402" s="270"/>
      <c r="T1402" s="271" t="s">
        <v>10</v>
      </c>
      <c r="U1402" s="270" t="s">
        <v>11</v>
      </c>
      <c r="V1402" s="89">
        <f t="shared" si="478"/>
        <v>0</v>
      </c>
      <c r="W1402" s="272"/>
      <c r="X1402" s="273" t="s">
        <v>1496</v>
      </c>
      <c r="Y1402" s="26"/>
      <c r="Z1402" s="26"/>
      <c r="AA1402" s="274"/>
      <c r="AB1402" s="271" t="s">
        <v>10</v>
      </c>
      <c r="AC1402" s="275"/>
      <c r="AD1402" s="276"/>
      <c r="AE1402" s="276"/>
      <c r="AF1402" s="276">
        <f>SUM(AF1141:AF1401)</f>
        <v>0</v>
      </c>
      <c r="AG1402" s="276"/>
      <c r="AH1402" s="276"/>
      <c r="AI1402" s="276">
        <f>SUM(AI1141:AI1401)</f>
        <v>0</v>
      </c>
      <c r="AJ1402" s="277"/>
      <c r="AK1402" s="274"/>
      <c r="AL1402" s="278">
        <f>AF1402+AI1402</f>
        <v>0</v>
      </c>
      <c r="AM1402" s="279"/>
      <c r="AN1402" s="280"/>
      <c r="AO1402" s="281">
        <f>SUM(AO1141:AO1401)</f>
        <v>920</v>
      </c>
      <c r="AP1402" s="276"/>
      <c r="AQ1402" s="281">
        <f t="shared" ref="AQ1402:AR1402" si="481">SUM(AQ1141:AQ1401)</f>
        <v>0</v>
      </c>
      <c r="AR1402" s="282">
        <f t="shared" si="481"/>
        <v>46.000000000000007</v>
      </c>
      <c r="AS1402" s="283"/>
      <c r="AT1402" s="284">
        <f>SUM(AT1141:AT1401)</f>
        <v>0</v>
      </c>
      <c r="AU1402" s="285"/>
      <c r="AV1402" s="106"/>
      <c r="AW1402" s="107"/>
      <c r="AX1402" s="107"/>
    </row>
    <row r="1403" spans="1:50" ht="17.25" hidden="1" customHeight="1" x14ac:dyDescent="0.3">
      <c r="A1403" s="262"/>
      <c r="B1403" s="263"/>
      <c r="C1403" s="264" t="s">
        <v>0</v>
      </c>
      <c r="D1403" s="24"/>
      <c r="E1403" s="25" t="s">
        <v>1</v>
      </c>
      <c r="F1403" s="26"/>
      <c r="G1403" s="26"/>
      <c r="H1403" s="26"/>
      <c r="I1403" s="27"/>
      <c r="J1403" s="263"/>
      <c r="K1403" s="29" t="s">
        <v>2</v>
      </c>
      <c r="L1403" s="26"/>
      <c r="M1403" s="26"/>
      <c r="N1403" s="27"/>
      <c r="O1403" s="266"/>
      <c r="P1403" s="267" t="str">
        <f>P1402</f>
        <v>sád</v>
      </c>
      <c r="Q1403" s="268"/>
      <c r="R1403" s="269"/>
      <c r="S1403" s="270"/>
      <c r="T1403" s="271" t="s">
        <v>10</v>
      </c>
      <c r="U1403" s="270" t="s">
        <v>32</v>
      </c>
      <c r="V1403" s="89">
        <f t="shared" si="478"/>
        <v>0</v>
      </c>
      <c r="W1403" s="272"/>
      <c r="X1403" s="273" t="str">
        <f>X1402</f>
        <v>Sádrokartonářské práce celkem</v>
      </c>
      <c r="Y1403" s="26"/>
      <c r="Z1403" s="26"/>
      <c r="AA1403" s="274"/>
      <c r="AB1403" s="271" t="s">
        <v>10</v>
      </c>
      <c r="AC1403" s="275"/>
      <c r="AD1403" s="276"/>
      <c r="AE1403" s="276"/>
      <c r="AF1403" s="276">
        <f>AF1402</f>
        <v>0</v>
      </c>
      <c r="AG1403" s="276"/>
      <c r="AH1403" s="276"/>
      <c r="AI1403" s="276">
        <f>AI1402</f>
        <v>0</v>
      </c>
      <c r="AJ1403" s="277"/>
      <c r="AK1403" s="274"/>
      <c r="AL1403" s="278">
        <f>AL1402</f>
        <v>0</v>
      </c>
      <c r="AM1403" s="279"/>
      <c r="AN1403" s="280"/>
      <c r="AO1403" s="281">
        <f>AO1402</f>
        <v>920</v>
      </c>
      <c r="AP1403" s="276"/>
      <c r="AQ1403" s="281">
        <f t="shared" ref="AQ1403:AR1403" si="482">AQ1402</f>
        <v>0</v>
      </c>
      <c r="AR1403" s="281">
        <f t="shared" si="482"/>
        <v>46.000000000000007</v>
      </c>
      <c r="AS1403" s="283"/>
      <c r="AT1403" s="284">
        <f>AT1402</f>
        <v>0</v>
      </c>
      <c r="AU1403" s="285"/>
      <c r="AV1403" s="106"/>
      <c r="AW1403" s="107"/>
      <c r="AX1403" s="107"/>
    </row>
    <row r="1404" spans="1:50" ht="17.25" hidden="1" customHeight="1" x14ac:dyDescent="0.3">
      <c r="A1404" s="262"/>
      <c r="B1404" s="263"/>
      <c r="C1404" s="286" t="s">
        <v>0</v>
      </c>
      <c r="D1404" s="24"/>
      <c r="E1404" s="287" t="s">
        <v>1</v>
      </c>
      <c r="F1404" s="26"/>
      <c r="G1404" s="26"/>
      <c r="H1404" s="26"/>
      <c r="I1404" s="27"/>
      <c r="J1404" s="265"/>
      <c r="K1404" s="287" t="s">
        <v>2</v>
      </c>
      <c r="L1404" s="26"/>
      <c r="M1404" s="26"/>
      <c r="N1404" s="27"/>
      <c r="O1404" s="266"/>
      <c r="P1404" s="288" t="str">
        <f>P1402</f>
        <v>sád</v>
      </c>
      <c r="Q1404" s="289"/>
      <c r="R1404" s="290"/>
      <c r="S1404" s="290"/>
      <c r="T1404" s="291" t="s">
        <v>10</v>
      </c>
      <c r="U1404" s="292" t="s">
        <v>34</v>
      </c>
      <c r="V1404" s="89">
        <f t="shared" si="478"/>
        <v>0</v>
      </c>
      <c r="W1404" s="293"/>
      <c r="X1404" s="294" t="str">
        <f>X1402</f>
        <v>Sádrokartonářské práce celkem</v>
      </c>
      <c r="Y1404" s="26"/>
      <c r="Z1404" s="26"/>
      <c r="AA1404" s="289"/>
      <c r="AB1404" s="291" t="s">
        <v>10</v>
      </c>
      <c r="AC1404" s="295"/>
      <c r="AD1404" s="296"/>
      <c r="AE1404" s="296"/>
      <c r="AF1404" s="296">
        <f>AF1402</f>
        <v>0</v>
      </c>
      <c r="AG1404" s="296"/>
      <c r="AH1404" s="296"/>
      <c r="AI1404" s="296">
        <f>AI1402</f>
        <v>0</v>
      </c>
      <c r="AJ1404" s="297"/>
      <c r="AK1404" s="289"/>
      <c r="AL1404" s="298">
        <f>AL1402</f>
        <v>0</v>
      </c>
      <c r="AM1404" s="299"/>
      <c r="AN1404" s="300"/>
      <c r="AO1404" s="301">
        <f>AO1402</f>
        <v>920</v>
      </c>
      <c r="AP1404" s="296"/>
      <c r="AQ1404" s="301">
        <f t="shared" ref="AQ1404:AR1404" si="483">AQ1402</f>
        <v>0</v>
      </c>
      <c r="AR1404" s="301">
        <f t="shared" si="483"/>
        <v>46.000000000000007</v>
      </c>
      <c r="AS1404" s="302"/>
      <c r="AT1404" s="303">
        <f>AT1402</f>
        <v>0</v>
      </c>
      <c r="AU1404" s="304"/>
      <c r="AV1404" s="106"/>
      <c r="AW1404" s="107"/>
      <c r="AX1404" s="107"/>
    </row>
    <row r="1405" spans="1:50" ht="17.25" hidden="1" customHeight="1" x14ac:dyDescent="0.3">
      <c r="A1405" s="262"/>
      <c r="B1405" s="263"/>
      <c r="C1405" s="286" t="s">
        <v>0</v>
      </c>
      <c r="D1405" s="24"/>
      <c r="E1405" s="305" t="s">
        <v>1</v>
      </c>
      <c r="F1405" s="26"/>
      <c r="G1405" s="26"/>
      <c r="H1405" s="26"/>
      <c r="I1405" s="27"/>
      <c r="J1405" s="265"/>
      <c r="K1405" s="305" t="s">
        <v>2</v>
      </c>
      <c r="L1405" s="26"/>
      <c r="M1405" s="26"/>
      <c r="N1405" s="27"/>
      <c r="O1405" s="266"/>
      <c r="P1405" s="306" t="str">
        <f>P1402</f>
        <v>sád</v>
      </c>
      <c r="Q1405" s="24"/>
      <c r="R1405" s="307"/>
      <c r="S1405" s="307"/>
      <c r="T1405" s="308" t="s">
        <v>10</v>
      </c>
      <c r="U1405" s="309" t="s">
        <v>35</v>
      </c>
      <c r="V1405" s="89">
        <f t="shared" si="478"/>
        <v>0</v>
      </c>
      <c r="W1405" s="310"/>
      <c r="X1405" s="311" t="str">
        <f>X1402</f>
        <v>Sádrokartonářské práce celkem</v>
      </c>
      <c r="Y1405" s="26"/>
      <c r="Z1405" s="26"/>
      <c r="AA1405" s="24"/>
      <c r="AB1405" s="308" t="s">
        <v>10</v>
      </c>
      <c r="AC1405" s="312"/>
      <c r="AD1405" s="313"/>
      <c r="AE1405" s="313"/>
      <c r="AF1405" s="313">
        <f>AF1402</f>
        <v>0</v>
      </c>
      <c r="AG1405" s="313"/>
      <c r="AH1405" s="313"/>
      <c r="AI1405" s="313">
        <f>AI1402</f>
        <v>0</v>
      </c>
      <c r="AJ1405" s="314"/>
      <c r="AK1405" s="24"/>
      <c r="AL1405" s="315">
        <f>AL1402</f>
        <v>0</v>
      </c>
      <c r="AM1405" s="299"/>
      <c r="AN1405" s="316"/>
      <c r="AO1405" s="317">
        <f>AO1402</f>
        <v>920</v>
      </c>
      <c r="AP1405" s="313"/>
      <c r="AQ1405" s="317">
        <f t="shared" ref="AQ1405:AR1405" si="484">AQ1402</f>
        <v>0</v>
      </c>
      <c r="AR1405" s="317">
        <f t="shared" si="484"/>
        <v>46.000000000000007</v>
      </c>
      <c r="AS1405" s="318"/>
      <c r="AT1405" s="319">
        <f>AT1402</f>
        <v>0</v>
      </c>
      <c r="AU1405" s="304"/>
      <c r="AV1405" s="106"/>
      <c r="AW1405" s="107"/>
      <c r="AX1405" s="107"/>
    </row>
    <row r="1406" spans="1:50" ht="26.25" customHeight="1" x14ac:dyDescent="0.3">
      <c r="A1406" s="77"/>
      <c r="B1406" s="78"/>
      <c r="C1406" s="79" t="s">
        <v>6</v>
      </c>
      <c r="D1406" s="79" t="s">
        <v>7</v>
      </c>
      <c r="E1406" s="80" t="s">
        <v>8</v>
      </c>
      <c r="F1406" s="80" t="s">
        <v>8</v>
      </c>
      <c r="G1406" s="80" t="s">
        <v>8</v>
      </c>
      <c r="H1406" s="80" t="s">
        <v>8</v>
      </c>
      <c r="I1406" s="80" t="s">
        <v>8</v>
      </c>
      <c r="J1406" s="81"/>
      <c r="K1406" s="82"/>
      <c r="L1406" s="82"/>
      <c r="M1406" s="82"/>
      <c r="N1406" s="82"/>
      <c r="O1406" s="135"/>
      <c r="P1406" s="320" t="s">
        <v>1497</v>
      </c>
      <c r="Q1406" s="321"/>
      <c r="R1406" s="138"/>
      <c r="S1406" s="139"/>
      <c r="T1406" s="87" t="s">
        <v>10</v>
      </c>
      <c r="U1406" s="88" t="s">
        <v>11</v>
      </c>
      <c r="V1406" s="89">
        <f t="shared" ref="V1406:V1660" si="485">$AL$1907</f>
        <v>0</v>
      </c>
      <c r="W1406" s="90"/>
      <c r="X1406" s="91" t="s">
        <v>1498</v>
      </c>
      <c r="Y1406" s="92"/>
      <c r="Z1406" s="92"/>
      <c r="AA1406" s="92"/>
      <c r="AB1406" s="93" t="s">
        <v>10</v>
      </c>
      <c r="AC1406" s="94"/>
      <c r="AD1406" s="95"/>
      <c r="AE1406" s="97"/>
      <c r="AF1406" s="97"/>
      <c r="AG1406" s="97"/>
      <c r="AH1406" s="97"/>
      <c r="AI1406" s="97"/>
      <c r="AJ1406" s="98"/>
      <c r="AK1406" s="98"/>
      <c r="AL1406" s="140"/>
      <c r="AM1406" s="108"/>
      <c r="AN1406" s="141"/>
      <c r="AO1406" s="141"/>
      <c r="AP1406" s="103"/>
      <c r="AQ1406" s="104"/>
      <c r="AR1406" s="142"/>
      <c r="AS1406" s="143"/>
      <c r="AT1406" s="143"/>
      <c r="AU1406" s="144"/>
      <c r="AV1406" s="106"/>
      <c r="AW1406" s="107"/>
      <c r="AX1406" s="107"/>
    </row>
    <row r="1407" spans="1:50" ht="26.4" x14ac:dyDescent="0.3">
      <c r="A1407" s="108"/>
      <c r="B1407" s="109"/>
      <c r="C1407" s="110"/>
      <c r="D1407" s="110"/>
      <c r="E1407" s="111" t="s">
        <v>13</v>
      </c>
      <c r="F1407" s="111" t="s">
        <v>13</v>
      </c>
      <c r="G1407" s="111" t="s">
        <v>13</v>
      </c>
      <c r="H1407" s="111" t="s">
        <v>13</v>
      </c>
      <c r="I1407" s="111" t="s">
        <v>13</v>
      </c>
      <c r="J1407" s="112"/>
      <c r="K1407" s="110"/>
      <c r="L1407" s="110"/>
      <c r="M1407" s="110"/>
      <c r="N1407" s="110"/>
      <c r="O1407" s="113"/>
      <c r="P1407" s="114" t="str">
        <f>P1414</f>
        <v>ins</v>
      </c>
      <c r="Q1407" s="362">
        <f>[1]Harmonogram!I183</f>
        <v>0</v>
      </c>
      <c r="R1407" s="117" t="s">
        <v>14</v>
      </c>
      <c r="S1407" s="117" t="s">
        <v>15</v>
      </c>
      <c r="T1407" s="115" t="s">
        <v>16</v>
      </c>
      <c r="U1407" s="118" t="s">
        <v>11</v>
      </c>
      <c r="V1407" s="89">
        <f t="shared" si="485"/>
        <v>0</v>
      </c>
      <c r="W1407" s="118" t="s">
        <v>17</v>
      </c>
      <c r="X1407" s="119" t="s">
        <v>18</v>
      </c>
      <c r="Y1407" s="120" t="s">
        <v>19</v>
      </c>
      <c r="Z1407" s="26"/>
      <c r="AA1407" s="27"/>
      <c r="AB1407" s="121" t="s">
        <v>20</v>
      </c>
      <c r="AC1407" s="27"/>
      <c r="AD1407" s="122" t="s">
        <v>21</v>
      </c>
      <c r="AE1407" s="123" t="s">
        <v>22</v>
      </c>
      <c r="AF1407" s="27"/>
      <c r="AG1407" s="124" t="s">
        <v>23</v>
      </c>
      <c r="AH1407" s="125" t="s">
        <v>24</v>
      </c>
      <c r="AI1407" s="27"/>
      <c r="AJ1407" s="126" t="s">
        <v>25</v>
      </c>
      <c r="AK1407" s="26"/>
      <c r="AL1407" s="27"/>
      <c r="AM1407" s="127"/>
      <c r="AN1407" s="128" t="s">
        <v>26</v>
      </c>
      <c r="AO1407" s="27"/>
      <c r="AP1407" s="129" t="s">
        <v>27</v>
      </c>
      <c r="AQ1407" s="26"/>
      <c r="AR1407" s="27"/>
      <c r="AS1407" s="130" t="s">
        <v>28</v>
      </c>
      <c r="AT1407" s="27"/>
      <c r="AU1407" s="131"/>
      <c r="AV1407" s="132" t="s">
        <v>29</v>
      </c>
      <c r="AW1407" s="133" t="s">
        <v>30</v>
      </c>
      <c r="AX1407" s="134" t="s">
        <v>31</v>
      </c>
    </row>
    <row r="1408" spans="1:50" ht="26.25" hidden="1" customHeight="1" x14ac:dyDescent="0.3">
      <c r="A1408" s="77"/>
      <c r="B1408" s="78"/>
      <c r="C1408" s="79" t="s">
        <v>6</v>
      </c>
      <c r="D1408" s="79" t="s">
        <v>7</v>
      </c>
      <c r="E1408" s="80" t="s">
        <v>8</v>
      </c>
      <c r="F1408" s="80" t="s">
        <v>8</v>
      </c>
      <c r="G1408" s="80" t="s">
        <v>8</v>
      </c>
      <c r="H1408" s="80" t="s">
        <v>8</v>
      </c>
      <c r="I1408" s="80" t="s">
        <v>8</v>
      </c>
      <c r="J1408" s="81"/>
      <c r="K1408" s="82"/>
      <c r="L1408" s="82"/>
      <c r="M1408" s="82"/>
      <c r="N1408" s="82"/>
      <c r="O1408" s="323"/>
      <c r="P1408" s="363" t="str">
        <f t="shared" ref="P1408:P1409" si="486">P1406</f>
        <v>ins</v>
      </c>
      <c r="Q1408" s="321"/>
      <c r="R1408" s="138"/>
      <c r="S1408" s="139"/>
      <c r="T1408" s="87" t="s">
        <v>10</v>
      </c>
      <c r="U1408" s="88" t="s">
        <v>32</v>
      </c>
      <c r="V1408" s="89">
        <f t="shared" si="485"/>
        <v>0</v>
      </c>
      <c r="W1408" s="90"/>
      <c r="X1408" s="91" t="str">
        <f>X1406</f>
        <v>Instalatérské práce</v>
      </c>
      <c r="Y1408" s="92"/>
      <c r="Z1408" s="92"/>
      <c r="AA1408" s="92"/>
      <c r="AB1408" s="93" t="s">
        <v>10</v>
      </c>
      <c r="AC1408" s="94"/>
      <c r="AD1408" s="95"/>
      <c r="AE1408" s="97"/>
      <c r="AF1408" s="97"/>
      <c r="AG1408" s="97"/>
      <c r="AH1408" s="97"/>
      <c r="AI1408" s="97"/>
      <c r="AJ1408" s="98"/>
      <c r="AK1408" s="98"/>
      <c r="AL1408" s="140"/>
      <c r="AM1408" s="108"/>
      <c r="AN1408" s="141"/>
      <c r="AO1408" s="141"/>
      <c r="AP1408" s="103"/>
      <c r="AQ1408" s="104"/>
      <c r="AR1408" s="142"/>
      <c r="AS1408" s="143"/>
      <c r="AT1408" s="143"/>
      <c r="AU1408" s="144"/>
      <c r="AV1408" s="106"/>
      <c r="AW1408" s="107"/>
      <c r="AX1408" s="107"/>
    </row>
    <row r="1409" spans="1:50" ht="26.4" hidden="1" x14ac:dyDescent="0.3">
      <c r="A1409" s="108"/>
      <c r="B1409" s="109"/>
      <c r="C1409" s="110"/>
      <c r="D1409" s="110"/>
      <c r="E1409" s="111" t="s">
        <v>13</v>
      </c>
      <c r="F1409" s="111" t="s">
        <v>13</v>
      </c>
      <c r="G1409" s="111" t="s">
        <v>13</v>
      </c>
      <c r="H1409" s="111" t="s">
        <v>13</v>
      </c>
      <c r="I1409" s="111" t="s">
        <v>13</v>
      </c>
      <c r="J1409" s="112"/>
      <c r="K1409" s="110"/>
      <c r="L1409" s="110"/>
      <c r="M1409" s="110"/>
      <c r="N1409" s="110"/>
      <c r="O1409" s="113"/>
      <c r="P1409" s="114" t="str">
        <f t="shared" si="486"/>
        <v>ins</v>
      </c>
      <c r="Q1409" s="362">
        <f>Q1407</f>
        <v>0</v>
      </c>
      <c r="R1409" s="117" t="s">
        <v>14</v>
      </c>
      <c r="S1409" s="117" t="s">
        <v>15</v>
      </c>
      <c r="T1409" s="115" t="s">
        <v>16</v>
      </c>
      <c r="U1409" s="118" t="s">
        <v>32</v>
      </c>
      <c r="V1409" s="89">
        <f t="shared" si="485"/>
        <v>0</v>
      </c>
      <c r="W1409" s="118" t="s">
        <v>17</v>
      </c>
      <c r="X1409" s="115" t="s">
        <v>18</v>
      </c>
      <c r="Y1409" s="23" t="s">
        <v>19</v>
      </c>
      <c r="Z1409" s="26"/>
      <c r="AA1409" s="27"/>
      <c r="AB1409" s="121" t="s">
        <v>20</v>
      </c>
      <c r="AC1409" s="27"/>
      <c r="AD1409" s="122" t="s">
        <v>21</v>
      </c>
      <c r="AE1409" s="126" t="s">
        <v>33</v>
      </c>
      <c r="AF1409" s="27"/>
      <c r="AG1409" s="124" t="s">
        <v>23</v>
      </c>
      <c r="AH1409" s="126" t="s">
        <v>24</v>
      </c>
      <c r="AI1409" s="27"/>
      <c r="AJ1409" s="126" t="s">
        <v>25</v>
      </c>
      <c r="AK1409" s="26"/>
      <c r="AL1409" s="27"/>
      <c r="AM1409" s="127"/>
      <c r="AN1409" s="128" t="s">
        <v>26</v>
      </c>
      <c r="AO1409" s="27"/>
      <c r="AP1409" s="129" t="s">
        <v>27</v>
      </c>
      <c r="AQ1409" s="26"/>
      <c r="AR1409" s="27"/>
      <c r="AS1409" s="130" t="s">
        <v>28</v>
      </c>
      <c r="AT1409" s="27"/>
      <c r="AU1409" s="131"/>
      <c r="AV1409" s="132" t="s">
        <v>29</v>
      </c>
      <c r="AW1409" s="133" t="s">
        <v>30</v>
      </c>
      <c r="AX1409" s="134" t="s">
        <v>31</v>
      </c>
    </row>
    <row r="1410" spans="1:50" ht="26.25" hidden="1" customHeight="1" x14ac:dyDescent="0.3">
      <c r="A1410" s="77"/>
      <c r="B1410" s="78"/>
      <c r="C1410" s="79" t="s">
        <v>6</v>
      </c>
      <c r="D1410" s="79" t="s">
        <v>7</v>
      </c>
      <c r="E1410" s="80" t="s">
        <v>8</v>
      </c>
      <c r="F1410" s="80" t="s">
        <v>8</v>
      </c>
      <c r="G1410" s="80" t="s">
        <v>8</v>
      </c>
      <c r="H1410" s="80" t="s">
        <v>8</v>
      </c>
      <c r="I1410" s="80" t="s">
        <v>8</v>
      </c>
      <c r="J1410" s="81"/>
      <c r="K1410" s="82"/>
      <c r="L1410" s="82"/>
      <c r="M1410" s="82"/>
      <c r="N1410" s="82"/>
      <c r="O1410" s="135"/>
      <c r="P1410" s="329" t="str">
        <f t="shared" ref="P1410:P1411" si="487">P1406</f>
        <v>ins</v>
      </c>
      <c r="Q1410" s="325"/>
      <c r="R1410" s="138"/>
      <c r="S1410" s="139"/>
      <c r="T1410" s="87" t="s">
        <v>10</v>
      </c>
      <c r="U1410" s="88" t="s">
        <v>34</v>
      </c>
      <c r="V1410" s="89">
        <f t="shared" si="485"/>
        <v>0</v>
      </c>
      <c r="W1410" s="90"/>
      <c r="X1410" s="91" t="str">
        <f>X1406</f>
        <v>Instalatérské práce</v>
      </c>
      <c r="Y1410" s="92"/>
      <c r="Z1410" s="92"/>
      <c r="AA1410" s="92"/>
      <c r="AB1410" s="93" t="s">
        <v>10</v>
      </c>
      <c r="AC1410" s="94"/>
      <c r="AD1410" s="95"/>
      <c r="AE1410" s="97"/>
      <c r="AF1410" s="97"/>
      <c r="AG1410" s="97"/>
      <c r="AH1410" s="97"/>
      <c r="AI1410" s="97"/>
      <c r="AJ1410" s="98"/>
      <c r="AK1410" s="98"/>
      <c r="AL1410" s="140"/>
      <c r="AM1410" s="108"/>
      <c r="AN1410" s="141"/>
      <c r="AO1410" s="141"/>
      <c r="AP1410" s="103"/>
      <c r="AQ1410" s="104"/>
      <c r="AR1410" s="142"/>
      <c r="AS1410" s="143"/>
      <c r="AT1410" s="143"/>
      <c r="AU1410" s="144"/>
      <c r="AV1410" s="106"/>
      <c r="AW1410" s="107"/>
      <c r="AX1410" s="107"/>
    </row>
    <row r="1411" spans="1:50" ht="26.4" hidden="1" x14ac:dyDescent="0.3">
      <c r="A1411" s="108"/>
      <c r="B1411" s="109"/>
      <c r="C1411" s="110"/>
      <c r="D1411" s="110"/>
      <c r="E1411" s="111" t="s">
        <v>13</v>
      </c>
      <c r="F1411" s="111" t="s">
        <v>13</v>
      </c>
      <c r="G1411" s="111" t="s">
        <v>13</v>
      </c>
      <c r="H1411" s="111" t="s">
        <v>13</v>
      </c>
      <c r="I1411" s="111" t="s">
        <v>13</v>
      </c>
      <c r="J1411" s="112"/>
      <c r="K1411" s="110"/>
      <c r="L1411" s="110"/>
      <c r="M1411" s="110"/>
      <c r="N1411" s="110"/>
      <c r="O1411" s="113"/>
      <c r="P1411" s="330" t="str">
        <f t="shared" si="487"/>
        <v>ins</v>
      </c>
      <c r="Q1411" s="362">
        <f>Q1407</f>
        <v>0</v>
      </c>
      <c r="R1411" s="148" t="s">
        <v>14</v>
      </c>
      <c r="S1411" s="148" t="s">
        <v>15</v>
      </c>
      <c r="T1411" s="149" t="s">
        <v>16</v>
      </c>
      <c r="U1411" s="118" t="s">
        <v>34</v>
      </c>
      <c r="V1411" s="89">
        <f t="shared" si="485"/>
        <v>0</v>
      </c>
      <c r="W1411" s="118" t="s">
        <v>17</v>
      </c>
      <c r="X1411" s="150" t="s">
        <v>18</v>
      </c>
      <c r="Y1411" s="151" t="s">
        <v>19</v>
      </c>
      <c r="Z1411" s="26"/>
      <c r="AA1411" s="27"/>
      <c r="AB1411" s="152" t="s">
        <v>20</v>
      </c>
      <c r="AC1411" s="27"/>
      <c r="AD1411" s="153" t="s">
        <v>21</v>
      </c>
      <c r="AE1411" s="154" t="s">
        <v>33</v>
      </c>
      <c r="AF1411" s="27"/>
      <c r="AG1411" s="155" t="s">
        <v>23</v>
      </c>
      <c r="AH1411" s="156" t="s">
        <v>24</v>
      </c>
      <c r="AI1411" s="27"/>
      <c r="AJ1411" s="157" t="s">
        <v>25</v>
      </c>
      <c r="AK1411" s="26"/>
      <c r="AL1411" s="27"/>
      <c r="AM1411" s="158"/>
      <c r="AN1411" s="159" t="s">
        <v>26</v>
      </c>
      <c r="AO1411" s="27"/>
      <c r="AP1411" s="160" t="s">
        <v>27</v>
      </c>
      <c r="AQ1411" s="26"/>
      <c r="AR1411" s="27"/>
      <c r="AS1411" s="161" t="s">
        <v>28</v>
      </c>
      <c r="AT1411" s="27"/>
      <c r="AU1411" s="131"/>
      <c r="AV1411" s="132" t="s">
        <v>29</v>
      </c>
      <c r="AW1411" s="133" t="s">
        <v>30</v>
      </c>
      <c r="AX1411" s="134" t="s">
        <v>31</v>
      </c>
    </row>
    <row r="1412" spans="1:50" ht="26.25" hidden="1" customHeight="1" x14ac:dyDescent="0.3">
      <c r="A1412" s="77"/>
      <c r="B1412" s="78"/>
      <c r="C1412" s="79" t="s">
        <v>6</v>
      </c>
      <c r="D1412" s="79" t="s">
        <v>7</v>
      </c>
      <c r="E1412" s="80" t="s">
        <v>8</v>
      </c>
      <c r="F1412" s="80" t="s">
        <v>8</v>
      </c>
      <c r="G1412" s="80" t="s">
        <v>8</v>
      </c>
      <c r="H1412" s="80" t="s">
        <v>8</v>
      </c>
      <c r="I1412" s="80" t="s">
        <v>8</v>
      </c>
      <c r="J1412" s="81"/>
      <c r="K1412" s="82"/>
      <c r="L1412" s="82"/>
      <c r="M1412" s="82"/>
      <c r="N1412" s="82"/>
      <c r="O1412" s="135"/>
      <c r="P1412" s="329" t="str">
        <f t="shared" ref="P1412:P1413" si="488">P1406</f>
        <v>ins</v>
      </c>
      <c r="Q1412" s="325"/>
      <c r="R1412" s="138"/>
      <c r="S1412" s="139"/>
      <c r="T1412" s="87" t="s">
        <v>10</v>
      </c>
      <c r="U1412" s="88" t="s">
        <v>35</v>
      </c>
      <c r="V1412" s="89">
        <f t="shared" si="485"/>
        <v>0</v>
      </c>
      <c r="W1412" s="90"/>
      <c r="X1412" s="91" t="str">
        <f>X1406</f>
        <v>Instalatérské práce</v>
      </c>
      <c r="Y1412" s="92"/>
      <c r="Z1412" s="92"/>
      <c r="AA1412" s="92"/>
      <c r="AB1412" s="93" t="s">
        <v>10</v>
      </c>
      <c r="AC1412" s="94"/>
      <c r="AD1412" s="95"/>
      <c r="AE1412" s="97"/>
      <c r="AF1412" s="97"/>
      <c r="AG1412" s="97"/>
      <c r="AH1412" s="97"/>
      <c r="AI1412" s="97"/>
      <c r="AJ1412" s="98"/>
      <c r="AK1412" s="98"/>
      <c r="AL1412" s="140"/>
      <c r="AM1412" s="108"/>
      <c r="AN1412" s="141"/>
      <c r="AO1412" s="141"/>
      <c r="AP1412" s="103"/>
      <c r="AQ1412" s="104"/>
      <c r="AR1412" s="142"/>
      <c r="AS1412" s="143"/>
      <c r="AT1412" s="143"/>
      <c r="AU1412" s="144"/>
      <c r="AV1412" s="106"/>
      <c r="AW1412" s="107"/>
      <c r="AX1412" s="107"/>
    </row>
    <row r="1413" spans="1:50" ht="39.6" hidden="1" x14ac:dyDescent="0.3">
      <c r="A1413" s="108"/>
      <c r="B1413" s="109"/>
      <c r="C1413" s="110"/>
      <c r="D1413" s="110"/>
      <c r="E1413" s="111" t="s">
        <v>13</v>
      </c>
      <c r="F1413" s="111" t="s">
        <v>13</v>
      </c>
      <c r="G1413" s="111" t="s">
        <v>13</v>
      </c>
      <c r="H1413" s="111" t="s">
        <v>13</v>
      </c>
      <c r="I1413" s="111" t="s">
        <v>13</v>
      </c>
      <c r="J1413" s="112"/>
      <c r="K1413" s="110"/>
      <c r="L1413" s="110"/>
      <c r="M1413" s="110"/>
      <c r="N1413" s="110"/>
      <c r="O1413" s="113"/>
      <c r="P1413" s="331" t="str">
        <f t="shared" si="488"/>
        <v>ins</v>
      </c>
      <c r="Q1413" s="364">
        <f>Q1407</f>
        <v>0</v>
      </c>
      <c r="R1413" s="165" t="s">
        <v>14</v>
      </c>
      <c r="S1413" s="165" t="s">
        <v>15</v>
      </c>
      <c r="T1413" s="166" t="s">
        <v>16</v>
      </c>
      <c r="U1413" s="118" t="s">
        <v>35</v>
      </c>
      <c r="V1413" s="89">
        <f t="shared" si="485"/>
        <v>0</v>
      </c>
      <c r="W1413" s="118" t="s">
        <v>17</v>
      </c>
      <c r="X1413" s="167" t="s">
        <v>18</v>
      </c>
      <c r="Y1413" s="168" t="s">
        <v>19</v>
      </c>
      <c r="Z1413" s="26"/>
      <c r="AA1413" s="27"/>
      <c r="AB1413" s="169" t="s">
        <v>20</v>
      </c>
      <c r="AC1413" s="27"/>
      <c r="AD1413" s="170" t="s">
        <v>21</v>
      </c>
      <c r="AE1413" s="171" t="s">
        <v>33</v>
      </c>
      <c r="AF1413" s="27"/>
      <c r="AG1413" s="172" t="s">
        <v>23</v>
      </c>
      <c r="AH1413" s="173" t="s">
        <v>24</v>
      </c>
      <c r="AI1413" s="27"/>
      <c r="AJ1413" s="174" t="s">
        <v>25</v>
      </c>
      <c r="AK1413" s="26"/>
      <c r="AL1413" s="27"/>
      <c r="AM1413" s="175"/>
      <c r="AN1413" s="176" t="s">
        <v>26</v>
      </c>
      <c r="AO1413" s="27"/>
      <c r="AP1413" s="177" t="s">
        <v>27</v>
      </c>
      <c r="AQ1413" s="26"/>
      <c r="AR1413" s="27"/>
      <c r="AS1413" s="178" t="s">
        <v>28</v>
      </c>
      <c r="AT1413" s="27"/>
      <c r="AU1413" s="179"/>
      <c r="AV1413" s="132" t="s">
        <v>29</v>
      </c>
      <c r="AW1413" s="133" t="s">
        <v>30</v>
      </c>
      <c r="AX1413" s="134" t="s">
        <v>31</v>
      </c>
    </row>
    <row r="1414" spans="1:50" ht="17.25" hidden="1" customHeight="1" x14ac:dyDescent="0.3">
      <c r="A1414" s="180"/>
      <c r="B1414" s="181"/>
      <c r="C1414" s="182"/>
      <c r="D1414" s="183"/>
      <c r="E1414" s="462"/>
      <c r="F1414" s="463"/>
      <c r="G1414" s="183"/>
      <c r="H1414" s="183"/>
      <c r="I1414" s="190"/>
      <c r="J1414" s="188"/>
      <c r="K1414" s="216"/>
      <c r="L1414" s="186"/>
      <c r="M1414" s="186"/>
      <c r="N1414" s="187"/>
      <c r="O1414" s="191"/>
      <c r="P1414" s="464" t="s">
        <v>1497</v>
      </c>
      <c r="Q1414" s="218"/>
      <c r="R1414" s="194">
        <f>[1]Harmonogram!N48</f>
        <v>0</v>
      </c>
      <c r="S1414" s="194">
        <f>[1]Harmonogram!O48</f>
        <v>7</v>
      </c>
      <c r="T1414" s="195" t="s">
        <v>36</v>
      </c>
      <c r="U1414" s="196">
        <v>0</v>
      </c>
      <c r="V1414" s="89">
        <f t="shared" si="485"/>
        <v>0</v>
      </c>
      <c r="W1414" s="197"/>
      <c r="X1414" s="198" t="str">
        <f>[1]Harmonogram!K48</f>
        <v>instalatéři - rozvody potrubí</v>
      </c>
      <c r="Y1414" s="199"/>
      <c r="Z1414" s="199"/>
      <c r="AA1414" s="200"/>
      <c r="AB1414" s="201"/>
      <c r="AC1414" s="201"/>
      <c r="AD1414" s="202"/>
      <c r="AE1414" s="202"/>
      <c r="AF1414" s="202"/>
      <c r="AG1414" s="202"/>
      <c r="AH1414" s="202"/>
      <c r="AI1414" s="202"/>
      <c r="AJ1414" s="201"/>
      <c r="AK1414" s="201"/>
      <c r="AL1414" s="333"/>
      <c r="AM1414" s="204"/>
      <c r="AN1414" s="205"/>
      <c r="AO1414" s="206"/>
      <c r="AP1414" s="207"/>
      <c r="AQ1414" s="208"/>
      <c r="AR1414" s="334"/>
      <c r="AS1414" s="335"/>
      <c r="AT1414" s="336"/>
      <c r="AU1414" s="211"/>
      <c r="AV1414" s="212"/>
      <c r="AW1414" s="212"/>
      <c r="AX1414" s="212"/>
    </row>
    <row r="1415" spans="1:50" ht="17.25" hidden="1" customHeight="1" x14ac:dyDescent="0.3">
      <c r="A1415" s="213"/>
      <c r="B1415" s="214"/>
      <c r="C1415" s="215"/>
      <c r="D1415" s="186"/>
      <c r="E1415" s="184"/>
      <c r="F1415" s="185"/>
      <c r="G1415" s="186"/>
      <c r="H1415" s="186"/>
      <c r="I1415" s="187"/>
      <c r="J1415" s="188"/>
      <c r="K1415" s="216"/>
      <c r="L1415" s="186"/>
      <c r="M1415" s="186"/>
      <c r="N1415" s="187"/>
      <c r="O1415" s="191"/>
      <c r="P1415" s="464" t="s">
        <v>1497</v>
      </c>
      <c r="Q1415" s="218"/>
      <c r="R1415" s="219">
        <f t="shared" ref="R1415:R1591" si="489">$R$1414</f>
        <v>0</v>
      </c>
      <c r="S1415" s="219">
        <f t="shared" ref="S1415:S1591" si="490">$S$1414</f>
        <v>7</v>
      </c>
      <c r="T1415" s="195"/>
      <c r="U1415" s="196">
        <v>4</v>
      </c>
      <c r="V1415" s="89">
        <f t="shared" si="485"/>
        <v>0</v>
      </c>
      <c r="W1415" s="220" t="s">
        <v>1499</v>
      </c>
      <c r="X1415" s="221" t="s">
        <v>1500</v>
      </c>
      <c r="Y1415" s="222" t="s">
        <v>43</v>
      </c>
      <c r="Z1415" s="199"/>
      <c r="AA1415" s="199"/>
      <c r="AB1415" s="223">
        <v>0</v>
      </c>
      <c r="AC1415" s="224" t="s">
        <v>146</v>
      </c>
      <c r="AD1415" s="225">
        <f t="shared" ref="AD1415:AD1591" si="491">ROUND(AV1415*(AW1415/60),0)</f>
        <v>72</v>
      </c>
      <c r="AE1415" s="226">
        <f>CEILING(AD1415+AD1415*'[1]Nastavení cen'!$J$17,1)</f>
        <v>106</v>
      </c>
      <c r="AF1415" s="226">
        <f t="shared" ref="AF1415:AF1591" si="492">(AB1415*AE1415)</f>
        <v>0</v>
      </c>
      <c r="AG1415" s="241"/>
      <c r="AH1415" s="242"/>
      <c r="AI1415" s="242"/>
      <c r="AJ1415" s="228">
        <f t="shared" ref="AJ1415:AJ1591" si="493">AE1415+AH1415</f>
        <v>106</v>
      </c>
      <c r="AK1415" s="199"/>
      <c r="AL1415" s="229">
        <f t="shared" ref="AL1415:AL1591" si="494">AF1415+AI1415</f>
        <v>0</v>
      </c>
      <c r="AM1415" s="204"/>
      <c r="AN1415" s="230">
        <v>3</v>
      </c>
      <c r="AO1415" s="231" t="s">
        <v>41</v>
      </c>
      <c r="AP1415" s="232">
        <v>1</v>
      </c>
      <c r="AQ1415" s="233" t="s">
        <v>41</v>
      </c>
      <c r="AR1415" s="234">
        <f t="shared" ref="AR1415:AR1418" si="495">AB1415*AN1415*AP1415</f>
        <v>0</v>
      </c>
      <c r="AS1415" s="235"/>
      <c r="AT1415" s="236"/>
      <c r="AU1415" s="237"/>
      <c r="AV1415" s="238">
        <v>11</v>
      </c>
      <c r="AW1415" s="239">
        <f>'[1]Nastavení cen'!$H$17</f>
        <v>390</v>
      </c>
      <c r="AX1415" s="240"/>
    </row>
    <row r="1416" spans="1:50" ht="17.25" hidden="1" customHeight="1" x14ac:dyDescent="0.3">
      <c r="A1416" s="213"/>
      <c r="B1416" s="214"/>
      <c r="C1416" s="215"/>
      <c r="D1416" s="186"/>
      <c r="E1416" s="184"/>
      <c r="F1416" s="185"/>
      <c r="G1416" s="186"/>
      <c r="H1416" s="186"/>
      <c r="I1416" s="187"/>
      <c r="J1416" s="188"/>
      <c r="K1416" s="216"/>
      <c r="L1416" s="186"/>
      <c r="M1416" s="186"/>
      <c r="N1416" s="187"/>
      <c r="O1416" s="191"/>
      <c r="P1416" s="464" t="s">
        <v>1497</v>
      </c>
      <c r="Q1416" s="218"/>
      <c r="R1416" s="219">
        <f t="shared" si="489"/>
        <v>0</v>
      </c>
      <c r="S1416" s="219">
        <f t="shared" si="490"/>
        <v>7</v>
      </c>
      <c r="T1416" s="195"/>
      <c r="U1416" s="196">
        <v>4</v>
      </c>
      <c r="V1416" s="89">
        <f t="shared" si="485"/>
        <v>0</v>
      </c>
      <c r="W1416" s="220" t="s">
        <v>1499</v>
      </c>
      <c r="X1416" s="221" t="s">
        <v>1501</v>
      </c>
      <c r="Y1416" s="222" t="s">
        <v>43</v>
      </c>
      <c r="Z1416" s="199"/>
      <c r="AA1416" s="199"/>
      <c r="AB1416" s="223">
        <v>0</v>
      </c>
      <c r="AC1416" s="224" t="s">
        <v>146</v>
      </c>
      <c r="AD1416" s="225">
        <f t="shared" si="491"/>
        <v>111</v>
      </c>
      <c r="AE1416" s="226">
        <f>CEILING(AD1416+AD1416*'[1]Nastavení cen'!$J$17,1)</f>
        <v>163</v>
      </c>
      <c r="AF1416" s="226">
        <f t="shared" si="492"/>
        <v>0</v>
      </c>
      <c r="AG1416" s="241"/>
      <c r="AH1416" s="242"/>
      <c r="AI1416" s="242"/>
      <c r="AJ1416" s="228">
        <f t="shared" si="493"/>
        <v>163</v>
      </c>
      <c r="AK1416" s="199"/>
      <c r="AL1416" s="229">
        <f t="shared" si="494"/>
        <v>0</v>
      </c>
      <c r="AM1416" s="204"/>
      <c r="AN1416" s="230">
        <v>5</v>
      </c>
      <c r="AO1416" s="231" t="s">
        <v>41</v>
      </c>
      <c r="AP1416" s="232">
        <v>1</v>
      </c>
      <c r="AQ1416" s="233" t="s">
        <v>41</v>
      </c>
      <c r="AR1416" s="234">
        <f t="shared" si="495"/>
        <v>0</v>
      </c>
      <c r="AS1416" s="235"/>
      <c r="AT1416" s="236"/>
      <c r="AU1416" s="237"/>
      <c r="AV1416" s="238">
        <v>17</v>
      </c>
      <c r="AW1416" s="239">
        <f>'[1]Nastavení cen'!$H$17</f>
        <v>390</v>
      </c>
      <c r="AX1416" s="240"/>
    </row>
    <row r="1417" spans="1:50" ht="17.25" hidden="1" customHeight="1" x14ac:dyDescent="0.3">
      <c r="A1417" s="213"/>
      <c r="B1417" s="214"/>
      <c r="C1417" s="215"/>
      <c r="D1417" s="186"/>
      <c r="E1417" s="184"/>
      <c r="F1417" s="185"/>
      <c r="G1417" s="186"/>
      <c r="H1417" s="186"/>
      <c r="I1417" s="187"/>
      <c r="J1417" s="188"/>
      <c r="K1417" s="216"/>
      <c r="L1417" s="186"/>
      <c r="M1417" s="186"/>
      <c r="N1417" s="187"/>
      <c r="O1417" s="191"/>
      <c r="P1417" s="464" t="s">
        <v>1497</v>
      </c>
      <c r="Q1417" s="218"/>
      <c r="R1417" s="219">
        <f t="shared" si="489"/>
        <v>0</v>
      </c>
      <c r="S1417" s="219">
        <f t="shared" si="490"/>
        <v>7</v>
      </c>
      <c r="T1417" s="195"/>
      <c r="U1417" s="196">
        <v>4</v>
      </c>
      <c r="V1417" s="89">
        <f t="shared" si="485"/>
        <v>0</v>
      </c>
      <c r="W1417" s="220" t="s">
        <v>1499</v>
      </c>
      <c r="X1417" s="221" t="s">
        <v>1502</v>
      </c>
      <c r="Y1417" s="222" t="s">
        <v>43</v>
      </c>
      <c r="Z1417" s="199"/>
      <c r="AA1417" s="199"/>
      <c r="AB1417" s="223">
        <v>0</v>
      </c>
      <c r="AC1417" s="224" t="s">
        <v>146</v>
      </c>
      <c r="AD1417" s="225">
        <f t="shared" si="491"/>
        <v>137</v>
      </c>
      <c r="AE1417" s="226">
        <f>CEILING(AD1417+AD1417*'[1]Nastavení cen'!$J$17,1)</f>
        <v>201</v>
      </c>
      <c r="AF1417" s="226">
        <f t="shared" si="492"/>
        <v>0</v>
      </c>
      <c r="AG1417" s="241"/>
      <c r="AH1417" s="242"/>
      <c r="AI1417" s="242"/>
      <c r="AJ1417" s="228">
        <f t="shared" si="493"/>
        <v>201</v>
      </c>
      <c r="AK1417" s="199"/>
      <c r="AL1417" s="229">
        <f t="shared" si="494"/>
        <v>0</v>
      </c>
      <c r="AM1417" s="204"/>
      <c r="AN1417" s="230">
        <v>8</v>
      </c>
      <c r="AO1417" s="231" t="s">
        <v>41</v>
      </c>
      <c r="AP1417" s="232">
        <v>1</v>
      </c>
      <c r="AQ1417" s="233" t="s">
        <v>41</v>
      </c>
      <c r="AR1417" s="234">
        <f t="shared" si="495"/>
        <v>0</v>
      </c>
      <c r="AS1417" s="235"/>
      <c r="AT1417" s="236"/>
      <c r="AU1417" s="237"/>
      <c r="AV1417" s="238">
        <v>21</v>
      </c>
      <c r="AW1417" s="239">
        <f>'[1]Nastavení cen'!$H$17</f>
        <v>390</v>
      </c>
      <c r="AX1417" s="240"/>
    </row>
    <row r="1418" spans="1:50" ht="17.25" hidden="1" customHeight="1" x14ac:dyDescent="0.3">
      <c r="A1418" s="213"/>
      <c r="B1418" s="214"/>
      <c r="C1418" s="215"/>
      <c r="D1418" s="186"/>
      <c r="E1418" s="184"/>
      <c r="F1418" s="185"/>
      <c r="G1418" s="186"/>
      <c r="H1418" s="186"/>
      <c r="I1418" s="187"/>
      <c r="J1418" s="188"/>
      <c r="K1418" s="216"/>
      <c r="L1418" s="186"/>
      <c r="M1418" s="186"/>
      <c r="N1418" s="187"/>
      <c r="O1418" s="191"/>
      <c r="P1418" s="464" t="s">
        <v>1497</v>
      </c>
      <c r="Q1418" s="218"/>
      <c r="R1418" s="219">
        <f t="shared" si="489"/>
        <v>0</v>
      </c>
      <c r="S1418" s="219">
        <f t="shared" si="490"/>
        <v>7</v>
      </c>
      <c r="T1418" s="195"/>
      <c r="U1418" s="196">
        <v>4</v>
      </c>
      <c r="V1418" s="89">
        <f t="shared" si="485"/>
        <v>0</v>
      </c>
      <c r="W1418" s="220" t="s">
        <v>1499</v>
      </c>
      <c r="X1418" s="221" t="s">
        <v>1503</v>
      </c>
      <c r="Y1418" s="222" t="s">
        <v>43</v>
      </c>
      <c r="Z1418" s="199"/>
      <c r="AA1418" s="199"/>
      <c r="AB1418" s="223">
        <v>0</v>
      </c>
      <c r="AC1418" s="224" t="s">
        <v>146</v>
      </c>
      <c r="AD1418" s="225">
        <f t="shared" si="491"/>
        <v>150</v>
      </c>
      <c r="AE1418" s="226">
        <f>CEILING(AD1418+AD1418*'[1]Nastavení cen'!$J$17,1)</f>
        <v>219</v>
      </c>
      <c r="AF1418" s="226">
        <f t="shared" si="492"/>
        <v>0</v>
      </c>
      <c r="AG1418" s="241"/>
      <c r="AH1418" s="242"/>
      <c r="AI1418" s="242"/>
      <c r="AJ1418" s="228">
        <f t="shared" si="493"/>
        <v>219</v>
      </c>
      <c r="AK1418" s="199"/>
      <c r="AL1418" s="229">
        <f t="shared" si="494"/>
        <v>0</v>
      </c>
      <c r="AM1418" s="204"/>
      <c r="AN1418" s="230">
        <v>7</v>
      </c>
      <c r="AO1418" s="231" t="s">
        <v>41</v>
      </c>
      <c r="AP1418" s="232">
        <v>1</v>
      </c>
      <c r="AQ1418" s="233" t="s">
        <v>41</v>
      </c>
      <c r="AR1418" s="234">
        <f t="shared" si="495"/>
        <v>0</v>
      </c>
      <c r="AS1418" s="235"/>
      <c r="AT1418" s="236"/>
      <c r="AU1418" s="237"/>
      <c r="AV1418" s="238">
        <v>23</v>
      </c>
      <c r="AW1418" s="239">
        <f>'[1]Nastavení cen'!$H$17</f>
        <v>390</v>
      </c>
      <c r="AX1418" s="240"/>
    </row>
    <row r="1419" spans="1:50" ht="17.25" hidden="1" customHeight="1" x14ac:dyDescent="0.3">
      <c r="A1419" s="213"/>
      <c r="B1419" s="214"/>
      <c r="C1419" s="215"/>
      <c r="D1419" s="186"/>
      <c r="E1419" s="184"/>
      <c r="F1419" s="185"/>
      <c r="G1419" s="186"/>
      <c r="H1419" s="186"/>
      <c r="I1419" s="187"/>
      <c r="J1419" s="188"/>
      <c r="K1419" s="216"/>
      <c r="L1419" s="186"/>
      <c r="M1419" s="186"/>
      <c r="N1419" s="187"/>
      <c r="O1419" s="191"/>
      <c r="P1419" s="464" t="s">
        <v>1497</v>
      </c>
      <c r="Q1419" s="218"/>
      <c r="R1419" s="219">
        <f t="shared" si="489"/>
        <v>0</v>
      </c>
      <c r="S1419" s="219">
        <f t="shared" si="490"/>
        <v>7</v>
      </c>
      <c r="T1419" s="195"/>
      <c r="U1419" s="196">
        <v>4</v>
      </c>
      <c r="V1419" s="89">
        <f t="shared" si="485"/>
        <v>0</v>
      </c>
      <c r="W1419" s="220" t="s">
        <v>1504</v>
      </c>
      <c r="X1419" s="221" t="s">
        <v>1505</v>
      </c>
      <c r="Y1419" s="222" t="s">
        <v>43</v>
      </c>
      <c r="Z1419" s="199"/>
      <c r="AA1419" s="199"/>
      <c r="AB1419" s="223">
        <v>0</v>
      </c>
      <c r="AC1419" s="224" t="s">
        <v>146</v>
      </c>
      <c r="AD1419" s="225">
        <f t="shared" si="491"/>
        <v>78</v>
      </c>
      <c r="AE1419" s="226">
        <f>CEILING(AD1419+AD1419*'[1]Nastavení cen'!$J$17,1)</f>
        <v>114</v>
      </c>
      <c r="AF1419" s="226">
        <f t="shared" si="492"/>
        <v>0</v>
      </c>
      <c r="AG1419" s="241"/>
      <c r="AH1419" s="242"/>
      <c r="AI1419" s="242"/>
      <c r="AJ1419" s="228">
        <f t="shared" si="493"/>
        <v>114</v>
      </c>
      <c r="AK1419" s="199"/>
      <c r="AL1419" s="229">
        <f t="shared" si="494"/>
        <v>0</v>
      </c>
      <c r="AM1419" s="204"/>
      <c r="AN1419" s="230">
        <v>3</v>
      </c>
      <c r="AO1419" s="231" t="s">
        <v>41</v>
      </c>
      <c r="AP1419" s="435">
        <v>1</v>
      </c>
      <c r="AQ1419" s="233">
        <f t="shared" ref="AQ1419:AQ1428" si="496">AB1419*AN1419*AP1419</f>
        <v>0</v>
      </c>
      <c r="AR1419" s="234"/>
      <c r="AS1419" s="235"/>
      <c r="AT1419" s="236"/>
      <c r="AU1419" s="237"/>
      <c r="AV1419" s="238">
        <v>12</v>
      </c>
      <c r="AW1419" s="239">
        <f>'[1]Nastavení cen'!$H$17</f>
        <v>390</v>
      </c>
      <c r="AX1419" s="240"/>
    </row>
    <row r="1420" spans="1:50" ht="17.25" hidden="1" customHeight="1" x14ac:dyDescent="0.3">
      <c r="A1420" s="213"/>
      <c r="B1420" s="214"/>
      <c r="C1420" s="215"/>
      <c r="D1420" s="186"/>
      <c r="E1420" s="184"/>
      <c r="F1420" s="185"/>
      <c r="G1420" s="186"/>
      <c r="H1420" s="186"/>
      <c r="I1420" s="187"/>
      <c r="J1420" s="188"/>
      <c r="K1420" s="216"/>
      <c r="L1420" s="186"/>
      <c r="M1420" s="186"/>
      <c r="N1420" s="187"/>
      <c r="O1420" s="191"/>
      <c r="P1420" s="464" t="s">
        <v>1497</v>
      </c>
      <c r="Q1420" s="218"/>
      <c r="R1420" s="219">
        <f t="shared" si="489"/>
        <v>0</v>
      </c>
      <c r="S1420" s="219">
        <f t="shared" si="490"/>
        <v>7</v>
      </c>
      <c r="T1420" s="195"/>
      <c r="U1420" s="196">
        <v>4</v>
      </c>
      <c r="V1420" s="89">
        <f t="shared" si="485"/>
        <v>0</v>
      </c>
      <c r="W1420" s="220" t="s">
        <v>1504</v>
      </c>
      <c r="X1420" s="221" t="s">
        <v>1506</v>
      </c>
      <c r="Y1420" s="222" t="s">
        <v>43</v>
      </c>
      <c r="Z1420" s="199"/>
      <c r="AA1420" s="199"/>
      <c r="AB1420" s="223">
        <v>0</v>
      </c>
      <c r="AC1420" s="224" t="s">
        <v>146</v>
      </c>
      <c r="AD1420" s="225">
        <f t="shared" si="491"/>
        <v>124</v>
      </c>
      <c r="AE1420" s="226">
        <f>CEILING(AD1420+AD1420*'[1]Nastavení cen'!$J$17,1)</f>
        <v>182</v>
      </c>
      <c r="AF1420" s="226">
        <f t="shared" si="492"/>
        <v>0</v>
      </c>
      <c r="AG1420" s="241"/>
      <c r="AH1420" s="242"/>
      <c r="AI1420" s="242"/>
      <c r="AJ1420" s="228">
        <f t="shared" si="493"/>
        <v>182</v>
      </c>
      <c r="AK1420" s="199"/>
      <c r="AL1420" s="229">
        <f t="shared" si="494"/>
        <v>0</v>
      </c>
      <c r="AM1420" s="204"/>
      <c r="AN1420" s="230">
        <v>10</v>
      </c>
      <c r="AO1420" s="231" t="s">
        <v>41</v>
      </c>
      <c r="AP1420" s="435">
        <v>1</v>
      </c>
      <c r="AQ1420" s="233">
        <f t="shared" si="496"/>
        <v>0</v>
      </c>
      <c r="AR1420" s="234"/>
      <c r="AS1420" s="235"/>
      <c r="AT1420" s="236"/>
      <c r="AU1420" s="237"/>
      <c r="AV1420" s="238">
        <v>19</v>
      </c>
      <c r="AW1420" s="239">
        <f>'[1]Nastavení cen'!$H$17</f>
        <v>390</v>
      </c>
      <c r="AX1420" s="240"/>
    </row>
    <row r="1421" spans="1:50" ht="17.25" hidden="1" customHeight="1" x14ac:dyDescent="0.3">
      <c r="A1421" s="213"/>
      <c r="B1421" s="214"/>
      <c r="C1421" s="215"/>
      <c r="D1421" s="186"/>
      <c r="E1421" s="184"/>
      <c r="F1421" s="185"/>
      <c r="G1421" s="186"/>
      <c r="H1421" s="186"/>
      <c r="I1421" s="187"/>
      <c r="J1421" s="188"/>
      <c r="K1421" s="216"/>
      <c r="L1421" s="186"/>
      <c r="M1421" s="186"/>
      <c r="N1421" s="187"/>
      <c r="O1421" s="191"/>
      <c r="P1421" s="464" t="s">
        <v>1497</v>
      </c>
      <c r="Q1421" s="218"/>
      <c r="R1421" s="219">
        <f t="shared" si="489"/>
        <v>0</v>
      </c>
      <c r="S1421" s="219">
        <f t="shared" si="490"/>
        <v>7</v>
      </c>
      <c r="T1421" s="195"/>
      <c r="U1421" s="196">
        <v>4</v>
      </c>
      <c r="V1421" s="89">
        <f t="shared" si="485"/>
        <v>0</v>
      </c>
      <c r="W1421" s="220" t="s">
        <v>1504</v>
      </c>
      <c r="X1421" s="221" t="s">
        <v>1507</v>
      </c>
      <c r="Y1421" s="222" t="s">
        <v>43</v>
      </c>
      <c r="Z1421" s="199"/>
      <c r="AA1421" s="199"/>
      <c r="AB1421" s="223">
        <v>0</v>
      </c>
      <c r="AC1421" s="224" t="s">
        <v>146</v>
      </c>
      <c r="AD1421" s="225">
        <f t="shared" si="491"/>
        <v>156</v>
      </c>
      <c r="AE1421" s="226">
        <f>CEILING(AD1421+AD1421*'[1]Nastavení cen'!$J$17,1)</f>
        <v>228</v>
      </c>
      <c r="AF1421" s="226">
        <f t="shared" si="492"/>
        <v>0</v>
      </c>
      <c r="AG1421" s="241"/>
      <c r="AH1421" s="242"/>
      <c r="AI1421" s="242"/>
      <c r="AJ1421" s="228">
        <f t="shared" si="493"/>
        <v>228</v>
      </c>
      <c r="AK1421" s="199"/>
      <c r="AL1421" s="229">
        <f t="shared" si="494"/>
        <v>0</v>
      </c>
      <c r="AM1421" s="204"/>
      <c r="AN1421" s="230">
        <v>8</v>
      </c>
      <c r="AO1421" s="231" t="s">
        <v>41</v>
      </c>
      <c r="AP1421" s="435">
        <v>1</v>
      </c>
      <c r="AQ1421" s="233">
        <f t="shared" si="496"/>
        <v>0</v>
      </c>
      <c r="AR1421" s="234" t="s">
        <v>41</v>
      </c>
      <c r="AS1421" s="235"/>
      <c r="AT1421" s="236"/>
      <c r="AU1421" s="237"/>
      <c r="AV1421" s="238">
        <v>24</v>
      </c>
      <c r="AW1421" s="239">
        <f>'[1]Nastavení cen'!$H$17</f>
        <v>390</v>
      </c>
      <c r="AX1421" s="240"/>
    </row>
    <row r="1422" spans="1:50" ht="17.25" hidden="1" customHeight="1" x14ac:dyDescent="0.3">
      <c r="A1422" s="213"/>
      <c r="B1422" s="214"/>
      <c r="C1422" s="215"/>
      <c r="D1422" s="186"/>
      <c r="E1422" s="184"/>
      <c r="F1422" s="185"/>
      <c r="G1422" s="186"/>
      <c r="H1422" s="186"/>
      <c r="I1422" s="187"/>
      <c r="J1422" s="188"/>
      <c r="K1422" s="216"/>
      <c r="L1422" s="186"/>
      <c r="M1422" s="186"/>
      <c r="N1422" s="187"/>
      <c r="O1422" s="191"/>
      <c r="P1422" s="464" t="s">
        <v>1497</v>
      </c>
      <c r="Q1422" s="218"/>
      <c r="R1422" s="219">
        <f t="shared" si="489"/>
        <v>0</v>
      </c>
      <c r="S1422" s="219">
        <f t="shared" si="490"/>
        <v>7</v>
      </c>
      <c r="T1422" s="195"/>
      <c r="U1422" s="196">
        <v>4</v>
      </c>
      <c r="V1422" s="89">
        <f t="shared" si="485"/>
        <v>0</v>
      </c>
      <c r="W1422" s="220" t="s">
        <v>1504</v>
      </c>
      <c r="X1422" s="221" t="s">
        <v>1508</v>
      </c>
      <c r="Y1422" s="222" t="s">
        <v>43</v>
      </c>
      <c r="Z1422" s="199"/>
      <c r="AA1422" s="199"/>
      <c r="AB1422" s="223">
        <v>0</v>
      </c>
      <c r="AC1422" s="224" t="s">
        <v>146</v>
      </c>
      <c r="AD1422" s="225">
        <f t="shared" si="491"/>
        <v>169</v>
      </c>
      <c r="AE1422" s="226">
        <f>CEILING(AD1422+AD1422*'[1]Nastavení cen'!$J$17,1)</f>
        <v>247</v>
      </c>
      <c r="AF1422" s="226">
        <f t="shared" si="492"/>
        <v>0</v>
      </c>
      <c r="AG1422" s="241"/>
      <c r="AH1422" s="242"/>
      <c r="AI1422" s="242"/>
      <c r="AJ1422" s="228">
        <f t="shared" si="493"/>
        <v>247</v>
      </c>
      <c r="AK1422" s="199"/>
      <c r="AL1422" s="229">
        <f t="shared" si="494"/>
        <v>0</v>
      </c>
      <c r="AM1422" s="204"/>
      <c r="AN1422" s="230">
        <v>7</v>
      </c>
      <c r="AO1422" s="231" t="s">
        <v>41</v>
      </c>
      <c r="AP1422" s="435">
        <v>1</v>
      </c>
      <c r="AQ1422" s="233">
        <f t="shared" si="496"/>
        <v>0</v>
      </c>
      <c r="AR1422" s="234" t="s">
        <v>41</v>
      </c>
      <c r="AS1422" s="235"/>
      <c r="AT1422" s="236"/>
      <c r="AU1422" s="237"/>
      <c r="AV1422" s="238">
        <v>26</v>
      </c>
      <c r="AW1422" s="239">
        <f>'[1]Nastavení cen'!$H$17</f>
        <v>390</v>
      </c>
      <c r="AX1422" s="240"/>
    </row>
    <row r="1423" spans="1:50" ht="17.25" hidden="1" customHeight="1" x14ac:dyDescent="0.3">
      <c r="A1423" s="213"/>
      <c r="B1423" s="214"/>
      <c r="C1423" s="215"/>
      <c r="D1423" s="186"/>
      <c r="E1423" s="184"/>
      <c r="F1423" s="185"/>
      <c r="G1423" s="186"/>
      <c r="H1423" s="186"/>
      <c r="I1423" s="187"/>
      <c r="J1423" s="188"/>
      <c r="K1423" s="216"/>
      <c r="L1423" s="186"/>
      <c r="M1423" s="186"/>
      <c r="N1423" s="187"/>
      <c r="O1423" s="191"/>
      <c r="P1423" s="464" t="s">
        <v>1497</v>
      </c>
      <c r="Q1423" s="218"/>
      <c r="R1423" s="219">
        <f t="shared" si="489"/>
        <v>0</v>
      </c>
      <c r="S1423" s="219">
        <f t="shared" si="490"/>
        <v>7</v>
      </c>
      <c r="T1423" s="195"/>
      <c r="U1423" s="196">
        <v>4</v>
      </c>
      <c r="V1423" s="89">
        <f t="shared" si="485"/>
        <v>0</v>
      </c>
      <c r="W1423" s="220" t="s">
        <v>1509</v>
      </c>
      <c r="X1423" s="221" t="s">
        <v>1510</v>
      </c>
      <c r="Y1423" s="222" t="s">
        <v>43</v>
      </c>
      <c r="Z1423" s="199"/>
      <c r="AA1423" s="199"/>
      <c r="AB1423" s="223">
        <v>0</v>
      </c>
      <c r="AC1423" s="224" t="s">
        <v>146</v>
      </c>
      <c r="AD1423" s="225">
        <f t="shared" si="491"/>
        <v>137</v>
      </c>
      <c r="AE1423" s="226">
        <f>CEILING(AD1423+AD1423*'[1]Nastavení cen'!$J$17,1)</f>
        <v>201</v>
      </c>
      <c r="AF1423" s="226">
        <f t="shared" si="492"/>
        <v>0</v>
      </c>
      <c r="AG1423" s="241"/>
      <c r="AH1423" s="242"/>
      <c r="AI1423" s="242"/>
      <c r="AJ1423" s="228">
        <f t="shared" si="493"/>
        <v>201</v>
      </c>
      <c r="AK1423" s="199"/>
      <c r="AL1423" s="229">
        <f t="shared" si="494"/>
        <v>0</v>
      </c>
      <c r="AM1423" s="204"/>
      <c r="AN1423" s="230">
        <v>3</v>
      </c>
      <c r="AO1423" s="231" t="s">
        <v>41</v>
      </c>
      <c r="AP1423" s="435">
        <v>1</v>
      </c>
      <c r="AQ1423" s="233">
        <f t="shared" si="496"/>
        <v>0</v>
      </c>
      <c r="AR1423" s="234" t="s">
        <v>41</v>
      </c>
      <c r="AS1423" s="235"/>
      <c r="AT1423" s="236"/>
      <c r="AU1423" s="237"/>
      <c r="AV1423" s="238">
        <v>21</v>
      </c>
      <c r="AW1423" s="239">
        <f>'[1]Nastavení cen'!$H$17</f>
        <v>390</v>
      </c>
      <c r="AX1423" s="240"/>
    </row>
    <row r="1424" spans="1:50" ht="17.25" hidden="1" customHeight="1" x14ac:dyDescent="0.3">
      <c r="A1424" s="213"/>
      <c r="B1424" s="214"/>
      <c r="C1424" s="215"/>
      <c r="D1424" s="186"/>
      <c r="E1424" s="184"/>
      <c r="F1424" s="185"/>
      <c r="G1424" s="186"/>
      <c r="H1424" s="186"/>
      <c r="I1424" s="187"/>
      <c r="J1424" s="188"/>
      <c r="K1424" s="216"/>
      <c r="L1424" s="186"/>
      <c r="M1424" s="186"/>
      <c r="N1424" s="187"/>
      <c r="O1424" s="191"/>
      <c r="P1424" s="464" t="s">
        <v>1497</v>
      </c>
      <c r="Q1424" s="218"/>
      <c r="R1424" s="219">
        <f t="shared" si="489"/>
        <v>0</v>
      </c>
      <c r="S1424" s="219">
        <f t="shared" si="490"/>
        <v>7</v>
      </c>
      <c r="T1424" s="195"/>
      <c r="U1424" s="196">
        <v>4</v>
      </c>
      <c r="V1424" s="89">
        <f t="shared" si="485"/>
        <v>0</v>
      </c>
      <c r="W1424" s="220" t="s">
        <v>1509</v>
      </c>
      <c r="X1424" s="221" t="s">
        <v>1511</v>
      </c>
      <c r="Y1424" s="222" t="s">
        <v>43</v>
      </c>
      <c r="Z1424" s="199"/>
      <c r="AA1424" s="199"/>
      <c r="AB1424" s="223">
        <v>0</v>
      </c>
      <c r="AC1424" s="224" t="s">
        <v>146</v>
      </c>
      <c r="AD1424" s="225">
        <f t="shared" si="491"/>
        <v>208</v>
      </c>
      <c r="AE1424" s="226">
        <f>CEILING(AD1424+AD1424*'[1]Nastavení cen'!$J$17,1)</f>
        <v>304</v>
      </c>
      <c r="AF1424" s="226">
        <f t="shared" si="492"/>
        <v>0</v>
      </c>
      <c r="AG1424" s="241"/>
      <c r="AH1424" s="242"/>
      <c r="AI1424" s="242"/>
      <c r="AJ1424" s="228">
        <f t="shared" si="493"/>
        <v>304</v>
      </c>
      <c r="AK1424" s="199"/>
      <c r="AL1424" s="229">
        <f t="shared" si="494"/>
        <v>0</v>
      </c>
      <c r="AM1424" s="204"/>
      <c r="AN1424" s="230">
        <v>5</v>
      </c>
      <c r="AO1424" s="231" t="s">
        <v>41</v>
      </c>
      <c r="AP1424" s="435">
        <v>1</v>
      </c>
      <c r="AQ1424" s="233">
        <f t="shared" si="496"/>
        <v>0</v>
      </c>
      <c r="AR1424" s="234" t="s">
        <v>41</v>
      </c>
      <c r="AS1424" s="235"/>
      <c r="AT1424" s="236"/>
      <c r="AU1424" s="237"/>
      <c r="AV1424" s="238">
        <v>32</v>
      </c>
      <c r="AW1424" s="239">
        <f>'[1]Nastavení cen'!$H$17</f>
        <v>390</v>
      </c>
      <c r="AX1424" s="240"/>
    </row>
    <row r="1425" spans="1:50" ht="17.25" hidden="1" customHeight="1" x14ac:dyDescent="0.3">
      <c r="A1425" s="213"/>
      <c r="B1425" s="214"/>
      <c r="C1425" s="215"/>
      <c r="D1425" s="186"/>
      <c r="E1425" s="184"/>
      <c r="F1425" s="185"/>
      <c r="G1425" s="186"/>
      <c r="H1425" s="186"/>
      <c r="I1425" s="187"/>
      <c r="J1425" s="188"/>
      <c r="K1425" s="216"/>
      <c r="L1425" s="186"/>
      <c r="M1425" s="186"/>
      <c r="N1425" s="187"/>
      <c r="O1425" s="191"/>
      <c r="P1425" s="464" t="s">
        <v>1497</v>
      </c>
      <c r="Q1425" s="218"/>
      <c r="R1425" s="219">
        <f t="shared" si="489"/>
        <v>0</v>
      </c>
      <c r="S1425" s="219">
        <f t="shared" si="490"/>
        <v>7</v>
      </c>
      <c r="T1425" s="195"/>
      <c r="U1425" s="196">
        <v>4</v>
      </c>
      <c r="V1425" s="89">
        <f t="shared" si="485"/>
        <v>0</v>
      </c>
      <c r="W1425" s="220" t="s">
        <v>1509</v>
      </c>
      <c r="X1425" s="221" t="s">
        <v>1512</v>
      </c>
      <c r="Y1425" s="222" t="s">
        <v>43</v>
      </c>
      <c r="Z1425" s="199"/>
      <c r="AA1425" s="199"/>
      <c r="AB1425" s="223">
        <v>0</v>
      </c>
      <c r="AC1425" s="224" t="s">
        <v>146</v>
      </c>
      <c r="AD1425" s="225">
        <f t="shared" si="491"/>
        <v>306</v>
      </c>
      <c r="AE1425" s="226">
        <f>CEILING(AD1425+AD1425*'[1]Nastavení cen'!$J$17,1)</f>
        <v>447</v>
      </c>
      <c r="AF1425" s="226">
        <f t="shared" si="492"/>
        <v>0</v>
      </c>
      <c r="AG1425" s="241"/>
      <c r="AH1425" s="242"/>
      <c r="AI1425" s="242"/>
      <c r="AJ1425" s="228">
        <f t="shared" si="493"/>
        <v>447</v>
      </c>
      <c r="AK1425" s="199"/>
      <c r="AL1425" s="229">
        <f t="shared" si="494"/>
        <v>0</v>
      </c>
      <c r="AM1425" s="204"/>
      <c r="AN1425" s="230">
        <v>7</v>
      </c>
      <c r="AO1425" s="231" t="s">
        <v>41</v>
      </c>
      <c r="AP1425" s="435">
        <v>1</v>
      </c>
      <c r="AQ1425" s="233">
        <f t="shared" si="496"/>
        <v>0</v>
      </c>
      <c r="AR1425" s="234" t="s">
        <v>41</v>
      </c>
      <c r="AS1425" s="235"/>
      <c r="AT1425" s="236"/>
      <c r="AU1425" s="237"/>
      <c r="AV1425" s="238">
        <v>47</v>
      </c>
      <c r="AW1425" s="239">
        <f>'[1]Nastavení cen'!$H$17</f>
        <v>390</v>
      </c>
      <c r="AX1425" s="240"/>
    </row>
    <row r="1426" spans="1:50" ht="17.25" hidden="1" customHeight="1" x14ac:dyDescent="0.3">
      <c r="A1426" s="213"/>
      <c r="B1426" s="214"/>
      <c r="C1426" s="215"/>
      <c r="D1426" s="186"/>
      <c r="E1426" s="184"/>
      <c r="F1426" s="185"/>
      <c r="G1426" s="186"/>
      <c r="H1426" s="186"/>
      <c r="I1426" s="187"/>
      <c r="J1426" s="188"/>
      <c r="K1426" s="216"/>
      <c r="L1426" s="186"/>
      <c r="M1426" s="186"/>
      <c r="N1426" s="187"/>
      <c r="O1426" s="191"/>
      <c r="P1426" s="464" t="s">
        <v>1497</v>
      </c>
      <c r="Q1426" s="218"/>
      <c r="R1426" s="219">
        <f t="shared" si="489"/>
        <v>0</v>
      </c>
      <c r="S1426" s="219">
        <f t="shared" si="490"/>
        <v>7</v>
      </c>
      <c r="T1426" s="195"/>
      <c r="U1426" s="196">
        <v>4</v>
      </c>
      <c r="V1426" s="89">
        <f t="shared" si="485"/>
        <v>0</v>
      </c>
      <c r="W1426" s="220" t="s">
        <v>1509</v>
      </c>
      <c r="X1426" s="221" t="s">
        <v>1513</v>
      </c>
      <c r="Y1426" s="222" t="s">
        <v>43</v>
      </c>
      <c r="Z1426" s="199"/>
      <c r="AA1426" s="199"/>
      <c r="AB1426" s="223">
        <v>0</v>
      </c>
      <c r="AC1426" s="224" t="s">
        <v>146</v>
      </c>
      <c r="AD1426" s="225">
        <f t="shared" si="491"/>
        <v>306</v>
      </c>
      <c r="AE1426" s="226">
        <f>CEILING(AD1426+AD1426*'[1]Nastavení cen'!$J$17,1)</f>
        <v>447</v>
      </c>
      <c r="AF1426" s="226">
        <f t="shared" si="492"/>
        <v>0</v>
      </c>
      <c r="AG1426" s="241"/>
      <c r="AH1426" s="242"/>
      <c r="AI1426" s="242"/>
      <c r="AJ1426" s="228">
        <f t="shared" si="493"/>
        <v>447</v>
      </c>
      <c r="AK1426" s="199"/>
      <c r="AL1426" s="229">
        <f t="shared" si="494"/>
        <v>0</v>
      </c>
      <c r="AM1426" s="204"/>
      <c r="AN1426" s="230">
        <v>6</v>
      </c>
      <c r="AO1426" s="231" t="s">
        <v>41</v>
      </c>
      <c r="AP1426" s="435">
        <v>1</v>
      </c>
      <c r="AQ1426" s="233">
        <f t="shared" si="496"/>
        <v>0</v>
      </c>
      <c r="AR1426" s="234" t="s">
        <v>41</v>
      </c>
      <c r="AS1426" s="235"/>
      <c r="AT1426" s="236"/>
      <c r="AU1426" s="237"/>
      <c r="AV1426" s="238">
        <v>47</v>
      </c>
      <c r="AW1426" s="239">
        <f>'[1]Nastavení cen'!$H$17</f>
        <v>390</v>
      </c>
      <c r="AX1426" s="240"/>
    </row>
    <row r="1427" spans="1:50" ht="17.25" hidden="1" customHeight="1" x14ac:dyDescent="0.3">
      <c r="A1427" s="213"/>
      <c r="B1427" s="214"/>
      <c r="C1427" s="215"/>
      <c r="D1427" s="186"/>
      <c r="E1427" s="184"/>
      <c r="F1427" s="185"/>
      <c r="G1427" s="186"/>
      <c r="H1427" s="186"/>
      <c r="I1427" s="187"/>
      <c r="J1427" s="188"/>
      <c r="K1427" s="216"/>
      <c r="L1427" s="186"/>
      <c r="M1427" s="186"/>
      <c r="N1427" s="187"/>
      <c r="O1427" s="191"/>
      <c r="P1427" s="464" t="s">
        <v>1497</v>
      </c>
      <c r="Q1427" s="218"/>
      <c r="R1427" s="219">
        <f t="shared" si="489"/>
        <v>0</v>
      </c>
      <c r="S1427" s="219">
        <f t="shared" si="490"/>
        <v>7</v>
      </c>
      <c r="T1427" s="195"/>
      <c r="U1427" s="196">
        <v>4</v>
      </c>
      <c r="V1427" s="89">
        <f t="shared" si="485"/>
        <v>0</v>
      </c>
      <c r="W1427" s="220" t="s">
        <v>1509</v>
      </c>
      <c r="X1427" s="221" t="s">
        <v>1514</v>
      </c>
      <c r="Y1427" s="222" t="s">
        <v>43</v>
      </c>
      <c r="Z1427" s="199"/>
      <c r="AA1427" s="199"/>
      <c r="AB1427" s="223">
        <v>0</v>
      </c>
      <c r="AC1427" s="224" t="s">
        <v>146</v>
      </c>
      <c r="AD1427" s="225">
        <f t="shared" si="491"/>
        <v>351</v>
      </c>
      <c r="AE1427" s="226">
        <f>CEILING(AD1427+AD1427*'[1]Nastavení cen'!$J$17,1)</f>
        <v>513</v>
      </c>
      <c r="AF1427" s="226">
        <f t="shared" si="492"/>
        <v>0</v>
      </c>
      <c r="AG1427" s="241"/>
      <c r="AH1427" s="242"/>
      <c r="AI1427" s="242"/>
      <c r="AJ1427" s="228">
        <f t="shared" si="493"/>
        <v>513</v>
      </c>
      <c r="AK1427" s="199"/>
      <c r="AL1427" s="229">
        <f t="shared" si="494"/>
        <v>0</v>
      </c>
      <c r="AM1427" s="204"/>
      <c r="AN1427" s="230">
        <v>7</v>
      </c>
      <c r="AO1427" s="231" t="s">
        <v>41</v>
      </c>
      <c r="AP1427" s="435">
        <v>1</v>
      </c>
      <c r="AQ1427" s="233">
        <f t="shared" si="496"/>
        <v>0</v>
      </c>
      <c r="AR1427" s="234" t="s">
        <v>41</v>
      </c>
      <c r="AS1427" s="235"/>
      <c r="AT1427" s="236"/>
      <c r="AU1427" s="237"/>
      <c r="AV1427" s="238">
        <v>54</v>
      </c>
      <c r="AW1427" s="239">
        <f>'[1]Nastavení cen'!$H$17</f>
        <v>390</v>
      </c>
      <c r="AX1427" s="240"/>
    </row>
    <row r="1428" spans="1:50" ht="17.25" hidden="1" customHeight="1" x14ac:dyDescent="0.3">
      <c r="A1428" s="213"/>
      <c r="B1428" s="214"/>
      <c r="C1428" s="215"/>
      <c r="D1428" s="186"/>
      <c r="E1428" s="184"/>
      <c r="F1428" s="185"/>
      <c r="G1428" s="186"/>
      <c r="H1428" s="186"/>
      <c r="I1428" s="187"/>
      <c r="J1428" s="188"/>
      <c r="K1428" s="216"/>
      <c r="L1428" s="186"/>
      <c r="M1428" s="186"/>
      <c r="N1428" s="187"/>
      <c r="O1428" s="191"/>
      <c r="P1428" s="464" t="s">
        <v>1497</v>
      </c>
      <c r="Q1428" s="218"/>
      <c r="R1428" s="219">
        <f t="shared" si="489"/>
        <v>0</v>
      </c>
      <c r="S1428" s="219">
        <f t="shared" si="490"/>
        <v>7</v>
      </c>
      <c r="T1428" s="195"/>
      <c r="U1428" s="196">
        <v>4</v>
      </c>
      <c r="V1428" s="89">
        <f t="shared" si="485"/>
        <v>0</v>
      </c>
      <c r="W1428" s="220" t="s">
        <v>1515</v>
      </c>
      <c r="X1428" s="221" t="s">
        <v>1516</v>
      </c>
      <c r="Y1428" s="222" t="s">
        <v>43</v>
      </c>
      <c r="Z1428" s="199"/>
      <c r="AA1428" s="199"/>
      <c r="AB1428" s="223">
        <v>0</v>
      </c>
      <c r="AC1428" s="224" t="s">
        <v>40</v>
      </c>
      <c r="AD1428" s="225">
        <f t="shared" si="491"/>
        <v>91</v>
      </c>
      <c r="AE1428" s="226">
        <f>CEILING(AD1428+AD1428*'[1]Nastavení cen'!$J$17,1)</f>
        <v>133</v>
      </c>
      <c r="AF1428" s="226">
        <f t="shared" si="492"/>
        <v>0</v>
      </c>
      <c r="AG1428" s="241"/>
      <c r="AH1428" s="242"/>
      <c r="AI1428" s="242"/>
      <c r="AJ1428" s="228">
        <f t="shared" si="493"/>
        <v>133</v>
      </c>
      <c r="AK1428" s="199"/>
      <c r="AL1428" s="229">
        <f t="shared" si="494"/>
        <v>0</v>
      </c>
      <c r="AM1428" s="204"/>
      <c r="AN1428" s="230">
        <v>1</v>
      </c>
      <c r="AO1428" s="231" t="s">
        <v>41</v>
      </c>
      <c r="AP1428" s="435">
        <v>1</v>
      </c>
      <c r="AQ1428" s="233">
        <f t="shared" si="496"/>
        <v>0</v>
      </c>
      <c r="AR1428" s="234"/>
      <c r="AS1428" s="235"/>
      <c r="AT1428" s="236"/>
      <c r="AU1428" s="237"/>
      <c r="AV1428" s="238">
        <v>14</v>
      </c>
      <c r="AW1428" s="239">
        <f>'[1]Nastavení cen'!$H$17</f>
        <v>390</v>
      </c>
      <c r="AX1428" s="240"/>
    </row>
    <row r="1429" spans="1:50" ht="17.25" hidden="1" customHeight="1" x14ac:dyDescent="0.3">
      <c r="A1429" s="213"/>
      <c r="B1429" s="214"/>
      <c r="C1429" s="215"/>
      <c r="D1429" s="186"/>
      <c r="E1429" s="184"/>
      <c r="F1429" s="185"/>
      <c r="G1429" s="186"/>
      <c r="H1429" s="186"/>
      <c r="I1429" s="187"/>
      <c r="J1429" s="188"/>
      <c r="K1429" s="216"/>
      <c r="L1429" s="186"/>
      <c r="M1429" s="186"/>
      <c r="N1429" s="187"/>
      <c r="O1429" s="191"/>
      <c r="P1429" s="464" t="s">
        <v>1497</v>
      </c>
      <c r="Q1429" s="218"/>
      <c r="R1429" s="219">
        <f t="shared" si="489"/>
        <v>0</v>
      </c>
      <c r="S1429" s="219">
        <f t="shared" si="490"/>
        <v>7</v>
      </c>
      <c r="T1429" s="195"/>
      <c r="U1429" s="196">
        <v>4</v>
      </c>
      <c r="V1429" s="89">
        <f t="shared" si="485"/>
        <v>0</v>
      </c>
      <c r="W1429" s="220" t="s">
        <v>1517</v>
      </c>
      <c r="X1429" s="221" t="s">
        <v>1518</v>
      </c>
      <c r="Y1429" s="222" t="s">
        <v>43</v>
      </c>
      <c r="Z1429" s="199"/>
      <c r="AA1429" s="199"/>
      <c r="AB1429" s="223">
        <v>0</v>
      </c>
      <c r="AC1429" s="224" t="s">
        <v>40</v>
      </c>
      <c r="AD1429" s="225">
        <f t="shared" si="491"/>
        <v>85</v>
      </c>
      <c r="AE1429" s="226">
        <f>CEILING(AD1429+AD1429*'[1]Nastavení cen'!$J$17,1)</f>
        <v>125</v>
      </c>
      <c r="AF1429" s="226">
        <f t="shared" si="492"/>
        <v>0</v>
      </c>
      <c r="AG1429" s="241"/>
      <c r="AH1429" s="242"/>
      <c r="AI1429" s="242"/>
      <c r="AJ1429" s="228">
        <f t="shared" si="493"/>
        <v>125</v>
      </c>
      <c r="AK1429" s="199"/>
      <c r="AL1429" s="229">
        <f t="shared" si="494"/>
        <v>0</v>
      </c>
      <c r="AM1429" s="204"/>
      <c r="AN1429" s="230">
        <v>0.5</v>
      </c>
      <c r="AO1429" s="231" t="s">
        <v>41</v>
      </c>
      <c r="AP1429" s="232">
        <v>1</v>
      </c>
      <c r="AQ1429" s="233" t="s">
        <v>41</v>
      </c>
      <c r="AR1429" s="234">
        <f>AB1429*AN1429*AP1429</f>
        <v>0</v>
      </c>
      <c r="AS1429" s="235"/>
      <c r="AT1429" s="236"/>
      <c r="AU1429" s="237"/>
      <c r="AV1429" s="238">
        <v>13</v>
      </c>
      <c r="AW1429" s="239">
        <f>'[1]Nastavení cen'!$H$17</f>
        <v>390</v>
      </c>
      <c r="AX1429" s="240"/>
    </row>
    <row r="1430" spans="1:50" ht="17.25" hidden="1" customHeight="1" x14ac:dyDescent="0.3">
      <c r="A1430" s="213"/>
      <c r="B1430" s="214"/>
      <c r="C1430" s="215"/>
      <c r="D1430" s="186"/>
      <c r="E1430" s="184"/>
      <c r="F1430" s="185"/>
      <c r="G1430" s="186"/>
      <c r="H1430" s="186"/>
      <c r="I1430" s="187"/>
      <c r="J1430" s="188"/>
      <c r="K1430" s="216"/>
      <c r="L1430" s="186"/>
      <c r="M1430" s="186"/>
      <c r="N1430" s="187"/>
      <c r="O1430" s="191"/>
      <c r="P1430" s="464" t="s">
        <v>1497</v>
      </c>
      <c r="Q1430" s="218"/>
      <c r="R1430" s="219">
        <f t="shared" si="489"/>
        <v>0</v>
      </c>
      <c r="S1430" s="219">
        <f t="shared" si="490"/>
        <v>7</v>
      </c>
      <c r="T1430" s="195"/>
      <c r="U1430" s="196">
        <v>4</v>
      </c>
      <c r="V1430" s="89">
        <f t="shared" si="485"/>
        <v>0</v>
      </c>
      <c r="W1430" s="220" t="s">
        <v>1515</v>
      </c>
      <c r="X1430" s="221" t="s">
        <v>1519</v>
      </c>
      <c r="Y1430" s="222" t="s">
        <v>43</v>
      </c>
      <c r="Z1430" s="199"/>
      <c r="AA1430" s="199"/>
      <c r="AB1430" s="223">
        <v>0</v>
      </c>
      <c r="AC1430" s="224" t="s">
        <v>40</v>
      </c>
      <c r="AD1430" s="225">
        <f t="shared" si="491"/>
        <v>559</v>
      </c>
      <c r="AE1430" s="226">
        <f>CEILING(AD1430+AD1430*'[1]Nastavení cen'!$J$17,1)</f>
        <v>817</v>
      </c>
      <c r="AF1430" s="226">
        <f t="shared" si="492"/>
        <v>0</v>
      </c>
      <c r="AG1430" s="241"/>
      <c r="AH1430" s="242"/>
      <c r="AI1430" s="242"/>
      <c r="AJ1430" s="228">
        <f t="shared" si="493"/>
        <v>817</v>
      </c>
      <c r="AK1430" s="199"/>
      <c r="AL1430" s="229">
        <f t="shared" si="494"/>
        <v>0</v>
      </c>
      <c r="AM1430" s="204"/>
      <c r="AN1430" s="230">
        <v>1</v>
      </c>
      <c r="AO1430" s="231" t="s">
        <v>41</v>
      </c>
      <c r="AP1430" s="435">
        <v>1</v>
      </c>
      <c r="AQ1430" s="233">
        <f>AB1430*AN1430*AP1430</f>
        <v>0</v>
      </c>
      <c r="AR1430" s="234"/>
      <c r="AS1430" s="235"/>
      <c r="AT1430" s="236"/>
      <c r="AU1430" s="237"/>
      <c r="AV1430" s="238">
        <v>86</v>
      </c>
      <c r="AW1430" s="239">
        <f>'[1]Nastavení cen'!$H$17</f>
        <v>390</v>
      </c>
      <c r="AX1430" s="240"/>
    </row>
    <row r="1431" spans="1:50" ht="25.05" customHeight="1" x14ac:dyDescent="0.3">
      <c r="A1431" s="213"/>
      <c r="B1431" s="214"/>
      <c r="C1431" s="215"/>
      <c r="D1431" s="186"/>
      <c r="E1431" s="184"/>
      <c r="F1431" s="185"/>
      <c r="G1431" s="186"/>
      <c r="H1431" s="186"/>
      <c r="I1431" s="187"/>
      <c r="J1431" s="188"/>
      <c r="K1431" s="216"/>
      <c r="L1431" s="186"/>
      <c r="M1431" s="186"/>
      <c r="N1431" s="187"/>
      <c r="O1431" s="191"/>
      <c r="P1431" s="464" t="s">
        <v>1497</v>
      </c>
      <c r="Q1431" s="218"/>
      <c r="R1431" s="219">
        <f t="shared" si="489"/>
        <v>0</v>
      </c>
      <c r="S1431" s="219">
        <f t="shared" si="490"/>
        <v>7</v>
      </c>
      <c r="T1431" s="195">
        <v>37</v>
      </c>
      <c r="U1431" s="196">
        <v>1</v>
      </c>
      <c r="V1431" s="89">
        <f t="shared" si="485"/>
        <v>0</v>
      </c>
      <c r="W1431" s="220" t="s">
        <v>1520</v>
      </c>
      <c r="X1431" s="221" t="s">
        <v>1521</v>
      </c>
      <c r="Y1431" s="222" t="s">
        <v>1522</v>
      </c>
      <c r="Z1431" s="199"/>
      <c r="AA1431" s="218"/>
      <c r="AB1431" s="223">
        <v>10</v>
      </c>
      <c r="AC1431" s="224" t="s">
        <v>146</v>
      </c>
      <c r="AD1431" s="225">
        <f t="shared" si="491"/>
        <v>124</v>
      </c>
      <c r="AE1431" s="226"/>
      <c r="AF1431" s="226">
        <f t="shared" si="492"/>
        <v>0</v>
      </c>
      <c r="AG1431" s="241">
        <f>CEILING(AX1431+(AX1431*'[1]Nastavení cen'!$G$17),1)</f>
        <v>61</v>
      </c>
      <c r="AH1431" s="242"/>
      <c r="AI1431" s="242">
        <f>(AB1431*AH1431)</f>
        <v>0</v>
      </c>
      <c r="AJ1431" s="228">
        <f t="shared" si="493"/>
        <v>0</v>
      </c>
      <c r="AK1431" s="218"/>
      <c r="AL1431" s="229">
        <f t="shared" si="494"/>
        <v>0</v>
      </c>
      <c r="AM1431" s="204"/>
      <c r="AN1431" s="230">
        <v>0.6</v>
      </c>
      <c r="AO1431" s="231">
        <f>AB1431*AN1431</f>
        <v>6</v>
      </c>
      <c r="AP1431" s="232">
        <v>0.05</v>
      </c>
      <c r="AQ1431" s="233" t="s">
        <v>41</v>
      </c>
      <c r="AR1431" s="234">
        <f>AO1431*AP1431</f>
        <v>0.30000000000000004</v>
      </c>
      <c r="AS1431" s="235"/>
      <c r="AT1431" s="236"/>
      <c r="AU1431" s="237"/>
      <c r="AV1431" s="238">
        <v>19</v>
      </c>
      <c r="AW1431" s="239">
        <f>'[1]Nastavení cen'!$H$17</f>
        <v>390</v>
      </c>
      <c r="AX1431" s="240">
        <v>61</v>
      </c>
    </row>
    <row r="1432" spans="1:50" ht="17.25" hidden="1" customHeight="1" x14ac:dyDescent="0.3">
      <c r="A1432" s="213"/>
      <c r="B1432" s="214"/>
      <c r="C1432" s="215"/>
      <c r="D1432" s="186"/>
      <c r="E1432" s="184"/>
      <c r="F1432" s="185"/>
      <c r="G1432" s="186"/>
      <c r="H1432" s="186"/>
      <c r="I1432" s="187"/>
      <c r="J1432" s="188"/>
      <c r="K1432" s="216"/>
      <c r="L1432" s="186"/>
      <c r="M1432" s="186"/>
      <c r="N1432" s="187"/>
      <c r="O1432" s="191"/>
      <c r="P1432" s="464" t="s">
        <v>1497</v>
      </c>
      <c r="Q1432" s="218"/>
      <c r="R1432" s="219">
        <f t="shared" si="489"/>
        <v>0</v>
      </c>
      <c r="S1432" s="219">
        <f t="shared" si="490"/>
        <v>7</v>
      </c>
      <c r="T1432" s="195"/>
      <c r="U1432" s="196">
        <v>4</v>
      </c>
      <c r="V1432" s="89">
        <f t="shared" si="485"/>
        <v>0</v>
      </c>
      <c r="W1432" s="220" t="s">
        <v>1520</v>
      </c>
      <c r="X1432" s="221" t="s">
        <v>1521</v>
      </c>
      <c r="Y1432" s="222" t="s">
        <v>43</v>
      </c>
      <c r="Z1432" s="199"/>
      <c r="AA1432" s="199"/>
      <c r="AB1432" s="223">
        <v>0</v>
      </c>
      <c r="AC1432" s="224" t="s">
        <v>146</v>
      </c>
      <c r="AD1432" s="225">
        <f t="shared" si="491"/>
        <v>124</v>
      </c>
      <c r="AE1432" s="226">
        <f>CEILING(AD1432+AD1432*'[1]Nastavení cen'!$J$17,1)</f>
        <v>182</v>
      </c>
      <c r="AF1432" s="226">
        <f t="shared" si="492"/>
        <v>0</v>
      </c>
      <c r="AG1432" s="241"/>
      <c r="AH1432" s="242"/>
      <c r="AI1432" s="242"/>
      <c r="AJ1432" s="228">
        <f t="shared" si="493"/>
        <v>182</v>
      </c>
      <c r="AK1432" s="218"/>
      <c r="AL1432" s="229">
        <f t="shared" si="494"/>
        <v>0</v>
      </c>
      <c r="AM1432" s="204"/>
      <c r="AN1432" s="230" t="s">
        <v>41</v>
      </c>
      <c r="AO1432" s="231" t="s">
        <v>41</v>
      </c>
      <c r="AP1432" s="245" t="s">
        <v>41</v>
      </c>
      <c r="AQ1432" s="233" t="s">
        <v>41</v>
      </c>
      <c r="AR1432" s="234" t="s">
        <v>41</v>
      </c>
      <c r="AS1432" s="235"/>
      <c r="AT1432" s="236"/>
      <c r="AU1432" s="237"/>
      <c r="AV1432" s="238">
        <v>19</v>
      </c>
      <c r="AW1432" s="239">
        <f>'[1]Nastavení cen'!$H$17</f>
        <v>390</v>
      </c>
      <c r="AX1432" s="240"/>
    </row>
    <row r="1433" spans="1:50" ht="25.05" customHeight="1" x14ac:dyDescent="0.3">
      <c r="A1433" s="213"/>
      <c r="B1433" s="214"/>
      <c r="C1433" s="215"/>
      <c r="D1433" s="186"/>
      <c r="E1433" s="184"/>
      <c r="F1433" s="185"/>
      <c r="G1433" s="186"/>
      <c r="H1433" s="186"/>
      <c r="I1433" s="187"/>
      <c r="J1433" s="188"/>
      <c r="K1433" s="216"/>
      <c r="L1433" s="186"/>
      <c r="M1433" s="186"/>
      <c r="N1433" s="187"/>
      <c r="O1433" s="191"/>
      <c r="P1433" s="464" t="s">
        <v>1497</v>
      </c>
      <c r="Q1433" s="218"/>
      <c r="R1433" s="219">
        <f t="shared" si="489"/>
        <v>0</v>
      </c>
      <c r="S1433" s="219">
        <f t="shared" si="490"/>
        <v>7</v>
      </c>
      <c r="T1433" s="195">
        <v>38</v>
      </c>
      <c r="U1433" s="196">
        <v>1</v>
      </c>
      <c r="V1433" s="89">
        <f t="shared" si="485"/>
        <v>0</v>
      </c>
      <c r="W1433" s="220" t="s">
        <v>1520</v>
      </c>
      <c r="X1433" s="221" t="s">
        <v>1523</v>
      </c>
      <c r="Y1433" s="222" t="s">
        <v>1524</v>
      </c>
      <c r="Z1433" s="199"/>
      <c r="AA1433" s="218"/>
      <c r="AB1433" s="223">
        <v>20</v>
      </c>
      <c r="AC1433" s="224" t="s">
        <v>40</v>
      </c>
      <c r="AD1433" s="225">
        <f t="shared" si="491"/>
        <v>72</v>
      </c>
      <c r="AE1433" s="226"/>
      <c r="AF1433" s="226">
        <f t="shared" si="492"/>
        <v>0</v>
      </c>
      <c r="AG1433" s="241">
        <f>CEILING(AX1433+(AX1433*'[1]Nastavení cen'!$G$17),1)</f>
        <v>7</v>
      </c>
      <c r="AH1433" s="242"/>
      <c r="AI1433" s="242">
        <f>(AB1433*AH1433)</f>
        <v>0</v>
      </c>
      <c r="AJ1433" s="228">
        <f t="shared" si="493"/>
        <v>0</v>
      </c>
      <c r="AK1433" s="218"/>
      <c r="AL1433" s="229">
        <f t="shared" si="494"/>
        <v>0</v>
      </c>
      <c r="AM1433" s="204"/>
      <c r="AN1433" s="230">
        <v>0.05</v>
      </c>
      <c r="AO1433" s="231">
        <f>AB1433*AN1433</f>
        <v>1</v>
      </c>
      <c r="AP1433" s="232">
        <v>0.05</v>
      </c>
      <c r="AQ1433" s="233" t="s">
        <v>41</v>
      </c>
      <c r="AR1433" s="234">
        <f>AO1433*AP1433</f>
        <v>0.05</v>
      </c>
      <c r="AS1433" s="235"/>
      <c r="AT1433" s="236"/>
      <c r="AU1433" s="237"/>
      <c r="AV1433" s="238">
        <v>11</v>
      </c>
      <c r="AW1433" s="239">
        <f>'[1]Nastavení cen'!$H$17</f>
        <v>390</v>
      </c>
      <c r="AX1433" s="240">
        <v>7</v>
      </c>
    </row>
    <row r="1434" spans="1:50" ht="17.25" hidden="1" customHeight="1" x14ac:dyDescent="0.3">
      <c r="A1434" s="213"/>
      <c r="B1434" s="214"/>
      <c r="C1434" s="215"/>
      <c r="D1434" s="186"/>
      <c r="E1434" s="184"/>
      <c r="F1434" s="185"/>
      <c r="G1434" s="186"/>
      <c r="H1434" s="186"/>
      <c r="I1434" s="187"/>
      <c r="J1434" s="188"/>
      <c r="K1434" s="216"/>
      <c r="L1434" s="186"/>
      <c r="M1434" s="186"/>
      <c r="N1434" s="187"/>
      <c r="O1434" s="191"/>
      <c r="P1434" s="464" t="s">
        <v>1497</v>
      </c>
      <c r="Q1434" s="218"/>
      <c r="R1434" s="219">
        <f t="shared" si="489"/>
        <v>0</v>
      </c>
      <c r="S1434" s="219">
        <f t="shared" si="490"/>
        <v>7</v>
      </c>
      <c r="T1434" s="195"/>
      <c r="U1434" s="196">
        <v>4</v>
      </c>
      <c r="V1434" s="89">
        <f t="shared" si="485"/>
        <v>0</v>
      </c>
      <c r="W1434" s="220" t="s">
        <v>1520</v>
      </c>
      <c r="X1434" s="221" t="s">
        <v>1523</v>
      </c>
      <c r="Y1434" s="222" t="s">
        <v>43</v>
      </c>
      <c r="Z1434" s="199"/>
      <c r="AA1434" s="199"/>
      <c r="AB1434" s="223">
        <v>0</v>
      </c>
      <c r="AC1434" s="224" t="s">
        <v>40</v>
      </c>
      <c r="AD1434" s="225">
        <f t="shared" si="491"/>
        <v>72</v>
      </c>
      <c r="AE1434" s="226">
        <f>CEILING(AD1434+AD1434*'[1]Nastavení cen'!$J$17,1)</f>
        <v>106</v>
      </c>
      <c r="AF1434" s="226">
        <f t="shared" si="492"/>
        <v>0</v>
      </c>
      <c r="AG1434" s="241"/>
      <c r="AH1434" s="242"/>
      <c r="AI1434" s="242"/>
      <c r="AJ1434" s="228">
        <f t="shared" si="493"/>
        <v>106</v>
      </c>
      <c r="AK1434" s="218"/>
      <c r="AL1434" s="229">
        <f t="shared" si="494"/>
        <v>0</v>
      </c>
      <c r="AM1434" s="204"/>
      <c r="AN1434" s="230" t="s">
        <v>41</v>
      </c>
      <c r="AO1434" s="231" t="s">
        <v>41</v>
      </c>
      <c r="AP1434" s="245" t="s">
        <v>41</v>
      </c>
      <c r="AQ1434" s="233" t="s">
        <v>41</v>
      </c>
      <c r="AR1434" s="234" t="s">
        <v>41</v>
      </c>
      <c r="AS1434" s="235"/>
      <c r="AT1434" s="236"/>
      <c r="AU1434" s="237"/>
      <c r="AV1434" s="238">
        <v>11</v>
      </c>
      <c r="AW1434" s="239">
        <f>'[1]Nastavení cen'!$H$17</f>
        <v>390</v>
      </c>
      <c r="AX1434" s="240"/>
    </row>
    <row r="1435" spans="1:50" ht="25.05" customHeight="1" x14ac:dyDescent="0.3">
      <c r="A1435" s="213"/>
      <c r="B1435" s="214"/>
      <c r="C1435" s="215"/>
      <c r="D1435" s="186"/>
      <c r="E1435" s="184"/>
      <c r="F1435" s="185"/>
      <c r="G1435" s="186"/>
      <c r="H1435" s="186"/>
      <c r="I1435" s="187"/>
      <c r="J1435" s="188"/>
      <c r="K1435" s="216"/>
      <c r="L1435" s="186"/>
      <c r="M1435" s="186"/>
      <c r="N1435" s="187"/>
      <c r="O1435" s="191"/>
      <c r="P1435" s="464" t="s">
        <v>1497</v>
      </c>
      <c r="Q1435" s="218"/>
      <c r="R1435" s="219">
        <f t="shared" si="489"/>
        <v>0</v>
      </c>
      <c r="S1435" s="219">
        <f t="shared" si="490"/>
        <v>7</v>
      </c>
      <c r="T1435" s="195">
        <v>39</v>
      </c>
      <c r="U1435" s="196">
        <v>1</v>
      </c>
      <c r="V1435" s="89">
        <f t="shared" si="485"/>
        <v>0</v>
      </c>
      <c r="W1435" s="220" t="s">
        <v>1520</v>
      </c>
      <c r="X1435" s="221" t="s">
        <v>1525</v>
      </c>
      <c r="Y1435" s="222" t="s">
        <v>1526</v>
      </c>
      <c r="Z1435" s="199"/>
      <c r="AA1435" s="218"/>
      <c r="AB1435" s="223">
        <v>4</v>
      </c>
      <c r="AC1435" s="224" t="s">
        <v>40</v>
      </c>
      <c r="AD1435" s="225">
        <f t="shared" si="491"/>
        <v>91</v>
      </c>
      <c r="AE1435" s="226"/>
      <c r="AF1435" s="226">
        <f t="shared" si="492"/>
        <v>0</v>
      </c>
      <c r="AG1435" s="241">
        <f>CEILING(AX1435+(AX1435*'[1]Nastavení cen'!$G$17),1)</f>
        <v>10</v>
      </c>
      <c r="AH1435" s="242"/>
      <c r="AI1435" s="242">
        <f>(AB1435*AH1435)</f>
        <v>0</v>
      </c>
      <c r="AJ1435" s="228">
        <f t="shared" si="493"/>
        <v>0</v>
      </c>
      <c r="AK1435" s="218"/>
      <c r="AL1435" s="229">
        <f t="shared" si="494"/>
        <v>0</v>
      </c>
      <c r="AM1435" s="204"/>
      <c r="AN1435" s="230">
        <v>0.05</v>
      </c>
      <c r="AO1435" s="231">
        <f>AB1435*AN1435</f>
        <v>0.2</v>
      </c>
      <c r="AP1435" s="232">
        <v>0.05</v>
      </c>
      <c r="AQ1435" s="233" t="s">
        <v>41</v>
      </c>
      <c r="AR1435" s="234">
        <f>AO1435*AP1435</f>
        <v>1.0000000000000002E-2</v>
      </c>
      <c r="AS1435" s="235"/>
      <c r="AT1435" s="236"/>
      <c r="AU1435" s="237"/>
      <c r="AV1435" s="238">
        <v>14</v>
      </c>
      <c r="AW1435" s="239">
        <f>'[1]Nastavení cen'!$H$17</f>
        <v>390</v>
      </c>
      <c r="AX1435" s="240">
        <v>10</v>
      </c>
    </row>
    <row r="1436" spans="1:50" ht="17.25" hidden="1" customHeight="1" x14ac:dyDescent="0.3">
      <c r="A1436" s="213"/>
      <c r="B1436" s="214"/>
      <c r="C1436" s="215"/>
      <c r="D1436" s="186"/>
      <c r="E1436" s="184"/>
      <c r="F1436" s="185"/>
      <c r="G1436" s="186"/>
      <c r="H1436" s="186"/>
      <c r="I1436" s="187"/>
      <c r="J1436" s="188"/>
      <c r="K1436" s="216"/>
      <c r="L1436" s="186"/>
      <c r="M1436" s="186"/>
      <c r="N1436" s="187"/>
      <c r="O1436" s="191"/>
      <c r="P1436" s="464" t="s">
        <v>1497</v>
      </c>
      <c r="Q1436" s="218"/>
      <c r="R1436" s="219">
        <f t="shared" si="489"/>
        <v>0</v>
      </c>
      <c r="S1436" s="219">
        <f t="shared" si="490"/>
        <v>7</v>
      </c>
      <c r="T1436" s="195"/>
      <c r="U1436" s="196">
        <v>4</v>
      </c>
      <c r="V1436" s="89">
        <f t="shared" si="485"/>
        <v>0</v>
      </c>
      <c r="W1436" s="220" t="s">
        <v>1520</v>
      </c>
      <c r="X1436" s="221" t="s">
        <v>1525</v>
      </c>
      <c r="Y1436" s="222" t="s">
        <v>43</v>
      </c>
      <c r="Z1436" s="199"/>
      <c r="AA1436" s="199"/>
      <c r="AB1436" s="223">
        <v>0</v>
      </c>
      <c r="AC1436" s="224" t="s">
        <v>40</v>
      </c>
      <c r="AD1436" s="225">
        <f t="shared" si="491"/>
        <v>91</v>
      </c>
      <c r="AE1436" s="226">
        <f>CEILING(AD1436+AD1436*'[1]Nastavení cen'!$J$17,1)</f>
        <v>133</v>
      </c>
      <c r="AF1436" s="226">
        <f t="shared" si="492"/>
        <v>0</v>
      </c>
      <c r="AG1436" s="241"/>
      <c r="AH1436" s="242"/>
      <c r="AI1436" s="242"/>
      <c r="AJ1436" s="228">
        <f t="shared" si="493"/>
        <v>133</v>
      </c>
      <c r="AK1436" s="218"/>
      <c r="AL1436" s="229">
        <f t="shared" si="494"/>
        <v>0</v>
      </c>
      <c r="AM1436" s="204"/>
      <c r="AN1436" s="230" t="s">
        <v>41</v>
      </c>
      <c r="AO1436" s="231" t="s">
        <v>41</v>
      </c>
      <c r="AP1436" s="245" t="s">
        <v>41</v>
      </c>
      <c r="AQ1436" s="233" t="s">
        <v>41</v>
      </c>
      <c r="AR1436" s="234" t="s">
        <v>41</v>
      </c>
      <c r="AS1436" s="235"/>
      <c r="AT1436" s="236"/>
      <c r="AU1436" s="237"/>
      <c r="AV1436" s="238">
        <v>14</v>
      </c>
      <c r="AW1436" s="239">
        <f>'[1]Nastavení cen'!$H$17</f>
        <v>390</v>
      </c>
      <c r="AX1436" s="240"/>
    </row>
    <row r="1437" spans="1:50" ht="25.05" customHeight="1" x14ac:dyDescent="0.3">
      <c r="A1437" s="213"/>
      <c r="B1437" s="214"/>
      <c r="C1437" s="215"/>
      <c r="D1437" s="186"/>
      <c r="E1437" s="184"/>
      <c r="F1437" s="185"/>
      <c r="G1437" s="186"/>
      <c r="H1437" s="186"/>
      <c r="I1437" s="187"/>
      <c r="J1437" s="188"/>
      <c r="K1437" s="216"/>
      <c r="L1437" s="186"/>
      <c r="M1437" s="186"/>
      <c r="N1437" s="187"/>
      <c r="O1437" s="191"/>
      <c r="P1437" s="464" t="s">
        <v>1497</v>
      </c>
      <c r="Q1437" s="218"/>
      <c r="R1437" s="219">
        <f t="shared" si="489"/>
        <v>0</v>
      </c>
      <c r="S1437" s="219">
        <f t="shared" si="490"/>
        <v>7</v>
      </c>
      <c r="T1437" s="195">
        <v>40</v>
      </c>
      <c r="U1437" s="196">
        <v>1</v>
      </c>
      <c r="V1437" s="89">
        <f t="shared" si="485"/>
        <v>0</v>
      </c>
      <c r="W1437" s="220" t="s">
        <v>1520</v>
      </c>
      <c r="X1437" s="221" t="s">
        <v>1527</v>
      </c>
      <c r="Y1437" s="222" t="s">
        <v>1528</v>
      </c>
      <c r="Z1437" s="199"/>
      <c r="AA1437" s="218"/>
      <c r="AB1437" s="223">
        <v>10</v>
      </c>
      <c r="AC1437" s="224" t="s">
        <v>40</v>
      </c>
      <c r="AD1437" s="225">
        <f t="shared" si="491"/>
        <v>72</v>
      </c>
      <c r="AE1437" s="226"/>
      <c r="AF1437" s="226">
        <f t="shared" si="492"/>
        <v>0</v>
      </c>
      <c r="AG1437" s="241">
        <f>CEILING(AX1437+(AX1437*'[1]Nastavení cen'!$G$17),1)</f>
        <v>6</v>
      </c>
      <c r="AH1437" s="242"/>
      <c r="AI1437" s="242">
        <f>(AB1437*AH1437)</f>
        <v>0</v>
      </c>
      <c r="AJ1437" s="228">
        <f t="shared" si="493"/>
        <v>0</v>
      </c>
      <c r="AK1437" s="218"/>
      <c r="AL1437" s="229">
        <f t="shared" si="494"/>
        <v>0</v>
      </c>
      <c r="AM1437" s="204"/>
      <c r="AN1437" s="230">
        <v>0.05</v>
      </c>
      <c r="AO1437" s="231">
        <f>AB1437*AN1437</f>
        <v>0.5</v>
      </c>
      <c r="AP1437" s="232">
        <v>0.05</v>
      </c>
      <c r="AQ1437" s="233" t="s">
        <v>41</v>
      </c>
      <c r="AR1437" s="234">
        <f>AO1437*AP1437</f>
        <v>2.5000000000000001E-2</v>
      </c>
      <c r="AS1437" s="235"/>
      <c r="AT1437" s="236"/>
      <c r="AU1437" s="237"/>
      <c r="AV1437" s="238">
        <v>11</v>
      </c>
      <c r="AW1437" s="239">
        <f>'[1]Nastavení cen'!$H$17</f>
        <v>390</v>
      </c>
      <c r="AX1437" s="240">
        <v>6</v>
      </c>
    </row>
    <row r="1438" spans="1:50" ht="17.25" hidden="1" customHeight="1" x14ac:dyDescent="0.3">
      <c r="A1438" s="213"/>
      <c r="B1438" s="214"/>
      <c r="C1438" s="215"/>
      <c r="D1438" s="186"/>
      <c r="E1438" s="184"/>
      <c r="F1438" s="185"/>
      <c r="G1438" s="186"/>
      <c r="H1438" s="186"/>
      <c r="I1438" s="187"/>
      <c r="J1438" s="188"/>
      <c r="K1438" s="216"/>
      <c r="L1438" s="186"/>
      <c r="M1438" s="186"/>
      <c r="N1438" s="187"/>
      <c r="O1438" s="191"/>
      <c r="P1438" s="464" t="s">
        <v>1497</v>
      </c>
      <c r="Q1438" s="218"/>
      <c r="R1438" s="219">
        <f t="shared" si="489"/>
        <v>0</v>
      </c>
      <c r="S1438" s="219">
        <f t="shared" si="490"/>
        <v>7</v>
      </c>
      <c r="T1438" s="195"/>
      <c r="U1438" s="196">
        <v>4</v>
      </c>
      <c r="V1438" s="89">
        <f t="shared" si="485"/>
        <v>0</v>
      </c>
      <c r="W1438" s="220" t="s">
        <v>1520</v>
      </c>
      <c r="X1438" s="221" t="s">
        <v>1527</v>
      </c>
      <c r="Y1438" s="222" t="s">
        <v>43</v>
      </c>
      <c r="Z1438" s="199"/>
      <c r="AA1438" s="199"/>
      <c r="AB1438" s="223">
        <v>0</v>
      </c>
      <c r="AC1438" s="224" t="s">
        <v>40</v>
      </c>
      <c r="AD1438" s="225">
        <f t="shared" si="491"/>
        <v>72</v>
      </c>
      <c r="AE1438" s="226">
        <f>CEILING(AD1438+AD1438*'[1]Nastavení cen'!$J$17,1)</f>
        <v>106</v>
      </c>
      <c r="AF1438" s="226">
        <f t="shared" si="492"/>
        <v>0</v>
      </c>
      <c r="AG1438" s="241"/>
      <c r="AH1438" s="242"/>
      <c r="AI1438" s="242"/>
      <c r="AJ1438" s="228">
        <f t="shared" si="493"/>
        <v>106</v>
      </c>
      <c r="AK1438" s="218"/>
      <c r="AL1438" s="229">
        <f t="shared" si="494"/>
        <v>0</v>
      </c>
      <c r="AM1438" s="204"/>
      <c r="AN1438" s="230" t="s">
        <v>41</v>
      </c>
      <c r="AO1438" s="231" t="s">
        <v>41</v>
      </c>
      <c r="AP1438" s="245" t="s">
        <v>41</v>
      </c>
      <c r="AQ1438" s="233" t="s">
        <v>41</v>
      </c>
      <c r="AR1438" s="234" t="s">
        <v>41</v>
      </c>
      <c r="AS1438" s="235"/>
      <c r="AT1438" s="236"/>
      <c r="AU1438" s="237"/>
      <c r="AV1438" s="238">
        <v>11</v>
      </c>
      <c r="AW1438" s="239">
        <f>'[1]Nastavení cen'!$H$17</f>
        <v>390</v>
      </c>
      <c r="AX1438" s="240"/>
    </row>
    <row r="1439" spans="1:50" ht="25.05" customHeight="1" x14ac:dyDescent="0.3">
      <c r="A1439" s="213"/>
      <c r="B1439" s="214"/>
      <c r="C1439" s="215"/>
      <c r="D1439" s="186"/>
      <c r="E1439" s="184"/>
      <c r="F1439" s="185"/>
      <c r="G1439" s="186"/>
      <c r="H1439" s="186"/>
      <c r="I1439" s="187"/>
      <c r="J1439" s="188"/>
      <c r="K1439" s="216"/>
      <c r="L1439" s="186"/>
      <c r="M1439" s="186"/>
      <c r="N1439" s="187"/>
      <c r="O1439" s="191"/>
      <c r="P1439" s="464" t="s">
        <v>1497</v>
      </c>
      <c r="Q1439" s="218"/>
      <c r="R1439" s="219">
        <f t="shared" si="489"/>
        <v>0</v>
      </c>
      <c r="S1439" s="219">
        <f t="shared" si="490"/>
        <v>7</v>
      </c>
      <c r="T1439" s="195">
        <v>41</v>
      </c>
      <c r="U1439" s="196">
        <v>1</v>
      </c>
      <c r="V1439" s="89">
        <f t="shared" si="485"/>
        <v>0</v>
      </c>
      <c r="W1439" s="220" t="s">
        <v>1520</v>
      </c>
      <c r="X1439" s="221" t="s">
        <v>1529</v>
      </c>
      <c r="Y1439" s="222" t="s">
        <v>1530</v>
      </c>
      <c r="Z1439" s="199"/>
      <c r="AA1439" s="218"/>
      <c r="AB1439" s="223">
        <v>2</v>
      </c>
      <c r="AC1439" s="224" t="s">
        <v>40</v>
      </c>
      <c r="AD1439" s="225">
        <f t="shared" si="491"/>
        <v>39</v>
      </c>
      <c r="AE1439" s="226"/>
      <c r="AF1439" s="226">
        <f t="shared" si="492"/>
        <v>0</v>
      </c>
      <c r="AG1439" s="241">
        <f>CEILING(AX1439+(AX1439*'[1]Nastavení cen'!$G$17),1)</f>
        <v>6</v>
      </c>
      <c r="AH1439" s="242"/>
      <c r="AI1439" s="242">
        <f>(AB1439*AH1439)</f>
        <v>0</v>
      </c>
      <c r="AJ1439" s="228">
        <f t="shared" si="493"/>
        <v>0</v>
      </c>
      <c r="AK1439" s="218"/>
      <c r="AL1439" s="229">
        <f t="shared" si="494"/>
        <v>0</v>
      </c>
      <c r="AM1439" s="204"/>
      <c r="AN1439" s="230">
        <v>0.02</v>
      </c>
      <c r="AO1439" s="231">
        <f>AB1439*AN1439</f>
        <v>0.04</v>
      </c>
      <c r="AP1439" s="232">
        <v>0.05</v>
      </c>
      <c r="AQ1439" s="233" t="s">
        <v>41</v>
      </c>
      <c r="AR1439" s="234">
        <f>AO1439*AP1439</f>
        <v>2E-3</v>
      </c>
      <c r="AS1439" s="235"/>
      <c r="AT1439" s="236"/>
      <c r="AU1439" s="237"/>
      <c r="AV1439" s="238">
        <v>6</v>
      </c>
      <c r="AW1439" s="239">
        <f>'[1]Nastavení cen'!$H$17</f>
        <v>390</v>
      </c>
      <c r="AX1439" s="240">
        <v>6</v>
      </c>
    </row>
    <row r="1440" spans="1:50" ht="17.25" hidden="1" customHeight="1" x14ac:dyDescent="0.3">
      <c r="A1440" s="213"/>
      <c r="B1440" s="214"/>
      <c r="C1440" s="215"/>
      <c r="D1440" s="186"/>
      <c r="E1440" s="184"/>
      <c r="F1440" s="185"/>
      <c r="G1440" s="186"/>
      <c r="H1440" s="186"/>
      <c r="I1440" s="187"/>
      <c r="J1440" s="188"/>
      <c r="K1440" s="216"/>
      <c r="L1440" s="186"/>
      <c r="M1440" s="186"/>
      <c r="N1440" s="187"/>
      <c r="O1440" s="191"/>
      <c r="P1440" s="464" t="s">
        <v>1497</v>
      </c>
      <c r="Q1440" s="218"/>
      <c r="R1440" s="219">
        <f t="shared" si="489"/>
        <v>0</v>
      </c>
      <c r="S1440" s="219">
        <f t="shared" si="490"/>
        <v>7</v>
      </c>
      <c r="T1440" s="195"/>
      <c r="U1440" s="196">
        <v>4</v>
      </c>
      <c r="V1440" s="89">
        <f t="shared" si="485"/>
        <v>0</v>
      </c>
      <c r="W1440" s="220" t="s">
        <v>1520</v>
      </c>
      <c r="X1440" s="221" t="s">
        <v>1529</v>
      </c>
      <c r="Y1440" s="222" t="s">
        <v>43</v>
      </c>
      <c r="Z1440" s="199"/>
      <c r="AA1440" s="199"/>
      <c r="AB1440" s="223">
        <v>0</v>
      </c>
      <c r="AC1440" s="224" t="s">
        <v>40</v>
      </c>
      <c r="AD1440" s="225">
        <f t="shared" si="491"/>
        <v>39</v>
      </c>
      <c r="AE1440" s="226">
        <f>CEILING(AD1440+AD1440*'[1]Nastavení cen'!$J$17,1)</f>
        <v>57</v>
      </c>
      <c r="AF1440" s="226">
        <f t="shared" si="492"/>
        <v>0</v>
      </c>
      <c r="AG1440" s="241"/>
      <c r="AH1440" s="242"/>
      <c r="AI1440" s="242"/>
      <c r="AJ1440" s="228">
        <f t="shared" si="493"/>
        <v>57</v>
      </c>
      <c r="AK1440" s="218"/>
      <c r="AL1440" s="229">
        <f t="shared" si="494"/>
        <v>0</v>
      </c>
      <c r="AM1440" s="204"/>
      <c r="AN1440" s="230" t="s">
        <v>41</v>
      </c>
      <c r="AO1440" s="231" t="s">
        <v>41</v>
      </c>
      <c r="AP1440" s="245" t="s">
        <v>41</v>
      </c>
      <c r="AQ1440" s="233" t="s">
        <v>41</v>
      </c>
      <c r="AR1440" s="234" t="s">
        <v>41</v>
      </c>
      <c r="AS1440" s="235"/>
      <c r="AT1440" s="236"/>
      <c r="AU1440" s="237"/>
      <c r="AV1440" s="238">
        <v>6</v>
      </c>
      <c r="AW1440" s="239">
        <f>'[1]Nastavení cen'!$H$17</f>
        <v>390</v>
      </c>
      <c r="AX1440" s="240"/>
    </row>
    <row r="1441" spans="1:50" ht="17.25" hidden="1" customHeight="1" x14ac:dyDescent="0.3">
      <c r="A1441" s="213"/>
      <c r="B1441" s="214"/>
      <c r="C1441" s="215"/>
      <c r="D1441" s="186"/>
      <c r="E1441" s="184"/>
      <c r="F1441" s="185"/>
      <c r="G1441" s="186"/>
      <c r="H1441" s="186"/>
      <c r="I1441" s="187"/>
      <c r="J1441" s="188"/>
      <c r="K1441" s="216"/>
      <c r="L1441" s="186"/>
      <c r="M1441" s="186"/>
      <c r="N1441" s="187"/>
      <c r="O1441" s="191"/>
      <c r="P1441" s="464" t="s">
        <v>1497</v>
      </c>
      <c r="Q1441" s="218"/>
      <c r="R1441" s="219">
        <f t="shared" si="489"/>
        <v>0</v>
      </c>
      <c r="S1441" s="219">
        <f t="shared" si="490"/>
        <v>7</v>
      </c>
      <c r="T1441" s="195"/>
      <c r="U1441" s="196">
        <v>2</v>
      </c>
      <c r="V1441" s="89">
        <f t="shared" si="485"/>
        <v>0</v>
      </c>
      <c r="W1441" s="220" t="s">
        <v>1520</v>
      </c>
      <c r="X1441" s="221" t="s">
        <v>1531</v>
      </c>
      <c r="Y1441" s="222" t="s">
        <v>1532</v>
      </c>
      <c r="Z1441" s="199"/>
      <c r="AA1441" s="218"/>
      <c r="AB1441" s="223">
        <v>0</v>
      </c>
      <c r="AC1441" s="224" t="s">
        <v>146</v>
      </c>
      <c r="AD1441" s="225">
        <f t="shared" si="491"/>
        <v>124</v>
      </c>
      <c r="AE1441" s="226">
        <f>CEILING(AD1441+AD1441*'[1]Nastavení cen'!$J$17,1)</f>
        <v>182</v>
      </c>
      <c r="AF1441" s="226">
        <f t="shared" si="492"/>
        <v>0</v>
      </c>
      <c r="AG1441" s="241">
        <f>CEILING(AX1441+(AX1441*'[1]Nastavení cen'!$G$17),1)</f>
        <v>72</v>
      </c>
      <c r="AH1441" s="242">
        <f>CEILING(AG1441*'[1]Nastavení cen'!$K$17,1)+AG1441</f>
        <v>94</v>
      </c>
      <c r="AI1441" s="242">
        <f>(AB1441*AH1441)</f>
        <v>0</v>
      </c>
      <c r="AJ1441" s="228">
        <f t="shared" si="493"/>
        <v>276</v>
      </c>
      <c r="AK1441" s="218"/>
      <c r="AL1441" s="229">
        <f t="shared" si="494"/>
        <v>0</v>
      </c>
      <c r="AM1441" s="204"/>
      <c r="AN1441" s="230">
        <v>0.8</v>
      </c>
      <c r="AO1441" s="231">
        <f>AB1441*AN1441</f>
        <v>0</v>
      </c>
      <c r="AP1441" s="232">
        <v>0.05</v>
      </c>
      <c r="AQ1441" s="233" t="s">
        <v>41</v>
      </c>
      <c r="AR1441" s="234">
        <f>AO1441*AP1441</f>
        <v>0</v>
      </c>
      <c r="AS1441" s="235"/>
      <c r="AT1441" s="236"/>
      <c r="AU1441" s="237"/>
      <c r="AV1441" s="238">
        <v>19</v>
      </c>
      <c r="AW1441" s="239">
        <f>'[1]Nastavení cen'!$H$17</f>
        <v>390</v>
      </c>
      <c r="AX1441" s="240">
        <v>72</v>
      </c>
    </row>
    <row r="1442" spans="1:50" ht="17.25" hidden="1" customHeight="1" x14ac:dyDescent="0.3">
      <c r="A1442" s="213"/>
      <c r="B1442" s="214"/>
      <c r="C1442" s="215"/>
      <c r="D1442" s="186"/>
      <c r="E1442" s="184"/>
      <c r="F1442" s="185"/>
      <c r="G1442" s="186"/>
      <c r="H1442" s="186"/>
      <c r="I1442" s="187"/>
      <c r="J1442" s="188"/>
      <c r="K1442" s="216"/>
      <c r="L1442" s="186"/>
      <c r="M1442" s="186"/>
      <c r="N1442" s="187"/>
      <c r="O1442" s="191"/>
      <c r="P1442" s="464" t="s">
        <v>1497</v>
      </c>
      <c r="Q1442" s="218"/>
      <c r="R1442" s="219">
        <f t="shared" si="489"/>
        <v>0</v>
      </c>
      <c r="S1442" s="219">
        <f t="shared" si="490"/>
        <v>7</v>
      </c>
      <c r="T1442" s="195"/>
      <c r="U1442" s="196">
        <v>4</v>
      </c>
      <c r="V1442" s="89">
        <f t="shared" si="485"/>
        <v>0</v>
      </c>
      <c r="W1442" s="220" t="s">
        <v>1520</v>
      </c>
      <c r="X1442" s="221" t="s">
        <v>1531</v>
      </c>
      <c r="Y1442" s="222" t="s">
        <v>43</v>
      </c>
      <c r="Z1442" s="199"/>
      <c r="AA1442" s="199"/>
      <c r="AB1442" s="223">
        <v>0</v>
      </c>
      <c r="AC1442" s="224" t="s">
        <v>146</v>
      </c>
      <c r="AD1442" s="225">
        <f t="shared" si="491"/>
        <v>124</v>
      </c>
      <c r="AE1442" s="226">
        <f>CEILING(AD1442+AD1442*'[1]Nastavení cen'!$J$17,1)</f>
        <v>182</v>
      </c>
      <c r="AF1442" s="226">
        <f t="shared" si="492"/>
        <v>0</v>
      </c>
      <c r="AG1442" s="241"/>
      <c r="AH1442" s="242"/>
      <c r="AI1442" s="242"/>
      <c r="AJ1442" s="228">
        <f t="shared" si="493"/>
        <v>182</v>
      </c>
      <c r="AK1442" s="218"/>
      <c r="AL1442" s="229">
        <f t="shared" si="494"/>
        <v>0</v>
      </c>
      <c r="AM1442" s="204"/>
      <c r="AN1442" s="230" t="s">
        <v>41</v>
      </c>
      <c r="AO1442" s="231" t="s">
        <v>41</v>
      </c>
      <c r="AP1442" s="245" t="s">
        <v>41</v>
      </c>
      <c r="AQ1442" s="233" t="s">
        <v>41</v>
      </c>
      <c r="AR1442" s="234" t="s">
        <v>41</v>
      </c>
      <c r="AS1442" s="235"/>
      <c r="AT1442" s="236"/>
      <c r="AU1442" s="237"/>
      <c r="AV1442" s="238">
        <v>19</v>
      </c>
      <c r="AW1442" s="239">
        <f>'[1]Nastavení cen'!$H$17</f>
        <v>390</v>
      </c>
      <c r="AX1442" s="240"/>
    </row>
    <row r="1443" spans="1:50" ht="17.25" hidden="1" customHeight="1" x14ac:dyDescent="0.3">
      <c r="A1443" s="213"/>
      <c r="B1443" s="214"/>
      <c r="C1443" s="215"/>
      <c r="D1443" s="186"/>
      <c r="E1443" s="184"/>
      <c r="F1443" s="185"/>
      <c r="G1443" s="186"/>
      <c r="H1443" s="186"/>
      <c r="I1443" s="187"/>
      <c r="J1443" s="188"/>
      <c r="K1443" s="216"/>
      <c r="L1443" s="186"/>
      <c r="M1443" s="186"/>
      <c r="N1443" s="187"/>
      <c r="O1443" s="191"/>
      <c r="P1443" s="464" t="s">
        <v>1497</v>
      </c>
      <c r="Q1443" s="218"/>
      <c r="R1443" s="219">
        <f t="shared" si="489"/>
        <v>0</v>
      </c>
      <c r="S1443" s="219">
        <f t="shared" si="490"/>
        <v>7</v>
      </c>
      <c r="T1443" s="195"/>
      <c r="U1443" s="196">
        <v>2</v>
      </c>
      <c r="V1443" s="89">
        <f t="shared" si="485"/>
        <v>0</v>
      </c>
      <c r="W1443" s="220" t="s">
        <v>1520</v>
      </c>
      <c r="X1443" s="221" t="s">
        <v>1533</v>
      </c>
      <c r="Y1443" s="222" t="s">
        <v>1534</v>
      </c>
      <c r="Z1443" s="199"/>
      <c r="AA1443" s="218"/>
      <c r="AB1443" s="223">
        <v>0</v>
      </c>
      <c r="AC1443" s="224" t="s">
        <v>40</v>
      </c>
      <c r="AD1443" s="225">
        <f t="shared" si="491"/>
        <v>72</v>
      </c>
      <c r="AE1443" s="226">
        <f>CEILING(AD1443+AD1443*'[1]Nastavení cen'!$J$17,1)</f>
        <v>106</v>
      </c>
      <c r="AF1443" s="226">
        <f t="shared" si="492"/>
        <v>0</v>
      </c>
      <c r="AG1443" s="241">
        <f>CEILING(AX1443+(AX1443*'[1]Nastavení cen'!$G$17),1)</f>
        <v>9</v>
      </c>
      <c r="AH1443" s="242">
        <f>CEILING(AG1443*'[1]Nastavení cen'!$K$17,1)+AG1443</f>
        <v>12</v>
      </c>
      <c r="AI1443" s="242">
        <f>(AB1443*AH1443)</f>
        <v>0</v>
      </c>
      <c r="AJ1443" s="228">
        <f t="shared" si="493"/>
        <v>118</v>
      </c>
      <c r="AK1443" s="218"/>
      <c r="AL1443" s="229">
        <f t="shared" si="494"/>
        <v>0</v>
      </c>
      <c r="AM1443" s="204"/>
      <c r="AN1443" s="230">
        <v>7.0000000000000007E-2</v>
      </c>
      <c r="AO1443" s="231">
        <f>AB1443*AN1443</f>
        <v>0</v>
      </c>
      <c r="AP1443" s="232">
        <v>0.05</v>
      </c>
      <c r="AQ1443" s="233" t="s">
        <v>41</v>
      </c>
      <c r="AR1443" s="234">
        <f>AO1443*AP1443</f>
        <v>0</v>
      </c>
      <c r="AS1443" s="235"/>
      <c r="AT1443" s="236"/>
      <c r="AU1443" s="237"/>
      <c r="AV1443" s="238">
        <v>11</v>
      </c>
      <c r="AW1443" s="239">
        <f>'[1]Nastavení cen'!$H$17</f>
        <v>390</v>
      </c>
      <c r="AX1443" s="240">
        <v>9</v>
      </c>
    </row>
    <row r="1444" spans="1:50" ht="17.25" hidden="1" customHeight="1" x14ac:dyDescent="0.3">
      <c r="A1444" s="213"/>
      <c r="B1444" s="214"/>
      <c r="C1444" s="215"/>
      <c r="D1444" s="186"/>
      <c r="E1444" s="184"/>
      <c r="F1444" s="185"/>
      <c r="G1444" s="186"/>
      <c r="H1444" s="186"/>
      <c r="I1444" s="187"/>
      <c r="J1444" s="188"/>
      <c r="K1444" s="216"/>
      <c r="L1444" s="186"/>
      <c r="M1444" s="186"/>
      <c r="N1444" s="187"/>
      <c r="O1444" s="191"/>
      <c r="P1444" s="464" t="s">
        <v>1497</v>
      </c>
      <c r="Q1444" s="218"/>
      <c r="R1444" s="219">
        <f t="shared" si="489"/>
        <v>0</v>
      </c>
      <c r="S1444" s="219">
        <f t="shared" si="490"/>
        <v>7</v>
      </c>
      <c r="T1444" s="195"/>
      <c r="U1444" s="196">
        <v>4</v>
      </c>
      <c r="V1444" s="89">
        <f t="shared" si="485"/>
        <v>0</v>
      </c>
      <c r="W1444" s="220" t="s">
        <v>1520</v>
      </c>
      <c r="X1444" s="221" t="s">
        <v>1533</v>
      </c>
      <c r="Y1444" s="222" t="s">
        <v>43</v>
      </c>
      <c r="Z1444" s="199"/>
      <c r="AA1444" s="199"/>
      <c r="AB1444" s="223">
        <v>0</v>
      </c>
      <c r="AC1444" s="224" t="s">
        <v>40</v>
      </c>
      <c r="AD1444" s="225">
        <f t="shared" si="491"/>
        <v>72</v>
      </c>
      <c r="AE1444" s="226">
        <f>CEILING(AD1444+AD1444*'[1]Nastavení cen'!$J$17,1)</f>
        <v>106</v>
      </c>
      <c r="AF1444" s="226">
        <f t="shared" si="492"/>
        <v>0</v>
      </c>
      <c r="AG1444" s="241"/>
      <c r="AH1444" s="242"/>
      <c r="AI1444" s="242"/>
      <c r="AJ1444" s="228">
        <f t="shared" si="493"/>
        <v>106</v>
      </c>
      <c r="AK1444" s="218"/>
      <c r="AL1444" s="229">
        <f t="shared" si="494"/>
        <v>0</v>
      </c>
      <c r="AM1444" s="204"/>
      <c r="AN1444" s="230" t="s">
        <v>41</v>
      </c>
      <c r="AO1444" s="231" t="s">
        <v>41</v>
      </c>
      <c r="AP1444" s="245" t="s">
        <v>41</v>
      </c>
      <c r="AQ1444" s="233" t="s">
        <v>41</v>
      </c>
      <c r="AR1444" s="234" t="s">
        <v>41</v>
      </c>
      <c r="AS1444" s="235"/>
      <c r="AT1444" s="236"/>
      <c r="AU1444" s="237"/>
      <c r="AV1444" s="238">
        <v>11</v>
      </c>
      <c r="AW1444" s="239">
        <f>'[1]Nastavení cen'!$H$17</f>
        <v>390</v>
      </c>
      <c r="AX1444" s="240"/>
    </row>
    <row r="1445" spans="1:50" ht="17.25" hidden="1" customHeight="1" x14ac:dyDescent="0.3">
      <c r="A1445" s="213"/>
      <c r="B1445" s="214"/>
      <c r="C1445" s="215"/>
      <c r="D1445" s="186"/>
      <c r="E1445" s="184"/>
      <c r="F1445" s="185"/>
      <c r="G1445" s="186"/>
      <c r="H1445" s="186"/>
      <c r="I1445" s="187"/>
      <c r="J1445" s="188"/>
      <c r="K1445" s="216"/>
      <c r="L1445" s="186"/>
      <c r="M1445" s="186"/>
      <c r="N1445" s="187"/>
      <c r="O1445" s="191"/>
      <c r="P1445" s="464" t="s">
        <v>1497</v>
      </c>
      <c r="Q1445" s="218"/>
      <c r="R1445" s="219">
        <f t="shared" si="489"/>
        <v>0</v>
      </c>
      <c r="S1445" s="219">
        <f t="shared" si="490"/>
        <v>7</v>
      </c>
      <c r="T1445" s="195"/>
      <c r="U1445" s="196">
        <v>2</v>
      </c>
      <c r="V1445" s="89">
        <f t="shared" si="485"/>
        <v>0</v>
      </c>
      <c r="W1445" s="220" t="s">
        <v>1520</v>
      </c>
      <c r="X1445" s="221" t="s">
        <v>1535</v>
      </c>
      <c r="Y1445" s="222" t="s">
        <v>1536</v>
      </c>
      <c r="Z1445" s="199"/>
      <c r="AA1445" s="218"/>
      <c r="AB1445" s="223">
        <v>0</v>
      </c>
      <c r="AC1445" s="224" t="s">
        <v>40</v>
      </c>
      <c r="AD1445" s="225">
        <f t="shared" si="491"/>
        <v>91</v>
      </c>
      <c r="AE1445" s="226">
        <f>CEILING(AD1445+AD1445*'[1]Nastavení cen'!$J$17,1)</f>
        <v>133</v>
      </c>
      <c r="AF1445" s="226">
        <f t="shared" si="492"/>
        <v>0</v>
      </c>
      <c r="AG1445" s="241">
        <f>CEILING(AX1445+(AX1445*'[1]Nastavení cen'!$G$17),1)</f>
        <v>13</v>
      </c>
      <c r="AH1445" s="242">
        <f>CEILING(AG1445*'[1]Nastavení cen'!$K$17,1)+AG1445</f>
        <v>17</v>
      </c>
      <c r="AI1445" s="242">
        <f>(AB1445*AH1445)</f>
        <v>0</v>
      </c>
      <c r="AJ1445" s="228">
        <f t="shared" si="493"/>
        <v>150</v>
      </c>
      <c r="AK1445" s="218"/>
      <c r="AL1445" s="229">
        <f t="shared" si="494"/>
        <v>0</v>
      </c>
      <c r="AM1445" s="204"/>
      <c r="AN1445" s="230">
        <v>7.0000000000000007E-2</v>
      </c>
      <c r="AO1445" s="231">
        <f>AB1445*AN1445</f>
        <v>0</v>
      </c>
      <c r="AP1445" s="232">
        <v>0.05</v>
      </c>
      <c r="AQ1445" s="233" t="s">
        <v>41</v>
      </c>
      <c r="AR1445" s="234">
        <f>AO1445*AP1445</f>
        <v>0</v>
      </c>
      <c r="AS1445" s="235"/>
      <c r="AT1445" s="236"/>
      <c r="AU1445" s="237"/>
      <c r="AV1445" s="238">
        <v>14</v>
      </c>
      <c r="AW1445" s="239">
        <f>'[1]Nastavení cen'!$H$17</f>
        <v>390</v>
      </c>
      <c r="AX1445" s="240">
        <v>13</v>
      </c>
    </row>
    <row r="1446" spans="1:50" ht="17.25" hidden="1" customHeight="1" x14ac:dyDescent="0.3">
      <c r="A1446" s="213"/>
      <c r="B1446" s="214"/>
      <c r="C1446" s="215"/>
      <c r="D1446" s="186"/>
      <c r="E1446" s="184"/>
      <c r="F1446" s="185"/>
      <c r="G1446" s="186"/>
      <c r="H1446" s="186"/>
      <c r="I1446" s="187"/>
      <c r="J1446" s="188"/>
      <c r="K1446" s="216"/>
      <c r="L1446" s="186"/>
      <c r="M1446" s="186"/>
      <c r="N1446" s="187"/>
      <c r="O1446" s="191"/>
      <c r="P1446" s="464" t="s">
        <v>1497</v>
      </c>
      <c r="Q1446" s="218"/>
      <c r="R1446" s="219">
        <f t="shared" si="489"/>
        <v>0</v>
      </c>
      <c r="S1446" s="219">
        <f t="shared" si="490"/>
        <v>7</v>
      </c>
      <c r="T1446" s="195"/>
      <c r="U1446" s="196">
        <v>4</v>
      </c>
      <c r="V1446" s="89">
        <f t="shared" si="485"/>
        <v>0</v>
      </c>
      <c r="W1446" s="220" t="s">
        <v>1520</v>
      </c>
      <c r="X1446" s="221" t="s">
        <v>1535</v>
      </c>
      <c r="Y1446" s="222" t="s">
        <v>43</v>
      </c>
      <c r="Z1446" s="199"/>
      <c r="AA1446" s="199"/>
      <c r="AB1446" s="223">
        <v>0</v>
      </c>
      <c r="AC1446" s="224" t="s">
        <v>40</v>
      </c>
      <c r="AD1446" s="225">
        <f t="shared" si="491"/>
        <v>91</v>
      </c>
      <c r="AE1446" s="226">
        <f>CEILING(AD1446+AD1446*'[1]Nastavení cen'!$J$17,1)</f>
        <v>133</v>
      </c>
      <c r="AF1446" s="226">
        <f t="shared" si="492"/>
        <v>0</v>
      </c>
      <c r="AG1446" s="241"/>
      <c r="AH1446" s="242"/>
      <c r="AI1446" s="242"/>
      <c r="AJ1446" s="228">
        <f t="shared" si="493"/>
        <v>133</v>
      </c>
      <c r="AK1446" s="218"/>
      <c r="AL1446" s="229">
        <f t="shared" si="494"/>
        <v>0</v>
      </c>
      <c r="AM1446" s="204"/>
      <c r="AN1446" s="230" t="s">
        <v>41</v>
      </c>
      <c r="AO1446" s="231" t="s">
        <v>41</v>
      </c>
      <c r="AP1446" s="245" t="s">
        <v>41</v>
      </c>
      <c r="AQ1446" s="233" t="s">
        <v>41</v>
      </c>
      <c r="AR1446" s="234" t="s">
        <v>41</v>
      </c>
      <c r="AS1446" s="235"/>
      <c r="AT1446" s="236"/>
      <c r="AU1446" s="237"/>
      <c r="AV1446" s="238">
        <v>14</v>
      </c>
      <c r="AW1446" s="239">
        <f>'[1]Nastavení cen'!$H$17</f>
        <v>390</v>
      </c>
      <c r="AX1446" s="240"/>
    </row>
    <row r="1447" spans="1:50" ht="17.25" hidden="1" customHeight="1" x14ac:dyDescent="0.3">
      <c r="A1447" s="213"/>
      <c r="B1447" s="214"/>
      <c r="C1447" s="215"/>
      <c r="D1447" s="186"/>
      <c r="E1447" s="184"/>
      <c r="F1447" s="185"/>
      <c r="G1447" s="186"/>
      <c r="H1447" s="186"/>
      <c r="I1447" s="187"/>
      <c r="J1447" s="188"/>
      <c r="K1447" s="216"/>
      <c r="L1447" s="186"/>
      <c r="M1447" s="186"/>
      <c r="N1447" s="187"/>
      <c r="O1447" s="191"/>
      <c r="P1447" s="464" t="s">
        <v>1497</v>
      </c>
      <c r="Q1447" s="218"/>
      <c r="R1447" s="219">
        <f t="shared" si="489"/>
        <v>0</v>
      </c>
      <c r="S1447" s="219">
        <f t="shared" si="490"/>
        <v>7</v>
      </c>
      <c r="T1447" s="195"/>
      <c r="U1447" s="196">
        <v>2</v>
      </c>
      <c r="V1447" s="89">
        <f t="shared" si="485"/>
        <v>0</v>
      </c>
      <c r="W1447" s="220" t="s">
        <v>1520</v>
      </c>
      <c r="X1447" s="221" t="s">
        <v>1537</v>
      </c>
      <c r="Y1447" s="222" t="s">
        <v>1538</v>
      </c>
      <c r="Z1447" s="199"/>
      <c r="AA1447" s="218"/>
      <c r="AB1447" s="223">
        <v>0</v>
      </c>
      <c r="AC1447" s="224" t="s">
        <v>40</v>
      </c>
      <c r="AD1447" s="225">
        <f t="shared" si="491"/>
        <v>72</v>
      </c>
      <c r="AE1447" s="226">
        <f>CEILING(AD1447+AD1447*'[1]Nastavení cen'!$J$17,1)</f>
        <v>106</v>
      </c>
      <c r="AF1447" s="226">
        <f t="shared" si="492"/>
        <v>0</v>
      </c>
      <c r="AG1447" s="241">
        <f>CEILING(AX1447+(AX1447*'[1]Nastavení cen'!$G$17),1)</f>
        <v>8</v>
      </c>
      <c r="AH1447" s="242">
        <f>CEILING(AG1447*'[1]Nastavení cen'!$K$17,1)+AG1447</f>
        <v>11</v>
      </c>
      <c r="AI1447" s="242">
        <f>(AB1447*AH1447)</f>
        <v>0</v>
      </c>
      <c r="AJ1447" s="228">
        <f t="shared" si="493"/>
        <v>117</v>
      </c>
      <c r="AK1447" s="218"/>
      <c r="AL1447" s="229">
        <f t="shared" si="494"/>
        <v>0</v>
      </c>
      <c r="AM1447" s="204"/>
      <c r="AN1447" s="230">
        <v>7.0000000000000007E-2</v>
      </c>
      <c r="AO1447" s="231">
        <f>AB1447*AN1447</f>
        <v>0</v>
      </c>
      <c r="AP1447" s="232">
        <v>0.05</v>
      </c>
      <c r="AQ1447" s="233" t="s">
        <v>41</v>
      </c>
      <c r="AR1447" s="234">
        <f>AO1447*AP1447</f>
        <v>0</v>
      </c>
      <c r="AS1447" s="235"/>
      <c r="AT1447" s="236"/>
      <c r="AU1447" s="237"/>
      <c r="AV1447" s="238">
        <v>11</v>
      </c>
      <c r="AW1447" s="239">
        <f>'[1]Nastavení cen'!$H$17</f>
        <v>390</v>
      </c>
      <c r="AX1447" s="240">
        <v>8</v>
      </c>
    </row>
    <row r="1448" spans="1:50" ht="17.25" hidden="1" customHeight="1" x14ac:dyDescent="0.3">
      <c r="A1448" s="213"/>
      <c r="B1448" s="214"/>
      <c r="C1448" s="215"/>
      <c r="D1448" s="186"/>
      <c r="E1448" s="184"/>
      <c r="F1448" s="185"/>
      <c r="G1448" s="186"/>
      <c r="H1448" s="186"/>
      <c r="I1448" s="187"/>
      <c r="J1448" s="188"/>
      <c r="K1448" s="216"/>
      <c r="L1448" s="186"/>
      <c r="M1448" s="186"/>
      <c r="N1448" s="187"/>
      <c r="O1448" s="191"/>
      <c r="P1448" s="464" t="s">
        <v>1497</v>
      </c>
      <c r="Q1448" s="218"/>
      <c r="R1448" s="219">
        <f t="shared" si="489"/>
        <v>0</v>
      </c>
      <c r="S1448" s="219">
        <f t="shared" si="490"/>
        <v>7</v>
      </c>
      <c r="T1448" s="195"/>
      <c r="U1448" s="196">
        <v>4</v>
      </c>
      <c r="V1448" s="89">
        <f t="shared" si="485"/>
        <v>0</v>
      </c>
      <c r="W1448" s="220" t="s">
        <v>1520</v>
      </c>
      <c r="X1448" s="221" t="s">
        <v>1537</v>
      </c>
      <c r="Y1448" s="222" t="s">
        <v>43</v>
      </c>
      <c r="Z1448" s="199"/>
      <c r="AA1448" s="199"/>
      <c r="AB1448" s="223">
        <v>0</v>
      </c>
      <c r="AC1448" s="224" t="s">
        <v>40</v>
      </c>
      <c r="AD1448" s="225">
        <f t="shared" si="491"/>
        <v>72</v>
      </c>
      <c r="AE1448" s="226">
        <f>CEILING(AD1448+AD1448*'[1]Nastavení cen'!$J$17,1)</f>
        <v>106</v>
      </c>
      <c r="AF1448" s="226">
        <f t="shared" si="492"/>
        <v>0</v>
      </c>
      <c r="AG1448" s="241"/>
      <c r="AH1448" s="242"/>
      <c r="AI1448" s="242"/>
      <c r="AJ1448" s="228">
        <f t="shared" si="493"/>
        <v>106</v>
      </c>
      <c r="AK1448" s="218"/>
      <c r="AL1448" s="229">
        <f t="shared" si="494"/>
        <v>0</v>
      </c>
      <c r="AM1448" s="204"/>
      <c r="AN1448" s="230" t="s">
        <v>41</v>
      </c>
      <c r="AO1448" s="231" t="s">
        <v>41</v>
      </c>
      <c r="AP1448" s="245" t="s">
        <v>41</v>
      </c>
      <c r="AQ1448" s="233" t="s">
        <v>41</v>
      </c>
      <c r="AR1448" s="234" t="s">
        <v>41</v>
      </c>
      <c r="AS1448" s="235"/>
      <c r="AT1448" s="236"/>
      <c r="AU1448" s="237"/>
      <c r="AV1448" s="238">
        <v>11</v>
      </c>
      <c r="AW1448" s="239">
        <f>'[1]Nastavení cen'!$H$17</f>
        <v>390</v>
      </c>
      <c r="AX1448" s="240"/>
    </row>
    <row r="1449" spans="1:50" ht="17.25" hidden="1" customHeight="1" x14ac:dyDescent="0.3">
      <c r="A1449" s="213"/>
      <c r="B1449" s="214"/>
      <c r="C1449" s="215"/>
      <c r="D1449" s="186"/>
      <c r="E1449" s="184"/>
      <c r="F1449" s="185"/>
      <c r="G1449" s="186"/>
      <c r="H1449" s="186"/>
      <c r="I1449" s="187"/>
      <c r="J1449" s="188"/>
      <c r="K1449" s="216"/>
      <c r="L1449" s="186"/>
      <c r="M1449" s="186"/>
      <c r="N1449" s="187"/>
      <c r="O1449" s="191"/>
      <c r="P1449" s="464" t="s">
        <v>1497</v>
      </c>
      <c r="Q1449" s="218"/>
      <c r="R1449" s="219">
        <f t="shared" si="489"/>
        <v>0</v>
      </c>
      <c r="S1449" s="219">
        <f t="shared" si="490"/>
        <v>7</v>
      </c>
      <c r="T1449" s="195"/>
      <c r="U1449" s="196">
        <v>2</v>
      </c>
      <c r="V1449" s="89">
        <f t="shared" si="485"/>
        <v>0</v>
      </c>
      <c r="W1449" s="220" t="s">
        <v>1520</v>
      </c>
      <c r="X1449" s="221" t="s">
        <v>1539</v>
      </c>
      <c r="Y1449" s="222" t="s">
        <v>1540</v>
      </c>
      <c r="Z1449" s="199"/>
      <c r="AA1449" s="218"/>
      <c r="AB1449" s="223">
        <v>0</v>
      </c>
      <c r="AC1449" s="224" t="s">
        <v>40</v>
      </c>
      <c r="AD1449" s="225">
        <f t="shared" si="491"/>
        <v>39</v>
      </c>
      <c r="AE1449" s="226">
        <f>CEILING(AD1449+AD1449*'[1]Nastavení cen'!$J$17,1)</f>
        <v>57</v>
      </c>
      <c r="AF1449" s="226">
        <f t="shared" si="492"/>
        <v>0</v>
      </c>
      <c r="AG1449" s="241">
        <f>CEILING(AX1449+(AX1449*'[1]Nastavení cen'!$G$17),1)</f>
        <v>8</v>
      </c>
      <c r="AH1449" s="242">
        <f>CEILING(AG1449*'[1]Nastavení cen'!$K$17,1)+AG1449</f>
        <v>11</v>
      </c>
      <c r="AI1449" s="242">
        <f>(AB1449*AH1449)</f>
        <v>0</v>
      </c>
      <c r="AJ1449" s="228">
        <f t="shared" si="493"/>
        <v>68</v>
      </c>
      <c r="AK1449" s="218"/>
      <c r="AL1449" s="229">
        <f t="shared" si="494"/>
        <v>0</v>
      </c>
      <c r="AM1449" s="204"/>
      <c r="AN1449" s="230">
        <v>0.02</v>
      </c>
      <c r="AO1449" s="231">
        <f>AB1449*AN1449</f>
        <v>0</v>
      </c>
      <c r="AP1449" s="232">
        <v>0.05</v>
      </c>
      <c r="AQ1449" s="233" t="s">
        <v>41</v>
      </c>
      <c r="AR1449" s="234">
        <f>AO1449*AP1449</f>
        <v>0</v>
      </c>
      <c r="AS1449" s="235"/>
      <c r="AT1449" s="236"/>
      <c r="AU1449" s="237"/>
      <c r="AV1449" s="238">
        <v>6</v>
      </c>
      <c r="AW1449" s="239">
        <f>'[1]Nastavení cen'!$H$17</f>
        <v>390</v>
      </c>
      <c r="AX1449" s="240">
        <v>8</v>
      </c>
    </row>
    <row r="1450" spans="1:50" ht="17.25" hidden="1" customHeight="1" x14ac:dyDescent="0.3">
      <c r="A1450" s="213"/>
      <c r="B1450" s="214"/>
      <c r="C1450" s="215"/>
      <c r="D1450" s="186"/>
      <c r="E1450" s="184"/>
      <c r="F1450" s="185"/>
      <c r="G1450" s="186"/>
      <c r="H1450" s="186"/>
      <c r="I1450" s="187"/>
      <c r="J1450" s="188"/>
      <c r="K1450" s="216"/>
      <c r="L1450" s="186"/>
      <c r="M1450" s="186"/>
      <c r="N1450" s="187"/>
      <c r="O1450" s="191"/>
      <c r="P1450" s="464" t="s">
        <v>1497</v>
      </c>
      <c r="Q1450" s="218"/>
      <c r="R1450" s="219">
        <f t="shared" si="489"/>
        <v>0</v>
      </c>
      <c r="S1450" s="219">
        <f t="shared" si="490"/>
        <v>7</v>
      </c>
      <c r="T1450" s="195"/>
      <c r="U1450" s="196">
        <v>4</v>
      </c>
      <c r="V1450" s="89">
        <f t="shared" si="485"/>
        <v>0</v>
      </c>
      <c r="W1450" s="220" t="s">
        <v>1520</v>
      </c>
      <c r="X1450" s="221" t="s">
        <v>1539</v>
      </c>
      <c r="Y1450" s="222" t="s">
        <v>43</v>
      </c>
      <c r="Z1450" s="199"/>
      <c r="AA1450" s="199"/>
      <c r="AB1450" s="223">
        <v>0</v>
      </c>
      <c r="AC1450" s="224" t="s">
        <v>40</v>
      </c>
      <c r="AD1450" s="225">
        <f t="shared" si="491"/>
        <v>39</v>
      </c>
      <c r="AE1450" s="226">
        <f>CEILING(AD1450+AD1450*'[1]Nastavení cen'!$J$17,1)</f>
        <v>57</v>
      </c>
      <c r="AF1450" s="226">
        <f t="shared" si="492"/>
        <v>0</v>
      </c>
      <c r="AG1450" s="241"/>
      <c r="AH1450" s="242"/>
      <c r="AI1450" s="242"/>
      <c r="AJ1450" s="228">
        <f t="shared" si="493"/>
        <v>57</v>
      </c>
      <c r="AK1450" s="218"/>
      <c r="AL1450" s="229">
        <f t="shared" si="494"/>
        <v>0</v>
      </c>
      <c r="AM1450" s="204"/>
      <c r="AN1450" s="230" t="s">
        <v>41</v>
      </c>
      <c r="AO1450" s="231" t="s">
        <v>41</v>
      </c>
      <c r="AP1450" s="245" t="s">
        <v>41</v>
      </c>
      <c r="AQ1450" s="233" t="s">
        <v>41</v>
      </c>
      <c r="AR1450" s="234" t="s">
        <v>41</v>
      </c>
      <c r="AS1450" s="235"/>
      <c r="AT1450" s="236"/>
      <c r="AU1450" s="237"/>
      <c r="AV1450" s="238">
        <v>6</v>
      </c>
      <c r="AW1450" s="239">
        <f>'[1]Nastavení cen'!$H$17</f>
        <v>390</v>
      </c>
      <c r="AX1450" s="240"/>
    </row>
    <row r="1451" spans="1:50" ht="17.25" hidden="1" customHeight="1" x14ac:dyDescent="0.3">
      <c r="A1451" s="213"/>
      <c r="B1451" s="214"/>
      <c r="C1451" s="215"/>
      <c r="D1451" s="186"/>
      <c r="E1451" s="184"/>
      <c r="F1451" s="185"/>
      <c r="G1451" s="186"/>
      <c r="H1451" s="186"/>
      <c r="I1451" s="187"/>
      <c r="J1451" s="188"/>
      <c r="K1451" s="216"/>
      <c r="L1451" s="186"/>
      <c r="M1451" s="186"/>
      <c r="N1451" s="187"/>
      <c r="O1451" s="191"/>
      <c r="P1451" s="464" t="s">
        <v>1497</v>
      </c>
      <c r="Q1451" s="218"/>
      <c r="R1451" s="219">
        <f t="shared" si="489"/>
        <v>0</v>
      </c>
      <c r="S1451" s="219">
        <f t="shared" si="490"/>
        <v>7</v>
      </c>
      <c r="T1451" s="195"/>
      <c r="U1451" s="196">
        <v>3</v>
      </c>
      <c r="V1451" s="89">
        <f t="shared" si="485"/>
        <v>0</v>
      </c>
      <c r="W1451" s="220" t="s">
        <v>1520</v>
      </c>
      <c r="X1451" s="221" t="s">
        <v>1541</v>
      </c>
      <c r="Y1451" s="222" t="s">
        <v>1542</v>
      </c>
      <c r="Z1451" s="199"/>
      <c r="AA1451" s="218"/>
      <c r="AB1451" s="223">
        <v>0</v>
      </c>
      <c r="AC1451" s="224" t="s">
        <v>146</v>
      </c>
      <c r="AD1451" s="225">
        <f t="shared" si="491"/>
        <v>130</v>
      </c>
      <c r="AE1451" s="226">
        <f>CEILING(AD1451+AD1451*'[1]Nastavení cen'!$J$17,1)</f>
        <v>190</v>
      </c>
      <c r="AF1451" s="226">
        <f t="shared" si="492"/>
        <v>0</v>
      </c>
      <c r="AG1451" s="241">
        <f>CEILING(AX1451+(AX1451*'[1]Nastavení cen'!$G$17),1)</f>
        <v>83</v>
      </c>
      <c r="AH1451" s="242">
        <f>CEILING(AG1451*'[1]Nastavení cen'!$K$17,1)+AG1451</f>
        <v>108</v>
      </c>
      <c r="AI1451" s="242">
        <f>(AB1451*AH1451)</f>
        <v>0</v>
      </c>
      <c r="AJ1451" s="228">
        <f t="shared" si="493"/>
        <v>298</v>
      </c>
      <c r="AK1451" s="218"/>
      <c r="AL1451" s="229">
        <f t="shared" si="494"/>
        <v>0</v>
      </c>
      <c r="AM1451" s="204"/>
      <c r="AN1451" s="230">
        <v>1</v>
      </c>
      <c r="AO1451" s="231">
        <f>AB1451*AN1451</f>
        <v>0</v>
      </c>
      <c r="AP1451" s="232">
        <v>0.05</v>
      </c>
      <c r="AQ1451" s="233" t="s">
        <v>41</v>
      </c>
      <c r="AR1451" s="234">
        <f>AO1451*AP1451</f>
        <v>0</v>
      </c>
      <c r="AS1451" s="235"/>
      <c r="AT1451" s="236"/>
      <c r="AU1451" s="237"/>
      <c r="AV1451" s="238">
        <v>20</v>
      </c>
      <c r="AW1451" s="239">
        <f>'[1]Nastavení cen'!$H$17</f>
        <v>390</v>
      </c>
      <c r="AX1451" s="240">
        <v>83</v>
      </c>
    </row>
    <row r="1452" spans="1:50" ht="17.25" hidden="1" customHeight="1" x14ac:dyDescent="0.3">
      <c r="A1452" s="213"/>
      <c r="B1452" s="214"/>
      <c r="C1452" s="215"/>
      <c r="D1452" s="186"/>
      <c r="E1452" s="184"/>
      <c r="F1452" s="185"/>
      <c r="G1452" s="186"/>
      <c r="H1452" s="186"/>
      <c r="I1452" s="187"/>
      <c r="J1452" s="188"/>
      <c r="K1452" s="216"/>
      <c r="L1452" s="186"/>
      <c r="M1452" s="186"/>
      <c r="N1452" s="187"/>
      <c r="O1452" s="191"/>
      <c r="P1452" s="464" t="s">
        <v>1497</v>
      </c>
      <c r="Q1452" s="218"/>
      <c r="R1452" s="219">
        <f t="shared" si="489"/>
        <v>0</v>
      </c>
      <c r="S1452" s="219">
        <f t="shared" si="490"/>
        <v>7</v>
      </c>
      <c r="T1452" s="195"/>
      <c r="U1452" s="196">
        <v>4</v>
      </c>
      <c r="V1452" s="89">
        <f t="shared" si="485"/>
        <v>0</v>
      </c>
      <c r="W1452" s="220" t="s">
        <v>1520</v>
      </c>
      <c r="X1452" s="221" t="s">
        <v>1541</v>
      </c>
      <c r="Y1452" s="222" t="s">
        <v>43</v>
      </c>
      <c r="Z1452" s="199"/>
      <c r="AA1452" s="199"/>
      <c r="AB1452" s="223">
        <v>0</v>
      </c>
      <c r="AC1452" s="224" t="s">
        <v>146</v>
      </c>
      <c r="AD1452" s="225">
        <f t="shared" si="491"/>
        <v>130</v>
      </c>
      <c r="AE1452" s="226">
        <f>CEILING(AD1452+AD1452*'[1]Nastavení cen'!$J$17,1)</f>
        <v>190</v>
      </c>
      <c r="AF1452" s="226">
        <f t="shared" si="492"/>
        <v>0</v>
      </c>
      <c r="AG1452" s="241"/>
      <c r="AH1452" s="242"/>
      <c r="AI1452" s="242"/>
      <c r="AJ1452" s="228">
        <f t="shared" si="493"/>
        <v>190</v>
      </c>
      <c r="AK1452" s="218"/>
      <c r="AL1452" s="229">
        <f t="shared" si="494"/>
        <v>0</v>
      </c>
      <c r="AM1452" s="204"/>
      <c r="AN1452" s="230" t="s">
        <v>41</v>
      </c>
      <c r="AO1452" s="231" t="s">
        <v>41</v>
      </c>
      <c r="AP1452" s="245" t="s">
        <v>41</v>
      </c>
      <c r="AQ1452" s="233" t="s">
        <v>41</v>
      </c>
      <c r="AR1452" s="234" t="s">
        <v>41</v>
      </c>
      <c r="AS1452" s="235"/>
      <c r="AT1452" s="236"/>
      <c r="AU1452" s="237"/>
      <c r="AV1452" s="238">
        <v>20</v>
      </c>
      <c r="AW1452" s="239">
        <f>'[1]Nastavení cen'!$H$17</f>
        <v>390</v>
      </c>
      <c r="AX1452" s="240"/>
    </row>
    <row r="1453" spans="1:50" ht="17.25" hidden="1" customHeight="1" x14ac:dyDescent="0.3">
      <c r="A1453" s="213"/>
      <c r="B1453" s="214"/>
      <c r="C1453" s="215"/>
      <c r="D1453" s="186"/>
      <c r="E1453" s="184"/>
      <c r="F1453" s="185"/>
      <c r="G1453" s="186"/>
      <c r="H1453" s="186"/>
      <c r="I1453" s="187"/>
      <c r="J1453" s="188"/>
      <c r="K1453" s="216"/>
      <c r="L1453" s="186"/>
      <c r="M1453" s="186"/>
      <c r="N1453" s="187"/>
      <c r="O1453" s="191"/>
      <c r="P1453" s="464" t="s">
        <v>1497</v>
      </c>
      <c r="Q1453" s="218"/>
      <c r="R1453" s="219">
        <f t="shared" si="489"/>
        <v>0</v>
      </c>
      <c r="S1453" s="219">
        <f t="shared" si="490"/>
        <v>7</v>
      </c>
      <c r="T1453" s="195"/>
      <c r="U1453" s="196">
        <v>3</v>
      </c>
      <c r="V1453" s="89">
        <f t="shared" si="485"/>
        <v>0</v>
      </c>
      <c r="W1453" s="220" t="s">
        <v>1520</v>
      </c>
      <c r="X1453" s="221" t="s">
        <v>1543</v>
      </c>
      <c r="Y1453" s="222" t="s">
        <v>1544</v>
      </c>
      <c r="Z1453" s="199"/>
      <c r="AA1453" s="218"/>
      <c r="AB1453" s="223">
        <v>0</v>
      </c>
      <c r="AC1453" s="224" t="s">
        <v>40</v>
      </c>
      <c r="AD1453" s="225">
        <f t="shared" si="491"/>
        <v>85</v>
      </c>
      <c r="AE1453" s="226">
        <f>CEILING(AD1453+AD1453*'[1]Nastavení cen'!$J$17,1)</f>
        <v>125</v>
      </c>
      <c r="AF1453" s="226">
        <f t="shared" si="492"/>
        <v>0</v>
      </c>
      <c r="AG1453" s="241">
        <f>CEILING(AX1453+(AX1453*'[1]Nastavení cen'!$G$17),1)</f>
        <v>17</v>
      </c>
      <c r="AH1453" s="242">
        <f>CEILING(AG1453*'[1]Nastavení cen'!$K$17,1)+AG1453</f>
        <v>23</v>
      </c>
      <c r="AI1453" s="242">
        <f>(AB1453*AH1453)</f>
        <v>0</v>
      </c>
      <c r="AJ1453" s="228">
        <f t="shared" si="493"/>
        <v>148</v>
      </c>
      <c r="AK1453" s="218"/>
      <c r="AL1453" s="229">
        <f t="shared" si="494"/>
        <v>0</v>
      </c>
      <c r="AM1453" s="204"/>
      <c r="AN1453" s="230">
        <v>0.08</v>
      </c>
      <c r="AO1453" s="231">
        <f>AB1453*AN1453</f>
        <v>0</v>
      </c>
      <c r="AP1453" s="232">
        <v>0.05</v>
      </c>
      <c r="AQ1453" s="233" t="s">
        <v>41</v>
      </c>
      <c r="AR1453" s="234">
        <f>AO1453*AP1453</f>
        <v>0</v>
      </c>
      <c r="AS1453" s="235"/>
      <c r="AT1453" s="236"/>
      <c r="AU1453" s="237"/>
      <c r="AV1453" s="238">
        <v>13</v>
      </c>
      <c r="AW1453" s="239">
        <f>'[1]Nastavení cen'!$H$17</f>
        <v>390</v>
      </c>
      <c r="AX1453" s="240">
        <v>17</v>
      </c>
    </row>
    <row r="1454" spans="1:50" ht="17.25" hidden="1" customHeight="1" x14ac:dyDescent="0.3">
      <c r="A1454" s="213"/>
      <c r="B1454" s="214"/>
      <c r="C1454" s="215"/>
      <c r="D1454" s="186"/>
      <c r="E1454" s="184"/>
      <c r="F1454" s="185"/>
      <c r="G1454" s="186"/>
      <c r="H1454" s="186"/>
      <c r="I1454" s="187"/>
      <c r="J1454" s="188"/>
      <c r="K1454" s="216"/>
      <c r="L1454" s="186"/>
      <c r="M1454" s="186"/>
      <c r="N1454" s="187"/>
      <c r="O1454" s="191"/>
      <c r="P1454" s="464" t="s">
        <v>1497</v>
      </c>
      <c r="Q1454" s="218"/>
      <c r="R1454" s="219">
        <f t="shared" si="489"/>
        <v>0</v>
      </c>
      <c r="S1454" s="219">
        <f t="shared" si="490"/>
        <v>7</v>
      </c>
      <c r="T1454" s="195"/>
      <c r="U1454" s="196">
        <v>4</v>
      </c>
      <c r="V1454" s="89">
        <f t="shared" si="485"/>
        <v>0</v>
      </c>
      <c r="W1454" s="220" t="s">
        <v>1520</v>
      </c>
      <c r="X1454" s="221" t="s">
        <v>1543</v>
      </c>
      <c r="Y1454" s="222" t="s">
        <v>43</v>
      </c>
      <c r="Z1454" s="199"/>
      <c r="AA1454" s="199"/>
      <c r="AB1454" s="223">
        <v>0</v>
      </c>
      <c r="AC1454" s="224" t="s">
        <v>40</v>
      </c>
      <c r="AD1454" s="225">
        <f t="shared" si="491"/>
        <v>85</v>
      </c>
      <c r="AE1454" s="226">
        <f>CEILING(AD1454+AD1454*'[1]Nastavení cen'!$J$17,1)</f>
        <v>125</v>
      </c>
      <c r="AF1454" s="226">
        <f t="shared" si="492"/>
        <v>0</v>
      </c>
      <c r="AG1454" s="241"/>
      <c r="AH1454" s="242"/>
      <c r="AI1454" s="242"/>
      <c r="AJ1454" s="228">
        <f t="shared" si="493"/>
        <v>125</v>
      </c>
      <c r="AK1454" s="218"/>
      <c r="AL1454" s="229">
        <f t="shared" si="494"/>
        <v>0</v>
      </c>
      <c r="AM1454" s="204"/>
      <c r="AN1454" s="230" t="s">
        <v>41</v>
      </c>
      <c r="AO1454" s="231" t="s">
        <v>41</v>
      </c>
      <c r="AP1454" s="245" t="s">
        <v>41</v>
      </c>
      <c r="AQ1454" s="233" t="s">
        <v>41</v>
      </c>
      <c r="AR1454" s="234" t="s">
        <v>41</v>
      </c>
      <c r="AS1454" s="235"/>
      <c r="AT1454" s="236"/>
      <c r="AU1454" s="237"/>
      <c r="AV1454" s="238">
        <v>13</v>
      </c>
      <c r="AW1454" s="239">
        <f>'[1]Nastavení cen'!$H$17</f>
        <v>390</v>
      </c>
      <c r="AX1454" s="240"/>
    </row>
    <row r="1455" spans="1:50" ht="17.25" hidden="1" customHeight="1" x14ac:dyDescent="0.3">
      <c r="A1455" s="213"/>
      <c r="B1455" s="214"/>
      <c r="C1455" s="215"/>
      <c r="D1455" s="186"/>
      <c r="E1455" s="184"/>
      <c r="F1455" s="185"/>
      <c r="G1455" s="186"/>
      <c r="H1455" s="186"/>
      <c r="I1455" s="187"/>
      <c r="J1455" s="188"/>
      <c r="K1455" s="216"/>
      <c r="L1455" s="186"/>
      <c r="M1455" s="186"/>
      <c r="N1455" s="187"/>
      <c r="O1455" s="191"/>
      <c r="P1455" s="464" t="s">
        <v>1497</v>
      </c>
      <c r="Q1455" s="218"/>
      <c r="R1455" s="219">
        <f t="shared" si="489"/>
        <v>0</v>
      </c>
      <c r="S1455" s="219">
        <f t="shared" si="490"/>
        <v>7</v>
      </c>
      <c r="T1455" s="195"/>
      <c r="U1455" s="196">
        <v>3</v>
      </c>
      <c r="V1455" s="89">
        <f t="shared" si="485"/>
        <v>0</v>
      </c>
      <c r="W1455" s="220" t="s">
        <v>1520</v>
      </c>
      <c r="X1455" s="221" t="s">
        <v>1545</v>
      </c>
      <c r="Y1455" s="222" t="s">
        <v>1546</v>
      </c>
      <c r="Z1455" s="199"/>
      <c r="AA1455" s="218"/>
      <c r="AB1455" s="223">
        <v>0</v>
      </c>
      <c r="AC1455" s="224" t="s">
        <v>40</v>
      </c>
      <c r="AD1455" s="225">
        <f t="shared" si="491"/>
        <v>98</v>
      </c>
      <c r="AE1455" s="226">
        <f>CEILING(AD1455+AD1455*'[1]Nastavení cen'!$J$17,1)</f>
        <v>144</v>
      </c>
      <c r="AF1455" s="226">
        <f t="shared" si="492"/>
        <v>0</v>
      </c>
      <c r="AG1455" s="241">
        <f>CEILING(AX1455+(AX1455*'[1]Nastavení cen'!$G$17),1)</f>
        <v>28</v>
      </c>
      <c r="AH1455" s="242">
        <f>CEILING(AG1455*'[1]Nastavení cen'!$K$17,1)+AG1455</f>
        <v>37</v>
      </c>
      <c r="AI1455" s="242">
        <f>(AB1455*AH1455)</f>
        <v>0</v>
      </c>
      <c r="AJ1455" s="228">
        <f t="shared" si="493"/>
        <v>181</v>
      </c>
      <c r="AK1455" s="218"/>
      <c r="AL1455" s="229">
        <f t="shared" si="494"/>
        <v>0</v>
      </c>
      <c r="AM1455" s="204"/>
      <c r="AN1455" s="230">
        <v>0.08</v>
      </c>
      <c r="AO1455" s="231">
        <f>AB1455*AN1455</f>
        <v>0</v>
      </c>
      <c r="AP1455" s="232">
        <v>0.05</v>
      </c>
      <c r="AQ1455" s="233" t="s">
        <v>41</v>
      </c>
      <c r="AR1455" s="234">
        <f>AO1455*AP1455</f>
        <v>0</v>
      </c>
      <c r="AS1455" s="235"/>
      <c r="AT1455" s="236"/>
      <c r="AU1455" s="237"/>
      <c r="AV1455" s="238">
        <v>15</v>
      </c>
      <c r="AW1455" s="239">
        <f>'[1]Nastavení cen'!$H$17</f>
        <v>390</v>
      </c>
      <c r="AX1455" s="240">
        <v>28</v>
      </c>
    </row>
    <row r="1456" spans="1:50" ht="17.25" hidden="1" customHeight="1" x14ac:dyDescent="0.3">
      <c r="A1456" s="213"/>
      <c r="B1456" s="214"/>
      <c r="C1456" s="215"/>
      <c r="D1456" s="186"/>
      <c r="E1456" s="184"/>
      <c r="F1456" s="185"/>
      <c r="G1456" s="186"/>
      <c r="H1456" s="186"/>
      <c r="I1456" s="187"/>
      <c r="J1456" s="188"/>
      <c r="K1456" s="216"/>
      <c r="L1456" s="186"/>
      <c r="M1456" s="186"/>
      <c r="N1456" s="187"/>
      <c r="O1456" s="191"/>
      <c r="P1456" s="464" t="s">
        <v>1497</v>
      </c>
      <c r="Q1456" s="218"/>
      <c r="R1456" s="219">
        <f t="shared" si="489"/>
        <v>0</v>
      </c>
      <c r="S1456" s="219">
        <f t="shared" si="490"/>
        <v>7</v>
      </c>
      <c r="T1456" s="195"/>
      <c r="U1456" s="196">
        <v>4</v>
      </c>
      <c r="V1456" s="89">
        <f t="shared" si="485"/>
        <v>0</v>
      </c>
      <c r="W1456" s="220" t="s">
        <v>1520</v>
      </c>
      <c r="X1456" s="221" t="s">
        <v>1545</v>
      </c>
      <c r="Y1456" s="222" t="s">
        <v>43</v>
      </c>
      <c r="Z1456" s="199"/>
      <c r="AA1456" s="199"/>
      <c r="AB1456" s="223">
        <v>0</v>
      </c>
      <c r="AC1456" s="224" t="s">
        <v>40</v>
      </c>
      <c r="AD1456" s="225">
        <f t="shared" si="491"/>
        <v>98</v>
      </c>
      <c r="AE1456" s="226">
        <f>CEILING(AD1456+AD1456*'[1]Nastavení cen'!$J$17,1)</f>
        <v>144</v>
      </c>
      <c r="AF1456" s="226">
        <f t="shared" si="492"/>
        <v>0</v>
      </c>
      <c r="AG1456" s="241"/>
      <c r="AH1456" s="242"/>
      <c r="AI1456" s="242"/>
      <c r="AJ1456" s="228">
        <f t="shared" si="493"/>
        <v>144</v>
      </c>
      <c r="AK1456" s="218"/>
      <c r="AL1456" s="229">
        <f t="shared" si="494"/>
        <v>0</v>
      </c>
      <c r="AM1456" s="204"/>
      <c r="AN1456" s="230" t="s">
        <v>41</v>
      </c>
      <c r="AO1456" s="231" t="s">
        <v>41</v>
      </c>
      <c r="AP1456" s="245" t="s">
        <v>41</v>
      </c>
      <c r="AQ1456" s="233" t="s">
        <v>41</v>
      </c>
      <c r="AR1456" s="234" t="s">
        <v>41</v>
      </c>
      <c r="AS1456" s="235"/>
      <c r="AT1456" s="236"/>
      <c r="AU1456" s="237"/>
      <c r="AV1456" s="238">
        <v>15</v>
      </c>
      <c r="AW1456" s="239">
        <f>'[1]Nastavení cen'!$H$17</f>
        <v>390</v>
      </c>
      <c r="AX1456" s="240"/>
    </row>
    <row r="1457" spans="1:50" ht="17.25" hidden="1" customHeight="1" x14ac:dyDescent="0.3">
      <c r="A1457" s="213"/>
      <c r="B1457" s="214"/>
      <c r="C1457" s="215"/>
      <c r="D1457" s="186"/>
      <c r="E1457" s="184"/>
      <c r="F1457" s="185"/>
      <c r="G1457" s="186"/>
      <c r="H1457" s="186"/>
      <c r="I1457" s="187"/>
      <c r="J1457" s="188"/>
      <c r="K1457" s="216"/>
      <c r="L1457" s="186"/>
      <c r="M1457" s="186"/>
      <c r="N1457" s="187"/>
      <c r="O1457" s="191"/>
      <c r="P1457" s="464" t="s">
        <v>1497</v>
      </c>
      <c r="Q1457" s="218"/>
      <c r="R1457" s="219">
        <f t="shared" si="489"/>
        <v>0</v>
      </c>
      <c r="S1457" s="219">
        <f t="shared" si="490"/>
        <v>7</v>
      </c>
      <c r="T1457" s="195"/>
      <c r="U1457" s="196">
        <v>3</v>
      </c>
      <c r="V1457" s="89">
        <f t="shared" si="485"/>
        <v>0</v>
      </c>
      <c r="W1457" s="220" t="s">
        <v>1520</v>
      </c>
      <c r="X1457" s="221" t="s">
        <v>1547</v>
      </c>
      <c r="Y1457" s="222" t="s">
        <v>1548</v>
      </c>
      <c r="Z1457" s="199"/>
      <c r="AA1457" s="218"/>
      <c r="AB1457" s="223">
        <v>0</v>
      </c>
      <c r="AC1457" s="224" t="s">
        <v>40</v>
      </c>
      <c r="AD1457" s="225">
        <f t="shared" si="491"/>
        <v>85</v>
      </c>
      <c r="AE1457" s="226">
        <f>CEILING(AD1457+AD1457*'[1]Nastavení cen'!$J$17,1)</f>
        <v>125</v>
      </c>
      <c r="AF1457" s="226">
        <f t="shared" si="492"/>
        <v>0</v>
      </c>
      <c r="AG1457" s="241">
        <f>CEILING(AX1457+(AX1457*'[1]Nastavení cen'!$G$17),1)</f>
        <v>9</v>
      </c>
      <c r="AH1457" s="242">
        <f>CEILING(AG1457*'[1]Nastavení cen'!$K$17,1)+AG1457</f>
        <v>12</v>
      </c>
      <c r="AI1457" s="242">
        <f>(AB1457*AH1457)</f>
        <v>0</v>
      </c>
      <c r="AJ1457" s="228">
        <f t="shared" si="493"/>
        <v>137</v>
      </c>
      <c r="AK1457" s="218"/>
      <c r="AL1457" s="229">
        <f t="shared" si="494"/>
        <v>0</v>
      </c>
      <c r="AM1457" s="204"/>
      <c r="AN1457" s="230">
        <v>0.08</v>
      </c>
      <c r="AO1457" s="231">
        <f>AB1457*AN1457</f>
        <v>0</v>
      </c>
      <c r="AP1457" s="232">
        <v>0.05</v>
      </c>
      <c r="AQ1457" s="233" t="s">
        <v>41</v>
      </c>
      <c r="AR1457" s="234">
        <f>AO1457*AP1457</f>
        <v>0</v>
      </c>
      <c r="AS1457" s="235"/>
      <c r="AT1457" s="236"/>
      <c r="AU1457" s="237"/>
      <c r="AV1457" s="238">
        <v>13</v>
      </c>
      <c r="AW1457" s="239">
        <f>'[1]Nastavení cen'!$H$17</f>
        <v>390</v>
      </c>
      <c r="AX1457" s="240">
        <v>9</v>
      </c>
    </row>
    <row r="1458" spans="1:50" ht="17.25" hidden="1" customHeight="1" x14ac:dyDescent="0.3">
      <c r="A1458" s="213"/>
      <c r="B1458" s="214"/>
      <c r="C1458" s="215"/>
      <c r="D1458" s="186"/>
      <c r="E1458" s="184"/>
      <c r="F1458" s="185"/>
      <c r="G1458" s="186"/>
      <c r="H1458" s="186"/>
      <c r="I1458" s="187"/>
      <c r="J1458" s="188"/>
      <c r="K1458" s="216"/>
      <c r="L1458" s="186"/>
      <c r="M1458" s="186"/>
      <c r="N1458" s="187"/>
      <c r="O1458" s="191"/>
      <c r="P1458" s="464" t="s">
        <v>1497</v>
      </c>
      <c r="Q1458" s="218"/>
      <c r="R1458" s="219">
        <f t="shared" si="489"/>
        <v>0</v>
      </c>
      <c r="S1458" s="219">
        <f t="shared" si="490"/>
        <v>7</v>
      </c>
      <c r="T1458" s="195"/>
      <c r="U1458" s="196">
        <v>4</v>
      </c>
      <c r="V1458" s="89">
        <f t="shared" si="485"/>
        <v>0</v>
      </c>
      <c r="W1458" s="220" t="s">
        <v>1520</v>
      </c>
      <c r="X1458" s="221" t="s">
        <v>1547</v>
      </c>
      <c r="Y1458" s="222" t="s">
        <v>43</v>
      </c>
      <c r="Z1458" s="199"/>
      <c r="AA1458" s="199"/>
      <c r="AB1458" s="223">
        <v>0</v>
      </c>
      <c r="AC1458" s="224" t="s">
        <v>40</v>
      </c>
      <c r="AD1458" s="225">
        <f t="shared" si="491"/>
        <v>85</v>
      </c>
      <c r="AE1458" s="226">
        <f>CEILING(AD1458+AD1458*'[1]Nastavení cen'!$J$17,1)</f>
        <v>125</v>
      </c>
      <c r="AF1458" s="226">
        <f t="shared" si="492"/>
        <v>0</v>
      </c>
      <c r="AG1458" s="241"/>
      <c r="AH1458" s="242"/>
      <c r="AI1458" s="242"/>
      <c r="AJ1458" s="228">
        <f t="shared" si="493"/>
        <v>125</v>
      </c>
      <c r="AK1458" s="218"/>
      <c r="AL1458" s="229">
        <f t="shared" si="494"/>
        <v>0</v>
      </c>
      <c r="AM1458" s="204"/>
      <c r="AN1458" s="230" t="s">
        <v>41</v>
      </c>
      <c r="AO1458" s="231" t="s">
        <v>41</v>
      </c>
      <c r="AP1458" s="245" t="s">
        <v>41</v>
      </c>
      <c r="AQ1458" s="233" t="s">
        <v>41</v>
      </c>
      <c r="AR1458" s="234" t="s">
        <v>41</v>
      </c>
      <c r="AS1458" s="235"/>
      <c r="AT1458" s="236"/>
      <c r="AU1458" s="237"/>
      <c r="AV1458" s="238">
        <v>13</v>
      </c>
      <c r="AW1458" s="239">
        <f>'[1]Nastavení cen'!$H$17</f>
        <v>390</v>
      </c>
      <c r="AX1458" s="240"/>
    </row>
    <row r="1459" spans="1:50" ht="17.25" hidden="1" customHeight="1" x14ac:dyDescent="0.3">
      <c r="A1459" s="213"/>
      <c r="B1459" s="214"/>
      <c r="C1459" s="215"/>
      <c r="D1459" s="186"/>
      <c r="E1459" s="184"/>
      <c r="F1459" s="185"/>
      <c r="G1459" s="186"/>
      <c r="H1459" s="186"/>
      <c r="I1459" s="187"/>
      <c r="J1459" s="188"/>
      <c r="K1459" s="216"/>
      <c r="L1459" s="186"/>
      <c r="M1459" s="186"/>
      <c r="N1459" s="187"/>
      <c r="O1459" s="191"/>
      <c r="P1459" s="464" t="s">
        <v>1497</v>
      </c>
      <c r="Q1459" s="218"/>
      <c r="R1459" s="219">
        <f t="shared" si="489"/>
        <v>0</v>
      </c>
      <c r="S1459" s="219">
        <f t="shared" si="490"/>
        <v>7</v>
      </c>
      <c r="T1459" s="195"/>
      <c r="U1459" s="196">
        <v>3</v>
      </c>
      <c r="V1459" s="89">
        <f t="shared" si="485"/>
        <v>0</v>
      </c>
      <c r="W1459" s="220" t="s">
        <v>1520</v>
      </c>
      <c r="X1459" s="221" t="s">
        <v>1549</v>
      </c>
      <c r="Y1459" s="222" t="s">
        <v>1550</v>
      </c>
      <c r="Z1459" s="199"/>
      <c r="AA1459" s="218"/>
      <c r="AB1459" s="223">
        <v>0</v>
      </c>
      <c r="AC1459" s="224" t="s">
        <v>40</v>
      </c>
      <c r="AD1459" s="225">
        <f t="shared" si="491"/>
        <v>39</v>
      </c>
      <c r="AE1459" s="226">
        <f>CEILING(AD1459+AD1459*'[1]Nastavení cen'!$J$17,1)</f>
        <v>57</v>
      </c>
      <c r="AF1459" s="226">
        <f t="shared" si="492"/>
        <v>0</v>
      </c>
      <c r="AG1459" s="241">
        <f>CEILING(AX1459+(AX1459*'[1]Nastavení cen'!$G$17),1)</f>
        <v>9</v>
      </c>
      <c r="AH1459" s="242">
        <f>CEILING(AG1459*'[1]Nastavení cen'!$K$17,1)+AG1459</f>
        <v>12</v>
      </c>
      <c r="AI1459" s="242">
        <f>(AB1459*AH1459)</f>
        <v>0</v>
      </c>
      <c r="AJ1459" s="228">
        <f t="shared" si="493"/>
        <v>69</v>
      </c>
      <c r="AK1459" s="218"/>
      <c r="AL1459" s="229">
        <f t="shared" si="494"/>
        <v>0</v>
      </c>
      <c r="AM1459" s="204"/>
      <c r="AN1459" s="230">
        <v>0.03</v>
      </c>
      <c r="AO1459" s="231">
        <f>AB1459*AN1459</f>
        <v>0</v>
      </c>
      <c r="AP1459" s="232">
        <v>0.05</v>
      </c>
      <c r="AQ1459" s="233" t="s">
        <v>41</v>
      </c>
      <c r="AR1459" s="234">
        <f>AO1459*AP1459</f>
        <v>0</v>
      </c>
      <c r="AS1459" s="235"/>
      <c r="AT1459" s="236"/>
      <c r="AU1459" s="237"/>
      <c r="AV1459" s="238">
        <v>6</v>
      </c>
      <c r="AW1459" s="239">
        <f>'[1]Nastavení cen'!$H$17</f>
        <v>390</v>
      </c>
      <c r="AX1459" s="240">
        <v>9</v>
      </c>
    </row>
    <row r="1460" spans="1:50" ht="17.25" hidden="1" customHeight="1" x14ac:dyDescent="0.3">
      <c r="A1460" s="213"/>
      <c r="B1460" s="214"/>
      <c r="C1460" s="215"/>
      <c r="D1460" s="186"/>
      <c r="E1460" s="184"/>
      <c r="F1460" s="185"/>
      <c r="G1460" s="186"/>
      <c r="H1460" s="186"/>
      <c r="I1460" s="187"/>
      <c r="J1460" s="188"/>
      <c r="K1460" s="216"/>
      <c r="L1460" s="186"/>
      <c r="M1460" s="186"/>
      <c r="N1460" s="187"/>
      <c r="O1460" s="191"/>
      <c r="P1460" s="464" t="s">
        <v>1497</v>
      </c>
      <c r="Q1460" s="218"/>
      <c r="R1460" s="219">
        <f t="shared" si="489"/>
        <v>0</v>
      </c>
      <c r="S1460" s="219">
        <f t="shared" si="490"/>
        <v>7</v>
      </c>
      <c r="T1460" s="195"/>
      <c r="U1460" s="196">
        <v>4</v>
      </c>
      <c r="V1460" s="89">
        <f t="shared" si="485"/>
        <v>0</v>
      </c>
      <c r="W1460" s="220" t="s">
        <v>1520</v>
      </c>
      <c r="X1460" s="221" t="s">
        <v>1549</v>
      </c>
      <c r="Y1460" s="222" t="s">
        <v>43</v>
      </c>
      <c r="Z1460" s="199"/>
      <c r="AA1460" s="199"/>
      <c r="AB1460" s="223">
        <v>0</v>
      </c>
      <c r="AC1460" s="224" t="s">
        <v>40</v>
      </c>
      <c r="AD1460" s="225">
        <f t="shared" si="491"/>
        <v>39</v>
      </c>
      <c r="AE1460" s="226">
        <f>CEILING(AD1460+AD1460*'[1]Nastavení cen'!$J$17,1)</f>
        <v>57</v>
      </c>
      <c r="AF1460" s="226">
        <f t="shared" si="492"/>
        <v>0</v>
      </c>
      <c r="AG1460" s="241"/>
      <c r="AH1460" s="242"/>
      <c r="AI1460" s="242"/>
      <c r="AJ1460" s="228">
        <f t="shared" si="493"/>
        <v>57</v>
      </c>
      <c r="AK1460" s="218"/>
      <c r="AL1460" s="229">
        <f t="shared" si="494"/>
        <v>0</v>
      </c>
      <c r="AM1460" s="204"/>
      <c r="AN1460" s="230" t="s">
        <v>41</v>
      </c>
      <c r="AO1460" s="231" t="s">
        <v>41</v>
      </c>
      <c r="AP1460" s="245" t="s">
        <v>41</v>
      </c>
      <c r="AQ1460" s="233" t="s">
        <v>41</v>
      </c>
      <c r="AR1460" s="234" t="s">
        <v>41</v>
      </c>
      <c r="AS1460" s="235"/>
      <c r="AT1460" s="236"/>
      <c r="AU1460" s="237"/>
      <c r="AV1460" s="238">
        <v>6</v>
      </c>
      <c r="AW1460" s="239">
        <f>'[1]Nastavení cen'!$H$17</f>
        <v>390</v>
      </c>
      <c r="AX1460" s="240"/>
    </row>
    <row r="1461" spans="1:50" ht="17.25" hidden="1" customHeight="1" x14ac:dyDescent="0.3">
      <c r="A1461" s="213"/>
      <c r="B1461" s="214"/>
      <c r="C1461" s="215"/>
      <c r="D1461" s="186"/>
      <c r="E1461" s="184"/>
      <c r="F1461" s="185"/>
      <c r="G1461" s="186"/>
      <c r="H1461" s="186"/>
      <c r="I1461" s="187"/>
      <c r="J1461" s="188"/>
      <c r="K1461" s="216"/>
      <c r="L1461" s="186"/>
      <c r="M1461" s="186"/>
      <c r="N1461" s="187"/>
      <c r="O1461" s="191"/>
      <c r="P1461" s="464" t="s">
        <v>1497</v>
      </c>
      <c r="Q1461" s="218"/>
      <c r="R1461" s="219">
        <f t="shared" si="489"/>
        <v>0</v>
      </c>
      <c r="S1461" s="219">
        <f t="shared" si="490"/>
        <v>7</v>
      </c>
      <c r="T1461" s="195"/>
      <c r="U1461" s="196">
        <v>1</v>
      </c>
      <c r="V1461" s="89">
        <f t="shared" si="485"/>
        <v>0</v>
      </c>
      <c r="W1461" s="220" t="s">
        <v>1520</v>
      </c>
      <c r="X1461" s="221" t="s">
        <v>1551</v>
      </c>
      <c r="Y1461" s="222" t="s">
        <v>1552</v>
      </c>
      <c r="Z1461" s="199"/>
      <c r="AA1461" s="218"/>
      <c r="AB1461" s="223">
        <v>0</v>
      </c>
      <c r="AC1461" s="224" t="s">
        <v>40</v>
      </c>
      <c r="AD1461" s="225">
        <f t="shared" si="491"/>
        <v>59</v>
      </c>
      <c r="AE1461" s="226">
        <f>CEILING(AD1461+AD1461*'[1]Nastavení cen'!$J$17,1)</f>
        <v>87</v>
      </c>
      <c r="AF1461" s="226">
        <f t="shared" si="492"/>
        <v>0</v>
      </c>
      <c r="AG1461" s="241">
        <f>CEILING(AX1461+(AX1461*'[1]Nastavení cen'!$G$17),1)</f>
        <v>17</v>
      </c>
      <c r="AH1461" s="242">
        <f>CEILING(AG1461*'[1]Nastavení cen'!$K$17,1)+AG1461</f>
        <v>23</v>
      </c>
      <c r="AI1461" s="242">
        <f>(AB1461*AH1461)</f>
        <v>0</v>
      </c>
      <c r="AJ1461" s="228">
        <f t="shared" si="493"/>
        <v>110</v>
      </c>
      <c r="AK1461" s="218"/>
      <c r="AL1461" s="229">
        <f t="shared" si="494"/>
        <v>0</v>
      </c>
      <c r="AM1461" s="204"/>
      <c r="AN1461" s="230">
        <v>0.08</v>
      </c>
      <c r="AO1461" s="231">
        <f>AB1461*AN1461</f>
        <v>0</v>
      </c>
      <c r="AP1461" s="232">
        <v>0.05</v>
      </c>
      <c r="AQ1461" s="233" t="s">
        <v>41</v>
      </c>
      <c r="AR1461" s="234">
        <f>AO1461*AP1461</f>
        <v>0</v>
      </c>
      <c r="AS1461" s="235"/>
      <c r="AT1461" s="236"/>
      <c r="AU1461" s="237"/>
      <c r="AV1461" s="238">
        <v>9</v>
      </c>
      <c r="AW1461" s="239">
        <f>'[1]Nastavení cen'!$H$17</f>
        <v>390</v>
      </c>
      <c r="AX1461" s="240">
        <v>17</v>
      </c>
    </row>
    <row r="1462" spans="1:50" ht="17.25" hidden="1" customHeight="1" x14ac:dyDescent="0.3">
      <c r="A1462" s="213"/>
      <c r="B1462" s="214"/>
      <c r="C1462" s="215"/>
      <c r="D1462" s="186"/>
      <c r="E1462" s="184"/>
      <c r="F1462" s="185"/>
      <c r="G1462" s="186"/>
      <c r="H1462" s="186"/>
      <c r="I1462" s="187"/>
      <c r="J1462" s="188"/>
      <c r="K1462" s="216"/>
      <c r="L1462" s="186"/>
      <c r="M1462" s="186"/>
      <c r="N1462" s="187"/>
      <c r="O1462" s="191"/>
      <c r="P1462" s="464" t="s">
        <v>1497</v>
      </c>
      <c r="Q1462" s="218"/>
      <c r="R1462" s="219">
        <f t="shared" si="489"/>
        <v>0</v>
      </c>
      <c r="S1462" s="219">
        <f t="shared" si="490"/>
        <v>7</v>
      </c>
      <c r="T1462" s="195"/>
      <c r="U1462" s="196">
        <v>4</v>
      </c>
      <c r="V1462" s="89">
        <f t="shared" si="485"/>
        <v>0</v>
      </c>
      <c r="W1462" s="220" t="s">
        <v>1520</v>
      </c>
      <c r="X1462" s="221" t="s">
        <v>1551</v>
      </c>
      <c r="Y1462" s="222" t="s">
        <v>43</v>
      </c>
      <c r="Z1462" s="199"/>
      <c r="AA1462" s="199"/>
      <c r="AB1462" s="223">
        <v>0</v>
      </c>
      <c r="AC1462" s="224" t="s">
        <v>40</v>
      </c>
      <c r="AD1462" s="225">
        <f t="shared" si="491"/>
        <v>59</v>
      </c>
      <c r="AE1462" s="226">
        <f>CEILING(AD1462+AD1462*'[1]Nastavení cen'!$J$17,1)</f>
        <v>87</v>
      </c>
      <c r="AF1462" s="226">
        <f t="shared" si="492"/>
        <v>0</v>
      </c>
      <c r="AG1462" s="241"/>
      <c r="AH1462" s="242"/>
      <c r="AI1462" s="242"/>
      <c r="AJ1462" s="228">
        <f t="shared" si="493"/>
        <v>87</v>
      </c>
      <c r="AK1462" s="218"/>
      <c r="AL1462" s="229">
        <f t="shared" si="494"/>
        <v>0</v>
      </c>
      <c r="AM1462" s="204"/>
      <c r="AN1462" s="230" t="s">
        <v>41</v>
      </c>
      <c r="AO1462" s="231" t="s">
        <v>41</v>
      </c>
      <c r="AP1462" s="245" t="s">
        <v>41</v>
      </c>
      <c r="AQ1462" s="233" t="s">
        <v>41</v>
      </c>
      <c r="AR1462" s="234" t="s">
        <v>41</v>
      </c>
      <c r="AS1462" s="235"/>
      <c r="AT1462" s="236"/>
      <c r="AU1462" s="237"/>
      <c r="AV1462" s="238" t="s">
        <v>1553</v>
      </c>
      <c r="AW1462" s="239">
        <f>'[1]Nastavení cen'!$H$17</f>
        <v>390</v>
      </c>
      <c r="AX1462" s="240"/>
    </row>
    <row r="1463" spans="1:50" ht="17.25" hidden="1" customHeight="1" x14ac:dyDescent="0.3">
      <c r="A1463" s="213"/>
      <c r="B1463" s="214"/>
      <c r="C1463" s="215"/>
      <c r="D1463" s="186"/>
      <c r="E1463" s="184"/>
      <c r="F1463" s="185"/>
      <c r="G1463" s="186"/>
      <c r="H1463" s="186"/>
      <c r="I1463" s="187"/>
      <c r="J1463" s="188"/>
      <c r="K1463" s="216"/>
      <c r="L1463" s="186"/>
      <c r="M1463" s="186"/>
      <c r="N1463" s="187"/>
      <c r="O1463" s="191"/>
      <c r="P1463" s="464" t="s">
        <v>1497</v>
      </c>
      <c r="Q1463" s="218"/>
      <c r="R1463" s="219">
        <f t="shared" si="489"/>
        <v>0</v>
      </c>
      <c r="S1463" s="219">
        <f t="shared" si="490"/>
        <v>7</v>
      </c>
      <c r="T1463" s="195"/>
      <c r="U1463" s="196">
        <v>1</v>
      </c>
      <c r="V1463" s="89">
        <f t="shared" si="485"/>
        <v>0</v>
      </c>
      <c r="W1463" s="220" t="s">
        <v>1520</v>
      </c>
      <c r="X1463" s="221" t="s">
        <v>1554</v>
      </c>
      <c r="Y1463" s="222" t="s">
        <v>1555</v>
      </c>
      <c r="Z1463" s="199"/>
      <c r="AA1463" s="218"/>
      <c r="AB1463" s="223">
        <v>0</v>
      </c>
      <c r="AC1463" s="224" t="s">
        <v>40</v>
      </c>
      <c r="AD1463" s="225">
        <f t="shared" si="491"/>
        <v>78</v>
      </c>
      <c r="AE1463" s="226">
        <f>CEILING(AD1463+AD1463*'[1]Nastavení cen'!$J$17,1)</f>
        <v>114</v>
      </c>
      <c r="AF1463" s="226">
        <f t="shared" si="492"/>
        <v>0</v>
      </c>
      <c r="AG1463" s="241">
        <f>CEILING(AX1463+(AX1463*'[1]Nastavení cen'!$G$17),1)</f>
        <v>110</v>
      </c>
      <c r="AH1463" s="242">
        <f>CEILING(AG1463*'[1]Nastavení cen'!$K$17,1)+AG1463</f>
        <v>143</v>
      </c>
      <c r="AI1463" s="242">
        <f>(AB1463*AH1463)</f>
        <v>0</v>
      </c>
      <c r="AJ1463" s="228">
        <f t="shared" si="493"/>
        <v>257</v>
      </c>
      <c r="AK1463" s="218"/>
      <c r="AL1463" s="229">
        <f t="shared" si="494"/>
        <v>0</v>
      </c>
      <c r="AM1463" s="204"/>
      <c r="AN1463" s="230">
        <v>0.08</v>
      </c>
      <c r="AO1463" s="231">
        <f>AB1463*AN1463</f>
        <v>0</v>
      </c>
      <c r="AP1463" s="232">
        <v>0.05</v>
      </c>
      <c r="AQ1463" s="233" t="s">
        <v>41</v>
      </c>
      <c r="AR1463" s="234">
        <f>AO1463*AP1463</f>
        <v>0</v>
      </c>
      <c r="AS1463" s="235"/>
      <c r="AT1463" s="236"/>
      <c r="AU1463" s="237"/>
      <c r="AV1463" s="238" t="s">
        <v>1556</v>
      </c>
      <c r="AW1463" s="239">
        <f>'[1]Nastavení cen'!$H$17</f>
        <v>390</v>
      </c>
      <c r="AX1463" s="240">
        <v>110</v>
      </c>
    </row>
    <row r="1464" spans="1:50" ht="17.25" hidden="1" customHeight="1" x14ac:dyDescent="0.3">
      <c r="A1464" s="213"/>
      <c r="B1464" s="214"/>
      <c r="C1464" s="215"/>
      <c r="D1464" s="186"/>
      <c r="E1464" s="184"/>
      <c r="F1464" s="185"/>
      <c r="G1464" s="186"/>
      <c r="H1464" s="186"/>
      <c r="I1464" s="187"/>
      <c r="J1464" s="188"/>
      <c r="K1464" s="216"/>
      <c r="L1464" s="186"/>
      <c r="M1464" s="186"/>
      <c r="N1464" s="187"/>
      <c r="O1464" s="191"/>
      <c r="P1464" s="464" t="s">
        <v>1497</v>
      </c>
      <c r="Q1464" s="218"/>
      <c r="R1464" s="219">
        <f t="shared" si="489"/>
        <v>0</v>
      </c>
      <c r="S1464" s="219">
        <f t="shared" si="490"/>
        <v>7</v>
      </c>
      <c r="T1464" s="195"/>
      <c r="U1464" s="196">
        <v>4</v>
      </c>
      <c r="V1464" s="89">
        <f t="shared" si="485"/>
        <v>0</v>
      </c>
      <c r="W1464" s="220" t="s">
        <v>1520</v>
      </c>
      <c r="X1464" s="221" t="s">
        <v>1554</v>
      </c>
      <c r="Y1464" s="222" t="s">
        <v>43</v>
      </c>
      <c r="Z1464" s="199"/>
      <c r="AA1464" s="199"/>
      <c r="AB1464" s="223">
        <v>0</v>
      </c>
      <c r="AC1464" s="224" t="s">
        <v>40</v>
      </c>
      <c r="AD1464" s="225">
        <f t="shared" si="491"/>
        <v>78</v>
      </c>
      <c r="AE1464" s="226">
        <f>CEILING(AD1464+AD1464*'[1]Nastavení cen'!$J$17,1)</f>
        <v>114</v>
      </c>
      <c r="AF1464" s="226">
        <f t="shared" si="492"/>
        <v>0</v>
      </c>
      <c r="AG1464" s="241"/>
      <c r="AH1464" s="242"/>
      <c r="AI1464" s="242"/>
      <c r="AJ1464" s="228">
        <f t="shared" si="493"/>
        <v>114</v>
      </c>
      <c r="AK1464" s="218"/>
      <c r="AL1464" s="229">
        <f t="shared" si="494"/>
        <v>0</v>
      </c>
      <c r="AM1464" s="204"/>
      <c r="AN1464" s="230" t="s">
        <v>41</v>
      </c>
      <c r="AO1464" s="231" t="s">
        <v>41</v>
      </c>
      <c r="AP1464" s="245" t="s">
        <v>41</v>
      </c>
      <c r="AQ1464" s="233" t="s">
        <v>41</v>
      </c>
      <c r="AR1464" s="234" t="s">
        <v>41</v>
      </c>
      <c r="AS1464" s="235"/>
      <c r="AT1464" s="236"/>
      <c r="AU1464" s="237"/>
      <c r="AV1464" s="238" t="s">
        <v>1556</v>
      </c>
      <c r="AW1464" s="239">
        <f>'[1]Nastavení cen'!$H$17</f>
        <v>390</v>
      </c>
      <c r="AX1464" s="240"/>
    </row>
    <row r="1465" spans="1:50" ht="17.25" hidden="1" customHeight="1" x14ac:dyDescent="0.3">
      <c r="A1465" s="213"/>
      <c r="B1465" s="214"/>
      <c r="C1465" s="215"/>
      <c r="D1465" s="186"/>
      <c r="E1465" s="184"/>
      <c r="F1465" s="185"/>
      <c r="G1465" s="186"/>
      <c r="H1465" s="186"/>
      <c r="I1465" s="187"/>
      <c r="J1465" s="188"/>
      <c r="K1465" s="216"/>
      <c r="L1465" s="186"/>
      <c r="M1465" s="186"/>
      <c r="N1465" s="187"/>
      <c r="O1465" s="191"/>
      <c r="P1465" s="464" t="s">
        <v>1497</v>
      </c>
      <c r="Q1465" s="218"/>
      <c r="R1465" s="219">
        <f t="shared" si="489"/>
        <v>0</v>
      </c>
      <c r="S1465" s="219">
        <f t="shared" si="490"/>
        <v>7</v>
      </c>
      <c r="T1465" s="195"/>
      <c r="U1465" s="196">
        <v>1</v>
      </c>
      <c r="V1465" s="89">
        <f t="shared" si="485"/>
        <v>0</v>
      </c>
      <c r="W1465" s="220" t="s">
        <v>1520</v>
      </c>
      <c r="X1465" s="221" t="s">
        <v>1557</v>
      </c>
      <c r="Y1465" s="222" t="s">
        <v>1558</v>
      </c>
      <c r="Z1465" s="199"/>
      <c r="AA1465" s="218"/>
      <c r="AB1465" s="223">
        <v>0</v>
      </c>
      <c r="AC1465" s="224" t="s">
        <v>40</v>
      </c>
      <c r="AD1465" s="225">
        <f t="shared" si="491"/>
        <v>65</v>
      </c>
      <c r="AE1465" s="226">
        <f>CEILING(AD1465+AD1465*'[1]Nastavení cen'!$J$17,1)</f>
        <v>95</v>
      </c>
      <c r="AF1465" s="226">
        <f t="shared" si="492"/>
        <v>0</v>
      </c>
      <c r="AG1465" s="241">
        <f>CEILING(AX1465+(AX1465*'[1]Nastavení cen'!$G$17),1)</f>
        <v>55</v>
      </c>
      <c r="AH1465" s="242">
        <f>CEILING(AG1465*'[1]Nastavení cen'!$K$17,1)+AG1465</f>
        <v>72</v>
      </c>
      <c r="AI1465" s="242">
        <f>(AB1465*AH1465)</f>
        <v>0</v>
      </c>
      <c r="AJ1465" s="228">
        <f t="shared" si="493"/>
        <v>167</v>
      </c>
      <c r="AK1465" s="218"/>
      <c r="AL1465" s="229">
        <f t="shared" si="494"/>
        <v>0</v>
      </c>
      <c r="AM1465" s="204"/>
      <c r="AN1465" s="230">
        <v>0.08</v>
      </c>
      <c r="AO1465" s="231">
        <f>AB1465*AN1465</f>
        <v>0</v>
      </c>
      <c r="AP1465" s="232">
        <v>0.05</v>
      </c>
      <c r="AQ1465" s="233" t="s">
        <v>41</v>
      </c>
      <c r="AR1465" s="234">
        <f>AO1465*AP1465</f>
        <v>0</v>
      </c>
      <c r="AS1465" s="235"/>
      <c r="AT1465" s="236"/>
      <c r="AU1465" s="237"/>
      <c r="AV1465" s="238" t="s">
        <v>1559</v>
      </c>
      <c r="AW1465" s="239">
        <f>'[1]Nastavení cen'!$H$17</f>
        <v>390</v>
      </c>
      <c r="AX1465" s="240">
        <v>55</v>
      </c>
    </row>
    <row r="1466" spans="1:50" ht="17.25" hidden="1" customHeight="1" x14ac:dyDescent="0.3">
      <c r="A1466" s="213"/>
      <c r="B1466" s="214"/>
      <c r="C1466" s="215"/>
      <c r="D1466" s="186"/>
      <c r="E1466" s="184"/>
      <c r="F1466" s="185"/>
      <c r="G1466" s="186"/>
      <c r="H1466" s="186"/>
      <c r="I1466" s="187"/>
      <c r="J1466" s="188"/>
      <c r="K1466" s="216"/>
      <c r="L1466" s="186"/>
      <c r="M1466" s="186"/>
      <c r="N1466" s="187"/>
      <c r="O1466" s="191"/>
      <c r="P1466" s="464" t="s">
        <v>1497</v>
      </c>
      <c r="Q1466" s="218"/>
      <c r="R1466" s="219">
        <f t="shared" si="489"/>
        <v>0</v>
      </c>
      <c r="S1466" s="219">
        <f t="shared" si="490"/>
        <v>7</v>
      </c>
      <c r="T1466" s="195"/>
      <c r="U1466" s="196">
        <v>4</v>
      </c>
      <c r="V1466" s="89">
        <f t="shared" si="485"/>
        <v>0</v>
      </c>
      <c r="W1466" s="220" t="s">
        <v>1520</v>
      </c>
      <c r="X1466" s="221" t="s">
        <v>1557</v>
      </c>
      <c r="Y1466" s="222" t="s">
        <v>43</v>
      </c>
      <c r="Z1466" s="199"/>
      <c r="AA1466" s="199"/>
      <c r="AB1466" s="223">
        <v>0</v>
      </c>
      <c r="AC1466" s="224" t="s">
        <v>40</v>
      </c>
      <c r="AD1466" s="225">
        <f t="shared" si="491"/>
        <v>65</v>
      </c>
      <c r="AE1466" s="226">
        <f>CEILING(AD1466+AD1466*'[1]Nastavení cen'!$J$17,1)</f>
        <v>95</v>
      </c>
      <c r="AF1466" s="226">
        <f t="shared" si="492"/>
        <v>0</v>
      </c>
      <c r="AG1466" s="241"/>
      <c r="AH1466" s="242"/>
      <c r="AI1466" s="242"/>
      <c r="AJ1466" s="228">
        <f t="shared" si="493"/>
        <v>95</v>
      </c>
      <c r="AK1466" s="218"/>
      <c r="AL1466" s="229">
        <f t="shared" si="494"/>
        <v>0</v>
      </c>
      <c r="AM1466" s="204"/>
      <c r="AN1466" s="230" t="s">
        <v>41</v>
      </c>
      <c r="AO1466" s="231" t="s">
        <v>41</v>
      </c>
      <c r="AP1466" s="245" t="s">
        <v>41</v>
      </c>
      <c r="AQ1466" s="233" t="s">
        <v>41</v>
      </c>
      <c r="AR1466" s="234" t="s">
        <v>41</v>
      </c>
      <c r="AS1466" s="235"/>
      <c r="AT1466" s="236"/>
      <c r="AU1466" s="237"/>
      <c r="AV1466" s="238" t="s">
        <v>1559</v>
      </c>
      <c r="AW1466" s="239">
        <f>'[1]Nastavení cen'!$H$17</f>
        <v>390</v>
      </c>
      <c r="AX1466" s="240"/>
    </row>
    <row r="1467" spans="1:50" ht="17.25" hidden="1" customHeight="1" x14ac:dyDescent="0.3">
      <c r="A1467" s="213"/>
      <c r="B1467" s="214"/>
      <c r="C1467" s="215"/>
      <c r="D1467" s="186"/>
      <c r="E1467" s="184"/>
      <c r="F1467" s="185"/>
      <c r="G1467" s="186"/>
      <c r="H1467" s="186"/>
      <c r="I1467" s="187"/>
      <c r="J1467" s="188"/>
      <c r="K1467" s="216"/>
      <c r="L1467" s="186"/>
      <c r="M1467" s="186"/>
      <c r="N1467" s="187"/>
      <c r="O1467" s="191"/>
      <c r="P1467" s="464" t="s">
        <v>1497</v>
      </c>
      <c r="Q1467" s="218"/>
      <c r="R1467" s="219">
        <f t="shared" si="489"/>
        <v>0</v>
      </c>
      <c r="S1467" s="219">
        <f t="shared" si="490"/>
        <v>7</v>
      </c>
      <c r="T1467" s="195"/>
      <c r="U1467" s="196">
        <v>1</v>
      </c>
      <c r="V1467" s="89">
        <f t="shared" si="485"/>
        <v>0</v>
      </c>
      <c r="W1467" s="220" t="s">
        <v>1560</v>
      </c>
      <c r="X1467" s="221" t="s">
        <v>1561</v>
      </c>
      <c r="Y1467" s="222" t="s">
        <v>1562</v>
      </c>
      <c r="Z1467" s="199"/>
      <c r="AA1467" s="218"/>
      <c r="AB1467" s="223">
        <v>0</v>
      </c>
      <c r="AC1467" s="224" t="s">
        <v>40</v>
      </c>
      <c r="AD1467" s="225">
        <f t="shared" si="491"/>
        <v>247</v>
      </c>
      <c r="AE1467" s="226">
        <f>CEILING(AD1467+AD1467*'[1]Nastavení cen'!$J$17,1)</f>
        <v>361</v>
      </c>
      <c r="AF1467" s="226">
        <f t="shared" si="492"/>
        <v>0</v>
      </c>
      <c r="AG1467" s="241">
        <f>CEILING(AX1467+(AX1467*'[1]Nastavení cen'!$G$17),1)</f>
        <v>140</v>
      </c>
      <c r="AH1467" s="242">
        <f>CEILING(AG1467*'[1]Nastavení cen'!$K$17,1)+AG1467</f>
        <v>182</v>
      </c>
      <c r="AI1467" s="242">
        <f>(AB1467*AH1467)</f>
        <v>0</v>
      </c>
      <c r="AJ1467" s="228">
        <f t="shared" si="493"/>
        <v>543</v>
      </c>
      <c r="AK1467" s="218"/>
      <c r="AL1467" s="229">
        <f t="shared" si="494"/>
        <v>0</v>
      </c>
      <c r="AM1467" s="204"/>
      <c r="AN1467" s="230">
        <v>0.2</v>
      </c>
      <c r="AO1467" s="231">
        <f>AB1467*AN1467</f>
        <v>0</v>
      </c>
      <c r="AP1467" s="232">
        <v>0.05</v>
      </c>
      <c r="AQ1467" s="233" t="s">
        <v>41</v>
      </c>
      <c r="AR1467" s="234">
        <f>AO1467*AP1467</f>
        <v>0</v>
      </c>
      <c r="AS1467" s="235"/>
      <c r="AT1467" s="236"/>
      <c r="AU1467" s="237"/>
      <c r="AV1467" s="238">
        <v>38</v>
      </c>
      <c r="AW1467" s="239">
        <f>'[1]Nastavení cen'!$H$17</f>
        <v>390</v>
      </c>
      <c r="AX1467" s="240">
        <v>140</v>
      </c>
    </row>
    <row r="1468" spans="1:50" ht="17.25" hidden="1" customHeight="1" x14ac:dyDescent="0.3">
      <c r="A1468" s="213"/>
      <c r="B1468" s="214"/>
      <c r="C1468" s="215"/>
      <c r="D1468" s="186"/>
      <c r="E1468" s="184"/>
      <c r="F1468" s="185"/>
      <c r="G1468" s="186"/>
      <c r="H1468" s="186"/>
      <c r="I1468" s="187"/>
      <c r="J1468" s="188"/>
      <c r="K1468" s="216"/>
      <c r="L1468" s="186"/>
      <c r="M1468" s="186"/>
      <c r="N1468" s="187"/>
      <c r="O1468" s="191"/>
      <c r="P1468" s="464" t="s">
        <v>1497</v>
      </c>
      <c r="Q1468" s="218"/>
      <c r="R1468" s="219">
        <f t="shared" si="489"/>
        <v>0</v>
      </c>
      <c r="S1468" s="219">
        <f t="shared" si="490"/>
        <v>7</v>
      </c>
      <c r="T1468" s="195"/>
      <c r="U1468" s="196">
        <v>4</v>
      </c>
      <c r="V1468" s="89">
        <f t="shared" si="485"/>
        <v>0</v>
      </c>
      <c r="W1468" s="220" t="s">
        <v>1560</v>
      </c>
      <c r="X1468" s="221" t="s">
        <v>1561</v>
      </c>
      <c r="Y1468" s="222" t="s">
        <v>43</v>
      </c>
      <c r="Z1468" s="199"/>
      <c r="AA1468" s="199"/>
      <c r="AB1468" s="223">
        <v>0</v>
      </c>
      <c r="AC1468" s="224" t="s">
        <v>40</v>
      </c>
      <c r="AD1468" s="225">
        <f t="shared" si="491"/>
        <v>247</v>
      </c>
      <c r="AE1468" s="226">
        <f>CEILING(AD1468+AD1468*'[1]Nastavení cen'!$J$17,1)</f>
        <v>361</v>
      </c>
      <c r="AF1468" s="226">
        <f t="shared" si="492"/>
        <v>0</v>
      </c>
      <c r="AG1468" s="241"/>
      <c r="AH1468" s="242"/>
      <c r="AI1468" s="242"/>
      <c r="AJ1468" s="228">
        <f t="shared" si="493"/>
        <v>361</v>
      </c>
      <c r="AK1468" s="218"/>
      <c r="AL1468" s="229">
        <f t="shared" si="494"/>
        <v>0</v>
      </c>
      <c r="AM1468" s="204"/>
      <c r="AN1468" s="230" t="s">
        <v>41</v>
      </c>
      <c r="AO1468" s="231" t="s">
        <v>41</v>
      </c>
      <c r="AP1468" s="245" t="s">
        <v>41</v>
      </c>
      <c r="AQ1468" s="233" t="s">
        <v>41</v>
      </c>
      <c r="AR1468" s="234" t="s">
        <v>41</v>
      </c>
      <c r="AS1468" s="235"/>
      <c r="AT1468" s="236"/>
      <c r="AU1468" s="237"/>
      <c r="AV1468" s="238">
        <v>38</v>
      </c>
      <c r="AW1468" s="239">
        <f>'[1]Nastavení cen'!$H$17</f>
        <v>390</v>
      </c>
      <c r="AX1468" s="240"/>
    </row>
    <row r="1469" spans="1:50" ht="17.25" hidden="1" customHeight="1" x14ac:dyDescent="0.3">
      <c r="A1469" s="213"/>
      <c r="B1469" s="214"/>
      <c r="C1469" s="215"/>
      <c r="D1469" s="186"/>
      <c r="E1469" s="184"/>
      <c r="F1469" s="185"/>
      <c r="G1469" s="186"/>
      <c r="H1469" s="186"/>
      <c r="I1469" s="187"/>
      <c r="J1469" s="188"/>
      <c r="K1469" s="216"/>
      <c r="L1469" s="186"/>
      <c r="M1469" s="186"/>
      <c r="N1469" s="187"/>
      <c r="O1469" s="191"/>
      <c r="P1469" s="464" t="s">
        <v>1497</v>
      </c>
      <c r="Q1469" s="218"/>
      <c r="R1469" s="219">
        <f t="shared" si="489"/>
        <v>0</v>
      </c>
      <c r="S1469" s="219">
        <f t="shared" si="490"/>
        <v>7</v>
      </c>
      <c r="T1469" s="195"/>
      <c r="U1469" s="196">
        <v>2</v>
      </c>
      <c r="V1469" s="89">
        <f t="shared" si="485"/>
        <v>0</v>
      </c>
      <c r="W1469" s="220" t="s">
        <v>1560</v>
      </c>
      <c r="X1469" s="221" t="s">
        <v>1563</v>
      </c>
      <c r="Y1469" s="222" t="s">
        <v>1564</v>
      </c>
      <c r="Z1469" s="199"/>
      <c r="AA1469" s="218"/>
      <c r="AB1469" s="223">
        <v>0</v>
      </c>
      <c r="AC1469" s="224" t="s">
        <v>40</v>
      </c>
      <c r="AD1469" s="225">
        <f t="shared" si="491"/>
        <v>221</v>
      </c>
      <c r="AE1469" s="226">
        <f>CEILING(AD1469+AD1469*'[1]Nastavení cen'!$J$17,1)</f>
        <v>323</v>
      </c>
      <c r="AF1469" s="226">
        <f t="shared" si="492"/>
        <v>0</v>
      </c>
      <c r="AG1469" s="241">
        <f>CEILING(AX1469+(AX1469*'[1]Nastavení cen'!$G$17),1)</f>
        <v>160</v>
      </c>
      <c r="AH1469" s="242">
        <f>CEILING(AG1469*'[1]Nastavení cen'!$K$17,1)+AG1469</f>
        <v>208</v>
      </c>
      <c r="AI1469" s="242">
        <f>(AB1469*AH1469)</f>
        <v>0</v>
      </c>
      <c r="AJ1469" s="228">
        <f t="shared" si="493"/>
        <v>531</v>
      </c>
      <c r="AK1469" s="218"/>
      <c r="AL1469" s="229">
        <f t="shared" si="494"/>
        <v>0</v>
      </c>
      <c r="AM1469" s="204"/>
      <c r="AN1469" s="230">
        <v>0.2</v>
      </c>
      <c r="AO1469" s="231">
        <f>AB1469*AN1469</f>
        <v>0</v>
      </c>
      <c r="AP1469" s="232">
        <v>0.05</v>
      </c>
      <c r="AQ1469" s="233" t="s">
        <v>41</v>
      </c>
      <c r="AR1469" s="234">
        <f>AO1469*AP1469</f>
        <v>0</v>
      </c>
      <c r="AS1469" s="235"/>
      <c r="AT1469" s="236"/>
      <c r="AU1469" s="237"/>
      <c r="AV1469" s="238">
        <v>34</v>
      </c>
      <c r="AW1469" s="239">
        <f>'[1]Nastavení cen'!$H$17</f>
        <v>390</v>
      </c>
      <c r="AX1469" s="240">
        <v>160</v>
      </c>
    </row>
    <row r="1470" spans="1:50" ht="17.25" hidden="1" customHeight="1" x14ac:dyDescent="0.3">
      <c r="A1470" s="213"/>
      <c r="B1470" s="214"/>
      <c r="C1470" s="215"/>
      <c r="D1470" s="186"/>
      <c r="E1470" s="184"/>
      <c r="F1470" s="185"/>
      <c r="G1470" s="186"/>
      <c r="H1470" s="186"/>
      <c r="I1470" s="187"/>
      <c r="J1470" s="188"/>
      <c r="K1470" s="216"/>
      <c r="L1470" s="186"/>
      <c r="M1470" s="186"/>
      <c r="N1470" s="187"/>
      <c r="O1470" s="191"/>
      <c r="P1470" s="464" t="s">
        <v>1497</v>
      </c>
      <c r="Q1470" s="218"/>
      <c r="R1470" s="219">
        <f t="shared" si="489"/>
        <v>0</v>
      </c>
      <c r="S1470" s="219">
        <f t="shared" si="490"/>
        <v>7</v>
      </c>
      <c r="T1470" s="195"/>
      <c r="U1470" s="196">
        <v>4</v>
      </c>
      <c r="V1470" s="89">
        <f t="shared" si="485"/>
        <v>0</v>
      </c>
      <c r="W1470" s="220" t="s">
        <v>1560</v>
      </c>
      <c r="X1470" s="221" t="s">
        <v>1563</v>
      </c>
      <c r="Y1470" s="222" t="s">
        <v>43</v>
      </c>
      <c r="Z1470" s="199"/>
      <c r="AA1470" s="199"/>
      <c r="AB1470" s="223">
        <v>0</v>
      </c>
      <c r="AC1470" s="224" t="s">
        <v>40</v>
      </c>
      <c r="AD1470" s="225">
        <f t="shared" si="491"/>
        <v>221</v>
      </c>
      <c r="AE1470" s="226">
        <f>CEILING(AD1470+AD1470*'[1]Nastavení cen'!$J$17,1)</f>
        <v>323</v>
      </c>
      <c r="AF1470" s="226">
        <f t="shared" si="492"/>
        <v>0</v>
      </c>
      <c r="AG1470" s="241"/>
      <c r="AH1470" s="242"/>
      <c r="AI1470" s="242"/>
      <c r="AJ1470" s="228">
        <f t="shared" si="493"/>
        <v>323</v>
      </c>
      <c r="AK1470" s="218"/>
      <c r="AL1470" s="229">
        <f t="shared" si="494"/>
        <v>0</v>
      </c>
      <c r="AM1470" s="204"/>
      <c r="AN1470" s="230" t="s">
        <v>41</v>
      </c>
      <c r="AO1470" s="231" t="s">
        <v>41</v>
      </c>
      <c r="AP1470" s="245" t="s">
        <v>41</v>
      </c>
      <c r="AQ1470" s="233" t="s">
        <v>41</v>
      </c>
      <c r="AR1470" s="234" t="s">
        <v>41</v>
      </c>
      <c r="AS1470" s="235"/>
      <c r="AT1470" s="236"/>
      <c r="AU1470" s="237"/>
      <c r="AV1470" s="238">
        <v>34</v>
      </c>
      <c r="AW1470" s="239">
        <f>'[1]Nastavení cen'!$H$17</f>
        <v>390</v>
      </c>
      <c r="AX1470" s="240"/>
    </row>
    <row r="1471" spans="1:50" ht="17.25" hidden="1" customHeight="1" x14ac:dyDescent="0.3">
      <c r="A1471" s="213"/>
      <c r="B1471" s="214"/>
      <c r="C1471" s="215"/>
      <c r="D1471" s="186"/>
      <c r="E1471" s="184"/>
      <c r="F1471" s="185"/>
      <c r="G1471" s="186"/>
      <c r="H1471" s="186"/>
      <c r="I1471" s="187"/>
      <c r="J1471" s="188"/>
      <c r="K1471" s="216"/>
      <c r="L1471" s="186"/>
      <c r="M1471" s="186"/>
      <c r="N1471" s="187"/>
      <c r="O1471" s="191"/>
      <c r="P1471" s="464" t="s">
        <v>1497</v>
      </c>
      <c r="Q1471" s="218"/>
      <c r="R1471" s="219">
        <f t="shared" si="489"/>
        <v>0</v>
      </c>
      <c r="S1471" s="219">
        <f t="shared" si="490"/>
        <v>7</v>
      </c>
      <c r="T1471" s="195"/>
      <c r="U1471" s="196">
        <v>1</v>
      </c>
      <c r="V1471" s="89">
        <f t="shared" si="485"/>
        <v>0</v>
      </c>
      <c r="W1471" s="220" t="s">
        <v>1560</v>
      </c>
      <c r="X1471" s="221" t="s">
        <v>1565</v>
      </c>
      <c r="Y1471" s="222" t="s">
        <v>1566</v>
      </c>
      <c r="Z1471" s="199"/>
      <c r="AA1471" s="218"/>
      <c r="AB1471" s="223">
        <v>0</v>
      </c>
      <c r="AC1471" s="224" t="s">
        <v>40</v>
      </c>
      <c r="AD1471" s="225">
        <f t="shared" si="491"/>
        <v>208</v>
      </c>
      <c r="AE1471" s="226">
        <f>CEILING(AD1471+AD1471*'[1]Nastavení cen'!$J$17,1)</f>
        <v>304</v>
      </c>
      <c r="AF1471" s="226">
        <f t="shared" si="492"/>
        <v>0</v>
      </c>
      <c r="AG1471" s="241">
        <f>CEILING(AX1471+(AX1471*'[1]Nastavení cen'!$G$17),1)</f>
        <v>75</v>
      </c>
      <c r="AH1471" s="242">
        <f>CEILING(AG1471*'[1]Nastavení cen'!$K$17,1)+AG1471</f>
        <v>98</v>
      </c>
      <c r="AI1471" s="242">
        <f>(AB1471*AH1471)</f>
        <v>0</v>
      </c>
      <c r="AJ1471" s="228">
        <f t="shared" si="493"/>
        <v>402</v>
      </c>
      <c r="AK1471" s="218"/>
      <c r="AL1471" s="229">
        <f t="shared" si="494"/>
        <v>0</v>
      </c>
      <c r="AM1471" s="204"/>
      <c r="AN1471" s="230">
        <v>0.2</v>
      </c>
      <c r="AO1471" s="231">
        <f>AB1471*AN1471</f>
        <v>0</v>
      </c>
      <c r="AP1471" s="232">
        <v>0.05</v>
      </c>
      <c r="AQ1471" s="233" t="s">
        <v>41</v>
      </c>
      <c r="AR1471" s="234">
        <f>AO1471*AP1471</f>
        <v>0</v>
      </c>
      <c r="AS1471" s="235"/>
      <c r="AT1471" s="236"/>
      <c r="AU1471" s="237"/>
      <c r="AV1471" s="238">
        <v>32</v>
      </c>
      <c r="AW1471" s="239">
        <f>'[1]Nastavení cen'!$H$17</f>
        <v>390</v>
      </c>
      <c r="AX1471" s="240">
        <v>75</v>
      </c>
    </row>
    <row r="1472" spans="1:50" ht="17.25" hidden="1" customHeight="1" x14ac:dyDescent="0.3">
      <c r="A1472" s="213"/>
      <c r="B1472" s="214"/>
      <c r="C1472" s="215"/>
      <c r="D1472" s="186"/>
      <c r="E1472" s="184"/>
      <c r="F1472" s="185"/>
      <c r="G1472" s="186"/>
      <c r="H1472" s="186"/>
      <c r="I1472" s="187"/>
      <c r="J1472" s="188"/>
      <c r="K1472" s="216"/>
      <c r="L1472" s="186"/>
      <c r="M1472" s="186"/>
      <c r="N1472" s="187"/>
      <c r="O1472" s="191"/>
      <c r="P1472" s="464" t="s">
        <v>1497</v>
      </c>
      <c r="Q1472" s="218"/>
      <c r="R1472" s="219">
        <f t="shared" si="489"/>
        <v>0</v>
      </c>
      <c r="S1472" s="219">
        <f t="shared" si="490"/>
        <v>7</v>
      </c>
      <c r="T1472" s="195"/>
      <c r="U1472" s="196">
        <v>4</v>
      </c>
      <c r="V1472" s="89">
        <f t="shared" si="485"/>
        <v>0</v>
      </c>
      <c r="W1472" s="220" t="s">
        <v>1560</v>
      </c>
      <c r="X1472" s="221" t="s">
        <v>1565</v>
      </c>
      <c r="Y1472" s="222" t="s">
        <v>43</v>
      </c>
      <c r="Z1472" s="199"/>
      <c r="AA1472" s="199"/>
      <c r="AB1472" s="223">
        <v>0</v>
      </c>
      <c r="AC1472" s="224" t="s">
        <v>40</v>
      </c>
      <c r="AD1472" s="225">
        <f t="shared" si="491"/>
        <v>208</v>
      </c>
      <c r="AE1472" s="226">
        <f>CEILING(AD1472+AD1472*'[1]Nastavení cen'!$J$17,1)</f>
        <v>304</v>
      </c>
      <c r="AF1472" s="226">
        <f t="shared" si="492"/>
        <v>0</v>
      </c>
      <c r="AG1472" s="241"/>
      <c r="AH1472" s="242"/>
      <c r="AI1472" s="242"/>
      <c r="AJ1472" s="228">
        <f t="shared" si="493"/>
        <v>304</v>
      </c>
      <c r="AK1472" s="218"/>
      <c r="AL1472" s="229">
        <f t="shared" si="494"/>
        <v>0</v>
      </c>
      <c r="AM1472" s="204"/>
      <c r="AN1472" s="230" t="s">
        <v>41</v>
      </c>
      <c r="AO1472" s="231" t="s">
        <v>41</v>
      </c>
      <c r="AP1472" s="245" t="s">
        <v>41</v>
      </c>
      <c r="AQ1472" s="233" t="s">
        <v>41</v>
      </c>
      <c r="AR1472" s="234" t="s">
        <v>41</v>
      </c>
      <c r="AS1472" s="235"/>
      <c r="AT1472" s="236"/>
      <c r="AU1472" s="237"/>
      <c r="AV1472" s="238">
        <v>32</v>
      </c>
      <c r="AW1472" s="239">
        <f>'[1]Nastavení cen'!$H$17</f>
        <v>390</v>
      </c>
      <c r="AX1472" s="240"/>
    </row>
    <row r="1473" spans="1:50" ht="17.25" hidden="1" customHeight="1" x14ac:dyDescent="0.3">
      <c r="A1473" s="213"/>
      <c r="B1473" s="214"/>
      <c r="C1473" s="215"/>
      <c r="D1473" s="186"/>
      <c r="E1473" s="184"/>
      <c r="F1473" s="185"/>
      <c r="G1473" s="186"/>
      <c r="H1473" s="186"/>
      <c r="I1473" s="187"/>
      <c r="J1473" s="188"/>
      <c r="K1473" s="216"/>
      <c r="L1473" s="186"/>
      <c r="M1473" s="186"/>
      <c r="N1473" s="187"/>
      <c r="O1473" s="191"/>
      <c r="P1473" s="464" t="s">
        <v>1497</v>
      </c>
      <c r="Q1473" s="218"/>
      <c r="R1473" s="219">
        <f t="shared" si="489"/>
        <v>0</v>
      </c>
      <c r="S1473" s="219">
        <f t="shared" si="490"/>
        <v>7</v>
      </c>
      <c r="T1473" s="195"/>
      <c r="U1473" s="196">
        <v>2</v>
      </c>
      <c r="V1473" s="89">
        <f t="shared" si="485"/>
        <v>0</v>
      </c>
      <c r="W1473" s="220" t="s">
        <v>1560</v>
      </c>
      <c r="X1473" s="221" t="s">
        <v>1567</v>
      </c>
      <c r="Y1473" s="222" t="s">
        <v>1564</v>
      </c>
      <c r="Z1473" s="199"/>
      <c r="AA1473" s="218"/>
      <c r="AB1473" s="223">
        <v>0</v>
      </c>
      <c r="AC1473" s="224" t="s">
        <v>40</v>
      </c>
      <c r="AD1473" s="225">
        <f t="shared" si="491"/>
        <v>182</v>
      </c>
      <c r="AE1473" s="226">
        <f>CEILING(AD1473+AD1473*'[1]Nastavení cen'!$J$17,1)</f>
        <v>266</v>
      </c>
      <c r="AF1473" s="226">
        <f t="shared" si="492"/>
        <v>0</v>
      </c>
      <c r="AG1473" s="241">
        <f>CEILING(AX1473+(AX1473*'[1]Nastavení cen'!$G$17),1)</f>
        <v>87</v>
      </c>
      <c r="AH1473" s="242">
        <f>CEILING(AG1473*'[1]Nastavení cen'!$K$17,1)+AG1473</f>
        <v>114</v>
      </c>
      <c r="AI1473" s="242">
        <f>(AB1473*AH1473)</f>
        <v>0</v>
      </c>
      <c r="AJ1473" s="228">
        <f t="shared" si="493"/>
        <v>380</v>
      </c>
      <c r="AK1473" s="218"/>
      <c r="AL1473" s="229">
        <f t="shared" si="494"/>
        <v>0</v>
      </c>
      <c r="AM1473" s="204"/>
      <c r="AN1473" s="230">
        <v>0.2</v>
      </c>
      <c r="AO1473" s="231">
        <f>AB1473*AN1473</f>
        <v>0</v>
      </c>
      <c r="AP1473" s="232">
        <v>0.05</v>
      </c>
      <c r="AQ1473" s="233" t="s">
        <v>41</v>
      </c>
      <c r="AR1473" s="234">
        <f>AO1473*AP1473</f>
        <v>0</v>
      </c>
      <c r="AS1473" s="235"/>
      <c r="AT1473" s="236"/>
      <c r="AU1473" s="237"/>
      <c r="AV1473" s="238">
        <v>28</v>
      </c>
      <c r="AW1473" s="239">
        <f>'[1]Nastavení cen'!$H$17</f>
        <v>390</v>
      </c>
      <c r="AX1473" s="240">
        <v>87</v>
      </c>
    </row>
    <row r="1474" spans="1:50" ht="17.25" hidden="1" customHeight="1" x14ac:dyDescent="0.3">
      <c r="A1474" s="213"/>
      <c r="B1474" s="214"/>
      <c r="C1474" s="215"/>
      <c r="D1474" s="186"/>
      <c r="E1474" s="184"/>
      <c r="F1474" s="185"/>
      <c r="G1474" s="186"/>
      <c r="H1474" s="186"/>
      <c r="I1474" s="187"/>
      <c r="J1474" s="188"/>
      <c r="K1474" s="216"/>
      <c r="L1474" s="186"/>
      <c r="M1474" s="186"/>
      <c r="N1474" s="187"/>
      <c r="O1474" s="191"/>
      <c r="P1474" s="464" t="s">
        <v>1497</v>
      </c>
      <c r="Q1474" s="218"/>
      <c r="R1474" s="219">
        <f t="shared" si="489"/>
        <v>0</v>
      </c>
      <c r="S1474" s="219">
        <f t="shared" si="490"/>
        <v>7</v>
      </c>
      <c r="T1474" s="195"/>
      <c r="U1474" s="196">
        <v>4</v>
      </c>
      <c r="V1474" s="89">
        <f t="shared" si="485"/>
        <v>0</v>
      </c>
      <c r="W1474" s="220" t="s">
        <v>1560</v>
      </c>
      <c r="X1474" s="221" t="s">
        <v>1567</v>
      </c>
      <c r="Y1474" s="222" t="s">
        <v>43</v>
      </c>
      <c r="Z1474" s="199"/>
      <c r="AA1474" s="199"/>
      <c r="AB1474" s="223">
        <v>0</v>
      </c>
      <c r="AC1474" s="224" t="s">
        <v>40</v>
      </c>
      <c r="AD1474" s="225">
        <f t="shared" si="491"/>
        <v>182</v>
      </c>
      <c r="AE1474" s="226">
        <f>CEILING(AD1474+AD1474*'[1]Nastavení cen'!$J$17,1)</f>
        <v>266</v>
      </c>
      <c r="AF1474" s="226">
        <f t="shared" si="492"/>
        <v>0</v>
      </c>
      <c r="AG1474" s="241"/>
      <c r="AH1474" s="242"/>
      <c r="AI1474" s="242"/>
      <c r="AJ1474" s="228">
        <f t="shared" si="493"/>
        <v>266</v>
      </c>
      <c r="AK1474" s="218"/>
      <c r="AL1474" s="229">
        <f t="shared" si="494"/>
        <v>0</v>
      </c>
      <c r="AM1474" s="204"/>
      <c r="AN1474" s="230" t="s">
        <v>41</v>
      </c>
      <c r="AO1474" s="231" t="s">
        <v>41</v>
      </c>
      <c r="AP1474" s="245" t="s">
        <v>41</v>
      </c>
      <c r="AQ1474" s="233" t="s">
        <v>41</v>
      </c>
      <c r="AR1474" s="234" t="s">
        <v>41</v>
      </c>
      <c r="AS1474" s="235"/>
      <c r="AT1474" s="236"/>
      <c r="AU1474" s="237"/>
      <c r="AV1474" s="238">
        <v>28</v>
      </c>
      <c r="AW1474" s="239">
        <f>'[1]Nastavení cen'!$H$17</f>
        <v>390</v>
      </c>
      <c r="AX1474" s="240"/>
    </row>
    <row r="1475" spans="1:50" ht="17.25" hidden="1" customHeight="1" x14ac:dyDescent="0.3">
      <c r="A1475" s="213"/>
      <c r="B1475" s="214"/>
      <c r="C1475" s="215"/>
      <c r="D1475" s="186"/>
      <c r="E1475" s="184"/>
      <c r="F1475" s="185"/>
      <c r="G1475" s="186"/>
      <c r="H1475" s="186"/>
      <c r="I1475" s="187"/>
      <c r="J1475" s="188"/>
      <c r="K1475" s="216"/>
      <c r="L1475" s="186"/>
      <c r="M1475" s="186"/>
      <c r="N1475" s="187"/>
      <c r="O1475" s="191"/>
      <c r="P1475" s="464" t="s">
        <v>1497</v>
      </c>
      <c r="Q1475" s="218"/>
      <c r="R1475" s="219">
        <f t="shared" si="489"/>
        <v>0</v>
      </c>
      <c r="S1475" s="219">
        <f t="shared" si="490"/>
        <v>7</v>
      </c>
      <c r="T1475" s="195"/>
      <c r="U1475" s="196">
        <v>2</v>
      </c>
      <c r="V1475" s="89">
        <f t="shared" si="485"/>
        <v>0</v>
      </c>
      <c r="W1475" s="220" t="s">
        <v>1560</v>
      </c>
      <c r="X1475" s="221" t="s">
        <v>1568</v>
      </c>
      <c r="Y1475" s="222" t="s">
        <v>1569</v>
      </c>
      <c r="Z1475" s="199"/>
      <c r="AA1475" s="218"/>
      <c r="AB1475" s="223">
        <v>0</v>
      </c>
      <c r="AC1475" s="224" t="s">
        <v>40</v>
      </c>
      <c r="AD1475" s="225">
        <f t="shared" si="491"/>
        <v>169</v>
      </c>
      <c r="AE1475" s="226">
        <f>CEILING(AD1475+AD1475*'[1]Nastavení cen'!$J$17,1)</f>
        <v>247</v>
      </c>
      <c r="AF1475" s="226">
        <f t="shared" si="492"/>
        <v>0</v>
      </c>
      <c r="AG1475" s="241">
        <f>CEILING(AX1475+(AX1475*'[1]Nastavení cen'!$G$17),1)</f>
        <v>99</v>
      </c>
      <c r="AH1475" s="242">
        <f>CEILING(AG1475*'[1]Nastavení cen'!$K$17,1)+AG1475</f>
        <v>129</v>
      </c>
      <c r="AI1475" s="242">
        <f>(AB1475*AH1475)</f>
        <v>0</v>
      </c>
      <c r="AJ1475" s="228">
        <f t="shared" si="493"/>
        <v>376</v>
      </c>
      <c r="AK1475" s="218"/>
      <c r="AL1475" s="229">
        <f t="shared" si="494"/>
        <v>0</v>
      </c>
      <c r="AM1475" s="204"/>
      <c r="AN1475" s="230">
        <v>0.2</v>
      </c>
      <c r="AO1475" s="231">
        <f>AB1475*AN1475</f>
        <v>0</v>
      </c>
      <c r="AP1475" s="232">
        <v>0.05</v>
      </c>
      <c r="AQ1475" s="233" t="s">
        <v>41</v>
      </c>
      <c r="AR1475" s="234">
        <f>AO1475*AP1475</f>
        <v>0</v>
      </c>
      <c r="AS1475" s="235"/>
      <c r="AT1475" s="236"/>
      <c r="AU1475" s="237"/>
      <c r="AV1475" s="238">
        <v>26</v>
      </c>
      <c r="AW1475" s="239">
        <f>'[1]Nastavení cen'!$H$17</f>
        <v>390</v>
      </c>
      <c r="AX1475" s="240">
        <v>99</v>
      </c>
    </row>
    <row r="1476" spans="1:50" ht="17.25" hidden="1" customHeight="1" x14ac:dyDescent="0.3">
      <c r="A1476" s="213"/>
      <c r="B1476" s="214"/>
      <c r="C1476" s="215"/>
      <c r="D1476" s="186"/>
      <c r="E1476" s="184"/>
      <c r="F1476" s="185"/>
      <c r="G1476" s="186"/>
      <c r="H1476" s="186"/>
      <c r="I1476" s="187"/>
      <c r="J1476" s="188"/>
      <c r="K1476" s="216"/>
      <c r="L1476" s="186"/>
      <c r="M1476" s="186"/>
      <c r="N1476" s="187"/>
      <c r="O1476" s="191"/>
      <c r="P1476" s="464" t="s">
        <v>1497</v>
      </c>
      <c r="Q1476" s="218"/>
      <c r="R1476" s="219">
        <f t="shared" si="489"/>
        <v>0</v>
      </c>
      <c r="S1476" s="219">
        <f t="shared" si="490"/>
        <v>7</v>
      </c>
      <c r="T1476" s="195"/>
      <c r="U1476" s="196">
        <v>4</v>
      </c>
      <c r="V1476" s="89">
        <f t="shared" si="485"/>
        <v>0</v>
      </c>
      <c r="W1476" s="220" t="s">
        <v>1560</v>
      </c>
      <c r="X1476" s="221" t="s">
        <v>1568</v>
      </c>
      <c r="Y1476" s="222" t="s">
        <v>43</v>
      </c>
      <c r="Z1476" s="199"/>
      <c r="AA1476" s="199"/>
      <c r="AB1476" s="223">
        <v>0</v>
      </c>
      <c r="AC1476" s="224" t="s">
        <v>40</v>
      </c>
      <c r="AD1476" s="225">
        <f t="shared" si="491"/>
        <v>169</v>
      </c>
      <c r="AE1476" s="226">
        <f>CEILING(AD1476+AD1476*'[1]Nastavení cen'!$J$17,1)</f>
        <v>247</v>
      </c>
      <c r="AF1476" s="226">
        <f t="shared" si="492"/>
        <v>0</v>
      </c>
      <c r="AG1476" s="241"/>
      <c r="AH1476" s="242"/>
      <c r="AI1476" s="242"/>
      <c r="AJ1476" s="228">
        <f t="shared" si="493"/>
        <v>247</v>
      </c>
      <c r="AK1476" s="218"/>
      <c r="AL1476" s="229">
        <f t="shared" si="494"/>
        <v>0</v>
      </c>
      <c r="AM1476" s="204"/>
      <c r="AN1476" s="230" t="s">
        <v>41</v>
      </c>
      <c r="AO1476" s="231" t="s">
        <v>41</v>
      </c>
      <c r="AP1476" s="245" t="s">
        <v>41</v>
      </c>
      <c r="AQ1476" s="233" t="s">
        <v>41</v>
      </c>
      <c r="AR1476" s="234" t="s">
        <v>41</v>
      </c>
      <c r="AS1476" s="235"/>
      <c r="AT1476" s="236"/>
      <c r="AU1476" s="237"/>
      <c r="AV1476" s="238">
        <v>26</v>
      </c>
      <c r="AW1476" s="239">
        <f>'[1]Nastavení cen'!$H$17</f>
        <v>390</v>
      </c>
      <c r="AX1476" s="240"/>
    </row>
    <row r="1477" spans="1:50" ht="17.25" hidden="1" customHeight="1" x14ac:dyDescent="0.3">
      <c r="A1477" s="213"/>
      <c r="B1477" s="214"/>
      <c r="C1477" s="215"/>
      <c r="D1477" s="186"/>
      <c r="E1477" s="184"/>
      <c r="F1477" s="185"/>
      <c r="G1477" s="186"/>
      <c r="H1477" s="186"/>
      <c r="I1477" s="187"/>
      <c r="J1477" s="188"/>
      <c r="K1477" s="216"/>
      <c r="L1477" s="186"/>
      <c r="M1477" s="186"/>
      <c r="N1477" s="187"/>
      <c r="O1477" s="191"/>
      <c r="P1477" s="464" t="s">
        <v>1497</v>
      </c>
      <c r="Q1477" s="218"/>
      <c r="R1477" s="219">
        <f t="shared" si="489"/>
        <v>0</v>
      </c>
      <c r="S1477" s="219">
        <f t="shared" si="490"/>
        <v>7</v>
      </c>
      <c r="T1477" s="195"/>
      <c r="U1477" s="196">
        <v>1</v>
      </c>
      <c r="V1477" s="89">
        <f t="shared" si="485"/>
        <v>0</v>
      </c>
      <c r="W1477" s="220" t="s">
        <v>1560</v>
      </c>
      <c r="X1477" s="221" t="s">
        <v>1570</v>
      </c>
      <c r="Y1477" s="222" t="s">
        <v>1571</v>
      </c>
      <c r="Z1477" s="199"/>
      <c r="AA1477" s="218"/>
      <c r="AB1477" s="223">
        <v>0</v>
      </c>
      <c r="AC1477" s="224" t="s">
        <v>40</v>
      </c>
      <c r="AD1477" s="225">
        <f t="shared" si="491"/>
        <v>7</v>
      </c>
      <c r="AE1477" s="226">
        <f>CEILING(AD1477+AD1477*'[1]Nastavení cen'!$J$17,1)</f>
        <v>11</v>
      </c>
      <c r="AF1477" s="226">
        <f t="shared" si="492"/>
        <v>0</v>
      </c>
      <c r="AG1477" s="241">
        <f>CEILING(AX1477+(AX1477*'[1]Nastavení cen'!$G$17),1)</f>
        <v>10</v>
      </c>
      <c r="AH1477" s="242">
        <f>CEILING(AG1477*'[1]Nastavení cen'!$K$17,1)+AG1477</f>
        <v>13</v>
      </c>
      <c r="AI1477" s="242">
        <f>(AB1477*AH1477)</f>
        <v>0</v>
      </c>
      <c r="AJ1477" s="228">
        <f t="shared" si="493"/>
        <v>24</v>
      </c>
      <c r="AK1477" s="218"/>
      <c r="AL1477" s="229">
        <f t="shared" si="494"/>
        <v>0</v>
      </c>
      <c r="AM1477" s="204"/>
      <c r="AN1477" s="230">
        <v>0.1</v>
      </c>
      <c r="AO1477" s="231">
        <f>AB1477*AN1477</f>
        <v>0</v>
      </c>
      <c r="AP1477" s="232">
        <v>0.05</v>
      </c>
      <c r="AQ1477" s="233" t="s">
        <v>41</v>
      </c>
      <c r="AR1477" s="234">
        <f>AO1477*AP1477</f>
        <v>0</v>
      </c>
      <c r="AS1477" s="235"/>
      <c r="AT1477" s="236"/>
      <c r="AU1477" s="237"/>
      <c r="AV1477" s="238" t="s">
        <v>1572</v>
      </c>
      <c r="AW1477" s="239">
        <f>'[1]Nastavení cen'!$H$17</f>
        <v>390</v>
      </c>
      <c r="AX1477" s="240">
        <v>10</v>
      </c>
    </row>
    <row r="1478" spans="1:50" ht="17.25" hidden="1" customHeight="1" x14ac:dyDescent="0.3">
      <c r="A1478" s="213"/>
      <c r="B1478" s="214"/>
      <c r="C1478" s="215"/>
      <c r="D1478" s="186"/>
      <c r="E1478" s="184"/>
      <c r="F1478" s="185"/>
      <c r="G1478" s="186"/>
      <c r="H1478" s="186"/>
      <c r="I1478" s="187"/>
      <c r="J1478" s="188"/>
      <c r="K1478" s="216"/>
      <c r="L1478" s="186"/>
      <c r="M1478" s="186"/>
      <c r="N1478" s="187"/>
      <c r="O1478" s="191"/>
      <c r="P1478" s="464" t="s">
        <v>1497</v>
      </c>
      <c r="Q1478" s="218"/>
      <c r="R1478" s="219">
        <f t="shared" si="489"/>
        <v>0</v>
      </c>
      <c r="S1478" s="219">
        <f t="shared" si="490"/>
        <v>7</v>
      </c>
      <c r="T1478" s="195"/>
      <c r="U1478" s="196">
        <v>4</v>
      </c>
      <c r="V1478" s="89">
        <f t="shared" si="485"/>
        <v>0</v>
      </c>
      <c r="W1478" s="220" t="s">
        <v>1560</v>
      </c>
      <c r="X1478" s="221" t="s">
        <v>1570</v>
      </c>
      <c r="Y1478" s="222" t="s">
        <v>43</v>
      </c>
      <c r="Z1478" s="199"/>
      <c r="AA1478" s="199"/>
      <c r="AB1478" s="223">
        <v>0</v>
      </c>
      <c r="AC1478" s="224" t="s">
        <v>40</v>
      </c>
      <c r="AD1478" s="225">
        <f t="shared" si="491"/>
        <v>7</v>
      </c>
      <c r="AE1478" s="226">
        <f>CEILING(AD1478+AD1478*'[1]Nastavení cen'!$J$17,1)</f>
        <v>11</v>
      </c>
      <c r="AF1478" s="226">
        <f t="shared" si="492"/>
        <v>0</v>
      </c>
      <c r="AG1478" s="241"/>
      <c r="AH1478" s="242"/>
      <c r="AI1478" s="242"/>
      <c r="AJ1478" s="228">
        <f t="shared" si="493"/>
        <v>11</v>
      </c>
      <c r="AK1478" s="218"/>
      <c r="AL1478" s="229">
        <f t="shared" si="494"/>
        <v>0</v>
      </c>
      <c r="AM1478" s="204"/>
      <c r="AN1478" s="230" t="s">
        <v>41</v>
      </c>
      <c r="AO1478" s="231" t="s">
        <v>41</v>
      </c>
      <c r="AP1478" s="245" t="s">
        <v>41</v>
      </c>
      <c r="AQ1478" s="233" t="s">
        <v>41</v>
      </c>
      <c r="AR1478" s="234" t="s">
        <v>41</v>
      </c>
      <c r="AS1478" s="235"/>
      <c r="AT1478" s="236"/>
      <c r="AU1478" s="237"/>
      <c r="AV1478" s="238" t="s">
        <v>1572</v>
      </c>
      <c r="AW1478" s="239">
        <f>'[1]Nastavení cen'!$H$17</f>
        <v>390</v>
      </c>
      <c r="AX1478" s="240"/>
    </row>
    <row r="1479" spans="1:50" ht="17.25" hidden="1" customHeight="1" x14ac:dyDescent="0.3">
      <c r="A1479" s="213"/>
      <c r="B1479" s="214"/>
      <c r="C1479" s="215"/>
      <c r="D1479" s="186"/>
      <c r="E1479" s="184"/>
      <c r="F1479" s="185"/>
      <c r="G1479" s="186"/>
      <c r="H1479" s="186"/>
      <c r="I1479" s="187"/>
      <c r="J1479" s="188"/>
      <c r="K1479" s="216"/>
      <c r="L1479" s="186"/>
      <c r="M1479" s="186"/>
      <c r="N1479" s="187"/>
      <c r="O1479" s="191"/>
      <c r="P1479" s="464" t="s">
        <v>1497</v>
      </c>
      <c r="Q1479" s="218"/>
      <c r="R1479" s="219">
        <f t="shared" si="489"/>
        <v>0</v>
      </c>
      <c r="S1479" s="219">
        <f t="shared" si="490"/>
        <v>7</v>
      </c>
      <c r="T1479" s="195"/>
      <c r="U1479" s="196">
        <v>5</v>
      </c>
      <c r="V1479" s="89">
        <f t="shared" si="485"/>
        <v>0</v>
      </c>
      <c r="W1479" s="220" t="s">
        <v>1573</v>
      </c>
      <c r="X1479" s="221" t="s">
        <v>1574</v>
      </c>
      <c r="Y1479" s="465" t="s">
        <v>1575</v>
      </c>
      <c r="Z1479" s="199"/>
      <c r="AA1479" s="218"/>
      <c r="AB1479" s="223">
        <v>0</v>
      </c>
      <c r="AC1479" s="224" t="s">
        <v>40</v>
      </c>
      <c r="AD1479" s="225">
        <f t="shared" si="491"/>
        <v>611</v>
      </c>
      <c r="AE1479" s="226">
        <f>CEILING(AD1479+AD1479*'[1]Nastavení cen'!$J$17,1)</f>
        <v>893</v>
      </c>
      <c r="AF1479" s="226">
        <f t="shared" si="492"/>
        <v>0</v>
      </c>
      <c r="AG1479" s="227">
        <f>CEILING(AX1479+(AX1479*'[1]Nastavení cen'!$G$17),1)</f>
        <v>2000</v>
      </c>
      <c r="AH1479" s="227">
        <f>CEILING(AG1479*'[1]Nastavení cen'!$K$17,1)+AG1479</f>
        <v>2600</v>
      </c>
      <c r="AI1479" s="227">
        <f>(AB1479*AH1479)</f>
        <v>0</v>
      </c>
      <c r="AJ1479" s="228">
        <f t="shared" si="493"/>
        <v>3493</v>
      </c>
      <c r="AK1479" s="218"/>
      <c r="AL1479" s="229">
        <f t="shared" si="494"/>
        <v>0</v>
      </c>
      <c r="AM1479" s="204"/>
      <c r="AN1479" s="230">
        <v>2</v>
      </c>
      <c r="AO1479" s="231">
        <f>AB1479*AN1479</f>
        <v>0</v>
      </c>
      <c r="AP1479" s="232">
        <v>0.05</v>
      </c>
      <c r="AQ1479" s="233" t="s">
        <v>41</v>
      </c>
      <c r="AR1479" s="234">
        <f>AO1479*AP1479</f>
        <v>0</v>
      </c>
      <c r="AS1479" s="235"/>
      <c r="AT1479" s="236"/>
      <c r="AU1479" s="237"/>
      <c r="AV1479" s="238">
        <v>94</v>
      </c>
      <c r="AW1479" s="239">
        <f>'[1]Nastavení cen'!$H$17</f>
        <v>390</v>
      </c>
      <c r="AX1479" s="240">
        <v>2000</v>
      </c>
    </row>
    <row r="1480" spans="1:50" ht="17.25" hidden="1" customHeight="1" x14ac:dyDescent="0.3">
      <c r="A1480" s="213"/>
      <c r="B1480" s="214"/>
      <c r="C1480" s="215"/>
      <c r="D1480" s="186"/>
      <c r="E1480" s="184"/>
      <c r="F1480" s="185"/>
      <c r="G1480" s="186"/>
      <c r="H1480" s="186"/>
      <c r="I1480" s="187"/>
      <c r="J1480" s="188"/>
      <c r="K1480" s="216"/>
      <c r="L1480" s="186"/>
      <c r="M1480" s="186"/>
      <c r="N1480" s="187"/>
      <c r="O1480" s="191"/>
      <c r="P1480" s="464" t="s">
        <v>1497</v>
      </c>
      <c r="Q1480" s="218"/>
      <c r="R1480" s="219">
        <f t="shared" si="489"/>
        <v>0</v>
      </c>
      <c r="S1480" s="219">
        <f t="shared" si="490"/>
        <v>7</v>
      </c>
      <c r="T1480" s="195"/>
      <c r="U1480" s="196">
        <v>4</v>
      </c>
      <c r="V1480" s="89">
        <f t="shared" si="485"/>
        <v>0</v>
      </c>
      <c r="W1480" s="220" t="s">
        <v>1573</v>
      </c>
      <c r="X1480" s="221" t="s">
        <v>1574</v>
      </c>
      <c r="Y1480" s="222" t="s">
        <v>43</v>
      </c>
      <c r="Z1480" s="199"/>
      <c r="AA1480" s="199"/>
      <c r="AB1480" s="223">
        <v>0</v>
      </c>
      <c r="AC1480" s="224" t="s">
        <v>40</v>
      </c>
      <c r="AD1480" s="225">
        <f t="shared" si="491"/>
        <v>611</v>
      </c>
      <c r="AE1480" s="226">
        <f>CEILING(AD1480+AD1480*'[1]Nastavení cen'!$J$17,1)</f>
        <v>893</v>
      </c>
      <c r="AF1480" s="226">
        <f t="shared" si="492"/>
        <v>0</v>
      </c>
      <c r="AG1480" s="227"/>
      <c r="AH1480" s="227"/>
      <c r="AI1480" s="227"/>
      <c r="AJ1480" s="228">
        <f t="shared" si="493"/>
        <v>893</v>
      </c>
      <c r="AK1480" s="218"/>
      <c r="AL1480" s="229">
        <f t="shared" si="494"/>
        <v>0</v>
      </c>
      <c r="AM1480" s="204"/>
      <c r="AN1480" s="230" t="s">
        <v>41</v>
      </c>
      <c r="AO1480" s="231" t="s">
        <v>41</v>
      </c>
      <c r="AP1480" s="245" t="s">
        <v>41</v>
      </c>
      <c r="AQ1480" s="233" t="s">
        <v>41</v>
      </c>
      <c r="AR1480" s="234" t="s">
        <v>41</v>
      </c>
      <c r="AS1480" s="235"/>
      <c r="AT1480" s="236"/>
      <c r="AU1480" s="237"/>
      <c r="AV1480" s="238">
        <v>94</v>
      </c>
      <c r="AW1480" s="239">
        <f>'[1]Nastavení cen'!$H$17</f>
        <v>390</v>
      </c>
      <c r="AX1480" s="240"/>
    </row>
    <row r="1481" spans="1:50" ht="17.25" hidden="1" customHeight="1" x14ac:dyDescent="0.3">
      <c r="A1481" s="213"/>
      <c r="B1481" s="214"/>
      <c r="C1481" s="215"/>
      <c r="D1481" s="186"/>
      <c r="E1481" s="184"/>
      <c r="F1481" s="185"/>
      <c r="G1481" s="186"/>
      <c r="H1481" s="186"/>
      <c r="I1481" s="187"/>
      <c r="J1481" s="188"/>
      <c r="K1481" s="216"/>
      <c r="L1481" s="186"/>
      <c r="M1481" s="186"/>
      <c r="N1481" s="187"/>
      <c r="O1481" s="191"/>
      <c r="P1481" s="464" t="s">
        <v>1497</v>
      </c>
      <c r="Q1481" s="218"/>
      <c r="R1481" s="219">
        <f t="shared" si="489"/>
        <v>0</v>
      </c>
      <c r="S1481" s="219">
        <f t="shared" si="490"/>
        <v>7</v>
      </c>
      <c r="T1481" s="195"/>
      <c r="U1481" s="196">
        <v>5</v>
      </c>
      <c r="V1481" s="89">
        <f t="shared" si="485"/>
        <v>0</v>
      </c>
      <c r="W1481" s="220" t="s">
        <v>1573</v>
      </c>
      <c r="X1481" s="221" t="s">
        <v>1576</v>
      </c>
      <c r="Y1481" s="465" t="s">
        <v>1577</v>
      </c>
      <c r="Z1481" s="199"/>
      <c r="AA1481" s="218"/>
      <c r="AB1481" s="223">
        <v>0</v>
      </c>
      <c r="AC1481" s="224" t="s">
        <v>40</v>
      </c>
      <c r="AD1481" s="225">
        <f t="shared" si="491"/>
        <v>767</v>
      </c>
      <c r="AE1481" s="226">
        <f>CEILING(AD1481+AD1481*'[1]Nastavení cen'!$J$17,1)</f>
        <v>1120</v>
      </c>
      <c r="AF1481" s="226">
        <f t="shared" si="492"/>
        <v>0</v>
      </c>
      <c r="AG1481" s="227">
        <f>CEILING(AX1481+(AX1481*'[1]Nastavení cen'!$G$17),1)</f>
        <v>2500</v>
      </c>
      <c r="AH1481" s="227">
        <f>CEILING(AG1481*'[1]Nastavení cen'!$K$17,1)+AG1481</f>
        <v>3250</v>
      </c>
      <c r="AI1481" s="227">
        <f>(AB1481*AH1481)</f>
        <v>0</v>
      </c>
      <c r="AJ1481" s="228">
        <f t="shared" si="493"/>
        <v>4370</v>
      </c>
      <c r="AK1481" s="218"/>
      <c r="AL1481" s="229">
        <f t="shared" si="494"/>
        <v>0</v>
      </c>
      <c r="AM1481" s="204"/>
      <c r="AN1481" s="230">
        <v>2</v>
      </c>
      <c r="AO1481" s="231">
        <f>AB1481*AN1481</f>
        <v>0</v>
      </c>
      <c r="AP1481" s="232">
        <v>0.05</v>
      </c>
      <c r="AQ1481" s="233" t="s">
        <v>41</v>
      </c>
      <c r="AR1481" s="234">
        <f>AO1481*AP1481</f>
        <v>0</v>
      </c>
      <c r="AS1481" s="235"/>
      <c r="AT1481" s="236"/>
      <c r="AU1481" s="237"/>
      <c r="AV1481" s="238">
        <v>118</v>
      </c>
      <c r="AW1481" s="239">
        <f>'[1]Nastavení cen'!$H$17</f>
        <v>390</v>
      </c>
      <c r="AX1481" s="240">
        <v>2500</v>
      </c>
    </row>
    <row r="1482" spans="1:50" ht="17.25" hidden="1" customHeight="1" x14ac:dyDescent="0.3">
      <c r="A1482" s="213"/>
      <c r="B1482" s="214"/>
      <c r="C1482" s="215"/>
      <c r="D1482" s="186"/>
      <c r="E1482" s="184"/>
      <c r="F1482" s="185"/>
      <c r="G1482" s="186"/>
      <c r="H1482" s="186"/>
      <c r="I1482" s="187"/>
      <c r="J1482" s="188"/>
      <c r="K1482" s="216"/>
      <c r="L1482" s="186"/>
      <c r="M1482" s="186"/>
      <c r="N1482" s="187"/>
      <c r="O1482" s="191"/>
      <c r="P1482" s="464" t="s">
        <v>1497</v>
      </c>
      <c r="Q1482" s="218"/>
      <c r="R1482" s="219">
        <f t="shared" si="489"/>
        <v>0</v>
      </c>
      <c r="S1482" s="219">
        <f t="shared" si="490"/>
        <v>7</v>
      </c>
      <c r="T1482" s="195"/>
      <c r="U1482" s="196">
        <v>4</v>
      </c>
      <c r="V1482" s="89">
        <f t="shared" si="485"/>
        <v>0</v>
      </c>
      <c r="W1482" s="220" t="s">
        <v>1573</v>
      </c>
      <c r="X1482" s="221" t="s">
        <v>1576</v>
      </c>
      <c r="Y1482" s="222" t="s">
        <v>43</v>
      </c>
      <c r="Z1482" s="199"/>
      <c r="AA1482" s="199"/>
      <c r="AB1482" s="223">
        <v>0</v>
      </c>
      <c r="AC1482" s="224" t="s">
        <v>40</v>
      </c>
      <c r="AD1482" s="225">
        <f t="shared" si="491"/>
        <v>767</v>
      </c>
      <c r="AE1482" s="226">
        <f>CEILING(AD1482+AD1482*'[1]Nastavení cen'!$J$17,1)</f>
        <v>1120</v>
      </c>
      <c r="AF1482" s="226">
        <f t="shared" si="492"/>
        <v>0</v>
      </c>
      <c r="AG1482" s="227"/>
      <c r="AH1482" s="227"/>
      <c r="AI1482" s="227"/>
      <c r="AJ1482" s="228">
        <f t="shared" si="493"/>
        <v>1120</v>
      </c>
      <c r="AK1482" s="218"/>
      <c r="AL1482" s="229">
        <f t="shared" si="494"/>
        <v>0</v>
      </c>
      <c r="AM1482" s="204"/>
      <c r="AN1482" s="230" t="s">
        <v>41</v>
      </c>
      <c r="AO1482" s="231" t="s">
        <v>41</v>
      </c>
      <c r="AP1482" s="245" t="s">
        <v>41</v>
      </c>
      <c r="AQ1482" s="233" t="s">
        <v>41</v>
      </c>
      <c r="AR1482" s="234" t="s">
        <v>41</v>
      </c>
      <c r="AS1482" s="235"/>
      <c r="AT1482" s="236"/>
      <c r="AU1482" s="237"/>
      <c r="AV1482" s="238">
        <v>118</v>
      </c>
      <c r="AW1482" s="239">
        <f>'[1]Nastavení cen'!$H$17</f>
        <v>390</v>
      </c>
      <c r="AX1482" s="240"/>
    </row>
    <row r="1483" spans="1:50" ht="17.25" hidden="1" customHeight="1" x14ac:dyDescent="0.3">
      <c r="A1483" s="213"/>
      <c r="B1483" s="214"/>
      <c r="C1483" s="215"/>
      <c r="D1483" s="186"/>
      <c r="E1483" s="184"/>
      <c r="F1483" s="185"/>
      <c r="G1483" s="186"/>
      <c r="H1483" s="186"/>
      <c r="I1483" s="187"/>
      <c r="J1483" s="188"/>
      <c r="K1483" s="216"/>
      <c r="L1483" s="186"/>
      <c r="M1483" s="186"/>
      <c r="N1483" s="187"/>
      <c r="O1483" s="191"/>
      <c r="P1483" s="464" t="s">
        <v>1497</v>
      </c>
      <c r="Q1483" s="218"/>
      <c r="R1483" s="219">
        <f t="shared" si="489"/>
        <v>0</v>
      </c>
      <c r="S1483" s="219">
        <f t="shared" si="490"/>
        <v>7</v>
      </c>
      <c r="T1483" s="195"/>
      <c r="U1483" s="196">
        <v>5</v>
      </c>
      <c r="V1483" s="89">
        <f t="shared" si="485"/>
        <v>0</v>
      </c>
      <c r="W1483" s="220" t="s">
        <v>1573</v>
      </c>
      <c r="X1483" s="221" t="s">
        <v>1578</v>
      </c>
      <c r="Y1483" s="465" t="s">
        <v>1579</v>
      </c>
      <c r="Z1483" s="199"/>
      <c r="AA1483" s="218"/>
      <c r="AB1483" s="223">
        <v>0</v>
      </c>
      <c r="AC1483" s="224" t="s">
        <v>40</v>
      </c>
      <c r="AD1483" s="225">
        <f t="shared" si="491"/>
        <v>767</v>
      </c>
      <c r="AE1483" s="226">
        <f>CEILING(AD1483+AD1483*'[1]Nastavení cen'!$J$17,1)</f>
        <v>1120</v>
      </c>
      <c r="AF1483" s="226">
        <f t="shared" si="492"/>
        <v>0</v>
      </c>
      <c r="AG1483" s="227">
        <f>CEILING(AX1483+(AX1483*'[1]Nastavení cen'!$G$17),1)</f>
        <v>2500</v>
      </c>
      <c r="AH1483" s="227">
        <f>CEILING(AG1483*'[1]Nastavení cen'!$K$17,1)+AG1483</f>
        <v>3250</v>
      </c>
      <c r="AI1483" s="227">
        <f>(AB1483*AH1483)</f>
        <v>0</v>
      </c>
      <c r="AJ1483" s="228">
        <f t="shared" si="493"/>
        <v>4370</v>
      </c>
      <c r="AK1483" s="218"/>
      <c r="AL1483" s="229">
        <f t="shared" si="494"/>
        <v>0</v>
      </c>
      <c r="AM1483" s="204"/>
      <c r="AN1483" s="230">
        <v>2</v>
      </c>
      <c r="AO1483" s="231">
        <f>AB1483*AN1483</f>
        <v>0</v>
      </c>
      <c r="AP1483" s="232">
        <v>0.05</v>
      </c>
      <c r="AQ1483" s="233" t="s">
        <v>41</v>
      </c>
      <c r="AR1483" s="234">
        <f>AO1483*AP1483</f>
        <v>0</v>
      </c>
      <c r="AS1483" s="235"/>
      <c r="AT1483" s="236"/>
      <c r="AU1483" s="237"/>
      <c r="AV1483" s="238">
        <v>118</v>
      </c>
      <c r="AW1483" s="239">
        <f>'[1]Nastavení cen'!$H$17</f>
        <v>390</v>
      </c>
      <c r="AX1483" s="240">
        <v>2500</v>
      </c>
    </row>
    <row r="1484" spans="1:50" ht="17.25" hidden="1" customHeight="1" x14ac:dyDescent="0.3">
      <c r="A1484" s="213"/>
      <c r="B1484" s="214"/>
      <c r="C1484" s="215"/>
      <c r="D1484" s="186"/>
      <c r="E1484" s="184"/>
      <c r="F1484" s="185"/>
      <c r="G1484" s="186"/>
      <c r="H1484" s="186"/>
      <c r="I1484" s="187"/>
      <c r="J1484" s="188"/>
      <c r="K1484" s="216"/>
      <c r="L1484" s="186"/>
      <c r="M1484" s="186"/>
      <c r="N1484" s="187"/>
      <c r="O1484" s="191"/>
      <c r="P1484" s="464" t="s">
        <v>1497</v>
      </c>
      <c r="Q1484" s="218"/>
      <c r="R1484" s="219">
        <f t="shared" si="489"/>
        <v>0</v>
      </c>
      <c r="S1484" s="219">
        <f t="shared" si="490"/>
        <v>7</v>
      </c>
      <c r="T1484" s="195"/>
      <c r="U1484" s="196">
        <v>4</v>
      </c>
      <c r="V1484" s="89">
        <f t="shared" si="485"/>
        <v>0</v>
      </c>
      <c r="W1484" s="220" t="s">
        <v>1573</v>
      </c>
      <c r="X1484" s="221" t="s">
        <v>1578</v>
      </c>
      <c r="Y1484" s="222" t="s">
        <v>43</v>
      </c>
      <c r="Z1484" s="199"/>
      <c r="AA1484" s="199"/>
      <c r="AB1484" s="223">
        <v>0</v>
      </c>
      <c r="AC1484" s="224" t="s">
        <v>40</v>
      </c>
      <c r="AD1484" s="225">
        <f t="shared" si="491"/>
        <v>767</v>
      </c>
      <c r="AE1484" s="226">
        <f>CEILING(AD1484+AD1484*'[1]Nastavení cen'!$J$17,1)</f>
        <v>1120</v>
      </c>
      <c r="AF1484" s="226">
        <f t="shared" si="492"/>
        <v>0</v>
      </c>
      <c r="AG1484" s="227"/>
      <c r="AH1484" s="227"/>
      <c r="AI1484" s="227"/>
      <c r="AJ1484" s="228">
        <f t="shared" si="493"/>
        <v>1120</v>
      </c>
      <c r="AK1484" s="218"/>
      <c r="AL1484" s="229">
        <f t="shared" si="494"/>
        <v>0</v>
      </c>
      <c r="AM1484" s="204"/>
      <c r="AN1484" s="230" t="s">
        <v>41</v>
      </c>
      <c r="AO1484" s="231" t="s">
        <v>41</v>
      </c>
      <c r="AP1484" s="245" t="s">
        <v>41</v>
      </c>
      <c r="AQ1484" s="233" t="s">
        <v>41</v>
      </c>
      <c r="AR1484" s="234" t="s">
        <v>41</v>
      </c>
      <c r="AS1484" s="235"/>
      <c r="AT1484" s="236"/>
      <c r="AU1484" s="237"/>
      <c r="AV1484" s="238">
        <v>118</v>
      </c>
      <c r="AW1484" s="239">
        <f>'[1]Nastavení cen'!$H$17</f>
        <v>390</v>
      </c>
      <c r="AX1484" s="240"/>
    </row>
    <row r="1485" spans="1:50" ht="17.25" hidden="1" customHeight="1" x14ac:dyDescent="0.3">
      <c r="A1485" s="213"/>
      <c r="B1485" s="214"/>
      <c r="C1485" s="215"/>
      <c r="D1485" s="186"/>
      <c r="E1485" s="184"/>
      <c r="F1485" s="185"/>
      <c r="G1485" s="186"/>
      <c r="H1485" s="186"/>
      <c r="I1485" s="187"/>
      <c r="J1485" s="188"/>
      <c r="K1485" s="216"/>
      <c r="L1485" s="186"/>
      <c r="M1485" s="186"/>
      <c r="N1485" s="187"/>
      <c r="O1485" s="191"/>
      <c r="P1485" s="464" t="s">
        <v>1497</v>
      </c>
      <c r="Q1485" s="218"/>
      <c r="R1485" s="219">
        <f t="shared" si="489"/>
        <v>0</v>
      </c>
      <c r="S1485" s="219">
        <f t="shared" si="490"/>
        <v>7</v>
      </c>
      <c r="T1485" s="195"/>
      <c r="U1485" s="196">
        <v>2</v>
      </c>
      <c r="V1485" s="89">
        <f t="shared" si="485"/>
        <v>0</v>
      </c>
      <c r="W1485" s="220" t="s">
        <v>1580</v>
      </c>
      <c r="X1485" s="221" t="s">
        <v>1581</v>
      </c>
      <c r="Y1485" s="222" t="s">
        <v>1582</v>
      </c>
      <c r="Z1485" s="199"/>
      <c r="AA1485" s="218"/>
      <c r="AB1485" s="223">
        <v>0</v>
      </c>
      <c r="AC1485" s="224" t="s">
        <v>40</v>
      </c>
      <c r="AD1485" s="225">
        <f t="shared" si="491"/>
        <v>143</v>
      </c>
      <c r="AE1485" s="226">
        <f>CEILING(AD1485+AD1485*'[1]Nastavení cen'!$J$17,1)</f>
        <v>209</v>
      </c>
      <c r="AF1485" s="226">
        <f t="shared" si="492"/>
        <v>0</v>
      </c>
      <c r="AG1485" s="241">
        <f>CEILING(AX1485+(AX1485*'[1]Nastavení cen'!$G$17),1)</f>
        <v>165</v>
      </c>
      <c r="AH1485" s="242">
        <f>CEILING(AG1485*'[1]Nastavení cen'!$K$17,1)+AG1485</f>
        <v>215</v>
      </c>
      <c r="AI1485" s="242">
        <f>(AB1485*AH1485)</f>
        <v>0</v>
      </c>
      <c r="AJ1485" s="228">
        <f t="shared" si="493"/>
        <v>424</v>
      </c>
      <c r="AK1485" s="218"/>
      <c r="AL1485" s="229">
        <f t="shared" si="494"/>
        <v>0</v>
      </c>
      <c r="AM1485" s="204"/>
      <c r="AN1485" s="230">
        <v>0.1</v>
      </c>
      <c r="AO1485" s="231">
        <f>AB1485*AN1485</f>
        <v>0</v>
      </c>
      <c r="AP1485" s="232">
        <v>0.05</v>
      </c>
      <c r="AQ1485" s="233" t="s">
        <v>41</v>
      </c>
      <c r="AR1485" s="234">
        <f>AO1485*AP1485</f>
        <v>0</v>
      </c>
      <c r="AS1485" s="235"/>
      <c r="AT1485" s="236"/>
      <c r="AU1485" s="237"/>
      <c r="AV1485" s="238">
        <v>22</v>
      </c>
      <c r="AW1485" s="239">
        <f>'[1]Nastavení cen'!$H$17</f>
        <v>390</v>
      </c>
      <c r="AX1485" s="240">
        <v>165</v>
      </c>
    </row>
    <row r="1486" spans="1:50" ht="17.25" hidden="1" customHeight="1" x14ac:dyDescent="0.3">
      <c r="A1486" s="213"/>
      <c r="B1486" s="214"/>
      <c r="C1486" s="215"/>
      <c r="D1486" s="186"/>
      <c r="E1486" s="184"/>
      <c r="F1486" s="185"/>
      <c r="G1486" s="186"/>
      <c r="H1486" s="186"/>
      <c r="I1486" s="187"/>
      <c r="J1486" s="188"/>
      <c r="K1486" s="216"/>
      <c r="L1486" s="186"/>
      <c r="M1486" s="186"/>
      <c r="N1486" s="187"/>
      <c r="O1486" s="191"/>
      <c r="P1486" s="464" t="s">
        <v>1497</v>
      </c>
      <c r="Q1486" s="218"/>
      <c r="R1486" s="219">
        <f t="shared" si="489"/>
        <v>0</v>
      </c>
      <c r="S1486" s="219">
        <f t="shared" si="490"/>
        <v>7</v>
      </c>
      <c r="T1486" s="195"/>
      <c r="U1486" s="196">
        <v>4</v>
      </c>
      <c r="V1486" s="89">
        <f t="shared" si="485"/>
        <v>0</v>
      </c>
      <c r="W1486" s="220" t="s">
        <v>1580</v>
      </c>
      <c r="X1486" s="221" t="s">
        <v>1581</v>
      </c>
      <c r="Y1486" s="222" t="s">
        <v>43</v>
      </c>
      <c r="Z1486" s="199"/>
      <c r="AA1486" s="199"/>
      <c r="AB1486" s="223">
        <v>0</v>
      </c>
      <c r="AC1486" s="224" t="s">
        <v>40</v>
      </c>
      <c r="AD1486" s="225">
        <f t="shared" si="491"/>
        <v>143</v>
      </c>
      <c r="AE1486" s="226">
        <f>CEILING(AD1486+AD1486*'[1]Nastavení cen'!$J$17,1)</f>
        <v>209</v>
      </c>
      <c r="AF1486" s="226">
        <f t="shared" si="492"/>
        <v>0</v>
      </c>
      <c r="AG1486" s="241"/>
      <c r="AH1486" s="242"/>
      <c r="AI1486" s="242"/>
      <c r="AJ1486" s="228">
        <f t="shared" si="493"/>
        <v>209</v>
      </c>
      <c r="AK1486" s="218"/>
      <c r="AL1486" s="229">
        <f t="shared" si="494"/>
        <v>0</v>
      </c>
      <c r="AM1486" s="204"/>
      <c r="AN1486" s="230" t="s">
        <v>41</v>
      </c>
      <c r="AO1486" s="231" t="s">
        <v>41</v>
      </c>
      <c r="AP1486" s="245" t="s">
        <v>41</v>
      </c>
      <c r="AQ1486" s="233" t="s">
        <v>41</v>
      </c>
      <c r="AR1486" s="234" t="s">
        <v>41</v>
      </c>
      <c r="AS1486" s="235"/>
      <c r="AT1486" s="236"/>
      <c r="AU1486" s="237"/>
      <c r="AV1486" s="238">
        <v>22</v>
      </c>
      <c r="AW1486" s="239">
        <f>'[1]Nastavení cen'!$H$17</f>
        <v>390</v>
      </c>
      <c r="AX1486" s="240"/>
    </row>
    <row r="1487" spans="1:50" ht="17.25" hidden="1" customHeight="1" x14ac:dyDescent="0.3">
      <c r="A1487" s="213"/>
      <c r="B1487" s="214"/>
      <c r="C1487" s="215"/>
      <c r="D1487" s="186"/>
      <c r="E1487" s="184"/>
      <c r="F1487" s="185"/>
      <c r="G1487" s="186"/>
      <c r="H1487" s="186"/>
      <c r="I1487" s="187"/>
      <c r="J1487" s="188"/>
      <c r="K1487" s="216"/>
      <c r="L1487" s="186"/>
      <c r="M1487" s="186"/>
      <c r="N1487" s="187"/>
      <c r="O1487" s="191"/>
      <c r="P1487" s="464" t="s">
        <v>1497</v>
      </c>
      <c r="Q1487" s="218"/>
      <c r="R1487" s="219">
        <f t="shared" si="489"/>
        <v>0</v>
      </c>
      <c r="S1487" s="219">
        <f t="shared" si="490"/>
        <v>7</v>
      </c>
      <c r="T1487" s="195"/>
      <c r="U1487" s="196">
        <v>3</v>
      </c>
      <c r="V1487" s="89">
        <f t="shared" si="485"/>
        <v>0</v>
      </c>
      <c r="W1487" s="220" t="s">
        <v>1583</v>
      </c>
      <c r="X1487" s="221" t="s">
        <v>1584</v>
      </c>
      <c r="Y1487" s="222" t="s">
        <v>1585</v>
      </c>
      <c r="Z1487" s="199"/>
      <c r="AA1487" s="218"/>
      <c r="AB1487" s="223">
        <v>0</v>
      </c>
      <c r="AC1487" s="224" t="s">
        <v>146</v>
      </c>
      <c r="AD1487" s="225">
        <f t="shared" si="491"/>
        <v>150</v>
      </c>
      <c r="AE1487" s="226">
        <f>CEILING(AD1487+AD1487*'[1]Nastavení cen'!$J$17,1)</f>
        <v>219</v>
      </c>
      <c r="AF1487" s="226">
        <f t="shared" si="492"/>
        <v>0</v>
      </c>
      <c r="AG1487" s="241">
        <f>CEILING(AX1487+(AX1487*'[1]Nastavení cen'!$G$17),1)</f>
        <v>220</v>
      </c>
      <c r="AH1487" s="242">
        <f>CEILING(AG1487*'[1]Nastavení cen'!$K$17,1)+AG1487</f>
        <v>286</v>
      </c>
      <c r="AI1487" s="242">
        <f>(AB1487*AH1487)</f>
        <v>0</v>
      </c>
      <c r="AJ1487" s="228">
        <f t="shared" si="493"/>
        <v>505</v>
      </c>
      <c r="AK1487" s="218"/>
      <c r="AL1487" s="229">
        <f t="shared" si="494"/>
        <v>0</v>
      </c>
      <c r="AM1487" s="204"/>
      <c r="AN1487" s="230">
        <v>0.8</v>
      </c>
      <c r="AO1487" s="231">
        <f>AB1487*AN1487</f>
        <v>0</v>
      </c>
      <c r="AP1487" s="232">
        <v>0.05</v>
      </c>
      <c r="AQ1487" s="233" t="s">
        <v>41</v>
      </c>
      <c r="AR1487" s="234">
        <f>AO1487*AP1487</f>
        <v>0</v>
      </c>
      <c r="AS1487" s="235"/>
      <c r="AT1487" s="236"/>
      <c r="AU1487" s="237"/>
      <c r="AV1487" s="238">
        <v>23</v>
      </c>
      <c r="AW1487" s="239">
        <f>'[1]Nastavení cen'!$H$17</f>
        <v>390</v>
      </c>
      <c r="AX1487" s="240">
        <v>220</v>
      </c>
    </row>
    <row r="1488" spans="1:50" ht="17.25" hidden="1" customHeight="1" x14ac:dyDescent="0.3">
      <c r="A1488" s="213"/>
      <c r="B1488" s="214"/>
      <c r="C1488" s="215"/>
      <c r="D1488" s="186"/>
      <c r="E1488" s="184"/>
      <c r="F1488" s="185"/>
      <c r="G1488" s="186"/>
      <c r="H1488" s="186"/>
      <c r="I1488" s="187"/>
      <c r="J1488" s="188"/>
      <c r="K1488" s="216"/>
      <c r="L1488" s="186"/>
      <c r="M1488" s="186"/>
      <c r="N1488" s="187"/>
      <c r="O1488" s="191"/>
      <c r="P1488" s="464" t="s">
        <v>1497</v>
      </c>
      <c r="Q1488" s="218"/>
      <c r="R1488" s="219">
        <f t="shared" si="489"/>
        <v>0</v>
      </c>
      <c r="S1488" s="219">
        <f t="shared" si="490"/>
        <v>7</v>
      </c>
      <c r="T1488" s="195"/>
      <c r="U1488" s="196">
        <v>4</v>
      </c>
      <c r="V1488" s="89">
        <f t="shared" si="485"/>
        <v>0</v>
      </c>
      <c r="W1488" s="220" t="s">
        <v>1583</v>
      </c>
      <c r="X1488" s="221" t="s">
        <v>1584</v>
      </c>
      <c r="Y1488" s="222" t="s">
        <v>43</v>
      </c>
      <c r="Z1488" s="199"/>
      <c r="AA1488" s="199"/>
      <c r="AB1488" s="223">
        <v>0</v>
      </c>
      <c r="AC1488" s="224" t="s">
        <v>146</v>
      </c>
      <c r="AD1488" s="225">
        <f t="shared" si="491"/>
        <v>150</v>
      </c>
      <c r="AE1488" s="226">
        <f>CEILING(AD1488+AD1488*'[1]Nastavení cen'!$J$17,1)</f>
        <v>219</v>
      </c>
      <c r="AF1488" s="226">
        <f t="shared" si="492"/>
        <v>0</v>
      </c>
      <c r="AG1488" s="241"/>
      <c r="AH1488" s="242"/>
      <c r="AI1488" s="242"/>
      <c r="AJ1488" s="228">
        <f t="shared" si="493"/>
        <v>219</v>
      </c>
      <c r="AK1488" s="218"/>
      <c r="AL1488" s="229">
        <f t="shared" si="494"/>
        <v>0</v>
      </c>
      <c r="AM1488" s="204"/>
      <c r="AN1488" s="230" t="s">
        <v>41</v>
      </c>
      <c r="AO1488" s="231" t="s">
        <v>41</v>
      </c>
      <c r="AP1488" s="245" t="s">
        <v>41</v>
      </c>
      <c r="AQ1488" s="233" t="s">
        <v>41</v>
      </c>
      <c r="AR1488" s="234" t="s">
        <v>41</v>
      </c>
      <c r="AS1488" s="235"/>
      <c r="AT1488" s="236"/>
      <c r="AU1488" s="237"/>
      <c r="AV1488" s="238">
        <v>23</v>
      </c>
      <c r="AW1488" s="239">
        <f>'[1]Nastavení cen'!$H$17</f>
        <v>390</v>
      </c>
      <c r="AX1488" s="240"/>
    </row>
    <row r="1489" spans="1:50" ht="17.25" hidden="1" customHeight="1" x14ac:dyDescent="0.3">
      <c r="A1489" s="213"/>
      <c r="B1489" s="214"/>
      <c r="C1489" s="215"/>
      <c r="D1489" s="186"/>
      <c r="E1489" s="184"/>
      <c r="F1489" s="185"/>
      <c r="G1489" s="186"/>
      <c r="H1489" s="186"/>
      <c r="I1489" s="187"/>
      <c r="J1489" s="188"/>
      <c r="K1489" s="216"/>
      <c r="L1489" s="186"/>
      <c r="M1489" s="186"/>
      <c r="N1489" s="187"/>
      <c r="O1489" s="191"/>
      <c r="P1489" s="464" t="s">
        <v>1497</v>
      </c>
      <c r="Q1489" s="218"/>
      <c r="R1489" s="219">
        <f t="shared" si="489"/>
        <v>0</v>
      </c>
      <c r="S1489" s="219">
        <f t="shared" si="490"/>
        <v>7</v>
      </c>
      <c r="T1489" s="195"/>
      <c r="U1489" s="196">
        <v>3</v>
      </c>
      <c r="V1489" s="89">
        <f t="shared" si="485"/>
        <v>0</v>
      </c>
      <c r="W1489" s="220" t="s">
        <v>1583</v>
      </c>
      <c r="X1489" s="221" t="s">
        <v>1586</v>
      </c>
      <c r="Y1489" s="222" t="s">
        <v>1587</v>
      </c>
      <c r="Z1489" s="199"/>
      <c r="AA1489" s="218"/>
      <c r="AB1489" s="223">
        <v>0</v>
      </c>
      <c r="AC1489" s="224" t="s">
        <v>146</v>
      </c>
      <c r="AD1489" s="225">
        <f t="shared" si="491"/>
        <v>143</v>
      </c>
      <c r="AE1489" s="226">
        <f>CEILING(AD1489+AD1489*'[1]Nastavení cen'!$J$17,1)</f>
        <v>209</v>
      </c>
      <c r="AF1489" s="226">
        <f t="shared" si="492"/>
        <v>0</v>
      </c>
      <c r="AG1489" s="241">
        <f>CEILING(AX1489+(AX1489*'[1]Nastavení cen'!$G$17),1)</f>
        <v>160</v>
      </c>
      <c r="AH1489" s="242">
        <f>CEILING(AG1489*'[1]Nastavení cen'!$K$17,1)+AG1489</f>
        <v>208</v>
      </c>
      <c r="AI1489" s="242">
        <f>(AB1489*AH1489)</f>
        <v>0</v>
      </c>
      <c r="AJ1489" s="228">
        <f t="shared" si="493"/>
        <v>417</v>
      </c>
      <c r="AK1489" s="218"/>
      <c r="AL1489" s="229">
        <f t="shared" si="494"/>
        <v>0</v>
      </c>
      <c r="AM1489" s="204"/>
      <c r="AN1489" s="230">
        <v>0.7</v>
      </c>
      <c r="AO1489" s="231">
        <f>AB1489*AN1489</f>
        <v>0</v>
      </c>
      <c r="AP1489" s="232">
        <v>0.05</v>
      </c>
      <c r="AQ1489" s="233" t="s">
        <v>41</v>
      </c>
      <c r="AR1489" s="234">
        <f>AO1489*AP1489</f>
        <v>0</v>
      </c>
      <c r="AS1489" s="235"/>
      <c r="AT1489" s="236"/>
      <c r="AU1489" s="237"/>
      <c r="AV1489" s="238">
        <v>22</v>
      </c>
      <c r="AW1489" s="239">
        <f>'[1]Nastavení cen'!$H$17</f>
        <v>390</v>
      </c>
      <c r="AX1489" s="240">
        <v>160</v>
      </c>
    </row>
    <row r="1490" spans="1:50" ht="17.25" hidden="1" customHeight="1" x14ac:dyDescent="0.3">
      <c r="A1490" s="213"/>
      <c r="B1490" s="214"/>
      <c r="C1490" s="215"/>
      <c r="D1490" s="186"/>
      <c r="E1490" s="184"/>
      <c r="F1490" s="185"/>
      <c r="G1490" s="186"/>
      <c r="H1490" s="186"/>
      <c r="I1490" s="187"/>
      <c r="J1490" s="188"/>
      <c r="K1490" s="216"/>
      <c r="L1490" s="186"/>
      <c r="M1490" s="186"/>
      <c r="N1490" s="187"/>
      <c r="O1490" s="191"/>
      <c r="P1490" s="464" t="s">
        <v>1497</v>
      </c>
      <c r="Q1490" s="218"/>
      <c r="R1490" s="219">
        <f t="shared" si="489"/>
        <v>0</v>
      </c>
      <c r="S1490" s="219">
        <f t="shared" si="490"/>
        <v>7</v>
      </c>
      <c r="T1490" s="195"/>
      <c r="U1490" s="196">
        <v>4</v>
      </c>
      <c r="V1490" s="89">
        <f t="shared" si="485"/>
        <v>0</v>
      </c>
      <c r="W1490" s="220" t="s">
        <v>1583</v>
      </c>
      <c r="X1490" s="221" t="s">
        <v>1586</v>
      </c>
      <c r="Y1490" s="222" t="s">
        <v>43</v>
      </c>
      <c r="Z1490" s="199"/>
      <c r="AA1490" s="199"/>
      <c r="AB1490" s="223">
        <v>0</v>
      </c>
      <c r="AC1490" s="224" t="s">
        <v>146</v>
      </c>
      <c r="AD1490" s="225">
        <f t="shared" si="491"/>
        <v>143</v>
      </c>
      <c r="AE1490" s="226">
        <f>CEILING(AD1490+AD1490*'[1]Nastavení cen'!$J$17,1)</f>
        <v>209</v>
      </c>
      <c r="AF1490" s="226">
        <f t="shared" si="492"/>
        <v>0</v>
      </c>
      <c r="AG1490" s="241"/>
      <c r="AH1490" s="242"/>
      <c r="AI1490" s="242"/>
      <c r="AJ1490" s="228">
        <f t="shared" si="493"/>
        <v>209</v>
      </c>
      <c r="AK1490" s="218"/>
      <c r="AL1490" s="229">
        <f t="shared" si="494"/>
        <v>0</v>
      </c>
      <c r="AM1490" s="204"/>
      <c r="AN1490" s="230" t="s">
        <v>41</v>
      </c>
      <c r="AO1490" s="231" t="s">
        <v>41</v>
      </c>
      <c r="AP1490" s="245" t="s">
        <v>41</v>
      </c>
      <c r="AQ1490" s="233" t="s">
        <v>41</v>
      </c>
      <c r="AR1490" s="234" t="s">
        <v>41</v>
      </c>
      <c r="AS1490" s="235"/>
      <c r="AT1490" s="236"/>
      <c r="AU1490" s="237"/>
      <c r="AV1490" s="238">
        <v>22</v>
      </c>
      <c r="AW1490" s="239">
        <f>'[1]Nastavení cen'!$H$17</f>
        <v>390</v>
      </c>
      <c r="AX1490" s="240"/>
    </row>
    <row r="1491" spans="1:50" ht="17.25" hidden="1" customHeight="1" x14ac:dyDescent="0.3">
      <c r="A1491" s="213"/>
      <c r="B1491" s="214"/>
      <c r="C1491" s="215"/>
      <c r="D1491" s="186"/>
      <c r="E1491" s="184"/>
      <c r="F1491" s="185"/>
      <c r="G1491" s="186"/>
      <c r="H1491" s="186"/>
      <c r="I1491" s="187"/>
      <c r="J1491" s="188"/>
      <c r="K1491" s="216"/>
      <c r="L1491" s="186"/>
      <c r="M1491" s="186"/>
      <c r="N1491" s="187"/>
      <c r="O1491" s="191"/>
      <c r="P1491" s="464" t="s">
        <v>1497</v>
      </c>
      <c r="Q1491" s="218"/>
      <c r="R1491" s="219">
        <f t="shared" si="489"/>
        <v>0</v>
      </c>
      <c r="S1491" s="219">
        <f t="shared" si="490"/>
        <v>7</v>
      </c>
      <c r="T1491" s="195"/>
      <c r="U1491" s="196">
        <v>2</v>
      </c>
      <c r="V1491" s="89">
        <f t="shared" si="485"/>
        <v>0</v>
      </c>
      <c r="W1491" s="220" t="s">
        <v>1583</v>
      </c>
      <c r="X1491" s="221" t="s">
        <v>1588</v>
      </c>
      <c r="Y1491" s="222" t="s">
        <v>1589</v>
      </c>
      <c r="Z1491" s="199"/>
      <c r="AA1491" s="218"/>
      <c r="AB1491" s="223">
        <v>0</v>
      </c>
      <c r="AC1491" s="224" t="s">
        <v>40</v>
      </c>
      <c r="AD1491" s="225">
        <f t="shared" si="491"/>
        <v>1053</v>
      </c>
      <c r="AE1491" s="226">
        <f>CEILING(AD1491+AD1491*'[1]Nastavení cen'!$J$17,1)</f>
        <v>1538</v>
      </c>
      <c r="AF1491" s="226">
        <f t="shared" si="492"/>
        <v>0</v>
      </c>
      <c r="AG1491" s="241">
        <f>CEILING(AX1491+(AX1491*'[1]Nastavení cen'!$G$17),1)</f>
        <v>80</v>
      </c>
      <c r="AH1491" s="242">
        <f>CEILING(AG1491*'[1]Nastavení cen'!$K$17,1)+AG1491</f>
        <v>104</v>
      </c>
      <c r="AI1491" s="242">
        <f>(AB1491*AH1491)</f>
        <v>0</v>
      </c>
      <c r="AJ1491" s="228">
        <f t="shared" si="493"/>
        <v>1642</v>
      </c>
      <c r="AK1491" s="218"/>
      <c r="AL1491" s="229">
        <f t="shared" si="494"/>
        <v>0</v>
      </c>
      <c r="AM1491" s="204"/>
      <c r="AN1491" s="230">
        <v>0.2</v>
      </c>
      <c r="AO1491" s="231">
        <f>AB1491*AN1491</f>
        <v>0</v>
      </c>
      <c r="AP1491" s="232">
        <v>0.05</v>
      </c>
      <c r="AQ1491" s="233" t="s">
        <v>41</v>
      </c>
      <c r="AR1491" s="234">
        <f>AO1491*AP1491</f>
        <v>0</v>
      </c>
      <c r="AS1491" s="235"/>
      <c r="AT1491" s="236"/>
      <c r="AU1491" s="237"/>
      <c r="AV1491" s="238">
        <v>162</v>
      </c>
      <c r="AW1491" s="239">
        <f>'[1]Nastavení cen'!$H$17</f>
        <v>390</v>
      </c>
      <c r="AX1491" s="240">
        <v>80</v>
      </c>
    </row>
    <row r="1492" spans="1:50" ht="17.25" hidden="1" customHeight="1" x14ac:dyDescent="0.3">
      <c r="A1492" s="213"/>
      <c r="B1492" s="214"/>
      <c r="C1492" s="215"/>
      <c r="D1492" s="186"/>
      <c r="E1492" s="184"/>
      <c r="F1492" s="185"/>
      <c r="G1492" s="186"/>
      <c r="H1492" s="186"/>
      <c r="I1492" s="187"/>
      <c r="J1492" s="188"/>
      <c r="K1492" s="216"/>
      <c r="L1492" s="186"/>
      <c r="M1492" s="186"/>
      <c r="N1492" s="187"/>
      <c r="O1492" s="191"/>
      <c r="P1492" s="464" t="s">
        <v>1497</v>
      </c>
      <c r="Q1492" s="218"/>
      <c r="R1492" s="219">
        <f t="shared" si="489"/>
        <v>0</v>
      </c>
      <c r="S1492" s="219">
        <f t="shared" si="490"/>
        <v>7</v>
      </c>
      <c r="T1492" s="195"/>
      <c r="U1492" s="196">
        <v>4</v>
      </c>
      <c r="V1492" s="89">
        <f t="shared" si="485"/>
        <v>0</v>
      </c>
      <c r="W1492" s="220" t="s">
        <v>1583</v>
      </c>
      <c r="X1492" s="221" t="s">
        <v>1588</v>
      </c>
      <c r="Y1492" s="222" t="s">
        <v>43</v>
      </c>
      <c r="Z1492" s="199"/>
      <c r="AA1492" s="199"/>
      <c r="AB1492" s="223">
        <v>0</v>
      </c>
      <c r="AC1492" s="224" t="s">
        <v>40</v>
      </c>
      <c r="AD1492" s="225">
        <f t="shared" si="491"/>
        <v>1053</v>
      </c>
      <c r="AE1492" s="226">
        <f>CEILING(AD1492+AD1492*'[1]Nastavení cen'!$J$17,1)</f>
        <v>1538</v>
      </c>
      <c r="AF1492" s="226">
        <f t="shared" si="492"/>
        <v>0</v>
      </c>
      <c r="AG1492" s="241"/>
      <c r="AH1492" s="242"/>
      <c r="AI1492" s="242"/>
      <c r="AJ1492" s="228">
        <f t="shared" si="493"/>
        <v>1538</v>
      </c>
      <c r="AK1492" s="218"/>
      <c r="AL1492" s="229">
        <f t="shared" si="494"/>
        <v>0</v>
      </c>
      <c r="AM1492" s="204"/>
      <c r="AN1492" s="230" t="s">
        <v>41</v>
      </c>
      <c r="AO1492" s="231" t="s">
        <v>41</v>
      </c>
      <c r="AP1492" s="245" t="s">
        <v>41</v>
      </c>
      <c r="AQ1492" s="233" t="s">
        <v>41</v>
      </c>
      <c r="AR1492" s="234" t="s">
        <v>41</v>
      </c>
      <c r="AS1492" s="235"/>
      <c r="AT1492" s="236"/>
      <c r="AU1492" s="237"/>
      <c r="AV1492" s="238">
        <v>162</v>
      </c>
      <c r="AW1492" s="239">
        <f>'[1]Nastavení cen'!$H$17</f>
        <v>390</v>
      </c>
      <c r="AX1492" s="240"/>
    </row>
    <row r="1493" spans="1:50" ht="17.25" hidden="1" customHeight="1" x14ac:dyDescent="0.3">
      <c r="A1493" s="213"/>
      <c r="B1493" s="214"/>
      <c r="C1493" s="215"/>
      <c r="D1493" s="186"/>
      <c r="E1493" s="184"/>
      <c r="F1493" s="185"/>
      <c r="G1493" s="186"/>
      <c r="H1493" s="186"/>
      <c r="I1493" s="187"/>
      <c r="J1493" s="188"/>
      <c r="K1493" s="216"/>
      <c r="L1493" s="186"/>
      <c r="M1493" s="186"/>
      <c r="N1493" s="187"/>
      <c r="O1493" s="191"/>
      <c r="P1493" s="464" t="s">
        <v>1497</v>
      </c>
      <c r="Q1493" s="218"/>
      <c r="R1493" s="219">
        <f t="shared" si="489"/>
        <v>0</v>
      </c>
      <c r="S1493" s="219">
        <f t="shared" si="490"/>
        <v>7</v>
      </c>
      <c r="T1493" s="195"/>
      <c r="U1493" s="196">
        <v>1</v>
      </c>
      <c r="V1493" s="89">
        <f t="shared" si="485"/>
        <v>0</v>
      </c>
      <c r="W1493" s="220" t="s">
        <v>1583</v>
      </c>
      <c r="X1493" s="221" t="s">
        <v>1590</v>
      </c>
      <c r="Y1493" s="222" t="s">
        <v>1591</v>
      </c>
      <c r="Z1493" s="199"/>
      <c r="AA1493" s="218"/>
      <c r="AB1493" s="223">
        <v>0</v>
      </c>
      <c r="AC1493" s="224" t="s">
        <v>146</v>
      </c>
      <c r="AD1493" s="225">
        <f t="shared" si="491"/>
        <v>104</v>
      </c>
      <c r="AE1493" s="226">
        <f>CEILING(AD1493+AD1493*'[1]Nastavení cen'!$J$17,1)</f>
        <v>152</v>
      </c>
      <c r="AF1493" s="226">
        <f t="shared" si="492"/>
        <v>0</v>
      </c>
      <c r="AG1493" s="241">
        <f>CEILING(AX1493+(AX1493*'[1]Nastavení cen'!$G$17),1)</f>
        <v>116</v>
      </c>
      <c r="AH1493" s="242">
        <f>CEILING(AG1493*'[1]Nastavení cen'!$K$17,1)+AG1493</f>
        <v>151</v>
      </c>
      <c r="AI1493" s="242">
        <f>(AB1493*AH1493)</f>
        <v>0</v>
      </c>
      <c r="AJ1493" s="228">
        <f t="shared" si="493"/>
        <v>303</v>
      </c>
      <c r="AK1493" s="218"/>
      <c r="AL1493" s="229">
        <f t="shared" si="494"/>
        <v>0</v>
      </c>
      <c r="AM1493" s="204"/>
      <c r="AN1493" s="230">
        <v>0.5</v>
      </c>
      <c r="AO1493" s="231">
        <f>AB1493*AN1493</f>
        <v>0</v>
      </c>
      <c r="AP1493" s="232">
        <v>0.05</v>
      </c>
      <c r="AQ1493" s="233" t="s">
        <v>41</v>
      </c>
      <c r="AR1493" s="234">
        <f>AO1493*AP1493</f>
        <v>0</v>
      </c>
      <c r="AS1493" s="235"/>
      <c r="AT1493" s="236"/>
      <c r="AU1493" s="237"/>
      <c r="AV1493" s="238">
        <v>16</v>
      </c>
      <c r="AW1493" s="239">
        <f>'[1]Nastavení cen'!$H$17</f>
        <v>390</v>
      </c>
      <c r="AX1493" s="240">
        <v>116</v>
      </c>
    </row>
    <row r="1494" spans="1:50" ht="17.25" hidden="1" customHeight="1" x14ac:dyDescent="0.3">
      <c r="A1494" s="213"/>
      <c r="B1494" s="214"/>
      <c r="C1494" s="215"/>
      <c r="D1494" s="186"/>
      <c r="E1494" s="184"/>
      <c r="F1494" s="185"/>
      <c r="G1494" s="186"/>
      <c r="H1494" s="186"/>
      <c r="I1494" s="187"/>
      <c r="J1494" s="188"/>
      <c r="K1494" s="216"/>
      <c r="L1494" s="186"/>
      <c r="M1494" s="186"/>
      <c r="N1494" s="187"/>
      <c r="O1494" s="191"/>
      <c r="P1494" s="464" t="s">
        <v>1497</v>
      </c>
      <c r="Q1494" s="218"/>
      <c r="R1494" s="219">
        <f t="shared" si="489"/>
        <v>0</v>
      </c>
      <c r="S1494" s="219">
        <f t="shared" si="490"/>
        <v>7</v>
      </c>
      <c r="T1494" s="195"/>
      <c r="U1494" s="196">
        <v>4</v>
      </c>
      <c r="V1494" s="89">
        <f t="shared" si="485"/>
        <v>0</v>
      </c>
      <c r="W1494" s="220" t="s">
        <v>1583</v>
      </c>
      <c r="X1494" s="221" t="s">
        <v>1590</v>
      </c>
      <c r="Y1494" s="222" t="s">
        <v>43</v>
      </c>
      <c r="Z1494" s="199"/>
      <c r="AA1494" s="199"/>
      <c r="AB1494" s="223">
        <v>0</v>
      </c>
      <c r="AC1494" s="224" t="s">
        <v>146</v>
      </c>
      <c r="AD1494" s="225">
        <f t="shared" si="491"/>
        <v>104</v>
      </c>
      <c r="AE1494" s="226">
        <f>CEILING(AD1494+AD1494*'[1]Nastavení cen'!$J$17,1)</f>
        <v>152</v>
      </c>
      <c r="AF1494" s="226">
        <f t="shared" si="492"/>
        <v>0</v>
      </c>
      <c r="AG1494" s="241"/>
      <c r="AH1494" s="242"/>
      <c r="AI1494" s="242"/>
      <c r="AJ1494" s="228">
        <f t="shared" si="493"/>
        <v>152</v>
      </c>
      <c r="AK1494" s="218"/>
      <c r="AL1494" s="229">
        <f t="shared" si="494"/>
        <v>0</v>
      </c>
      <c r="AM1494" s="204"/>
      <c r="AN1494" s="230" t="s">
        <v>41</v>
      </c>
      <c r="AO1494" s="231" t="s">
        <v>41</v>
      </c>
      <c r="AP1494" s="245" t="s">
        <v>41</v>
      </c>
      <c r="AQ1494" s="233" t="s">
        <v>41</v>
      </c>
      <c r="AR1494" s="234" t="s">
        <v>41</v>
      </c>
      <c r="AS1494" s="235"/>
      <c r="AT1494" s="236"/>
      <c r="AU1494" s="237"/>
      <c r="AV1494" s="238">
        <v>16</v>
      </c>
      <c r="AW1494" s="239">
        <f>'[1]Nastavení cen'!$H$17</f>
        <v>390</v>
      </c>
      <c r="AX1494" s="240"/>
    </row>
    <row r="1495" spans="1:50" ht="17.25" hidden="1" customHeight="1" x14ac:dyDescent="0.3">
      <c r="A1495" s="213"/>
      <c r="B1495" s="214"/>
      <c r="C1495" s="215"/>
      <c r="D1495" s="186"/>
      <c r="E1495" s="184"/>
      <c r="F1495" s="185"/>
      <c r="G1495" s="186"/>
      <c r="H1495" s="186"/>
      <c r="I1495" s="187"/>
      <c r="J1495" s="188"/>
      <c r="K1495" s="216"/>
      <c r="L1495" s="186"/>
      <c r="M1495" s="186"/>
      <c r="N1495" s="187"/>
      <c r="O1495" s="191"/>
      <c r="P1495" s="464" t="s">
        <v>1497</v>
      </c>
      <c r="Q1495" s="218"/>
      <c r="R1495" s="219">
        <f t="shared" si="489"/>
        <v>0</v>
      </c>
      <c r="S1495" s="219">
        <f t="shared" si="490"/>
        <v>7</v>
      </c>
      <c r="T1495" s="195"/>
      <c r="U1495" s="196">
        <v>1</v>
      </c>
      <c r="V1495" s="89">
        <f t="shared" si="485"/>
        <v>0</v>
      </c>
      <c r="W1495" s="220" t="s">
        <v>1583</v>
      </c>
      <c r="X1495" s="221" t="s">
        <v>1592</v>
      </c>
      <c r="Y1495" s="222" t="s">
        <v>1593</v>
      </c>
      <c r="Z1495" s="199"/>
      <c r="AA1495" s="218"/>
      <c r="AB1495" s="223">
        <v>0</v>
      </c>
      <c r="AC1495" s="224" t="s">
        <v>40</v>
      </c>
      <c r="AD1495" s="225">
        <f t="shared" si="491"/>
        <v>59</v>
      </c>
      <c r="AE1495" s="226">
        <f>CEILING(AD1495+AD1495*'[1]Nastavení cen'!$J$17,1)</f>
        <v>87</v>
      </c>
      <c r="AF1495" s="226">
        <f t="shared" si="492"/>
        <v>0</v>
      </c>
      <c r="AG1495" s="241">
        <f>CEILING(AX1495+(AX1495*'[1]Nastavení cen'!$G$17),1)</f>
        <v>47</v>
      </c>
      <c r="AH1495" s="242">
        <f>CEILING(AG1495*'[1]Nastavení cen'!$K$17,1)+AG1495</f>
        <v>62</v>
      </c>
      <c r="AI1495" s="242">
        <f>(AB1495*AH1495)</f>
        <v>0</v>
      </c>
      <c r="AJ1495" s="228">
        <f t="shared" si="493"/>
        <v>149</v>
      </c>
      <c r="AK1495" s="218"/>
      <c r="AL1495" s="229">
        <f t="shared" si="494"/>
        <v>0</v>
      </c>
      <c r="AM1495" s="204"/>
      <c r="AN1495" s="230">
        <v>0.1</v>
      </c>
      <c r="AO1495" s="231">
        <f>AB1495*AN1495</f>
        <v>0</v>
      </c>
      <c r="AP1495" s="232">
        <v>0.05</v>
      </c>
      <c r="AQ1495" s="233" t="s">
        <v>41</v>
      </c>
      <c r="AR1495" s="234">
        <f>AO1495*AP1495</f>
        <v>0</v>
      </c>
      <c r="AS1495" s="235"/>
      <c r="AT1495" s="236"/>
      <c r="AU1495" s="237"/>
      <c r="AV1495" s="238">
        <v>9</v>
      </c>
      <c r="AW1495" s="239">
        <f>'[1]Nastavení cen'!$H$17</f>
        <v>390</v>
      </c>
      <c r="AX1495" s="240">
        <v>47</v>
      </c>
    </row>
    <row r="1496" spans="1:50" ht="17.25" hidden="1" customHeight="1" x14ac:dyDescent="0.3">
      <c r="A1496" s="213"/>
      <c r="B1496" s="214"/>
      <c r="C1496" s="215"/>
      <c r="D1496" s="186"/>
      <c r="E1496" s="184"/>
      <c r="F1496" s="185"/>
      <c r="G1496" s="186"/>
      <c r="H1496" s="186"/>
      <c r="I1496" s="187"/>
      <c r="J1496" s="188"/>
      <c r="K1496" s="216"/>
      <c r="L1496" s="186"/>
      <c r="M1496" s="186"/>
      <c r="N1496" s="187"/>
      <c r="O1496" s="191"/>
      <c r="P1496" s="464" t="s">
        <v>1497</v>
      </c>
      <c r="Q1496" s="218"/>
      <c r="R1496" s="219">
        <f t="shared" si="489"/>
        <v>0</v>
      </c>
      <c r="S1496" s="219">
        <f t="shared" si="490"/>
        <v>7</v>
      </c>
      <c r="T1496" s="195"/>
      <c r="U1496" s="196">
        <v>4</v>
      </c>
      <c r="V1496" s="89">
        <f t="shared" si="485"/>
        <v>0</v>
      </c>
      <c r="W1496" s="220" t="s">
        <v>1583</v>
      </c>
      <c r="X1496" s="221" t="s">
        <v>1592</v>
      </c>
      <c r="Y1496" s="222" t="s">
        <v>43</v>
      </c>
      <c r="Z1496" s="199"/>
      <c r="AA1496" s="199"/>
      <c r="AB1496" s="223">
        <v>0</v>
      </c>
      <c r="AC1496" s="224" t="s">
        <v>40</v>
      </c>
      <c r="AD1496" s="225">
        <f t="shared" si="491"/>
        <v>59</v>
      </c>
      <c r="AE1496" s="226">
        <f>CEILING(AD1496+AD1496*'[1]Nastavení cen'!$J$17,1)</f>
        <v>87</v>
      </c>
      <c r="AF1496" s="226">
        <f t="shared" si="492"/>
        <v>0</v>
      </c>
      <c r="AG1496" s="241"/>
      <c r="AH1496" s="242"/>
      <c r="AI1496" s="242"/>
      <c r="AJ1496" s="228">
        <f t="shared" si="493"/>
        <v>87</v>
      </c>
      <c r="AK1496" s="218"/>
      <c r="AL1496" s="229">
        <f t="shared" si="494"/>
        <v>0</v>
      </c>
      <c r="AM1496" s="204"/>
      <c r="AN1496" s="230" t="s">
        <v>41</v>
      </c>
      <c r="AO1496" s="231" t="s">
        <v>41</v>
      </c>
      <c r="AP1496" s="245" t="s">
        <v>41</v>
      </c>
      <c r="AQ1496" s="233" t="s">
        <v>41</v>
      </c>
      <c r="AR1496" s="234" t="s">
        <v>41</v>
      </c>
      <c r="AS1496" s="235"/>
      <c r="AT1496" s="236"/>
      <c r="AU1496" s="237"/>
      <c r="AV1496" s="238">
        <v>9</v>
      </c>
      <c r="AW1496" s="239">
        <f>'[1]Nastavení cen'!$H$17</f>
        <v>390</v>
      </c>
      <c r="AX1496" s="240"/>
    </row>
    <row r="1497" spans="1:50" ht="17.25" hidden="1" customHeight="1" x14ac:dyDescent="0.3">
      <c r="A1497" s="213"/>
      <c r="B1497" s="214"/>
      <c r="C1497" s="215"/>
      <c r="D1497" s="186"/>
      <c r="E1497" s="184"/>
      <c r="F1497" s="185"/>
      <c r="G1497" s="186"/>
      <c r="H1497" s="186"/>
      <c r="I1497" s="187"/>
      <c r="J1497" s="188"/>
      <c r="K1497" s="216"/>
      <c r="L1497" s="186"/>
      <c r="M1497" s="186"/>
      <c r="N1497" s="187"/>
      <c r="O1497" s="191"/>
      <c r="P1497" s="464" t="s">
        <v>1497</v>
      </c>
      <c r="Q1497" s="218"/>
      <c r="R1497" s="219">
        <f t="shared" si="489"/>
        <v>0</v>
      </c>
      <c r="S1497" s="219">
        <f t="shared" si="490"/>
        <v>7</v>
      </c>
      <c r="T1497" s="195"/>
      <c r="U1497" s="196">
        <v>1</v>
      </c>
      <c r="V1497" s="89">
        <f t="shared" si="485"/>
        <v>0</v>
      </c>
      <c r="W1497" s="220" t="s">
        <v>1583</v>
      </c>
      <c r="X1497" s="221" t="s">
        <v>1594</v>
      </c>
      <c r="Y1497" s="222" t="s">
        <v>1589</v>
      </c>
      <c r="Z1497" s="199"/>
      <c r="AA1497" s="218"/>
      <c r="AB1497" s="223">
        <v>0</v>
      </c>
      <c r="AC1497" s="224" t="s">
        <v>40</v>
      </c>
      <c r="AD1497" s="225">
        <f t="shared" si="491"/>
        <v>78</v>
      </c>
      <c r="AE1497" s="226">
        <f>CEILING(AD1497+AD1497*'[1]Nastavení cen'!$J$17,1)</f>
        <v>114</v>
      </c>
      <c r="AF1497" s="226">
        <f t="shared" si="492"/>
        <v>0</v>
      </c>
      <c r="AG1497" s="241">
        <f>CEILING(AX1497+(AX1497*'[1]Nastavení cen'!$G$17),1)</f>
        <v>80</v>
      </c>
      <c r="AH1497" s="242">
        <f>CEILING(AG1497*'[1]Nastavení cen'!$K$17,1)+AG1497</f>
        <v>104</v>
      </c>
      <c r="AI1497" s="242">
        <f>(AB1497*AH1497)</f>
        <v>0</v>
      </c>
      <c r="AJ1497" s="228">
        <f t="shared" si="493"/>
        <v>218</v>
      </c>
      <c r="AK1497" s="218"/>
      <c r="AL1497" s="229">
        <f t="shared" si="494"/>
        <v>0</v>
      </c>
      <c r="AM1497" s="204"/>
      <c r="AN1497" s="230">
        <v>0.2</v>
      </c>
      <c r="AO1497" s="231">
        <f>AB1497*AN1497</f>
        <v>0</v>
      </c>
      <c r="AP1497" s="232">
        <v>0.05</v>
      </c>
      <c r="AQ1497" s="233" t="s">
        <v>41</v>
      </c>
      <c r="AR1497" s="234">
        <f>AO1497*AP1497</f>
        <v>0</v>
      </c>
      <c r="AS1497" s="235"/>
      <c r="AT1497" s="236"/>
      <c r="AU1497" s="237"/>
      <c r="AV1497" s="238">
        <v>12</v>
      </c>
      <c r="AW1497" s="239">
        <f>'[1]Nastavení cen'!$H$17</f>
        <v>390</v>
      </c>
      <c r="AX1497" s="240">
        <v>80</v>
      </c>
    </row>
    <row r="1498" spans="1:50" ht="17.25" hidden="1" customHeight="1" x14ac:dyDescent="0.3">
      <c r="A1498" s="213"/>
      <c r="B1498" s="214"/>
      <c r="C1498" s="215"/>
      <c r="D1498" s="186"/>
      <c r="E1498" s="184"/>
      <c r="F1498" s="185"/>
      <c r="G1498" s="186"/>
      <c r="H1498" s="186"/>
      <c r="I1498" s="187"/>
      <c r="J1498" s="188"/>
      <c r="K1498" s="216"/>
      <c r="L1498" s="186"/>
      <c r="M1498" s="186"/>
      <c r="N1498" s="187"/>
      <c r="O1498" s="191"/>
      <c r="P1498" s="464" t="s">
        <v>1497</v>
      </c>
      <c r="Q1498" s="218"/>
      <c r="R1498" s="219">
        <f t="shared" si="489"/>
        <v>0</v>
      </c>
      <c r="S1498" s="219">
        <f t="shared" si="490"/>
        <v>7</v>
      </c>
      <c r="T1498" s="195"/>
      <c r="U1498" s="196">
        <v>4</v>
      </c>
      <c r="V1498" s="89">
        <f t="shared" si="485"/>
        <v>0</v>
      </c>
      <c r="W1498" s="220" t="s">
        <v>1583</v>
      </c>
      <c r="X1498" s="221" t="s">
        <v>1594</v>
      </c>
      <c r="Y1498" s="222" t="s">
        <v>43</v>
      </c>
      <c r="Z1498" s="199"/>
      <c r="AA1498" s="199"/>
      <c r="AB1498" s="223">
        <v>0</v>
      </c>
      <c r="AC1498" s="224" t="s">
        <v>40</v>
      </c>
      <c r="AD1498" s="225">
        <f t="shared" si="491"/>
        <v>78</v>
      </c>
      <c r="AE1498" s="226">
        <f>CEILING(AD1498+AD1498*'[1]Nastavení cen'!$J$17,1)</f>
        <v>114</v>
      </c>
      <c r="AF1498" s="226">
        <f t="shared" si="492"/>
        <v>0</v>
      </c>
      <c r="AG1498" s="241"/>
      <c r="AH1498" s="242"/>
      <c r="AI1498" s="242"/>
      <c r="AJ1498" s="228">
        <f t="shared" si="493"/>
        <v>114</v>
      </c>
      <c r="AK1498" s="218"/>
      <c r="AL1498" s="229">
        <f t="shared" si="494"/>
        <v>0</v>
      </c>
      <c r="AM1498" s="204"/>
      <c r="AN1498" s="230" t="s">
        <v>41</v>
      </c>
      <c r="AO1498" s="231" t="s">
        <v>41</v>
      </c>
      <c r="AP1498" s="245" t="s">
        <v>41</v>
      </c>
      <c r="AQ1498" s="233" t="s">
        <v>41</v>
      </c>
      <c r="AR1498" s="234" t="s">
        <v>41</v>
      </c>
      <c r="AS1498" s="235"/>
      <c r="AT1498" s="236"/>
      <c r="AU1498" s="237"/>
      <c r="AV1498" s="238">
        <v>12</v>
      </c>
      <c r="AW1498" s="239">
        <f>'[1]Nastavení cen'!$H$17</f>
        <v>390</v>
      </c>
      <c r="AX1498" s="240"/>
    </row>
    <row r="1499" spans="1:50" ht="17.25" hidden="1" customHeight="1" x14ac:dyDescent="0.3">
      <c r="A1499" s="213"/>
      <c r="B1499" s="214"/>
      <c r="C1499" s="215"/>
      <c r="D1499" s="186"/>
      <c r="E1499" s="184"/>
      <c r="F1499" s="185"/>
      <c r="G1499" s="186"/>
      <c r="H1499" s="186"/>
      <c r="I1499" s="187"/>
      <c r="J1499" s="188"/>
      <c r="K1499" s="216"/>
      <c r="L1499" s="186"/>
      <c r="M1499" s="186"/>
      <c r="N1499" s="187"/>
      <c r="O1499" s="191"/>
      <c r="P1499" s="464" t="s">
        <v>1497</v>
      </c>
      <c r="Q1499" s="218"/>
      <c r="R1499" s="219">
        <f t="shared" si="489"/>
        <v>0</v>
      </c>
      <c r="S1499" s="219">
        <f t="shared" si="490"/>
        <v>7</v>
      </c>
      <c r="T1499" s="195"/>
      <c r="U1499" s="196">
        <v>2</v>
      </c>
      <c r="V1499" s="89">
        <f t="shared" si="485"/>
        <v>0</v>
      </c>
      <c r="W1499" s="220" t="s">
        <v>1583</v>
      </c>
      <c r="X1499" s="221" t="s">
        <v>1595</v>
      </c>
      <c r="Y1499" s="222" t="s">
        <v>1596</v>
      </c>
      <c r="Z1499" s="199"/>
      <c r="AA1499" s="218"/>
      <c r="AB1499" s="223">
        <v>0</v>
      </c>
      <c r="AC1499" s="224" t="s">
        <v>40</v>
      </c>
      <c r="AD1499" s="225">
        <f t="shared" si="491"/>
        <v>78</v>
      </c>
      <c r="AE1499" s="226">
        <f>CEILING(AD1499+AD1499*'[1]Nastavení cen'!$J$17,1)</f>
        <v>114</v>
      </c>
      <c r="AF1499" s="226">
        <f t="shared" si="492"/>
        <v>0</v>
      </c>
      <c r="AG1499" s="241">
        <f>CEILING(AX1499+(AX1499*'[1]Nastavení cen'!$G$17),1)</f>
        <v>132</v>
      </c>
      <c r="AH1499" s="242">
        <f>CEILING(AG1499*'[1]Nastavení cen'!$K$17,1)+AG1499</f>
        <v>172</v>
      </c>
      <c r="AI1499" s="242">
        <f>(AB1499*AH1499)</f>
        <v>0</v>
      </c>
      <c r="AJ1499" s="228">
        <f t="shared" si="493"/>
        <v>286</v>
      </c>
      <c r="AK1499" s="218"/>
      <c r="AL1499" s="229">
        <f t="shared" si="494"/>
        <v>0</v>
      </c>
      <c r="AM1499" s="204"/>
      <c r="AN1499" s="230">
        <v>0.2</v>
      </c>
      <c r="AO1499" s="231">
        <f>AB1499*AN1499</f>
        <v>0</v>
      </c>
      <c r="AP1499" s="232">
        <v>0.05</v>
      </c>
      <c r="AQ1499" s="233" t="s">
        <v>41</v>
      </c>
      <c r="AR1499" s="234">
        <f>AO1499*AP1499</f>
        <v>0</v>
      </c>
      <c r="AS1499" s="235"/>
      <c r="AT1499" s="236"/>
      <c r="AU1499" s="237"/>
      <c r="AV1499" s="238">
        <v>12</v>
      </c>
      <c r="AW1499" s="239">
        <f>'[1]Nastavení cen'!$H$17</f>
        <v>390</v>
      </c>
      <c r="AX1499" s="240">
        <v>132</v>
      </c>
    </row>
    <row r="1500" spans="1:50" ht="17.25" hidden="1" customHeight="1" x14ac:dyDescent="0.3">
      <c r="A1500" s="213"/>
      <c r="B1500" s="214"/>
      <c r="C1500" s="215"/>
      <c r="D1500" s="186"/>
      <c r="E1500" s="184"/>
      <c r="F1500" s="185"/>
      <c r="G1500" s="186"/>
      <c r="H1500" s="186"/>
      <c r="I1500" s="187"/>
      <c r="J1500" s="188"/>
      <c r="K1500" s="216"/>
      <c r="L1500" s="186"/>
      <c r="M1500" s="186"/>
      <c r="N1500" s="187"/>
      <c r="O1500" s="191"/>
      <c r="P1500" s="464" t="s">
        <v>1497</v>
      </c>
      <c r="Q1500" s="218"/>
      <c r="R1500" s="219">
        <f t="shared" si="489"/>
        <v>0</v>
      </c>
      <c r="S1500" s="219">
        <f t="shared" si="490"/>
        <v>7</v>
      </c>
      <c r="T1500" s="195"/>
      <c r="U1500" s="196">
        <v>4</v>
      </c>
      <c r="V1500" s="89">
        <f t="shared" si="485"/>
        <v>0</v>
      </c>
      <c r="W1500" s="220" t="s">
        <v>1583</v>
      </c>
      <c r="X1500" s="221" t="s">
        <v>1595</v>
      </c>
      <c r="Y1500" s="222" t="s">
        <v>43</v>
      </c>
      <c r="Z1500" s="199"/>
      <c r="AA1500" s="199"/>
      <c r="AB1500" s="223">
        <v>0</v>
      </c>
      <c r="AC1500" s="224" t="s">
        <v>40</v>
      </c>
      <c r="AD1500" s="225">
        <f t="shared" si="491"/>
        <v>78</v>
      </c>
      <c r="AE1500" s="226">
        <f>CEILING(AD1500+AD1500*'[1]Nastavení cen'!$J$17,1)</f>
        <v>114</v>
      </c>
      <c r="AF1500" s="226">
        <f t="shared" si="492"/>
        <v>0</v>
      </c>
      <c r="AG1500" s="241"/>
      <c r="AH1500" s="242"/>
      <c r="AI1500" s="242"/>
      <c r="AJ1500" s="228">
        <f t="shared" si="493"/>
        <v>114</v>
      </c>
      <c r="AK1500" s="218"/>
      <c r="AL1500" s="229">
        <f t="shared" si="494"/>
        <v>0</v>
      </c>
      <c r="AM1500" s="204"/>
      <c r="AN1500" s="230" t="s">
        <v>41</v>
      </c>
      <c r="AO1500" s="231" t="s">
        <v>41</v>
      </c>
      <c r="AP1500" s="245" t="s">
        <v>41</v>
      </c>
      <c r="AQ1500" s="233" t="s">
        <v>41</v>
      </c>
      <c r="AR1500" s="234" t="s">
        <v>41</v>
      </c>
      <c r="AS1500" s="235"/>
      <c r="AT1500" s="236"/>
      <c r="AU1500" s="237"/>
      <c r="AV1500" s="238">
        <v>12</v>
      </c>
      <c r="AW1500" s="239">
        <f>'[1]Nastavení cen'!$H$17</f>
        <v>390</v>
      </c>
      <c r="AX1500" s="240"/>
    </row>
    <row r="1501" spans="1:50" ht="17.25" hidden="1" customHeight="1" x14ac:dyDescent="0.3">
      <c r="A1501" s="213"/>
      <c r="B1501" s="214"/>
      <c r="C1501" s="215"/>
      <c r="D1501" s="186"/>
      <c r="E1501" s="184"/>
      <c r="F1501" s="185"/>
      <c r="G1501" s="186"/>
      <c r="H1501" s="186"/>
      <c r="I1501" s="187"/>
      <c r="J1501" s="188"/>
      <c r="K1501" s="216"/>
      <c r="L1501" s="186"/>
      <c r="M1501" s="186"/>
      <c r="N1501" s="187"/>
      <c r="O1501" s="191"/>
      <c r="P1501" s="464" t="s">
        <v>1497</v>
      </c>
      <c r="Q1501" s="218"/>
      <c r="R1501" s="219">
        <f t="shared" si="489"/>
        <v>0</v>
      </c>
      <c r="S1501" s="219">
        <f t="shared" si="490"/>
        <v>7</v>
      </c>
      <c r="T1501" s="195"/>
      <c r="U1501" s="196">
        <v>1</v>
      </c>
      <c r="V1501" s="89">
        <f t="shared" si="485"/>
        <v>0</v>
      </c>
      <c r="W1501" s="220" t="s">
        <v>1597</v>
      </c>
      <c r="X1501" s="221" t="s">
        <v>342</v>
      </c>
      <c r="Y1501" s="222" t="s">
        <v>1598</v>
      </c>
      <c r="Z1501" s="199"/>
      <c r="AA1501" s="218"/>
      <c r="AB1501" s="223">
        <v>0</v>
      </c>
      <c r="AC1501" s="224" t="s">
        <v>146</v>
      </c>
      <c r="AD1501" s="225">
        <f t="shared" si="491"/>
        <v>104</v>
      </c>
      <c r="AE1501" s="226">
        <f>CEILING(AD1501+AD1501*'[1]Nastavení cen'!$J$17,1)</f>
        <v>152</v>
      </c>
      <c r="AF1501" s="226">
        <f t="shared" si="492"/>
        <v>0</v>
      </c>
      <c r="AG1501" s="241">
        <f>CEILING(AX1501+(AX1501*'[1]Nastavení cen'!$G$17),1)</f>
        <v>130</v>
      </c>
      <c r="AH1501" s="242">
        <f>CEILING(AG1501*'[1]Nastavení cen'!$K$17,1)+AG1501</f>
        <v>169</v>
      </c>
      <c r="AI1501" s="242">
        <f>(AB1501*AH1501)</f>
        <v>0</v>
      </c>
      <c r="AJ1501" s="228">
        <f t="shared" si="493"/>
        <v>321</v>
      </c>
      <c r="AK1501" s="218"/>
      <c r="AL1501" s="229">
        <f t="shared" si="494"/>
        <v>0</v>
      </c>
      <c r="AM1501" s="204"/>
      <c r="AN1501" s="230">
        <v>0.5</v>
      </c>
      <c r="AO1501" s="231">
        <f>AB1501*AN1501</f>
        <v>0</v>
      </c>
      <c r="AP1501" s="232">
        <v>0.05</v>
      </c>
      <c r="AQ1501" s="233" t="s">
        <v>41</v>
      </c>
      <c r="AR1501" s="234">
        <f>AO1501*AP1501</f>
        <v>0</v>
      </c>
      <c r="AS1501" s="235"/>
      <c r="AT1501" s="236"/>
      <c r="AU1501" s="237"/>
      <c r="AV1501" s="238">
        <v>16</v>
      </c>
      <c r="AW1501" s="239">
        <f>'[1]Nastavení cen'!$H$17</f>
        <v>390</v>
      </c>
      <c r="AX1501" s="240">
        <v>130</v>
      </c>
    </row>
    <row r="1502" spans="1:50" ht="17.25" hidden="1" customHeight="1" x14ac:dyDescent="0.3">
      <c r="A1502" s="213"/>
      <c r="B1502" s="214"/>
      <c r="C1502" s="215"/>
      <c r="D1502" s="186"/>
      <c r="E1502" s="184"/>
      <c r="F1502" s="185"/>
      <c r="G1502" s="186"/>
      <c r="H1502" s="186"/>
      <c r="I1502" s="187"/>
      <c r="J1502" s="188"/>
      <c r="K1502" s="216"/>
      <c r="L1502" s="186"/>
      <c r="M1502" s="186"/>
      <c r="N1502" s="187"/>
      <c r="O1502" s="191"/>
      <c r="P1502" s="464" t="s">
        <v>1497</v>
      </c>
      <c r="Q1502" s="218"/>
      <c r="R1502" s="219">
        <f t="shared" si="489"/>
        <v>0</v>
      </c>
      <c r="S1502" s="219">
        <f t="shared" si="490"/>
        <v>7</v>
      </c>
      <c r="T1502" s="195"/>
      <c r="U1502" s="196">
        <v>4</v>
      </c>
      <c r="V1502" s="89">
        <f t="shared" si="485"/>
        <v>0</v>
      </c>
      <c r="W1502" s="220" t="s">
        <v>1597</v>
      </c>
      <c r="X1502" s="221" t="s">
        <v>342</v>
      </c>
      <c r="Y1502" s="222" t="s">
        <v>43</v>
      </c>
      <c r="Z1502" s="199"/>
      <c r="AA1502" s="199"/>
      <c r="AB1502" s="223">
        <v>0</v>
      </c>
      <c r="AC1502" s="224" t="s">
        <v>146</v>
      </c>
      <c r="AD1502" s="225">
        <f t="shared" si="491"/>
        <v>104</v>
      </c>
      <c r="AE1502" s="226">
        <f>CEILING(AD1502+AD1502*'[1]Nastavení cen'!$J$17,1)</f>
        <v>152</v>
      </c>
      <c r="AF1502" s="226">
        <f t="shared" si="492"/>
        <v>0</v>
      </c>
      <c r="AG1502" s="241"/>
      <c r="AH1502" s="242"/>
      <c r="AI1502" s="242"/>
      <c r="AJ1502" s="228">
        <f t="shared" si="493"/>
        <v>152</v>
      </c>
      <c r="AK1502" s="218"/>
      <c r="AL1502" s="229">
        <f t="shared" si="494"/>
        <v>0</v>
      </c>
      <c r="AM1502" s="204"/>
      <c r="AN1502" s="230" t="s">
        <v>41</v>
      </c>
      <c r="AO1502" s="231" t="s">
        <v>41</v>
      </c>
      <c r="AP1502" s="245" t="s">
        <v>41</v>
      </c>
      <c r="AQ1502" s="233" t="s">
        <v>41</v>
      </c>
      <c r="AR1502" s="234" t="s">
        <v>41</v>
      </c>
      <c r="AS1502" s="235"/>
      <c r="AT1502" s="236"/>
      <c r="AU1502" s="237"/>
      <c r="AV1502" s="238">
        <v>16</v>
      </c>
      <c r="AW1502" s="239">
        <f>'[1]Nastavení cen'!$H$17</f>
        <v>390</v>
      </c>
      <c r="AX1502" s="240"/>
    </row>
    <row r="1503" spans="1:50" ht="17.25" hidden="1" customHeight="1" x14ac:dyDescent="0.3">
      <c r="A1503" s="213"/>
      <c r="B1503" s="214"/>
      <c r="C1503" s="215"/>
      <c r="D1503" s="186"/>
      <c r="E1503" s="184"/>
      <c r="F1503" s="185"/>
      <c r="G1503" s="186"/>
      <c r="H1503" s="186"/>
      <c r="I1503" s="187"/>
      <c r="J1503" s="188"/>
      <c r="K1503" s="216"/>
      <c r="L1503" s="186"/>
      <c r="M1503" s="186"/>
      <c r="N1503" s="187"/>
      <c r="O1503" s="191"/>
      <c r="P1503" s="464" t="s">
        <v>1497</v>
      </c>
      <c r="Q1503" s="218"/>
      <c r="R1503" s="219">
        <f t="shared" si="489"/>
        <v>0</v>
      </c>
      <c r="S1503" s="219">
        <f t="shared" si="490"/>
        <v>7</v>
      </c>
      <c r="T1503" s="195"/>
      <c r="U1503" s="196">
        <v>1</v>
      </c>
      <c r="V1503" s="89">
        <f t="shared" si="485"/>
        <v>0</v>
      </c>
      <c r="W1503" s="220" t="s">
        <v>1597</v>
      </c>
      <c r="X1503" s="221" t="s">
        <v>344</v>
      </c>
      <c r="Y1503" s="222" t="s">
        <v>1599</v>
      </c>
      <c r="Z1503" s="199"/>
      <c r="AA1503" s="218"/>
      <c r="AB1503" s="223">
        <v>0</v>
      </c>
      <c r="AC1503" s="224" t="s">
        <v>40</v>
      </c>
      <c r="AD1503" s="225">
        <f t="shared" si="491"/>
        <v>59</v>
      </c>
      <c r="AE1503" s="226">
        <f>CEILING(AD1503+AD1503*'[1]Nastavení cen'!$J$17,1)</f>
        <v>87</v>
      </c>
      <c r="AF1503" s="226">
        <f t="shared" si="492"/>
        <v>0</v>
      </c>
      <c r="AG1503" s="241">
        <f>CEILING(AX1503+(AX1503*'[1]Nastavení cen'!$G$17),1)</f>
        <v>51</v>
      </c>
      <c r="AH1503" s="242">
        <f>CEILING(AG1503*'[1]Nastavení cen'!$K$17,1)+AG1503</f>
        <v>67</v>
      </c>
      <c r="AI1503" s="242">
        <f>(AB1503*AH1503)</f>
        <v>0</v>
      </c>
      <c r="AJ1503" s="228">
        <f t="shared" si="493"/>
        <v>154</v>
      </c>
      <c r="AK1503" s="218"/>
      <c r="AL1503" s="229">
        <f t="shared" si="494"/>
        <v>0</v>
      </c>
      <c r="AM1503" s="204"/>
      <c r="AN1503" s="230">
        <v>0.1</v>
      </c>
      <c r="AO1503" s="231">
        <f>AB1503*AN1503</f>
        <v>0</v>
      </c>
      <c r="AP1503" s="232">
        <v>0.05</v>
      </c>
      <c r="AQ1503" s="233" t="s">
        <v>41</v>
      </c>
      <c r="AR1503" s="234">
        <f>AO1503*AP1503</f>
        <v>0</v>
      </c>
      <c r="AS1503" s="235"/>
      <c r="AT1503" s="236"/>
      <c r="AU1503" s="237"/>
      <c r="AV1503" s="238">
        <v>9</v>
      </c>
      <c r="AW1503" s="239">
        <f>'[1]Nastavení cen'!$H$17</f>
        <v>390</v>
      </c>
      <c r="AX1503" s="240">
        <v>51</v>
      </c>
    </row>
    <row r="1504" spans="1:50" ht="17.25" hidden="1" customHeight="1" x14ac:dyDescent="0.3">
      <c r="A1504" s="213"/>
      <c r="B1504" s="214"/>
      <c r="C1504" s="215"/>
      <c r="D1504" s="186"/>
      <c r="E1504" s="184"/>
      <c r="F1504" s="185"/>
      <c r="G1504" s="186"/>
      <c r="H1504" s="186"/>
      <c r="I1504" s="187"/>
      <c r="J1504" s="188"/>
      <c r="K1504" s="216"/>
      <c r="L1504" s="186"/>
      <c r="M1504" s="186"/>
      <c r="N1504" s="187"/>
      <c r="O1504" s="191"/>
      <c r="P1504" s="464" t="s">
        <v>1497</v>
      </c>
      <c r="Q1504" s="218"/>
      <c r="R1504" s="219">
        <f t="shared" si="489"/>
        <v>0</v>
      </c>
      <c r="S1504" s="219">
        <f t="shared" si="490"/>
        <v>7</v>
      </c>
      <c r="T1504" s="195"/>
      <c r="U1504" s="196">
        <v>4</v>
      </c>
      <c r="V1504" s="89">
        <f t="shared" si="485"/>
        <v>0</v>
      </c>
      <c r="W1504" s="220" t="s">
        <v>1597</v>
      </c>
      <c r="X1504" s="221" t="s">
        <v>344</v>
      </c>
      <c r="Y1504" s="222" t="s">
        <v>43</v>
      </c>
      <c r="Z1504" s="199"/>
      <c r="AA1504" s="199"/>
      <c r="AB1504" s="223">
        <v>0</v>
      </c>
      <c r="AC1504" s="224" t="s">
        <v>40</v>
      </c>
      <c r="AD1504" s="225">
        <f t="shared" si="491"/>
        <v>59</v>
      </c>
      <c r="AE1504" s="226">
        <f>CEILING(AD1504+AD1504*'[1]Nastavení cen'!$J$17,1)</f>
        <v>87</v>
      </c>
      <c r="AF1504" s="226">
        <f t="shared" si="492"/>
        <v>0</v>
      </c>
      <c r="AG1504" s="241"/>
      <c r="AH1504" s="242"/>
      <c r="AI1504" s="242"/>
      <c r="AJ1504" s="228">
        <f t="shared" si="493"/>
        <v>87</v>
      </c>
      <c r="AK1504" s="218"/>
      <c r="AL1504" s="229">
        <f t="shared" si="494"/>
        <v>0</v>
      </c>
      <c r="AM1504" s="204"/>
      <c r="AN1504" s="230" t="s">
        <v>41</v>
      </c>
      <c r="AO1504" s="231" t="s">
        <v>41</v>
      </c>
      <c r="AP1504" s="245" t="s">
        <v>41</v>
      </c>
      <c r="AQ1504" s="233" t="s">
        <v>41</v>
      </c>
      <c r="AR1504" s="234" t="s">
        <v>41</v>
      </c>
      <c r="AS1504" s="235"/>
      <c r="AT1504" s="236"/>
      <c r="AU1504" s="237"/>
      <c r="AV1504" s="238">
        <v>9</v>
      </c>
      <c r="AW1504" s="239">
        <f>'[1]Nastavení cen'!$H$17</f>
        <v>390</v>
      </c>
      <c r="AX1504" s="240"/>
    </row>
    <row r="1505" spans="1:50" ht="17.25" hidden="1" customHeight="1" x14ac:dyDescent="0.3">
      <c r="A1505" s="213"/>
      <c r="B1505" s="214"/>
      <c r="C1505" s="215"/>
      <c r="D1505" s="186"/>
      <c r="E1505" s="184"/>
      <c r="F1505" s="185"/>
      <c r="G1505" s="186"/>
      <c r="H1505" s="186"/>
      <c r="I1505" s="187"/>
      <c r="J1505" s="188"/>
      <c r="K1505" s="216"/>
      <c r="L1505" s="186"/>
      <c r="M1505" s="186"/>
      <c r="N1505" s="187"/>
      <c r="O1505" s="191"/>
      <c r="P1505" s="464" t="s">
        <v>1497</v>
      </c>
      <c r="Q1505" s="218"/>
      <c r="R1505" s="219">
        <f t="shared" si="489"/>
        <v>0</v>
      </c>
      <c r="S1505" s="219">
        <f t="shared" si="490"/>
        <v>7</v>
      </c>
      <c r="T1505" s="195"/>
      <c r="U1505" s="196">
        <v>1</v>
      </c>
      <c r="V1505" s="89">
        <f t="shared" si="485"/>
        <v>0</v>
      </c>
      <c r="W1505" s="220" t="s">
        <v>1597</v>
      </c>
      <c r="X1505" s="221" t="s">
        <v>346</v>
      </c>
      <c r="Y1505" s="222" t="s">
        <v>1600</v>
      </c>
      <c r="Z1505" s="199"/>
      <c r="AA1505" s="218"/>
      <c r="AB1505" s="223">
        <v>0</v>
      </c>
      <c r="AC1505" s="224" t="s">
        <v>40</v>
      </c>
      <c r="AD1505" s="225">
        <f t="shared" si="491"/>
        <v>78</v>
      </c>
      <c r="AE1505" s="226">
        <f>CEILING(AD1505+AD1505*'[1]Nastavení cen'!$J$17,1)</f>
        <v>114</v>
      </c>
      <c r="AF1505" s="226">
        <f t="shared" si="492"/>
        <v>0</v>
      </c>
      <c r="AG1505" s="241">
        <f>CEILING(AX1505+(AX1505*'[1]Nastavení cen'!$G$17),1)</f>
        <v>95</v>
      </c>
      <c r="AH1505" s="242">
        <f>CEILING(AG1505*'[1]Nastavení cen'!$K$17,1)+AG1505</f>
        <v>124</v>
      </c>
      <c r="AI1505" s="242">
        <f>(AB1505*AH1505)</f>
        <v>0</v>
      </c>
      <c r="AJ1505" s="228">
        <f t="shared" si="493"/>
        <v>238</v>
      </c>
      <c r="AK1505" s="218"/>
      <c r="AL1505" s="229">
        <f t="shared" si="494"/>
        <v>0</v>
      </c>
      <c r="AM1505" s="204"/>
      <c r="AN1505" s="230">
        <v>0.2</v>
      </c>
      <c r="AO1505" s="231">
        <f>AB1505*AN1505</f>
        <v>0</v>
      </c>
      <c r="AP1505" s="232">
        <v>0.05</v>
      </c>
      <c r="AQ1505" s="233" t="s">
        <v>41</v>
      </c>
      <c r="AR1505" s="234">
        <f>AO1505*AP1505</f>
        <v>0</v>
      </c>
      <c r="AS1505" s="235"/>
      <c r="AT1505" s="236"/>
      <c r="AU1505" s="237"/>
      <c r="AV1505" s="238">
        <v>12</v>
      </c>
      <c r="AW1505" s="239">
        <f>'[1]Nastavení cen'!$H$17</f>
        <v>390</v>
      </c>
      <c r="AX1505" s="240">
        <v>95</v>
      </c>
    </row>
    <row r="1506" spans="1:50" ht="17.25" hidden="1" customHeight="1" x14ac:dyDescent="0.3">
      <c r="A1506" s="213"/>
      <c r="B1506" s="214"/>
      <c r="C1506" s="215"/>
      <c r="D1506" s="186"/>
      <c r="E1506" s="184"/>
      <c r="F1506" s="185"/>
      <c r="G1506" s="186"/>
      <c r="H1506" s="186"/>
      <c r="I1506" s="187"/>
      <c r="J1506" s="188"/>
      <c r="K1506" s="216"/>
      <c r="L1506" s="186"/>
      <c r="M1506" s="186"/>
      <c r="N1506" s="187"/>
      <c r="O1506" s="191"/>
      <c r="P1506" s="464" t="s">
        <v>1497</v>
      </c>
      <c r="Q1506" s="218"/>
      <c r="R1506" s="219">
        <f t="shared" si="489"/>
        <v>0</v>
      </c>
      <c r="S1506" s="219">
        <f t="shared" si="490"/>
        <v>7</v>
      </c>
      <c r="T1506" s="195"/>
      <c r="U1506" s="196">
        <v>4</v>
      </c>
      <c r="V1506" s="89">
        <f t="shared" si="485"/>
        <v>0</v>
      </c>
      <c r="W1506" s="220" t="s">
        <v>1597</v>
      </c>
      <c r="X1506" s="221" t="s">
        <v>346</v>
      </c>
      <c r="Y1506" s="222" t="s">
        <v>43</v>
      </c>
      <c r="Z1506" s="199"/>
      <c r="AA1506" s="199"/>
      <c r="AB1506" s="223">
        <v>0</v>
      </c>
      <c r="AC1506" s="224" t="s">
        <v>40</v>
      </c>
      <c r="AD1506" s="225">
        <f t="shared" si="491"/>
        <v>78</v>
      </c>
      <c r="AE1506" s="226">
        <f>CEILING(AD1506+AD1506*'[1]Nastavení cen'!$J$17,1)</f>
        <v>114</v>
      </c>
      <c r="AF1506" s="226">
        <f t="shared" si="492"/>
        <v>0</v>
      </c>
      <c r="AG1506" s="241"/>
      <c r="AH1506" s="242"/>
      <c r="AI1506" s="242"/>
      <c r="AJ1506" s="228">
        <f t="shared" si="493"/>
        <v>114</v>
      </c>
      <c r="AK1506" s="218"/>
      <c r="AL1506" s="229">
        <f t="shared" si="494"/>
        <v>0</v>
      </c>
      <c r="AM1506" s="204"/>
      <c r="AN1506" s="230" t="s">
        <v>41</v>
      </c>
      <c r="AO1506" s="231" t="s">
        <v>41</v>
      </c>
      <c r="AP1506" s="245" t="s">
        <v>41</v>
      </c>
      <c r="AQ1506" s="233" t="s">
        <v>41</v>
      </c>
      <c r="AR1506" s="234" t="s">
        <v>41</v>
      </c>
      <c r="AS1506" s="235"/>
      <c r="AT1506" s="236"/>
      <c r="AU1506" s="237"/>
      <c r="AV1506" s="238">
        <v>12</v>
      </c>
      <c r="AW1506" s="239">
        <f>'[1]Nastavení cen'!$H$17</f>
        <v>390</v>
      </c>
      <c r="AX1506" s="240"/>
    </row>
    <row r="1507" spans="1:50" ht="17.25" hidden="1" customHeight="1" x14ac:dyDescent="0.3">
      <c r="A1507" s="213"/>
      <c r="B1507" s="214"/>
      <c r="C1507" s="215"/>
      <c r="D1507" s="186"/>
      <c r="E1507" s="184"/>
      <c r="F1507" s="185"/>
      <c r="G1507" s="186"/>
      <c r="H1507" s="186"/>
      <c r="I1507" s="187"/>
      <c r="J1507" s="188"/>
      <c r="K1507" s="216"/>
      <c r="L1507" s="186"/>
      <c r="M1507" s="186"/>
      <c r="N1507" s="187"/>
      <c r="O1507" s="191"/>
      <c r="P1507" s="464" t="s">
        <v>1497</v>
      </c>
      <c r="Q1507" s="218"/>
      <c r="R1507" s="219">
        <f t="shared" si="489"/>
        <v>0</v>
      </c>
      <c r="S1507" s="219">
        <f t="shared" si="490"/>
        <v>7</v>
      </c>
      <c r="T1507" s="195"/>
      <c r="U1507" s="196">
        <v>1</v>
      </c>
      <c r="V1507" s="89">
        <f t="shared" si="485"/>
        <v>0</v>
      </c>
      <c r="W1507" s="220" t="s">
        <v>1597</v>
      </c>
      <c r="X1507" s="221" t="s">
        <v>348</v>
      </c>
      <c r="Y1507" s="222" t="s">
        <v>1601</v>
      </c>
      <c r="Z1507" s="199"/>
      <c r="AA1507" s="218"/>
      <c r="AB1507" s="223">
        <v>0</v>
      </c>
      <c r="AC1507" s="224" t="s">
        <v>40</v>
      </c>
      <c r="AD1507" s="225">
        <f t="shared" si="491"/>
        <v>78</v>
      </c>
      <c r="AE1507" s="226">
        <f>CEILING(AD1507+AD1507*'[1]Nastavení cen'!$J$17,1)</f>
        <v>114</v>
      </c>
      <c r="AF1507" s="226">
        <f t="shared" si="492"/>
        <v>0</v>
      </c>
      <c r="AG1507" s="241">
        <f>CEILING(AX1507+(AX1507*'[1]Nastavení cen'!$G$17),1)</f>
        <v>110</v>
      </c>
      <c r="AH1507" s="242">
        <f>CEILING(AG1507*'[1]Nastavení cen'!$K$17,1)+AG1507</f>
        <v>143</v>
      </c>
      <c r="AI1507" s="242">
        <f>(AB1507*AH1507)</f>
        <v>0</v>
      </c>
      <c r="AJ1507" s="228">
        <f t="shared" si="493"/>
        <v>257</v>
      </c>
      <c r="AK1507" s="218"/>
      <c r="AL1507" s="229">
        <f t="shared" si="494"/>
        <v>0</v>
      </c>
      <c r="AM1507" s="204"/>
      <c r="AN1507" s="230">
        <v>0.2</v>
      </c>
      <c r="AO1507" s="231">
        <f>AB1507*AN1507</f>
        <v>0</v>
      </c>
      <c r="AP1507" s="232">
        <v>0.05</v>
      </c>
      <c r="AQ1507" s="233" t="s">
        <v>41</v>
      </c>
      <c r="AR1507" s="234">
        <f>AO1507*AP1507</f>
        <v>0</v>
      </c>
      <c r="AS1507" s="235"/>
      <c r="AT1507" s="236"/>
      <c r="AU1507" s="237"/>
      <c r="AV1507" s="238">
        <v>12</v>
      </c>
      <c r="AW1507" s="239">
        <f>'[1]Nastavení cen'!$H$17</f>
        <v>390</v>
      </c>
      <c r="AX1507" s="240">
        <v>110</v>
      </c>
    </row>
    <row r="1508" spans="1:50" ht="17.25" hidden="1" customHeight="1" x14ac:dyDescent="0.3">
      <c r="A1508" s="213"/>
      <c r="B1508" s="214"/>
      <c r="C1508" s="215"/>
      <c r="D1508" s="186"/>
      <c r="E1508" s="184"/>
      <c r="F1508" s="185"/>
      <c r="G1508" s="186"/>
      <c r="H1508" s="186"/>
      <c r="I1508" s="187"/>
      <c r="J1508" s="188"/>
      <c r="K1508" s="216"/>
      <c r="L1508" s="186"/>
      <c r="M1508" s="186"/>
      <c r="N1508" s="187"/>
      <c r="O1508" s="191"/>
      <c r="P1508" s="464" t="s">
        <v>1497</v>
      </c>
      <c r="Q1508" s="218"/>
      <c r="R1508" s="219">
        <f t="shared" si="489"/>
        <v>0</v>
      </c>
      <c r="S1508" s="219">
        <f t="shared" si="490"/>
        <v>7</v>
      </c>
      <c r="T1508" s="195"/>
      <c r="U1508" s="196">
        <v>4</v>
      </c>
      <c r="V1508" s="89">
        <f t="shared" si="485"/>
        <v>0</v>
      </c>
      <c r="W1508" s="220" t="s">
        <v>1597</v>
      </c>
      <c r="X1508" s="221" t="s">
        <v>348</v>
      </c>
      <c r="Y1508" s="222" t="s">
        <v>43</v>
      </c>
      <c r="Z1508" s="199"/>
      <c r="AA1508" s="199"/>
      <c r="AB1508" s="223">
        <v>0</v>
      </c>
      <c r="AC1508" s="224" t="s">
        <v>40</v>
      </c>
      <c r="AD1508" s="225">
        <f t="shared" si="491"/>
        <v>78</v>
      </c>
      <c r="AE1508" s="226">
        <f>CEILING(AD1508+AD1508*'[1]Nastavení cen'!$J$17,1)</f>
        <v>114</v>
      </c>
      <c r="AF1508" s="226">
        <f t="shared" si="492"/>
        <v>0</v>
      </c>
      <c r="AG1508" s="241"/>
      <c r="AH1508" s="242"/>
      <c r="AI1508" s="242"/>
      <c r="AJ1508" s="228">
        <f t="shared" si="493"/>
        <v>114</v>
      </c>
      <c r="AK1508" s="218"/>
      <c r="AL1508" s="229">
        <f t="shared" si="494"/>
        <v>0</v>
      </c>
      <c r="AM1508" s="204"/>
      <c r="AN1508" s="230" t="s">
        <v>41</v>
      </c>
      <c r="AO1508" s="231" t="s">
        <v>41</v>
      </c>
      <c r="AP1508" s="245" t="s">
        <v>41</v>
      </c>
      <c r="AQ1508" s="233" t="s">
        <v>41</v>
      </c>
      <c r="AR1508" s="234" t="s">
        <v>41</v>
      </c>
      <c r="AS1508" s="235"/>
      <c r="AT1508" s="236"/>
      <c r="AU1508" s="237"/>
      <c r="AV1508" s="238">
        <v>12</v>
      </c>
      <c r="AW1508" s="239">
        <f>'[1]Nastavení cen'!$H$17</f>
        <v>390</v>
      </c>
      <c r="AX1508" s="240"/>
    </row>
    <row r="1509" spans="1:50" ht="25.05" customHeight="1" x14ac:dyDescent="0.3">
      <c r="A1509" s="213"/>
      <c r="B1509" s="214"/>
      <c r="C1509" s="215"/>
      <c r="D1509" s="186"/>
      <c r="E1509" s="184"/>
      <c r="F1509" s="185"/>
      <c r="G1509" s="186"/>
      <c r="H1509" s="186"/>
      <c r="I1509" s="187"/>
      <c r="J1509" s="188"/>
      <c r="K1509" s="216"/>
      <c r="L1509" s="186"/>
      <c r="M1509" s="186"/>
      <c r="N1509" s="187"/>
      <c r="O1509" s="191"/>
      <c r="P1509" s="464" t="s">
        <v>1497</v>
      </c>
      <c r="Q1509" s="218"/>
      <c r="R1509" s="219">
        <f t="shared" si="489"/>
        <v>0</v>
      </c>
      <c r="S1509" s="219">
        <f t="shared" si="490"/>
        <v>7</v>
      </c>
      <c r="T1509" s="195">
        <v>42</v>
      </c>
      <c r="U1509" s="196">
        <v>2</v>
      </c>
      <c r="V1509" s="89">
        <f t="shared" si="485"/>
        <v>0</v>
      </c>
      <c r="W1509" s="220" t="s">
        <v>1583</v>
      </c>
      <c r="X1509" s="221" t="s">
        <v>1602</v>
      </c>
      <c r="Y1509" s="222" t="s">
        <v>1603</v>
      </c>
      <c r="Z1509" s="199"/>
      <c r="AA1509" s="218"/>
      <c r="AB1509" s="223">
        <v>8</v>
      </c>
      <c r="AC1509" s="224" t="s">
        <v>146</v>
      </c>
      <c r="AD1509" s="225">
        <f t="shared" si="491"/>
        <v>72</v>
      </c>
      <c r="AE1509" s="226"/>
      <c r="AF1509" s="226">
        <f t="shared" si="492"/>
        <v>0</v>
      </c>
      <c r="AG1509" s="241">
        <f>CEILING(AX1509+(AX1509*'[1]Nastavení cen'!$G$17),1)</f>
        <v>54</v>
      </c>
      <c r="AH1509" s="242"/>
      <c r="AI1509" s="242">
        <f>(AB1509*AH1509)</f>
        <v>0</v>
      </c>
      <c r="AJ1509" s="228">
        <f t="shared" si="493"/>
        <v>0</v>
      </c>
      <c r="AK1509" s="218"/>
      <c r="AL1509" s="229">
        <f t="shared" si="494"/>
        <v>0</v>
      </c>
      <c r="AM1509" s="204"/>
      <c r="AN1509" s="230">
        <v>0.35</v>
      </c>
      <c r="AO1509" s="231">
        <f>AB1509*AN1509</f>
        <v>2.8</v>
      </c>
      <c r="AP1509" s="232">
        <v>0.05</v>
      </c>
      <c r="AQ1509" s="233" t="s">
        <v>41</v>
      </c>
      <c r="AR1509" s="234">
        <f>AO1509*AP1509</f>
        <v>0.13999999999999999</v>
      </c>
      <c r="AS1509" s="235"/>
      <c r="AT1509" s="236"/>
      <c r="AU1509" s="237"/>
      <c r="AV1509" s="238">
        <v>11</v>
      </c>
      <c r="AW1509" s="239">
        <f>'[1]Nastavení cen'!$H$17</f>
        <v>390</v>
      </c>
      <c r="AX1509" s="240">
        <v>54</v>
      </c>
    </row>
    <row r="1510" spans="1:50" ht="17.25" hidden="1" customHeight="1" x14ac:dyDescent="0.3">
      <c r="A1510" s="213"/>
      <c r="B1510" s="214"/>
      <c r="C1510" s="215"/>
      <c r="D1510" s="186"/>
      <c r="E1510" s="184"/>
      <c r="F1510" s="185"/>
      <c r="G1510" s="186"/>
      <c r="H1510" s="186"/>
      <c r="I1510" s="187"/>
      <c r="J1510" s="188"/>
      <c r="K1510" s="216"/>
      <c r="L1510" s="186"/>
      <c r="M1510" s="186"/>
      <c r="N1510" s="187"/>
      <c r="O1510" s="191"/>
      <c r="P1510" s="464" t="s">
        <v>1497</v>
      </c>
      <c r="Q1510" s="218"/>
      <c r="R1510" s="219">
        <f t="shared" si="489"/>
        <v>0</v>
      </c>
      <c r="S1510" s="219">
        <f t="shared" si="490"/>
        <v>7</v>
      </c>
      <c r="T1510" s="195"/>
      <c r="U1510" s="196">
        <v>4</v>
      </c>
      <c r="V1510" s="89">
        <f t="shared" si="485"/>
        <v>0</v>
      </c>
      <c r="W1510" s="220" t="s">
        <v>1583</v>
      </c>
      <c r="X1510" s="221" t="s">
        <v>1602</v>
      </c>
      <c r="Y1510" s="222" t="s">
        <v>43</v>
      </c>
      <c r="Z1510" s="199"/>
      <c r="AA1510" s="199"/>
      <c r="AB1510" s="223">
        <v>0</v>
      </c>
      <c r="AC1510" s="224" t="s">
        <v>146</v>
      </c>
      <c r="AD1510" s="225">
        <f t="shared" si="491"/>
        <v>72</v>
      </c>
      <c r="AE1510" s="226">
        <f>CEILING(AD1510+AD1510*'[1]Nastavení cen'!$J$17,1)</f>
        <v>106</v>
      </c>
      <c r="AF1510" s="226">
        <f t="shared" si="492"/>
        <v>0</v>
      </c>
      <c r="AG1510" s="241"/>
      <c r="AH1510" s="242"/>
      <c r="AI1510" s="242"/>
      <c r="AJ1510" s="228">
        <f t="shared" si="493"/>
        <v>106</v>
      </c>
      <c r="AK1510" s="218"/>
      <c r="AL1510" s="229">
        <f t="shared" si="494"/>
        <v>0</v>
      </c>
      <c r="AM1510" s="204"/>
      <c r="AN1510" s="230" t="s">
        <v>41</v>
      </c>
      <c r="AO1510" s="231" t="s">
        <v>41</v>
      </c>
      <c r="AP1510" s="245" t="s">
        <v>41</v>
      </c>
      <c r="AQ1510" s="233" t="s">
        <v>41</v>
      </c>
      <c r="AR1510" s="234" t="s">
        <v>41</v>
      </c>
      <c r="AS1510" s="235"/>
      <c r="AT1510" s="236"/>
      <c r="AU1510" s="237"/>
      <c r="AV1510" s="238">
        <v>11</v>
      </c>
      <c r="AW1510" s="239">
        <f>'[1]Nastavení cen'!$H$17</f>
        <v>390</v>
      </c>
      <c r="AX1510" s="240"/>
    </row>
    <row r="1511" spans="1:50" ht="25.05" customHeight="1" x14ac:dyDescent="0.3">
      <c r="A1511" s="213"/>
      <c r="B1511" s="214"/>
      <c r="C1511" s="215"/>
      <c r="D1511" s="186"/>
      <c r="E1511" s="184"/>
      <c r="F1511" s="185"/>
      <c r="G1511" s="186"/>
      <c r="H1511" s="186"/>
      <c r="I1511" s="187"/>
      <c r="J1511" s="188"/>
      <c r="K1511" s="216"/>
      <c r="L1511" s="186"/>
      <c r="M1511" s="186"/>
      <c r="N1511" s="187"/>
      <c r="O1511" s="191"/>
      <c r="P1511" s="464" t="s">
        <v>1497</v>
      </c>
      <c r="Q1511" s="218"/>
      <c r="R1511" s="219">
        <f t="shared" si="489"/>
        <v>0</v>
      </c>
      <c r="S1511" s="219">
        <f t="shared" si="490"/>
        <v>7</v>
      </c>
      <c r="T1511" s="195">
        <v>43</v>
      </c>
      <c r="U1511" s="196">
        <v>2</v>
      </c>
      <c r="V1511" s="89">
        <f t="shared" si="485"/>
        <v>0</v>
      </c>
      <c r="W1511" s="220" t="s">
        <v>1583</v>
      </c>
      <c r="X1511" s="221" t="s">
        <v>1604</v>
      </c>
      <c r="Y1511" s="222" t="s">
        <v>1605</v>
      </c>
      <c r="Z1511" s="199"/>
      <c r="AA1511" s="218"/>
      <c r="AB1511" s="223">
        <v>4</v>
      </c>
      <c r="AC1511" s="224" t="s">
        <v>40</v>
      </c>
      <c r="AD1511" s="225">
        <f t="shared" si="491"/>
        <v>52</v>
      </c>
      <c r="AE1511" s="226"/>
      <c r="AF1511" s="226">
        <f t="shared" si="492"/>
        <v>0</v>
      </c>
      <c r="AG1511" s="241">
        <f>CEILING(AX1511+(AX1511*'[1]Nastavení cen'!$G$17),1)</f>
        <v>31</v>
      </c>
      <c r="AH1511" s="242"/>
      <c r="AI1511" s="242">
        <f>(AB1511*AH1511)</f>
        <v>0</v>
      </c>
      <c r="AJ1511" s="228">
        <f t="shared" si="493"/>
        <v>0</v>
      </c>
      <c r="AK1511" s="218"/>
      <c r="AL1511" s="229">
        <f t="shared" si="494"/>
        <v>0</v>
      </c>
      <c r="AM1511" s="204"/>
      <c r="AN1511" s="230">
        <v>0.15</v>
      </c>
      <c r="AO1511" s="231">
        <f>AB1511*AN1511</f>
        <v>0.6</v>
      </c>
      <c r="AP1511" s="232">
        <v>0.05</v>
      </c>
      <c r="AQ1511" s="233" t="s">
        <v>41</v>
      </c>
      <c r="AR1511" s="234">
        <f>AO1511*AP1511</f>
        <v>0.03</v>
      </c>
      <c r="AS1511" s="235"/>
      <c r="AT1511" s="236"/>
      <c r="AU1511" s="237"/>
      <c r="AV1511" s="238">
        <v>8</v>
      </c>
      <c r="AW1511" s="239">
        <f>'[1]Nastavení cen'!$H$17</f>
        <v>390</v>
      </c>
      <c r="AX1511" s="240">
        <v>31</v>
      </c>
    </row>
    <row r="1512" spans="1:50" ht="17.25" hidden="1" customHeight="1" x14ac:dyDescent="0.3">
      <c r="A1512" s="213"/>
      <c r="B1512" s="214"/>
      <c r="C1512" s="215"/>
      <c r="D1512" s="186"/>
      <c r="E1512" s="184"/>
      <c r="F1512" s="185"/>
      <c r="G1512" s="186"/>
      <c r="H1512" s="186"/>
      <c r="I1512" s="187"/>
      <c r="J1512" s="188"/>
      <c r="K1512" s="216"/>
      <c r="L1512" s="186"/>
      <c r="M1512" s="186"/>
      <c r="N1512" s="187"/>
      <c r="O1512" s="191"/>
      <c r="P1512" s="464" t="s">
        <v>1497</v>
      </c>
      <c r="Q1512" s="218"/>
      <c r="R1512" s="219">
        <f t="shared" si="489"/>
        <v>0</v>
      </c>
      <c r="S1512" s="219">
        <f t="shared" si="490"/>
        <v>7</v>
      </c>
      <c r="T1512" s="195"/>
      <c r="U1512" s="196">
        <v>4</v>
      </c>
      <c r="V1512" s="89">
        <f t="shared" si="485"/>
        <v>0</v>
      </c>
      <c r="W1512" s="220" t="s">
        <v>1583</v>
      </c>
      <c r="X1512" s="221" t="s">
        <v>1604</v>
      </c>
      <c r="Y1512" s="222" t="s">
        <v>43</v>
      </c>
      <c r="Z1512" s="199"/>
      <c r="AA1512" s="199"/>
      <c r="AB1512" s="223">
        <v>0</v>
      </c>
      <c r="AC1512" s="224" t="s">
        <v>40</v>
      </c>
      <c r="AD1512" s="225">
        <f t="shared" si="491"/>
        <v>52</v>
      </c>
      <c r="AE1512" s="226">
        <f>CEILING(AD1512+AD1512*'[1]Nastavení cen'!$J$17,1)</f>
        <v>76</v>
      </c>
      <c r="AF1512" s="226">
        <f t="shared" si="492"/>
        <v>0</v>
      </c>
      <c r="AG1512" s="241"/>
      <c r="AH1512" s="242"/>
      <c r="AI1512" s="242"/>
      <c r="AJ1512" s="228">
        <f t="shared" si="493"/>
        <v>76</v>
      </c>
      <c r="AK1512" s="218"/>
      <c r="AL1512" s="229">
        <f t="shared" si="494"/>
        <v>0</v>
      </c>
      <c r="AM1512" s="204"/>
      <c r="AN1512" s="230" t="s">
        <v>41</v>
      </c>
      <c r="AO1512" s="231" t="s">
        <v>41</v>
      </c>
      <c r="AP1512" s="245" t="s">
        <v>41</v>
      </c>
      <c r="AQ1512" s="233" t="s">
        <v>41</v>
      </c>
      <c r="AR1512" s="234" t="s">
        <v>41</v>
      </c>
      <c r="AS1512" s="235"/>
      <c r="AT1512" s="236"/>
      <c r="AU1512" s="237"/>
      <c r="AV1512" s="238">
        <v>8</v>
      </c>
      <c r="AW1512" s="239">
        <f>'[1]Nastavení cen'!$H$17</f>
        <v>390</v>
      </c>
      <c r="AX1512" s="240"/>
    </row>
    <row r="1513" spans="1:50" ht="25.05" customHeight="1" x14ac:dyDescent="0.3">
      <c r="A1513" s="213"/>
      <c r="B1513" s="214"/>
      <c r="C1513" s="215"/>
      <c r="D1513" s="186"/>
      <c r="E1513" s="184"/>
      <c r="F1513" s="185"/>
      <c r="G1513" s="186"/>
      <c r="H1513" s="186"/>
      <c r="I1513" s="187"/>
      <c r="J1513" s="188"/>
      <c r="K1513" s="216"/>
      <c r="L1513" s="186"/>
      <c r="M1513" s="186"/>
      <c r="N1513" s="187"/>
      <c r="O1513" s="191"/>
      <c r="P1513" s="464" t="s">
        <v>1497</v>
      </c>
      <c r="Q1513" s="218"/>
      <c r="R1513" s="219">
        <f t="shared" si="489"/>
        <v>0</v>
      </c>
      <c r="S1513" s="219">
        <f t="shared" si="490"/>
        <v>7</v>
      </c>
      <c r="T1513" s="195">
        <v>44</v>
      </c>
      <c r="U1513" s="196">
        <v>2</v>
      </c>
      <c r="V1513" s="89">
        <f t="shared" si="485"/>
        <v>0</v>
      </c>
      <c r="W1513" s="220" t="s">
        <v>1583</v>
      </c>
      <c r="X1513" s="221" t="s">
        <v>1606</v>
      </c>
      <c r="Y1513" s="222" t="s">
        <v>1607</v>
      </c>
      <c r="Z1513" s="199"/>
      <c r="AA1513" s="218"/>
      <c r="AB1513" s="223">
        <v>2</v>
      </c>
      <c r="AC1513" s="224" t="s">
        <v>40</v>
      </c>
      <c r="AD1513" s="225">
        <f t="shared" si="491"/>
        <v>72</v>
      </c>
      <c r="AE1513" s="226"/>
      <c r="AF1513" s="226">
        <f t="shared" si="492"/>
        <v>0</v>
      </c>
      <c r="AG1513" s="241">
        <f>CEILING(AX1513+(AX1513*'[1]Nastavení cen'!$G$17),1)</f>
        <v>50</v>
      </c>
      <c r="AH1513" s="242"/>
      <c r="AI1513" s="242">
        <f>(AB1513*AH1513)</f>
        <v>0</v>
      </c>
      <c r="AJ1513" s="228">
        <f t="shared" si="493"/>
        <v>0</v>
      </c>
      <c r="AK1513" s="218"/>
      <c r="AL1513" s="229">
        <f t="shared" si="494"/>
        <v>0</v>
      </c>
      <c r="AM1513" s="204"/>
      <c r="AN1513" s="230">
        <v>0.2</v>
      </c>
      <c r="AO1513" s="231">
        <f>AB1513*AN1513</f>
        <v>0.4</v>
      </c>
      <c r="AP1513" s="232">
        <v>0.05</v>
      </c>
      <c r="AQ1513" s="233" t="s">
        <v>41</v>
      </c>
      <c r="AR1513" s="234">
        <f>AO1513*AP1513</f>
        <v>2.0000000000000004E-2</v>
      </c>
      <c r="AS1513" s="235"/>
      <c r="AT1513" s="236"/>
      <c r="AU1513" s="237"/>
      <c r="AV1513" s="238">
        <v>11</v>
      </c>
      <c r="AW1513" s="239">
        <f>'[1]Nastavení cen'!$H$17</f>
        <v>390</v>
      </c>
      <c r="AX1513" s="240">
        <v>50</v>
      </c>
    </row>
    <row r="1514" spans="1:50" ht="17.25" hidden="1" customHeight="1" x14ac:dyDescent="0.3">
      <c r="A1514" s="213"/>
      <c r="B1514" s="214"/>
      <c r="C1514" s="215"/>
      <c r="D1514" s="186"/>
      <c r="E1514" s="184"/>
      <c r="F1514" s="185"/>
      <c r="G1514" s="186"/>
      <c r="H1514" s="186"/>
      <c r="I1514" s="187"/>
      <c r="J1514" s="188"/>
      <c r="K1514" s="216"/>
      <c r="L1514" s="186"/>
      <c r="M1514" s="186"/>
      <c r="N1514" s="187"/>
      <c r="O1514" s="191"/>
      <c r="P1514" s="464" t="s">
        <v>1497</v>
      </c>
      <c r="Q1514" s="218"/>
      <c r="R1514" s="219">
        <f t="shared" si="489"/>
        <v>0</v>
      </c>
      <c r="S1514" s="219">
        <f t="shared" si="490"/>
        <v>7</v>
      </c>
      <c r="T1514" s="195"/>
      <c r="U1514" s="196">
        <v>4</v>
      </c>
      <c r="V1514" s="89">
        <f t="shared" si="485"/>
        <v>0</v>
      </c>
      <c r="W1514" s="220" t="s">
        <v>1583</v>
      </c>
      <c r="X1514" s="221" t="s">
        <v>1606</v>
      </c>
      <c r="Y1514" s="222" t="s">
        <v>43</v>
      </c>
      <c r="Z1514" s="199"/>
      <c r="AA1514" s="199"/>
      <c r="AB1514" s="223">
        <v>0</v>
      </c>
      <c r="AC1514" s="224" t="s">
        <v>40</v>
      </c>
      <c r="AD1514" s="225">
        <f t="shared" si="491"/>
        <v>72</v>
      </c>
      <c r="AE1514" s="226">
        <f>CEILING(AD1514+AD1514*'[1]Nastavení cen'!$J$17,1)</f>
        <v>106</v>
      </c>
      <c r="AF1514" s="226">
        <f t="shared" si="492"/>
        <v>0</v>
      </c>
      <c r="AG1514" s="241"/>
      <c r="AH1514" s="242"/>
      <c r="AI1514" s="242"/>
      <c r="AJ1514" s="228">
        <f t="shared" si="493"/>
        <v>106</v>
      </c>
      <c r="AK1514" s="218"/>
      <c r="AL1514" s="229">
        <f t="shared" si="494"/>
        <v>0</v>
      </c>
      <c r="AM1514" s="204"/>
      <c r="AN1514" s="230" t="s">
        <v>41</v>
      </c>
      <c r="AO1514" s="231" t="s">
        <v>41</v>
      </c>
      <c r="AP1514" s="245" t="s">
        <v>41</v>
      </c>
      <c r="AQ1514" s="233" t="s">
        <v>41</v>
      </c>
      <c r="AR1514" s="234" t="s">
        <v>41</v>
      </c>
      <c r="AS1514" s="235"/>
      <c r="AT1514" s="236"/>
      <c r="AU1514" s="237"/>
      <c r="AV1514" s="238">
        <v>11</v>
      </c>
      <c r="AW1514" s="239">
        <f>'[1]Nastavení cen'!$H$17</f>
        <v>390</v>
      </c>
      <c r="AX1514" s="240"/>
    </row>
    <row r="1515" spans="1:50" ht="17.25" hidden="1" customHeight="1" x14ac:dyDescent="0.3">
      <c r="A1515" s="213"/>
      <c r="B1515" s="214"/>
      <c r="C1515" s="215"/>
      <c r="D1515" s="186"/>
      <c r="E1515" s="184"/>
      <c r="F1515" s="185"/>
      <c r="G1515" s="186"/>
      <c r="H1515" s="186"/>
      <c r="I1515" s="187"/>
      <c r="J1515" s="188"/>
      <c r="K1515" s="216"/>
      <c r="L1515" s="186"/>
      <c r="M1515" s="186"/>
      <c r="N1515" s="187"/>
      <c r="O1515" s="191"/>
      <c r="P1515" s="464" t="s">
        <v>1497</v>
      </c>
      <c r="Q1515" s="218"/>
      <c r="R1515" s="219">
        <f t="shared" si="489"/>
        <v>0</v>
      </c>
      <c r="S1515" s="219">
        <f t="shared" si="490"/>
        <v>7</v>
      </c>
      <c r="T1515" s="195"/>
      <c r="U1515" s="196">
        <v>1</v>
      </c>
      <c r="V1515" s="89">
        <f t="shared" si="485"/>
        <v>0</v>
      </c>
      <c r="W1515" s="220" t="s">
        <v>1583</v>
      </c>
      <c r="X1515" s="221" t="s">
        <v>1608</v>
      </c>
      <c r="Y1515" s="222" t="s">
        <v>1609</v>
      </c>
      <c r="Z1515" s="199"/>
      <c r="AA1515" s="218"/>
      <c r="AB1515" s="223">
        <v>0</v>
      </c>
      <c r="AC1515" s="224" t="s">
        <v>146</v>
      </c>
      <c r="AD1515" s="225">
        <f t="shared" si="491"/>
        <v>72</v>
      </c>
      <c r="AE1515" s="226">
        <f>CEILING(AD1515+AD1515*'[1]Nastavení cen'!$J$17,1)</f>
        <v>106</v>
      </c>
      <c r="AF1515" s="226">
        <f t="shared" si="492"/>
        <v>0</v>
      </c>
      <c r="AG1515" s="241">
        <f>CEILING(AX1515+(AX1515*'[1]Nastavení cen'!$G$17),1)</f>
        <v>39</v>
      </c>
      <c r="AH1515" s="242">
        <f>CEILING(AG1515*'[1]Nastavení cen'!$K$17,1)+AG1515</f>
        <v>51</v>
      </c>
      <c r="AI1515" s="242">
        <f>(AB1515*AH1515)</f>
        <v>0</v>
      </c>
      <c r="AJ1515" s="228">
        <f t="shared" si="493"/>
        <v>157</v>
      </c>
      <c r="AK1515" s="218"/>
      <c r="AL1515" s="229">
        <f t="shared" si="494"/>
        <v>0</v>
      </c>
      <c r="AM1515" s="204"/>
      <c r="AN1515" s="230">
        <v>0.25</v>
      </c>
      <c r="AO1515" s="231">
        <f>AB1515*AN1515</f>
        <v>0</v>
      </c>
      <c r="AP1515" s="232">
        <v>0.05</v>
      </c>
      <c r="AQ1515" s="233" t="s">
        <v>41</v>
      </c>
      <c r="AR1515" s="234">
        <f>AO1515*AP1515</f>
        <v>0</v>
      </c>
      <c r="AS1515" s="235"/>
      <c r="AT1515" s="236"/>
      <c r="AU1515" s="237"/>
      <c r="AV1515" s="238">
        <v>11</v>
      </c>
      <c r="AW1515" s="239">
        <f>'[1]Nastavení cen'!$H$17</f>
        <v>390</v>
      </c>
      <c r="AX1515" s="240">
        <v>39</v>
      </c>
    </row>
    <row r="1516" spans="1:50" ht="17.25" hidden="1" customHeight="1" x14ac:dyDescent="0.3">
      <c r="A1516" s="213"/>
      <c r="B1516" s="214"/>
      <c r="C1516" s="215"/>
      <c r="D1516" s="186"/>
      <c r="E1516" s="184"/>
      <c r="F1516" s="185"/>
      <c r="G1516" s="186"/>
      <c r="H1516" s="186"/>
      <c r="I1516" s="187"/>
      <c r="J1516" s="188"/>
      <c r="K1516" s="216"/>
      <c r="L1516" s="186"/>
      <c r="M1516" s="186"/>
      <c r="N1516" s="187"/>
      <c r="O1516" s="191"/>
      <c r="P1516" s="464" t="s">
        <v>1497</v>
      </c>
      <c r="Q1516" s="218"/>
      <c r="R1516" s="219">
        <f t="shared" si="489"/>
        <v>0</v>
      </c>
      <c r="S1516" s="219">
        <f t="shared" si="490"/>
        <v>7</v>
      </c>
      <c r="T1516" s="195"/>
      <c r="U1516" s="196">
        <v>4</v>
      </c>
      <c r="V1516" s="89">
        <f t="shared" si="485"/>
        <v>0</v>
      </c>
      <c r="W1516" s="220" t="s">
        <v>1583</v>
      </c>
      <c r="X1516" s="221" t="s">
        <v>1608</v>
      </c>
      <c r="Y1516" s="222" t="s">
        <v>43</v>
      </c>
      <c r="Z1516" s="199"/>
      <c r="AA1516" s="199"/>
      <c r="AB1516" s="223">
        <v>0</v>
      </c>
      <c r="AC1516" s="224" t="s">
        <v>146</v>
      </c>
      <c r="AD1516" s="225">
        <f t="shared" si="491"/>
        <v>72</v>
      </c>
      <c r="AE1516" s="226">
        <f>CEILING(AD1516+AD1516*'[1]Nastavení cen'!$J$17,1)</f>
        <v>106</v>
      </c>
      <c r="AF1516" s="226">
        <f t="shared" si="492"/>
        <v>0</v>
      </c>
      <c r="AG1516" s="241"/>
      <c r="AH1516" s="242"/>
      <c r="AI1516" s="242"/>
      <c r="AJ1516" s="228">
        <f t="shared" si="493"/>
        <v>106</v>
      </c>
      <c r="AK1516" s="218"/>
      <c r="AL1516" s="229">
        <f t="shared" si="494"/>
        <v>0</v>
      </c>
      <c r="AM1516" s="204"/>
      <c r="AN1516" s="230" t="s">
        <v>41</v>
      </c>
      <c r="AO1516" s="231" t="s">
        <v>41</v>
      </c>
      <c r="AP1516" s="245" t="s">
        <v>41</v>
      </c>
      <c r="AQ1516" s="233" t="s">
        <v>41</v>
      </c>
      <c r="AR1516" s="234" t="s">
        <v>41</v>
      </c>
      <c r="AS1516" s="235"/>
      <c r="AT1516" s="236"/>
      <c r="AU1516" s="237"/>
      <c r="AV1516" s="238">
        <v>11</v>
      </c>
      <c r="AW1516" s="239">
        <f>'[1]Nastavení cen'!$H$17</f>
        <v>390</v>
      </c>
      <c r="AX1516" s="240"/>
    </row>
    <row r="1517" spans="1:50" ht="17.25" hidden="1" customHeight="1" x14ac:dyDescent="0.3">
      <c r="A1517" s="213"/>
      <c r="B1517" s="214"/>
      <c r="C1517" s="215"/>
      <c r="D1517" s="186"/>
      <c r="E1517" s="184"/>
      <c r="F1517" s="185"/>
      <c r="G1517" s="186"/>
      <c r="H1517" s="186"/>
      <c r="I1517" s="187"/>
      <c r="J1517" s="188"/>
      <c r="K1517" s="216"/>
      <c r="L1517" s="186"/>
      <c r="M1517" s="186"/>
      <c r="N1517" s="187"/>
      <c r="O1517" s="191"/>
      <c r="P1517" s="464" t="s">
        <v>1497</v>
      </c>
      <c r="Q1517" s="218"/>
      <c r="R1517" s="219">
        <f t="shared" si="489"/>
        <v>0</v>
      </c>
      <c r="S1517" s="219">
        <f t="shared" si="490"/>
        <v>7</v>
      </c>
      <c r="T1517" s="195"/>
      <c r="U1517" s="196">
        <v>1</v>
      </c>
      <c r="V1517" s="89">
        <f t="shared" si="485"/>
        <v>0</v>
      </c>
      <c r="W1517" s="220" t="s">
        <v>1583</v>
      </c>
      <c r="X1517" s="221" t="s">
        <v>1610</v>
      </c>
      <c r="Y1517" s="222" t="s">
        <v>1611</v>
      </c>
      <c r="Z1517" s="199"/>
      <c r="AA1517" s="218"/>
      <c r="AB1517" s="223">
        <v>0</v>
      </c>
      <c r="AC1517" s="224" t="s">
        <v>40</v>
      </c>
      <c r="AD1517" s="225">
        <f t="shared" si="491"/>
        <v>52</v>
      </c>
      <c r="AE1517" s="226">
        <f>CEILING(AD1517+AD1517*'[1]Nastavení cen'!$J$17,1)</f>
        <v>76</v>
      </c>
      <c r="AF1517" s="226">
        <f t="shared" si="492"/>
        <v>0</v>
      </c>
      <c r="AG1517" s="241">
        <f>CEILING(AX1517+(AX1517*'[1]Nastavení cen'!$G$17),1)</f>
        <v>16</v>
      </c>
      <c r="AH1517" s="242">
        <f>CEILING(AG1517*'[1]Nastavení cen'!$K$17,1)+AG1517</f>
        <v>21</v>
      </c>
      <c r="AI1517" s="242">
        <f>(AB1517*AH1517)</f>
        <v>0</v>
      </c>
      <c r="AJ1517" s="228">
        <f t="shared" si="493"/>
        <v>97</v>
      </c>
      <c r="AK1517" s="218"/>
      <c r="AL1517" s="229">
        <f t="shared" si="494"/>
        <v>0</v>
      </c>
      <c r="AM1517" s="204"/>
      <c r="AN1517" s="230">
        <v>0.1</v>
      </c>
      <c r="AO1517" s="231">
        <f>AB1517*AN1517</f>
        <v>0</v>
      </c>
      <c r="AP1517" s="232">
        <v>0.05</v>
      </c>
      <c r="AQ1517" s="233" t="s">
        <v>41</v>
      </c>
      <c r="AR1517" s="234">
        <f>AO1517*AP1517</f>
        <v>0</v>
      </c>
      <c r="AS1517" s="235"/>
      <c r="AT1517" s="236"/>
      <c r="AU1517" s="237"/>
      <c r="AV1517" s="238">
        <v>8</v>
      </c>
      <c r="AW1517" s="239">
        <f>'[1]Nastavení cen'!$H$17</f>
        <v>390</v>
      </c>
      <c r="AX1517" s="240">
        <v>16</v>
      </c>
    </row>
    <row r="1518" spans="1:50" ht="17.25" hidden="1" customHeight="1" x14ac:dyDescent="0.3">
      <c r="A1518" s="213"/>
      <c r="B1518" s="214"/>
      <c r="C1518" s="215"/>
      <c r="D1518" s="186"/>
      <c r="E1518" s="184"/>
      <c r="F1518" s="185"/>
      <c r="G1518" s="186"/>
      <c r="H1518" s="186"/>
      <c r="I1518" s="187"/>
      <c r="J1518" s="188"/>
      <c r="K1518" s="216"/>
      <c r="L1518" s="186"/>
      <c r="M1518" s="186"/>
      <c r="N1518" s="187"/>
      <c r="O1518" s="191"/>
      <c r="P1518" s="464" t="s">
        <v>1497</v>
      </c>
      <c r="Q1518" s="218"/>
      <c r="R1518" s="219">
        <f t="shared" si="489"/>
        <v>0</v>
      </c>
      <c r="S1518" s="219">
        <f t="shared" si="490"/>
        <v>7</v>
      </c>
      <c r="T1518" s="195"/>
      <c r="U1518" s="196">
        <v>4</v>
      </c>
      <c r="V1518" s="89">
        <f t="shared" si="485"/>
        <v>0</v>
      </c>
      <c r="W1518" s="220" t="s">
        <v>1583</v>
      </c>
      <c r="X1518" s="221" t="s">
        <v>1610</v>
      </c>
      <c r="Y1518" s="222" t="s">
        <v>43</v>
      </c>
      <c r="Z1518" s="199"/>
      <c r="AA1518" s="199"/>
      <c r="AB1518" s="223">
        <v>0</v>
      </c>
      <c r="AC1518" s="224" t="s">
        <v>40</v>
      </c>
      <c r="AD1518" s="225">
        <f t="shared" si="491"/>
        <v>52</v>
      </c>
      <c r="AE1518" s="226">
        <f>CEILING(AD1518+AD1518*'[1]Nastavení cen'!$J$17,1)</f>
        <v>76</v>
      </c>
      <c r="AF1518" s="226">
        <f t="shared" si="492"/>
        <v>0</v>
      </c>
      <c r="AG1518" s="241"/>
      <c r="AH1518" s="242"/>
      <c r="AI1518" s="242"/>
      <c r="AJ1518" s="228">
        <f t="shared" si="493"/>
        <v>76</v>
      </c>
      <c r="AK1518" s="218"/>
      <c r="AL1518" s="229">
        <f t="shared" si="494"/>
        <v>0</v>
      </c>
      <c r="AM1518" s="204"/>
      <c r="AN1518" s="230" t="s">
        <v>41</v>
      </c>
      <c r="AO1518" s="231" t="s">
        <v>41</v>
      </c>
      <c r="AP1518" s="245" t="s">
        <v>41</v>
      </c>
      <c r="AQ1518" s="233" t="s">
        <v>41</v>
      </c>
      <c r="AR1518" s="234" t="s">
        <v>41</v>
      </c>
      <c r="AS1518" s="235"/>
      <c r="AT1518" s="236"/>
      <c r="AU1518" s="237"/>
      <c r="AV1518" s="238">
        <v>8</v>
      </c>
      <c r="AW1518" s="239">
        <f>'[1]Nastavení cen'!$H$17</f>
        <v>390</v>
      </c>
      <c r="AX1518" s="240"/>
    </row>
    <row r="1519" spans="1:50" ht="17.25" hidden="1" customHeight="1" x14ac:dyDescent="0.3">
      <c r="A1519" s="213"/>
      <c r="B1519" s="214"/>
      <c r="C1519" s="215"/>
      <c r="D1519" s="186"/>
      <c r="E1519" s="184"/>
      <c r="F1519" s="185"/>
      <c r="G1519" s="186"/>
      <c r="H1519" s="186"/>
      <c r="I1519" s="187"/>
      <c r="J1519" s="188"/>
      <c r="K1519" s="216"/>
      <c r="L1519" s="186"/>
      <c r="M1519" s="186"/>
      <c r="N1519" s="187"/>
      <c r="O1519" s="191"/>
      <c r="P1519" s="464" t="s">
        <v>1497</v>
      </c>
      <c r="Q1519" s="218"/>
      <c r="R1519" s="219">
        <f t="shared" si="489"/>
        <v>0</v>
      </c>
      <c r="S1519" s="219">
        <f t="shared" si="490"/>
        <v>7</v>
      </c>
      <c r="T1519" s="195"/>
      <c r="U1519" s="196">
        <v>1</v>
      </c>
      <c r="V1519" s="89">
        <f t="shared" si="485"/>
        <v>0</v>
      </c>
      <c r="W1519" s="220" t="s">
        <v>1583</v>
      </c>
      <c r="X1519" s="221" t="s">
        <v>1612</v>
      </c>
      <c r="Y1519" s="222" t="s">
        <v>1613</v>
      </c>
      <c r="Z1519" s="199"/>
      <c r="AA1519" s="218"/>
      <c r="AB1519" s="223">
        <v>0</v>
      </c>
      <c r="AC1519" s="224" t="s">
        <v>40</v>
      </c>
      <c r="AD1519" s="225">
        <f t="shared" si="491"/>
        <v>72</v>
      </c>
      <c r="AE1519" s="226">
        <f>CEILING(AD1519+AD1519*'[1]Nastavení cen'!$J$17,1)</f>
        <v>106</v>
      </c>
      <c r="AF1519" s="226">
        <f t="shared" si="492"/>
        <v>0</v>
      </c>
      <c r="AG1519" s="241">
        <f>CEILING(AX1519+(AX1519*'[1]Nastavení cen'!$G$17),1)</f>
        <v>31</v>
      </c>
      <c r="AH1519" s="242">
        <f>CEILING(AG1519*'[1]Nastavení cen'!$K$17,1)+AG1519</f>
        <v>41</v>
      </c>
      <c r="AI1519" s="242">
        <f>(AB1519*AH1519)</f>
        <v>0</v>
      </c>
      <c r="AJ1519" s="228">
        <f t="shared" si="493"/>
        <v>147</v>
      </c>
      <c r="AK1519" s="218"/>
      <c r="AL1519" s="229">
        <f t="shared" si="494"/>
        <v>0</v>
      </c>
      <c r="AM1519" s="204"/>
      <c r="AN1519" s="230">
        <v>0.05</v>
      </c>
      <c r="AO1519" s="231">
        <f>AB1519*AN1519</f>
        <v>0</v>
      </c>
      <c r="AP1519" s="232">
        <v>0.05</v>
      </c>
      <c r="AQ1519" s="233" t="s">
        <v>41</v>
      </c>
      <c r="AR1519" s="234">
        <f>AO1519*AP1519</f>
        <v>0</v>
      </c>
      <c r="AS1519" s="235"/>
      <c r="AT1519" s="236"/>
      <c r="AU1519" s="237"/>
      <c r="AV1519" s="238">
        <v>11</v>
      </c>
      <c r="AW1519" s="239">
        <f>'[1]Nastavení cen'!$H$17</f>
        <v>390</v>
      </c>
      <c r="AX1519" s="240">
        <v>31</v>
      </c>
    </row>
    <row r="1520" spans="1:50" ht="17.25" hidden="1" customHeight="1" x14ac:dyDescent="0.3">
      <c r="A1520" s="213"/>
      <c r="B1520" s="214"/>
      <c r="C1520" s="215"/>
      <c r="D1520" s="186"/>
      <c r="E1520" s="184"/>
      <c r="F1520" s="185"/>
      <c r="G1520" s="186"/>
      <c r="H1520" s="186"/>
      <c r="I1520" s="187"/>
      <c r="J1520" s="188"/>
      <c r="K1520" s="216"/>
      <c r="L1520" s="186"/>
      <c r="M1520" s="186"/>
      <c r="N1520" s="187"/>
      <c r="O1520" s="191"/>
      <c r="P1520" s="464" t="s">
        <v>1497</v>
      </c>
      <c r="Q1520" s="218"/>
      <c r="R1520" s="219">
        <f t="shared" si="489"/>
        <v>0</v>
      </c>
      <c r="S1520" s="219">
        <f t="shared" si="490"/>
        <v>7</v>
      </c>
      <c r="T1520" s="195"/>
      <c r="U1520" s="196">
        <v>4</v>
      </c>
      <c r="V1520" s="89">
        <f t="shared" si="485"/>
        <v>0</v>
      </c>
      <c r="W1520" s="220" t="s">
        <v>1583</v>
      </c>
      <c r="X1520" s="221" t="s">
        <v>1612</v>
      </c>
      <c r="Y1520" s="222" t="s">
        <v>43</v>
      </c>
      <c r="Z1520" s="199"/>
      <c r="AA1520" s="199"/>
      <c r="AB1520" s="223">
        <v>0</v>
      </c>
      <c r="AC1520" s="224" t="s">
        <v>40</v>
      </c>
      <c r="AD1520" s="225">
        <f t="shared" si="491"/>
        <v>72</v>
      </c>
      <c r="AE1520" s="226">
        <f>CEILING(AD1520+AD1520*'[1]Nastavení cen'!$J$17,1)</f>
        <v>106</v>
      </c>
      <c r="AF1520" s="226">
        <f t="shared" si="492"/>
        <v>0</v>
      </c>
      <c r="AG1520" s="241"/>
      <c r="AH1520" s="242"/>
      <c r="AI1520" s="242"/>
      <c r="AJ1520" s="228">
        <f t="shared" si="493"/>
        <v>106</v>
      </c>
      <c r="AK1520" s="218"/>
      <c r="AL1520" s="229">
        <f t="shared" si="494"/>
        <v>0</v>
      </c>
      <c r="AM1520" s="204"/>
      <c r="AN1520" s="230" t="s">
        <v>41</v>
      </c>
      <c r="AO1520" s="231" t="s">
        <v>41</v>
      </c>
      <c r="AP1520" s="245" t="s">
        <v>41</v>
      </c>
      <c r="AQ1520" s="233" t="s">
        <v>41</v>
      </c>
      <c r="AR1520" s="234" t="s">
        <v>41</v>
      </c>
      <c r="AS1520" s="235"/>
      <c r="AT1520" s="236"/>
      <c r="AU1520" s="237"/>
      <c r="AV1520" s="238">
        <v>11</v>
      </c>
      <c r="AW1520" s="239">
        <f>'[1]Nastavení cen'!$H$17</f>
        <v>390</v>
      </c>
      <c r="AX1520" s="240"/>
    </row>
    <row r="1521" spans="1:50" ht="17.25" hidden="1" customHeight="1" x14ac:dyDescent="0.3">
      <c r="A1521" s="213"/>
      <c r="B1521" s="214"/>
      <c r="C1521" s="215"/>
      <c r="D1521" s="186"/>
      <c r="E1521" s="184"/>
      <c r="F1521" s="185"/>
      <c r="G1521" s="186"/>
      <c r="H1521" s="186"/>
      <c r="I1521" s="187"/>
      <c r="J1521" s="188"/>
      <c r="K1521" s="216"/>
      <c r="L1521" s="186"/>
      <c r="M1521" s="186"/>
      <c r="N1521" s="187"/>
      <c r="O1521" s="191"/>
      <c r="P1521" s="464" t="s">
        <v>1497</v>
      </c>
      <c r="Q1521" s="218"/>
      <c r="R1521" s="219">
        <f t="shared" si="489"/>
        <v>0</v>
      </c>
      <c r="S1521" s="219">
        <f t="shared" si="490"/>
        <v>7</v>
      </c>
      <c r="T1521" s="195"/>
      <c r="U1521" s="196">
        <v>1</v>
      </c>
      <c r="V1521" s="89">
        <f t="shared" si="485"/>
        <v>0</v>
      </c>
      <c r="W1521" s="220" t="s">
        <v>1583</v>
      </c>
      <c r="X1521" s="221" t="s">
        <v>1614</v>
      </c>
      <c r="Y1521" s="222" t="s">
        <v>1615</v>
      </c>
      <c r="Z1521" s="199"/>
      <c r="AA1521" s="218"/>
      <c r="AB1521" s="223">
        <v>0</v>
      </c>
      <c r="AC1521" s="224" t="s">
        <v>40</v>
      </c>
      <c r="AD1521" s="225">
        <f t="shared" si="491"/>
        <v>13</v>
      </c>
      <c r="AE1521" s="226">
        <f>CEILING(AD1521+AD1521*'[1]Nastavení cen'!$J$17,1)</f>
        <v>19</v>
      </c>
      <c r="AF1521" s="226">
        <f t="shared" si="492"/>
        <v>0</v>
      </c>
      <c r="AG1521" s="241">
        <f>CEILING(AX1521+(AX1521*'[1]Nastavení cen'!$G$17),1)</f>
        <v>11</v>
      </c>
      <c r="AH1521" s="242">
        <f>CEILING(AG1521*'[1]Nastavení cen'!$K$17,1)+AG1521</f>
        <v>15</v>
      </c>
      <c r="AI1521" s="242">
        <f>(AB1521*AH1521)</f>
        <v>0</v>
      </c>
      <c r="AJ1521" s="228">
        <f t="shared" si="493"/>
        <v>34</v>
      </c>
      <c r="AK1521" s="218"/>
      <c r="AL1521" s="229">
        <f t="shared" si="494"/>
        <v>0</v>
      </c>
      <c r="AM1521" s="204"/>
      <c r="AN1521" s="230">
        <v>0.2</v>
      </c>
      <c r="AO1521" s="231">
        <f>AB1521*AN1521</f>
        <v>0</v>
      </c>
      <c r="AP1521" s="232">
        <v>0.05</v>
      </c>
      <c r="AQ1521" s="233" t="s">
        <v>41</v>
      </c>
      <c r="AR1521" s="234">
        <f>AO1521*AP1521</f>
        <v>0</v>
      </c>
      <c r="AS1521" s="235"/>
      <c r="AT1521" s="236"/>
      <c r="AU1521" s="237"/>
      <c r="AV1521" s="238">
        <v>2</v>
      </c>
      <c r="AW1521" s="239">
        <f>'[1]Nastavení cen'!$H$17</f>
        <v>390</v>
      </c>
      <c r="AX1521" s="240">
        <v>11</v>
      </c>
    </row>
    <row r="1522" spans="1:50" ht="17.25" hidden="1" customHeight="1" x14ac:dyDescent="0.3">
      <c r="A1522" s="213"/>
      <c r="B1522" s="214"/>
      <c r="C1522" s="215"/>
      <c r="D1522" s="186"/>
      <c r="E1522" s="184"/>
      <c r="F1522" s="185"/>
      <c r="G1522" s="186"/>
      <c r="H1522" s="186"/>
      <c r="I1522" s="187"/>
      <c r="J1522" s="188"/>
      <c r="K1522" s="216"/>
      <c r="L1522" s="186"/>
      <c r="M1522" s="186"/>
      <c r="N1522" s="187"/>
      <c r="O1522" s="191"/>
      <c r="P1522" s="464" t="s">
        <v>1497</v>
      </c>
      <c r="Q1522" s="218"/>
      <c r="R1522" s="219">
        <f t="shared" si="489"/>
        <v>0</v>
      </c>
      <c r="S1522" s="219">
        <f t="shared" si="490"/>
        <v>7</v>
      </c>
      <c r="T1522" s="195"/>
      <c r="U1522" s="196">
        <v>4</v>
      </c>
      <c r="V1522" s="89">
        <f t="shared" si="485"/>
        <v>0</v>
      </c>
      <c r="W1522" s="220" t="s">
        <v>1583</v>
      </c>
      <c r="X1522" s="221" t="s">
        <v>1614</v>
      </c>
      <c r="Y1522" s="222" t="s">
        <v>43</v>
      </c>
      <c r="Z1522" s="199"/>
      <c r="AA1522" s="199"/>
      <c r="AB1522" s="223">
        <v>0</v>
      </c>
      <c r="AC1522" s="224" t="s">
        <v>40</v>
      </c>
      <c r="AD1522" s="225">
        <f t="shared" si="491"/>
        <v>13</v>
      </c>
      <c r="AE1522" s="226">
        <f>CEILING(AD1522+AD1522*'[1]Nastavení cen'!$J$17,1)</f>
        <v>19</v>
      </c>
      <c r="AF1522" s="226">
        <f t="shared" si="492"/>
        <v>0</v>
      </c>
      <c r="AG1522" s="241"/>
      <c r="AH1522" s="242"/>
      <c r="AI1522" s="242"/>
      <c r="AJ1522" s="228">
        <f t="shared" si="493"/>
        <v>19</v>
      </c>
      <c r="AK1522" s="218"/>
      <c r="AL1522" s="229">
        <f t="shared" si="494"/>
        <v>0</v>
      </c>
      <c r="AM1522" s="204"/>
      <c r="AN1522" s="230" t="s">
        <v>41</v>
      </c>
      <c r="AO1522" s="231" t="s">
        <v>41</v>
      </c>
      <c r="AP1522" s="245" t="s">
        <v>41</v>
      </c>
      <c r="AQ1522" s="233" t="s">
        <v>41</v>
      </c>
      <c r="AR1522" s="234" t="s">
        <v>41</v>
      </c>
      <c r="AS1522" s="235"/>
      <c r="AT1522" s="236"/>
      <c r="AU1522" s="237"/>
      <c r="AV1522" s="238">
        <v>2</v>
      </c>
      <c r="AW1522" s="239">
        <f>'[1]Nastavení cen'!$H$17</f>
        <v>390</v>
      </c>
      <c r="AX1522" s="240"/>
    </row>
    <row r="1523" spans="1:50" ht="17.25" hidden="1" customHeight="1" x14ac:dyDescent="0.3">
      <c r="A1523" s="213"/>
      <c r="B1523" s="214"/>
      <c r="C1523" s="215"/>
      <c r="D1523" s="186"/>
      <c r="E1523" s="184"/>
      <c r="F1523" s="185"/>
      <c r="G1523" s="186"/>
      <c r="H1523" s="186"/>
      <c r="I1523" s="187"/>
      <c r="J1523" s="188"/>
      <c r="K1523" s="216"/>
      <c r="L1523" s="186"/>
      <c r="M1523" s="186"/>
      <c r="N1523" s="187"/>
      <c r="O1523" s="191"/>
      <c r="P1523" s="464" t="s">
        <v>1497</v>
      </c>
      <c r="Q1523" s="218"/>
      <c r="R1523" s="219">
        <f t="shared" si="489"/>
        <v>0</v>
      </c>
      <c r="S1523" s="219">
        <f t="shared" si="490"/>
        <v>7</v>
      </c>
      <c r="T1523" s="195"/>
      <c r="U1523" s="196">
        <v>2</v>
      </c>
      <c r="V1523" s="89">
        <f t="shared" si="485"/>
        <v>0</v>
      </c>
      <c r="W1523" s="220" t="s">
        <v>1583</v>
      </c>
      <c r="X1523" s="221" t="s">
        <v>1616</v>
      </c>
      <c r="Y1523" s="222" t="s">
        <v>1617</v>
      </c>
      <c r="Z1523" s="199"/>
      <c r="AA1523" s="218"/>
      <c r="AB1523" s="223">
        <v>0</v>
      </c>
      <c r="AC1523" s="224" t="s">
        <v>146</v>
      </c>
      <c r="AD1523" s="225">
        <f t="shared" si="491"/>
        <v>72</v>
      </c>
      <c r="AE1523" s="226">
        <f>CEILING(AD1523+AD1523*'[1]Nastavení cen'!$J$17,1)</f>
        <v>106</v>
      </c>
      <c r="AF1523" s="226">
        <f t="shared" si="492"/>
        <v>0</v>
      </c>
      <c r="AG1523" s="241">
        <f>CEILING(AX1523+(AX1523*'[1]Nastavení cen'!$G$17),1)</f>
        <v>32</v>
      </c>
      <c r="AH1523" s="242">
        <f>CEILING(AG1523*'[1]Nastavení cen'!$K$17,1)+AG1523</f>
        <v>42</v>
      </c>
      <c r="AI1523" s="242">
        <f>(AB1523*AH1523)</f>
        <v>0</v>
      </c>
      <c r="AJ1523" s="228">
        <f t="shared" si="493"/>
        <v>148</v>
      </c>
      <c r="AK1523" s="218"/>
      <c r="AL1523" s="229">
        <f t="shared" si="494"/>
        <v>0</v>
      </c>
      <c r="AM1523" s="204"/>
      <c r="AN1523" s="230">
        <v>0.1</v>
      </c>
      <c r="AO1523" s="231">
        <f>AB1523*AN1523</f>
        <v>0</v>
      </c>
      <c r="AP1523" s="232">
        <v>0.05</v>
      </c>
      <c r="AQ1523" s="233" t="s">
        <v>41</v>
      </c>
      <c r="AR1523" s="234">
        <f>AO1523*AP1523</f>
        <v>0</v>
      </c>
      <c r="AS1523" s="235"/>
      <c r="AT1523" s="236"/>
      <c r="AU1523" s="237"/>
      <c r="AV1523" s="238">
        <v>11</v>
      </c>
      <c r="AW1523" s="239">
        <f>'[1]Nastavení cen'!$H$17</f>
        <v>390</v>
      </c>
      <c r="AX1523" s="240">
        <v>32</v>
      </c>
    </row>
    <row r="1524" spans="1:50" ht="17.25" hidden="1" customHeight="1" x14ac:dyDescent="0.3">
      <c r="A1524" s="213"/>
      <c r="B1524" s="214"/>
      <c r="C1524" s="215"/>
      <c r="D1524" s="186"/>
      <c r="E1524" s="184"/>
      <c r="F1524" s="185"/>
      <c r="G1524" s="186"/>
      <c r="H1524" s="186"/>
      <c r="I1524" s="187"/>
      <c r="J1524" s="188"/>
      <c r="K1524" s="216"/>
      <c r="L1524" s="186"/>
      <c r="M1524" s="186"/>
      <c r="N1524" s="187"/>
      <c r="O1524" s="191"/>
      <c r="P1524" s="464" t="s">
        <v>1497</v>
      </c>
      <c r="Q1524" s="218"/>
      <c r="R1524" s="219">
        <f t="shared" si="489"/>
        <v>0</v>
      </c>
      <c r="S1524" s="219">
        <f t="shared" si="490"/>
        <v>7</v>
      </c>
      <c r="T1524" s="195"/>
      <c r="U1524" s="196">
        <v>4</v>
      </c>
      <c r="V1524" s="89">
        <f t="shared" si="485"/>
        <v>0</v>
      </c>
      <c r="W1524" s="220" t="s">
        <v>1583</v>
      </c>
      <c r="X1524" s="221" t="s">
        <v>1616</v>
      </c>
      <c r="Y1524" s="222" t="s">
        <v>43</v>
      </c>
      <c r="Z1524" s="199"/>
      <c r="AA1524" s="199"/>
      <c r="AB1524" s="223">
        <v>0</v>
      </c>
      <c r="AC1524" s="224" t="s">
        <v>146</v>
      </c>
      <c r="AD1524" s="225">
        <f t="shared" si="491"/>
        <v>72</v>
      </c>
      <c r="AE1524" s="226">
        <f>CEILING(AD1524+AD1524*'[1]Nastavení cen'!$J$17,1)</f>
        <v>106</v>
      </c>
      <c r="AF1524" s="226">
        <f t="shared" si="492"/>
        <v>0</v>
      </c>
      <c r="AG1524" s="241"/>
      <c r="AH1524" s="242"/>
      <c r="AI1524" s="242"/>
      <c r="AJ1524" s="228">
        <f t="shared" si="493"/>
        <v>106</v>
      </c>
      <c r="AK1524" s="218"/>
      <c r="AL1524" s="229">
        <f t="shared" si="494"/>
        <v>0</v>
      </c>
      <c r="AM1524" s="204"/>
      <c r="AN1524" s="230" t="s">
        <v>41</v>
      </c>
      <c r="AO1524" s="231" t="s">
        <v>41</v>
      </c>
      <c r="AP1524" s="245" t="s">
        <v>41</v>
      </c>
      <c r="AQ1524" s="233" t="s">
        <v>41</v>
      </c>
      <c r="AR1524" s="234" t="s">
        <v>41</v>
      </c>
      <c r="AS1524" s="235"/>
      <c r="AT1524" s="236"/>
      <c r="AU1524" s="237"/>
      <c r="AV1524" s="238">
        <v>11</v>
      </c>
      <c r="AW1524" s="239">
        <f>'[1]Nastavení cen'!$H$17</f>
        <v>390</v>
      </c>
      <c r="AX1524" s="240"/>
    </row>
    <row r="1525" spans="1:50" ht="17.25" hidden="1" customHeight="1" x14ac:dyDescent="0.3">
      <c r="A1525" s="213"/>
      <c r="B1525" s="214"/>
      <c r="C1525" s="215"/>
      <c r="D1525" s="186"/>
      <c r="E1525" s="184"/>
      <c r="F1525" s="185"/>
      <c r="G1525" s="186"/>
      <c r="H1525" s="186"/>
      <c r="I1525" s="187"/>
      <c r="J1525" s="188"/>
      <c r="K1525" s="216"/>
      <c r="L1525" s="186"/>
      <c r="M1525" s="186"/>
      <c r="N1525" s="187"/>
      <c r="O1525" s="191"/>
      <c r="P1525" s="464" t="s">
        <v>1497</v>
      </c>
      <c r="Q1525" s="218"/>
      <c r="R1525" s="219">
        <f t="shared" si="489"/>
        <v>0</v>
      </c>
      <c r="S1525" s="219">
        <f t="shared" si="490"/>
        <v>7</v>
      </c>
      <c r="T1525" s="195"/>
      <c r="U1525" s="196">
        <v>2</v>
      </c>
      <c r="V1525" s="89">
        <f t="shared" si="485"/>
        <v>0</v>
      </c>
      <c r="W1525" s="220" t="s">
        <v>1583</v>
      </c>
      <c r="X1525" s="221" t="s">
        <v>1618</v>
      </c>
      <c r="Y1525" s="222" t="s">
        <v>1619</v>
      </c>
      <c r="Z1525" s="199"/>
      <c r="AA1525" s="218"/>
      <c r="AB1525" s="223">
        <v>0</v>
      </c>
      <c r="AC1525" s="224" t="s">
        <v>40</v>
      </c>
      <c r="AD1525" s="225">
        <f t="shared" si="491"/>
        <v>52</v>
      </c>
      <c r="AE1525" s="226">
        <f>CEILING(AD1525+AD1525*'[1]Nastavení cen'!$J$17,1)</f>
        <v>76</v>
      </c>
      <c r="AF1525" s="226">
        <f t="shared" si="492"/>
        <v>0</v>
      </c>
      <c r="AG1525" s="241">
        <f>CEILING(AX1525+(AX1525*'[1]Nastavení cen'!$G$17),1)</f>
        <v>15</v>
      </c>
      <c r="AH1525" s="242">
        <f>CEILING(AG1525*'[1]Nastavení cen'!$K$17,1)+AG1525</f>
        <v>20</v>
      </c>
      <c r="AI1525" s="242">
        <f>(AB1525*AH1525)</f>
        <v>0</v>
      </c>
      <c r="AJ1525" s="228">
        <f t="shared" si="493"/>
        <v>96</v>
      </c>
      <c r="AK1525" s="218"/>
      <c r="AL1525" s="229">
        <f t="shared" si="494"/>
        <v>0</v>
      </c>
      <c r="AM1525" s="204"/>
      <c r="AN1525" s="230">
        <v>0.05</v>
      </c>
      <c r="AO1525" s="231">
        <f>AB1525*AN1525</f>
        <v>0</v>
      </c>
      <c r="AP1525" s="232">
        <v>0.05</v>
      </c>
      <c r="AQ1525" s="233" t="s">
        <v>41</v>
      </c>
      <c r="AR1525" s="234">
        <f>AO1525*AP1525</f>
        <v>0</v>
      </c>
      <c r="AS1525" s="235"/>
      <c r="AT1525" s="236"/>
      <c r="AU1525" s="237"/>
      <c r="AV1525" s="238">
        <v>8</v>
      </c>
      <c r="AW1525" s="239">
        <f>'[1]Nastavení cen'!$H$17</f>
        <v>390</v>
      </c>
      <c r="AX1525" s="240">
        <v>15</v>
      </c>
    </row>
    <row r="1526" spans="1:50" ht="17.25" hidden="1" customHeight="1" x14ac:dyDescent="0.3">
      <c r="A1526" s="213"/>
      <c r="B1526" s="214"/>
      <c r="C1526" s="215"/>
      <c r="D1526" s="186"/>
      <c r="E1526" s="184"/>
      <c r="F1526" s="185"/>
      <c r="G1526" s="186"/>
      <c r="H1526" s="186"/>
      <c r="I1526" s="187"/>
      <c r="J1526" s="188"/>
      <c r="K1526" s="216"/>
      <c r="L1526" s="186"/>
      <c r="M1526" s="186"/>
      <c r="N1526" s="187"/>
      <c r="O1526" s="191"/>
      <c r="P1526" s="464" t="s">
        <v>1497</v>
      </c>
      <c r="Q1526" s="218"/>
      <c r="R1526" s="219">
        <f t="shared" si="489"/>
        <v>0</v>
      </c>
      <c r="S1526" s="219">
        <f t="shared" si="490"/>
        <v>7</v>
      </c>
      <c r="T1526" s="195"/>
      <c r="U1526" s="196">
        <v>4</v>
      </c>
      <c r="V1526" s="89">
        <f t="shared" si="485"/>
        <v>0</v>
      </c>
      <c r="W1526" s="220" t="s">
        <v>1583</v>
      </c>
      <c r="X1526" s="221" t="s">
        <v>1618</v>
      </c>
      <c r="Y1526" s="222" t="s">
        <v>43</v>
      </c>
      <c r="Z1526" s="199"/>
      <c r="AA1526" s="199"/>
      <c r="AB1526" s="223">
        <v>0</v>
      </c>
      <c r="AC1526" s="224" t="s">
        <v>40</v>
      </c>
      <c r="AD1526" s="225">
        <f t="shared" si="491"/>
        <v>52</v>
      </c>
      <c r="AE1526" s="226">
        <f>CEILING(AD1526+AD1526*'[1]Nastavení cen'!$J$17,1)</f>
        <v>76</v>
      </c>
      <c r="AF1526" s="226">
        <f t="shared" si="492"/>
        <v>0</v>
      </c>
      <c r="AG1526" s="241"/>
      <c r="AH1526" s="242"/>
      <c r="AI1526" s="242"/>
      <c r="AJ1526" s="228">
        <f t="shared" si="493"/>
        <v>76</v>
      </c>
      <c r="AK1526" s="218"/>
      <c r="AL1526" s="229">
        <f t="shared" si="494"/>
        <v>0</v>
      </c>
      <c r="AM1526" s="204"/>
      <c r="AN1526" s="230" t="s">
        <v>41</v>
      </c>
      <c r="AO1526" s="231" t="s">
        <v>41</v>
      </c>
      <c r="AP1526" s="245" t="s">
        <v>41</v>
      </c>
      <c r="AQ1526" s="233" t="s">
        <v>41</v>
      </c>
      <c r="AR1526" s="234" t="s">
        <v>41</v>
      </c>
      <c r="AS1526" s="235"/>
      <c r="AT1526" s="236"/>
      <c r="AU1526" s="237"/>
      <c r="AV1526" s="238">
        <v>8</v>
      </c>
      <c r="AW1526" s="239">
        <f>'[1]Nastavení cen'!$H$17</f>
        <v>390</v>
      </c>
      <c r="AX1526" s="240"/>
    </row>
    <row r="1527" spans="1:50" ht="17.25" hidden="1" customHeight="1" x14ac:dyDescent="0.3">
      <c r="A1527" s="213"/>
      <c r="B1527" s="214"/>
      <c r="C1527" s="215"/>
      <c r="D1527" s="186"/>
      <c r="E1527" s="184"/>
      <c r="F1527" s="185"/>
      <c r="G1527" s="186"/>
      <c r="H1527" s="186"/>
      <c r="I1527" s="187"/>
      <c r="J1527" s="188"/>
      <c r="K1527" s="216"/>
      <c r="L1527" s="186"/>
      <c r="M1527" s="186"/>
      <c r="N1527" s="187"/>
      <c r="O1527" s="191"/>
      <c r="P1527" s="464" t="s">
        <v>1497</v>
      </c>
      <c r="Q1527" s="218"/>
      <c r="R1527" s="219">
        <f t="shared" si="489"/>
        <v>0</v>
      </c>
      <c r="S1527" s="219">
        <f t="shared" si="490"/>
        <v>7</v>
      </c>
      <c r="T1527" s="195"/>
      <c r="U1527" s="196">
        <v>2</v>
      </c>
      <c r="V1527" s="89">
        <f t="shared" si="485"/>
        <v>0</v>
      </c>
      <c r="W1527" s="220" t="s">
        <v>1583</v>
      </c>
      <c r="X1527" s="221" t="s">
        <v>1620</v>
      </c>
      <c r="Y1527" s="222" t="s">
        <v>1621</v>
      </c>
      <c r="Z1527" s="199"/>
      <c r="AA1527" s="218"/>
      <c r="AB1527" s="223">
        <v>0</v>
      </c>
      <c r="AC1527" s="224" t="s">
        <v>40</v>
      </c>
      <c r="AD1527" s="225">
        <f t="shared" si="491"/>
        <v>72</v>
      </c>
      <c r="AE1527" s="226">
        <f>CEILING(AD1527+AD1527*'[1]Nastavení cen'!$J$17,1)</f>
        <v>106</v>
      </c>
      <c r="AF1527" s="226">
        <f t="shared" si="492"/>
        <v>0</v>
      </c>
      <c r="AG1527" s="241">
        <f>CEILING(AX1527+(AX1527*'[1]Nastavení cen'!$G$17),1)</f>
        <v>28</v>
      </c>
      <c r="AH1527" s="242">
        <f>CEILING(AG1527*'[1]Nastavení cen'!$K$17,1)+AG1527</f>
        <v>37</v>
      </c>
      <c r="AI1527" s="242">
        <f>(AB1527*AH1527)</f>
        <v>0</v>
      </c>
      <c r="AJ1527" s="228">
        <f t="shared" si="493"/>
        <v>143</v>
      </c>
      <c r="AK1527" s="218"/>
      <c r="AL1527" s="229">
        <f t="shared" si="494"/>
        <v>0</v>
      </c>
      <c r="AM1527" s="204"/>
      <c r="AN1527" s="230">
        <v>7.0000000000000007E-2</v>
      </c>
      <c r="AO1527" s="231">
        <f>AB1527*AN1527</f>
        <v>0</v>
      </c>
      <c r="AP1527" s="232">
        <v>0.05</v>
      </c>
      <c r="AQ1527" s="233" t="s">
        <v>41</v>
      </c>
      <c r="AR1527" s="234">
        <f>AO1527*AP1527</f>
        <v>0</v>
      </c>
      <c r="AS1527" s="235"/>
      <c r="AT1527" s="236"/>
      <c r="AU1527" s="237"/>
      <c r="AV1527" s="238">
        <v>11</v>
      </c>
      <c r="AW1527" s="239">
        <f>'[1]Nastavení cen'!$H$17</f>
        <v>390</v>
      </c>
      <c r="AX1527" s="240">
        <v>28</v>
      </c>
    </row>
    <row r="1528" spans="1:50" ht="17.25" hidden="1" customHeight="1" x14ac:dyDescent="0.3">
      <c r="A1528" s="213"/>
      <c r="B1528" s="214"/>
      <c r="C1528" s="215"/>
      <c r="D1528" s="186"/>
      <c r="E1528" s="184"/>
      <c r="F1528" s="185"/>
      <c r="G1528" s="186"/>
      <c r="H1528" s="186"/>
      <c r="I1528" s="187"/>
      <c r="J1528" s="188"/>
      <c r="K1528" s="216"/>
      <c r="L1528" s="186"/>
      <c r="M1528" s="186"/>
      <c r="N1528" s="187"/>
      <c r="O1528" s="191"/>
      <c r="P1528" s="464" t="s">
        <v>1497</v>
      </c>
      <c r="Q1528" s="218"/>
      <c r="R1528" s="219">
        <f t="shared" si="489"/>
        <v>0</v>
      </c>
      <c r="S1528" s="219">
        <f t="shared" si="490"/>
        <v>7</v>
      </c>
      <c r="T1528" s="195"/>
      <c r="U1528" s="196">
        <v>4</v>
      </c>
      <c r="V1528" s="89">
        <f t="shared" si="485"/>
        <v>0</v>
      </c>
      <c r="W1528" s="220" t="s">
        <v>1583</v>
      </c>
      <c r="X1528" s="221" t="s">
        <v>1620</v>
      </c>
      <c r="Y1528" s="222" t="s">
        <v>43</v>
      </c>
      <c r="Z1528" s="199"/>
      <c r="AA1528" s="199"/>
      <c r="AB1528" s="223">
        <v>0</v>
      </c>
      <c r="AC1528" s="224" t="s">
        <v>40</v>
      </c>
      <c r="AD1528" s="225">
        <f t="shared" si="491"/>
        <v>72</v>
      </c>
      <c r="AE1528" s="226">
        <f>CEILING(AD1528+AD1528*'[1]Nastavení cen'!$J$17,1)</f>
        <v>106</v>
      </c>
      <c r="AF1528" s="226">
        <f t="shared" si="492"/>
        <v>0</v>
      </c>
      <c r="AG1528" s="241"/>
      <c r="AH1528" s="242"/>
      <c r="AI1528" s="242"/>
      <c r="AJ1528" s="228">
        <f t="shared" si="493"/>
        <v>106</v>
      </c>
      <c r="AK1528" s="218"/>
      <c r="AL1528" s="229">
        <f t="shared" si="494"/>
        <v>0</v>
      </c>
      <c r="AM1528" s="204"/>
      <c r="AN1528" s="230" t="s">
        <v>41</v>
      </c>
      <c r="AO1528" s="231" t="s">
        <v>41</v>
      </c>
      <c r="AP1528" s="245" t="s">
        <v>41</v>
      </c>
      <c r="AQ1528" s="233" t="s">
        <v>41</v>
      </c>
      <c r="AR1528" s="234" t="s">
        <v>41</v>
      </c>
      <c r="AS1528" s="235"/>
      <c r="AT1528" s="236"/>
      <c r="AU1528" s="237"/>
      <c r="AV1528" s="238">
        <v>11</v>
      </c>
      <c r="AW1528" s="239">
        <f>'[1]Nastavení cen'!$H$17</f>
        <v>390</v>
      </c>
      <c r="AX1528" s="240"/>
    </row>
    <row r="1529" spans="1:50" ht="17.25" hidden="1" customHeight="1" x14ac:dyDescent="0.3">
      <c r="A1529" s="213"/>
      <c r="B1529" s="214"/>
      <c r="C1529" s="215"/>
      <c r="D1529" s="186"/>
      <c r="E1529" s="184"/>
      <c r="F1529" s="185"/>
      <c r="G1529" s="186"/>
      <c r="H1529" s="186"/>
      <c r="I1529" s="187"/>
      <c r="J1529" s="188"/>
      <c r="K1529" s="216"/>
      <c r="L1529" s="186"/>
      <c r="M1529" s="186"/>
      <c r="N1529" s="187"/>
      <c r="O1529" s="191"/>
      <c r="P1529" s="464" t="s">
        <v>1497</v>
      </c>
      <c r="Q1529" s="218"/>
      <c r="R1529" s="219">
        <f t="shared" si="489"/>
        <v>0</v>
      </c>
      <c r="S1529" s="219">
        <f t="shared" si="490"/>
        <v>7</v>
      </c>
      <c r="T1529" s="195"/>
      <c r="U1529" s="196">
        <v>2</v>
      </c>
      <c r="V1529" s="89">
        <f t="shared" si="485"/>
        <v>0</v>
      </c>
      <c r="W1529" s="220" t="s">
        <v>1583</v>
      </c>
      <c r="X1529" s="221" t="s">
        <v>1622</v>
      </c>
      <c r="Y1529" s="222" t="s">
        <v>1623</v>
      </c>
      <c r="Z1529" s="199"/>
      <c r="AA1529" s="218"/>
      <c r="AB1529" s="223">
        <v>0</v>
      </c>
      <c r="AC1529" s="224" t="s">
        <v>146</v>
      </c>
      <c r="AD1529" s="225">
        <f t="shared" si="491"/>
        <v>72</v>
      </c>
      <c r="AE1529" s="226">
        <f>CEILING(AD1529+AD1529*'[1]Nastavení cen'!$J$17,1)</f>
        <v>106</v>
      </c>
      <c r="AF1529" s="226">
        <f t="shared" si="492"/>
        <v>0</v>
      </c>
      <c r="AG1529" s="241">
        <f>CEILING(AX1529+(AX1529*'[1]Nastavení cen'!$G$17),1)</f>
        <v>30</v>
      </c>
      <c r="AH1529" s="242">
        <f>CEILING(AG1529*'[1]Nastavení cen'!$K$17,1)+AG1529</f>
        <v>39</v>
      </c>
      <c r="AI1529" s="242">
        <f>(AB1529*AH1529)</f>
        <v>0</v>
      </c>
      <c r="AJ1529" s="228">
        <f t="shared" si="493"/>
        <v>145</v>
      </c>
      <c r="AK1529" s="218"/>
      <c r="AL1529" s="229">
        <f t="shared" si="494"/>
        <v>0</v>
      </c>
      <c r="AM1529" s="204"/>
      <c r="AN1529" s="230">
        <v>0.03</v>
      </c>
      <c r="AO1529" s="231">
        <f>AB1529*AN1529</f>
        <v>0</v>
      </c>
      <c r="AP1529" s="232">
        <v>0.05</v>
      </c>
      <c r="AQ1529" s="233" t="s">
        <v>41</v>
      </c>
      <c r="AR1529" s="234">
        <f>AO1529*AP1529</f>
        <v>0</v>
      </c>
      <c r="AS1529" s="235"/>
      <c r="AT1529" s="236"/>
      <c r="AU1529" s="237"/>
      <c r="AV1529" s="238">
        <v>11</v>
      </c>
      <c r="AW1529" s="239">
        <f>'[1]Nastavení cen'!$H$17</f>
        <v>390</v>
      </c>
      <c r="AX1529" s="240">
        <v>30</v>
      </c>
    </row>
    <row r="1530" spans="1:50" ht="17.25" hidden="1" customHeight="1" x14ac:dyDescent="0.3">
      <c r="A1530" s="213"/>
      <c r="B1530" s="214"/>
      <c r="C1530" s="215"/>
      <c r="D1530" s="186"/>
      <c r="E1530" s="184"/>
      <c r="F1530" s="185"/>
      <c r="G1530" s="186"/>
      <c r="H1530" s="186"/>
      <c r="I1530" s="187"/>
      <c r="J1530" s="188"/>
      <c r="K1530" s="216"/>
      <c r="L1530" s="186"/>
      <c r="M1530" s="186"/>
      <c r="N1530" s="187"/>
      <c r="O1530" s="191"/>
      <c r="P1530" s="464" t="s">
        <v>1497</v>
      </c>
      <c r="Q1530" s="218"/>
      <c r="R1530" s="219">
        <f t="shared" si="489"/>
        <v>0</v>
      </c>
      <c r="S1530" s="219">
        <f t="shared" si="490"/>
        <v>7</v>
      </c>
      <c r="T1530" s="195"/>
      <c r="U1530" s="196">
        <v>4</v>
      </c>
      <c r="V1530" s="89">
        <f t="shared" si="485"/>
        <v>0</v>
      </c>
      <c r="W1530" s="220" t="s">
        <v>1583</v>
      </c>
      <c r="X1530" s="221" t="s">
        <v>1622</v>
      </c>
      <c r="Y1530" s="222" t="s">
        <v>43</v>
      </c>
      <c r="Z1530" s="199"/>
      <c r="AA1530" s="199"/>
      <c r="AB1530" s="223">
        <v>0</v>
      </c>
      <c r="AC1530" s="224" t="s">
        <v>146</v>
      </c>
      <c r="AD1530" s="225">
        <f t="shared" si="491"/>
        <v>72</v>
      </c>
      <c r="AE1530" s="226">
        <f>CEILING(AD1530+AD1530*'[1]Nastavení cen'!$J$17,1)</f>
        <v>106</v>
      </c>
      <c r="AF1530" s="226">
        <f t="shared" si="492"/>
        <v>0</v>
      </c>
      <c r="AG1530" s="241"/>
      <c r="AH1530" s="242"/>
      <c r="AI1530" s="242"/>
      <c r="AJ1530" s="228">
        <f t="shared" si="493"/>
        <v>106</v>
      </c>
      <c r="AK1530" s="218"/>
      <c r="AL1530" s="229">
        <f t="shared" si="494"/>
        <v>0</v>
      </c>
      <c r="AM1530" s="204"/>
      <c r="AN1530" s="230" t="s">
        <v>41</v>
      </c>
      <c r="AO1530" s="231" t="s">
        <v>41</v>
      </c>
      <c r="AP1530" s="245" t="s">
        <v>41</v>
      </c>
      <c r="AQ1530" s="233" t="s">
        <v>41</v>
      </c>
      <c r="AR1530" s="234" t="s">
        <v>41</v>
      </c>
      <c r="AS1530" s="235"/>
      <c r="AT1530" s="236"/>
      <c r="AU1530" s="237"/>
      <c r="AV1530" s="238">
        <v>11</v>
      </c>
      <c r="AW1530" s="239">
        <f>'[1]Nastavení cen'!$H$17</f>
        <v>390</v>
      </c>
      <c r="AX1530" s="240"/>
    </row>
    <row r="1531" spans="1:50" ht="17.25" hidden="1" customHeight="1" x14ac:dyDescent="0.3">
      <c r="A1531" s="213"/>
      <c r="B1531" s="214"/>
      <c r="C1531" s="215"/>
      <c r="D1531" s="186"/>
      <c r="E1531" s="184"/>
      <c r="F1531" s="185"/>
      <c r="G1531" s="186"/>
      <c r="H1531" s="186"/>
      <c r="I1531" s="187"/>
      <c r="J1531" s="188"/>
      <c r="K1531" s="216"/>
      <c r="L1531" s="186"/>
      <c r="M1531" s="186"/>
      <c r="N1531" s="187"/>
      <c r="O1531" s="191"/>
      <c r="P1531" s="464" t="s">
        <v>1497</v>
      </c>
      <c r="Q1531" s="218"/>
      <c r="R1531" s="219">
        <f t="shared" si="489"/>
        <v>0</v>
      </c>
      <c r="S1531" s="219">
        <f t="shared" si="490"/>
        <v>7</v>
      </c>
      <c r="T1531" s="195"/>
      <c r="U1531" s="196">
        <v>2</v>
      </c>
      <c r="V1531" s="89">
        <f t="shared" si="485"/>
        <v>0</v>
      </c>
      <c r="W1531" s="220" t="s">
        <v>1583</v>
      </c>
      <c r="X1531" s="221" t="s">
        <v>1624</v>
      </c>
      <c r="Y1531" s="222" t="s">
        <v>1625</v>
      </c>
      <c r="Z1531" s="199"/>
      <c r="AA1531" s="218"/>
      <c r="AB1531" s="223">
        <v>0</v>
      </c>
      <c r="AC1531" s="224" t="s">
        <v>40</v>
      </c>
      <c r="AD1531" s="225">
        <f t="shared" si="491"/>
        <v>52</v>
      </c>
      <c r="AE1531" s="226">
        <f>CEILING(AD1531+AD1531*'[1]Nastavení cen'!$J$17,1)</f>
        <v>76</v>
      </c>
      <c r="AF1531" s="226">
        <f t="shared" si="492"/>
        <v>0</v>
      </c>
      <c r="AG1531" s="241">
        <f>CEILING(AX1531+(AX1531*'[1]Nastavení cen'!$G$17),1)</f>
        <v>14</v>
      </c>
      <c r="AH1531" s="242">
        <f>CEILING(AG1531*'[1]Nastavení cen'!$K$17,1)+AG1531</f>
        <v>19</v>
      </c>
      <c r="AI1531" s="242">
        <f>(AB1531*AH1531)</f>
        <v>0</v>
      </c>
      <c r="AJ1531" s="228">
        <f t="shared" si="493"/>
        <v>95</v>
      </c>
      <c r="AK1531" s="218"/>
      <c r="AL1531" s="229">
        <f t="shared" si="494"/>
        <v>0</v>
      </c>
      <c r="AM1531" s="204"/>
      <c r="AN1531" s="230">
        <v>0.02</v>
      </c>
      <c r="AO1531" s="231">
        <f>AB1531*AN1531</f>
        <v>0</v>
      </c>
      <c r="AP1531" s="232">
        <v>0.05</v>
      </c>
      <c r="AQ1531" s="233" t="s">
        <v>41</v>
      </c>
      <c r="AR1531" s="234">
        <f>AO1531*AP1531</f>
        <v>0</v>
      </c>
      <c r="AS1531" s="235"/>
      <c r="AT1531" s="236"/>
      <c r="AU1531" s="237"/>
      <c r="AV1531" s="238">
        <v>8</v>
      </c>
      <c r="AW1531" s="239">
        <f>'[1]Nastavení cen'!$H$17</f>
        <v>390</v>
      </c>
      <c r="AX1531" s="240">
        <v>14</v>
      </c>
    </row>
    <row r="1532" spans="1:50" ht="17.25" hidden="1" customHeight="1" x14ac:dyDescent="0.3">
      <c r="A1532" s="213"/>
      <c r="B1532" s="214"/>
      <c r="C1532" s="215"/>
      <c r="D1532" s="186"/>
      <c r="E1532" s="184"/>
      <c r="F1532" s="185"/>
      <c r="G1532" s="186"/>
      <c r="H1532" s="186"/>
      <c r="I1532" s="187"/>
      <c r="J1532" s="188"/>
      <c r="K1532" s="216"/>
      <c r="L1532" s="186"/>
      <c r="M1532" s="186"/>
      <c r="N1532" s="187"/>
      <c r="O1532" s="191"/>
      <c r="P1532" s="464" t="s">
        <v>1497</v>
      </c>
      <c r="Q1532" s="218"/>
      <c r="R1532" s="219">
        <f t="shared" si="489"/>
        <v>0</v>
      </c>
      <c r="S1532" s="219">
        <f t="shared" si="490"/>
        <v>7</v>
      </c>
      <c r="T1532" s="195"/>
      <c r="U1532" s="196">
        <v>4</v>
      </c>
      <c r="V1532" s="89">
        <f t="shared" si="485"/>
        <v>0</v>
      </c>
      <c r="W1532" s="220" t="s">
        <v>1583</v>
      </c>
      <c r="X1532" s="221" t="s">
        <v>1624</v>
      </c>
      <c r="Y1532" s="222" t="s">
        <v>43</v>
      </c>
      <c r="Z1532" s="199"/>
      <c r="AA1532" s="199"/>
      <c r="AB1532" s="223">
        <v>0</v>
      </c>
      <c r="AC1532" s="224" t="s">
        <v>40</v>
      </c>
      <c r="AD1532" s="225">
        <f t="shared" si="491"/>
        <v>52</v>
      </c>
      <c r="AE1532" s="226">
        <f>CEILING(AD1532+AD1532*'[1]Nastavení cen'!$J$17,1)</f>
        <v>76</v>
      </c>
      <c r="AF1532" s="226">
        <f t="shared" si="492"/>
        <v>0</v>
      </c>
      <c r="AG1532" s="241"/>
      <c r="AH1532" s="242"/>
      <c r="AI1532" s="242"/>
      <c r="AJ1532" s="228">
        <f t="shared" si="493"/>
        <v>76</v>
      </c>
      <c r="AK1532" s="218"/>
      <c r="AL1532" s="229">
        <f t="shared" si="494"/>
        <v>0</v>
      </c>
      <c r="AM1532" s="204"/>
      <c r="AN1532" s="230" t="s">
        <v>41</v>
      </c>
      <c r="AO1532" s="231" t="s">
        <v>41</v>
      </c>
      <c r="AP1532" s="245" t="s">
        <v>41</v>
      </c>
      <c r="AQ1532" s="233" t="s">
        <v>41</v>
      </c>
      <c r="AR1532" s="234" t="s">
        <v>41</v>
      </c>
      <c r="AS1532" s="235"/>
      <c r="AT1532" s="236"/>
      <c r="AU1532" s="237"/>
      <c r="AV1532" s="238">
        <v>8</v>
      </c>
      <c r="AW1532" s="239">
        <f>'[1]Nastavení cen'!$H$17</f>
        <v>390</v>
      </c>
      <c r="AX1532" s="240"/>
    </row>
    <row r="1533" spans="1:50" ht="17.25" hidden="1" customHeight="1" x14ac:dyDescent="0.3">
      <c r="A1533" s="213"/>
      <c r="B1533" s="214"/>
      <c r="C1533" s="215"/>
      <c r="D1533" s="186"/>
      <c r="E1533" s="184"/>
      <c r="F1533" s="185"/>
      <c r="G1533" s="186"/>
      <c r="H1533" s="186"/>
      <c r="I1533" s="187"/>
      <c r="J1533" s="188"/>
      <c r="K1533" s="216"/>
      <c r="L1533" s="186"/>
      <c r="M1533" s="186"/>
      <c r="N1533" s="187"/>
      <c r="O1533" s="191"/>
      <c r="P1533" s="464" t="s">
        <v>1497</v>
      </c>
      <c r="Q1533" s="218"/>
      <c r="R1533" s="219">
        <f t="shared" si="489"/>
        <v>0</v>
      </c>
      <c r="S1533" s="219">
        <f t="shared" si="490"/>
        <v>7</v>
      </c>
      <c r="T1533" s="195"/>
      <c r="U1533" s="196">
        <v>2</v>
      </c>
      <c r="V1533" s="89">
        <f t="shared" si="485"/>
        <v>0</v>
      </c>
      <c r="W1533" s="220" t="s">
        <v>1583</v>
      </c>
      <c r="X1533" s="221" t="s">
        <v>1626</v>
      </c>
      <c r="Y1533" s="222" t="s">
        <v>1627</v>
      </c>
      <c r="Z1533" s="199"/>
      <c r="AA1533" s="218"/>
      <c r="AB1533" s="223">
        <v>0</v>
      </c>
      <c r="AC1533" s="224" t="s">
        <v>40</v>
      </c>
      <c r="AD1533" s="225">
        <f t="shared" si="491"/>
        <v>72</v>
      </c>
      <c r="AE1533" s="226">
        <f>CEILING(AD1533+AD1533*'[1]Nastavení cen'!$J$17,1)</f>
        <v>106</v>
      </c>
      <c r="AF1533" s="226">
        <f t="shared" si="492"/>
        <v>0</v>
      </c>
      <c r="AG1533" s="241">
        <f>CEILING(AX1533+(AX1533*'[1]Nastavení cen'!$G$17),1)</f>
        <v>26</v>
      </c>
      <c r="AH1533" s="242">
        <f>CEILING(AG1533*'[1]Nastavení cen'!$K$17,1)+AG1533</f>
        <v>34</v>
      </c>
      <c r="AI1533" s="242">
        <f>(AB1533*AH1533)</f>
        <v>0</v>
      </c>
      <c r="AJ1533" s="228">
        <f t="shared" si="493"/>
        <v>140</v>
      </c>
      <c r="AK1533" s="218"/>
      <c r="AL1533" s="229">
        <f t="shared" si="494"/>
        <v>0</v>
      </c>
      <c r="AM1533" s="204"/>
      <c r="AN1533" s="230">
        <v>0.03</v>
      </c>
      <c r="AO1533" s="231">
        <f>AB1533*AN1533</f>
        <v>0</v>
      </c>
      <c r="AP1533" s="232">
        <v>0.05</v>
      </c>
      <c r="AQ1533" s="233" t="s">
        <v>41</v>
      </c>
      <c r="AR1533" s="234">
        <f>AO1533*AP1533</f>
        <v>0</v>
      </c>
      <c r="AS1533" s="235"/>
      <c r="AT1533" s="236"/>
      <c r="AU1533" s="237"/>
      <c r="AV1533" s="238">
        <v>11</v>
      </c>
      <c r="AW1533" s="239">
        <f>'[1]Nastavení cen'!$H$17</f>
        <v>390</v>
      </c>
      <c r="AX1533" s="240">
        <v>26</v>
      </c>
    </row>
    <row r="1534" spans="1:50" ht="17.25" hidden="1" customHeight="1" x14ac:dyDescent="0.3">
      <c r="A1534" s="213"/>
      <c r="B1534" s="214"/>
      <c r="C1534" s="215"/>
      <c r="D1534" s="186"/>
      <c r="E1534" s="184"/>
      <c r="F1534" s="185"/>
      <c r="G1534" s="186"/>
      <c r="H1534" s="186"/>
      <c r="I1534" s="187"/>
      <c r="J1534" s="188"/>
      <c r="K1534" s="216"/>
      <c r="L1534" s="186"/>
      <c r="M1534" s="186"/>
      <c r="N1534" s="187"/>
      <c r="O1534" s="191"/>
      <c r="P1534" s="464" t="s">
        <v>1497</v>
      </c>
      <c r="Q1534" s="218"/>
      <c r="R1534" s="219">
        <f t="shared" si="489"/>
        <v>0</v>
      </c>
      <c r="S1534" s="219">
        <f t="shared" si="490"/>
        <v>7</v>
      </c>
      <c r="T1534" s="195"/>
      <c r="U1534" s="196">
        <v>4</v>
      </c>
      <c r="V1534" s="89">
        <f t="shared" si="485"/>
        <v>0</v>
      </c>
      <c r="W1534" s="220" t="s">
        <v>1583</v>
      </c>
      <c r="X1534" s="221" t="s">
        <v>1626</v>
      </c>
      <c r="Y1534" s="222" t="s">
        <v>43</v>
      </c>
      <c r="Z1534" s="199"/>
      <c r="AA1534" s="199"/>
      <c r="AB1534" s="223">
        <v>0</v>
      </c>
      <c r="AC1534" s="224" t="s">
        <v>40</v>
      </c>
      <c r="AD1534" s="225">
        <f t="shared" si="491"/>
        <v>72</v>
      </c>
      <c r="AE1534" s="226">
        <f>CEILING(AD1534+AD1534*'[1]Nastavení cen'!$J$17,1)</f>
        <v>106</v>
      </c>
      <c r="AF1534" s="226">
        <f t="shared" si="492"/>
        <v>0</v>
      </c>
      <c r="AG1534" s="241"/>
      <c r="AH1534" s="242"/>
      <c r="AI1534" s="242"/>
      <c r="AJ1534" s="228">
        <f t="shared" si="493"/>
        <v>106</v>
      </c>
      <c r="AK1534" s="218"/>
      <c r="AL1534" s="229">
        <f t="shared" si="494"/>
        <v>0</v>
      </c>
      <c r="AM1534" s="204"/>
      <c r="AN1534" s="230" t="s">
        <v>41</v>
      </c>
      <c r="AO1534" s="231" t="s">
        <v>41</v>
      </c>
      <c r="AP1534" s="245" t="s">
        <v>41</v>
      </c>
      <c r="AQ1534" s="233" t="s">
        <v>41</v>
      </c>
      <c r="AR1534" s="234" t="s">
        <v>41</v>
      </c>
      <c r="AS1534" s="235"/>
      <c r="AT1534" s="236"/>
      <c r="AU1534" s="237"/>
      <c r="AV1534" s="238">
        <v>11</v>
      </c>
      <c r="AW1534" s="239">
        <f>'[1]Nastavení cen'!$H$17</f>
        <v>390</v>
      </c>
      <c r="AX1534" s="240"/>
    </row>
    <row r="1535" spans="1:50" ht="17.25" hidden="1" customHeight="1" x14ac:dyDescent="0.3">
      <c r="A1535" s="213"/>
      <c r="B1535" s="214"/>
      <c r="C1535" s="215"/>
      <c r="D1535" s="186"/>
      <c r="E1535" s="184"/>
      <c r="F1535" s="185"/>
      <c r="G1535" s="186"/>
      <c r="H1535" s="186"/>
      <c r="I1535" s="187"/>
      <c r="J1535" s="188"/>
      <c r="K1535" s="216"/>
      <c r="L1535" s="186"/>
      <c r="M1535" s="186"/>
      <c r="N1535" s="187"/>
      <c r="O1535" s="191"/>
      <c r="P1535" s="464" t="s">
        <v>1497</v>
      </c>
      <c r="Q1535" s="218"/>
      <c r="R1535" s="219">
        <f t="shared" si="489"/>
        <v>0</v>
      </c>
      <c r="S1535" s="219">
        <f t="shared" si="490"/>
        <v>7</v>
      </c>
      <c r="T1535" s="195"/>
      <c r="U1535" s="196">
        <v>2</v>
      </c>
      <c r="V1535" s="89">
        <f t="shared" si="485"/>
        <v>0</v>
      </c>
      <c r="W1535" s="220" t="s">
        <v>1583</v>
      </c>
      <c r="X1535" s="221" t="s">
        <v>1628</v>
      </c>
      <c r="Y1535" s="222" t="s">
        <v>1629</v>
      </c>
      <c r="Z1535" s="199"/>
      <c r="AA1535" s="218"/>
      <c r="AB1535" s="223">
        <v>0</v>
      </c>
      <c r="AC1535" s="224" t="s">
        <v>40</v>
      </c>
      <c r="AD1535" s="225">
        <f t="shared" si="491"/>
        <v>72</v>
      </c>
      <c r="AE1535" s="226">
        <f>CEILING(AD1535+AD1535*'[1]Nastavení cen'!$J$17,1)</f>
        <v>106</v>
      </c>
      <c r="AF1535" s="226">
        <f t="shared" si="492"/>
        <v>0</v>
      </c>
      <c r="AG1535" s="241">
        <f>CEILING(AX1535+(AX1535*'[1]Nastavení cen'!$G$17),1)</f>
        <v>27</v>
      </c>
      <c r="AH1535" s="242">
        <f>CEILING(AG1535*'[1]Nastavení cen'!$K$17,1)+AG1535</f>
        <v>36</v>
      </c>
      <c r="AI1535" s="242">
        <f t="shared" ref="AI1535:AI1536" si="497">(AB1535*AH1535)</f>
        <v>0</v>
      </c>
      <c r="AJ1535" s="228">
        <f t="shared" si="493"/>
        <v>142</v>
      </c>
      <c r="AK1535" s="218"/>
      <c r="AL1535" s="229">
        <f t="shared" si="494"/>
        <v>0</v>
      </c>
      <c r="AM1535" s="204"/>
      <c r="AN1535" s="230">
        <v>0.05</v>
      </c>
      <c r="AO1535" s="231">
        <f t="shared" ref="AO1535:AO1536" si="498">AB1535*AN1535</f>
        <v>0</v>
      </c>
      <c r="AP1535" s="232">
        <v>0.05</v>
      </c>
      <c r="AQ1535" s="233" t="s">
        <v>41</v>
      </c>
      <c r="AR1535" s="234">
        <f t="shared" ref="AR1535:AR1536" si="499">AO1535*AP1535</f>
        <v>0</v>
      </c>
      <c r="AS1535" s="235"/>
      <c r="AT1535" s="236"/>
      <c r="AU1535" s="237"/>
      <c r="AV1535" s="238">
        <v>11</v>
      </c>
      <c r="AW1535" s="239">
        <f>'[1]Nastavení cen'!$H$17</f>
        <v>390</v>
      </c>
      <c r="AX1535" s="240">
        <v>27</v>
      </c>
    </row>
    <row r="1536" spans="1:50" ht="17.25" hidden="1" customHeight="1" x14ac:dyDescent="0.3">
      <c r="A1536" s="213"/>
      <c r="B1536" s="214"/>
      <c r="C1536" s="215"/>
      <c r="D1536" s="186"/>
      <c r="E1536" s="184"/>
      <c r="F1536" s="185"/>
      <c r="G1536" s="186"/>
      <c r="H1536" s="186"/>
      <c r="I1536" s="187"/>
      <c r="J1536" s="188"/>
      <c r="K1536" s="216"/>
      <c r="L1536" s="186"/>
      <c r="M1536" s="186"/>
      <c r="N1536" s="187"/>
      <c r="O1536" s="191"/>
      <c r="P1536" s="464" t="s">
        <v>1497</v>
      </c>
      <c r="Q1536" s="218"/>
      <c r="R1536" s="219">
        <f t="shared" si="489"/>
        <v>0</v>
      </c>
      <c r="S1536" s="219">
        <f t="shared" si="490"/>
        <v>7</v>
      </c>
      <c r="T1536" s="195"/>
      <c r="U1536" s="196">
        <v>2</v>
      </c>
      <c r="V1536" s="89">
        <f t="shared" si="485"/>
        <v>0</v>
      </c>
      <c r="W1536" s="220" t="s">
        <v>1583</v>
      </c>
      <c r="X1536" s="221" t="s">
        <v>1628</v>
      </c>
      <c r="Y1536" s="222" t="s">
        <v>1630</v>
      </c>
      <c r="Z1536" s="199"/>
      <c r="AA1536" s="218"/>
      <c r="AB1536" s="223">
        <v>0</v>
      </c>
      <c r="AC1536" s="224" t="s">
        <v>40</v>
      </c>
      <c r="AD1536" s="225">
        <f t="shared" si="491"/>
        <v>72</v>
      </c>
      <c r="AE1536" s="226">
        <f>CEILING(AD1536+AD1536*'[1]Nastavení cen'!$J$17,1)</f>
        <v>106</v>
      </c>
      <c r="AF1536" s="226">
        <f t="shared" si="492"/>
        <v>0</v>
      </c>
      <c r="AG1536" s="241">
        <f>CEILING(AX1536+(AX1536*'[1]Nastavení cen'!$G$17),1)</f>
        <v>39</v>
      </c>
      <c r="AH1536" s="242">
        <f>CEILING(AG1536*'[1]Nastavení cen'!$K$17,1)+AG1536</f>
        <v>51</v>
      </c>
      <c r="AI1536" s="242">
        <f t="shared" si="497"/>
        <v>0</v>
      </c>
      <c r="AJ1536" s="228">
        <f t="shared" si="493"/>
        <v>157</v>
      </c>
      <c r="AK1536" s="218"/>
      <c r="AL1536" s="229">
        <f t="shared" si="494"/>
        <v>0</v>
      </c>
      <c r="AM1536" s="204"/>
      <c r="AN1536" s="230">
        <v>0.06</v>
      </c>
      <c r="AO1536" s="231">
        <f t="shared" si="498"/>
        <v>0</v>
      </c>
      <c r="AP1536" s="232">
        <v>0.05</v>
      </c>
      <c r="AQ1536" s="233" t="s">
        <v>41</v>
      </c>
      <c r="AR1536" s="234">
        <f t="shared" si="499"/>
        <v>0</v>
      </c>
      <c r="AS1536" s="235"/>
      <c r="AT1536" s="236"/>
      <c r="AU1536" s="237"/>
      <c r="AV1536" s="238">
        <v>11</v>
      </c>
      <c r="AW1536" s="239">
        <f>'[1]Nastavení cen'!$H$17</f>
        <v>390</v>
      </c>
      <c r="AX1536" s="240">
        <v>39</v>
      </c>
    </row>
    <row r="1537" spans="1:50" ht="17.25" hidden="1" customHeight="1" x14ac:dyDescent="0.3">
      <c r="A1537" s="213"/>
      <c r="B1537" s="214"/>
      <c r="C1537" s="215"/>
      <c r="D1537" s="186"/>
      <c r="E1537" s="184"/>
      <c r="F1537" s="185"/>
      <c r="G1537" s="186"/>
      <c r="H1537" s="186"/>
      <c r="I1537" s="187"/>
      <c r="J1537" s="188"/>
      <c r="K1537" s="216"/>
      <c r="L1537" s="186"/>
      <c r="M1537" s="186"/>
      <c r="N1537" s="187"/>
      <c r="O1537" s="191"/>
      <c r="P1537" s="464" t="s">
        <v>1497</v>
      </c>
      <c r="Q1537" s="218"/>
      <c r="R1537" s="219">
        <f t="shared" si="489"/>
        <v>0</v>
      </c>
      <c r="S1537" s="219">
        <f t="shared" si="490"/>
        <v>7</v>
      </c>
      <c r="T1537" s="195"/>
      <c r="U1537" s="196">
        <v>4</v>
      </c>
      <c r="V1537" s="89">
        <f t="shared" si="485"/>
        <v>0</v>
      </c>
      <c r="W1537" s="220" t="s">
        <v>1583</v>
      </c>
      <c r="X1537" s="221" t="s">
        <v>1628</v>
      </c>
      <c r="Y1537" s="222" t="s">
        <v>43</v>
      </c>
      <c r="Z1537" s="199"/>
      <c r="AA1537" s="199"/>
      <c r="AB1537" s="223">
        <v>0</v>
      </c>
      <c r="AC1537" s="224" t="s">
        <v>40</v>
      </c>
      <c r="AD1537" s="225">
        <f t="shared" si="491"/>
        <v>72</v>
      </c>
      <c r="AE1537" s="226">
        <f>CEILING(AD1537+AD1537*'[1]Nastavení cen'!$J$17,1)</f>
        <v>106</v>
      </c>
      <c r="AF1537" s="226">
        <f t="shared" si="492"/>
        <v>0</v>
      </c>
      <c r="AG1537" s="241"/>
      <c r="AH1537" s="242"/>
      <c r="AI1537" s="242"/>
      <c r="AJ1537" s="228">
        <f t="shared" si="493"/>
        <v>106</v>
      </c>
      <c r="AK1537" s="218"/>
      <c r="AL1537" s="229">
        <f t="shared" si="494"/>
        <v>0</v>
      </c>
      <c r="AM1537" s="204"/>
      <c r="AN1537" s="230" t="s">
        <v>41</v>
      </c>
      <c r="AO1537" s="231" t="s">
        <v>41</v>
      </c>
      <c r="AP1537" s="245" t="s">
        <v>41</v>
      </c>
      <c r="AQ1537" s="233" t="s">
        <v>41</v>
      </c>
      <c r="AR1537" s="234" t="s">
        <v>41</v>
      </c>
      <c r="AS1537" s="235"/>
      <c r="AT1537" s="236"/>
      <c r="AU1537" s="237"/>
      <c r="AV1537" s="238">
        <v>11</v>
      </c>
      <c r="AW1537" s="239">
        <f>'[1]Nastavení cen'!$H$17</f>
        <v>390</v>
      </c>
      <c r="AX1537" s="240"/>
    </row>
    <row r="1538" spans="1:50" ht="17.25" hidden="1" customHeight="1" x14ac:dyDescent="0.3">
      <c r="A1538" s="213"/>
      <c r="B1538" s="214"/>
      <c r="C1538" s="215"/>
      <c r="D1538" s="186"/>
      <c r="E1538" s="184"/>
      <c r="F1538" s="185"/>
      <c r="G1538" s="186"/>
      <c r="H1538" s="186"/>
      <c r="I1538" s="187"/>
      <c r="J1538" s="188"/>
      <c r="K1538" s="216"/>
      <c r="L1538" s="186"/>
      <c r="M1538" s="186"/>
      <c r="N1538" s="187"/>
      <c r="O1538" s="191"/>
      <c r="P1538" s="464" t="s">
        <v>1497</v>
      </c>
      <c r="Q1538" s="218"/>
      <c r="R1538" s="219">
        <f t="shared" si="489"/>
        <v>0</v>
      </c>
      <c r="S1538" s="219">
        <f t="shared" si="490"/>
        <v>7</v>
      </c>
      <c r="T1538" s="195"/>
      <c r="U1538" s="196">
        <v>2</v>
      </c>
      <c r="V1538" s="89">
        <f t="shared" si="485"/>
        <v>0</v>
      </c>
      <c r="W1538" s="220" t="s">
        <v>1583</v>
      </c>
      <c r="X1538" s="221" t="s">
        <v>1631</v>
      </c>
      <c r="Y1538" s="222" t="s">
        <v>1632</v>
      </c>
      <c r="Z1538" s="199"/>
      <c r="AA1538" s="218"/>
      <c r="AB1538" s="223">
        <v>0</v>
      </c>
      <c r="AC1538" s="224" t="s">
        <v>40</v>
      </c>
      <c r="AD1538" s="225">
        <f t="shared" si="491"/>
        <v>72</v>
      </c>
      <c r="AE1538" s="226">
        <f>CEILING(AD1538+AD1538*'[1]Nastavení cen'!$J$17,1)</f>
        <v>106</v>
      </c>
      <c r="AF1538" s="226">
        <f t="shared" si="492"/>
        <v>0</v>
      </c>
      <c r="AG1538" s="241">
        <f>CEILING(AX1538+(AX1538*'[1]Nastavení cen'!$G$17),1)</f>
        <v>28</v>
      </c>
      <c r="AH1538" s="242">
        <f>CEILING(AG1538*'[1]Nastavení cen'!$K$17,1)+AG1538</f>
        <v>37</v>
      </c>
      <c r="AI1538" s="242">
        <f>(AB1538*AH1538)</f>
        <v>0</v>
      </c>
      <c r="AJ1538" s="228">
        <f t="shared" si="493"/>
        <v>143</v>
      </c>
      <c r="AK1538" s="218"/>
      <c r="AL1538" s="229">
        <f t="shared" si="494"/>
        <v>0</v>
      </c>
      <c r="AM1538" s="204"/>
      <c r="AN1538" s="230">
        <v>0.06</v>
      </c>
      <c r="AO1538" s="231">
        <f>AB1538*AN1538</f>
        <v>0</v>
      </c>
      <c r="AP1538" s="232">
        <v>0.05</v>
      </c>
      <c r="AQ1538" s="233" t="s">
        <v>41</v>
      </c>
      <c r="AR1538" s="234">
        <f>AO1538*AP1538</f>
        <v>0</v>
      </c>
      <c r="AS1538" s="235"/>
      <c r="AT1538" s="236"/>
      <c r="AU1538" s="237"/>
      <c r="AV1538" s="238">
        <v>11</v>
      </c>
      <c r="AW1538" s="239">
        <f>'[1]Nastavení cen'!$H$17</f>
        <v>390</v>
      </c>
      <c r="AX1538" s="240">
        <v>28</v>
      </c>
    </row>
    <row r="1539" spans="1:50" ht="17.25" hidden="1" customHeight="1" x14ac:dyDescent="0.3">
      <c r="A1539" s="213"/>
      <c r="B1539" s="214"/>
      <c r="C1539" s="215"/>
      <c r="D1539" s="186"/>
      <c r="E1539" s="184"/>
      <c r="F1539" s="185"/>
      <c r="G1539" s="186"/>
      <c r="H1539" s="186"/>
      <c r="I1539" s="187"/>
      <c r="J1539" s="188"/>
      <c r="K1539" s="216"/>
      <c r="L1539" s="186"/>
      <c r="M1539" s="186"/>
      <c r="N1539" s="187"/>
      <c r="O1539" s="191"/>
      <c r="P1539" s="464" t="s">
        <v>1497</v>
      </c>
      <c r="Q1539" s="218"/>
      <c r="R1539" s="219">
        <f t="shared" si="489"/>
        <v>0</v>
      </c>
      <c r="S1539" s="219">
        <f t="shared" si="490"/>
        <v>7</v>
      </c>
      <c r="T1539" s="195"/>
      <c r="U1539" s="196">
        <v>4</v>
      </c>
      <c r="V1539" s="89">
        <f t="shared" si="485"/>
        <v>0</v>
      </c>
      <c r="W1539" s="220" t="s">
        <v>1583</v>
      </c>
      <c r="X1539" s="221" t="s">
        <v>1631</v>
      </c>
      <c r="Y1539" s="222" t="s">
        <v>43</v>
      </c>
      <c r="Z1539" s="199"/>
      <c r="AA1539" s="199"/>
      <c r="AB1539" s="223">
        <v>0</v>
      </c>
      <c r="AC1539" s="224" t="s">
        <v>40</v>
      </c>
      <c r="AD1539" s="225">
        <f t="shared" si="491"/>
        <v>72</v>
      </c>
      <c r="AE1539" s="226">
        <f>CEILING(AD1539+AD1539*'[1]Nastavení cen'!$J$17,1)</f>
        <v>106</v>
      </c>
      <c r="AF1539" s="226">
        <f t="shared" si="492"/>
        <v>0</v>
      </c>
      <c r="AG1539" s="241"/>
      <c r="AH1539" s="242"/>
      <c r="AI1539" s="242"/>
      <c r="AJ1539" s="228">
        <f t="shared" si="493"/>
        <v>106</v>
      </c>
      <c r="AK1539" s="218"/>
      <c r="AL1539" s="229">
        <f t="shared" si="494"/>
        <v>0</v>
      </c>
      <c r="AM1539" s="204"/>
      <c r="AN1539" s="230" t="s">
        <v>41</v>
      </c>
      <c r="AO1539" s="231" t="s">
        <v>41</v>
      </c>
      <c r="AP1539" s="245" t="s">
        <v>41</v>
      </c>
      <c r="AQ1539" s="233" t="s">
        <v>41</v>
      </c>
      <c r="AR1539" s="234" t="s">
        <v>41</v>
      </c>
      <c r="AS1539" s="235"/>
      <c r="AT1539" s="236"/>
      <c r="AU1539" s="237"/>
      <c r="AV1539" s="238">
        <v>11</v>
      </c>
      <c r="AW1539" s="239">
        <f>'[1]Nastavení cen'!$H$17</f>
        <v>390</v>
      </c>
      <c r="AX1539" s="240"/>
    </row>
    <row r="1540" spans="1:50" ht="17.25" hidden="1" customHeight="1" x14ac:dyDescent="0.3">
      <c r="A1540" s="213"/>
      <c r="B1540" s="214"/>
      <c r="C1540" s="215"/>
      <c r="D1540" s="186"/>
      <c r="E1540" s="184"/>
      <c r="F1540" s="185"/>
      <c r="G1540" s="186"/>
      <c r="H1540" s="186"/>
      <c r="I1540" s="187"/>
      <c r="J1540" s="188"/>
      <c r="K1540" s="216"/>
      <c r="L1540" s="186"/>
      <c r="M1540" s="186"/>
      <c r="N1540" s="187"/>
      <c r="O1540" s="191"/>
      <c r="P1540" s="464" t="s">
        <v>1497</v>
      </c>
      <c r="Q1540" s="218"/>
      <c r="R1540" s="219">
        <f t="shared" si="489"/>
        <v>0</v>
      </c>
      <c r="S1540" s="219">
        <f t="shared" si="490"/>
        <v>7</v>
      </c>
      <c r="T1540" s="195"/>
      <c r="U1540" s="196">
        <v>2</v>
      </c>
      <c r="V1540" s="89">
        <f t="shared" si="485"/>
        <v>0</v>
      </c>
      <c r="W1540" s="220" t="s">
        <v>1583</v>
      </c>
      <c r="X1540" s="221" t="s">
        <v>1633</v>
      </c>
      <c r="Y1540" s="222" t="s">
        <v>1634</v>
      </c>
      <c r="Z1540" s="199"/>
      <c r="AA1540" s="218"/>
      <c r="AB1540" s="223">
        <v>0</v>
      </c>
      <c r="AC1540" s="224" t="s">
        <v>40</v>
      </c>
      <c r="AD1540" s="225">
        <f t="shared" si="491"/>
        <v>72</v>
      </c>
      <c r="AE1540" s="226">
        <f>CEILING(AD1540+AD1540*'[1]Nastavení cen'!$J$17,1)</f>
        <v>106</v>
      </c>
      <c r="AF1540" s="226">
        <f t="shared" si="492"/>
        <v>0</v>
      </c>
      <c r="AG1540" s="241">
        <f>CEILING(AX1540+(AX1540*'[1]Nastavení cen'!$G$17),1)</f>
        <v>50</v>
      </c>
      <c r="AH1540" s="242">
        <f>CEILING(AG1540*'[1]Nastavení cen'!$K$17,1)+AG1540</f>
        <v>65</v>
      </c>
      <c r="AI1540" s="242">
        <f>(AB1540*AH1540)</f>
        <v>0</v>
      </c>
      <c r="AJ1540" s="228">
        <f t="shared" si="493"/>
        <v>171</v>
      </c>
      <c r="AK1540" s="218"/>
      <c r="AL1540" s="229">
        <f t="shared" si="494"/>
        <v>0</v>
      </c>
      <c r="AM1540" s="204"/>
      <c r="AN1540" s="230">
        <v>0.15</v>
      </c>
      <c r="AO1540" s="231">
        <f>AB1540*AN1540</f>
        <v>0</v>
      </c>
      <c r="AP1540" s="232">
        <v>0.05</v>
      </c>
      <c r="AQ1540" s="233" t="s">
        <v>41</v>
      </c>
      <c r="AR1540" s="234">
        <f>AO1540*AP1540</f>
        <v>0</v>
      </c>
      <c r="AS1540" s="235"/>
      <c r="AT1540" s="236"/>
      <c r="AU1540" s="237"/>
      <c r="AV1540" s="238">
        <v>11</v>
      </c>
      <c r="AW1540" s="239">
        <f>'[1]Nastavení cen'!$H$17</f>
        <v>390</v>
      </c>
      <c r="AX1540" s="240">
        <v>50</v>
      </c>
    </row>
    <row r="1541" spans="1:50" ht="17.25" hidden="1" customHeight="1" x14ac:dyDescent="0.3">
      <c r="A1541" s="213"/>
      <c r="B1541" s="214"/>
      <c r="C1541" s="215"/>
      <c r="D1541" s="186"/>
      <c r="E1541" s="184"/>
      <c r="F1541" s="185"/>
      <c r="G1541" s="186"/>
      <c r="H1541" s="186"/>
      <c r="I1541" s="187"/>
      <c r="J1541" s="188"/>
      <c r="K1541" s="216"/>
      <c r="L1541" s="186"/>
      <c r="M1541" s="186"/>
      <c r="N1541" s="187"/>
      <c r="O1541" s="191"/>
      <c r="P1541" s="464" t="s">
        <v>1497</v>
      </c>
      <c r="Q1541" s="218"/>
      <c r="R1541" s="219">
        <f t="shared" si="489"/>
        <v>0</v>
      </c>
      <c r="S1541" s="219">
        <f t="shared" si="490"/>
        <v>7</v>
      </c>
      <c r="T1541" s="195"/>
      <c r="U1541" s="196">
        <v>4</v>
      </c>
      <c r="V1541" s="89">
        <f t="shared" si="485"/>
        <v>0</v>
      </c>
      <c r="W1541" s="220" t="s">
        <v>1583</v>
      </c>
      <c r="X1541" s="221" t="s">
        <v>1633</v>
      </c>
      <c r="Y1541" s="222" t="s">
        <v>43</v>
      </c>
      <c r="Z1541" s="199"/>
      <c r="AA1541" s="199"/>
      <c r="AB1541" s="223">
        <v>0</v>
      </c>
      <c r="AC1541" s="224" t="s">
        <v>40</v>
      </c>
      <c r="AD1541" s="225">
        <f t="shared" si="491"/>
        <v>72</v>
      </c>
      <c r="AE1541" s="226">
        <f>CEILING(AD1541+AD1541*'[1]Nastavení cen'!$J$17,1)</f>
        <v>106</v>
      </c>
      <c r="AF1541" s="226">
        <f t="shared" si="492"/>
        <v>0</v>
      </c>
      <c r="AG1541" s="241"/>
      <c r="AH1541" s="242"/>
      <c r="AI1541" s="242"/>
      <c r="AJ1541" s="228">
        <f t="shared" si="493"/>
        <v>106</v>
      </c>
      <c r="AK1541" s="218"/>
      <c r="AL1541" s="229">
        <f t="shared" si="494"/>
        <v>0</v>
      </c>
      <c r="AM1541" s="204"/>
      <c r="AN1541" s="230" t="s">
        <v>41</v>
      </c>
      <c r="AO1541" s="231" t="s">
        <v>41</v>
      </c>
      <c r="AP1541" s="245" t="s">
        <v>41</v>
      </c>
      <c r="AQ1541" s="233" t="s">
        <v>41</v>
      </c>
      <c r="AR1541" s="234" t="s">
        <v>41</v>
      </c>
      <c r="AS1541" s="235"/>
      <c r="AT1541" s="236"/>
      <c r="AU1541" s="237"/>
      <c r="AV1541" s="238">
        <v>11</v>
      </c>
      <c r="AW1541" s="239">
        <f>'[1]Nastavení cen'!$H$17</f>
        <v>390</v>
      </c>
      <c r="AX1541" s="240"/>
    </row>
    <row r="1542" spans="1:50" ht="17.25" hidden="1" customHeight="1" x14ac:dyDescent="0.3">
      <c r="A1542" s="213"/>
      <c r="B1542" s="214"/>
      <c r="C1542" s="215"/>
      <c r="D1542" s="186"/>
      <c r="E1542" s="184"/>
      <c r="F1542" s="185"/>
      <c r="G1542" s="186"/>
      <c r="H1542" s="186"/>
      <c r="I1542" s="187"/>
      <c r="J1542" s="188"/>
      <c r="K1542" s="216"/>
      <c r="L1542" s="186"/>
      <c r="M1542" s="186"/>
      <c r="N1542" s="187"/>
      <c r="O1542" s="191"/>
      <c r="P1542" s="464" t="s">
        <v>1497</v>
      </c>
      <c r="Q1542" s="218"/>
      <c r="R1542" s="219">
        <f t="shared" si="489"/>
        <v>0</v>
      </c>
      <c r="S1542" s="219">
        <f t="shared" si="490"/>
        <v>7</v>
      </c>
      <c r="T1542" s="195"/>
      <c r="U1542" s="196">
        <v>2</v>
      </c>
      <c r="V1542" s="89">
        <f t="shared" si="485"/>
        <v>0</v>
      </c>
      <c r="W1542" s="220" t="s">
        <v>1635</v>
      </c>
      <c r="X1542" s="221" t="s">
        <v>1636</v>
      </c>
      <c r="Y1542" s="222" t="s">
        <v>1637</v>
      </c>
      <c r="Z1542" s="199"/>
      <c r="AA1542" s="218"/>
      <c r="AB1542" s="223">
        <v>0</v>
      </c>
      <c r="AC1542" s="224" t="s">
        <v>146</v>
      </c>
      <c r="AD1542" s="225">
        <f t="shared" si="491"/>
        <v>72</v>
      </c>
      <c r="AE1542" s="226">
        <f>CEILING(AD1542+AD1542*'[1]Nastavení cen'!$J$17,1)</f>
        <v>106</v>
      </c>
      <c r="AF1542" s="226">
        <f t="shared" si="492"/>
        <v>0</v>
      </c>
      <c r="AG1542" s="241">
        <f>CEILING(AX1542+(AX1542*'[1]Nastavení cen'!$G$17),1)</f>
        <v>15</v>
      </c>
      <c r="AH1542" s="242">
        <f>CEILING(AG1542*'[1]Nastavení cen'!$K$17,1)+AG1542</f>
        <v>20</v>
      </c>
      <c r="AI1542" s="242">
        <f>(AB1542*AH1542)</f>
        <v>0</v>
      </c>
      <c r="AJ1542" s="228">
        <f t="shared" si="493"/>
        <v>126</v>
      </c>
      <c r="AK1542" s="218"/>
      <c r="AL1542" s="229">
        <f t="shared" si="494"/>
        <v>0</v>
      </c>
      <c r="AM1542" s="204"/>
      <c r="AN1542" s="230">
        <v>0.1</v>
      </c>
      <c r="AO1542" s="231">
        <f>AB1542*AN1542</f>
        <v>0</v>
      </c>
      <c r="AP1542" s="232">
        <v>0.05</v>
      </c>
      <c r="AQ1542" s="233" t="s">
        <v>41</v>
      </c>
      <c r="AR1542" s="234">
        <f>AO1542*AP1542</f>
        <v>0</v>
      </c>
      <c r="AS1542" s="235"/>
      <c r="AT1542" s="236"/>
      <c r="AU1542" s="237"/>
      <c r="AV1542" s="238">
        <v>11</v>
      </c>
      <c r="AW1542" s="239">
        <f>'[1]Nastavení cen'!$H$17</f>
        <v>390</v>
      </c>
      <c r="AX1542" s="240">
        <v>15</v>
      </c>
    </row>
    <row r="1543" spans="1:50" ht="17.25" hidden="1" customHeight="1" x14ac:dyDescent="0.3">
      <c r="A1543" s="213"/>
      <c r="B1543" s="214"/>
      <c r="C1543" s="215"/>
      <c r="D1543" s="186"/>
      <c r="E1543" s="184"/>
      <c r="F1543" s="185"/>
      <c r="G1543" s="186"/>
      <c r="H1543" s="186"/>
      <c r="I1543" s="187"/>
      <c r="J1543" s="188"/>
      <c r="K1543" s="216"/>
      <c r="L1543" s="186"/>
      <c r="M1543" s="186"/>
      <c r="N1543" s="187"/>
      <c r="O1543" s="191"/>
      <c r="P1543" s="464" t="s">
        <v>1497</v>
      </c>
      <c r="Q1543" s="218"/>
      <c r="R1543" s="219">
        <f t="shared" si="489"/>
        <v>0</v>
      </c>
      <c r="S1543" s="219">
        <f t="shared" si="490"/>
        <v>7</v>
      </c>
      <c r="T1543" s="195"/>
      <c r="U1543" s="196">
        <v>4</v>
      </c>
      <c r="V1543" s="89">
        <f t="shared" si="485"/>
        <v>0</v>
      </c>
      <c r="W1543" s="220" t="s">
        <v>1635</v>
      </c>
      <c r="X1543" s="221" t="s">
        <v>1636</v>
      </c>
      <c r="Y1543" s="222" t="s">
        <v>43</v>
      </c>
      <c r="Z1543" s="199"/>
      <c r="AA1543" s="199"/>
      <c r="AB1543" s="223">
        <v>0</v>
      </c>
      <c r="AC1543" s="224" t="s">
        <v>146</v>
      </c>
      <c r="AD1543" s="225">
        <f t="shared" si="491"/>
        <v>72</v>
      </c>
      <c r="AE1543" s="226">
        <f>CEILING(AD1543+AD1543*'[1]Nastavení cen'!$J$17,1)</f>
        <v>106</v>
      </c>
      <c r="AF1543" s="226">
        <f t="shared" si="492"/>
        <v>0</v>
      </c>
      <c r="AG1543" s="241"/>
      <c r="AH1543" s="242"/>
      <c r="AI1543" s="242"/>
      <c r="AJ1543" s="228">
        <f t="shared" si="493"/>
        <v>106</v>
      </c>
      <c r="AK1543" s="218"/>
      <c r="AL1543" s="229">
        <f t="shared" si="494"/>
        <v>0</v>
      </c>
      <c r="AM1543" s="204"/>
      <c r="AN1543" s="230" t="s">
        <v>41</v>
      </c>
      <c r="AO1543" s="231" t="s">
        <v>41</v>
      </c>
      <c r="AP1543" s="245" t="s">
        <v>41</v>
      </c>
      <c r="AQ1543" s="233" t="s">
        <v>41</v>
      </c>
      <c r="AR1543" s="234" t="s">
        <v>41</v>
      </c>
      <c r="AS1543" s="235"/>
      <c r="AT1543" s="236"/>
      <c r="AU1543" s="237"/>
      <c r="AV1543" s="238">
        <v>11</v>
      </c>
      <c r="AW1543" s="239">
        <f>'[1]Nastavení cen'!$H$17</f>
        <v>390</v>
      </c>
      <c r="AX1543" s="240"/>
    </row>
    <row r="1544" spans="1:50" ht="17.25" hidden="1" customHeight="1" x14ac:dyDescent="0.3">
      <c r="A1544" s="213"/>
      <c r="B1544" s="214"/>
      <c r="C1544" s="215"/>
      <c r="D1544" s="186"/>
      <c r="E1544" s="184"/>
      <c r="F1544" s="185"/>
      <c r="G1544" s="186"/>
      <c r="H1544" s="186"/>
      <c r="I1544" s="187"/>
      <c r="J1544" s="188"/>
      <c r="K1544" s="216"/>
      <c r="L1544" s="186"/>
      <c r="M1544" s="186"/>
      <c r="N1544" s="187"/>
      <c r="O1544" s="191"/>
      <c r="P1544" s="464" t="s">
        <v>1497</v>
      </c>
      <c r="Q1544" s="218"/>
      <c r="R1544" s="219">
        <f t="shared" si="489"/>
        <v>0</v>
      </c>
      <c r="S1544" s="219">
        <f t="shared" si="490"/>
        <v>7</v>
      </c>
      <c r="T1544" s="195"/>
      <c r="U1544" s="196">
        <v>1</v>
      </c>
      <c r="V1544" s="89">
        <f t="shared" si="485"/>
        <v>0</v>
      </c>
      <c r="W1544" s="220" t="s">
        <v>1638</v>
      </c>
      <c r="X1544" s="221" t="s">
        <v>1639</v>
      </c>
      <c r="Y1544" s="222" t="s">
        <v>1640</v>
      </c>
      <c r="Z1544" s="199"/>
      <c r="AA1544" s="218"/>
      <c r="AB1544" s="223">
        <v>0</v>
      </c>
      <c r="AC1544" s="224" t="s">
        <v>40</v>
      </c>
      <c r="AD1544" s="225">
        <f t="shared" si="491"/>
        <v>215</v>
      </c>
      <c r="AE1544" s="226">
        <f>CEILING(AD1544+AD1544*'[1]Nastavení cen'!$J$17,1)</f>
        <v>314</v>
      </c>
      <c r="AF1544" s="226">
        <f t="shared" si="492"/>
        <v>0</v>
      </c>
      <c r="AG1544" s="241">
        <f>CEILING(AX1544+(AX1544*'[1]Nastavení cen'!$G$17),1)</f>
        <v>132</v>
      </c>
      <c r="AH1544" s="242">
        <f>CEILING(AG1544*'[1]Nastavení cen'!$K$17,1)+AG1544</f>
        <v>172</v>
      </c>
      <c r="AI1544" s="242">
        <f t="shared" ref="AI1544:AI1545" si="500">(AB1544*AH1544)</f>
        <v>0</v>
      </c>
      <c r="AJ1544" s="228">
        <f t="shared" si="493"/>
        <v>486</v>
      </c>
      <c r="AK1544" s="218"/>
      <c r="AL1544" s="229">
        <f t="shared" si="494"/>
        <v>0</v>
      </c>
      <c r="AM1544" s="204"/>
      <c r="AN1544" s="230">
        <v>0.2</v>
      </c>
      <c r="AO1544" s="231">
        <f t="shared" ref="AO1544:AO1545" si="501">AB1544*AN1544</f>
        <v>0</v>
      </c>
      <c r="AP1544" s="232">
        <v>0.05</v>
      </c>
      <c r="AQ1544" s="233" t="s">
        <v>41</v>
      </c>
      <c r="AR1544" s="234">
        <f t="shared" ref="AR1544:AR1545" si="502">AO1544*AP1544</f>
        <v>0</v>
      </c>
      <c r="AS1544" s="235"/>
      <c r="AT1544" s="236"/>
      <c r="AU1544" s="237"/>
      <c r="AV1544" s="238">
        <v>33</v>
      </c>
      <c r="AW1544" s="239">
        <f>'[1]Nastavení cen'!$H$17</f>
        <v>390</v>
      </c>
      <c r="AX1544" s="240">
        <v>132</v>
      </c>
    </row>
    <row r="1545" spans="1:50" ht="17.25" hidden="1" customHeight="1" x14ac:dyDescent="0.3">
      <c r="A1545" s="213"/>
      <c r="B1545" s="214"/>
      <c r="C1545" s="215"/>
      <c r="D1545" s="186"/>
      <c r="E1545" s="184"/>
      <c r="F1545" s="185"/>
      <c r="G1545" s="186"/>
      <c r="H1545" s="186"/>
      <c r="I1545" s="187"/>
      <c r="J1545" s="188"/>
      <c r="K1545" s="216"/>
      <c r="L1545" s="186"/>
      <c r="M1545" s="186"/>
      <c r="N1545" s="187"/>
      <c r="O1545" s="191"/>
      <c r="P1545" s="464" t="s">
        <v>1497</v>
      </c>
      <c r="Q1545" s="218"/>
      <c r="R1545" s="219">
        <f t="shared" si="489"/>
        <v>0</v>
      </c>
      <c r="S1545" s="219">
        <f t="shared" si="490"/>
        <v>7</v>
      </c>
      <c r="T1545" s="195"/>
      <c r="U1545" s="196">
        <v>2</v>
      </c>
      <c r="V1545" s="89">
        <f t="shared" si="485"/>
        <v>0</v>
      </c>
      <c r="W1545" s="220" t="s">
        <v>1638</v>
      </c>
      <c r="X1545" s="221" t="s">
        <v>1639</v>
      </c>
      <c r="Y1545" s="222" t="s">
        <v>1641</v>
      </c>
      <c r="Z1545" s="199"/>
      <c r="AA1545" s="218"/>
      <c r="AB1545" s="223">
        <v>0</v>
      </c>
      <c r="AC1545" s="224" t="s">
        <v>40</v>
      </c>
      <c r="AD1545" s="225">
        <f t="shared" si="491"/>
        <v>221</v>
      </c>
      <c r="AE1545" s="226">
        <f>CEILING(AD1545+AD1545*'[1]Nastavení cen'!$J$17,1)</f>
        <v>323</v>
      </c>
      <c r="AF1545" s="226">
        <f t="shared" si="492"/>
        <v>0</v>
      </c>
      <c r="AG1545" s="241">
        <f>CEILING(AX1545+(AX1545*'[1]Nastavení cen'!$G$17),1)</f>
        <v>300</v>
      </c>
      <c r="AH1545" s="242">
        <f>CEILING(AG1545*'[1]Nastavení cen'!$K$17,1)+AG1545</f>
        <v>390</v>
      </c>
      <c r="AI1545" s="242">
        <f t="shared" si="500"/>
        <v>0</v>
      </c>
      <c r="AJ1545" s="228">
        <f t="shared" si="493"/>
        <v>713</v>
      </c>
      <c r="AK1545" s="218"/>
      <c r="AL1545" s="229">
        <f t="shared" si="494"/>
        <v>0</v>
      </c>
      <c r="AM1545" s="204"/>
      <c r="AN1545" s="230">
        <v>0.2</v>
      </c>
      <c r="AO1545" s="231">
        <f t="shared" si="501"/>
        <v>0</v>
      </c>
      <c r="AP1545" s="232">
        <v>0.05</v>
      </c>
      <c r="AQ1545" s="233" t="s">
        <v>41</v>
      </c>
      <c r="AR1545" s="234">
        <f t="shared" si="502"/>
        <v>0</v>
      </c>
      <c r="AS1545" s="235"/>
      <c r="AT1545" s="236"/>
      <c r="AU1545" s="237"/>
      <c r="AV1545" s="238">
        <v>34</v>
      </c>
      <c r="AW1545" s="239">
        <f>'[1]Nastavení cen'!$H$17</f>
        <v>390</v>
      </c>
      <c r="AX1545" s="240">
        <v>300</v>
      </c>
    </row>
    <row r="1546" spans="1:50" ht="17.25" hidden="1" customHeight="1" x14ac:dyDescent="0.3">
      <c r="A1546" s="213"/>
      <c r="B1546" s="214"/>
      <c r="C1546" s="215"/>
      <c r="D1546" s="186"/>
      <c r="E1546" s="184"/>
      <c r="F1546" s="185"/>
      <c r="G1546" s="186"/>
      <c r="H1546" s="186"/>
      <c r="I1546" s="187"/>
      <c r="J1546" s="188"/>
      <c r="K1546" s="216"/>
      <c r="L1546" s="186"/>
      <c r="M1546" s="186"/>
      <c r="N1546" s="187"/>
      <c r="O1546" s="191"/>
      <c r="P1546" s="464" t="s">
        <v>1497</v>
      </c>
      <c r="Q1546" s="218"/>
      <c r="R1546" s="219">
        <f t="shared" si="489"/>
        <v>0</v>
      </c>
      <c r="S1546" s="219">
        <f t="shared" si="490"/>
        <v>7</v>
      </c>
      <c r="T1546" s="195"/>
      <c r="U1546" s="196">
        <v>4</v>
      </c>
      <c r="V1546" s="89">
        <f t="shared" si="485"/>
        <v>0</v>
      </c>
      <c r="W1546" s="220" t="s">
        <v>1638</v>
      </c>
      <c r="X1546" s="221" t="s">
        <v>1639</v>
      </c>
      <c r="Y1546" s="222" t="s">
        <v>43</v>
      </c>
      <c r="Z1546" s="199"/>
      <c r="AA1546" s="199"/>
      <c r="AB1546" s="223">
        <v>0</v>
      </c>
      <c r="AC1546" s="224" t="s">
        <v>40</v>
      </c>
      <c r="AD1546" s="225">
        <f t="shared" si="491"/>
        <v>221</v>
      </c>
      <c r="AE1546" s="226">
        <f>CEILING(AD1546+AD1546*'[1]Nastavení cen'!$J$17,1)</f>
        <v>323</v>
      </c>
      <c r="AF1546" s="226">
        <f t="shared" si="492"/>
        <v>0</v>
      </c>
      <c r="AG1546" s="241"/>
      <c r="AH1546" s="242"/>
      <c r="AI1546" s="242"/>
      <c r="AJ1546" s="228">
        <f t="shared" si="493"/>
        <v>323</v>
      </c>
      <c r="AK1546" s="218"/>
      <c r="AL1546" s="229">
        <f t="shared" si="494"/>
        <v>0</v>
      </c>
      <c r="AM1546" s="204"/>
      <c r="AN1546" s="230" t="s">
        <v>41</v>
      </c>
      <c r="AO1546" s="231" t="s">
        <v>41</v>
      </c>
      <c r="AP1546" s="245" t="s">
        <v>41</v>
      </c>
      <c r="AQ1546" s="233" t="s">
        <v>41</v>
      </c>
      <c r="AR1546" s="234" t="s">
        <v>41</v>
      </c>
      <c r="AS1546" s="235"/>
      <c r="AT1546" s="236"/>
      <c r="AU1546" s="237"/>
      <c r="AV1546" s="238">
        <v>34</v>
      </c>
      <c r="AW1546" s="239">
        <f>'[1]Nastavení cen'!$H$17</f>
        <v>390</v>
      </c>
      <c r="AX1546" s="240"/>
    </row>
    <row r="1547" spans="1:50" ht="17.25" hidden="1" customHeight="1" x14ac:dyDescent="0.3">
      <c r="A1547" s="213"/>
      <c r="B1547" s="214"/>
      <c r="C1547" s="215"/>
      <c r="D1547" s="186"/>
      <c r="E1547" s="184"/>
      <c r="F1547" s="185"/>
      <c r="G1547" s="186"/>
      <c r="H1547" s="186"/>
      <c r="I1547" s="187"/>
      <c r="J1547" s="188"/>
      <c r="K1547" s="216"/>
      <c r="L1547" s="186"/>
      <c r="M1547" s="186"/>
      <c r="N1547" s="187"/>
      <c r="O1547" s="191"/>
      <c r="P1547" s="464" t="s">
        <v>1497</v>
      </c>
      <c r="Q1547" s="218"/>
      <c r="R1547" s="219">
        <f t="shared" si="489"/>
        <v>0</v>
      </c>
      <c r="S1547" s="219">
        <f t="shared" si="490"/>
        <v>7</v>
      </c>
      <c r="T1547" s="195"/>
      <c r="U1547" s="196">
        <v>1</v>
      </c>
      <c r="V1547" s="89">
        <f t="shared" si="485"/>
        <v>0</v>
      </c>
      <c r="W1547" s="220" t="s">
        <v>1642</v>
      </c>
      <c r="X1547" s="221" t="s">
        <v>1643</v>
      </c>
      <c r="Y1547" s="222" t="s">
        <v>1644</v>
      </c>
      <c r="Z1547" s="199"/>
      <c r="AA1547" s="218"/>
      <c r="AB1547" s="223">
        <v>0</v>
      </c>
      <c r="AC1547" s="224" t="s">
        <v>146</v>
      </c>
      <c r="AD1547" s="225">
        <f t="shared" si="491"/>
        <v>26</v>
      </c>
      <c r="AE1547" s="226">
        <f>CEILING(AD1547+AD1547*'[1]Nastavení cen'!$J$17,1)</f>
        <v>38</v>
      </c>
      <c r="AF1547" s="226">
        <f t="shared" si="492"/>
        <v>0</v>
      </c>
      <c r="AG1547" s="241">
        <f>CEILING(AX1547+(AX1547*'[1]Nastavení cen'!$G$17),1)</f>
        <v>6</v>
      </c>
      <c r="AH1547" s="242">
        <f>CEILING(AG1547*'[1]Nastavení cen'!$K$17,1)+AG1547</f>
        <v>8</v>
      </c>
      <c r="AI1547" s="242">
        <f>(AB1547*AH1547)</f>
        <v>0</v>
      </c>
      <c r="AJ1547" s="228">
        <f t="shared" si="493"/>
        <v>46</v>
      </c>
      <c r="AK1547" s="218"/>
      <c r="AL1547" s="229">
        <f t="shared" si="494"/>
        <v>0</v>
      </c>
      <c r="AM1547" s="204"/>
      <c r="AN1547" s="230">
        <v>0.2</v>
      </c>
      <c r="AO1547" s="231">
        <f>AB1547*AN1547</f>
        <v>0</v>
      </c>
      <c r="AP1547" s="232">
        <v>0.05</v>
      </c>
      <c r="AQ1547" s="233" t="s">
        <v>41</v>
      </c>
      <c r="AR1547" s="234">
        <f>AO1547*AP1547</f>
        <v>0</v>
      </c>
      <c r="AS1547" s="235"/>
      <c r="AT1547" s="236"/>
      <c r="AU1547" s="237"/>
      <c r="AV1547" s="238">
        <v>4</v>
      </c>
      <c r="AW1547" s="239">
        <f>'[1]Nastavení cen'!$H$17</f>
        <v>390</v>
      </c>
      <c r="AX1547" s="240">
        <v>6</v>
      </c>
    </row>
    <row r="1548" spans="1:50" ht="17.25" hidden="1" customHeight="1" x14ac:dyDescent="0.3">
      <c r="A1548" s="213"/>
      <c r="B1548" s="214"/>
      <c r="C1548" s="215"/>
      <c r="D1548" s="186"/>
      <c r="E1548" s="184"/>
      <c r="F1548" s="185"/>
      <c r="G1548" s="186"/>
      <c r="H1548" s="186"/>
      <c r="I1548" s="187"/>
      <c r="J1548" s="188"/>
      <c r="K1548" s="216"/>
      <c r="L1548" s="186"/>
      <c r="M1548" s="186"/>
      <c r="N1548" s="187"/>
      <c r="O1548" s="191"/>
      <c r="P1548" s="464" t="s">
        <v>1497</v>
      </c>
      <c r="Q1548" s="218"/>
      <c r="R1548" s="219">
        <f t="shared" si="489"/>
        <v>0</v>
      </c>
      <c r="S1548" s="219">
        <f t="shared" si="490"/>
        <v>7</v>
      </c>
      <c r="T1548" s="195"/>
      <c r="U1548" s="196">
        <v>4</v>
      </c>
      <c r="V1548" s="89">
        <f t="shared" si="485"/>
        <v>0</v>
      </c>
      <c r="W1548" s="220" t="s">
        <v>1642</v>
      </c>
      <c r="X1548" s="221" t="s">
        <v>1643</v>
      </c>
      <c r="Y1548" s="222" t="s">
        <v>43</v>
      </c>
      <c r="Z1548" s="199"/>
      <c r="AA1548" s="199"/>
      <c r="AB1548" s="223">
        <v>0</v>
      </c>
      <c r="AC1548" s="224" t="s">
        <v>146</v>
      </c>
      <c r="AD1548" s="225">
        <f t="shared" si="491"/>
        <v>26</v>
      </c>
      <c r="AE1548" s="226">
        <f>CEILING(AD1548+AD1548*'[1]Nastavení cen'!$J$17,1)</f>
        <v>38</v>
      </c>
      <c r="AF1548" s="226">
        <f t="shared" si="492"/>
        <v>0</v>
      </c>
      <c r="AG1548" s="241"/>
      <c r="AH1548" s="242"/>
      <c r="AI1548" s="242"/>
      <c r="AJ1548" s="228">
        <f t="shared" si="493"/>
        <v>38</v>
      </c>
      <c r="AK1548" s="218"/>
      <c r="AL1548" s="229">
        <f t="shared" si="494"/>
        <v>0</v>
      </c>
      <c r="AM1548" s="204"/>
      <c r="AN1548" s="230" t="s">
        <v>41</v>
      </c>
      <c r="AO1548" s="231" t="s">
        <v>41</v>
      </c>
      <c r="AP1548" s="245" t="s">
        <v>41</v>
      </c>
      <c r="AQ1548" s="233" t="s">
        <v>41</v>
      </c>
      <c r="AR1548" s="234" t="s">
        <v>41</v>
      </c>
      <c r="AS1548" s="235"/>
      <c r="AT1548" s="236"/>
      <c r="AU1548" s="237"/>
      <c r="AV1548" s="238">
        <v>4</v>
      </c>
      <c r="AW1548" s="239">
        <f>'[1]Nastavení cen'!$H$17</f>
        <v>390</v>
      </c>
      <c r="AX1548" s="240"/>
    </row>
    <row r="1549" spans="1:50" ht="17.25" hidden="1" customHeight="1" x14ac:dyDescent="0.3">
      <c r="A1549" s="213"/>
      <c r="B1549" s="214"/>
      <c r="C1549" s="215"/>
      <c r="D1549" s="186"/>
      <c r="E1549" s="184"/>
      <c r="F1549" s="185"/>
      <c r="G1549" s="186"/>
      <c r="H1549" s="186"/>
      <c r="I1549" s="187"/>
      <c r="J1549" s="188"/>
      <c r="K1549" s="216"/>
      <c r="L1549" s="186"/>
      <c r="M1549" s="186"/>
      <c r="N1549" s="187"/>
      <c r="O1549" s="191"/>
      <c r="P1549" s="464" t="s">
        <v>1497</v>
      </c>
      <c r="Q1549" s="218"/>
      <c r="R1549" s="219">
        <f t="shared" si="489"/>
        <v>0</v>
      </c>
      <c r="S1549" s="219">
        <f t="shared" si="490"/>
        <v>7</v>
      </c>
      <c r="T1549" s="195"/>
      <c r="U1549" s="196">
        <v>1</v>
      </c>
      <c r="V1549" s="89">
        <f t="shared" si="485"/>
        <v>0</v>
      </c>
      <c r="W1549" s="220" t="s">
        <v>1642</v>
      </c>
      <c r="X1549" s="221" t="s">
        <v>1645</v>
      </c>
      <c r="Y1549" s="222" t="s">
        <v>1646</v>
      </c>
      <c r="Z1549" s="199"/>
      <c r="AA1549" s="218"/>
      <c r="AB1549" s="223">
        <v>0</v>
      </c>
      <c r="AC1549" s="224" t="s">
        <v>40</v>
      </c>
      <c r="AD1549" s="225">
        <f t="shared" si="491"/>
        <v>26</v>
      </c>
      <c r="AE1549" s="226">
        <f>CEILING(AD1549+AD1549*'[1]Nastavení cen'!$J$17,1)</f>
        <v>38</v>
      </c>
      <c r="AF1549" s="226">
        <f t="shared" si="492"/>
        <v>0</v>
      </c>
      <c r="AG1549" s="241">
        <f>CEILING(AX1549+(AX1549*'[1]Nastavení cen'!$G$17),1)</f>
        <v>7</v>
      </c>
      <c r="AH1549" s="242">
        <f>CEILING(AG1549*'[1]Nastavení cen'!$K$17,1)+AG1549</f>
        <v>10</v>
      </c>
      <c r="AI1549" s="242">
        <f>(AB1549*AH1549)</f>
        <v>0</v>
      </c>
      <c r="AJ1549" s="228">
        <f t="shared" si="493"/>
        <v>48</v>
      </c>
      <c r="AK1549" s="218"/>
      <c r="AL1549" s="229">
        <f t="shared" si="494"/>
        <v>0</v>
      </c>
      <c r="AM1549" s="204"/>
      <c r="AN1549" s="230">
        <v>0.1</v>
      </c>
      <c r="AO1549" s="231">
        <f>AB1549*AN1549</f>
        <v>0</v>
      </c>
      <c r="AP1549" s="232">
        <v>0.05</v>
      </c>
      <c r="AQ1549" s="233" t="s">
        <v>41</v>
      </c>
      <c r="AR1549" s="234">
        <f>AO1549*AP1549</f>
        <v>0</v>
      </c>
      <c r="AS1549" s="235"/>
      <c r="AT1549" s="236"/>
      <c r="AU1549" s="237"/>
      <c r="AV1549" s="238">
        <v>4</v>
      </c>
      <c r="AW1549" s="239">
        <f>'[1]Nastavení cen'!$H$17</f>
        <v>390</v>
      </c>
      <c r="AX1549" s="240">
        <v>7</v>
      </c>
    </row>
    <row r="1550" spans="1:50" ht="17.25" hidden="1" customHeight="1" x14ac:dyDescent="0.3">
      <c r="A1550" s="213"/>
      <c r="B1550" s="214"/>
      <c r="C1550" s="215"/>
      <c r="D1550" s="186"/>
      <c r="E1550" s="184"/>
      <c r="F1550" s="185"/>
      <c r="G1550" s="186"/>
      <c r="H1550" s="186"/>
      <c r="I1550" s="187"/>
      <c r="J1550" s="188"/>
      <c r="K1550" s="216"/>
      <c r="L1550" s="186"/>
      <c r="M1550" s="186"/>
      <c r="N1550" s="187"/>
      <c r="O1550" s="191"/>
      <c r="P1550" s="464" t="s">
        <v>1497</v>
      </c>
      <c r="Q1550" s="218"/>
      <c r="R1550" s="219">
        <f t="shared" si="489"/>
        <v>0</v>
      </c>
      <c r="S1550" s="219">
        <f t="shared" si="490"/>
        <v>7</v>
      </c>
      <c r="T1550" s="195"/>
      <c r="U1550" s="196">
        <v>4</v>
      </c>
      <c r="V1550" s="89">
        <f t="shared" si="485"/>
        <v>0</v>
      </c>
      <c r="W1550" s="220" t="s">
        <v>1642</v>
      </c>
      <c r="X1550" s="221" t="s">
        <v>1645</v>
      </c>
      <c r="Y1550" s="222" t="s">
        <v>43</v>
      </c>
      <c r="Z1550" s="199"/>
      <c r="AA1550" s="199"/>
      <c r="AB1550" s="223">
        <v>0</v>
      </c>
      <c r="AC1550" s="224" t="s">
        <v>40</v>
      </c>
      <c r="AD1550" s="225">
        <f t="shared" si="491"/>
        <v>26</v>
      </c>
      <c r="AE1550" s="226">
        <f>CEILING(AD1550+AD1550*'[1]Nastavení cen'!$J$17,1)</f>
        <v>38</v>
      </c>
      <c r="AF1550" s="226">
        <f t="shared" si="492"/>
        <v>0</v>
      </c>
      <c r="AG1550" s="241"/>
      <c r="AH1550" s="242"/>
      <c r="AI1550" s="242"/>
      <c r="AJ1550" s="228">
        <f t="shared" si="493"/>
        <v>38</v>
      </c>
      <c r="AK1550" s="218"/>
      <c r="AL1550" s="229">
        <f t="shared" si="494"/>
        <v>0</v>
      </c>
      <c r="AM1550" s="204"/>
      <c r="AN1550" s="230" t="s">
        <v>41</v>
      </c>
      <c r="AO1550" s="231" t="s">
        <v>41</v>
      </c>
      <c r="AP1550" s="245" t="s">
        <v>41</v>
      </c>
      <c r="AQ1550" s="233" t="s">
        <v>41</v>
      </c>
      <c r="AR1550" s="234" t="s">
        <v>41</v>
      </c>
      <c r="AS1550" s="235"/>
      <c r="AT1550" s="236"/>
      <c r="AU1550" s="237"/>
      <c r="AV1550" s="238">
        <v>4</v>
      </c>
      <c r="AW1550" s="239">
        <f>'[1]Nastavení cen'!$H$17</f>
        <v>390</v>
      </c>
      <c r="AX1550" s="240"/>
    </row>
    <row r="1551" spans="1:50" ht="17.25" hidden="1" customHeight="1" x14ac:dyDescent="0.3">
      <c r="A1551" s="213"/>
      <c r="B1551" s="214"/>
      <c r="C1551" s="215"/>
      <c r="D1551" s="186"/>
      <c r="E1551" s="184"/>
      <c r="F1551" s="185"/>
      <c r="G1551" s="186"/>
      <c r="H1551" s="186"/>
      <c r="I1551" s="187"/>
      <c r="J1551" s="188"/>
      <c r="K1551" s="216"/>
      <c r="L1551" s="186"/>
      <c r="M1551" s="186"/>
      <c r="N1551" s="187"/>
      <c r="O1551" s="191"/>
      <c r="P1551" s="464" t="s">
        <v>1497</v>
      </c>
      <c r="Q1551" s="218"/>
      <c r="R1551" s="219">
        <f t="shared" si="489"/>
        <v>0</v>
      </c>
      <c r="S1551" s="219">
        <f t="shared" si="490"/>
        <v>7</v>
      </c>
      <c r="T1551" s="195"/>
      <c r="U1551" s="196">
        <v>2</v>
      </c>
      <c r="V1551" s="89">
        <f t="shared" si="485"/>
        <v>0</v>
      </c>
      <c r="W1551" s="220" t="s">
        <v>1642</v>
      </c>
      <c r="X1551" s="221" t="s">
        <v>1647</v>
      </c>
      <c r="Y1551" s="222" t="s">
        <v>1648</v>
      </c>
      <c r="Z1551" s="199"/>
      <c r="AA1551" s="218"/>
      <c r="AB1551" s="223">
        <v>0</v>
      </c>
      <c r="AC1551" s="224" t="s">
        <v>40</v>
      </c>
      <c r="AD1551" s="225">
        <f t="shared" si="491"/>
        <v>39</v>
      </c>
      <c r="AE1551" s="226">
        <f>CEILING(AD1551+AD1551*'[1]Nastavení cen'!$J$17,1)</f>
        <v>57</v>
      </c>
      <c r="AF1551" s="226">
        <f t="shared" si="492"/>
        <v>0</v>
      </c>
      <c r="AG1551" s="241">
        <f>CEILING(AX1551+(AX1551*'[1]Nastavení cen'!$G$17),1)</f>
        <v>14</v>
      </c>
      <c r="AH1551" s="242">
        <f>CEILING(AG1551*'[1]Nastavení cen'!$K$17,1)+AG1551</f>
        <v>19</v>
      </c>
      <c r="AI1551" s="242">
        <f t="shared" ref="AI1551:AI1552" si="503">(AB1551*AH1551)</f>
        <v>0</v>
      </c>
      <c r="AJ1551" s="228">
        <f t="shared" si="493"/>
        <v>76</v>
      </c>
      <c r="AK1551" s="218"/>
      <c r="AL1551" s="229">
        <f t="shared" si="494"/>
        <v>0</v>
      </c>
      <c r="AM1551" s="204"/>
      <c r="AN1551" s="230">
        <v>0.1</v>
      </c>
      <c r="AO1551" s="231">
        <f t="shared" ref="AO1551:AO1552" si="504">AB1551*AN1551</f>
        <v>0</v>
      </c>
      <c r="AP1551" s="232">
        <v>0.05</v>
      </c>
      <c r="AQ1551" s="233" t="s">
        <v>41</v>
      </c>
      <c r="AR1551" s="234">
        <f t="shared" ref="AR1551:AR1552" si="505">AO1551*AP1551</f>
        <v>0</v>
      </c>
      <c r="AS1551" s="235"/>
      <c r="AT1551" s="236"/>
      <c r="AU1551" s="237"/>
      <c r="AV1551" s="238">
        <v>6</v>
      </c>
      <c r="AW1551" s="239">
        <f>'[1]Nastavení cen'!$H$17</f>
        <v>390</v>
      </c>
      <c r="AX1551" s="240">
        <v>14</v>
      </c>
    </row>
    <row r="1552" spans="1:50" ht="17.25" hidden="1" customHeight="1" x14ac:dyDescent="0.3">
      <c r="A1552" s="213"/>
      <c r="B1552" s="214"/>
      <c r="C1552" s="215"/>
      <c r="D1552" s="186"/>
      <c r="E1552" s="184"/>
      <c r="F1552" s="185"/>
      <c r="G1552" s="186"/>
      <c r="H1552" s="186"/>
      <c r="I1552" s="187"/>
      <c r="J1552" s="188"/>
      <c r="K1552" s="216"/>
      <c r="L1552" s="186"/>
      <c r="M1552" s="186"/>
      <c r="N1552" s="187"/>
      <c r="O1552" s="191"/>
      <c r="P1552" s="464" t="s">
        <v>1497</v>
      </c>
      <c r="Q1552" s="218"/>
      <c r="R1552" s="219">
        <f t="shared" si="489"/>
        <v>0</v>
      </c>
      <c r="S1552" s="219">
        <f t="shared" si="490"/>
        <v>7</v>
      </c>
      <c r="T1552" s="195"/>
      <c r="U1552" s="196">
        <v>5</v>
      </c>
      <c r="V1552" s="89">
        <f t="shared" si="485"/>
        <v>0</v>
      </c>
      <c r="W1552" s="220" t="s">
        <v>1649</v>
      </c>
      <c r="X1552" s="221" t="s">
        <v>1650</v>
      </c>
      <c r="Y1552" s="222" t="s">
        <v>1651</v>
      </c>
      <c r="Z1552" s="199"/>
      <c r="AA1552" s="218"/>
      <c r="AB1552" s="223">
        <v>0</v>
      </c>
      <c r="AC1552" s="224" t="s">
        <v>40</v>
      </c>
      <c r="AD1552" s="225">
        <f t="shared" si="491"/>
        <v>969</v>
      </c>
      <c r="AE1552" s="226">
        <f>CEILING(AD1552+AD1552*'[1]Nastavení cen'!$J$17,1)</f>
        <v>1415</v>
      </c>
      <c r="AF1552" s="226">
        <f t="shared" si="492"/>
        <v>0</v>
      </c>
      <c r="AG1552" s="227">
        <f>CEILING(AX1552+(AX1552*'[1]Nastavení cen'!$G$17),1)</f>
        <v>4000</v>
      </c>
      <c r="AH1552" s="227">
        <f>CEILING(AG1552*'[1]Nastavení cen'!$K$17,1)+AG1552</f>
        <v>5200</v>
      </c>
      <c r="AI1552" s="227">
        <f t="shared" si="503"/>
        <v>0</v>
      </c>
      <c r="AJ1552" s="228">
        <f t="shared" si="493"/>
        <v>6615</v>
      </c>
      <c r="AK1552" s="218"/>
      <c r="AL1552" s="229">
        <f t="shared" si="494"/>
        <v>0</v>
      </c>
      <c r="AM1552" s="204"/>
      <c r="AN1552" s="230">
        <v>3</v>
      </c>
      <c r="AO1552" s="231">
        <f t="shared" si="504"/>
        <v>0</v>
      </c>
      <c r="AP1552" s="232">
        <v>0.05</v>
      </c>
      <c r="AQ1552" s="233" t="s">
        <v>41</v>
      </c>
      <c r="AR1552" s="234">
        <f t="shared" si="505"/>
        <v>0</v>
      </c>
      <c r="AS1552" s="235"/>
      <c r="AT1552" s="236"/>
      <c r="AU1552" s="237"/>
      <c r="AV1552" s="238">
        <v>149</v>
      </c>
      <c r="AW1552" s="239">
        <f>'[1]Nastavení cen'!$H$17</f>
        <v>390</v>
      </c>
      <c r="AX1552" s="240">
        <v>4000</v>
      </c>
    </row>
    <row r="1553" spans="1:50" ht="17.25" hidden="1" customHeight="1" x14ac:dyDescent="0.3">
      <c r="A1553" s="213"/>
      <c r="B1553" s="214"/>
      <c r="C1553" s="215"/>
      <c r="D1553" s="186"/>
      <c r="E1553" s="184"/>
      <c r="F1553" s="185"/>
      <c r="G1553" s="186"/>
      <c r="H1553" s="186"/>
      <c r="I1553" s="187"/>
      <c r="J1553" s="188"/>
      <c r="K1553" s="216"/>
      <c r="L1553" s="186"/>
      <c r="M1553" s="186"/>
      <c r="N1553" s="187"/>
      <c r="O1553" s="191"/>
      <c r="P1553" s="464" t="s">
        <v>1497</v>
      </c>
      <c r="Q1553" s="218"/>
      <c r="R1553" s="219">
        <f t="shared" si="489"/>
        <v>0</v>
      </c>
      <c r="S1553" s="219">
        <f t="shared" si="490"/>
        <v>7</v>
      </c>
      <c r="T1553" s="195"/>
      <c r="U1553" s="196">
        <v>4</v>
      </c>
      <c r="V1553" s="89">
        <f t="shared" si="485"/>
        <v>0</v>
      </c>
      <c r="W1553" s="220" t="s">
        <v>1649</v>
      </c>
      <c r="X1553" s="221" t="s">
        <v>1650</v>
      </c>
      <c r="Y1553" s="222" t="s">
        <v>43</v>
      </c>
      <c r="Z1553" s="199"/>
      <c r="AA1553" s="199"/>
      <c r="AB1553" s="223">
        <v>0</v>
      </c>
      <c r="AC1553" s="224" t="s">
        <v>40</v>
      </c>
      <c r="AD1553" s="225">
        <f t="shared" si="491"/>
        <v>969</v>
      </c>
      <c r="AE1553" s="226">
        <f>CEILING(AD1553+AD1553*'[1]Nastavení cen'!$J$17,1)</f>
        <v>1415</v>
      </c>
      <c r="AF1553" s="226">
        <f t="shared" si="492"/>
        <v>0</v>
      </c>
      <c r="AG1553" s="227"/>
      <c r="AH1553" s="227"/>
      <c r="AI1553" s="227"/>
      <c r="AJ1553" s="228">
        <f t="shared" si="493"/>
        <v>1415</v>
      </c>
      <c r="AK1553" s="218"/>
      <c r="AL1553" s="229">
        <f t="shared" si="494"/>
        <v>0</v>
      </c>
      <c r="AM1553" s="204"/>
      <c r="AN1553" s="230" t="s">
        <v>41</v>
      </c>
      <c r="AO1553" s="231" t="s">
        <v>41</v>
      </c>
      <c r="AP1553" s="245" t="s">
        <v>41</v>
      </c>
      <c r="AQ1553" s="233" t="s">
        <v>41</v>
      </c>
      <c r="AR1553" s="234" t="s">
        <v>41</v>
      </c>
      <c r="AS1553" s="235"/>
      <c r="AT1553" s="236"/>
      <c r="AU1553" s="237"/>
      <c r="AV1553" s="238">
        <v>149</v>
      </c>
      <c r="AW1553" s="239">
        <f>'[1]Nastavení cen'!$H$17</f>
        <v>390</v>
      </c>
      <c r="AX1553" s="240"/>
    </row>
    <row r="1554" spans="1:50" ht="17.25" hidden="1" customHeight="1" x14ac:dyDescent="0.3">
      <c r="A1554" s="213"/>
      <c r="B1554" s="214"/>
      <c r="C1554" s="215"/>
      <c r="D1554" s="186"/>
      <c r="E1554" s="184"/>
      <c r="F1554" s="185"/>
      <c r="G1554" s="186"/>
      <c r="H1554" s="186"/>
      <c r="I1554" s="187"/>
      <c r="J1554" s="188"/>
      <c r="K1554" s="216"/>
      <c r="L1554" s="186"/>
      <c r="M1554" s="186"/>
      <c r="N1554" s="187"/>
      <c r="O1554" s="191"/>
      <c r="P1554" s="464" t="s">
        <v>1497</v>
      </c>
      <c r="Q1554" s="218"/>
      <c r="R1554" s="219">
        <f t="shared" si="489"/>
        <v>0</v>
      </c>
      <c r="S1554" s="219">
        <f t="shared" si="490"/>
        <v>7</v>
      </c>
      <c r="T1554" s="195"/>
      <c r="U1554" s="196">
        <v>5</v>
      </c>
      <c r="V1554" s="89">
        <f t="shared" si="485"/>
        <v>0</v>
      </c>
      <c r="W1554" s="220" t="s">
        <v>1652</v>
      </c>
      <c r="X1554" s="221" t="s">
        <v>1653</v>
      </c>
      <c r="Y1554" s="222" t="s">
        <v>1654</v>
      </c>
      <c r="Z1554" s="199"/>
      <c r="AA1554" s="218"/>
      <c r="AB1554" s="223">
        <v>0</v>
      </c>
      <c r="AC1554" s="224" t="s">
        <v>40</v>
      </c>
      <c r="AD1554" s="225">
        <f t="shared" si="491"/>
        <v>670</v>
      </c>
      <c r="AE1554" s="226">
        <f>CEILING(AD1554+AD1554*'[1]Nastavení cen'!$J$17,1)</f>
        <v>979</v>
      </c>
      <c r="AF1554" s="226">
        <f t="shared" si="492"/>
        <v>0</v>
      </c>
      <c r="AG1554" s="227">
        <f>CEILING(AX1554+(AX1554*'[1]Nastavení cen'!$G$17),1)</f>
        <v>1000</v>
      </c>
      <c r="AH1554" s="227">
        <f>CEILING(AG1554*'[1]Nastavení cen'!$K$17,1)+AG1554</f>
        <v>1300</v>
      </c>
      <c r="AI1554" s="227">
        <f t="shared" ref="AI1554:AI1555" si="506">(AB1554*AH1554)</f>
        <v>0</v>
      </c>
      <c r="AJ1554" s="228">
        <f t="shared" si="493"/>
        <v>2279</v>
      </c>
      <c r="AK1554" s="218"/>
      <c r="AL1554" s="229">
        <f t="shared" si="494"/>
        <v>0</v>
      </c>
      <c r="AM1554" s="204"/>
      <c r="AN1554" s="230">
        <v>3</v>
      </c>
      <c r="AO1554" s="231">
        <f t="shared" ref="AO1554:AO1555" si="507">AB1554*AN1554</f>
        <v>0</v>
      </c>
      <c r="AP1554" s="232">
        <v>0.05</v>
      </c>
      <c r="AQ1554" s="233" t="s">
        <v>41</v>
      </c>
      <c r="AR1554" s="234">
        <f t="shared" ref="AR1554:AR1555" si="508">AO1554*AP1554</f>
        <v>0</v>
      </c>
      <c r="AS1554" s="235"/>
      <c r="AT1554" s="236"/>
      <c r="AU1554" s="237"/>
      <c r="AV1554" s="238">
        <v>103</v>
      </c>
      <c r="AW1554" s="239">
        <f>'[1]Nastavení cen'!$H$17</f>
        <v>390</v>
      </c>
      <c r="AX1554" s="240">
        <v>1000</v>
      </c>
    </row>
    <row r="1555" spans="1:50" ht="17.25" hidden="1" customHeight="1" x14ac:dyDescent="0.3">
      <c r="A1555" s="213"/>
      <c r="B1555" s="214"/>
      <c r="C1555" s="215"/>
      <c r="D1555" s="186"/>
      <c r="E1555" s="184"/>
      <c r="F1555" s="185"/>
      <c r="G1555" s="186"/>
      <c r="H1555" s="186"/>
      <c r="I1555" s="187"/>
      <c r="J1555" s="188"/>
      <c r="K1555" s="216"/>
      <c r="L1555" s="186"/>
      <c r="M1555" s="186"/>
      <c r="N1555" s="187"/>
      <c r="O1555" s="191"/>
      <c r="P1555" s="464" t="s">
        <v>1497</v>
      </c>
      <c r="Q1555" s="218"/>
      <c r="R1555" s="219">
        <f t="shared" si="489"/>
        <v>0</v>
      </c>
      <c r="S1555" s="219">
        <f t="shared" si="490"/>
        <v>7</v>
      </c>
      <c r="T1555" s="195"/>
      <c r="U1555" s="196">
        <v>2</v>
      </c>
      <c r="V1555" s="89">
        <f t="shared" si="485"/>
        <v>0</v>
      </c>
      <c r="W1555" s="220" t="s">
        <v>1655</v>
      </c>
      <c r="X1555" s="221" t="s">
        <v>1656</v>
      </c>
      <c r="Y1555" s="222" t="s">
        <v>1657</v>
      </c>
      <c r="Z1555" s="199"/>
      <c r="AA1555" s="218"/>
      <c r="AB1555" s="223">
        <v>0</v>
      </c>
      <c r="AC1555" s="224" t="s">
        <v>146</v>
      </c>
      <c r="AD1555" s="225">
        <f t="shared" si="491"/>
        <v>13</v>
      </c>
      <c r="AE1555" s="226">
        <f>CEILING(AD1555+AD1555*'[1]Nastavení cen'!$J$17,1)</f>
        <v>19</v>
      </c>
      <c r="AF1555" s="226">
        <f t="shared" si="492"/>
        <v>0</v>
      </c>
      <c r="AG1555" s="241">
        <f>CEILING(AX1555+(AX1555*'[1]Nastavení cen'!$G$17),1)</f>
        <v>14</v>
      </c>
      <c r="AH1555" s="242">
        <f>CEILING(AG1555*'[1]Nastavení cen'!$K$17,1)+AG1555</f>
        <v>19</v>
      </c>
      <c r="AI1555" s="242">
        <f t="shared" si="506"/>
        <v>0</v>
      </c>
      <c r="AJ1555" s="228">
        <f t="shared" si="493"/>
        <v>38</v>
      </c>
      <c r="AK1555" s="218"/>
      <c r="AL1555" s="229">
        <f t="shared" si="494"/>
        <v>0</v>
      </c>
      <c r="AM1555" s="204"/>
      <c r="AN1555" s="230">
        <v>7.0000000000000007E-2</v>
      </c>
      <c r="AO1555" s="231">
        <f t="shared" si="507"/>
        <v>0</v>
      </c>
      <c r="AP1555" s="232">
        <v>0.05</v>
      </c>
      <c r="AQ1555" s="233" t="s">
        <v>41</v>
      </c>
      <c r="AR1555" s="234">
        <f t="shared" si="508"/>
        <v>0</v>
      </c>
      <c r="AS1555" s="235"/>
      <c r="AT1555" s="236"/>
      <c r="AU1555" s="237"/>
      <c r="AV1555" s="238">
        <v>2</v>
      </c>
      <c r="AW1555" s="239">
        <f>'[1]Nastavení cen'!$H$17</f>
        <v>390</v>
      </c>
      <c r="AX1555" s="240">
        <v>14</v>
      </c>
    </row>
    <row r="1556" spans="1:50" ht="17.25" hidden="1" customHeight="1" x14ac:dyDescent="0.3">
      <c r="A1556" s="213"/>
      <c r="B1556" s="214"/>
      <c r="C1556" s="215"/>
      <c r="D1556" s="186"/>
      <c r="E1556" s="184"/>
      <c r="F1556" s="185"/>
      <c r="G1556" s="186"/>
      <c r="H1556" s="186"/>
      <c r="I1556" s="187"/>
      <c r="J1556" s="188"/>
      <c r="K1556" s="216"/>
      <c r="L1556" s="186"/>
      <c r="M1556" s="186"/>
      <c r="N1556" s="187"/>
      <c r="O1556" s="191"/>
      <c r="P1556" s="464" t="s">
        <v>1497</v>
      </c>
      <c r="Q1556" s="218"/>
      <c r="R1556" s="219">
        <f t="shared" si="489"/>
        <v>0</v>
      </c>
      <c r="S1556" s="219">
        <f t="shared" si="490"/>
        <v>7</v>
      </c>
      <c r="T1556" s="195"/>
      <c r="U1556" s="196">
        <v>4</v>
      </c>
      <c r="V1556" s="89">
        <f t="shared" si="485"/>
        <v>0</v>
      </c>
      <c r="W1556" s="220" t="s">
        <v>1655</v>
      </c>
      <c r="X1556" s="221" t="s">
        <v>1656</v>
      </c>
      <c r="Y1556" s="222" t="s">
        <v>43</v>
      </c>
      <c r="Z1556" s="199"/>
      <c r="AA1556" s="199"/>
      <c r="AB1556" s="223">
        <v>0</v>
      </c>
      <c r="AC1556" s="224" t="s">
        <v>146</v>
      </c>
      <c r="AD1556" s="225">
        <f t="shared" si="491"/>
        <v>13</v>
      </c>
      <c r="AE1556" s="226">
        <f>CEILING(AD1556+AD1556*'[1]Nastavení cen'!$J$17,1)</f>
        <v>19</v>
      </c>
      <c r="AF1556" s="226">
        <f t="shared" si="492"/>
        <v>0</v>
      </c>
      <c r="AG1556" s="241"/>
      <c r="AH1556" s="242"/>
      <c r="AI1556" s="242"/>
      <c r="AJ1556" s="228">
        <f t="shared" si="493"/>
        <v>19</v>
      </c>
      <c r="AK1556" s="218"/>
      <c r="AL1556" s="229">
        <f t="shared" si="494"/>
        <v>0</v>
      </c>
      <c r="AM1556" s="204"/>
      <c r="AN1556" s="230" t="s">
        <v>41</v>
      </c>
      <c r="AO1556" s="231" t="s">
        <v>41</v>
      </c>
      <c r="AP1556" s="245" t="s">
        <v>41</v>
      </c>
      <c r="AQ1556" s="233" t="s">
        <v>41</v>
      </c>
      <c r="AR1556" s="234" t="s">
        <v>41</v>
      </c>
      <c r="AS1556" s="235"/>
      <c r="AT1556" s="236"/>
      <c r="AU1556" s="237"/>
      <c r="AV1556" s="238">
        <v>2</v>
      </c>
      <c r="AW1556" s="239">
        <f>'[1]Nastavení cen'!$H$17</f>
        <v>390</v>
      </c>
      <c r="AX1556" s="240"/>
    </row>
    <row r="1557" spans="1:50" ht="17.25" hidden="1" customHeight="1" x14ac:dyDescent="0.3">
      <c r="A1557" s="213"/>
      <c r="B1557" s="214"/>
      <c r="C1557" s="215"/>
      <c r="D1557" s="186"/>
      <c r="E1557" s="184"/>
      <c r="F1557" s="185"/>
      <c r="G1557" s="186"/>
      <c r="H1557" s="186"/>
      <c r="I1557" s="187"/>
      <c r="J1557" s="188"/>
      <c r="K1557" s="216"/>
      <c r="L1557" s="186"/>
      <c r="M1557" s="186"/>
      <c r="N1557" s="187"/>
      <c r="O1557" s="191"/>
      <c r="P1557" s="464" t="s">
        <v>1497</v>
      </c>
      <c r="Q1557" s="218"/>
      <c r="R1557" s="219">
        <f t="shared" si="489"/>
        <v>0</v>
      </c>
      <c r="S1557" s="219">
        <f t="shared" si="490"/>
        <v>7</v>
      </c>
      <c r="T1557" s="195"/>
      <c r="U1557" s="196">
        <v>2</v>
      </c>
      <c r="V1557" s="89">
        <f t="shared" si="485"/>
        <v>0</v>
      </c>
      <c r="W1557" s="220" t="s">
        <v>1655</v>
      </c>
      <c r="X1557" s="221" t="s">
        <v>1658</v>
      </c>
      <c r="Y1557" s="222" t="s">
        <v>1659</v>
      </c>
      <c r="Z1557" s="199"/>
      <c r="AA1557" s="218"/>
      <c r="AB1557" s="223">
        <v>0</v>
      </c>
      <c r="AC1557" s="224" t="s">
        <v>146</v>
      </c>
      <c r="AD1557" s="225">
        <f t="shared" si="491"/>
        <v>13</v>
      </c>
      <c r="AE1557" s="226">
        <f>CEILING(AD1557+AD1557*'[1]Nastavení cen'!$J$17,1)</f>
        <v>19</v>
      </c>
      <c r="AF1557" s="226">
        <f t="shared" si="492"/>
        <v>0</v>
      </c>
      <c r="AG1557" s="241">
        <f>CEILING(AX1557+(AX1557*'[1]Nastavení cen'!$G$17),1)</f>
        <v>11</v>
      </c>
      <c r="AH1557" s="242">
        <f>CEILING(AG1557*'[1]Nastavení cen'!$K$17,1)+AG1557</f>
        <v>15</v>
      </c>
      <c r="AI1557" s="242">
        <f>(AB1557*AH1557)</f>
        <v>0</v>
      </c>
      <c r="AJ1557" s="228">
        <f t="shared" si="493"/>
        <v>34</v>
      </c>
      <c r="AK1557" s="218"/>
      <c r="AL1557" s="229">
        <f t="shared" si="494"/>
        <v>0</v>
      </c>
      <c r="AM1557" s="204"/>
      <c r="AN1557" s="230">
        <v>0.06</v>
      </c>
      <c r="AO1557" s="231">
        <f>AB1557*AN1557</f>
        <v>0</v>
      </c>
      <c r="AP1557" s="232">
        <v>0.05</v>
      </c>
      <c r="AQ1557" s="233" t="s">
        <v>41</v>
      </c>
      <c r="AR1557" s="234">
        <f>AO1557*AP1557</f>
        <v>0</v>
      </c>
      <c r="AS1557" s="235"/>
      <c r="AT1557" s="236"/>
      <c r="AU1557" s="237"/>
      <c r="AV1557" s="238">
        <v>2</v>
      </c>
      <c r="AW1557" s="239">
        <f>'[1]Nastavení cen'!$H$17</f>
        <v>390</v>
      </c>
      <c r="AX1557" s="240">
        <v>11</v>
      </c>
    </row>
    <row r="1558" spans="1:50" ht="17.25" hidden="1" customHeight="1" x14ac:dyDescent="0.3">
      <c r="A1558" s="213"/>
      <c r="B1558" s="214"/>
      <c r="C1558" s="215"/>
      <c r="D1558" s="186"/>
      <c r="E1558" s="184"/>
      <c r="F1558" s="185"/>
      <c r="G1558" s="186"/>
      <c r="H1558" s="186"/>
      <c r="I1558" s="187"/>
      <c r="J1558" s="188"/>
      <c r="K1558" s="216"/>
      <c r="L1558" s="186"/>
      <c r="M1558" s="186"/>
      <c r="N1558" s="187"/>
      <c r="O1558" s="191"/>
      <c r="P1558" s="464" t="s">
        <v>1497</v>
      </c>
      <c r="Q1558" s="218"/>
      <c r="R1558" s="219">
        <f t="shared" si="489"/>
        <v>0</v>
      </c>
      <c r="S1558" s="219">
        <f t="shared" si="490"/>
        <v>7</v>
      </c>
      <c r="T1558" s="195"/>
      <c r="U1558" s="196">
        <v>4</v>
      </c>
      <c r="V1558" s="89">
        <f t="shared" si="485"/>
        <v>0</v>
      </c>
      <c r="W1558" s="220" t="s">
        <v>1655</v>
      </c>
      <c r="X1558" s="221" t="s">
        <v>1658</v>
      </c>
      <c r="Y1558" s="222" t="s">
        <v>43</v>
      </c>
      <c r="Z1558" s="199"/>
      <c r="AA1558" s="199"/>
      <c r="AB1558" s="223">
        <v>0</v>
      </c>
      <c r="AC1558" s="224" t="s">
        <v>146</v>
      </c>
      <c r="AD1558" s="225">
        <f t="shared" si="491"/>
        <v>13</v>
      </c>
      <c r="AE1558" s="226">
        <f>CEILING(AD1558+AD1558*'[1]Nastavení cen'!$J$17,1)</f>
        <v>19</v>
      </c>
      <c r="AF1558" s="226">
        <f t="shared" si="492"/>
        <v>0</v>
      </c>
      <c r="AG1558" s="241"/>
      <c r="AH1558" s="242"/>
      <c r="AI1558" s="242"/>
      <c r="AJ1558" s="228">
        <f t="shared" si="493"/>
        <v>19</v>
      </c>
      <c r="AK1558" s="218"/>
      <c r="AL1558" s="229">
        <f t="shared" si="494"/>
        <v>0</v>
      </c>
      <c r="AM1558" s="204"/>
      <c r="AN1558" s="230" t="s">
        <v>41</v>
      </c>
      <c r="AO1558" s="231" t="s">
        <v>41</v>
      </c>
      <c r="AP1558" s="245" t="s">
        <v>41</v>
      </c>
      <c r="AQ1558" s="233" t="s">
        <v>41</v>
      </c>
      <c r="AR1558" s="234" t="s">
        <v>41</v>
      </c>
      <c r="AS1558" s="235"/>
      <c r="AT1558" s="236"/>
      <c r="AU1558" s="237"/>
      <c r="AV1558" s="238">
        <v>2</v>
      </c>
      <c r="AW1558" s="239">
        <f>'[1]Nastavení cen'!$H$17</f>
        <v>390</v>
      </c>
      <c r="AX1558" s="240"/>
    </row>
    <row r="1559" spans="1:50" ht="17.25" hidden="1" customHeight="1" x14ac:dyDescent="0.3">
      <c r="A1559" s="213"/>
      <c r="B1559" s="214"/>
      <c r="C1559" s="215"/>
      <c r="D1559" s="186"/>
      <c r="E1559" s="184"/>
      <c r="F1559" s="185"/>
      <c r="G1559" s="186"/>
      <c r="H1559" s="186"/>
      <c r="I1559" s="187"/>
      <c r="J1559" s="188"/>
      <c r="K1559" s="216"/>
      <c r="L1559" s="186"/>
      <c r="M1559" s="186"/>
      <c r="N1559" s="187"/>
      <c r="O1559" s="191"/>
      <c r="P1559" s="464" t="s">
        <v>1497</v>
      </c>
      <c r="Q1559" s="218"/>
      <c r="R1559" s="219">
        <f t="shared" si="489"/>
        <v>0</v>
      </c>
      <c r="S1559" s="219">
        <f t="shared" si="490"/>
        <v>7</v>
      </c>
      <c r="T1559" s="195"/>
      <c r="U1559" s="196">
        <v>1</v>
      </c>
      <c r="V1559" s="89">
        <f t="shared" si="485"/>
        <v>0</v>
      </c>
      <c r="W1559" s="220" t="s">
        <v>1655</v>
      </c>
      <c r="X1559" s="221" t="s">
        <v>1660</v>
      </c>
      <c r="Y1559" s="222" t="s">
        <v>1661</v>
      </c>
      <c r="Z1559" s="199"/>
      <c r="AA1559" s="218"/>
      <c r="AB1559" s="223">
        <v>0</v>
      </c>
      <c r="AC1559" s="224" t="s">
        <v>146</v>
      </c>
      <c r="AD1559" s="225">
        <f t="shared" si="491"/>
        <v>13</v>
      </c>
      <c r="AE1559" s="226">
        <f>CEILING(AD1559+AD1559*'[1]Nastavení cen'!$J$17,1)</f>
        <v>19</v>
      </c>
      <c r="AF1559" s="226">
        <f t="shared" si="492"/>
        <v>0</v>
      </c>
      <c r="AG1559" s="241">
        <f>CEILING(AX1559+(AX1559*'[1]Nastavení cen'!$G$17),1)</f>
        <v>7</v>
      </c>
      <c r="AH1559" s="242">
        <f>CEILING(AG1559*'[1]Nastavení cen'!$K$17,1)+AG1559</f>
        <v>10</v>
      </c>
      <c r="AI1559" s="242">
        <f>(AB1559*AH1559)</f>
        <v>0</v>
      </c>
      <c r="AJ1559" s="228">
        <f t="shared" si="493"/>
        <v>29</v>
      </c>
      <c r="AK1559" s="218"/>
      <c r="AL1559" s="229">
        <f t="shared" si="494"/>
        <v>0</v>
      </c>
      <c r="AM1559" s="204"/>
      <c r="AN1559" s="230">
        <v>0.05</v>
      </c>
      <c r="AO1559" s="231">
        <f>AB1559*AN1559</f>
        <v>0</v>
      </c>
      <c r="AP1559" s="232">
        <v>0.05</v>
      </c>
      <c r="AQ1559" s="233" t="s">
        <v>41</v>
      </c>
      <c r="AR1559" s="234">
        <f>AO1559*AP1559</f>
        <v>0</v>
      </c>
      <c r="AS1559" s="235"/>
      <c r="AT1559" s="236"/>
      <c r="AU1559" s="237"/>
      <c r="AV1559" s="238">
        <v>2</v>
      </c>
      <c r="AW1559" s="239">
        <f>'[1]Nastavení cen'!$H$17</f>
        <v>390</v>
      </c>
      <c r="AX1559" s="240">
        <v>7</v>
      </c>
    </row>
    <row r="1560" spans="1:50" ht="17.25" hidden="1" customHeight="1" x14ac:dyDescent="0.3">
      <c r="A1560" s="213"/>
      <c r="B1560" s="214"/>
      <c r="C1560" s="215"/>
      <c r="D1560" s="186"/>
      <c r="E1560" s="184"/>
      <c r="F1560" s="185"/>
      <c r="G1560" s="186"/>
      <c r="H1560" s="186"/>
      <c r="I1560" s="187"/>
      <c r="J1560" s="188"/>
      <c r="K1560" s="216"/>
      <c r="L1560" s="186"/>
      <c r="M1560" s="186"/>
      <c r="N1560" s="187"/>
      <c r="O1560" s="191"/>
      <c r="P1560" s="464" t="s">
        <v>1497</v>
      </c>
      <c r="Q1560" s="218"/>
      <c r="R1560" s="219">
        <f t="shared" si="489"/>
        <v>0</v>
      </c>
      <c r="S1560" s="219">
        <f t="shared" si="490"/>
        <v>7</v>
      </c>
      <c r="T1560" s="195"/>
      <c r="U1560" s="196">
        <v>4</v>
      </c>
      <c r="V1560" s="89">
        <f t="shared" si="485"/>
        <v>0</v>
      </c>
      <c r="W1560" s="220" t="s">
        <v>1655</v>
      </c>
      <c r="X1560" s="221" t="s">
        <v>1660</v>
      </c>
      <c r="Y1560" s="222" t="s">
        <v>43</v>
      </c>
      <c r="Z1560" s="199"/>
      <c r="AA1560" s="199"/>
      <c r="AB1560" s="223">
        <v>0</v>
      </c>
      <c r="AC1560" s="224" t="s">
        <v>146</v>
      </c>
      <c r="AD1560" s="225">
        <f t="shared" si="491"/>
        <v>13</v>
      </c>
      <c r="AE1560" s="226">
        <f>CEILING(AD1560+AD1560*'[1]Nastavení cen'!$J$17,1)</f>
        <v>19</v>
      </c>
      <c r="AF1560" s="226">
        <f t="shared" si="492"/>
        <v>0</v>
      </c>
      <c r="AG1560" s="241"/>
      <c r="AH1560" s="242"/>
      <c r="AI1560" s="242"/>
      <c r="AJ1560" s="228">
        <f t="shared" si="493"/>
        <v>19</v>
      </c>
      <c r="AK1560" s="218"/>
      <c r="AL1560" s="229">
        <f t="shared" si="494"/>
        <v>0</v>
      </c>
      <c r="AM1560" s="204"/>
      <c r="AN1560" s="230" t="s">
        <v>41</v>
      </c>
      <c r="AO1560" s="231" t="s">
        <v>41</v>
      </c>
      <c r="AP1560" s="245" t="s">
        <v>41</v>
      </c>
      <c r="AQ1560" s="233" t="s">
        <v>41</v>
      </c>
      <c r="AR1560" s="234" t="s">
        <v>41</v>
      </c>
      <c r="AS1560" s="235"/>
      <c r="AT1560" s="236"/>
      <c r="AU1560" s="237"/>
      <c r="AV1560" s="238">
        <v>2</v>
      </c>
      <c r="AW1560" s="239">
        <f>'[1]Nastavení cen'!$H$17</f>
        <v>390</v>
      </c>
      <c r="AX1560" s="240"/>
    </row>
    <row r="1561" spans="1:50" ht="17.25" hidden="1" customHeight="1" x14ac:dyDescent="0.3">
      <c r="A1561" s="213"/>
      <c r="B1561" s="214"/>
      <c r="C1561" s="215"/>
      <c r="D1561" s="186"/>
      <c r="E1561" s="184"/>
      <c r="F1561" s="185"/>
      <c r="G1561" s="186"/>
      <c r="H1561" s="186"/>
      <c r="I1561" s="187"/>
      <c r="J1561" s="188"/>
      <c r="K1561" s="216"/>
      <c r="L1561" s="186"/>
      <c r="M1561" s="186"/>
      <c r="N1561" s="187"/>
      <c r="O1561" s="191"/>
      <c r="P1561" s="464" t="s">
        <v>1497</v>
      </c>
      <c r="Q1561" s="218"/>
      <c r="R1561" s="219">
        <f t="shared" si="489"/>
        <v>0</v>
      </c>
      <c r="S1561" s="219">
        <f t="shared" si="490"/>
        <v>7</v>
      </c>
      <c r="T1561" s="195"/>
      <c r="U1561" s="196">
        <v>5</v>
      </c>
      <c r="V1561" s="89">
        <f t="shared" si="485"/>
        <v>0</v>
      </c>
      <c r="W1561" s="220" t="s">
        <v>1662</v>
      </c>
      <c r="X1561" s="221" t="s">
        <v>1663</v>
      </c>
      <c r="Y1561" s="222" t="s">
        <v>1664</v>
      </c>
      <c r="Z1561" s="199"/>
      <c r="AA1561" s="218"/>
      <c r="AB1561" s="223">
        <v>0</v>
      </c>
      <c r="AC1561" s="224" t="s">
        <v>40</v>
      </c>
      <c r="AD1561" s="225">
        <f t="shared" si="491"/>
        <v>917</v>
      </c>
      <c r="AE1561" s="226">
        <f>CEILING(AD1561+AD1561*'[1]Nastavení cen'!$J$17,1)</f>
        <v>1339</v>
      </c>
      <c r="AF1561" s="226">
        <f t="shared" si="492"/>
        <v>0</v>
      </c>
      <c r="AG1561" s="227">
        <f>CEILING(AX1561+(AX1561*'[1]Nastavení cen'!$G$17),1)</f>
        <v>3500</v>
      </c>
      <c r="AH1561" s="227">
        <f>CEILING(AG1561*'[1]Nastavení cen'!$K$17,1)+AG1561</f>
        <v>4550</v>
      </c>
      <c r="AI1561" s="227">
        <f>(AB1561*AH1561)</f>
        <v>0</v>
      </c>
      <c r="AJ1561" s="228">
        <f t="shared" si="493"/>
        <v>5889</v>
      </c>
      <c r="AK1561" s="218"/>
      <c r="AL1561" s="229">
        <f t="shared" si="494"/>
        <v>0</v>
      </c>
      <c r="AM1561" s="204"/>
      <c r="AN1561" s="230">
        <v>8</v>
      </c>
      <c r="AO1561" s="231">
        <f>AB1561*AN1561</f>
        <v>0</v>
      </c>
      <c r="AP1561" s="232">
        <v>0.05</v>
      </c>
      <c r="AQ1561" s="233" t="s">
        <v>41</v>
      </c>
      <c r="AR1561" s="234">
        <f>AO1561*AP1561</f>
        <v>0</v>
      </c>
      <c r="AS1561" s="235"/>
      <c r="AT1561" s="236"/>
      <c r="AU1561" s="237"/>
      <c r="AV1561" s="238">
        <v>141</v>
      </c>
      <c r="AW1561" s="239">
        <f>'[1]Nastavení cen'!$H$17</f>
        <v>390</v>
      </c>
      <c r="AX1561" s="240">
        <v>3500</v>
      </c>
    </row>
    <row r="1562" spans="1:50" ht="17.25" hidden="1" customHeight="1" x14ac:dyDescent="0.3">
      <c r="A1562" s="213"/>
      <c r="B1562" s="214"/>
      <c r="C1562" s="215"/>
      <c r="D1562" s="186"/>
      <c r="E1562" s="184"/>
      <c r="F1562" s="185"/>
      <c r="G1562" s="186"/>
      <c r="H1562" s="186"/>
      <c r="I1562" s="187"/>
      <c r="J1562" s="188"/>
      <c r="K1562" s="216"/>
      <c r="L1562" s="186"/>
      <c r="M1562" s="186"/>
      <c r="N1562" s="187"/>
      <c r="O1562" s="191"/>
      <c r="P1562" s="464" t="s">
        <v>1497</v>
      </c>
      <c r="Q1562" s="218"/>
      <c r="R1562" s="219">
        <f t="shared" si="489"/>
        <v>0</v>
      </c>
      <c r="S1562" s="219">
        <f t="shared" si="490"/>
        <v>7</v>
      </c>
      <c r="T1562" s="195"/>
      <c r="U1562" s="196">
        <v>4</v>
      </c>
      <c r="V1562" s="89">
        <f t="shared" si="485"/>
        <v>0</v>
      </c>
      <c r="W1562" s="220" t="s">
        <v>1662</v>
      </c>
      <c r="X1562" s="221" t="s">
        <v>1663</v>
      </c>
      <c r="Y1562" s="222" t="s">
        <v>43</v>
      </c>
      <c r="Z1562" s="199"/>
      <c r="AA1562" s="199"/>
      <c r="AB1562" s="223">
        <v>0</v>
      </c>
      <c r="AC1562" s="224" t="s">
        <v>40</v>
      </c>
      <c r="AD1562" s="225">
        <f t="shared" si="491"/>
        <v>917</v>
      </c>
      <c r="AE1562" s="226">
        <f>CEILING(AD1562+AD1562*'[1]Nastavení cen'!$J$17,1)</f>
        <v>1339</v>
      </c>
      <c r="AF1562" s="226">
        <f t="shared" si="492"/>
        <v>0</v>
      </c>
      <c r="AG1562" s="227"/>
      <c r="AH1562" s="227"/>
      <c r="AI1562" s="227"/>
      <c r="AJ1562" s="228">
        <f t="shared" si="493"/>
        <v>1339</v>
      </c>
      <c r="AK1562" s="218"/>
      <c r="AL1562" s="229">
        <f t="shared" si="494"/>
        <v>0</v>
      </c>
      <c r="AM1562" s="204"/>
      <c r="AN1562" s="230" t="s">
        <v>41</v>
      </c>
      <c r="AO1562" s="231" t="s">
        <v>41</v>
      </c>
      <c r="AP1562" s="245" t="s">
        <v>41</v>
      </c>
      <c r="AQ1562" s="233" t="s">
        <v>41</v>
      </c>
      <c r="AR1562" s="234" t="s">
        <v>41</v>
      </c>
      <c r="AS1562" s="235"/>
      <c r="AT1562" s="236"/>
      <c r="AU1562" s="237"/>
      <c r="AV1562" s="238">
        <v>141</v>
      </c>
      <c r="AW1562" s="239">
        <f>'[1]Nastavení cen'!$H$17</f>
        <v>390</v>
      </c>
      <c r="AX1562" s="240"/>
    </row>
    <row r="1563" spans="1:50" ht="17.25" hidden="1" customHeight="1" x14ac:dyDescent="0.3">
      <c r="A1563" s="213"/>
      <c r="B1563" s="214"/>
      <c r="C1563" s="215"/>
      <c r="D1563" s="186"/>
      <c r="E1563" s="184"/>
      <c r="F1563" s="185"/>
      <c r="G1563" s="186"/>
      <c r="H1563" s="186"/>
      <c r="I1563" s="187"/>
      <c r="J1563" s="188"/>
      <c r="K1563" s="216"/>
      <c r="L1563" s="186"/>
      <c r="M1563" s="186"/>
      <c r="N1563" s="187"/>
      <c r="O1563" s="191"/>
      <c r="P1563" s="464" t="s">
        <v>1497</v>
      </c>
      <c r="Q1563" s="218"/>
      <c r="R1563" s="219">
        <f t="shared" si="489"/>
        <v>0</v>
      </c>
      <c r="S1563" s="219">
        <f t="shared" si="490"/>
        <v>7</v>
      </c>
      <c r="T1563" s="195"/>
      <c r="U1563" s="196">
        <v>7</v>
      </c>
      <c r="V1563" s="89">
        <f t="shared" si="485"/>
        <v>0</v>
      </c>
      <c r="W1563" s="220" t="s">
        <v>1662</v>
      </c>
      <c r="X1563" s="221" t="s">
        <v>1663</v>
      </c>
      <c r="Y1563" s="222" t="s">
        <v>1665</v>
      </c>
      <c r="Z1563" s="200"/>
      <c r="AA1563" s="390"/>
      <c r="AB1563" s="223">
        <v>0</v>
      </c>
      <c r="AC1563" s="224" t="s">
        <v>40</v>
      </c>
      <c r="AD1563" s="225">
        <f t="shared" si="491"/>
        <v>917</v>
      </c>
      <c r="AE1563" s="226">
        <f>CEILING(AD1563+AD1563*'[1]Nastavení cen'!$J$17,1)</f>
        <v>1339</v>
      </c>
      <c r="AF1563" s="226">
        <f t="shared" si="492"/>
        <v>0</v>
      </c>
      <c r="AG1563" s="241">
        <f>CEILING(AX1563+(AX1563*'[1]Nastavení cen'!$G$17),1)</f>
        <v>3390</v>
      </c>
      <c r="AH1563" s="242">
        <f>CEILING(AG1563*'[1]Nastavení cen'!$K$17,1)+AG1563</f>
        <v>4407</v>
      </c>
      <c r="AI1563" s="242">
        <f t="shared" ref="AI1563:AI1565" si="509">(AB1563*AH1563)</f>
        <v>0</v>
      </c>
      <c r="AJ1563" s="228">
        <f t="shared" si="493"/>
        <v>5746</v>
      </c>
      <c r="AK1563" s="218"/>
      <c r="AL1563" s="229">
        <f t="shared" si="494"/>
        <v>0</v>
      </c>
      <c r="AM1563" s="204"/>
      <c r="AN1563" s="230">
        <v>8</v>
      </c>
      <c r="AO1563" s="231">
        <f t="shared" ref="AO1563:AO1565" si="510">AB1563*AN1563</f>
        <v>0</v>
      </c>
      <c r="AP1563" s="232">
        <v>0.05</v>
      </c>
      <c r="AQ1563" s="233" t="s">
        <v>41</v>
      </c>
      <c r="AR1563" s="234">
        <f t="shared" ref="AR1563:AR1565" si="511">AO1563*AP1563</f>
        <v>0</v>
      </c>
      <c r="AS1563" s="235"/>
      <c r="AT1563" s="236"/>
      <c r="AU1563" s="237"/>
      <c r="AV1563" s="238">
        <v>141</v>
      </c>
      <c r="AW1563" s="239">
        <f>'[1]Nastavení cen'!$H$17</f>
        <v>390</v>
      </c>
      <c r="AX1563" s="240">
        <v>3390</v>
      </c>
    </row>
    <row r="1564" spans="1:50" ht="17.25" hidden="1" customHeight="1" x14ac:dyDescent="0.3">
      <c r="A1564" s="213"/>
      <c r="B1564" s="214"/>
      <c r="C1564" s="215"/>
      <c r="D1564" s="186"/>
      <c r="E1564" s="184"/>
      <c r="F1564" s="185"/>
      <c r="G1564" s="186"/>
      <c r="H1564" s="186"/>
      <c r="I1564" s="187"/>
      <c r="J1564" s="188"/>
      <c r="K1564" s="216"/>
      <c r="L1564" s="186"/>
      <c r="M1564" s="186"/>
      <c r="N1564" s="187"/>
      <c r="O1564" s="191"/>
      <c r="P1564" s="464" t="s">
        <v>1497</v>
      </c>
      <c r="Q1564" s="218"/>
      <c r="R1564" s="219">
        <f t="shared" si="489"/>
        <v>0</v>
      </c>
      <c r="S1564" s="219">
        <f t="shared" si="490"/>
        <v>7</v>
      </c>
      <c r="T1564" s="195"/>
      <c r="U1564" s="196">
        <v>7</v>
      </c>
      <c r="V1564" s="89">
        <f t="shared" si="485"/>
        <v>0</v>
      </c>
      <c r="W1564" s="220" t="s">
        <v>1662</v>
      </c>
      <c r="X1564" s="221" t="s">
        <v>1663</v>
      </c>
      <c r="Y1564" s="222" t="s">
        <v>1666</v>
      </c>
      <c r="Z1564" s="200"/>
      <c r="AA1564" s="390"/>
      <c r="AB1564" s="223">
        <v>0</v>
      </c>
      <c r="AC1564" s="224" t="s">
        <v>40</v>
      </c>
      <c r="AD1564" s="225">
        <f t="shared" si="491"/>
        <v>917</v>
      </c>
      <c r="AE1564" s="226">
        <f>CEILING(AD1564+AD1564*'[1]Nastavení cen'!$J$17,1)</f>
        <v>1339</v>
      </c>
      <c r="AF1564" s="226">
        <f t="shared" si="492"/>
        <v>0</v>
      </c>
      <c r="AG1564" s="241">
        <f>CEILING(AX1564+(AX1564*'[1]Nastavení cen'!$G$17),1)</f>
        <v>2870</v>
      </c>
      <c r="AH1564" s="242">
        <f>CEILING(AG1564*'[1]Nastavení cen'!$K$17,1)+AG1564</f>
        <v>3731</v>
      </c>
      <c r="AI1564" s="242">
        <f t="shared" si="509"/>
        <v>0</v>
      </c>
      <c r="AJ1564" s="228">
        <f t="shared" si="493"/>
        <v>5070</v>
      </c>
      <c r="AK1564" s="218"/>
      <c r="AL1564" s="229">
        <f t="shared" si="494"/>
        <v>0</v>
      </c>
      <c r="AM1564" s="204"/>
      <c r="AN1564" s="230">
        <v>8</v>
      </c>
      <c r="AO1564" s="231">
        <f t="shared" si="510"/>
        <v>0</v>
      </c>
      <c r="AP1564" s="232">
        <v>0.05</v>
      </c>
      <c r="AQ1564" s="233" t="s">
        <v>41</v>
      </c>
      <c r="AR1564" s="234">
        <f t="shared" si="511"/>
        <v>0</v>
      </c>
      <c r="AS1564" s="235"/>
      <c r="AT1564" s="236"/>
      <c r="AU1564" s="237"/>
      <c r="AV1564" s="238">
        <v>141</v>
      </c>
      <c r="AW1564" s="239">
        <f>'[1]Nastavení cen'!$H$17</f>
        <v>390</v>
      </c>
      <c r="AX1564" s="240">
        <v>2870</v>
      </c>
    </row>
    <row r="1565" spans="1:50" ht="17.25" hidden="1" customHeight="1" x14ac:dyDescent="0.3">
      <c r="A1565" s="213"/>
      <c r="B1565" s="214"/>
      <c r="C1565" s="215"/>
      <c r="D1565" s="186"/>
      <c r="E1565" s="184"/>
      <c r="F1565" s="185"/>
      <c r="G1565" s="186"/>
      <c r="H1565" s="186"/>
      <c r="I1565" s="187"/>
      <c r="J1565" s="188"/>
      <c r="K1565" s="216"/>
      <c r="L1565" s="186"/>
      <c r="M1565" s="186"/>
      <c r="N1565" s="187"/>
      <c r="O1565" s="191"/>
      <c r="P1565" s="464" t="s">
        <v>1497</v>
      </c>
      <c r="Q1565" s="218"/>
      <c r="R1565" s="219">
        <f t="shared" si="489"/>
        <v>0</v>
      </c>
      <c r="S1565" s="219">
        <f t="shared" si="490"/>
        <v>7</v>
      </c>
      <c r="T1565" s="195"/>
      <c r="U1565" s="196">
        <v>5</v>
      </c>
      <c r="V1565" s="89">
        <f t="shared" si="485"/>
        <v>0</v>
      </c>
      <c r="W1565" s="220" t="s">
        <v>1667</v>
      </c>
      <c r="X1565" s="221" t="s">
        <v>1668</v>
      </c>
      <c r="Y1565" s="222" t="s">
        <v>1669</v>
      </c>
      <c r="Z1565" s="199"/>
      <c r="AA1565" s="218"/>
      <c r="AB1565" s="223">
        <v>0</v>
      </c>
      <c r="AC1565" s="224" t="s">
        <v>40</v>
      </c>
      <c r="AD1565" s="225">
        <f t="shared" si="491"/>
        <v>943</v>
      </c>
      <c r="AE1565" s="226">
        <f>CEILING(AD1565+AD1565*'[1]Nastavení cen'!$J$17,1)</f>
        <v>1377</v>
      </c>
      <c r="AF1565" s="226">
        <f t="shared" si="492"/>
        <v>0</v>
      </c>
      <c r="AG1565" s="227">
        <f>CEILING(AX1565+(AX1565*'[1]Nastavení cen'!$G$17),1)</f>
        <v>3500</v>
      </c>
      <c r="AH1565" s="227">
        <f>CEILING(AG1565*'[1]Nastavení cen'!$K$17,1)+AG1565</f>
        <v>4550</v>
      </c>
      <c r="AI1565" s="227">
        <f t="shared" si="509"/>
        <v>0</v>
      </c>
      <c r="AJ1565" s="228">
        <f t="shared" si="493"/>
        <v>5927</v>
      </c>
      <c r="AK1565" s="218"/>
      <c r="AL1565" s="229">
        <f t="shared" si="494"/>
        <v>0</v>
      </c>
      <c r="AM1565" s="204"/>
      <c r="AN1565" s="230">
        <v>20</v>
      </c>
      <c r="AO1565" s="231">
        <f t="shared" si="510"/>
        <v>0</v>
      </c>
      <c r="AP1565" s="232">
        <v>0.05</v>
      </c>
      <c r="AQ1565" s="233" t="s">
        <v>41</v>
      </c>
      <c r="AR1565" s="234">
        <f t="shared" si="511"/>
        <v>0</v>
      </c>
      <c r="AS1565" s="235"/>
      <c r="AT1565" s="236"/>
      <c r="AU1565" s="237"/>
      <c r="AV1565" s="238">
        <v>145</v>
      </c>
      <c r="AW1565" s="239">
        <f>'[1]Nastavení cen'!$H$17</f>
        <v>390</v>
      </c>
      <c r="AX1565" s="240">
        <v>3500</v>
      </c>
    </row>
    <row r="1566" spans="1:50" ht="17.25" hidden="1" customHeight="1" x14ac:dyDescent="0.3">
      <c r="A1566" s="213"/>
      <c r="B1566" s="214"/>
      <c r="C1566" s="215"/>
      <c r="D1566" s="186"/>
      <c r="E1566" s="184"/>
      <c r="F1566" s="185"/>
      <c r="G1566" s="186"/>
      <c r="H1566" s="186"/>
      <c r="I1566" s="187"/>
      <c r="J1566" s="188"/>
      <c r="K1566" s="216"/>
      <c r="L1566" s="186"/>
      <c r="M1566" s="186"/>
      <c r="N1566" s="187"/>
      <c r="O1566" s="191"/>
      <c r="P1566" s="464" t="s">
        <v>1497</v>
      </c>
      <c r="Q1566" s="218"/>
      <c r="R1566" s="219">
        <f t="shared" si="489"/>
        <v>0</v>
      </c>
      <c r="S1566" s="219">
        <f t="shared" si="490"/>
        <v>7</v>
      </c>
      <c r="T1566" s="195"/>
      <c r="U1566" s="196">
        <v>4</v>
      </c>
      <c r="V1566" s="89">
        <f t="shared" si="485"/>
        <v>0</v>
      </c>
      <c r="W1566" s="220" t="s">
        <v>1667</v>
      </c>
      <c r="X1566" s="221" t="s">
        <v>1668</v>
      </c>
      <c r="Y1566" s="222" t="s">
        <v>43</v>
      </c>
      <c r="Z1566" s="199"/>
      <c r="AA1566" s="199"/>
      <c r="AB1566" s="223">
        <v>0</v>
      </c>
      <c r="AC1566" s="224" t="s">
        <v>40</v>
      </c>
      <c r="AD1566" s="225">
        <f t="shared" si="491"/>
        <v>943</v>
      </c>
      <c r="AE1566" s="226">
        <f>CEILING(AD1566+AD1566*'[1]Nastavení cen'!$J$17,1)</f>
        <v>1377</v>
      </c>
      <c r="AF1566" s="226">
        <f t="shared" si="492"/>
        <v>0</v>
      </c>
      <c r="AG1566" s="227"/>
      <c r="AH1566" s="227"/>
      <c r="AI1566" s="227"/>
      <c r="AJ1566" s="228">
        <f t="shared" si="493"/>
        <v>1377</v>
      </c>
      <c r="AK1566" s="218"/>
      <c r="AL1566" s="229">
        <f t="shared" si="494"/>
        <v>0</v>
      </c>
      <c r="AM1566" s="204"/>
      <c r="AN1566" s="230" t="s">
        <v>41</v>
      </c>
      <c r="AO1566" s="231" t="s">
        <v>41</v>
      </c>
      <c r="AP1566" s="245" t="s">
        <v>41</v>
      </c>
      <c r="AQ1566" s="233" t="s">
        <v>41</v>
      </c>
      <c r="AR1566" s="234" t="s">
        <v>41</v>
      </c>
      <c r="AS1566" s="235"/>
      <c r="AT1566" s="236"/>
      <c r="AU1566" s="237"/>
      <c r="AV1566" s="238">
        <v>145</v>
      </c>
      <c r="AW1566" s="239">
        <f>'[1]Nastavení cen'!$H$17</f>
        <v>390</v>
      </c>
      <c r="AX1566" s="240"/>
    </row>
    <row r="1567" spans="1:50" ht="17.25" hidden="1" customHeight="1" x14ac:dyDescent="0.3">
      <c r="A1567" s="213"/>
      <c r="B1567" s="214"/>
      <c r="C1567" s="215"/>
      <c r="D1567" s="186"/>
      <c r="E1567" s="184"/>
      <c r="F1567" s="185"/>
      <c r="G1567" s="186"/>
      <c r="H1567" s="186"/>
      <c r="I1567" s="187"/>
      <c r="J1567" s="188"/>
      <c r="K1567" s="216"/>
      <c r="L1567" s="186"/>
      <c r="M1567" s="186"/>
      <c r="N1567" s="187"/>
      <c r="O1567" s="191"/>
      <c r="P1567" s="464" t="s">
        <v>1497</v>
      </c>
      <c r="Q1567" s="218"/>
      <c r="R1567" s="219">
        <f t="shared" si="489"/>
        <v>0</v>
      </c>
      <c r="S1567" s="219">
        <f t="shared" si="490"/>
        <v>7</v>
      </c>
      <c r="T1567" s="195"/>
      <c r="U1567" s="196">
        <v>7</v>
      </c>
      <c r="V1567" s="89">
        <f t="shared" si="485"/>
        <v>0</v>
      </c>
      <c r="W1567" s="220" t="s">
        <v>1667</v>
      </c>
      <c r="X1567" s="221" t="s">
        <v>1668</v>
      </c>
      <c r="Y1567" s="222" t="s">
        <v>1670</v>
      </c>
      <c r="Z1567" s="200"/>
      <c r="AA1567" s="390"/>
      <c r="AB1567" s="223">
        <v>0</v>
      </c>
      <c r="AC1567" s="224" t="s">
        <v>40</v>
      </c>
      <c r="AD1567" s="225">
        <f t="shared" si="491"/>
        <v>943</v>
      </c>
      <c r="AE1567" s="226">
        <f>CEILING(AD1567+AD1567*'[1]Nastavení cen'!$J$17,1)</f>
        <v>1377</v>
      </c>
      <c r="AF1567" s="226">
        <f t="shared" si="492"/>
        <v>0</v>
      </c>
      <c r="AG1567" s="241">
        <f>CEILING(AX1567+(AX1567*'[1]Nastavení cen'!$G$17),1)</f>
        <v>4119</v>
      </c>
      <c r="AH1567" s="242">
        <f>CEILING(AG1567*'[1]Nastavení cen'!$K$17,1)+AG1567</f>
        <v>5355</v>
      </c>
      <c r="AI1567" s="242">
        <f t="shared" ref="AI1567:AI1570" si="512">(AB1567*AH1567)</f>
        <v>0</v>
      </c>
      <c r="AJ1567" s="228">
        <f t="shared" si="493"/>
        <v>6732</v>
      </c>
      <c r="AK1567" s="218"/>
      <c r="AL1567" s="229">
        <f t="shared" si="494"/>
        <v>0</v>
      </c>
      <c r="AM1567" s="204"/>
      <c r="AN1567" s="230">
        <v>14</v>
      </c>
      <c r="AO1567" s="231">
        <f t="shared" ref="AO1567:AO1570" si="513">AB1567*AN1567</f>
        <v>0</v>
      </c>
      <c r="AP1567" s="232">
        <v>0.05</v>
      </c>
      <c r="AQ1567" s="233" t="s">
        <v>41</v>
      </c>
      <c r="AR1567" s="234">
        <f t="shared" ref="AR1567:AR1570" si="514">AO1567*AP1567</f>
        <v>0</v>
      </c>
      <c r="AS1567" s="235"/>
      <c r="AT1567" s="236"/>
      <c r="AU1567" s="237"/>
      <c r="AV1567" s="238">
        <v>145</v>
      </c>
      <c r="AW1567" s="239">
        <f>'[1]Nastavení cen'!$H$17</f>
        <v>390</v>
      </c>
      <c r="AX1567" s="240">
        <v>4119</v>
      </c>
    </row>
    <row r="1568" spans="1:50" ht="17.25" hidden="1" customHeight="1" x14ac:dyDescent="0.3">
      <c r="A1568" s="213"/>
      <c r="B1568" s="214"/>
      <c r="C1568" s="215"/>
      <c r="D1568" s="186"/>
      <c r="E1568" s="184"/>
      <c r="F1568" s="185"/>
      <c r="G1568" s="186"/>
      <c r="H1568" s="186"/>
      <c r="I1568" s="187"/>
      <c r="J1568" s="188"/>
      <c r="K1568" s="216"/>
      <c r="L1568" s="186"/>
      <c r="M1568" s="186"/>
      <c r="N1568" s="187"/>
      <c r="O1568" s="191"/>
      <c r="P1568" s="464" t="s">
        <v>1497</v>
      </c>
      <c r="Q1568" s="218"/>
      <c r="R1568" s="219">
        <f t="shared" si="489"/>
        <v>0</v>
      </c>
      <c r="S1568" s="219">
        <f t="shared" si="490"/>
        <v>7</v>
      </c>
      <c r="T1568" s="195"/>
      <c r="U1568" s="196">
        <v>7</v>
      </c>
      <c r="V1568" s="89">
        <f t="shared" si="485"/>
        <v>0</v>
      </c>
      <c r="W1568" s="220" t="s">
        <v>1667</v>
      </c>
      <c r="X1568" s="221" t="s">
        <v>1668</v>
      </c>
      <c r="Y1568" s="222" t="s">
        <v>1671</v>
      </c>
      <c r="Z1568" s="200"/>
      <c r="AA1568" s="390"/>
      <c r="AB1568" s="223">
        <v>0</v>
      </c>
      <c r="AC1568" s="224" t="s">
        <v>40</v>
      </c>
      <c r="AD1568" s="225">
        <f t="shared" si="491"/>
        <v>943</v>
      </c>
      <c r="AE1568" s="226">
        <f>CEILING(AD1568+AD1568*'[1]Nastavení cen'!$J$17,1)</f>
        <v>1377</v>
      </c>
      <c r="AF1568" s="226">
        <f t="shared" si="492"/>
        <v>0</v>
      </c>
      <c r="AG1568" s="241">
        <f>CEILING(AX1568+(AX1568*'[1]Nastavení cen'!$G$17),1)</f>
        <v>4571</v>
      </c>
      <c r="AH1568" s="242">
        <f>CEILING(AG1568*'[1]Nastavení cen'!$K$17,1)+AG1568</f>
        <v>5943</v>
      </c>
      <c r="AI1568" s="242">
        <f t="shared" si="512"/>
        <v>0</v>
      </c>
      <c r="AJ1568" s="228">
        <f t="shared" si="493"/>
        <v>7320</v>
      </c>
      <c r="AK1568" s="218"/>
      <c r="AL1568" s="229">
        <f t="shared" si="494"/>
        <v>0</v>
      </c>
      <c r="AM1568" s="204"/>
      <c r="AN1568" s="230">
        <v>14</v>
      </c>
      <c r="AO1568" s="231">
        <f t="shared" si="513"/>
        <v>0</v>
      </c>
      <c r="AP1568" s="232">
        <v>0.05</v>
      </c>
      <c r="AQ1568" s="233" t="s">
        <v>41</v>
      </c>
      <c r="AR1568" s="234">
        <f t="shared" si="514"/>
        <v>0</v>
      </c>
      <c r="AS1568" s="235"/>
      <c r="AT1568" s="236"/>
      <c r="AU1568" s="237"/>
      <c r="AV1568" s="238">
        <v>145</v>
      </c>
      <c r="AW1568" s="239">
        <f>'[1]Nastavení cen'!$H$17</f>
        <v>390</v>
      </c>
      <c r="AX1568" s="240">
        <v>4571</v>
      </c>
    </row>
    <row r="1569" spans="1:50" ht="17.25" hidden="1" customHeight="1" x14ac:dyDescent="0.3">
      <c r="A1569" s="213"/>
      <c r="B1569" s="214"/>
      <c r="C1569" s="215"/>
      <c r="D1569" s="186"/>
      <c r="E1569" s="184"/>
      <c r="F1569" s="185"/>
      <c r="G1569" s="186"/>
      <c r="H1569" s="186"/>
      <c r="I1569" s="187"/>
      <c r="J1569" s="188"/>
      <c r="K1569" s="216"/>
      <c r="L1569" s="186"/>
      <c r="M1569" s="186"/>
      <c r="N1569" s="187"/>
      <c r="O1569" s="191"/>
      <c r="P1569" s="464" t="s">
        <v>1497</v>
      </c>
      <c r="Q1569" s="218"/>
      <c r="R1569" s="219">
        <f t="shared" si="489"/>
        <v>0</v>
      </c>
      <c r="S1569" s="219">
        <f t="shared" si="490"/>
        <v>7</v>
      </c>
      <c r="T1569" s="195"/>
      <c r="U1569" s="196">
        <v>7</v>
      </c>
      <c r="V1569" s="89">
        <f t="shared" si="485"/>
        <v>0</v>
      </c>
      <c r="W1569" s="220" t="s">
        <v>1667</v>
      </c>
      <c r="X1569" s="221" t="s">
        <v>1668</v>
      </c>
      <c r="Y1569" s="222" t="s">
        <v>1672</v>
      </c>
      <c r="Z1569" s="200"/>
      <c r="AA1569" s="390"/>
      <c r="AB1569" s="223">
        <v>0</v>
      </c>
      <c r="AC1569" s="224" t="s">
        <v>40</v>
      </c>
      <c r="AD1569" s="225">
        <f t="shared" si="491"/>
        <v>943</v>
      </c>
      <c r="AE1569" s="226">
        <f>CEILING(AD1569+AD1569*'[1]Nastavení cen'!$J$17,1)</f>
        <v>1377</v>
      </c>
      <c r="AF1569" s="226">
        <f t="shared" si="492"/>
        <v>0</v>
      </c>
      <c r="AG1569" s="241">
        <f>CEILING(AX1569+(AX1569*'[1]Nastavení cen'!$G$17),1)</f>
        <v>3070</v>
      </c>
      <c r="AH1569" s="242">
        <f>CEILING(AG1569*'[1]Nastavení cen'!$K$17,1)+AG1569</f>
        <v>3991</v>
      </c>
      <c r="AI1569" s="242">
        <f t="shared" si="512"/>
        <v>0</v>
      </c>
      <c r="AJ1569" s="228">
        <f t="shared" si="493"/>
        <v>5368</v>
      </c>
      <c r="AK1569" s="218"/>
      <c r="AL1569" s="229">
        <f t="shared" si="494"/>
        <v>0</v>
      </c>
      <c r="AM1569" s="204"/>
      <c r="AN1569" s="230">
        <v>14</v>
      </c>
      <c r="AO1569" s="231">
        <f t="shared" si="513"/>
        <v>0</v>
      </c>
      <c r="AP1569" s="232">
        <v>0.05</v>
      </c>
      <c r="AQ1569" s="233" t="s">
        <v>41</v>
      </c>
      <c r="AR1569" s="234">
        <f t="shared" si="514"/>
        <v>0</v>
      </c>
      <c r="AS1569" s="235"/>
      <c r="AT1569" s="236"/>
      <c r="AU1569" s="237"/>
      <c r="AV1569" s="238">
        <v>145</v>
      </c>
      <c r="AW1569" s="239">
        <f>'[1]Nastavení cen'!$H$17</f>
        <v>390</v>
      </c>
      <c r="AX1569" s="240">
        <v>3070</v>
      </c>
    </row>
    <row r="1570" spans="1:50" ht="17.25" hidden="1" customHeight="1" x14ac:dyDescent="0.3">
      <c r="A1570" s="213"/>
      <c r="B1570" s="214"/>
      <c r="C1570" s="215"/>
      <c r="D1570" s="186"/>
      <c r="E1570" s="184"/>
      <c r="F1570" s="185"/>
      <c r="G1570" s="186"/>
      <c r="H1570" s="186"/>
      <c r="I1570" s="187"/>
      <c r="J1570" s="188"/>
      <c r="K1570" s="216"/>
      <c r="L1570" s="186"/>
      <c r="M1570" s="186"/>
      <c r="N1570" s="187"/>
      <c r="O1570" s="191"/>
      <c r="P1570" s="464" t="s">
        <v>1497</v>
      </c>
      <c r="Q1570" s="218"/>
      <c r="R1570" s="219">
        <f t="shared" si="489"/>
        <v>0</v>
      </c>
      <c r="S1570" s="219">
        <f t="shared" si="490"/>
        <v>7</v>
      </c>
      <c r="T1570" s="195"/>
      <c r="U1570" s="196">
        <v>5</v>
      </c>
      <c r="V1570" s="89">
        <f t="shared" si="485"/>
        <v>0</v>
      </c>
      <c r="W1570" s="220" t="s">
        <v>1662</v>
      </c>
      <c r="X1570" s="221" t="s">
        <v>1673</v>
      </c>
      <c r="Y1570" s="222" t="s">
        <v>1674</v>
      </c>
      <c r="Z1570" s="199"/>
      <c r="AA1570" s="218"/>
      <c r="AB1570" s="223">
        <v>0</v>
      </c>
      <c r="AC1570" s="224" t="s">
        <v>40</v>
      </c>
      <c r="AD1570" s="225">
        <f t="shared" si="491"/>
        <v>943</v>
      </c>
      <c r="AE1570" s="226">
        <f>CEILING(AD1570+AD1570*'[1]Nastavení cen'!$J$17,1)</f>
        <v>1377</v>
      </c>
      <c r="AF1570" s="226">
        <f t="shared" si="492"/>
        <v>0</v>
      </c>
      <c r="AG1570" s="227">
        <f>CEILING(AX1570+(AX1570*'[1]Nastavení cen'!$G$17),1)</f>
        <v>4000</v>
      </c>
      <c r="AH1570" s="227">
        <f>CEILING(AG1570*'[1]Nastavení cen'!$K$17,1)+AG1570</f>
        <v>5200</v>
      </c>
      <c r="AI1570" s="227">
        <f t="shared" si="512"/>
        <v>0</v>
      </c>
      <c r="AJ1570" s="228">
        <f t="shared" si="493"/>
        <v>6577</v>
      </c>
      <c r="AK1570" s="218"/>
      <c r="AL1570" s="229">
        <f t="shared" si="494"/>
        <v>0</v>
      </c>
      <c r="AM1570" s="204"/>
      <c r="AN1570" s="230">
        <v>15</v>
      </c>
      <c r="AO1570" s="231">
        <f t="shared" si="513"/>
        <v>0</v>
      </c>
      <c r="AP1570" s="232">
        <v>0.05</v>
      </c>
      <c r="AQ1570" s="233" t="s">
        <v>41</v>
      </c>
      <c r="AR1570" s="234">
        <f t="shared" si="514"/>
        <v>0</v>
      </c>
      <c r="AS1570" s="235"/>
      <c r="AT1570" s="236"/>
      <c r="AU1570" s="237"/>
      <c r="AV1570" s="238">
        <v>145</v>
      </c>
      <c r="AW1570" s="239">
        <f>'[1]Nastavení cen'!$H$17</f>
        <v>390</v>
      </c>
      <c r="AX1570" s="240">
        <v>4000</v>
      </c>
    </row>
    <row r="1571" spans="1:50" ht="17.25" hidden="1" customHeight="1" x14ac:dyDescent="0.3">
      <c r="A1571" s="213"/>
      <c r="B1571" s="214"/>
      <c r="C1571" s="215"/>
      <c r="D1571" s="186"/>
      <c r="E1571" s="184"/>
      <c r="F1571" s="185"/>
      <c r="G1571" s="186"/>
      <c r="H1571" s="186"/>
      <c r="I1571" s="187"/>
      <c r="J1571" s="188"/>
      <c r="K1571" s="216"/>
      <c r="L1571" s="186"/>
      <c r="M1571" s="186"/>
      <c r="N1571" s="187"/>
      <c r="O1571" s="191"/>
      <c r="P1571" s="464" t="s">
        <v>1497</v>
      </c>
      <c r="Q1571" s="218"/>
      <c r="R1571" s="219">
        <f t="shared" si="489"/>
        <v>0</v>
      </c>
      <c r="S1571" s="219">
        <f t="shared" si="490"/>
        <v>7</v>
      </c>
      <c r="T1571" s="195"/>
      <c r="U1571" s="196">
        <v>4</v>
      </c>
      <c r="V1571" s="89">
        <f t="shared" si="485"/>
        <v>0</v>
      </c>
      <c r="W1571" s="220" t="s">
        <v>1662</v>
      </c>
      <c r="X1571" s="221" t="s">
        <v>1673</v>
      </c>
      <c r="Y1571" s="222" t="s">
        <v>43</v>
      </c>
      <c r="Z1571" s="199"/>
      <c r="AA1571" s="199"/>
      <c r="AB1571" s="223">
        <v>0</v>
      </c>
      <c r="AC1571" s="224" t="s">
        <v>40</v>
      </c>
      <c r="AD1571" s="225">
        <f t="shared" si="491"/>
        <v>943</v>
      </c>
      <c r="AE1571" s="226">
        <f>CEILING(AD1571+AD1571*'[1]Nastavení cen'!$J$17,1)</f>
        <v>1377</v>
      </c>
      <c r="AF1571" s="226">
        <f t="shared" si="492"/>
        <v>0</v>
      </c>
      <c r="AG1571" s="227"/>
      <c r="AH1571" s="227"/>
      <c r="AI1571" s="227"/>
      <c r="AJ1571" s="228">
        <f t="shared" si="493"/>
        <v>1377</v>
      </c>
      <c r="AK1571" s="218"/>
      <c r="AL1571" s="229">
        <f t="shared" si="494"/>
        <v>0</v>
      </c>
      <c r="AM1571" s="204"/>
      <c r="AN1571" s="230" t="s">
        <v>41</v>
      </c>
      <c r="AO1571" s="231" t="s">
        <v>41</v>
      </c>
      <c r="AP1571" s="245" t="s">
        <v>41</v>
      </c>
      <c r="AQ1571" s="233" t="s">
        <v>41</v>
      </c>
      <c r="AR1571" s="234" t="s">
        <v>41</v>
      </c>
      <c r="AS1571" s="235"/>
      <c r="AT1571" s="236"/>
      <c r="AU1571" s="237"/>
      <c r="AV1571" s="238">
        <v>145</v>
      </c>
      <c r="AW1571" s="239">
        <f>'[1]Nastavení cen'!$H$17</f>
        <v>390</v>
      </c>
      <c r="AX1571" s="240"/>
    </row>
    <row r="1572" spans="1:50" ht="17.25" hidden="1" customHeight="1" x14ac:dyDescent="0.3">
      <c r="A1572" s="213"/>
      <c r="B1572" s="214"/>
      <c r="C1572" s="215"/>
      <c r="D1572" s="186"/>
      <c r="E1572" s="184"/>
      <c r="F1572" s="185"/>
      <c r="G1572" s="186"/>
      <c r="H1572" s="186"/>
      <c r="I1572" s="187"/>
      <c r="J1572" s="188"/>
      <c r="K1572" s="216"/>
      <c r="L1572" s="186"/>
      <c r="M1572" s="186"/>
      <c r="N1572" s="187"/>
      <c r="O1572" s="191"/>
      <c r="P1572" s="464" t="s">
        <v>1497</v>
      </c>
      <c r="Q1572" s="218"/>
      <c r="R1572" s="219">
        <f t="shared" si="489"/>
        <v>0</v>
      </c>
      <c r="S1572" s="219">
        <f t="shared" si="490"/>
        <v>7</v>
      </c>
      <c r="T1572" s="195"/>
      <c r="U1572" s="196">
        <v>5</v>
      </c>
      <c r="V1572" s="89">
        <f t="shared" si="485"/>
        <v>0</v>
      </c>
      <c r="W1572" s="220" t="s">
        <v>1667</v>
      </c>
      <c r="X1572" s="221" t="s">
        <v>1675</v>
      </c>
      <c r="Y1572" s="222" t="s">
        <v>1676</v>
      </c>
      <c r="Z1572" s="199"/>
      <c r="AA1572" s="218"/>
      <c r="AB1572" s="223">
        <v>0</v>
      </c>
      <c r="AC1572" s="224" t="s">
        <v>40</v>
      </c>
      <c r="AD1572" s="225">
        <f t="shared" si="491"/>
        <v>943</v>
      </c>
      <c r="AE1572" s="226">
        <f>CEILING(AD1572+AD1572*'[1]Nastavení cen'!$J$17,1)</f>
        <v>1377</v>
      </c>
      <c r="AF1572" s="226">
        <f t="shared" si="492"/>
        <v>0</v>
      </c>
      <c r="AG1572" s="227">
        <f>CEILING(AX1572+(AX1572*'[1]Nastavení cen'!$G$17),1)</f>
        <v>4000</v>
      </c>
      <c r="AH1572" s="227">
        <f>CEILING(AG1572*'[1]Nastavení cen'!$K$17,1)+AG1572</f>
        <v>5200</v>
      </c>
      <c r="AI1572" s="227">
        <f t="shared" ref="AI1572:AI1573" si="515">(AB1572*AH1572)</f>
        <v>0</v>
      </c>
      <c r="AJ1572" s="228">
        <f t="shared" si="493"/>
        <v>6577</v>
      </c>
      <c r="AK1572" s="218"/>
      <c r="AL1572" s="229">
        <f t="shared" si="494"/>
        <v>0</v>
      </c>
      <c r="AM1572" s="204"/>
      <c r="AN1572" s="230">
        <v>20</v>
      </c>
      <c r="AO1572" s="231">
        <f t="shared" ref="AO1572:AO1573" si="516">AB1572*AN1572</f>
        <v>0</v>
      </c>
      <c r="AP1572" s="232">
        <v>0.05</v>
      </c>
      <c r="AQ1572" s="233" t="s">
        <v>41</v>
      </c>
      <c r="AR1572" s="234">
        <f t="shared" ref="AR1572:AR1573" si="517">AO1572*AP1572</f>
        <v>0</v>
      </c>
      <c r="AS1572" s="235"/>
      <c r="AT1572" s="236"/>
      <c r="AU1572" s="237"/>
      <c r="AV1572" s="238">
        <v>145</v>
      </c>
      <c r="AW1572" s="239">
        <f>'[1]Nastavení cen'!$H$17</f>
        <v>390</v>
      </c>
      <c r="AX1572" s="240">
        <v>4000</v>
      </c>
    </row>
    <row r="1573" spans="1:50" ht="17.25" hidden="1" customHeight="1" x14ac:dyDescent="0.3">
      <c r="A1573" s="213"/>
      <c r="B1573" s="214"/>
      <c r="C1573" s="215"/>
      <c r="D1573" s="186"/>
      <c r="E1573" s="184"/>
      <c r="F1573" s="185"/>
      <c r="G1573" s="186"/>
      <c r="H1573" s="186"/>
      <c r="I1573" s="187"/>
      <c r="J1573" s="188"/>
      <c r="K1573" s="216"/>
      <c r="L1573" s="186"/>
      <c r="M1573" s="186"/>
      <c r="N1573" s="187"/>
      <c r="O1573" s="191"/>
      <c r="P1573" s="464" t="s">
        <v>1497</v>
      </c>
      <c r="Q1573" s="218"/>
      <c r="R1573" s="219">
        <f t="shared" si="489"/>
        <v>0</v>
      </c>
      <c r="S1573" s="219">
        <f t="shared" si="490"/>
        <v>7</v>
      </c>
      <c r="T1573" s="195"/>
      <c r="U1573" s="196">
        <v>7</v>
      </c>
      <c r="V1573" s="89">
        <f t="shared" si="485"/>
        <v>0</v>
      </c>
      <c r="W1573" s="220" t="s">
        <v>1667</v>
      </c>
      <c r="X1573" s="221" t="s">
        <v>1675</v>
      </c>
      <c r="Y1573" s="222" t="s">
        <v>1677</v>
      </c>
      <c r="Z1573" s="200"/>
      <c r="AA1573" s="390"/>
      <c r="AB1573" s="223">
        <v>0</v>
      </c>
      <c r="AC1573" s="224" t="s">
        <v>40</v>
      </c>
      <c r="AD1573" s="225">
        <f t="shared" si="491"/>
        <v>943</v>
      </c>
      <c r="AE1573" s="226">
        <f>CEILING(AD1573+AD1573*'[1]Nastavení cen'!$J$17,1)</f>
        <v>1377</v>
      </c>
      <c r="AF1573" s="226">
        <f t="shared" si="492"/>
        <v>0</v>
      </c>
      <c r="AG1573" s="241">
        <f>CEILING(AX1573+(AX1573*'[1]Nastavení cen'!$G$17),1)</f>
        <v>4464</v>
      </c>
      <c r="AH1573" s="242">
        <f>CEILING(AG1573*'[1]Nastavení cen'!$K$17,1)+AG1573</f>
        <v>5804</v>
      </c>
      <c r="AI1573" s="242">
        <f t="shared" si="515"/>
        <v>0</v>
      </c>
      <c r="AJ1573" s="228">
        <f t="shared" si="493"/>
        <v>7181</v>
      </c>
      <c r="AK1573" s="218"/>
      <c r="AL1573" s="229">
        <f t="shared" si="494"/>
        <v>0</v>
      </c>
      <c r="AM1573" s="204"/>
      <c r="AN1573" s="230">
        <v>14</v>
      </c>
      <c r="AO1573" s="231">
        <f t="shared" si="516"/>
        <v>0</v>
      </c>
      <c r="AP1573" s="232">
        <v>0.05</v>
      </c>
      <c r="AQ1573" s="233" t="s">
        <v>41</v>
      </c>
      <c r="AR1573" s="234">
        <f t="shared" si="517"/>
        <v>0</v>
      </c>
      <c r="AS1573" s="235"/>
      <c r="AT1573" s="236"/>
      <c r="AU1573" s="237"/>
      <c r="AV1573" s="238">
        <v>145</v>
      </c>
      <c r="AW1573" s="239">
        <f>'[1]Nastavení cen'!$H$17</f>
        <v>390</v>
      </c>
      <c r="AX1573" s="240">
        <v>4464</v>
      </c>
    </row>
    <row r="1574" spans="1:50" ht="17.25" hidden="1" customHeight="1" x14ac:dyDescent="0.3">
      <c r="A1574" s="213"/>
      <c r="B1574" s="214"/>
      <c r="C1574" s="215"/>
      <c r="D1574" s="186"/>
      <c r="E1574" s="184"/>
      <c r="F1574" s="185"/>
      <c r="G1574" s="186"/>
      <c r="H1574" s="186"/>
      <c r="I1574" s="187"/>
      <c r="J1574" s="188"/>
      <c r="K1574" s="216"/>
      <c r="L1574" s="186"/>
      <c r="M1574" s="186"/>
      <c r="N1574" s="187"/>
      <c r="O1574" s="191"/>
      <c r="P1574" s="464" t="s">
        <v>1497</v>
      </c>
      <c r="Q1574" s="218"/>
      <c r="R1574" s="219">
        <f t="shared" si="489"/>
        <v>0</v>
      </c>
      <c r="S1574" s="219">
        <f t="shared" si="490"/>
        <v>7</v>
      </c>
      <c r="T1574" s="195"/>
      <c r="U1574" s="196">
        <v>4</v>
      </c>
      <c r="V1574" s="89">
        <f t="shared" si="485"/>
        <v>0</v>
      </c>
      <c r="W1574" s="220" t="s">
        <v>1667</v>
      </c>
      <c r="X1574" s="221" t="s">
        <v>1675</v>
      </c>
      <c r="Y1574" s="222" t="s">
        <v>43</v>
      </c>
      <c r="Z1574" s="199"/>
      <c r="AA1574" s="199"/>
      <c r="AB1574" s="223">
        <v>0</v>
      </c>
      <c r="AC1574" s="224" t="s">
        <v>40</v>
      </c>
      <c r="AD1574" s="225">
        <f t="shared" si="491"/>
        <v>943</v>
      </c>
      <c r="AE1574" s="226">
        <f>CEILING(AD1574+AD1574*'[1]Nastavení cen'!$J$17,1)</f>
        <v>1377</v>
      </c>
      <c r="AF1574" s="226">
        <f t="shared" si="492"/>
        <v>0</v>
      </c>
      <c r="AG1574" s="227"/>
      <c r="AH1574" s="227"/>
      <c r="AI1574" s="227"/>
      <c r="AJ1574" s="228">
        <f t="shared" si="493"/>
        <v>1377</v>
      </c>
      <c r="AK1574" s="218"/>
      <c r="AL1574" s="229">
        <f t="shared" si="494"/>
        <v>0</v>
      </c>
      <c r="AM1574" s="204"/>
      <c r="AN1574" s="230" t="s">
        <v>41</v>
      </c>
      <c r="AO1574" s="231" t="s">
        <v>41</v>
      </c>
      <c r="AP1574" s="245" t="s">
        <v>41</v>
      </c>
      <c r="AQ1574" s="233" t="s">
        <v>41</v>
      </c>
      <c r="AR1574" s="234" t="s">
        <v>41</v>
      </c>
      <c r="AS1574" s="235"/>
      <c r="AT1574" s="236"/>
      <c r="AU1574" s="237"/>
      <c r="AV1574" s="238">
        <v>145</v>
      </c>
      <c r="AW1574" s="239">
        <f>'[1]Nastavení cen'!$H$17</f>
        <v>390</v>
      </c>
      <c r="AX1574" s="240"/>
    </row>
    <row r="1575" spans="1:50" ht="17.25" hidden="1" customHeight="1" x14ac:dyDescent="0.3">
      <c r="A1575" s="213"/>
      <c r="B1575" s="214"/>
      <c r="C1575" s="215"/>
      <c r="D1575" s="186"/>
      <c r="E1575" s="184"/>
      <c r="F1575" s="185"/>
      <c r="G1575" s="186"/>
      <c r="H1575" s="186"/>
      <c r="I1575" s="187"/>
      <c r="J1575" s="188"/>
      <c r="K1575" s="216"/>
      <c r="L1575" s="186"/>
      <c r="M1575" s="186"/>
      <c r="N1575" s="187"/>
      <c r="O1575" s="191"/>
      <c r="P1575" s="464" t="s">
        <v>1497</v>
      </c>
      <c r="Q1575" s="218"/>
      <c r="R1575" s="219">
        <f t="shared" si="489"/>
        <v>0</v>
      </c>
      <c r="S1575" s="219">
        <f t="shared" si="490"/>
        <v>7</v>
      </c>
      <c r="T1575" s="195"/>
      <c r="U1575" s="196">
        <v>7</v>
      </c>
      <c r="V1575" s="89">
        <f t="shared" si="485"/>
        <v>0</v>
      </c>
      <c r="W1575" s="220" t="s">
        <v>1667</v>
      </c>
      <c r="X1575" s="221" t="s">
        <v>1675</v>
      </c>
      <c r="Y1575" s="222" t="s">
        <v>1678</v>
      </c>
      <c r="Z1575" s="200"/>
      <c r="AA1575" s="390"/>
      <c r="AB1575" s="223">
        <v>0</v>
      </c>
      <c r="AC1575" s="224" t="s">
        <v>40</v>
      </c>
      <c r="AD1575" s="225">
        <f t="shared" si="491"/>
        <v>943</v>
      </c>
      <c r="AE1575" s="226">
        <f>CEILING(AD1575+AD1575*'[1]Nastavení cen'!$J$17,1)</f>
        <v>1377</v>
      </c>
      <c r="AF1575" s="226">
        <f t="shared" si="492"/>
        <v>0</v>
      </c>
      <c r="AG1575" s="241">
        <f>CEILING(AX1575+(AX1575*'[1]Nastavení cen'!$G$17),1)</f>
        <v>5769</v>
      </c>
      <c r="AH1575" s="242">
        <f>CEILING(AG1575*'[1]Nastavení cen'!$K$17,1)+AG1575</f>
        <v>7500</v>
      </c>
      <c r="AI1575" s="242">
        <f t="shared" ref="AI1575:AI1576" si="518">(AB1575*AH1575)</f>
        <v>0</v>
      </c>
      <c r="AJ1575" s="228">
        <f t="shared" si="493"/>
        <v>8877</v>
      </c>
      <c r="AK1575" s="218"/>
      <c r="AL1575" s="229">
        <f t="shared" si="494"/>
        <v>0</v>
      </c>
      <c r="AM1575" s="204"/>
      <c r="AN1575" s="230">
        <v>15</v>
      </c>
      <c r="AO1575" s="231">
        <f t="shared" ref="AO1575:AO1576" si="519">AB1575*AN1575</f>
        <v>0</v>
      </c>
      <c r="AP1575" s="232">
        <v>0.05</v>
      </c>
      <c r="AQ1575" s="233" t="s">
        <v>41</v>
      </c>
      <c r="AR1575" s="234">
        <f t="shared" ref="AR1575:AR1576" si="520">AO1575*AP1575</f>
        <v>0</v>
      </c>
      <c r="AS1575" s="235"/>
      <c r="AT1575" s="236"/>
      <c r="AU1575" s="237"/>
      <c r="AV1575" s="238">
        <v>145</v>
      </c>
      <c r="AW1575" s="239">
        <f>'[1]Nastavení cen'!$H$17</f>
        <v>390</v>
      </c>
      <c r="AX1575" s="240">
        <v>5769</v>
      </c>
    </row>
    <row r="1576" spans="1:50" ht="17.25" hidden="1" customHeight="1" x14ac:dyDescent="0.3">
      <c r="A1576" s="213"/>
      <c r="B1576" s="214"/>
      <c r="C1576" s="215"/>
      <c r="D1576" s="186"/>
      <c r="E1576" s="184"/>
      <c r="F1576" s="185"/>
      <c r="G1576" s="186"/>
      <c r="H1576" s="186"/>
      <c r="I1576" s="187"/>
      <c r="J1576" s="188"/>
      <c r="K1576" s="216"/>
      <c r="L1576" s="186"/>
      <c r="M1576" s="186"/>
      <c r="N1576" s="187"/>
      <c r="O1576" s="191"/>
      <c r="P1576" s="464" t="s">
        <v>1497</v>
      </c>
      <c r="Q1576" s="218"/>
      <c r="R1576" s="219">
        <f t="shared" si="489"/>
        <v>0</v>
      </c>
      <c r="S1576" s="219">
        <f t="shared" si="490"/>
        <v>7</v>
      </c>
      <c r="T1576" s="195"/>
      <c r="U1576" s="196">
        <v>5</v>
      </c>
      <c r="V1576" s="89">
        <f t="shared" si="485"/>
        <v>0</v>
      </c>
      <c r="W1576" s="220" t="s">
        <v>1679</v>
      </c>
      <c r="X1576" s="221" t="s">
        <v>1680</v>
      </c>
      <c r="Y1576" s="222" t="s">
        <v>1681</v>
      </c>
      <c r="Z1576" s="199"/>
      <c r="AA1576" s="218"/>
      <c r="AB1576" s="223">
        <v>0</v>
      </c>
      <c r="AC1576" s="224" t="s">
        <v>40</v>
      </c>
      <c r="AD1576" s="225">
        <f t="shared" si="491"/>
        <v>202</v>
      </c>
      <c r="AE1576" s="226">
        <f>CEILING(AD1576+AD1576*'[1]Nastavení cen'!$J$17,1)</f>
        <v>295</v>
      </c>
      <c r="AF1576" s="226">
        <f t="shared" si="492"/>
        <v>0</v>
      </c>
      <c r="AG1576" s="227">
        <f>CEILING(AX1576+(AX1576*'[1]Nastavení cen'!$G$17),1)</f>
        <v>500</v>
      </c>
      <c r="AH1576" s="227">
        <f>CEILING(AG1576*'[1]Nastavení cen'!$K$17,1)+AG1576</f>
        <v>650</v>
      </c>
      <c r="AI1576" s="227">
        <f t="shared" si="518"/>
        <v>0</v>
      </c>
      <c r="AJ1576" s="228">
        <f t="shared" si="493"/>
        <v>945</v>
      </c>
      <c r="AK1576" s="218"/>
      <c r="AL1576" s="229">
        <f t="shared" si="494"/>
        <v>0</v>
      </c>
      <c r="AM1576" s="204"/>
      <c r="AN1576" s="230">
        <v>0.3</v>
      </c>
      <c r="AO1576" s="231">
        <f t="shared" si="519"/>
        <v>0</v>
      </c>
      <c r="AP1576" s="232">
        <v>0.05</v>
      </c>
      <c r="AQ1576" s="233" t="s">
        <v>41</v>
      </c>
      <c r="AR1576" s="234">
        <f t="shared" si="520"/>
        <v>0</v>
      </c>
      <c r="AS1576" s="235"/>
      <c r="AT1576" s="236"/>
      <c r="AU1576" s="237"/>
      <c r="AV1576" s="238">
        <v>31</v>
      </c>
      <c r="AW1576" s="239">
        <f>'[1]Nastavení cen'!$H$17</f>
        <v>390</v>
      </c>
      <c r="AX1576" s="240">
        <v>500</v>
      </c>
    </row>
    <row r="1577" spans="1:50" ht="17.25" hidden="1" customHeight="1" x14ac:dyDescent="0.3">
      <c r="A1577" s="213"/>
      <c r="B1577" s="214"/>
      <c r="C1577" s="215"/>
      <c r="D1577" s="186"/>
      <c r="E1577" s="184"/>
      <c r="F1577" s="185"/>
      <c r="G1577" s="186"/>
      <c r="H1577" s="186"/>
      <c r="I1577" s="187"/>
      <c r="J1577" s="188"/>
      <c r="K1577" s="216"/>
      <c r="L1577" s="186"/>
      <c r="M1577" s="186"/>
      <c r="N1577" s="187"/>
      <c r="O1577" s="191"/>
      <c r="P1577" s="464" t="s">
        <v>1497</v>
      </c>
      <c r="Q1577" s="218"/>
      <c r="R1577" s="219">
        <f t="shared" si="489"/>
        <v>0</v>
      </c>
      <c r="S1577" s="219">
        <f t="shared" si="490"/>
        <v>7</v>
      </c>
      <c r="T1577" s="195"/>
      <c r="U1577" s="196">
        <v>4</v>
      </c>
      <c r="V1577" s="89">
        <f t="shared" si="485"/>
        <v>0</v>
      </c>
      <c r="W1577" s="220" t="s">
        <v>1679</v>
      </c>
      <c r="X1577" s="221" t="s">
        <v>1680</v>
      </c>
      <c r="Y1577" s="222" t="s">
        <v>43</v>
      </c>
      <c r="Z1577" s="199"/>
      <c r="AA1577" s="218"/>
      <c r="AB1577" s="223">
        <v>0</v>
      </c>
      <c r="AC1577" s="224" t="s">
        <v>40</v>
      </c>
      <c r="AD1577" s="225">
        <f t="shared" si="491"/>
        <v>943</v>
      </c>
      <c r="AE1577" s="226">
        <f>CEILING(AD1577+AD1577*'[1]Nastavení cen'!$J$17,1)</f>
        <v>1377</v>
      </c>
      <c r="AF1577" s="226">
        <f t="shared" si="492"/>
        <v>0</v>
      </c>
      <c r="AG1577" s="241"/>
      <c r="AH1577" s="242"/>
      <c r="AI1577" s="242"/>
      <c r="AJ1577" s="228">
        <f t="shared" si="493"/>
        <v>1377</v>
      </c>
      <c r="AK1577" s="218"/>
      <c r="AL1577" s="229">
        <f t="shared" si="494"/>
        <v>0</v>
      </c>
      <c r="AM1577" s="204"/>
      <c r="AN1577" s="230" t="s">
        <v>41</v>
      </c>
      <c r="AO1577" s="231" t="s">
        <v>41</v>
      </c>
      <c r="AP1577" s="245" t="s">
        <v>41</v>
      </c>
      <c r="AQ1577" s="233" t="s">
        <v>41</v>
      </c>
      <c r="AR1577" s="234" t="s">
        <v>41</v>
      </c>
      <c r="AS1577" s="235"/>
      <c r="AT1577" s="236"/>
      <c r="AU1577" s="237"/>
      <c r="AV1577" s="238">
        <v>145</v>
      </c>
      <c r="AW1577" s="239">
        <f>'[1]Nastavení cen'!$H$17</f>
        <v>390</v>
      </c>
      <c r="AX1577" s="240"/>
    </row>
    <row r="1578" spans="1:50" ht="17.25" hidden="1" customHeight="1" x14ac:dyDescent="0.3">
      <c r="A1578" s="213"/>
      <c r="B1578" s="214"/>
      <c r="C1578" s="215"/>
      <c r="D1578" s="186"/>
      <c r="E1578" s="184"/>
      <c r="F1578" s="185"/>
      <c r="G1578" s="186"/>
      <c r="H1578" s="186"/>
      <c r="I1578" s="187"/>
      <c r="J1578" s="188"/>
      <c r="K1578" s="216"/>
      <c r="L1578" s="186"/>
      <c r="M1578" s="186"/>
      <c r="N1578" s="187"/>
      <c r="O1578" s="191"/>
      <c r="P1578" s="464" t="s">
        <v>1497</v>
      </c>
      <c r="Q1578" s="218"/>
      <c r="R1578" s="219">
        <f t="shared" si="489"/>
        <v>0</v>
      </c>
      <c r="S1578" s="219">
        <f t="shared" si="490"/>
        <v>7</v>
      </c>
      <c r="T1578" s="195"/>
      <c r="U1578" s="196">
        <v>7</v>
      </c>
      <c r="V1578" s="89">
        <f t="shared" si="485"/>
        <v>0</v>
      </c>
      <c r="W1578" s="220" t="s">
        <v>1682</v>
      </c>
      <c r="X1578" s="221" t="s">
        <v>1683</v>
      </c>
      <c r="Y1578" s="222" t="s">
        <v>1684</v>
      </c>
      <c r="Z1578" s="200"/>
      <c r="AA1578" s="390"/>
      <c r="AB1578" s="223">
        <v>0</v>
      </c>
      <c r="AC1578" s="224" t="s">
        <v>40</v>
      </c>
      <c r="AD1578" s="225">
        <f t="shared" si="491"/>
        <v>891</v>
      </c>
      <c r="AE1578" s="226">
        <f>CEILING(AD1578+AD1578*'[1]Nastavení cen'!$J$17,1)</f>
        <v>1301</v>
      </c>
      <c r="AF1578" s="226">
        <f t="shared" si="492"/>
        <v>0</v>
      </c>
      <c r="AG1578" s="241">
        <f>CEILING(AX1578+(AX1578*'[1]Nastavení cen'!$G$17),1)</f>
        <v>2390</v>
      </c>
      <c r="AH1578" s="242">
        <f>CEILING(AG1578*'[1]Nastavení cen'!$K$17,1)+AG1578</f>
        <v>3107</v>
      </c>
      <c r="AI1578" s="242">
        <f t="shared" ref="AI1578:AI1581" si="521">(AB1578*AH1578)</f>
        <v>0</v>
      </c>
      <c r="AJ1578" s="228">
        <f t="shared" si="493"/>
        <v>4408</v>
      </c>
      <c r="AK1578" s="218"/>
      <c r="AL1578" s="229">
        <f t="shared" si="494"/>
        <v>0</v>
      </c>
      <c r="AM1578" s="204"/>
      <c r="AN1578" s="230">
        <v>15</v>
      </c>
      <c r="AO1578" s="231">
        <f t="shared" ref="AO1578:AO1581" si="522">AB1578*AN1578</f>
        <v>0</v>
      </c>
      <c r="AP1578" s="232">
        <v>0.05</v>
      </c>
      <c r="AQ1578" s="233" t="s">
        <v>41</v>
      </c>
      <c r="AR1578" s="234">
        <f t="shared" ref="AR1578:AR1581" si="523">AO1578*AP1578</f>
        <v>0</v>
      </c>
      <c r="AS1578" s="235"/>
      <c r="AT1578" s="236"/>
      <c r="AU1578" s="237"/>
      <c r="AV1578" s="238">
        <v>137</v>
      </c>
      <c r="AW1578" s="239">
        <f>'[1]Nastavení cen'!$H$17</f>
        <v>390</v>
      </c>
      <c r="AX1578" s="240">
        <v>2390</v>
      </c>
    </row>
    <row r="1579" spans="1:50" ht="17.25" hidden="1" customHeight="1" x14ac:dyDescent="0.3">
      <c r="A1579" s="213"/>
      <c r="B1579" s="214"/>
      <c r="C1579" s="215"/>
      <c r="D1579" s="186"/>
      <c r="E1579" s="184"/>
      <c r="F1579" s="185"/>
      <c r="G1579" s="186"/>
      <c r="H1579" s="186"/>
      <c r="I1579" s="187"/>
      <c r="J1579" s="188"/>
      <c r="K1579" s="216"/>
      <c r="L1579" s="186"/>
      <c r="M1579" s="186"/>
      <c r="N1579" s="187"/>
      <c r="O1579" s="191"/>
      <c r="P1579" s="464" t="s">
        <v>1497</v>
      </c>
      <c r="Q1579" s="218"/>
      <c r="R1579" s="219">
        <f t="shared" si="489"/>
        <v>0</v>
      </c>
      <c r="S1579" s="219">
        <f t="shared" si="490"/>
        <v>7</v>
      </c>
      <c r="T1579" s="195"/>
      <c r="U1579" s="196">
        <v>7</v>
      </c>
      <c r="V1579" s="89">
        <f t="shared" si="485"/>
        <v>0</v>
      </c>
      <c r="W1579" s="220" t="s">
        <v>1685</v>
      </c>
      <c r="X1579" s="221" t="s">
        <v>1686</v>
      </c>
      <c r="Y1579" s="222" t="s">
        <v>1687</v>
      </c>
      <c r="Z1579" s="200"/>
      <c r="AA1579" s="390"/>
      <c r="AB1579" s="223">
        <v>0</v>
      </c>
      <c r="AC1579" s="224" t="s">
        <v>40</v>
      </c>
      <c r="AD1579" s="225">
        <f t="shared" si="491"/>
        <v>943</v>
      </c>
      <c r="AE1579" s="226">
        <f>CEILING(AD1579+AD1579*'[1]Nastavení cen'!$J$17,1)</f>
        <v>1377</v>
      </c>
      <c r="AF1579" s="226">
        <f t="shared" si="492"/>
        <v>0</v>
      </c>
      <c r="AG1579" s="241">
        <f>CEILING(AX1579+(AX1579*'[1]Nastavení cen'!$G$17),1)</f>
        <v>4685</v>
      </c>
      <c r="AH1579" s="242">
        <f>CEILING(AG1579*'[1]Nastavení cen'!$K$17,1)+AG1579</f>
        <v>6091</v>
      </c>
      <c r="AI1579" s="242">
        <f t="shared" si="521"/>
        <v>0</v>
      </c>
      <c r="AJ1579" s="228">
        <f t="shared" si="493"/>
        <v>7468</v>
      </c>
      <c r="AK1579" s="218"/>
      <c r="AL1579" s="229">
        <f t="shared" si="494"/>
        <v>0</v>
      </c>
      <c r="AM1579" s="204"/>
      <c r="AN1579" s="230">
        <v>15</v>
      </c>
      <c r="AO1579" s="231">
        <f t="shared" si="522"/>
        <v>0</v>
      </c>
      <c r="AP1579" s="232">
        <v>0.05</v>
      </c>
      <c r="AQ1579" s="233" t="s">
        <v>41</v>
      </c>
      <c r="AR1579" s="234">
        <f t="shared" si="523"/>
        <v>0</v>
      </c>
      <c r="AS1579" s="235"/>
      <c r="AT1579" s="236"/>
      <c r="AU1579" s="237"/>
      <c r="AV1579" s="238">
        <v>145</v>
      </c>
      <c r="AW1579" s="239">
        <f>'[1]Nastavení cen'!$H$17</f>
        <v>390</v>
      </c>
      <c r="AX1579" s="240">
        <v>4685</v>
      </c>
    </row>
    <row r="1580" spans="1:50" ht="17.25" hidden="1" customHeight="1" x14ac:dyDescent="0.3">
      <c r="A1580" s="213"/>
      <c r="B1580" s="214"/>
      <c r="C1580" s="215"/>
      <c r="D1580" s="186"/>
      <c r="E1580" s="184"/>
      <c r="F1580" s="185"/>
      <c r="G1580" s="186"/>
      <c r="H1580" s="186"/>
      <c r="I1580" s="187"/>
      <c r="J1580" s="188"/>
      <c r="K1580" s="216"/>
      <c r="L1580" s="186"/>
      <c r="M1580" s="186"/>
      <c r="N1580" s="187"/>
      <c r="O1580" s="191"/>
      <c r="P1580" s="464" t="s">
        <v>1497</v>
      </c>
      <c r="Q1580" s="218"/>
      <c r="R1580" s="219">
        <f t="shared" si="489"/>
        <v>0</v>
      </c>
      <c r="S1580" s="219">
        <f t="shared" si="490"/>
        <v>7</v>
      </c>
      <c r="T1580" s="195"/>
      <c r="U1580" s="196">
        <v>3</v>
      </c>
      <c r="V1580" s="89">
        <f t="shared" si="485"/>
        <v>0</v>
      </c>
      <c r="W1580" s="220" t="s">
        <v>1688</v>
      </c>
      <c r="X1580" s="221" t="s">
        <v>1689</v>
      </c>
      <c r="Y1580" s="222" t="s">
        <v>1690</v>
      </c>
      <c r="Z1580" s="199"/>
      <c r="AA1580" s="218"/>
      <c r="AB1580" s="223">
        <v>0</v>
      </c>
      <c r="AC1580" s="224" t="s">
        <v>40</v>
      </c>
      <c r="AD1580" s="225">
        <f t="shared" si="491"/>
        <v>520</v>
      </c>
      <c r="AE1580" s="226">
        <f>CEILING(AD1580+AD1580*'[1]Nastavení cen'!$J$17,1)</f>
        <v>760</v>
      </c>
      <c r="AF1580" s="226">
        <f t="shared" si="492"/>
        <v>0</v>
      </c>
      <c r="AG1580" s="241">
        <f>CEILING(AX1580+(AX1580*'[1]Nastavení cen'!$G$17),1)</f>
        <v>2750</v>
      </c>
      <c r="AH1580" s="242">
        <f>CEILING(AG1580*'[1]Nastavení cen'!$K$17,1)+AG1580</f>
        <v>3575</v>
      </c>
      <c r="AI1580" s="242">
        <f t="shared" si="521"/>
        <v>0</v>
      </c>
      <c r="AJ1580" s="228">
        <f t="shared" si="493"/>
        <v>4335</v>
      </c>
      <c r="AK1580" s="218"/>
      <c r="AL1580" s="229">
        <f t="shared" si="494"/>
        <v>0</v>
      </c>
      <c r="AM1580" s="204"/>
      <c r="AN1580" s="230">
        <v>10</v>
      </c>
      <c r="AO1580" s="231">
        <f t="shared" si="522"/>
        <v>0</v>
      </c>
      <c r="AP1580" s="232">
        <v>0.05</v>
      </c>
      <c r="AQ1580" s="233" t="s">
        <v>41</v>
      </c>
      <c r="AR1580" s="234">
        <f t="shared" si="523"/>
        <v>0</v>
      </c>
      <c r="AS1580" s="235"/>
      <c r="AT1580" s="236"/>
      <c r="AU1580" s="237"/>
      <c r="AV1580" s="238">
        <v>80</v>
      </c>
      <c r="AW1580" s="239">
        <f>'[1]Nastavení cen'!$H$17</f>
        <v>390</v>
      </c>
      <c r="AX1580" s="240">
        <v>2750</v>
      </c>
    </row>
    <row r="1581" spans="1:50" ht="17.25" hidden="1" customHeight="1" x14ac:dyDescent="0.3">
      <c r="A1581" s="213"/>
      <c r="B1581" s="214"/>
      <c r="C1581" s="215"/>
      <c r="D1581" s="186"/>
      <c r="E1581" s="184"/>
      <c r="F1581" s="185"/>
      <c r="G1581" s="186"/>
      <c r="H1581" s="186"/>
      <c r="I1581" s="187"/>
      <c r="J1581" s="188"/>
      <c r="K1581" s="216"/>
      <c r="L1581" s="186"/>
      <c r="M1581" s="186"/>
      <c r="N1581" s="187"/>
      <c r="O1581" s="191"/>
      <c r="P1581" s="464" t="s">
        <v>1497</v>
      </c>
      <c r="Q1581" s="218"/>
      <c r="R1581" s="219">
        <f t="shared" si="489"/>
        <v>0</v>
      </c>
      <c r="S1581" s="219">
        <f t="shared" si="490"/>
        <v>7</v>
      </c>
      <c r="T1581" s="195"/>
      <c r="U1581" s="196">
        <v>1</v>
      </c>
      <c r="V1581" s="89">
        <f t="shared" si="485"/>
        <v>0</v>
      </c>
      <c r="W1581" s="220" t="s">
        <v>1691</v>
      </c>
      <c r="X1581" s="221" t="s">
        <v>1692</v>
      </c>
      <c r="Y1581" s="222" t="s">
        <v>1693</v>
      </c>
      <c r="Z1581" s="199"/>
      <c r="AA1581" s="218"/>
      <c r="AB1581" s="223">
        <v>0</v>
      </c>
      <c r="AC1581" s="224" t="s">
        <v>40</v>
      </c>
      <c r="AD1581" s="225">
        <f t="shared" si="491"/>
        <v>423</v>
      </c>
      <c r="AE1581" s="226">
        <f>CEILING(AD1581+AD1581*'[1]Nastavení cen'!$J$17,1)</f>
        <v>618</v>
      </c>
      <c r="AF1581" s="226">
        <f t="shared" si="492"/>
        <v>0</v>
      </c>
      <c r="AG1581" s="225">
        <f>CEILING(AX1581+(AX1581*'[1]Nastavení cen'!$G$17),1)</f>
        <v>165</v>
      </c>
      <c r="AH1581" s="399">
        <f>CEILING(AG1581*'[1]Nastavení cen'!$K$17,1)+AG1581</f>
        <v>215</v>
      </c>
      <c r="AI1581" s="399">
        <f t="shared" si="521"/>
        <v>0</v>
      </c>
      <c r="AJ1581" s="228">
        <f t="shared" si="493"/>
        <v>833</v>
      </c>
      <c r="AK1581" s="218"/>
      <c r="AL1581" s="229">
        <f t="shared" si="494"/>
        <v>0</v>
      </c>
      <c r="AM1581" s="204"/>
      <c r="AN1581" s="230">
        <v>1</v>
      </c>
      <c r="AO1581" s="231">
        <f t="shared" si="522"/>
        <v>0</v>
      </c>
      <c r="AP1581" s="232">
        <v>0.05</v>
      </c>
      <c r="AQ1581" s="233" t="s">
        <v>41</v>
      </c>
      <c r="AR1581" s="234">
        <f t="shared" si="523"/>
        <v>0</v>
      </c>
      <c r="AS1581" s="235"/>
      <c r="AT1581" s="236"/>
      <c r="AU1581" s="237"/>
      <c r="AV1581" s="238">
        <v>65</v>
      </c>
      <c r="AW1581" s="239">
        <f>'[1]Nastavení cen'!$H$17</f>
        <v>390</v>
      </c>
      <c r="AX1581" s="240">
        <v>165</v>
      </c>
    </row>
    <row r="1582" spans="1:50" ht="17.25" hidden="1" customHeight="1" x14ac:dyDescent="0.3">
      <c r="A1582" s="213"/>
      <c r="B1582" s="214"/>
      <c r="C1582" s="215"/>
      <c r="D1582" s="186"/>
      <c r="E1582" s="184"/>
      <c r="F1582" s="185"/>
      <c r="G1582" s="186"/>
      <c r="H1582" s="186"/>
      <c r="I1582" s="187"/>
      <c r="J1582" s="188"/>
      <c r="K1582" s="216"/>
      <c r="L1582" s="186"/>
      <c r="M1582" s="186"/>
      <c r="N1582" s="187"/>
      <c r="O1582" s="191"/>
      <c r="P1582" s="464" t="s">
        <v>1497</v>
      </c>
      <c r="Q1582" s="218"/>
      <c r="R1582" s="219">
        <f t="shared" si="489"/>
        <v>0</v>
      </c>
      <c r="S1582" s="219">
        <f t="shared" si="490"/>
        <v>7</v>
      </c>
      <c r="T1582" s="195"/>
      <c r="U1582" s="196">
        <v>4</v>
      </c>
      <c r="V1582" s="89">
        <f t="shared" si="485"/>
        <v>0</v>
      </c>
      <c r="W1582" s="220" t="s">
        <v>1691</v>
      </c>
      <c r="X1582" s="221" t="s">
        <v>1692</v>
      </c>
      <c r="Y1582" s="222" t="s">
        <v>43</v>
      </c>
      <c r="Z1582" s="199"/>
      <c r="AA1582" s="218"/>
      <c r="AB1582" s="223">
        <v>0</v>
      </c>
      <c r="AC1582" s="224" t="s">
        <v>40</v>
      </c>
      <c r="AD1582" s="225">
        <f t="shared" si="491"/>
        <v>423</v>
      </c>
      <c r="AE1582" s="226">
        <f>CEILING(AD1582+AD1582*'[1]Nastavení cen'!$J$17,1)</f>
        <v>618</v>
      </c>
      <c r="AF1582" s="226">
        <f t="shared" si="492"/>
        <v>0</v>
      </c>
      <c r="AG1582" s="225"/>
      <c r="AH1582" s="399"/>
      <c r="AI1582" s="399"/>
      <c r="AJ1582" s="228">
        <f t="shared" si="493"/>
        <v>618</v>
      </c>
      <c r="AK1582" s="218"/>
      <c r="AL1582" s="229">
        <f t="shared" si="494"/>
        <v>0</v>
      </c>
      <c r="AM1582" s="204"/>
      <c r="AN1582" s="230" t="s">
        <v>41</v>
      </c>
      <c r="AO1582" s="231" t="s">
        <v>41</v>
      </c>
      <c r="AP1582" s="245" t="s">
        <v>41</v>
      </c>
      <c r="AQ1582" s="233" t="s">
        <v>41</v>
      </c>
      <c r="AR1582" s="234" t="s">
        <v>41</v>
      </c>
      <c r="AS1582" s="235"/>
      <c r="AT1582" s="236"/>
      <c r="AU1582" s="237"/>
      <c r="AV1582" s="238">
        <v>65</v>
      </c>
      <c r="AW1582" s="239">
        <f>'[1]Nastavení cen'!$H$17</f>
        <v>390</v>
      </c>
      <c r="AX1582" s="240"/>
    </row>
    <row r="1583" spans="1:50" ht="17.25" hidden="1" customHeight="1" x14ac:dyDescent="0.3">
      <c r="A1583" s="213"/>
      <c r="B1583" s="214"/>
      <c r="C1583" s="215"/>
      <c r="D1583" s="186"/>
      <c r="E1583" s="184"/>
      <c r="F1583" s="185"/>
      <c r="G1583" s="186"/>
      <c r="H1583" s="186"/>
      <c r="I1583" s="187"/>
      <c r="J1583" s="188"/>
      <c r="K1583" s="216"/>
      <c r="L1583" s="186"/>
      <c r="M1583" s="186"/>
      <c r="N1583" s="187"/>
      <c r="O1583" s="191"/>
      <c r="P1583" s="464" t="s">
        <v>1497</v>
      </c>
      <c r="Q1583" s="218"/>
      <c r="R1583" s="219">
        <f t="shared" si="489"/>
        <v>0</v>
      </c>
      <c r="S1583" s="219">
        <f t="shared" si="490"/>
        <v>7</v>
      </c>
      <c r="T1583" s="195"/>
      <c r="U1583" s="196">
        <v>5</v>
      </c>
      <c r="V1583" s="89">
        <f t="shared" si="485"/>
        <v>0</v>
      </c>
      <c r="W1583" s="220" t="s">
        <v>1691</v>
      </c>
      <c r="X1583" s="221" t="s">
        <v>1694</v>
      </c>
      <c r="Y1583" s="222" t="s">
        <v>1695</v>
      </c>
      <c r="Z1583" s="199"/>
      <c r="AA1583" s="218"/>
      <c r="AB1583" s="223">
        <v>0</v>
      </c>
      <c r="AC1583" s="224" t="s">
        <v>40</v>
      </c>
      <c r="AD1583" s="225">
        <f t="shared" si="491"/>
        <v>202</v>
      </c>
      <c r="AE1583" s="226">
        <f>CEILING(AD1583+AD1583*'[1]Nastavení cen'!$J$17,1)</f>
        <v>295</v>
      </c>
      <c r="AF1583" s="226">
        <f t="shared" si="492"/>
        <v>0</v>
      </c>
      <c r="AG1583" s="227">
        <f>CEILING(AX1583+(AX1583*'[1]Nastavení cen'!$G$17),1)</f>
        <v>500</v>
      </c>
      <c r="AH1583" s="227">
        <f>CEILING(AG1583*'[1]Nastavení cen'!$K$17,1)+AG1583</f>
        <v>650</v>
      </c>
      <c r="AI1583" s="227">
        <f>(AB1583*AH1583)</f>
        <v>0</v>
      </c>
      <c r="AJ1583" s="228">
        <f t="shared" si="493"/>
        <v>945</v>
      </c>
      <c r="AK1583" s="218"/>
      <c r="AL1583" s="229">
        <f t="shared" si="494"/>
        <v>0</v>
      </c>
      <c r="AM1583" s="204"/>
      <c r="AN1583" s="230">
        <v>0.3</v>
      </c>
      <c r="AO1583" s="231">
        <f>AB1583*AN1583</f>
        <v>0</v>
      </c>
      <c r="AP1583" s="232">
        <v>0.05</v>
      </c>
      <c r="AQ1583" s="233" t="s">
        <v>41</v>
      </c>
      <c r="AR1583" s="234">
        <f>AO1583*AP1583</f>
        <v>0</v>
      </c>
      <c r="AS1583" s="235"/>
      <c r="AT1583" s="236"/>
      <c r="AU1583" s="237"/>
      <c r="AV1583" s="238">
        <v>31</v>
      </c>
      <c r="AW1583" s="239">
        <f>'[1]Nastavení cen'!$H$17</f>
        <v>390</v>
      </c>
      <c r="AX1583" s="240">
        <v>500</v>
      </c>
    </row>
    <row r="1584" spans="1:50" ht="17.25" hidden="1" customHeight="1" x14ac:dyDescent="0.3">
      <c r="A1584" s="213"/>
      <c r="B1584" s="214"/>
      <c r="C1584" s="215"/>
      <c r="D1584" s="186"/>
      <c r="E1584" s="184"/>
      <c r="F1584" s="185"/>
      <c r="G1584" s="186"/>
      <c r="H1584" s="186"/>
      <c r="I1584" s="187"/>
      <c r="J1584" s="188"/>
      <c r="K1584" s="216"/>
      <c r="L1584" s="186"/>
      <c r="M1584" s="186"/>
      <c r="N1584" s="187"/>
      <c r="O1584" s="191"/>
      <c r="P1584" s="464" t="s">
        <v>1497</v>
      </c>
      <c r="Q1584" s="218"/>
      <c r="R1584" s="219">
        <f t="shared" si="489"/>
        <v>0</v>
      </c>
      <c r="S1584" s="219">
        <f t="shared" si="490"/>
        <v>7</v>
      </c>
      <c r="T1584" s="195"/>
      <c r="U1584" s="196">
        <v>4</v>
      </c>
      <c r="V1584" s="89">
        <f t="shared" si="485"/>
        <v>0</v>
      </c>
      <c r="W1584" s="220" t="s">
        <v>1691</v>
      </c>
      <c r="X1584" s="221" t="s">
        <v>1694</v>
      </c>
      <c r="Y1584" s="222" t="s">
        <v>43</v>
      </c>
      <c r="Z1584" s="199"/>
      <c r="AA1584" s="218"/>
      <c r="AB1584" s="223">
        <v>0</v>
      </c>
      <c r="AC1584" s="224" t="s">
        <v>40</v>
      </c>
      <c r="AD1584" s="225">
        <f t="shared" si="491"/>
        <v>202</v>
      </c>
      <c r="AE1584" s="226">
        <f>CEILING(AD1584+AD1584*'[1]Nastavení cen'!$J$17,1)</f>
        <v>295</v>
      </c>
      <c r="AF1584" s="226">
        <f t="shared" si="492"/>
        <v>0</v>
      </c>
      <c r="AG1584" s="227"/>
      <c r="AH1584" s="227"/>
      <c r="AI1584" s="227"/>
      <c r="AJ1584" s="228">
        <f t="shared" si="493"/>
        <v>295</v>
      </c>
      <c r="AK1584" s="218"/>
      <c r="AL1584" s="229">
        <f t="shared" si="494"/>
        <v>0</v>
      </c>
      <c r="AM1584" s="204"/>
      <c r="AN1584" s="230" t="s">
        <v>41</v>
      </c>
      <c r="AO1584" s="231" t="s">
        <v>41</v>
      </c>
      <c r="AP1584" s="245" t="s">
        <v>41</v>
      </c>
      <c r="AQ1584" s="233" t="s">
        <v>41</v>
      </c>
      <c r="AR1584" s="234" t="s">
        <v>41</v>
      </c>
      <c r="AS1584" s="235"/>
      <c r="AT1584" s="236"/>
      <c r="AU1584" s="237"/>
      <c r="AV1584" s="238">
        <v>31</v>
      </c>
      <c r="AW1584" s="239">
        <f>'[1]Nastavení cen'!$H$17</f>
        <v>390</v>
      </c>
      <c r="AX1584" s="240"/>
    </row>
    <row r="1585" spans="1:50" ht="25.05" customHeight="1" x14ac:dyDescent="0.3">
      <c r="A1585" s="213"/>
      <c r="B1585" s="214"/>
      <c r="C1585" s="215"/>
      <c r="D1585" s="186"/>
      <c r="E1585" s="184"/>
      <c r="F1585" s="185"/>
      <c r="G1585" s="186"/>
      <c r="H1585" s="186"/>
      <c r="I1585" s="187"/>
      <c r="J1585" s="188"/>
      <c r="K1585" s="216"/>
      <c r="L1585" s="186"/>
      <c r="M1585" s="186"/>
      <c r="N1585" s="187"/>
      <c r="O1585" s="191"/>
      <c r="P1585" s="464" t="s">
        <v>1497</v>
      </c>
      <c r="Q1585" s="218"/>
      <c r="R1585" s="219">
        <f t="shared" si="489"/>
        <v>0</v>
      </c>
      <c r="S1585" s="219">
        <f t="shared" si="490"/>
        <v>7</v>
      </c>
      <c r="T1585" s="195">
        <v>45</v>
      </c>
      <c r="U1585" s="196">
        <v>1</v>
      </c>
      <c r="V1585" s="89">
        <f t="shared" si="485"/>
        <v>0</v>
      </c>
      <c r="W1585" s="220" t="s">
        <v>1696</v>
      </c>
      <c r="X1585" s="221" t="s">
        <v>1697</v>
      </c>
      <c r="Y1585" s="222" t="s">
        <v>1698</v>
      </c>
      <c r="Z1585" s="199"/>
      <c r="AA1585" s="218"/>
      <c r="AB1585" s="223">
        <v>4</v>
      </c>
      <c r="AC1585" s="224" t="s">
        <v>40</v>
      </c>
      <c r="AD1585" s="225">
        <f t="shared" si="491"/>
        <v>189</v>
      </c>
      <c r="AE1585" s="226"/>
      <c r="AF1585" s="226">
        <f t="shared" si="492"/>
        <v>0</v>
      </c>
      <c r="AG1585" s="241">
        <f>CEILING(AX1585+(AX1585*'[1]Nastavení cen'!$G$17),1)</f>
        <v>200</v>
      </c>
      <c r="AH1585" s="242"/>
      <c r="AI1585" s="242">
        <f t="shared" ref="AI1585:AI1588" si="524">(AB1585*AH1585)</f>
        <v>0</v>
      </c>
      <c r="AJ1585" s="228">
        <f t="shared" si="493"/>
        <v>0</v>
      </c>
      <c r="AK1585" s="218"/>
      <c r="AL1585" s="229">
        <f t="shared" si="494"/>
        <v>0</v>
      </c>
      <c r="AM1585" s="204"/>
      <c r="AN1585" s="230">
        <v>0.2</v>
      </c>
      <c r="AO1585" s="231">
        <f t="shared" ref="AO1585:AO1588" si="525">AB1585*AN1585</f>
        <v>0.8</v>
      </c>
      <c r="AP1585" s="232">
        <v>0.05</v>
      </c>
      <c r="AQ1585" s="233" t="s">
        <v>41</v>
      </c>
      <c r="AR1585" s="234">
        <f t="shared" ref="AR1585:AR1588" si="526">AO1585*AP1585</f>
        <v>4.0000000000000008E-2</v>
      </c>
      <c r="AS1585" s="235"/>
      <c r="AT1585" s="236"/>
      <c r="AU1585" s="237"/>
      <c r="AV1585" s="238">
        <v>29</v>
      </c>
      <c r="AW1585" s="239">
        <f>'[1]Nastavení cen'!$H$17</f>
        <v>390</v>
      </c>
      <c r="AX1585" s="240">
        <v>200</v>
      </c>
    </row>
    <row r="1586" spans="1:50" ht="17.25" hidden="1" customHeight="1" x14ac:dyDescent="0.3">
      <c r="A1586" s="213"/>
      <c r="B1586" s="214"/>
      <c r="C1586" s="215"/>
      <c r="D1586" s="186"/>
      <c r="E1586" s="184"/>
      <c r="F1586" s="185"/>
      <c r="G1586" s="186"/>
      <c r="H1586" s="186"/>
      <c r="I1586" s="187"/>
      <c r="J1586" s="188"/>
      <c r="K1586" s="216"/>
      <c r="L1586" s="186"/>
      <c r="M1586" s="186"/>
      <c r="N1586" s="187"/>
      <c r="O1586" s="191"/>
      <c r="P1586" s="464" t="s">
        <v>1497</v>
      </c>
      <c r="Q1586" s="218"/>
      <c r="R1586" s="219">
        <f t="shared" si="489"/>
        <v>0</v>
      </c>
      <c r="S1586" s="219">
        <f t="shared" si="490"/>
        <v>7</v>
      </c>
      <c r="T1586" s="195"/>
      <c r="U1586" s="196">
        <v>2</v>
      </c>
      <c r="V1586" s="89">
        <f t="shared" si="485"/>
        <v>0</v>
      </c>
      <c r="W1586" s="220" t="s">
        <v>1696</v>
      </c>
      <c r="X1586" s="221" t="s">
        <v>1697</v>
      </c>
      <c r="Y1586" s="222" t="s">
        <v>1699</v>
      </c>
      <c r="Z1586" s="199"/>
      <c r="AA1586" s="218"/>
      <c r="AB1586" s="223">
        <v>0</v>
      </c>
      <c r="AC1586" s="224" t="s">
        <v>40</v>
      </c>
      <c r="AD1586" s="225">
        <f t="shared" si="491"/>
        <v>189</v>
      </c>
      <c r="AE1586" s="226">
        <f>CEILING(AD1586+AD1586*'[1]Nastavení cen'!$J$17,1)</f>
        <v>276</v>
      </c>
      <c r="AF1586" s="226">
        <f t="shared" si="492"/>
        <v>0</v>
      </c>
      <c r="AG1586" s="241">
        <f>CEILING(AX1586+(AX1586*'[1]Nastavení cen'!$G$17),1)</f>
        <v>275</v>
      </c>
      <c r="AH1586" s="242">
        <f>CEILING(AG1586*'[1]Nastavení cen'!$K$17,1)+AG1586</f>
        <v>358</v>
      </c>
      <c r="AI1586" s="242">
        <f t="shared" si="524"/>
        <v>0</v>
      </c>
      <c r="AJ1586" s="228">
        <f t="shared" si="493"/>
        <v>634</v>
      </c>
      <c r="AK1586" s="218"/>
      <c r="AL1586" s="229">
        <f t="shared" si="494"/>
        <v>0</v>
      </c>
      <c r="AM1586" s="204"/>
      <c r="AN1586" s="230">
        <v>0.2</v>
      </c>
      <c r="AO1586" s="231">
        <f t="shared" si="525"/>
        <v>0</v>
      </c>
      <c r="AP1586" s="232">
        <v>0.05</v>
      </c>
      <c r="AQ1586" s="233" t="s">
        <v>41</v>
      </c>
      <c r="AR1586" s="234">
        <f t="shared" si="526"/>
        <v>0</v>
      </c>
      <c r="AS1586" s="235"/>
      <c r="AT1586" s="236"/>
      <c r="AU1586" s="237"/>
      <c r="AV1586" s="238">
        <v>29</v>
      </c>
      <c r="AW1586" s="239">
        <f>'[1]Nastavení cen'!$H$17</f>
        <v>390</v>
      </c>
      <c r="AX1586" s="240">
        <v>275</v>
      </c>
    </row>
    <row r="1587" spans="1:50" ht="17.25" hidden="1" customHeight="1" x14ac:dyDescent="0.3">
      <c r="A1587" s="213"/>
      <c r="B1587" s="214"/>
      <c r="C1587" s="215"/>
      <c r="D1587" s="186"/>
      <c r="E1587" s="184"/>
      <c r="F1587" s="185"/>
      <c r="G1587" s="186"/>
      <c r="H1587" s="186"/>
      <c r="I1587" s="187"/>
      <c r="J1587" s="188"/>
      <c r="K1587" s="216"/>
      <c r="L1587" s="186"/>
      <c r="M1587" s="186"/>
      <c r="N1587" s="187"/>
      <c r="O1587" s="191"/>
      <c r="P1587" s="464" t="s">
        <v>1497</v>
      </c>
      <c r="Q1587" s="218"/>
      <c r="R1587" s="219">
        <f t="shared" si="489"/>
        <v>0</v>
      </c>
      <c r="S1587" s="219">
        <f t="shared" si="490"/>
        <v>7</v>
      </c>
      <c r="T1587" s="195"/>
      <c r="U1587" s="196">
        <v>2</v>
      </c>
      <c r="V1587" s="89">
        <f t="shared" si="485"/>
        <v>0</v>
      </c>
      <c r="W1587" s="220" t="s">
        <v>1696</v>
      </c>
      <c r="X1587" s="221" t="s">
        <v>1697</v>
      </c>
      <c r="Y1587" s="222" t="s">
        <v>1700</v>
      </c>
      <c r="Z1587" s="199"/>
      <c r="AA1587" s="218"/>
      <c r="AB1587" s="223">
        <v>0</v>
      </c>
      <c r="AC1587" s="224" t="s">
        <v>40</v>
      </c>
      <c r="AD1587" s="225">
        <f t="shared" si="491"/>
        <v>189</v>
      </c>
      <c r="AE1587" s="226">
        <f>CEILING(AD1587+AD1587*'[1]Nastavení cen'!$J$17,1)</f>
        <v>276</v>
      </c>
      <c r="AF1587" s="226">
        <f t="shared" si="492"/>
        <v>0</v>
      </c>
      <c r="AG1587" s="241">
        <f>CEILING(AX1587+(AX1587*'[1]Nastavení cen'!$G$17),1)</f>
        <v>385</v>
      </c>
      <c r="AH1587" s="242">
        <f>CEILING(AG1587*'[1]Nastavení cen'!$K$17,1)+AG1587</f>
        <v>501</v>
      </c>
      <c r="AI1587" s="242">
        <f t="shared" si="524"/>
        <v>0</v>
      </c>
      <c r="AJ1587" s="228">
        <f t="shared" si="493"/>
        <v>777</v>
      </c>
      <c r="AK1587" s="218"/>
      <c r="AL1587" s="229">
        <f t="shared" si="494"/>
        <v>0</v>
      </c>
      <c r="AM1587" s="204"/>
      <c r="AN1587" s="230">
        <v>0.2</v>
      </c>
      <c r="AO1587" s="231">
        <f t="shared" si="525"/>
        <v>0</v>
      </c>
      <c r="AP1587" s="232">
        <v>0.05</v>
      </c>
      <c r="AQ1587" s="233" t="s">
        <v>41</v>
      </c>
      <c r="AR1587" s="234">
        <f t="shared" si="526"/>
        <v>0</v>
      </c>
      <c r="AS1587" s="235"/>
      <c r="AT1587" s="236"/>
      <c r="AU1587" s="237"/>
      <c r="AV1587" s="238">
        <v>29</v>
      </c>
      <c r="AW1587" s="239">
        <f>'[1]Nastavení cen'!$H$17</f>
        <v>390</v>
      </c>
      <c r="AX1587" s="240">
        <v>385</v>
      </c>
    </row>
    <row r="1588" spans="1:50" ht="17.25" hidden="1" customHeight="1" x14ac:dyDescent="0.3">
      <c r="A1588" s="213"/>
      <c r="B1588" s="214"/>
      <c r="C1588" s="215"/>
      <c r="D1588" s="186"/>
      <c r="E1588" s="184"/>
      <c r="F1588" s="185"/>
      <c r="G1588" s="186"/>
      <c r="H1588" s="186"/>
      <c r="I1588" s="187"/>
      <c r="J1588" s="188"/>
      <c r="K1588" s="216"/>
      <c r="L1588" s="186"/>
      <c r="M1588" s="186"/>
      <c r="N1588" s="187"/>
      <c r="O1588" s="191"/>
      <c r="P1588" s="464" t="s">
        <v>1497</v>
      </c>
      <c r="Q1588" s="218"/>
      <c r="R1588" s="219">
        <f t="shared" si="489"/>
        <v>0</v>
      </c>
      <c r="S1588" s="219">
        <f t="shared" si="490"/>
        <v>7</v>
      </c>
      <c r="T1588" s="195"/>
      <c r="U1588" s="196">
        <v>2</v>
      </c>
      <c r="V1588" s="89">
        <f t="shared" si="485"/>
        <v>0</v>
      </c>
      <c r="W1588" s="220" t="s">
        <v>1696</v>
      </c>
      <c r="X1588" s="221" t="s">
        <v>1697</v>
      </c>
      <c r="Y1588" s="222" t="s">
        <v>1701</v>
      </c>
      <c r="Z1588" s="199"/>
      <c r="AA1588" s="218"/>
      <c r="AB1588" s="223">
        <v>0</v>
      </c>
      <c r="AC1588" s="224" t="s">
        <v>40</v>
      </c>
      <c r="AD1588" s="225">
        <f t="shared" si="491"/>
        <v>189</v>
      </c>
      <c r="AE1588" s="226">
        <f>CEILING(AD1588+AD1588*'[1]Nastavení cen'!$J$17,1)</f>
        <v>276</v>
      </c>
      <c r="AF1588" s="226">
        <f t="shared" si="492"/>
        <v>0</v>
      </c>
      <c r="AG1588" s="241">
        <f>CEILING(AX1588+(AX1588*'[1]Nastavení cen'!$G$17),1)</f>
        <v>94</v>
      </c>
      <c r="AH1588" s="242">
        <f>CEILING(AG1588*'[1]Nastavení cen'!$K$17,1)+AG1588</f>
        <v>123</v>
      </c>
      <c r="AI1588" s="242">
        <f t="shared" si="524"/>
        <v>0</v>
      </c>
      <c r="AJ1588" s="228">
        <f t="shared" si="493"/>
        <v>399</v>
      </c>
      <c r="AK1588" s="218"/>
      <c r="AL1588" s="229">
        <f t="shared" si="494"/>
        <v>0</v>
      </c>
      <c r="AM1588" s="204"/>
      <c r="AN1588" s="230">
        <v>0.2</v>
      </c>
      <c r="AO1588" s="231">
        <f t="shared" si="525"/>
        <v>0</v>
      </c>
      <c r="AP1588" s="232">
        <v>0.05</v>
      </c>
      <c r="AQ1588" s="233" t="s">
        <v>41</v>
      </c>
      <c r="AR1588" s="234">
        <f t="shared" si="526"/>
        <v>0</v>
      </c>
      <c r="AS1588" s="235"/>
      <c r="AT1588" s="236"/>
      <c r="AU1588" s="237"/>
      <c r="AV1588" s="238">
        <v>29</v>
      </c>
      <c r="AW1588" s="239">
        <f>'[1]Nastavení cen'!$H$17</f>
        <v>390</v>
      </c>
      <c r="AX1588" s="240">
        <v>94</v>
      </c>
    </row>
    <row r="1589" spans="1:50" ht="17.25" hidden="1" customHeight="1" x14ac:dyDescent="0.3">
      <c r="A1589" s="213"/>
      <c r="B1589" s="214"/>
      <c r="C1589" s="215"/>
      <c r="D1589" s="186"/>
      <c r="E1589" s="184"/>
      <c r="F1589" s="185"/>
      <c r="G1589" s="186"/>
      <c r="H1589" s="186"/>
      <c r="I1589" s="187"/>
      <c r="J1589" s="188"/>
      <c r="K1589" s="216"/>
      <c r="L1589" s="186"/>
      <c r="M1589" s="186"/>
      <c r="N1589" s="187"/>
      <c r="O1589" s="191"/>
      <c r="P1589" s="464" t="s">
        <v>1497</v>
      </c>
      <c r="Q1589" s="218"/>
      <c r="R1589" s="219">
        <f t="shared" si="489"/>
        <v>0</v>
      </c>
      <c r="S1589" s="219">
        <f t="shared" si="490"/>
        <v>7</v>
      </c>
      <c r="T1589" s="195"/>
      <c r="U1589" s="196">
        <v>4</v>
      </c>
      <c r="V1589" s="89">
        <f t="shared" si="485"/>
        <v>0</v>
      </c>
      <c r="W1589" s="220" t="s">
        <v>1696</v>
      </c>
      <c r="X1589" s="221" t="s">
        <v>1697</v>
      </c>
      <c r="Y1589" s="222" t="s">
        <v>43</v>
      </c>
      <c r="Z1589" s="199"/>
      <c r="AA1589" s="218"/>
      <c r="AB1589" s="223">
        <v>0</v>
      </c>
      <c r="AC1589" s="224" t="s">
        <v>40</v>
      </c>
      <c r="AD1589" s="225">
        <f t="shared" si="491"/>
        <v>189</v>
      </c>
      <c r="AE1589" s="226">
        <f>CEILING(AD1589+AD1589*'[1]Nastavení cen'!$J$17,1)</f>
        <v>276</v>
      </c>
      <c r="AF1589" s="226">
        <f t="shared" si="492"/>
        <v>0</v>
      </c>
      <c r="AG1589" s="241"/>
      <c r="AH1589" s="242"/>
      <c r="AI1589" s="242"/>
      <c r="AJ1589" s="228">
        <f t="shared" si="493"/>
        <v>276</v>
      </c>
      <c r="AK1589" s="218"/>
      <c r="AL1589" s="229">
        <f t="shared" si="494"/>
        <v>0</v>
      </c>
      <c r="AM1589" s="204"/>
      <c r="AN1589" s="230" t="s">
        <v>41</v>
      </c>
      <c r="AO1589" s="231" t="s">
        <v>41</v>
      </c>
      <c r="AP1589" s="245" t="s">
        <v>41</v>
      </c>
      <c r="AQ1589" s="233" t="s">
        <v>41</v>
      </c>
      <c r="AR1589" s="234" t="s">
        <v>41</v>
      </c>
      <c r="AS1589" s="235"/>
      <c r="AT1589" s="236"/>
      <c r="AU1589" s="237"/>
      <c r="AV1589" s="238">
        <v>29</v>
      </c>
      <c r="AW1589" s="239">
        <f>'[1]Nastavení cen'!$H$17</f>
        <v>390</v>
      </c>
      <c r="AX1589" s="240"/>
    </row>
    <row r="1590" spans="1:50" ht="17.25" hidden="1" customHeight="1" x14ac:dyDescent="0.3">
      <c r="A1590" s="213"/>
      <c r="B1590" s="214"/>
      <c r="C1590" s="215"/>
      <c r="D1590" s="186"/>
      <c r="E1590" s="184"/>
      <c r="F1590" s="185"/>
      <c r="G1590" s="186"/>
      <c r="H1590" s="186"/>
      <c r="I1590" s="187"/>
      <c r="J1590" s="188"/>
      <c r="K1590" s="216"/>
      <c r="L1590" s="186"/>
      <c r="M1590" s="186"/>
      <c r="N1590" s="187"/>
      <c r="O1590" s="191"/>
      <c r="P1590" s="464" t="s">
        <v>1497</v>
      </c>
      <c r="Q1590" s="218"/>
      <c r="R1590" s="219">
        <f t="shared" si="489"/>
        <v>0</v>
      </c>
      <c r="S1590" s="219">
        <f t="shared" si="490"/>
        <v>7</v>
      </c>
      <c r="T1590" s="195"/>
      <c r="U1590" s="196">
        <v>4</v>
      </c>
      <c r="V1590" s="89">
        <f t="shared" si="485"/>
        <v>0</v>
      </c>
      <c r="W1590" s="220" t="s">
        <v>1702</v>
      </c>
      <c r="X1590" s="221" t="s">
        <v>1703</v>
      </c>
      <c r="Y1590" s="222" t="s">
        <v>43</v>
      </c>
      <c r="Z1590" s="199"/>
      <c r="AA1590" s="218"/>
      <c r="AB1590" s="223">
        <v>0</v>
      </c>
      <c r="AC1590" s="224" t="s">
        <v>40</v>
      </c>
      <c r="AD1590" s="225">
        <f t="shared" si="491"/>
        <v>1060</v>
      </c>
      <c r="AE1590" s="226">
        <f>CEILING(AD1590+AD1590*'[1]Nastavení cen'!$J$17,1)</f>
        <v>1548</v>
      </c>
      <c r="AF1590" s="226">
        <f t="shared" si="492"/>
        <v>0</v>
      </c>
      <c r="AG1590" s="241"/>
      <c r="AH1590" s="242"/>
      <c r="AI1590" s="242"/>
      <c r="AJ1590" s="228">
        <f t="shared" si="493"/>
        <v>1548</v>
      </c>
      <c r="AK1590" s="218"/>
      <c r="AL1590" s="229">
        <f t="shared" si="494"/>
        <v>0</v>
      </c>
      <c r="AM1590" s="204"/>
      <c r="AN1590" s="230" t="s">
        <v>41</v>
      </c>
      <c r="AO1590" s="231" t="s">
        <v>41</v>
      </c>
      <c r="AP1590" s="245" t="s">
        <v>41</v>
      </c>
      <c r="AQ1590" s="233" t="s">
        <v>41</v>
      </c>
      <c r="AR1590" s="234" t="s">
        <v>41</v>
      </c>
      <c r="AS1590" s="235"/>
      <c r="AT1590" s="236"/>
      <c r="AU1590" s="237"/>
      <c r="AV1590" s="238">
        <v>163</v>
      </c>
      <c r="AW1590" s="239">
        <f>'[1]Nastavení cen'!$H$17</f>
        <v>390</v>
      </c>
      <c r="AX1590" s="240"/>
    </row>
    <row r="1591" spans="1:50" ht="17.25" hidden="1" customHeight="1" x14ac:dyDescent="0.3">
      <c r="A1591" s="213"/>
      <c r="B1591" s="214"/>
      <c r="C1591" s="215"/>
      <c r="D1591" s="186"/>
      <c r="E1591" s="184"/>
      <c r="F1591" s="185"/>
      <c r="G1591" s="186"/>
      <c r="H1591" s="186"/>
      <c r="I1591" s="187"/>
      <c r="J1591" s="188"/>
      <c r="K1591" s="216"/>
      <c r="L1591" s="186"/>
      <c r="M1591" s="186"/>
      <c r="N1591" s="187"/>
      <c r="O1591" s="191"/>
      <c r="P1591" s="464" t="s">
        <v>1497</v>
      </c>
      <c r="Q1591" s="218"/>
      <c r="R1591" s="219">
        <f t="shared" si="489"/>
        <v>0</v>
      </c>
      <c r="S1591" s="219">
        <f t="shared" si="490"/>
        <v>7</v>
      </c>
      <c r="T1591" s="195"/>
      <c r="U1591" s="196">
        <v>4</v>
      </c>
      <c r="V1591" s="89">
        <f t="shared" si="485"/>
        <v>0</v>
      </c>
      <c r="W1591" s="220" t="s">
        <v>1704</v>
      </c>
      <c r="X1591" s="221" t="s">
        <v>1705</v>
      </c>
      <c r="Y1591" s="222" t="s">
        <v>43</v>
      </c>
      <c r="Z1591" s="199"/>
      <c r="AA1591" s="218"/>
      <c r="AB1591" s="223">
        <v>0</v>
      </c>
      <c r="AC1591" s="224" t="s">
        <v>66</v>
      </c>
      <c r="AD1591" s="225">
        <f t="shared" si="491"/>
        <v>490</v>
      </c>
      <c r="AE1591" s="226">
        <f>CEILING(AD1591+AD1591*'[1]Nastavení cen'!$J$17,1)</f>
        <v>716</v>
      </c>
      <c r="AF1591" s="226">
        <f t="shared" si="492"/>
        <v>0</v>
      </c>
      <c r="AG1591" s="241"/>
      <c r="AH1591" s="242"/>
      <c r="AI1591" s="242"/>
      <c r="AJ1591" s="228">
        <f t="shared" si="493"/>
        <v>716</v>
      </c>
      <c r="AK1591" s="218"/>
      <c r="AL1591" s="229">
        <f t="shared" si="494"/>
        <v>0</v>
      </c>
      <c r="AM1591" s="204"/>
      <c r="AN1591" s="230" t="s">
        <v>41</v>
      </c>
      <c r="AO1591" s="231" t="s">
        <v>41</v>
      </c>
      <c r="AP1591" s="245" t="s">
        <v>41</v>
      </c>
      <c r="AQ1591" s="233" t="s">
        <v>41</v>
      </c>
      <c r="AR1591" s="234" t="s">
        <v>41</v>
      </c>
      <c r="AS1591" s="235"/>
      <c r="AT1591" s="236"/>
      <c r="AU1591" s="237"/>
      <c r="AV1591" s="238">
        <v>60</v>
      </c>
      <c r="AW1591" s="239">
        <v>490</v>
      </c>
      <c r="AX1591" s="240"/>
    </row>
    <row r="1592" spans="1:50" ht="17.25" hidden="1" customHeight="1" x14ac:dyDescent="0.3">
      <c r="A1592" s="180"/>
      <c r="B1592" s="181"/>
      <c r="C1592" s="215"/>
      <c r="D1592" s="186"/>
      <c r="E1592" s="184"/>
      <c r="F1592" s="185"/>
      <c r="G1592" s="186"/>
      <c r="H1592" s="186"/>
      <c r="I1592" s="187"/>
      <c r="J1592" s="188"/>
      <c r="K1592" s="216"/>
      <c r="L1592" s="186"/>
      <c r="M1592" s="186"/>
      <c r="N1592" s="187"/>
      <c r="O1592" s="191"/>
      <c r="P1592" s="464" t="s">
        <v>1497</v>
      </c>
      <c r="Q1592" s="218"/>
      <c r="R1592" s="219">
        <f>[1]Harmonogram!N183</f>
        <v>0</v>
      </c>
      <c r="S1592" s="219">
        <f>[1]Harmonogram!O183</f>
        <v>7</v>
      </c>
      <c r="T1592" s="195" t="s">
        <v>36</v>
      </c>
      <c r="U1592" s="196">
        <v>0</v>
      </c>
      <c r="V1592" s="89">
        <f t="shared" si="485"/>
        <v>0</v>
      </c>
      <c r="W1592" s="197"/>
      <c r="X1592" s="198" t="str">
        <f>[1]Harmonogram!K183</f>
        <v>instalatéři - kompletace sanity</v>
      </c>
      <c r="Y1592" s="199"/>
      <c r="Z1592" s="199"/>
      <c r="AA1592" s="200"/>
      <c r="AB1592" s="202"/>
      <c r="AC1592" s="202"/>
      <c r="AD1592" s="202"/>
      <c r="AE1592" s="202"/>
      <c r="AF1592" s="202"/>
      <c r="AG1592" s="202"/>
      <c r="AH1592" s="202"/>
      <c r="AI1592" s="202"/>
      <c r="AJ1592" s="202"/>
      <c r="AK1592" s="202"/>
      <c r="AL1592" s="333"/>
      <c r="AM1592" s="204"/>
      <c r="AN1592" s="205"/>
      <c r="AO1592" s="385"/>
      <c r="AP1592" s="232"/>
      <c r="AQ1592" s="233"/>
      <c r="AR1592" s="234"/>
      <c r="AS1592" s="386"/>
      <c r="AT1592" s="387"/>
      <c r="AU1592" s="388"/>
      <c r="AV1592" s="389"/>
      <c r="AW1592" s="389"/>
      <c r="AX1592" s="389"/>
    </row>
    <row r="1593" spans="1:50" ht="17.25" hidden="1" customHeight="1" x14ac:dyDescent="0.3">
      <c r="A1593" s="213"/>
      <c r="B1593" s="214"/>
      <c r="C1593" s="215"/>
      <c r="D1593" s="186"/>
      <c r="E1593" s="184"/>
      <c r="F1593" s="185"/>
      <c r="G1593" s="186"/>
      <c r="H1593" s="186"/>
      <c r="I1593" s="187"/>
      <c r="J1593" s="188"/>
      <c r="K1593" s="216"/>
      <c r="L1593" s="186"/>
      <c r="M1593" s="186"/>
      <c r="N1593" s="187"/>
      <c r="O1593" s="191"/>
      <c r="P1593" s="464" t="s">
        <v>1497</v>
      </c>
      <c r="Q1593" s="218"/>
      <c r="R1593" s="219">
        <f t="shared" ref="R1593:R1847" si="527">$R$1592</f>
        <v>0</v>
      </c>
      <c r="S1593" s="219">
        <f t="shared" ref="S1593:S1847" si="528">$S$1592</f>
        <v>7</v>
      </c>
      <c r="T1593" s="195"/>
      <c r="U1593" s="196">
        <v>5</v>
      </c>
      <c r="V1593" s="89">
        <f t="shared" si="485"/>
        <v>0</v>
      </c>
      <c r="W1593" s="220" t="s">
        <v>1706</v>
      </c>
      <c r="X1593" s="221" t="s">
        <v>1707</v>
      </c>
      <c r="Y1593" s="222" t="s">
        <v>1708</v>
      </c>
      <c r="Z1593" s="199"/>
      <c r="AA1593" s="218"/>
      <c r="AB1593" s="223">
        <v>0</v>
      </c>
      <c r="AC1593" s="224" t="s">
        <v>46</v>
      </c>
      <c r="AD1593" s="225">
        <f t="shared" ref="AD1593:AD1900" si="529">ROUND(AV1593*(AW1593/60),0)</f>
        <v>754</v>
      </c>
      <c r="AE1593" s="226">
        <f>CEILING(AD1593+AD1593*'[1]Nastavení cen'!$J$17,1)</f>
        <v>1101</v>
      </c>
      <c r="AF1593" s="226">
        <f t="shared" ref="AF1593:AF1900" si="530">(AB1593*AE1593)</f>
        <v>0</v>
      </c>
      <c r="AG1593" s="227">
        <f>CEILING(AX1593+(AX1593*'[1]Nastavení cen'!$G$17),1)</f>
        <v>5000</v>
      </c>
      <c r="AH1593" s="227">
        <f>CEILING(AG1593*'[1]Nastavení cen'!$K$17,1)+AG1593</f>
        <v>6500</v>
      </c>
      <c r="AI1593" s="227">
        <f>(AB1593*AH1593)</f>
        <v>0</v>
      </c>
      <c r="AJ1593" s="228">
        <f t="shared" ref="AJ1593:AJ1905" si="531">AE1593+AH1593</f>
        <v>7601</v>
      </c>
      <c r="AK1593" s="218"/>
      <c r="AL1593" s="229">
        <f t="shared" ref="AL1593:AL1905" si="532">AF1593+AI1593</f>
        <v>0</v>
      </c>
      <c r="AM1593" s="204"/>
      <c r="AN1593" s="230">
        <v>30</v>
      </c>
      <c r="AO1593" s="231">
        <f>AB1593*AN1593</f>
        <v>0</v>
      </c>
      <c r="AP1593" s="232">
        <v>0.05</v>
      </c>
      <c r="AQ1593" s="233" t="s">
        <v>41</v>
      </c>
      <c r="AR1593" s="234">
        <f>AO1593*AP1593</f>
        <v>0</v>
      </c>
      <c r="AS1593" s="235"/>
      <c r="AT1593" s="236"/>
      <c r="AU1593" s="237"/>
      <c r="AV1593" s="238">
        <v>116</v>
      </c>
      <c r="AW1593" s="239">
        <f>'[1]Nastavení cen'!$H$17</f>
        <v>390</v>
      </c>
      <c r="AX1593" s="240">
        <v>5000</v>
      </c>
    </row>
    <row r="1594" spans="1:50" ht="17.25" hidden="1" customHeight="1" x14ac:dyDescent="0.3">
      <c r="A1594" s="213"/>
      <c r="B1594" s="214"/>
      <c r="C1594" s="215"/>
      <c r="D1594" s="186"/>
      <c r="E1594" s="184"/>
      <c r="F1594" s="185"/>
      <c r="G1594" s="186"/>
      <c r="H1594" s="186"/>
      <c r="I1594" s="187"/>
      <c r="J1594" s="188"/>
      <c r="K1594" s="216"/>
      <c r="L1594" s="186"/>
      <c r="M1594" s="186"/>
      <c r="N1594" s="187"/>
      <c r="O1594" s="191"/>
      <c r="P1594" s="464" t="s">
        <v>1497</v>
      </c>
      <c r="Q1594" s="218"/>
      <c r="R1594" s="219">
        <f t="shared" si="527"/>
        <v>0</v>
      </c>
      <c r="S1594" s="219">
        <f t="shared" si="528"/>
        <v>7</v>
      </c>
      <c r="T1594" s="195"/>
      <c r="U1594" s="196">
        <v>4</v>
      </c>
      <c r="V1594" s="89">
        <f t="shared" si="485"/>
        <v>0</v>
      </c>
      <c r="W1594" s="220" t="s">
        <v>1706</v>
      </c>
      <c r="X1594" s="221" t="s">
        <v>1707</v>
      </c>
      <c r="Y1594" s="222" t="s">
        <v>43</v>
      </c>
      <c r="Z1594" s="199"/>
      <c r="AA1594" s="218"/>
      <c r="AB1594" s="223">
        <v>0</v>
      </c>
      <c r="AC1594" s="224" t="s">
        <v>46</v>
      </c>
      <c r="AD1594" s="225">
        <f t="shared" si="529"/>
        <v>754</v>
      </c>
      <c r="AE1594" s="226">
        <f>CEILING(AD1594+AD1594*'[1]Nastavení cen'!$J$17,1)</f>
        <v>1101</v>
      </c>
      <c r="AF1594" s="226">
        <f t="shared" si="530"/>
        <v>0</v>
      </c>
      <c r="AG1594" s="227"/>
      <c r="AH1594" s="227"/>
      <c r="AI1594" s="227"/>
      <c r="AJ1594" s="228">
        <f t="shared" si="531"/>
        <v>1101</v>
      </c>
      <c r="AK1594" s="218"/>
      <c r="AL1594" s="229">
        <f t="shared" si="532"/>
        <v>0</v>
      </c>
      <c r="AM1594" s="204"/>
      <c r="AN1594" s="230" t="s">
        <v>41</v>
      </c>
      <c r="AO1594" s="231" t="s">
        <v>41</v>
      </c>
      <c r="AP1594" s="245" t="s">
        <v>41</v>
      </c>
      <c r="AQ1594" s="233" t="s">
        <v>41</v>
      </c>
      <c r="AR1594" s="234" t="s">
        <v>41</v>
      </c>
      <c r="AS1594" s="235"/>
      <c r="AT1594" s="236"/>
      <c r="AU1594" s="237"/>
      <c r="AV1594" s="238">
        <v>116</v>
      </c>
      <c r="AW1594" s="239">
        <f>'[1]Nastavení cen'!$H$17</f>
        <v>390</v>
      </c>
      <c r="AX1594" s="240"/>
    </row>
    <row r="1595" spans="1:50" ht="17.25" hidden="1" customHeight="1" x14ac:dyDescent="0.3">
      <c r="A1595" s="213"/>
      <c r="B1595" s="214"/>
      <c r="C1595" s="215"/>
      <c r="D1595" s="186"/>
      <c r="E1595" s="184"/>
      <c r="F1595" s="185"/>
      <c r="G1595" s="186"/>
      <c r="H1595" s="186"/>
      <c r="I1595" s="187"/>
      <c r="J1595" s="188"/>
      <c r="K1595" s="216"/>
      <c r="L1595" s="186"/>
      <c r="M1595" s="186"/>
      <c r="N1595" s="187"/>
      <c r="O1595" s="191"/>
      <c r="P1595" s="464" t="s">
        <v>1497</v>
      </c>
      <c r="Q1595" s="218"/>
      <c r="R1595" s="219">
        <f t="shared" si="527"/>
        <v>0</v>
      </c>
      <c r="S1595" s="219">
        <f t="shared" si="528"/>
        <v>7</v>
      </c>
      <c r="T1595" s="195"/>
      <c r="U1595" s="196">
        <v>6</v>
      </c>
      <c r="V1595" s="89">
        <f t="shared" si="485"/>
        <v>0</v>
      </c>
      <c r="W1595" s="220" t="s">
        <v>1706</v>
      </c>
      <c r="X1595" s="221" t="s">
        <v>1707</v>
      </c>
      <c r="Y1595" s="222" t="s">
        <v>1709</v>
      </c>
      <c r="Z1595" s="200"/>
      <c r="AA1595" s="390"/>
      <c r="AB1595" s="223">
        <v>0</v>
      </c>
      <c r="AC1595" s="224" t="s">
        <v>40</v>
      </c>
      <c r="AD1595" s="225">
        <f t="shared" si="529"/>
        <v>754</v>
      </c>
      <c r="AE1595" s="226">
        <f>CEILING(AD1595+AD1595*'[1]Nastavení cen'!$J$17,1)</f>
        <v>1101</v>
      </c>
      <c r="AF1595" s="226">
        <f t="shared" si="530"/>
        <v>0</v>
      </c>
      <c r="AG1595" s="227">
        <f>CEILING(AX1595+(AX1595*'[1]Nastavení cen'!$G$17),1)</f>
        <v>1935</v>
      </c>
      <c r="AH1595" s="227">
        <f>CEILING(AG1595*'[1]Nastavení cen'!$K$17,1)+AG1595</f>
        <v>2516</v>
      </c>
      <c r="AI1595" s="227">
        <f t="shared" ref="AI1595:AI1607" si="533">(AB1595*AH1595)</f>
        <v>0</v>
      </c>
      <c r="AJ1595" s="228">
        <f t="shared" si="531"/>
        <v>3617</v>
      </c>
      <c r="AK1595" s="218"/>
      <c r="AL1595" s="229">
        <f t="shared" si="532"/>
        <v>0</v>
      </c>
      <c r="AM1595" s="204"/>
      <c r="AN1595" s="230">
        <v>27</v>
      </c>
      <c r="AO1595" s="231">
        <f t="shared" ref="AO1595:AO1607" si="534">AB1595*AN1595</f>
        <v>0</v>
      </c>
      <c r="AP1595" s="232">
        <v>0.05</v>
      </c>
      <c r="AQ1595" s="233" t="s">
        <v>41</v>
      </c>
      <c r="AR1595" s="234">
        <f t="shared" ref="AR1595:AR1607" si="535">AO1595*AP1595</f>
        <v>0</v>
      </c>
      <c r="AS1595" s="235"/>
      <c r="AT1595" s="236"/>
      <c r="AU1595" s="237"/>
      <c r="AV1595" s="238">
        <v>116</v>
      </c>
      <c r="AW1595" s="239">
        <f>'[1]Nastavení cen'!$H$17</f>
        <v>390</v>
      </c>
      <c r="AX1595" s="240">
        <v>1935</v>
      </c>
    </row>
    <row r="1596" spans="1:50" ht="17.25" hidden="1" customHeight="1" x14ac:dyDescent="0.3">
      <c r="A1596" s="213"/>
      <c r="B1596" s="214"/>
      <c r="C1596" s="215"/>
      <c r="D1596" s="186"/>
      <c r="E1596" s="184"/>
      <c r="F1596" s="185"/>
      <c r="G1596" s="186"/>
      <c r="H1596" s="186"/>
      <c r="I1596" s="187"/>
      <c r="J1596" s="188"/>
      <c r="K1596" s="216"/>
      <c r="L1596" s="186"/>
      <c r="M1596" s="186"/>
      <c r="N1596" s="187"/>
      <c r="O1596" s="191"/>
      <c r="P1596" s="464" t="s">
        <v>1497</v>
      </c>
      <c r="Q1596" s="218"/>
      <c r="R1596" s="219">
        <f t="shared" si="527"/>
        <v>0</v>
      </c>
      <c r="S1596" s="219">
        <f t="shared" si="528"/>
        <v>7</v>
      </c>
      <c r="T1596" s="195"/>
      <c r="U1596" s="196">
        <v>6</v>
      </c>
      <c r="V1596" s="89">
        <f t="shared" si="485"/>
        <v>0</v>
      </c>
      <c r="W1596" s="220" t="s">
        <v>1706</v>
      </c>
      <c r="X1596" s="221" t="s">
        <v>1707</v>
      </c>
      <c r="Y1596" s="222" t="s">
        <v>1710</v>
      </c>
      <c r="Z1596" s="200"/>
      <c r="AA1596" s="390"/>
      <c r="AB1596" s="223">
        <v>0</v>
      </c>
      <c r="AC1596" s="224" t="s">
        <v>40</v>
      </c>
      <c r="AD1596" s="225">
        <f t="shared" si="529"/>
        <v>754</v>
      </c>
      <c r="AE1596" s="226">
        <f>CEILING(AD1596+AD1596*'[1]Nastavení cen'!$J$17,1)</f>
        <v>1101</v>
      </c>
      <c r="AF1596" s="226">
        <f t="shared" si="530"/>
        <v>0</v>
      </c>
      <c r="AG1596" s="227">
        <f>CEILING(AX1596+(AX1596*'[1]Nastavení cen'!$G$17),1)</f>
        <v>2244</v>
      </c>
      <c r="AH1596" s="227">
        <f>CEILING(AG1596*'[1]Nastavení cen'!$K$17,1)+AG1596</f>
        <v>2918</v>
      </c>
      <c r="AI1596" s="227">
        <f t="shared" si="533"/>
        <v>0</v>
      </c>
      <c r="AJ1596" s="228">
        <f t="shared" si="531"/>
        <v>4019</v>
      </c>
      <c r="AK1596" s="218"/>
      <c r="AL1596" s="229">
        <f t="shared" si="532"/>
        <v>0</v>
      </c>
      <c r="AM1596" s="204"/>
      <c r="AN1596" s="230">
        <v>27</v>
      </c>
      <c r="AO1596" s="231">
        <f t="shared" si="534"/>
        <v>0</v>
      </c>
      <c r="AP1596" s="232">
        <v>0.05</v>
      </c>
      <c r="AQ1596" s="233" t="s">
        <v>41</v>
      </c>
      <c r="AR1596" s="234">
        <f t="shared" si="535"/>
        <v>0</v>
      </c>
      <c r="AS1596" s="235"/>
      <c r="AT1596" s="236"/>
      <c r="AU1596" s="237"/>
      <c r="AV1596" s="238">
        <v>116</v>
      </c>
      <c r="AW1596" s="239">
        <f>'[1]Nastavení cen'!$H$17</f>
        <v>390</v>
      </c>
      <c r="AX1596" s="240">
        <v>2244</v>
      </c>
    </row>
    <row r="1597" spans="1:50" ht="17.25" hidden="1" customHeight="1" x14ac:dyDescent="0.3">
      <c r="A1597" s="213"/>
      <c r="B1597" s="214"/>
      <c r="C1597" s="215"/>
      <c r="D1597" s="186"/>
      <c r="E1597" s="184"/>
      <c r="F1597" s="185"/>
      <c r="G1597" s="186"/>
      <c r="H1597" s="186"/>
      <c r="I1597" s="187"/>
      <c r="J1597" s="188"/>
      <c r="K1597" s="216"/>
      <c r="L1597" s="186"/>
      <c r="M1597" s="186"/>
      <c r="N1597" s="187"/>
      <c r="O1597" s="191"/>
      <c r="P1597" s="464" t="s">
        <v>1497</v>
      </c>
      <c r="Q1597" s="218"/>
      <c r="R1597" s="219">
        <f t="shared" si="527"/>
        <v>0</v>
      </c>
      <c r="S1597" s="219">
        <f t="shared" si="528"/>
        <v>7</v>
      </c>
      <c r="T1597" s="195"/>
      <c r="U1597" s="196">
        <v>6</v>
      </c>
      <c r="V1597" s="89">
        <f t="shared" si="485"/>
        <v>0</v>
      </c>
      <c r="W1597" s="220" t="s">
        <v>1706</v>
      </c>
      <c r="X1597" s="221" t="s">
        <v>1707</v>
      </c>
      <c r="Y1597" s="222" t="s">
        <v>1711</v>
      </c>
      <c r="Z1597" s="200"/>
      <c r="AA1597" s="390"/>
      <c r="AB1597" s="223">
        <v>0</v>
      </c>
      <c r="AC1597" s="224" t="s">
        <v>40</v>
      </c>
      <c r="AD1597" s="225">
        <f t="shared" si="529"/>
        <v>754</v>
      </c>
      <c r="AE1597" s="226">
        <f>CEILING(AD1597+AD1597*'[1]Nastavení cen'!$J$17,1)</f>
        <v>1101</v>
      </c>
      <c r="AF1597" s="226">
        <f t="shared" si="530"/>
        <v>0</v>
      </c>
      <c r="AG1597" s="227">
        <f>CEILING(AX1597+(AX1597*'[1]Nastavení cen'!$G$17),1)</f>
        <v>2799</v>
      </c>
      <c r="AH1597" s="227">
        <f>CEILING(AG1597*'[1]Nastavení cen'!$K$17,1)+AG1597</f>
        <v>3639</v>
      </c>
      <c r="AI1597" s="227">
        <f t="shared" si="533"/>
        <v>0</v>
      </c>
      <c r="AJ1597" s="228">
        <f t="shared" si="531"/>
        <v>4740</v>
      </c>
      <c r="AK1597" s="218"/>
      <c r="AL1597" s="229">
        <f t="shared" si="532"/>
        <v>0</v>
      </c>
      <c r="AM1597" s="204"/>
      <c r="AN1597" s="230">
        <v>27</v>
      </c>
      <c r="AO1597" s="231">
        <f t="shared" si="534"/>
        <v>0</v>
      </c>
      <c r="AP1597" s="232">
        <v>0.05</v>
      </c>
      <c r="AQ1597" s="233" t="s">
        <v>41</v>
      </c>
      <c r="AR1597" s="234">
        <f t="shared" si="535"/>
        <v>0</v>
      </c>
      <c r="AS1597" s="235"/>
      <c r="AT1597" s="236"/>
      <c r="AU1597" s="237"/>
      <c r="AV1597" s="238">
        <v>116</v>
      </c>
      <c r="AW1597" s="239">
        <f>'[1]Nastavení cen'!$H$17</f>
        <v>390</v>
      </c>
      <c r="AX1597" s="240">
        <v>2799</v>
      </c>
    </row>
    <row r="1598" spans="1:50" ht="17.25" hidden="1" customHeight="1" x14ac:dyDescent="0.3">
      <c r="A1598" s="213"/>
      <c r="B1598" s="214"/>
      <c r="C1598" s="215"/>
      <c r="D1598" s="186"/>
      <c r="E1598" s="184"/>
      <c r="F1598" s="185"/>
      <c r="G1598" s="186"/>
      <c r="H1598" s="186"/>
      <c r="I1598" s="187"/>
      <c r="J1598" s="188"/>
      <c r="K1598" s="216"/>
      <c r="L1598" s="186"/>
      <c r="M1598" s="186"/>
      <c r="N1598" s="187"/>
      <c r="O1598" s="191"/>
      <c r="P1598" s="464" t="s">
        <v>1497</v>
      </c>
      <c r="Q1598" s="218"/>
      <c r="R1598" s="219">
        <f t="shared" si="527"/>
        <v>0</v>
      </c>
      <c r="S1598" s="219">
        <f t="shared" si="528"/>
        <v>7</v>
      </c>
      <c r="T1598" s="195"/>
      <c r="U1598" s="196">
        <v>6</v>
      </c>
      <c r="V1598" s="89">
        <f t="shared" si="485"/>
        <v>0</v>
      </c>
      <c r="W1598" s="220" t="s">
        <v>1706</v>
      </c>
      <c r="X1598" s="221" t="s">
        <v>1707</v>
      </c>
      <c r="Y1598" s="222" t="s">
        <v>1712</v>
      </c>
      <c r="Z1598" s="200"/>
      <c r="AA1598" s="390"/>
      <c r="AB1598" s="223">
        <v>0</v>
      </c>
      <c r="AC1598" s="224" t="s">
        <v>40</v>
      </c>
      <c r="AD1598" s="225">
        <f t="shared" si="529"/>
        <v>754</v>
      </c>
      <c r="AE1598" s="226">
        <f>CEILING(AD1598+AD1598*'[1]Nastavení cen'!$J$17,1)</f>
        <v>1101</v>
      </c>
      <c r="AF1598" s="226">
        <f t="shared" si="530"/>
        <v>0</v>
      </c>
      <c r="AG1598" s="227">
        <f>CEILING(AX1598+(AX1598*'[1]Nastavení cen'!$G$17),1)</f>
        <v>4443</v>
      </c>
      <c r="AH1598" s="227">
        <f>CEILING(AG1598*'[1]Nastavení cen'!$K$17,1)+AG1598</f>
        <v>5776</v>
      </c>
      <c r="AI1598" s="227">
        <f t="shared" si="533"/>
        <v>0</v>
      </c>
      <c r="AJ1598" s="228">
        <f t="shared" si="531"/>
        <v>6877</v>
      </c>
      <c r="AK1598" s="218"/>
      <c r="AL1598" s="229">
        <f t="shared" si="532"/>
        <v>0</v>
      </c>
      <c r="AM1598" s="204"/>
      <c r="AN1598" s="230">
        <v>27</v>
      </c>
      <c r="AO1598" s="231">
        <f t="shared" si="534"/>
        <v>0</v>
      </c>
      <c r="AP1598" s="232">
        <v>0.05</v>
      </c>
      <c r="AQ1598" s="233" t="s">
        <v>41</v>
      </c>
      <c r="AR1598" s="234">
        <f t="shared" si="535"/>
        <v>0</v>
      </c>
      <c r="AS1598" s="235"/>
      <c r="AT1598" s="236"/>
      <c r="AU1598" s="237"/>
      <c r="AV1598" s="238">
        <v>116</v>
      </c>
      <c r="AW1598" s="239">
        <f>'[1]Nastavení cen'!$H$17</f>
        <v>390</v>
      </c>
      <c r="AX1598" s="240">
        <v>4443</v>
      </c>
    </row>
    <row r="1599" spans="1:50" ht="17.25" hidden="1" customHeight="1" x14ac:dyDescent="0.3">
      <c r="A1599" s="213"/>
      <c r="B1599" s="214"/>
      <c r="C1599" s="215"/>
      <c r="D1599" s="186"/>
      <c r="E1599" s="184"/>
      <c r="F1599" s="185"/>
      <c r="G1599" s="186"/>
      <c r="H1599" s="186"/>
      <c r="I1599" s="187"/>
      <c r="J1599" s="188"/>
      <c r="K1599" s="216"/>
      <c r="L1599" s="186"/>
      <c r="M1599" s="186"/>
      <c r="N1599" s="187"/>
      <c r="O1599" s="191"/>
      <c r="P1599" s="464" t="s">
        <v>1497</v>
      </c>
      <c r="Q1599" s="218"/>
      <c r="R1599" s="219">
        <f t="shared" si="527"/>
        <v>0</v>
      </c>
      <c r="S1599" s="219">
        <f t="shared" si="528"/>
        <v>7</v>
      </c>
      <c r="T1599" s="195"/>
      <c r="U1599" s="196">
        <v>6</v>
      </c>
      <c r="V1599" s="89">
        <f t="shared" si="485"/>
        <v>0</v>
      </c>
      <c r="W1599" s="220" t="s">
        <v>1706</v>
      </c>
      <c r="X1599" s="221" t="s">
        <v>1707</v>
      </c>
      <c r="Y1599" s="222" t="s">
        <v>1713</v>
      </c>
      <c r="Z1599" s="200"/>
      <c r="AA1599" s="390"/>
      <c r="AB1599" s="223">
        <v>0</v>
      </c>
      <c r="AC1599" s="224" t="s">
        <v>40</v>
      </c>
      <c r="AD1599" s="225">
        <f t="shared" si="529"/>
        <v>754</v>
      </c>
      <c r="AE1599" s="226">
        <f>CEILING(AD1599+AD1599*'[1]Nastavení cen'!$J$17,1)</f>
        <v>1101</v>
      </c>
      <c r="AF1599" s="226">
        <f t="shared" si="530"/>
        <v>0</v>
      </c>
      <c r="AG1599" s="227">
        <f>CEILING(AX1599+(AX1599*'[1]Nastavení cen'!$G$17),1)</f>
        <v>1889</v>
      </c>
      <c r="AH1599" s="227">
        <f>CEILING(AG1599*'[1]Nastavení cen'!$K$17,1)+AG1599</f>
        <v>2456</v>
      </c>
      <c r="AI1599" s="227">
        <f t="shared" si="533"/>
        <v>0</v>
      </c>
      <c r="AJ1599" s="228">
        <f t="shared" si="531"/>
        <v>3557</v>
      </c>
      <c r="AK1599" s="218"/>
      <c r="AL1599" s="229">
        <f t="shared" si="532"/>
        <v>0</v>
      </c>
      <c r="AM1599" s="204"/>
      <c r="AN1599" s="230">
        <v>27</v>
      </c>
      <c r="AO1599" s="231">
        <f t="shared" si="534"/>
        <v>0</v>
      </c>
      <c r="AP1599" s="232">
        <v>0.05</v>
      </c>
      <c r="AQ1599" s="233" t="s">
        <v>41</v>
      </c>
      <c r="AR1599" s="234">
        <f t="shared" si="535"/>
        <v>0</v>
      </c>
      <c r="AS1599" s="235"/>
      <c r="AT1599" s="236"/>
      <c r="AU1599" s="237"/>
      <c r="AV1599" s="238">
        <v>116</v>
      </c>
      <c r="AW1599" s="239">
        <f>'[1]Nastavení cen'!$H$17</f>
        <v>390</v>
      </c>
      <c r="AX1599" s="240">
        <v>1889</v>
      </c>
    </row>
    <row r="1600" spans="1:50" ht="17.25" hidden="1" customHeight="1" x14ac:dyDescent="0.3">
      <c r="A1600" s="213"/>
      <c r="B1600" s="214"/>
      <c r="C1600" s="215"/>
      <c r="D1600" s="186"/>
      <c r="E1600" s="184"/>
      <c r="F1600" s="185"/>
      <c r="G1600" s="186"/>
      <c r="H1600" s="186"/>
      <c r="I1600" s="187"/>
      <c r="J1600" s="188"/>
      <c r="K1600" s="216"/>
      <c r="L1600" s="186"/>
      <c r="M1600" s="186"/>
      <c r="N1600" s="187"/>
      <c r="O1600" s="191"/>
      <c r="P1600" s="464" t="s">
        <v>1497</v>
      </c>
      <c r="Q1600" s="218"/>
      <c r="R1600" s="219">
        <f t="shared" si="527"/>
        <v>0</v>
      </c>
      <c r="S1600" s="219">
        <f t="shared" si="528"/>
        <v>7</v>
      </c>
      <c r="T1600" s="195"/>
      <c r="U1600" s="196">
        <v>6</v>
      </c>
      <c r="V1600" s="89">
        <f t="shared" si="485"/>
        <v>0</v>
      </c>
      <c r="W1600" s="220" t="s">
        <v>1706</v>
      </c>
      <c r="X1600" s="221" t="s">
        <v>1707</v>
      </c>
      <c r="Y1600" s="222" t="s">
        <v>1714</v>
      </c>
      <c r="Z1600" s="200"/>
      <c r="AA1600" s="390"/>
      <c r="AB1600" s="223">
        <v>0</v>
      </c>
      <c r="AC1600" s="224" t="s">
        <v>40</v>
      </c>
      <c r="AD1600" s="225">
        <f t="shared" si="529"/>
        <v>754</v>
      </c>
      <c r="AE1600" s="226">
        <f>CEILING(AD1600+AD1600*'[1]Nastavení cen'!$J$17,1)</f>
        <v>1101</v>
      </c>
      <c r="AF1600" s="226">
        <f t="shared" si="530"/>
        <v>0</v>
      </c>
      <c r="AG1600" s="227">
        <f>CEILING(AX1600+(AX1600*'[1]Nastavení cen'!$G$17),1)</f>
        <v>2565</v>
      </c>
      <c r="AH1600" s="227">
        <f>CEILING(AG1600*'[1]Nastavení cen'!$K$17,1)+AG1600</f>
        <v>3335</v>
      </c>
      <c r="AI1600" s="227">
        <f t="shared" si="533"/>
        <v>0</v>
      </c>
      <c r="AJ1600" s="228">
        <f t="shared" si="531"/>
        <v>4436</v>
      </c>
      <c r="AK1600" s="218"/>
      <c r="AL1600" s="229">
        <f t="shared" si="532"/>
        <v>0</v>
      </c>
      <c r="AM1600" s="204"/>
      <c r="AN1600" s="230">
        <v>27</v>
      </c>
      <c r="AO1600" s="231">
        <f t="shared" si="534"/>
        <v>0</v>
      </c>
      <c r="AP1600" s="232">
        <v>0.05</v>
      </c>
      <c r="AQ1600" s="233" t="s">
        <v>41</v>
      </c>
      <c r="AR1600" s="234">
        <f t="shared" si="535"/>
        <v>0</v>
      </c>
      <c r="AS1600" s="235"/>
      <c r="AT1600" s="236"/>
      <c r="AU1600" s="237"/>
      <c r="AV1600" s="238">
        <v>116</v>
      </c>
      <c r="AW1600" s="239">
        <f>'[1]Nastavení cen'!$H$17</f>
        <v>390</v>
      </c>
      <c r="AX1600" s="240">
        <v>2565</v>
      </c>
    </row>
    <row r="1601" spans="1:50" ht="17.25" hidden="1" customHeight="1" x14ac:dyDescent="0.3">
      <c r="A1601" s="213"/>
      <c r="B1601" s="214"/>
      <c r="C1601" s="215"/>
      <c r="D1601" s="186"/>
      <c r="E1601" s="184"/>
      <c r="F1601" s="185"/>
      <c r="G1601" s="186"/>
      <c r="H1601" s="186"/>
      <c r="I1601" s="187"/>
      <c r="J1601" s="188"/>
      <c r="K1601" s="216"/>
      <c r="L1601" s="186"/>
      <c r="M1601" s="186"/>
      <c r="N1601" s="187"/>
      <c r="O1601" s="191"/>
      <c r="P1601" s="464" t="s">
        <v>1497</v>
      </c>
      <c r="Q1601" s="218"/>
      <c r="R1601" s="219">
        <f t="shared" si="527"/>
        <v>0</v>
      </c>
      <c r="S1601" s="219">
        <f t="shared" si="528"/>
        <v>7</v>
      </c>
      <c r="T1601" s="195"/>
      <c r="U1601" s="196">
        <v>6</v>
      </c>
      <c r="V1601" s="89">
        <f t="shared" si="485"/>
        <v>0</v>
      </c>
      <c r="W1601" s="220" t="s">
        <v>1706</v>
      </c>
      <c r="X1601" s="221" t="s">
        <v>1707</v>
      </c>
      <c r="Y1601" s="222" t="s">
        <v>1715</v>
      </c>
      <c r="Z1601" s="200"/>
      <c r="AA1601" s="390"/>
      <c r="AB1601" s="223">
        <v>0</v>
      </c>
      <c r="AC1601" s="224" t="s">
        <v>40</v>
      </c>
      <c r="AD1601" s="225">
        <f t="shared" si="529"/>
        <v>754</v>
      </c>
      <c r="AE1601" s="226">
        <f>CEILING(AD1601+AD1601*'[1]Nastavení cen'!$J$17,1)</f>
        <v>1101</v>
      </c>
      <c r="AF1601" s="226">
        <f t="shared" si="530"/>
        <v>0</v>
      </c>
      <c r="AG1601" s="227">
        <f>CEILING(AX1601+(AX1601*'[1]Nastavení cen'!$G$17),1)</f>
        <v>1999</v>
      </c>
      <c r="AH1601" s="227">
        <f>CEILING(AG1601*'[1]Nastavení cen'!$K$17,1)+AG1601</f>
        <v>2599</v>
      </c>
      <c r="AI1601" s="227">
        <f t="shared" si="533"/>
        <v>0</v>
      </c>
      <c r="AJ1601" s="228">
        <f t="shared" si="531"/>
        <v>3700</v>
      </c>
      <c r="AK1601" s="218"/>
      <c r="AL1601" s="229">
        <f t="shared" si="532"/>
        <v>0</v>
      </c>
      <c r="AM1601" s="204"/>
      <c r="AN1601" s="230">
        <v>27</v>
      </c>
      <c r="AO1601" s="231">
        <f t="shared" si="534"/>
        <v>0</v>
      </c>
      <c r="AP1601" s="232">
        <v>0.05</v>
      </c>
      <c r="AQ1601" s="233" t="s">
        <v>41</v>
      </c>
      <c r="AR1601" s="234">
        <f t="shared" si="535"/>
        <v>0</v>
      </c>
      <c r="AS1601" s="235"/>
      <c r="AT1601" s="236"/>
      <c r="AU1601" s="237"/>
      <c r="AV1601" s="238">
        <v>116</v>
      </c>
      <c r="AW1601" s="239">
        <f>'[1]Nastavení cen'!$H$17</f>
        <v>390</v>
      </c>
      <c r="AX1601" s="240">
        <v>1999</v>
      </c>
    </row>
    <row r="1602" spans="1:50" ht="17.25" hidden="1" customHeight="1" x14ac:dyDescent="0.3">
      <c r="A1602" s="213"/>
      <c r="B1602" s="214"/>
      <c r="C1602" s="215"/>
      <c r="D1602" s="186"/>
      <c r="E1602" s="184"/>
      <c r="F1602" s="185"/>
      <c r="G1602" s="186"/>
      <c r="H1602" s="186"/>
      <c r="I1602" s="187"/>
      <c r="J1602" s="188"/>
      <c r="K1602" s="216"/>
      <c r="L1602" s="186"/>
      <c r="M1602" s="186"/>
      <c r="N1602" s="187"/>
      <c r="O1602" s="191"/>
      <c r="P1602" s="464" t="s">
        <v>1497</v>
      </c>
      <c r="Q1602" s="218"/>
      <c r="R1602" s="219">
        <f t="shared" si="527"/>
        <v>0</v>
      </c>
      <c r="S1602" s="219">
        <f t="shared" si="528"/>
        <v>7</v>
      </c>
      <c r="T1602" s="195"/>
      <c r="U1602" s="196">
        <v>6</v>
      </c>
      <c r="V1602" s="89">
        <f t="shared" si="485"/>
        <v>0</v>
      </c>
      <c r="W1602" s="220" t="s">
        <v>1706</v>
      </c>
      <c r="X1602" s="221" t="s">
        <v>1707</v>
      </c>
      <c r="Y1602" s="222" t="s">
        <v>1716</v>
      </c>
      <c r="Z1602" s="200"/>
      <c r="AA1602" s="390"/>
      <c r="AB1602" s="223">
        <v>0</v>
      </c>
      <c r="AC1602" s="224" t="s">
        <v>40</v>
      </c>
      <c r="AD1602" s="225">
        <f t="shared" si="529"/>
        <v>754</v>
      </c>
      <c r="AE1602" s="226">
        <f>CEILING(AD1602+AD1602*'[1]Nastavení cen'!$J$17,1)</f>
        <v>1101</v>
      </c>
      <c r="AF1602" s="226">
        <f t="shared" si="530"/>
        <v>0</v>
      </c>
      <c r="AG1602" s="227">
        <f>CEILING(AX1602+(AX1602*'[1]Nastavení cen'!$G$17),1)</f>
        <v>1582</v>
      </c>
      <c r="AH1602" s="227">
        <f>CEILING(AG1602*'[1]Nastavení cen'!$K$17,1)+AG1602</f>
        <v>2057</v>
      </c>
      <c r="AI1602" s="227">
        <f t="shared" si="533"/>
        <v>0</v>
      </c>
      <c r="AJ1602" s="228">
        <f t="shared" si="531"/>
        <v>3158</v>
      </c>
      <c r="AK1602" s="218"/>
      <c r="AL1602" s="229">
        <f t="shared" si="532"/>
        <v>0</v>
      </c>
      <c r="AM1602" s="204"/>
      <c r="AN1602" s="230">
        <v>27</v>
      </c>
      <c r="AO1602" s="231">
        <f t="shared" si="534"/>
        <v>0</v>
      </c>
      <c r="AP1602" s="232">
        <v>0.05</v>
      </c>
      <c r="AQ1602" s="233" t="s">
        <v>41</v>
      </c>
      <c r="AR1602" s="234">
        <f t="shared" si="535"/>
        <v>0</v>
      </c>
      <c r="AS1602" s="235"/>
      <c r="AT1602" s="236"/>
      <c r="AU1602" s="237"/>
      <c r="AV1602" s="238">
        <v>116</v>
      </c>
      <c r="AW1602" s="239">
        <f>'[1]Nastavení cen'!$H$17</f>
        <v>390</v>
      </c>
      <c r="AX1602" s="240">
        <v>1582</v>
      </c>
    </row>
    <row r="1603" spans="1:50" ht="17.25" hidden="1" customHeight="1" x14ac:dyDescent="0.3">
      <c r="A1603" s="213"/>
      <c r="B1603" s="214"/>
      <c r="C1603" s="215"/>
      <c r="D1603" s="186"/>
      <c r="E1603" s="184"/>
      <c r="F1603" s="185"/>
      <c r="G1603" s="186"/>
      <c r="H1603" s="186"/>
      <c r="I1603" s="187"/>
      <c r="J1603" s="188"/>
      <c r="K1603" s="216"/>
      <c r="L1603" s="186"/>
      <c r="M1603" s="186"/>
      <c r="N1603" s="187"/>
      <c r="O1603" s="191"/>
      <c r="P1603" s="464" t="s">
        <v>1497</v>
      </c>
      <c r="Q1603" s="218"/>
      <c r="R1603" s="219">
        <f t="shared" si="527"/>
        <v>0</v>
      </c>
      <c r="S1603" s="219">
        <f t="shared" si="528"/>
        <v>7</v>
      </c>
      <c r="T1603" s="195"/>
      <c r="U1603" s="196">
        <v>6</v>
      </c>
      <c r="V1603" s="89">
        <f t="shared" si="485"/>
        <v>0</v>
      </c>
      <c r="W1603" s="220" t="s">
        <v>1706</v>
      </c>
      <c r="X1603" s="221" t="s">
        <v>1707</v>
      </c>
      <c r="Y1603" s="222" t="s">
        <v>1717</v>
      </c>
      <c r="Z1603" s="200"/>
      <c r="AA1603" s="390"/>
      <c r="AB1603" s="223">
        <v>0</v>
      </c>
      <c r="AC1603" s="224" t="s">
        <v>40</v>
      </c>
      <c r="AD1603" s="225">
        <f t="shared" si="529"/>
        <v>754</v>
      </c>
      <c r="AE1603" s="226">
        <f>CEILING(AD1603+AD1603*'[1]Nastavení cen'!$J$17,1)</f>
        <v>1101</v>
      </c>
      <c r="AF1603" s="226">
        <f t="shared" si="530"/>
        <v>0</v>
      </c>
      <c r="AG1603" s="227">
        <f>CEILING(AX1603+(AX1603*'[1]Nastavení cen'!$G$17),1)</f>
        <v>1903</v>
      </c>
      <c r="AH1603" s="227">
        <f>CEILING(AG1603*'[1]Nastavení cen'!$K$17,1)+AG1603</f>
        <v>2474</v>
      </c>
      <c r="AI1603" s="227">
        <f t="shared" si="533"/>
        <v>0</v>
      </c>
      <c r="AJ1603" s="228">
        <f t="shared" si="531"/>
        <v>3575</v>
      </c>
      <c r="AK1603" s="218"/>
      <c r="AL1603" s="229">
        <f t="shared" si="532"/>
        <v>0</v>
      </c>
      <c r="AM1603" s="204"/>
      <c r="AN1603" s="230">
        <v>27</v>
      </c>
      <c r="AO1603" s="231">
        <f t="shared" si="534"/>
        <v>0</v>
      </c>
      <c r="AP1603" s="232">
        <v>0.05</v>
      </c>
      <c r="AQ1603" s="233" t="s">
        <v>41</v>
      </c>
      <c r="AR1603" s="234">
        <f t="shared" si="535"/>
        <v>0</v>
      </c>
      <c r="AS1603" s="235"/>
      <c r="AT1603" s="236"/>
      <c r="AU1603" s="237"/>
      <c r="AV1603" s="238">
        <v>116</v>
      </c>
      <c r="AW1603" s="239">
        <f>'[1]Nastavení cen'!$H$17</f>
        <v>390</v>
      </c>
      <c r="AX1603" s="240">
        <v>1903</v>
      </c>
    </row>
    <row r="1604" spans="1:50" ht="17.25" hidden="1" customHeight="1" x14ac:dyDescent="0.3">
      <c r="A1604" s="213"/>
      <c r="B1604" s="214"/>
      <c r="C1604" s="215"/>
      <c r="D1604" s="186"/>
      <c r="E1604" s="184"/>
      <c r="F1604" s="185"/>
      <c r="G1604" s="186"/>
      <c r="H1604" s="186"/>
      <c r="I1604" s="187"/>
      <c r="J1604" s="188"/>
      <c r="K1604" s="216"/>
      <c r="L1604" s="186"/>
      <c r="M1604" s="186"/>
      <c r="N1604" s="187"/>
      <c r="O1604" s="191"/>
      <c r="P1604" s="464" t="s">
        <v>1497</v>
      </c>
      <c r="Q1604" s="218"/>
      <c r="R1604" s="219">
        <f t="shared" si="527"/>
        <v>0</v>
      </c>
      <c r="S1604" s="219">
        <f t="shared" si="528"/>
        <v>7</v>
      </c>
      <c r="T1604" s="195"/>
      <c r="U1604" s="196">
        <v>6</v>
      </c>
      <c r="V1604" s="89">
        <f t="shared" si="485"/>
        <v>0</v>
      </c>
      <c r="W1604" s="220" t="s">
        <v>1706</v>
      </c>
      <c r="X1604" s="221" t="s">
        <v>1707</v>
      </c>
      <c r="Y1604" s="222" t="s">
        <v>1718</v>
      </c>
      <c r="Z1604" s="200"/>
      <c r="AA1604" s="390"/>
      <c r="AB1604" s="223">
        <v>0</v>
      </c>
      <c r="AC1604" s="224" t="s">
        <v>40</v>
      </c>
      <c r="AD1604" s="225">
        <f t="shared" si="529"/>
        <v>754</v>
      </c>
      <c r="AE1604" s="226">
        <f>CEILING(AD1604+AD1604*'[1]Nastavení cen'!$J$17,1)</f>
        <v>1101</v>
      </c>
      <c r="AF1604" s="226">
        <f t="shared" si="530"/>
        <v>0</v>
      </c>
      <c r="AG1604" s="227">
        <f>CEILING(AX1604+(AX1604*'[1]Nastavení cen'!$G$17),1)</f>
        <v>4172</v>
      </c>
      <c r="AH1604" s="227">
        <f>CEILING(AG1604*'[1]Nastavení cen'!$K$17,1)+AG1604</f>
        <v>5424</v>
      </c>
      <c r="AI1604" s="227">
        <f t="shared" si="533"/>
        <v>0</v>
      </c>
      <c r="AJ1604" s="228">
        <f t="shared" si="531"/>
        <v>6525</v>
      </c>
      <c r="AK1604" s="218"/>
      <c r="AL1604" s="229">
        <f t="shared" si="532"/>
        <v>0</v>
      </c>
      <c r="AM1604" s="204"/>
      <c r="AN1604" s="230">
        <v>27</v>
      </c>
      <c r="AO1604" s="231">
        <f t="shared" si="534"/>
        <v>0</v>
      </c>
      <c r="AP1604" s="232">
        <v>0.05</v>
      </c>
      <c r="AQ1604" s="233" t="s">
        <v>41</v>
      </c>
      <c r="AR1604" s="234">
        <f t="shared" si="535"/>
        <v>0</v>
      </c>
      <c r="AS1604" s="235"/>
      <c r="AT1604" s="236"/>
      <c r="AU1604" s="237"/>
      <c r="AV1604" s="238">
        <v>116</v>
      </c>
      <c r="AW1604" s="239">
        <f>'[1]Nastavení cen'!$H$17</f>
        <v>390</v>
      </c>
      <c r="AX1604" s="240">
        <v>4172</v>
      </c>
    </row>
    <row r="1605" spans="1:50" ht="17.25" hidden="1" customHeight="1" x14ac:dyDescent="0.3">
      <c r="A1605" s="213"/>
      <c r="B1605" s="214"/>
      <c r="C1605" s="215"/>
      <c r="D1605" s="186"/>
      <c r="E1605" s="184"/>
      <c r="F1605" s="185"/>
      <c r="G1605" s="186"/>
      <c r="H1605" s="186"/>
      <c r="I1605" s="187"/>
      <c r="J1605" s="188"/>
      <c r="K1605" s="216"/>
      <c r="L1605" s="186"/>
      <c r="M1605" s="186"/>
      <c r="N1605" s="187"/>
      <c r="O1605" s="191"/>
      <c r="P1605" s="464" t="s">
        <v>1497</v>
      </c>
      <c r="Q1605" s="218"/>
      <c r="R1605" s="219">
        <f t="shared" si="527"/>
        <v>0</v>
      </c>
      <c r="S1605" s="219">
        <f t="shared" si="528"/>
        <v>7</v>
      </c>
      <c r="T1605" s="195"/>
      <c r="U1605" s="196">
        <v>6</v>
      </c>
      <c r="V1605" s="89">
        <f t="shared" si="485"/>
        <v>0</v>
      </c>
      <c r="W1605" s="220" t="s">
        <v>1706</v>
      </c>
      <c r="X1605" s="221" t="s">
        <v>1707</v>
      </c>
      <c r="Y1605" s="222" t="s">
        <v>1719</v>
      </c>
      <c r="Z1605" s="200"/>
      <c r="AA1605" s="390"/>
      <c r="AB1605" s="223">
        <v>0</v>
      </c>
      <c r="AC1605" s="224" t="s">
        <v>40</v>
      </c>
      <c r="AD1605" s="225">
        <f t="shared" si="529"/>
        <v>754</v>
      </c>
      <c r="AE1605" s="226">
        <f>CEILING(AD1605+AD1605*'[1]Nastavení cen'!$J$17,1)</f>
        <v>1101</v>
      </c>
      <c r="AF1605" s="226">
        <f t="shared" si="530"/>
        <v>0</v>
      </c>
      <c r="AG1605" s="227">
        <f>CEILING(AX1605+(AX1605*'[1]Nastavení cen'!$G$17),1)</f>
        <v>6748</v>
      </c>
      <c r="AH1605" s="227">
        <f>CEILING(AG1605*'[1]Nastavení cen'!$K$17,1)+AG1605</f>
        <v>8773</v>
      </c>
      <c r="AI1605" s="227">
        <f t="shared" si="533"/>
        <v>0</v>
      </c>
      <c r="AJ1605" s="228">
        <f t="shared" si="531"/>
        <v>9874</v>
      </c>
      <c r="AK1605" s="218"/>
      <c r="AL1605" s="229">
        <f t="shared" si="532"/>
        <v>0</v>
      </c>
      <c r="AM1605" s="204"/>
      <c r="AN1605" s="230">
        <v>27</v>
      </c>
      <c r="AO1605" s="231">
        <f t="shared" si="534"/>
        <v>0</v>
      </c>
      <c r="AP1605" s="232">
        <v>0.05</v>
      </c>
      <c r="AQ1605" s="233" t="s">
        <v>41</v>
      </c>
      <c r="AR1605" s="234">
        <f t="shared" si="535"/>
        <v>0</v>
      </c>
      <c r="AS1605" s="235"/>
      <c r="AT1605" s="236"/>
      <c r="AU1605" s="237"/>
      <c r="AV1605" s="238">
        <v>116</v>
      </c>
      <c r="AW1605" s="239">
        <f>'[1]Nastavení cen'!$H$17</f>
        <v>390</v>
      </c>
      <c r="AX1605" s="240">
        <v>6748</v>
      </c>
    </row>
    <row r="1606" spans="1:50" ht="17.25" hidden="1" customHeight="1" x14ac:dyDescent="0.3">
      <c r="A1606" s="213"/>
      <c r="B1606" s="214"/>
      <c r="C1606" s="215"/>
      <c r="D1606" s="186"/>
      <c r="E1606" s="184"/>
      <c r="F1606" s="185"/>
      <c r="G1606" s="186"/>
      <c r="H1606" s="186"/>
      <c r="I1606" s="187"/>
      <c r="J1606" s="188"/>
      <c r="K1606" s="216"/>
      <c r="L1606" s="186"/>
      <c r="M1606" s="186"/>
      <c r="N1606" s="187"/>
      <c r="O1606" s="191"/>
      <c r="P1606" s="464" t="s">
        <v>1497</v>
      </c>
      <c r="Q1606" s="218"/>
      <c r="R1606" s="219">
        <f t="shared" si="527"/>
        <v>0</v>
      </c>
      <c r="S1606" s="219">
        <f t="shared" si="528"/>
        <v>7</v>
      </c>
      <c r="T1606" s="195"/>
      <c r="U1606" s="196">
        <v>6</v>
      </c>
      <c r="V1606" s="89">
        <f t="shared" si="485"/>
        <v>0</v>
      </c>
      <c r="W1606" s="220" t="s">
        <v>1706</v>
      </c>
      <c r="X1606" s="221" t="s">
        <v>1707</v>
      </c>
      <c r="Y1606" s="222" t="s">
        <v>1720</v>
      </c>
      <c r="Z1606" s="200"/>
      <c r="AA1606" s="390"/>
      <c r="AB1606" s="223">
        <v>0</v>
      </c>
      <c r="AC1606" s="224" t="s">
        <v>40</v>
      </c>
      <c r="AD1606" s="225">
        <f t="shared" si="529"/>
        <v>754</v>
      </c>
      <c r="AE1606" s="226">
        <f>CEILING(AD1606+AD1606*'[1]Nastavení cen'!$J$17,1)</f>
        <v>1101</v>
      </c>
      <c r="AF1606" s="226">
        <f t="shared" si="530"/>
        <v>0</v>
      </c>
      <c r="AG1606" s="227">
        <f>CEILING(AX1606+(AX1606*'[1]Nastavení cen'!$G$17),1)</f>
        <v>4224</v>
      </c>
      <c r="AH1606" s="227">
        <f>CEILING(AG1606*'[1]Nastavení cen'!$K$17,1)+AG1606</f>
        <v>5492</v>
      </c>
      <c r="AI1606" s="227">
        <f t="shared" si="533"/>
        <v>0</v>
      </c>
      <c r="AJ1606" s="228">
        <f t="shared" si="531"/>
        <v>6593</v>
      </c>
      <c r="AK1606" s="218"/>
      <c r="AL1606" s="229">
        <f t="shared" si="532"/>
        <v>0</v>
      </c>
      <c r="AM1606" s="204"/>
      <c r="AN1606" s="230">
        <v>27</v>
      </c>
      <c r="AO1606" s="231">
        <f t="shared" si="534"/>
        <v>0</v>
      </c>
      <c r="AP1606" s="232">
        <v>0.05</v>
      </c>
      <c r="AQ1606" s="233" t="s">
        <v>41</v>
      </c>
      <c r="AR1606" s="234">
        <f t="shared" si="535"/>
        <v>0</v>
      </c>
      <c r="AS1606" s="235"/>
      <c r="AT1606" s="236"/>
      <c r="AU1606" s="237"/>
      <c r="AV1606" s="238">
        <v>116</v>
      </c>
      <c r="AW1606" s="239">
        <f>'[1]Nastavení cen'!$H$17</f>
        <v>390</v>
      </c>
      <c r="AX1606" s="240">
        <v>4224</v>
      </c>
    </row>
    <row r="1607" spans="1:50" ht="17.25" hidden="1" customHeight="1" x14ac:dyDescent="0.3">
      <c r="A1607" s="213"/>
      <c r="B1607" s="214"/>
      <c r="C1607" s="215"/>
      <c r="D1607" s="186"/>
      <c r="E1607" s="184"/>
      <c r="F1607" s="185"/>
      <c r="G1607" s="186"/>
      <c r="H1607" s="186"/>
      <c r="I1607" s="187"/>
      <c r="J1607" s="188"/>
      <c r="K1607" s="216"/>
      <c r="L1607" s="186"/>
      <c r="M1607" s="186"/>
      <c r="N1607" s="187"/>
      <c r="O1607" s="191"/>
      <c r="P1607" s="464" t="s">
        <v>1497</v>
      </c>
      <c r="Q1607" s="218"/>
      <c r="R1607" s="219">
        <f t="shared" si="527"/>
        <v>0</v>
      </c>
      <c r="S1607" s="219">
        <f t="shared" si="528"/>
        <v>7</v>
      </c>
      <c r="T1607" s="195"/>
      <c r="U1607" s="196">
        <v>5</v>
      </c>
      <c r="V1607" s="89">
        <f t="shared" si="485"/>
        <v>0</v>
      </c>
      <c r="W1607" s="220" t="s">
        <v>1706</v>
      </c>
      <c r="X1607" s="221" t="s">
        <v>1721</v>
      </c>
      <c r="Y1607" s="222" t="s">
        <v>1722</v>
      </c>
      <c r="Z1607" s="199"/>
      <c r="AA1607" s="218"/>
      <c r="AB1607" s="223">
        <v>0</v>
      </c>
      <c r="AC1607" s="224" t="s">
        <v>46</v>
      </c>
      <c r="AD1607" s="225">
        <f t="shared" si="529"/>
        <v>754</v>
      </c>
      <c r="AE1607" s="226">
        <f>CEILING(AD1607+AD1607*'[1]Nastavení cen'!$J$17,1)</f>
        <v>1101</v>
      </c>
      <c r="AF1607" s="226">
        <f t="shared" si="530"/>
        <v>0</v>
      </c>
      <c r="AG1607" s="227">
        <f>CEILING(AX1607+(AX1607*'[1]Nastavení cen'!$G$17),1)</f>
        <v>15000</v>
      </c>
      <c r="AH1607" s="227">
        <f>CEILING(AG1607*'[1]Nastavení cen'!$K$17,1)+AG1607</f>
        <v>19500</v>
      </c>
      <c r="AI1607" s="227">
        <f t="shared" si="533"/>
        <v>0</v>
      </c>
      <c r="AJ1607" s="228">
        <f t="shared" si="531"/>
        <v>20601</v>
      </c>
      <c r="AK1607" s="218"/>
      <c r="AL1607" s="229">
        <f t="shared" si="532"/>
        <v>0</v>
      </c>
      <c r="AM1607" s="204"/>
      <c r="AN1607" s="230">
        <v>30</v>
      </c>
      <c r="AO1607" s="231">
        <f t="shared" si="534"/>
        <v>0</v>
      </c>
      <c r="AP1607" s="232">
        <v>0.05</v>
      </c>
      <c r="AQ1607" s="233" t="s">
        <v>41</v>
      </c>
      <c r="AR1607" s="234">
        <f t="shared" si="535"/>
        <v>0</v>
      </c>
      <c r="AS1607" s="235"/>
      <c r="AT1607" s="236"/>
      <c r="AU1607" s="237"/>
      <c r="AV1607" s="238">
        <v>116</v>
      </c>
      <c r="AW1607" s="239">
        <f>'[1]Nastavení cen'!$H$17</f>
        <v>390</v>
      </c>
      <c r="AX1607" s="240">
        <v>15000</v>
      </c>
    </row>
    <row r="1608" spans="1:50" ht="17.25" hidden="1" customHeight="1" x14ac:dyDescent="0.3">
      <c r="A1608" s="213"/>
      <c r="B1608" s="214"/>
      <c r="C1608" s="215"/>
      <c r="D1608" s="186"/>
      <c r="E1608" s="184"/>
      <c r="F1608" s="185"/>
      <c r="G1608" s="186"/>
      <c r="H1608" s="186"/>
      <c r="I1608" s="187"/>
      <c r="J1608" s="188"/>
      <c r="K1608" s="216"/>
      <c r="L1608" s="186"/>
      <c r="M1608" s="186"/>
      <c r="N1608" s="187"/>
      <c r="O1608" s="191"/>
      <c r="P1608" s="464" t="s">
        <v>1497</v>
      </c>
      <c r="Q1608" s="218"/>
      <c r="R1608" s="219">
        <f t="shared" si="527"/>
        <v>0</v>
      </c>
      <c r="S1608" s="219">
        <f t="shared" si="528"/>
        <v>7</v>
      </c>
      <c r="T1608" s="195"/>
      <c r="U1608" s="196">
        <v>4</v>
      </c>
      <c r="V1608" s="89">
        <f t="shared" si="485"/>
        <v>0</v>
      </c>
      <c r="W1608" s="220" t="s">
        <v>1706</v>
      </c>
      <c r="X1608" s="221" t="s">
        <v>1721</v>
      </c>
      <c r="Y1608" s="222" t="s">
        <v>43</v>
      </c>
      <c r="Z1608" s="199"/>
      <c r="AA1608" s="218"/>
      <c r="AB1608" s="223">
        <v>0</v>
      </c>
      <c r="AC1608" s="224" t="s">
        <v>46</v>
      </c>
      <c r="AD1608" s="225">
        <f t="shared" si="529"/>
        <v>754</v>
      </c>
      <c r="AE1608" s="226">
        <f>CEILING(AD1608+AD1608*'[1]Nastavení cen'!$J$17,1)</f>
        <v>1101</v>
      </c>
      <c r="AF1608" s="226">
        <f t="shared" si="530"/>
        <v>0</v>
      </c>
      <c r="AG1608" s="227"/>
      <c r="AH1608" s="227"/>
      <c r="AI1608" s="227"/>
      <c r="AJ1608" s="228">
        <f t="shared" si="531"/>
        <v>1101</v>
      </c>
      <c r="AK1608" s="218"/>
      <c r="AL1608" s="229">
        <f t="shared" si="532"/>
        <v>0</v>
      </c>
      <c r="AM1608" s="204"/>
      <c r="AN1608" s="230" t="s">
        <v>41</v>
      </c>
      <c r="AO1608" s="231" t="s">
        <v>41</v>
      </c>
      <c r="AP1608" s="245" t="s">
        <v>41</v>
      </c>
      <c r="AQ1608" s="233" t="s">
        <v>41</v>
      </c>
      <c r="AR1608" s="234" t="s">
        <v>41</v>
      </c>
      <c r="AS1608" s="235"/>
      <c r="AT1608" s="236"/>
      <c r="AU1608" s="237"/>
      <c r="AV1608" s="238">
        <v>116</v>
      </c>
      <c r="AW1608" s="239">
        <f>'[1]Nastavení cen'!$H$17</f>
        <v>390</v>
      </c>
      <c r="AX1608" s="240"/>
    </row>
    <row r="1609" spans="1:50" ht="25.05" customHeight="1" x14ac:dyDescent="0.3">
      <c r="A1609" s="213"/>
      <c r="B1609" s="214"/>
      <c r="C1609" s="215"/>
      <c r="D1609" s="186"/>
      <c r="E1609" s="184"/>
      <c r="F1609" s="185"/>
      <c r="G1609" s="186"/>
      <c r="H1609" s="186"/>
      <c r="I1609" s="187"/>
      <c r="J1609" s="188"/>
      <c r="K1609" s="216"/>
      <c r="L1609" s="186"/>
      <c r="M1609" s="186"/>
      <c r="N1609" s="187"/>
      <c r="O1609" s="191"/>
      <c r="P1609" s="464" t="s">
        <v>1497</v>
      </c>
      <c r="Q1609" s="218"/>
      <c r="R1609" s="219">
        <f t="shared" si="527"/>
        <v>0</v>
      </c>
      <c r="S1609" s="219">
        <f t="shared" si="528"/>
        <v>7</v>
      </c>
      <c r="T1609" s="195">
        <v>46</v>
      </c>
      <c r="U1609" s="196">
        <v>5</v>
      </c>
      <c r="V1609" s="89">
        <f t="shared" si="485"/>
        <v>0</v>
      </c>
      <c r="W1609" s="220" t="s">
        <v>1706</v>
      </c>
      <c r="X1609" s="221" t="s">
        <v>1723</v>
      </c>
      <c r="Y1609" s="222" t="s">
        <v>1724</v>
      </c>
      <c r="Z1609" s="199"/>
      <c r="AA1609" s="218"/>
      <c r="AB1609" s="223">
        <v>1</v>
      </c>
      <c r="AC1609" s="224" t="s">
        <v>40</v>
      </c>
      <c r="AD1609" s="225">
        <f t="shared" si="529"/>
        <v>1118</v>
      </c>
      <c r="AE1609" s="226"/>
      <c r="AF1609" s="226">
        <f t="shared" si="530"/>
        <v>0</v>
      </c>
      <c r="AG1609" s="227">
        <f>CEILING(AX1609+(AX1609*'[1]Nastavení cen'!$G$17),1)</f>
        <v>2000</v>
      </c>
      <c r="AH1609" s="227"/>
      <c r="AI1609" s="227">
        <f>(AB1609*AH1609)</f>
        <v>0</v>
      </c>
      <c r="AJ1609" s="228">
        <f t="shared" si="531"/>
        <v>0</v>
      </c>
      <c r="AK1609" s="218"/>
      <c r="AL1609" s="229">
        <f t="shared" si="532"/>
        <v>0</v>
      </c>
      <c r="AM1609" s="204"/>
      <c r="AN1609" s="230">
        <v>27</v>
      </c>
      <c r="AO1609" s="231">
        <f>AB1609*AN1609</f>
        <v>27</v>
      </c>
      <c r="AP1609" s="232">
        <v>0.05</v>
      </c>
      <c r="AQ1609" s="233" t="s">
        <v>41</v>
      </c>
      <c r="AR1609" s="234">
        <f>AO1609*AP1609</f>
        <v>1.35</v>
      </c>
      <c r="AS1609" s="235"/>
      <c r="AT1609" s="236"/>
      <c r="AU1609" s="237"/>
      <c r="AV1609" s="238">
        <v>172</v>
      </c>
      <c r="AW1609" s="239">
        <f>'[1]Nastavení cen'!$H$17</f>
        <v>390</v>
      </c>
      <c r="AX1609" s="240">
        <v>2000</v>
      </c>
    </row>
    <row r="1610" spans="1:50" ht="17.25" hidden="1" customHeight="1" x14ac:dyDescent="0.3">
      <c r="A1610" s="213"/>
      <c r="B1610" s="214"/>
      <c r="C1610" s="215"/>
      <c r="D1610" s="186"/>
      <c r="E1610" s="184"/>
      <c r="F1610" s="185"/>
      <c r="G1610" s="186"/>
      <c r="H1610" s="186"/>
      <c r="I1610" s="187"/>
      <c r="J1610" s="188"/>
      <c r="K1610" s="216"/>
      <c r="L1610" s="186"/>
      <c r="M1610" s="186"/>
      <c r="N1610" s="187"/>
      <c r="O1610" s="191"/>
      <c r="P1610" s="464" t="s">
        <v>1497</v>
      </c>
      <c r="Q1610" s="218"/>
      <c r="R1610" s="219">
        <f t="shared" si="527"/>
        <v>0</v>
      </c>
      <c r="S1610" s="219">
        <f t="shared" si="528"/>
        <v>7</v>
      </c>
      <c r="T1610" s="195"/>
      <c r="U1610" s="196">
        <v>4</v>
      </c>
      <c r="V1610" s="89">
        <f t="shared" si="485"/>
        <v>0</v>
      </c>
      <c r="W1610" s="220" t="s">
        <v>1706</v>
      </c>
      <c r="X1610" s="221" t="s">
        <v>1723</v>
      </c>
      <c r="Y1610" s="222" t="s">
        <v>43</v>
      </c>
      <c r="Z1610" s="199"/>
      <c r="AA1610" s="218"/>
      <c r="AB1610" s="223">
        <v>0</v>
      </c>
      <c r="AC1610" s="224" t="s">
        <v>40</v>
      </c>
      <c r="AD1610" s="225">
        <f t="shared" si="529"/>
        <v>1118</v>
      </c>
      <c r="AE1610" s="226">
        <f>CEILING(AD1610+AD1610*'[1]Nastavení cen'!$J$17,1)</f>
        <v>1633</v>
      </c>
      <c r="AF1610" s="226">
        <f t="shared" si="530"/>
        <v>0</v>
      </c>
      <c r="AG1610" s="227"/>
      <c r="AH1610" s="227"/>
      <c r="AI1610" s="227"/>
      <c r="AJ1610" s="228">
        <f t="shared" si="531"/>
        <v>1633</v>
      </c>
      <c r="AK1610" s="218"/>
      <c r="AL1610" s="229">
        <f t="shared" si="532"/>
        <v>0</v>
      </c>
      <c r="AM1610" s="204"/>
      <c r="AN1610" s="230" t="s">
        <v>41</v>
      </c>
      <c r="AO1610" s="231" t="s">
        <v>41</v>
      </c>
      <c r="AP1610" s="245" t="s">
        <v>41</v>
      </c>
      <c r="AQ1610" s="233" t="s">
        <v>41</v>
      </c>
      <c r="AR1610" s="234" t="s">
        <v>41</v>
      </c>
      <c r="AS1610" s="235"/>
      <c r="AT1610" s="236"/>
      <c r="AU1610" s="237"/>
      <c r="AV1610" s="238">
        <v>172</v>
      </c>
      <c r="AW1610" s="239">
        <f>'[1]Nastavení cen'!$H$17</f>
        <v>390</v>
      </c>
      <c r="AX1610" s="240"/>
    </row>
    <row r="1611" spans="1:50" ht="17.25" hidden="1" customHeight="1" x14ac:dyDescent="0.3">
      <c r="A1611" s="466"/>
      <c r="B1611" s="467"/>
      <c r="C1611" s="468"/>
      <c r="D1611" s="469"/>
      <c r="E1611" s="470"/>
      <c r="F1611" s="471"/>
      <c r="G1611" s="469"/>
      <c r="H1611" s="469"/>
      <c r="I1611" s="472"/>
      <c r="J1611" s="473"/>
      <c r="K1611" s="474"/>
      <c r="L1611" s="469"/>
      <c r="M1611" s="469"/>
      <c r="N1611" s="472"/>
      <c r="O1611" s="191"/>
      <c r="P1611" s="464" t="s">
        <v>1497</v>
      </c>
      <c r="Q1611" s="218"/>
      <c r="R1611" s="219">
        <f t="shared" si="527"/>
        <v>0</v>
      </c>
      <c r="S1611" s="219">
        <f t="shared" si="528"/>
        <v>7</v>
      </c>
      <c r="T1611" s="475"/>
      <c r="U1611" s="196">
        <v>5</v>
      </c>
      <c r="V1611" s="89">
        <f t="shared" si="485"/>
        <v>0</v>
      </c>
      <c r="W1611" s="220" t="s">
        <v>1706</v>
      </c>
      <c r="X1611" s="476" t="s">
        <v>1725</v>
      </c>
      <c r="Y1611" s="477" t="s">
        <v>1724</v>
      </c>
      <c r="Z1611" s="199"/>
      <c r="AA1611" s="218"/>
      <c r="AB1611" s="412">
        <v>0</v>
      </c>
      <c r="AC1611" s="224" t="s">
        <v>40</v>
      </c>
      <c r="AD1611" s="225">
        <f t="shared" si="529"/>
        <v>813</v>
      </c>
      <c r="AE1611" s="226">
        <f>CEILING(AD1611+AD1611*'[1]Nastavení cen'!$J$17,1)</f>
        <v>1187</v>
      </c>
      <c r="AF1611" s="226">
        <f t="shared" si="530"/>
        <v>0</v>
      </c>
      <c r="AG1611" s="227">
        <f>CEILING(AX1611+(AX1611*'[1]Nastavení cen'!$G$17),1)</f>
        <v>2000</v>
      </c>
      <c r="AH1611" s="227">
        <f>CEILING(AG1611*'[1]Nastavení cen'!$K$17,1)+AG1611</f>
        <v>2600</v>
      </c>
      <c r="AI1611" s="227">
        <f t="shared" ref="AI1611:AI1614" si="536">(AB1611*AH1611)</f>
        <v>0</v>
      </c>
      <c r="AJ1611" s="228">
        <f t="shared" si="531"/>
        <v>3787</v>
      </c>
      <c r="AK1611" s="218"/>
      <c r="AL1611" s="229">
        <f t="shared" si="532"/>
        <v>0</v>
      </c>
      <c r="AM1611" s="478"/>
      <c r="AN1611" s="230">
        <v>27</v>
      </c>
      <c r="AO1611" s="231">
        <f t="shared" ref="AO1611:AO1614" si="537">AB1611*AN1611</f>
        <v>0</v>
      </c>
      <c r="AP1611" s="232">
        <v>0.05</v>
      </c>
      <c r="AQ1611" s="233" t="s">
        <v>41</v>
      </c>
      <c r="AR1611" s="234">
        <f t="shared" ref="AR1611:AR1614" si="538">AO1611*AP1611</f>
        <v>0</v>
      </c>
      <c r="AS1611" s="235"/>
      <c r="AT1611" s="236"/>
      <c r="AU1611" s="479"/>
      <c r="AV1611" s="238">
        <v>125</v>
      </c>
      <c r="AW1611" s="239">
        <f>'[1]Nastavení cen'!$H$17</f>
        <v>390</v>
      </c>
      <c r="AX1611" s="240">
        <v>2000</v>
      </c>
    </row>
    <row r="1612" spans="1:50" ht="17.25" hidden="1" customHeight="1" x14ac:dyDescent="0.3">
      <c r="A1612" s="213"/>
      <c r="B1612" s="214"/>
      <c r="C1612" s="215"/>
      <c r="D1612" s="186"/>
      <c r="E1612" s="184"/>
      <c r="F1612" s="185"/>
      <c r="G1612" s="186"/>
      <c r="H1612" s="186"/>
      <c r="I1612" s="187"/>
      <c r="J1612" s="188"/>
      <c r="K1612" s="216"/>
      <c r="L1612" s="186"/>
      <c r="M1612" s="186"/>
      <c r="N1612" s="187"/>
      <c r="O1612" s="191"/>
      <c r="P1612" s="464" t="s">
        <v>1497</v>
      </c>
      <c r="Q1612" s="218"/>
      <c r="R1612" s="219">
        <f t="shared" si="527"/>
        <v>0</v>
      </c>
      <c r="S1612" s="219">
        <f t="shared" si="528"/>
        <v>7</v>
      </c>
      <c r="T1612" s="195"/>
      <c r="U1612" s="196">
        <v>5</v>
      </c>
      <c r="V1612" s="89">
        <f t="shared" si="485"/>
        <v>0</v>
      </c>
      <c r="W1612" s="220" t="s">
        <v>1726</v>
      </c>
      <c r="X1612" s="221" t="s">
        <v>1727</v>
      </c>
      <c r="Y1612" s="222" t="s">
        <v>1728</v>
      </c>
      <c r="Z1612" s="199"/>
      <c r="AA1612" s="218"/>
      <c r="AB1612" s="223">
        <v>0</v>
      </c>
      <c r="AC1612" s="224" t="s">
        <v>40</v>
      </c>
      <c r="AD1612" s="225">
        <f t="shared" si="529"/>
        <v>748</v>
      </c>
      <c r="AE1612" s="226">
        <f>CEILING(AD1612+AD1612*'[1]Nastavení cen'!$J$17,1)</f>
        <v>1093</v>
      </c>
      <c r="AF1612" s="226">
        <f t="shared" si="530"/>
        <v>0</v>
      </c>
      <c r="AG1612" s="227">
        <f>CEILING(AX1612+(AX1612*'[1]Nastavení cen'!$G$17),1)</f>
        <v>2000</v>
      </c>
      <c r="AH1612" s="227">
        <f>CEILING(AG1612*'[1]Nastavení cen'!$K$17,1)+AG1612</f>
        <v>2600</v>
      </c>
      <c r="AI1612" s="227">
        <f t="shared" si="536"/>
        <v>0</v>
      </c>
      <c r="AJ1612" s="228">
        <f t="shared" si="531"/>
        <v>3693</v>
      </c>
      <c r="AK1612" s="218"/>
      <c r="AL1612" s="229">
        <f t="shared" si="532"/>
        <v>0</v>
      </c>
      <c r="AM1612" s="204"/>
      <c r="AN1612" s="230">
        <v>15</v>
      </c>
      <c r="AO1612" s="231">
        <f t="shared" si="537"/>
        <v>0</v>
      </c>
      <c r="AP1612" s="232">
        <v>0.05</v>
      </c>
      <c r="AQ1612" s="233" t="s">
        <v>41</v>
      </c>
      <c r="AR1612" s="234">
        <f t="shared" si="538"/>
        <v>0</v>
      </c>
      <c r="AS1612" s="235"/>
      <c r="AT1612" s="236"/>
      <c r="AU1612" s="237"/>
      <c r="AV1612" s="238">
        <v>115</v>
      </c>
      <c r="AW1612" s="239">
        <f>'[1]Nastavení cen'!$H$17</f>
        <v>390</v>
      </c>
      <c r="AX1612" s="240">
        <v>2000</v>
      </c>
    </row>
    <row r="1613" spans="1:50" ht="17.25" hidden="1" customHeight="1" x14ac:dyDescent="0.3">
      <c r="A1613" s="213"/>
      <c r="B1613" s="214"/>
      <c r="C1613" s="215"/>
      <c r="D1613" s="186"/>
      <c r="E1613" s="184"/>
      <c r="F1613" s="185"/>
      <c r="G1613" s="186"/>
      <c r="H1613" s="186"/>
      <c r="I1613" s="187"/>
      <c r="J1613" s="188"/>
      <c r="K1613" s="216"/>
      <c r="L1613" s="186"/>
      <c r="M1613" s="186"/>
      <c r="N1613" s="187"/>
      <c r="O1613" s="191"/>
      <c r="P1613" s="464" t="s">
        <v>1497</v>
      </c>
      <c r="Q1613" s="218"/>
      <c r="R1613" s="219">
        <f t="shared" si="527"/>
        <v>0</v>
      </c>
      <c r="S1613" s="219">
        <f t="shared" si="528"/>
        <v>7</v>
      </c>
      <c r="T1613" s="195"/>
      <c r="U1613" s="196">
        <v>5</v>
      </c>
      <c r="V1613" s="89">
        <f t="shared" si="485"/>
        <v>0</v>
      </c>
      <c r="W1613" s="220" t="s">
        <v>1726</v>
      </c>
      <c r="X1613" s="221" t="s">
        <v>1727</v>
      </c>
      <c r="Y1613" s="222" t="s">
        <v>1729</v>
      </c>
      <c r="Z1613" s="199"/>
      <c r="AA1613" s="218"/>
      <c r="AB1613" s="223">
        <v>0</v>
      </c>
      <c r="AC1613" s="224" t="s">
        <v>40</v>
      </c>
      <c r="AD1613" s="225">
        <f t="shared" si="529"/>
        <v>748</v>
      </c>
      <c r="AE1613" s="226">
        <f>CEILING(AD1613+AD1613*'[1]Nastavení cen'!$J$17,1)</f>
        <v>1093</v>
      </c>
      <c r="AF1613" s="226">
        <f t="shared" si="530"/>
        <v>0</v>
      </c>
      <c r="AG1613" s="227">
        <f>CEILING(AX1613+(AX1613*'[1]Nastavení cen'!$G$17),1)</f>
        <v>4000</v>
      </c>
      <c r="AH1613" s="227">
        <f>CEILING(AG1613*'[1]Nastavení cen'!$K$17,1)+AG1613</f>
        <v>5200</v>
      </c>
      <c r="AI1613" s="227">
        <f t="shared" si="536"/>
        <v>0</v>
      </c>
      <c r="AJ1613" s="228">
        <f t="shared" si="531"/>
        <v>6293</v>
      </c>
      <c r="AK1613" s="218"/>
      <c r="AL1613" s="229">
        <f t="shared" si="532"/>
        <v>0</v>
      </c>
      <c r="AM1613" s="204"/>
      <c r="AN1613" s="230">
        <v>15</v>
      </c>
      <c r="AO1613" s="231">
        <f t="shared" si="537"/>
        <v>0</v>
      </c>
      <c r="AP1613" s="232">
        <v>0.05</v>
      </c>
      <c r="AQ1613" s="233" t="s">
        <v>41</v>
      </c>
      <c r="AR1613" s="234">
        <f t="shared" si="538"/>
        <v>0</v>
      </c>
      <c r="AS1613" s="235"/>
      <c r="AT1613" s="236"/>
      <c r="AU1613" s="237"/>
      <c r="AV1613" s="238">
        <v>115</v>
      </c>
      <c r="AW1613" s="239">
        <f>'[1]Nastavení cen'!$H$17</f>
        <v>390</v>
      </c>
      <c r="AX1613" s="240">
        <v>4000</v>
      </c>
    </row>
    <row r="1614" spans="1:50" ht="17.25" hidden="1" customHeight="1" x14ac:dyDescent="0.3">
      <c r="A1614" s="213"/>
      <c r="B1614" s="214"/>
      <c r="C1614" s="215"/>
      <c r="D1614" s="186"/>
      <c r="E1614" s="184"/>
      <c r="F1614" s="185"/>
      <c r="G1614" s="186"/>
      <c r="H1614" s="186"/>
      <c r="I1614" s="187"/>
      <c r="J1614" s="188"/>
      <c r="K1614" s="216"/>
      <c r="L1614" s="186"/>
      <c r="M1614" s="186"/>
      <c r="N1614" s="187"/>
      <c r="O1614" s="191"/>
      <c r="P1614" s="464" t="s">
        <v>1497</v>
      </c>
      <c r="Q1614" s="218"/>
      <c r="R1614" s="219">
        <f t="shared" si="527"/>
        <v>0</v>
      </c>
      <c r="S1614" s="219">
        <f t="shared" si="528"/>
        <v>7</v>
      </c>
      <c r="T1614" s="195"/>
      <c r="U1614" s="196">
        <v>5</v>
      </c>
      <c r="V1614" s="89">
        <f t="shared" si="485"/>
        <v>0</v>
      </c>
      <c r="W1614" s="220" t="s">
        <v>1730</v>
      </c>
      <c r="X1614" s="221" t="s">
        <v>1731</v>
      </c>
      <c r="Y1614" s="222" t="s">
        <v>1732</v>
      </c>
      <c r="Z1614" s="199"/>
      <c r="AA1614" s="218"/>
      <c r="AB1614" s="223">
        <v>0</v>
      </c>
      <c r="AC1614" s="224" t="s">
        <v>40</v>
      </c>
      <c r="AD1614" s="225">
        <f t="shared" si="529"/>
        <v>1086</v>
      </c>
      <c r="AE1614" s="226">
        <f>CEILING(AD1614+AD1614*'[1]Nastavení cen'!$J$17,1)</f>
        <v>1586</v>
      </c>
      <c r="AF1614" s="226">
        <f t="shared" si="530"/>
        <v>0</v>
      </c>
      <c r="AG1614" s="227">
        <f>CEILING(AX1614+(AX1614*'[1]Nastavení cen'!$G$17),1)</f>
        <v>3000</v>
      </c>
      <c r="AH1614" s="227">
        <f>CEILING(AG1614*'[1]Nastavení cen'!$K$17,1)+AG1614</f>
        <v>3900</v>
      </c>
      <c r="AI1614" s="227">
        <f t="shared" si="536"/>
        <v>0</v>
      </c>
      <c r="AJ1614" s="228">
        <f t="shared" si="531"/>
        <v>5486</v>
      </c>
      <c r="AK1614" s="218"/>
      <c r="AL1614" s="229">
        <f t="shared" si="532"/>
        <v>0</v>
      </c>
      <c r="AM1614" s="204"/>
      <c r="AN1614" s="230">
        <v>20</v>
      </c>
      <c r="AO1614" s="231">
        <f t="shared" si="537"/>
        <v>0</v>
      </c>
      <c r="AP1614" s="232">
        <v>0.05</v>
      </c>
      <c r="AQ1614" s="233" t="s">
        <v>41</v>
      </c>
      <c r="AR1614" s="234">
        <f t="shared" si="538"/>
        <v>0</v>
      </c>
      <c r="AS1614" s="235"/>
      <c r="AT1614" s="236"/>
      <c r="AU1614" s="237"/>
      <c r="AV1614" s="238">
        <v>167</v>
      </c>
      <c r="AW1614" s="239">
        <f>'[1]Nastavení cen'!$H$17</f>
        <v>390</v>
      </c>
      <c r="AX1614" s="240">
        <v>3000</v>
      </c>
    </row>
    <row r="1615" spans="1:50" ht="17.25" hidden="1" customHeight="1" x14ac:dyDescent="0.3">
      <c r="A1615" s="213"/>
      <c r="B1615" s="214"/>
      <c r="C1615" s="215"/>
      <c r="D1615" s="186"/>
      <c r="E1615" s="184"/>
      <c r="F1615" s="185"/>
      <c r="G1615" s="186"/>
      <c r="H1615" s="186"/>
      <c r="I1615" s="187"/>
      <c r="J1615" s="188"/>
      <c r="K1615" s="216"/>
      <c r="L1615" s="186"/>
      <c r="M1615" s="186"/>
      <c r="N1615" s="187"/>
      <c r="O1615" s="191"/>
      <c r="P1615" s="464" t="s">
        <v>1497</v>
      </c>
      <c r="Q1615" s="218"/>
      <c r="R1615" s="219">
        <f t="shared" si="527"/>
        <v>0</v>
      </c>
      <c r="S1615" s="219">
        <f t="shared" si="528"/>
        <v>7</v>
      </c>
      <c r="T1615" s="195"/>
      <c r="U1615" s="196">
        <v>4</v>
      </c>
      <c r="V1615" s="89">
        <f t="shared" si="485"/>
        <v>0</v>
      </c>
      <c r="W1615" s="220" t="s">
        <v>1730</v>
      </c>
      <c r="X1615" s="221" t="s">
        <v>1731</v>
      </c>
      <c r="Y1615" s="222" t="s">
        <v>43</v>
      </c>
      <c r="Z1615" s="199"/>
      <c r="AA1615" s="218"/>
      <c r="AB1615" s="223">
        <v>0</v>
      </c>
      <c r="AC1615" s="224" t="s">
        <v>40</v>
      </c>
      <c r="AD1615" s="225">
        <f t="shared" si="529"/>
        <v>1086</v>
      </c>
      <c r="AE1615" s="226">
        <f>CEILING(AD1615+AD1615*'[1]Nastavení cen'!$J$17,1)</f>
        <v>1586</v>
      </c>
      <c r="AF1615" s="226">
        <f t="shared" si="530"/>
        <v>0</v>
      </c>
      <c r="AG1615" s="227"/>
      <c r="AH1615" s="227"/>
      <c r="AI1615" s="227"/>
      <c r="AJ1615" s="228">
        <f t="shared" si="531"/>
        <v>1586</v>
      </c>
      <c r="AK1615" s="218"/>
      <c r="AL1615" s="229">
        <f t="shared" si="532"/>
        <v>0</v>
      </c>
      <c r="AM1615" s="204"/>
      <c r="AN1615" s="230" t="s">
        <v>41</v>
      </c>
      <c r="AO1615" s="231" t="s">
        <v>41</v>
      </c>
      <c r="AP1615" s="245" t="s">
        <v>41</v>
      </c>
      <c r="AQ1615" s="233" t="s">
        <v>41</v>
      </c>
      <c r="AR1615" s="234" t="s">
        <v>41</v>
      </c>
      <c r="AS1615" s="235"/>
      <c r="AT1615" s="236"/>
      <c r="AU1615" s="237"/>
      <c r="AV1615" s="238">
        <v>167</v>
      </c>
      <c r="AW1615" s="239">
        <f>'[1]Nastavení cen'!$H$17</f>
        <v>390</v>
      </c>
      <c r="AX1615" s="240"/>
    </row>
    <row r="1616" spans="1:50" ht="25.05" customHeight="1" x14ac:dyDescent="0.3">
      <c r="A1616" s="213"/>
      <c r="B1616" s="214"/>
      <c r="C1616" s="215"/>
      <c r="D1616" s="186"/>
      <c r="E1616" s="184"/>
      <c r="F1616" s="185"/>
      <c r="G1616" s="186"/>
      <c r="H1616" s="186"/>
      <c r="I1616" s="187"/>
      <c r="J1616" s="188"/>
      <c r="K1616" s="216"/>
      <c r="L1616" s="186"/>
      <c r="M1616" s="186"/>
      <c r="N1616" s="187"/>
      <c r="O1616" s="191"/>
      <c r="P1616" s="464" t="s">
        <v>1497</v>
      </c>
      <c r="Q1616" s="218"/>
      <c r="R1616" s="219">
        <f t="shared" si="527"/>
        <v>0</v>
      </c>
      <c r="S1616" s="219">
        <f t="shared" si="528"/>
        <v>7</v>
      </c>
      <c r="T1616" s="195">
        <v>47</v>
      </c>
      <c r="U1616" s="196">
        <v>1</v>
      </c>
      <c r="V1616" s="89">
        <f t="shared" si="485"/>
        <v>0</v>
      </c>
      <c r="W1616" s="220" t="s">
        <v>1733</v>
      </c>
      <c r="X1616" s="221" t="s">
        <v>1734</v>
      </c>
      <c r="Y1616" s="222" t="s">
        <v>1735</v>
      </c>
      <c r="Z1616" s="199"/>
      <c r="AA1616" s="218"/>
      <c r="AB1616" s="223">
        <v>6</v>
      </c>
      <c r="AC1616" s="224" t="s">
        <v>40</v>
      </c>
      <c r="AD1616" s="225">
        <f t="shared" si="529"/>
        <v>85</v>
      </c>
      <c r="AE1616" s="226"/>
      <c r="AF1616" s="226">
        <f t="shared" si="530"/>
        <v>0</v>
      </c>
      <c r="AG1616" s="241">
        <f>CEILING(AX1616+(AX1616*'[1]Nastavení cen'!$G$17),1)</f>
        <v>150</v>
      </c>
      <c r="AH1616" s="242"/>
      <c r="AI1616" s="242">
        <f>(AB1616*AH1616)</f>
        <v>0</v>
      </c>
      <c r="AJ1616" s="228">
        <f t="shared" si="531"/>
        <v>0</v>
      </c>
      <c r="AK1616" s="218"/>
      <c r="AL1616" s="229">
        <f t="shared" si="532"/>
        <v>0</v>
      </c>
      <c r="AM1616" s="204"/>
      <c r="AN1616" s="230">
        <v>0.2</v>
      </c>
      <c r="AO1616" s="231">
        <f>AB1616*AN1616</f>
        <v>1.2000000000000002</v>
      </c>
      <c r="AP1616" s="232">
        <v>0.05</v>
      </c>
      <c r="AQ1616" s="233" t="s">
        <v>41</v>
      </c>
      <c r="AR1616" s="234">
        <f>AO1616*AP1616</f>
        <v>6.0000000000000012E-2</v>
      </c>
      <c r="AS1616" s="235"/>
      <c r="AT1616" s="236"/>
      <c r="AU1616" s="237"/>
      <c r="AV1616" s="238">
        <v>13</v>
      </c>
      <c r="AW1616" s="239">
        <f>'[1]Nastavení cen'!$H$17</f>
        <v>390</v>
      </c>
      <c r="AX1616" s="240">
        <v>150</v>
      </c>
    </row>
    <row r="1617" spans="1:50" ht="17.25" hidden="1" customHeight="1" x14ac:dyDescent="0.3">
      <c r="A1617" s="213"/>
      <c r="B1617" s="214"/>
      <c r="C1617" s="215"/>
      <c r="D1617" s="186"/>
      <c r="E1617" s="184"/>
      <c r="F1617" s="185"/>
      <c r="G1617" s="186"/>
      <c r="H1617" s="186"/>
      <c r="I1617" s="187"/>
      <c r="J1617" s="188"/>
      <c r="K1617" s="216"/>
      <c r="L1617" s="186"/>
      <c r="M1617" s="186"/>
      <c r="N1617" s="187"/>
      <c r="O1617" s="191"/>
      <c r="P1617" s="464" t="s">
        <v>1497</v>
      </c>
      <c r="Q1617" s="218"/>
      <c r="R1617" s="219">
        <f t="shared" si="527"/>
        <v>0</v>
      </c>
      <c r="S1617" s="219">
        <f t="shared" si="528"/>
        <v>7</v>
      </c>
      <c r="T1617" s="195"/>
      <c r="U1617" s="196">
        <v>4</v>
      </c>
      <c r="V1617" s="89">
        <f t="shared" si="485"/>
        <v>0</v>
      </c>
      <c r="W1617" s="220" t="s">
        <v>1733</v>
      </c>
      <c r="X1617" s="221" t="s">
        <v>1734</v>
      </c>
      <c r="Y1617" s="222" t="s">
        <v>43</v>
      </c>
      <c r="Z1617" s="199"/>
      <c r="AA1617" s="218"/>
      <c r="AB1617" s="223">
        <v>0</v>
      </c>
      <c r="AC1617" s="224" t="s">
        <v>40</v>
      </c>
      <c r="AD1617" s="225">
        <f t="shared" si="529"/>
        <v>85</v>
      </c>
      <c r="AE1617" s="226">
        <f>CEILING(AD1617+AD1617*'[1]Nastavení cen'!$J$17,1)</f>
        <v>125</v>
      </c>
      <c r="AF1617" s="226">
        <f t="shared" si="530"/>
        <v>0</v>
      </c>
      <c r="AG1617" s="241"/>
      <c r="AH1617" s="242"/>
      <c r="AI1617" s="242"/>
      <c r="AJ1617" s="228">
        <f t="shared" si="531"/>
        <v>125</v>
      </c>
      <c r="AK1617" s="218"/>
      <c r="AL1617" s="229">
        <f t="shared" si="532"/>
        <v>0</v>
      </c>
      <c r="AM1617" s="204"/>
      <c r="AN1617" s="230" t="s">
        <v>41</v>
      </c>
      <c r="AO1617" s="231" t="s">
        <v>41</v>
      </c>
      <c r="AP1617" s="245" t="s">
        <v>41</v>
      </c>
      <c r="AQ1617" s="233" t="s">
        <v>41</v>
      </c>
      <c r="AR1617" s="234" t="s">
        <v>41</v>
      </c>
      <c r="AS1617" s="235"/>
      <c r="AT1617" s="236"/>
      <c r="AU1617" s="237"/>
      <c r="AV1617" s="238">
        <v>13</v>
      </c>
      <c r="AW1617" s="239">
        <f>'[1]Nastavení cen'!$H$17</f>
        <v>390</v>
      </c>
      <c r="AX1617" s="240"/>
    </row>
    <row r="1618" spans="1:50" ht="25.05" customHeight="1" x14ac:dyDescent="0.3">
      <c r="A1618" s="213"/>
      <c r="B1618" s="214"/>
      <c r="C1618" s="215"/>
      <c r="D1618" s="186"/>
      <c r="E1618" s="184"/>
      <c r="F1618" s="185"/>
      <c r="G1618" s="186"/>
      <c r="H1618" s="186"/>
      <c r="I1618" s="187"/>
      <c r="J1618" s="188"/>
      <c r="K1618" s="216"/>
      <c r="L1618" s="186"/>
      <c r="M1618" s="186"/>
      <c r="N1618" s="187"/>
      <c r="O1618" s="191"/>
      <c r="P1618" s="464" t="s">
        <v>1497</v>
      </c>
      <c r="Q1618" s="218"/>
      <c r="R1618" s="219">
        <f t="shared" si="527"/>
        <v>0</v>
      </c>
      <c r="S1618" s="219">
        <f t="shared" si="528"/>
        <v>7</v>
      </c>
      <c r="T1618" s="195">
        <v>48</v>
      </c>
      <c r="U1618" s="196">
        <v>1</v>
      </c>
      <c r="V1618" s="89">
        <f t="shared" si="485"/>
        <v>0</v>
      </c>
      <c r="W1618" s="220" t="s">
        <v>1733</v>
      </c>
      <c r="X1618" s="221" t="s">
        <v>1736</v>
      </c>
      <c r="Y1618" s="222" t="s">
        <v>1737</v>
      </c>
      <c r="Z1618" s="199"/>
      <c r="AA1618" s="218"/>
      <c r="AB1618" s="223">
        <v>2</v>
      </c>
      <c r="AC1618" s="224" t="s">
        <v>40</v>
      </c>
      <c r="AD1618" s="225">
        <f t="shared" si="529"/>
        <v>85</v>
      </c>
      <c r="AE1618" s="226"/>
      <c r="AF1618" s="226">
        <f t="shared" si="530"/>
        <v>0</v>
      </c>
      <c r="AG1618" s="241">
        <f>CEILING(AX1618+(AX1618*'[1]Nastavení cen'!$G$17),1)</f>
        <v>180</v>
      </c>
      <c r="AH1618" s="242"/>
      <c r="AI1618" s="242">
        <f>(AB1618*AH1618)</f>
        <v>0</v>
      </c>
      <c r="AJ1618" s="228">
        <f t="shared" si="531"/>
        <v>0</v>
      </c>
      <c r="AK1618" s="218"/>
      <c r="AL1618" s="229">
        <f t="shared" si="532"/>
        <v>0</v>
      </c>
      <c r="AM1618" s="204"/>
      <c r="AN1618" s="230">
        <v>0.2</v>
      </c>
      <c r="AO1618" s="231">
        <f>AB1618*AN1618</f>
        <v>0.4</v>
      </c>
      <c r="AP1618" s="232">
        <v>0.05</v>
      </c>
      <c r="AQ1618" s="233" t="s">
        <v>41</v>
      </c>
      <c r="AR1618" s="234">
        <f>AO1618*AP1618</f>
        <v>2.0000000000000004E-2</v>
      </c>
      <c r="AS1618" s="235"/>
      <c r="AT1618" s="236"/>
      <c r="AU1618" s="237"/>
      <c r="AV1618" s="238">
        <v>13</v>
      </c>
      <c r="AW1618" s="239">
        <f>'[1]Nastavení cen'!$H$17</f>
        <v>390</v>
      </c>
      <c r="AX1618" s="240">
        <v>180</v>
      </c>
    </row>
    <row r="1619" spans="1:50" ht="17.25" hidden="1" customHeight="1" x14ac:dyDescent="0.3">
      <c r="A1619" s="213"/>
      <c r="B1619" s="214"/>
      <c r="C1619" s="215"/>
      <c r="D1619" s="186"/>
      <c r="E1619" s="184"/>
      <c r="F1619" s="185"/>
      <c r="G1619" s="186"/>
      <c r="H1619" s="186"/>
      <c r="I1619" s="187"/>
      <c r="J1619" s="188"/>
      <c r="K1619" s="216"/>
      <c r="L1619" s="186"/>
      <c r="M1619" s="186"/>
      <c r="N1619" s="187"/>
      <c r="O1619" s="191"/>
      <c r="P1619" s="464" t="s">
        <v>1497</v>
      </c>
      <c r="Q1619" s="218"/>
      <c r="R1619" s="219">
        <f t="shared" si="527"/>
        <v>0</v>
      </c>
      <c r="S1619" s="219">
        <f t="shared" si="528"/>
        <v>7</v>
      </c>
      <c r="T1619" s="195"/>
      <c r="U1619" s="196">
        <v>4</v>
      </c>
      <c r="V1619" s="89">
        <f t="shared" si="485"/>
        <v>0</v>
      </c>
      <c r="W1619" s="220" t="s">
        <v>1733</v>
      </c>
      <c r="X1619" s="221" t="s">
        <v>1736</v>
      </c>
      <c r="Y1619" s="222" t="s">
        <v>43</v>
      </c>
      <c r="Z1619" s="199"/>
      <c r="AA1619" s="218"/>
      <c r="AB1619" s="223">
        <v>0</v>
      </c>
      <c r="AC1619" s="224" t="s">
        <v>40</v>
      </c>
      <c r="AD1619" s="225">
        <f t="shared" si="529"/>
        <v>85</v>
      </c>
      <c r="AE1619" s="226">
        <f>CEILING(AD1619+AD1619*'[1]Nastavení cen'!$J$17,1)</f>
        <v>125</v>
      </c>
      <c r="AF1619" s="226">
        <f t="shared" si="530"/>
        <v>0</v>
      </c>
      <c r="AG1619" s="241"/>
      <c r="AH1619" s="242"/>
      <c r="AI1619" s="242"/>
      <c r="AJ1619" s="228">
        <f t="shared" si="531"/>
        <v>125</v>
      </c>
      <c r="AK1619" s="218"/>
      <c r="AL1619" s="229">
        <f t="shared" si="532"/>
        <v>0</v>
      </c>
      <c r="AM1619" s="204"/>
      <c r="AN1619" s="230" t="s">
        <v>41</v>
      </c>
      <c r="AO1619" s="231" t="s">
        <v>41</v>
      </c>
      <c r="AP1619" s="245" t="s">
        <v>41</v>
      </c>
      <c r="AQ1619" s="233" t="s">
        <v>41</v>
      </c>
      <c r="AR1619" s="234" t="s">
        <v>41</v>
      </c>
      <c r="AS1619" s="235"/>
      <c r="AT1619" s="236"/>
      <c r="AU1619" s="237"/>
      <c r="AV1619" s="238">
        <v>13</v>
      </c>
      <c r="AW1619" s="239">
        <f>'[1]Nastavení cen'!$H$17</f>
        <v>390</v>
      </c>
      <c r="AX1619" s="240"/>
    </row>
    <row r="1620" spans="1:50" ht="25.05" customHeight="1" x14ac:dyDescent="0.3">
      <c r="A1620" s="213"/>
      <c r="B1620" s="214"/>
      <c r="C1620" s="215"/>
      <c r="D1620" s="186"/>
      <c r="E1620" s="184"/>
      <c r="F1620" s="185"/>
      <c r="G1620" s="186"/>
      <c r="H1620" s="186"/>
      <c r="I1620" s="187"/>
      <c r="J1620" s="188"/>
      <c r="K1620" s="216"/>
      <c r="L1620" s="186"/>
      <c r="M1620" s="186"/>
      <c r="N1620" s="187"/>
      <c r="O1620" s="191"/>
      <c r="P1620" s="464" t="s">
        <v>1497</v>
      </c>
      <c r="Q1620" s="218"/>
      <c r="R1620" s="219">
        <f t="shared" si="527"/>
        <v>0</v>
      </c>
      <c r="S1620" s="219">
        <f t="shared" si="528"/>
        <v>7</v>
      </c>
      <c r="T1620" s="195">
        <v>49</v>
      </c>
      <c r="U1620" s="196">
        <v>1</v>
      </c>
      <c r="V1620" s="89">
        <f t="shared" si="485"/>
        <v>0</v>
      </c>
      <c r="W1620" s="220" t="s">
        <v>1733</v>
      </c>
      <c r="X1620" s="221" t="s">
        <v>1738</v>
      </c>
      <c r="Y1620" s="222" t="s">
        <v>1739</v>
      </c>
      <c r="Z1620" s="199"/>
      <c r="AA1620" s="218"/>
      <c r="AB1620" s="223">
        <v>1</v>
      </c>
      <c r="AC1620" s="224" t="s">
        <v>40</v>
      </c>
      <c r="AD1620" s="225">
        <f t="shared" si="529"/>
        <v>85</v>
      </c>
      <c r="AE1620" s="226"/>
      <c r="AF1620" s="226">
        <f t="shared" si="530"/>
        <v>0</v>
      </c>
      <c r="AG1620" s="241">
        <f>CEILING(AX1620+(AX1620*'[1]Nastavení cen'!$G$17),1)</f>
        <v>250</v>
      </c>
      <c r="AH1620" s="242"/>
      <c r="AI1620" s="242">
        <f>(AB1620*AH1620)</f>
        <v>0</v>
      </c>
      <c r="AJ1620" s="228">
        <f t="shared" si="531"/>
        <v>0</v>
      </c>
      <c r="AK1620" s="218"/>
      <c r="AL1620" s="229">
        <f t="shared" si="532"/>
        <v>0</v>
      </c>
      <c r="AM1620" s="204"/>
      <c r="AN1620" s="230">
        <v>0.3</v>
      </c>
      <c r="AO1620" s="231">
        <f>AB1620*AN1620</f>
        <v>0.3</v>
      </c>
      <c r="AP1620" s="232">
        <v>0.05</v>
      </c>
      <c r="AQ1620" s="233" t="s">
        <v>41</v>
      </c>
      <c r="AR1620" s="234">
        <f>AO1620*AP1620</f>
        <v>1.4999999999999999E-2</v>
      </c>
      <c r="AS1620" s="235"/>
      <c r="AT1620" s="236"/>
      <c r="AU1620" s="237"/>
      <c r="AV1620" s="238">
        <v>13</v>
      </c>
      <c r="AW1620" s="239">
        <f>'[1]Nastavení cen'!$H$17</f>
        <v>390</v>
      </c>
      <c r="AX1620" s="240">
        <v>250</v>
      </c>
    </row>
    <row r="1621" spans="1:50" ht="17.25" hidden="1" customHeight="1" x14ac:dyDescent="0.3">
      <c r="A1621" s="213"/>
      <c r="B1621" s="214"/>
      <c r="C1621" s="215"/>
      <c r="D1621" s="186"/>
      <c r="E1621" s="184"/>
      <c r="F1621" s="185"/>
      <c r="G1621" s="186"/>
      <c r="H1621" s="186"/>
      <c r="I1621" s="187"/>
      <c r="J1621" s="188"/>
      <c r="K1621" s="216"/>
      <c r="L1621" s="186"/>
      <c r="M1621" s="186"/>
      <c r="N1621" s="187"/>
      <c r="O1621" s="191"/>
      <c r="P1621" s="464" t="s">
        <v>1497</v>
      </c>
      <c r="Q1621" s="218"/>
      <c r="R1621" s="219">
        <f t="shared" si="527"/>
        <v>0</v>
      </c>
      <c r="S1621" s="219">
        <f t="shared" si="528"/>
        <v>7</v>
      </c>
      <c r="T1621" s="195"/>
      <c r="U1621" s="196">
        <v>4</v>
      </c>
      <c r="V1621" s="89">
        <f t="shared" si="485"/>
        <v>0</v>
      </c>
      <c r="W1621" s="220" t="s">
        <v>1733</v>
      </c>
      <c r="X1621" s="221" t="s">
        <v>1738</v>
      </c>
      <c r="Y1621" s="222" t="s">
        <v>43</v>
      </c>
      <c r="Z1621" s="199"/>
      <c r="AA1621" s="218"/>
      <c r="AB1621" s="223">
        <v>0</v>
      </c>
      <c r="AC1621" s="224" t="s">
        <v>40</v>
      </c>
      <c r="AD1621" s="225">
        <f t="shared" si="529"/>
        <v>85</v>
      </c>
      <c r="AE1621" s="226">
        <f>CEILING(AD1621+AD1621*'[1]Nastavení cen'!$J$17,1)</f>
        <v>125</v>
      </c>
      <c r="AF1621" s="226">
        <f t="shared" si="530"/>
        <v>0</v>
      </c>
      <c r="AG1621" s="241"/>
      <c r="AH1621" s="242"/>
      <c r="AI1621" s="242"/>
      <c r="AJ1621" s="228">
        <f t="shared" si="531"/>
        <v>125</v>
      </c>
      <c r="AK1621" s="218"/>
      <c r="AL1621" s="229">
        <f t="shared" si="532"/>
        <v>0</v>
      </c>
      <c r="AM1621" s="204"/>
      <c r="AN1621" s="230" t="s">
        <v>41</v>
      </c>
      <c r="AO1621" s="231" t="s">
        <v>41</v>
      </c>
      <c r="AP1621" s="245" t="s">
        <v>41</v>
      </c>
      <c r="AQ1621" s="233" t="s">
        <v>41</v>
      </c>
      <c r="AR1621" s="234" t="s">
        <v>41</v>
      </c>
      <c r="AS1621" s="235"/>
      <c r="AT1621" s="236"/>
      <c r="AU1621" s="237"/>
      <c r="AV1621" s="238">
        <v>13</v>
      </c>
      <c r="AW1621" s="239">
        <f>'[1]Nastavení cen'!$H$17</f>
        <v>390</v>
      </c>
      <c r="AX1621" s="240"/>
    </row>
    <row r="1622" spans="1:50" ht="25.05" customHeight="1" x14ac:dyDescent="0.3">
      <c r="A1622" s="213"/>
      <c r="B1622" s="214"/>
      <c r="C1622" s="215"/>
      <c r="D1622" s="186"/>
      <c r="E1622" s="184"/>
      <c r="F1622" s="185"/>
      <c r="G1622" s="186"/>
      <c r="H1622" s="186"/>
      <c r="I1622" s="187"/>
      <c r="J1622" s="188"/>
      <c r="K1622" s="216"/>
      <c r="L1622" s="186"/>
      <c r="M1622" s="186"/>
      <c r="N1622" s="187"/>
      <c r="O1622" s="191"/>
      <c r="P1622" s="464" t="s">
        <v>1497</v>
      </c>
      <c r="Q1622" s="218"/>
      <c r="R1622" s="219">
        <f t="shared" si="527"/>
        <v>0</v>
      </c>
      <c r="S1622" s="219">
        <f t="shared" si="528"/>
        <v>7</v>
      </c>
      <c r="T1622" s="195">
        <v>50</v>
      </c>
      <c r="U1622" s="196">
        <v>1</v>
      </c>
      <c r="V1622" s="89">
        <f t="shared" si="485"/>
        <v>0</v>
      </c>
      <c r="W1622" s="220" t="s">
        <v>1733</v>
      </c>
      <c r="X1622" s="221" t="s">
        <v>1740</v>
      </c>
      <c r="Y1622" s="222" t="s">
        <v>1741</v>
      </c>
      <c r="Z1622" s="199"/>
      <c r="AA1622" s="218"/>
      <c r="AB1622" s="223">
        <v>3</v>
      </c>
      <c r="AC1622" s="224" t="s">
        <v>40</v>
      </c>
      <c r="AD1622" s="225">
        <f t="shared" si="529"/>
        <v>59</v>
      </c>
      <c r="AE1622" s="226"/>
      <c r="AF1622" s="226">
        <f t="shared" si="530"/>
        <v>0</v>
      </c>
      <c r="AG1622" s="241">
        <f>CEILING(AX1622+(AX1622*'[1]Nastavení cen'!$G$17),1)</f>
        <v>36</v>
      </c>
      <c r="AH1622" s="242"/>
      <c r="AI1622" s="242">
        <f t="shared" ref="AI1622:AI1623" si="539">(AB1622*AH1622)</f>
        <v>0</v>
      </c>
      <c r="AJ1622" s="228">
        <f t="shared" si="531"/>
        <v>0</v>
      </c>
      <c r="AK1622" s="218"/>
      <c r="AL1622" s="229">
        <f t="shared" si="532"/>
        <v>0</v>
      </c>
      <c r="AM1622" s="204"/>
      <c r="AN1622" s="230">
        <v>0.1</v>
      </c>
      <c r="AO1622" s="231">
        <f t="shared" ref="AO1622:AO1623" si="540">AB1622*AN1622</f>
        <v>0.30000000000000004</v>
      </c>
      <c r="AP1622" s="232">
        <v>0.05</v>
      </c>
      <c r="AQ1622" s="233" t="s">
        <v>41</v>
      </c>
      <c r="AR1622" s="234">
        <f t="shared" ref="AR1622:AR1623" si="541">AO1622*AP1622</f>
        <v>1.5000000000000003E-2</v>
      </c>
      <c r="AS1622" s="235"/>
      <c r="AT1622" s="236"/>
      <c r="AU1622" s="237"/>
      <c r="AV1622" s="238">
        <v>9</v>
      </c>
      <c r="AW1622" s="239">
        <f>'[1]Nastavení cen'!$H$17</f>
        <v>390</v>
      </c>
      <c r="AX1622" s="240">
        <v>36</v>
      </c>
    </row>
    <row r="1623" spans="1:50" ht="25.05" customHeight="1" x14ac:dyDescent="0.3">
      <c r="A1623" s="213"/>
      <c r="B1623" s="214"/>
      <c r="C1623" s="215"/>
      <c r="D1623" s="186"/>
      <c r="E1623" s="184"/>
      <c r="F1623" s="185"/>
      <c r="G1623" s="186"/>
      <c r="H1623" s="186"/>
      <c r="I1623" s="187"/>
      <c r="J1623" s="188"/>
      <c r="K1623" s="216"/>
      <c r="L1623" s="186"/>
      <c r="M1623" s="186"/>
      <c r="N1623" s="187"/>
      <c r="O1623" s="191"/>
      <c r="P1623" s="464" t="s">
        <v>1497</v>
      </c>
      <c r="Q1623" s="218"/>
      <c r="R1623" s="219">
        <f t="shared" si="527"/>
        <v>0</v>
      </c>
      <c r="S1623" s="219">
        <f t="shared" si="528"/>
        <v>7</v>
      </c>
      <c r="T1623" s="195">
        <v>51</v>
      </c>
      <c r="U1623" s="196">
        <v>5</v>
      </c>
      <c r="V1623" s="89">
        <f t="shared" si="485"/>
        <v>0</v>
      </c>
      <c r="W1623" s="220" t="s">
        <v>1742</v>
      </c>
      <c r="X1623" s="221" t="s">
        <v>1743</v>
      </c>
      <c r="Y1623" s="222" t="s">
        <v>1744</v>
      </c>
      <c r="Z1623" s="199"/>
      <c r="AA1623" s="218"/>
      <c r="AB1623" s="223">
        <v>1</v>
      </c>
      <c r="AC1623" s="224" t="s">
        <v>40</v>
      </c>
      <c r="AD1623" s="225">
        <f t="shared" si="529"/>
        <v>260</v>
      </c>
      <c r="AE1623" s="226"/>
      <c r="AF1623" s="226">
        <f t="shared" si="530"/>
        <v>0</v>
      </c>
      <c r="AG1623" s="227">
        <f>CEILING(AX1623+(AX1623*'[1]Nastavení cen'!$G$17),1)</f>
        <v>2000</v>
      </c>
      <c r="AH1623" s="227"/>
      <c r="AI1623" s="227">
        <f t="shared" si="539"/>
        <v>0</v>
      </c>
      <c r="AJ1623" s="228">
        <f t="shared" si="531"/>
        <v>0</v>
      </c>
      <c r="AK1623" s="218"/>
      <c r="AL1623" s="229">
        <f t="shared" si="532"/>
        <v>0</v>
      </c>
      <c r="AM1623" s="204"/>
      <c r="AN1623" s="230">
        <v>2</v>
      </c>
      <c r="AO1623" s="231">
        <f t="shared" si="540"/>
        <v>2</v>
      </c>
      <c r="AP1623" s="232">
        <v>0.05</v>
      </c>
      <c r="AQ1623" s="233" t="s">
        <v>41</v>
      </c>
      <c r="AR1623" s="234">
        <f t="shared" si="541"/>
        <v>0.1</v>
      </c>
      <c r="AS1623" s="235"/>
      <c r="AT1623" s="236"/>
      <c r="AU1623" s="237"/>
      <c r="AV1623" s="238">
        <v>40</v>
      </c>
      <c r="AW1623" s="239">
        <f>'[1]Nastavení cen'!$H$17</f>
        <v>390</v>
      </c>
      <c r="AX1623" s="240">
        <v>2000</v>
      </c>
    </row>
    <row r="1624" spans="1:50" ht="17.25" hidden="1" customHeight="1" x14ac:dyDescent="0.3">
      <c r="A1624" s="213"/>
      <c r="B1624" s="214"/>
      <c r="C1624" s="215"/>
      <c r="D1624" s="186"/>
      <c r="E1624" s="184"/>
      <c r="F1624" s="185"/>
      <c r="G1624" s="186"/>
      <c r="H1624" s="186"/>
      <c r="I1624" s="187"/>
      <c r="J1624" s="188"/>
      <c r="K1624" s="216"/>
      <c r="L1624" s="186"/>
      <c r="M1624" s="186"/>
      <c r="N1624" s="187"/>
      <c r="O1624" s="191"/>
      <c r="P1624" s="464" t="s">
        <v>1497</v>
      </c>
      <c r="Q1624" s="218"/>
      <c r="R1624" s="219">
        <f t="shared" si="527"/>
        <v>0</v>
      </c>
      <c r="S1624" s="219">
        <f t="shared" si="528"/>
        <v>7</v>
      </c>
      <c r="T1624" s="195"/>
      <c r="U1624" s="196">
        <v>4</v>
      </c>
      <c r="V1624" s="89">
        <f t="shared" si="485"/>
        <v>0</v>
      </c>
      <c r="W1624" s="220" t="s">
        <v>1742</v>
      </c>
      <c r="X1624" s="221" t="s">
        <v>1743</v>
      </c>
      <c r="Y1624" s="222" t="s">
        <v>43</v>
      </c>
      <c r="Z1624" s="199"/>
      <c r="AA1624" s="218"/>
      <c r="AB1624" s="223">
        <v>0</v>
      </c>
      <c r="AC1624" s="224" t="s">
        <v>40</v>
      </c>
      <c r="AD1624" s="225">
        <f t="shared" si="529"/>
        <v>260</v>
      </c>
      <c r="AE1624" s="226">
        <f>CEILING(AD1624+AD1624*'[1]Nastavení cen'!$J$17,1)</f>
        <v>380</v>
      </c>
      <c r="AF1624" s="226">
        <f t="shared" si="530"/>
        <v>0</v>
      </c>
      <c r="AG1624" s="227"/>
      <c r="AH1624" s="227"/>
      <c r="AI1624" s="227"/>
      <c r="AJ1624" s="228">
        <f t="shared" si="531"/>
        <v>380</v>
      </c>
      <c r="AK1624" s="218"/>
      <c r="AL1624" s="229">
        <f t="shared" si="532"/>
        <v>0</v>
      </c>
      <c r="AM1624" s="204"/>
      <c r="AN1624" s="230" t="s">
        <v>41</v>
      </c>
      <c r="AO1624" s="231" t="s">
        <v>41</v>
      </c>
      <c r="AP1624" s="245" t="s">
        <v>41</v>
      </c>
      <c r="AQ1624" s="233" t="s">
        <v>41</v>
      </c>
      <c r="AR1624" s="234" t="s">
        <v>41</v>
      </c>
      <c r="AS1624" s="235"/>
      <c r="AT1624" s="236"/>
      <c r="AU1624" s="237"/>
      <c r="AV1624" s="238">
        <v>40</v>
      </c>
      <c r="AW1624" s="239">
        <f>'[1]Nastavení cen'!$H$17</f>
        <v>390</v>
      </c>
      <c r="AX1624" s="240"/>
    </row>
    <row r="1625" spans="1:50" ht="17.25" hidden="1" customHeight="1" x14ac:dyDescent="0.3">
      <c r="A1625" s="213"/>
      <c r="B1625" s="214"/>
      <c r="C1625" s="215"/>
      <c r="D1625" s="186"/>
      <c r="E1625" s="184"/>
      <c r="F1625" s="185"/>
      <c r="G1625" s="186"/>
      <c r="H1625" s="186"/>
      <c r="I1625" s="187"/>
      <c r="J1625" s="188"/>
      <c r="K1625" s="216"/>
      <c r="L1625" s="186"/>
      <c r="M1625" s="186"/>
      <c r="N1625" s="187"/>
      <c r="O1625" s="191"/>
      <c r="P1625" s="464" t="s">
        <v>1497</v>
      </c>
      <c r="Q1625" s="218"/>
      <c r="R1625" s="219">
        <f t="shared" si="527"/>
        <v>0</v>
      </c>
      <c r="S1625" s="219">
        <f t="shared" si="528"/>
        <v>7</v>
      </c>
      <c r="T1625" s="195"/>
      <c r="U1625" s="196">
        <v>6</v>
      </c>
      <c r="V1625" s="89">
        <f t="shared" si="485"/>
        <v>0</v>
      </c>
      <c r="W1625" s="220" t="s">
        <v>1742</v>
      </c>
      <c r="X1625" s="221" t="s">
        <v>1743</v>
      </c>
      <c r="Y1625" s="222" t="s">
        <v>1745</v>
      </c>
      <c r="Z1625" s="200"/>
      <c r="AA1625" s="390"/>
      <c r="AB1625" s="223">
        <v>0</v>
      </c>
      <c r="AC1625" s="224" t="s">
        <v>40</v>
      </c>
      <c r="AD1625" s="225">
        <f t="shared" si="529"/>
        <v>260</v>
      </c>
      <c r="AE1625" s="226">
        <f>CEILING(AD1625+AD1625*'[1]Nastavení cen'!$J$17,1)</f>
        <v>380</v>
      </c>
      <c r="AF1625" s="226">
        <f t="shared" si="530"/>
        <v>0</v>
      </c>
      <c r="AG1625" s="241">
        <f>CEILING(AX1625+(AX1625*'[1]Nastavení cen'!$G$17),1)</f>
        <v>1253</v>
      </c>
      <c r="AH1625" s="242">
        <f>CEILING(AG1625*'[1]Nastavení cen'!$K$17,1)+AG1625</f>
        <v>1629</v>
      </c>
      <c r="AI1625" s="242">
        <f t="shared" ref="AI1625:AI1637" si="542">(AB1625*AH1625)</f>
        <v>0</v>
      </c>
      <c r="AJ1625" s="228">
        <f t="shared" si="531"/>
        <v>2009</v>
      </c>
      <c r="AK1625" s="218"/>
      <c r="AL1625" s="229">
        <f t="shared" si="532"/>
        <v>0</v>
      </c>
      <c r="AM1625" s="204"/>
      <c r="AN1625" s="230">
        <v>2</v>
      </c>
      <c r="AO1625" s="231">
        <f t="shared" ref="AO1625:AO1637" si="543">AB1625*AN1625</f>
        <v>0</v>
      </c>
      <c r="AP1625" s="232">
        <v>0.05</v>
      </c>
      <c r="AQ1625" s="233" t="s">
        <v>41</v>
      </c>
      <c r="AR1625" s="234">
        <f t="shared" ref="AR1625:AR1637" si="544">AO1625*AP1625</f>
        <v>0</v>
      </c>
      <c r="AS1625" s="235"/>
      <c r="AT1625" s="236"/>
      <c r="AU1625" s="237"/>
      <c r="AV1625" s="238">
        <v>40</v>
      </c>
      <c r="AW1625" s="239">
        <f>'[1]Nastavení cen'!$H$17</f>
        <v>390</v>
      </c>
      <c r="AX1625" s="240">
        <v>1253</v>
      </c>
    </row>
    <row r="1626" spans="1:50" ht="17.25" hidden="1" customHeight="1" x14ac:dyDescent="0.3">
      <c r="A1626" s="213"/>
      <c r="B1626" s="214"/>
      <c r="C1626" s="215"/>
      <c r="D1626" s="186"/>
      <c r="E1626" s="184"/>
      <c r="F1626" s="185"/>
      <c r="G1626" s="186"/>
      <c r="H1626" s="186"/>
      <c r="I1626" s="187"/>
      <c r="J1626" s="188"/>
      <c r="K1626" s="216"/>
      <c r="L1626" s="186"/>
      <c r="M1626" s="186"/>
      <c r="N1626" s="187"/>
      <c r="O1626" s="191"/>
      <c r="P1626" s="464" t="s">
        <v>1497</v>
      </c>
      <c r="Q1626" s="218"/>
      <c r="R1626" s="219">
        <f t="shared" si="527"/>
        <v>0</v>
      </c>
      <c r="S1626" s="219">
        <f t="shared" si="528"/>
        <v>7</v>
      </c>
      <c r="T1626" s="195"/>
      <c r="U1626" s="196">
        <v>6</v>
      </c>
      <c r="V1626" s="89">
        <f t="shared" si="485"/>
        <v>0</v>
      </c>
      <c r="W1626" s="220" t="s">
        <v>1742</v>
      </c>
      <c r="X1626" s="221" t="s">
        <v>1743</v>
      </c>
      <c r="Y1626" s="222" t="s">
        <v>1746</v>
      </c>
      <c r="Z1626" s="200"/>
      <c r="AA1626" s="390"/>
      <c r="AB1626" s="223">
        <v>0</v>
      </c>
      <c r="AC1626" s="224" t="s">
        <v>40</v>
      </c>
      <c r="AD1626" s="225">
        <f t="shared" si="529"/>
        <v>260</v>
      </c>
      <c r="AE1626" s="226">
        <f>CEILING(AD1626+AD1626*'[1]Nastavení cen'!$J$17,1)</f>
        <v>380</v>
      </c>
      <c r="AF1626" s="226">
        <f t="shared" si="530"/>
        <v>0</v>
      </c>
      <c r="AG1626" s="241">
        <f>CEILING(AX1626+(AX1626*'[1]Nastavení cen'!$G$17),1)</f>
        <v>1333</v>
      </c>
      <c r="AH1626" s="242">
        <f>CEILING(AG1626*'[1]Nastavení cen'!$K$17,1)+AG1626</f>
        <v>1733</v>
      </c>
      <c r="AI1626" s="242">
        <f t="shared" si="542"/>
        <v>0</v>
      </c>
      <c r="AJ1626" s="228">
        <f t="shared" si="531"/>
        <v>2113</v>
      </c>
      <c r="AK1626" s="218"/>
      <c r="AL1626" s="229">
        <f t="shared" si="532"/>
        <v>0</v>
      </c>
      <c r="AM1626" s="204"/>
      <c r="AN1626" s="230">
        <v>2</v>
      </c>
      <c r="AO1626" s="231">
        <f t="shared" si="543"/>
        <v>0</v>
      </c>
      <c r="AP1626" s="232">
        <v>0.05</v>
      </c>
      <c r="AQ1626" s="233" t="s">
        <v>41</v>
      </c>
      <c r="AR1626" s="234">
        <f t="shared" si="544"/>
        <v>0</v>
      </c>
      <c r="AS1626" s="235"/>
      <c r="AT1626" s="236"/>
      <c r="AU1626" s="237"/>
      <c r="AV1626" s="238">
        <v>40</v>
      </c>
      <c r="AW1626" s="239">
        <f>'[1]Nastavení cen'!$H$17</f>
        <v>390</v>
      </c>
      <c r="AX1626" s="240">
        <v>1333</v>
      </c>
    </row>
    <row r="1627" spans="1:50" ht="17.25" hidden="1" customHeight="1" x14ac:dyDescent="0.3">
      <c r="A1627" s="213"/>
      <c r="B1627" s="214"/>
      <c r="C1627" s="215"/>
      <c r="D1627" s="186"/>
      <c r="E1627" s="184"/>
      <c r="F1627" s="185"/>
      <c r="G1627" s="186"/>
      <c r="H1627" s="186"/>
      <c r="I1627" s="187"/>
      <c r="J1627" s="188"/>
      <c r="K1627" s="216"/>
      <c r="L1627" s="186"/>
      <c r="M1627" s="186"/>
      <c r="N1627" s="187"/>
      <c r="O1627" s="191"/>
      <c r="P1627" s="464" t="s">
        <v>1497</v>
      </c>
      <c r="Q1627" s="218"/>
      <c r="R1627" s="219">
        <f t="shared" si="527"/>
        <v>0</v>
      </c>
      <c r="S1627" s="219">
        <f t="shared" si="528"/>
        <v>7</v>
      </c>
      <c r="T1627" s="195"/>
      <c r="U1627" s="196">
        <v>6</v>
      </c>
      <c r="V1627" s="89">
        <f t="shared" si="485"/>
        <v>0</v>
      </c>
      <c r="W1627" s="220" t="s">
        <v>1742</v>
      </c>
      <c r="X1627" s="221" t="s">
        <v>1743</v>
      </c>
      <c r="Y1627" s="222" t="s">
        <v>1747</v>
      </c>
      <c r="Z1627" s="200"/>
      <c r="AA1627" s="390"/>
      <c r="AB1627" s="223">
        <v>0</v>
      </c>
      <c r="AC1627" s="224" t="s">
        <v>40</v>
      </c>
      <c r="AD1627" s="225">
        <f t="shared" si="529"/>
        <v>260</v>
      </c>
      <c r="AE1627" s="226">
        <f>CEILING(AD1627+AD1627*'[1]Nastavení cen'!$J$17,1)</f>
        <v>380</v>
      </c>
      <c r="AF1627" s="226">
        <f t="shared" si="530"/>
        <v>0</v>
      </c>
      <c r="AG1627" s="241">
        <f>CEILING(AX1627+(AX1627*'[1]Nastavení cen'!$G$17),1)</f>
        <v>1490</v>
      </c>
      <c r="AH1627" s="242">
        <f>CEILING(AG1627*'[1]Nastavení cen'!$K$17,1)+AG1627</f>
        <v>1937</v>
      </c>
      <c r="AI1627" s="242">
        <f t="shared" si="542"/>
        <v>0</v>
      </c>
      <c r="AJ1627" s="228">
        <f t="shared" si="531"/>
        <v>2317</v>
      </c>
      <c r="AK1627" s="218"/>
      <c r="AL1627" s="229">
        <f t="shared" si="532"/>
        <v>0</v>
      </c>
      <c r="AM1627" s="204"/>
      <c r="AN1627" s="230">
        <v>2</v>
      </c>
      <c r="AO1627" s="231">
        <f t="shared" si="543"/>
        <v>0</v>
      </c>
      <c r="AP1627" s="232">
        <v>0.05</v>
      </c>
      <c r="AQ1627" s="233" t="s">
        <v>41</v>
      </c>
      <c r="AR1627" s="234">
        <f t="shared" si="544"/>
        <v>0</v>
      </c>
      <c r="AS1627" s="235"/>
      <c r="AT1627" s="236"/>
      <c r="AU1627" s="237"/>
      <c r="AV1627" s="238">
        <v>40</v>
      </c>
      <c r="AW1627" s="239">
        <f>'[1]Nastavení cen'!$H$17</f>
        <v>390</v>
      </c>
      <c r="AX1627" s="240">
        <v>1490</v>
      </c>
    </row>
    <row r="1628" spans="1:50" ht="17.25" hidden="1" customHeight="1" x14ac:dyDescent="0.3">
      <c r="A1628" s="213"/>
      <c r="B1628" s="214"/>
      <c r="C1628" s="215"/>
      <c r="D1628" s="186"/>
      <c r="E1628" s="184"/>
      <c r="F1628" s="185"/>
      <c r="G1628" s="186"/>
      <c r="H1628" s="186"/>
      <c r="I1628" s="187"/>
      <c r="J1628" s="188"/>
      <c r="K1628" s="216"/>
      <c r="L1628" s="186"/>
      <c r="M1628" s="186"/>
      <c r="N1628" s="187"/>
      <c r="O1628" s="191"/>
      <c r="P1628" s="464" t="s">
        <v>1497</v>
      </c>
      <c r="Q1628" s="218"/>
      <c r="R1628" s="219">
        <f t="shared" si="527"/>
        <v>0</v>
      </c>
      <c r="S1628" s="219">
        <f t="shared" si="528"/>
        <v>7</v>
      </c>
      <c r="T1628" s="195"/>
      <c r="U1628" s="196">
        <v>6</v>
      </c>
      <c r="V1628" s="89">
        <f t="shared" si="485"/>
        <v>0</v>
      </c>
      <c r="W1628" s="220" t="s">
        <v>1742</v>
      </c>
      <c r="X1628" s="221" t="s">
        <v>1743</v>
      </c>
      <c r="Y1628" s="222" t="s">
        <v>1748</v>
      </c>
      <c r="Z1628" s="200"/>
      <c r="AA1628" s="390"/>
      <c r="AB1628" s="223">
        <v>0</v>
      </c>
      <c r="AC1628" s="224" t="s">
        <v>40</v>
      </c>
      <c r="AD1628" s="225">
        <f t="shared" si="529"/>
        <v>260</v>
      </c>
      <c r="AE1628" s="226">
        <f>CEILING(AD1628+AD1628*'[1]Nastavení cen'!$J$17,1)</f>
        <v>380</v>
      </c>
      <c r="AF1628" s="226">
        <f t="shared" si="530"/>
        <v>0</v>
      </c>
      <c r="AG1628" s="241">
        <f>CEILING(AX1628+(AX1628*'[1]Nastavení cen'!$G$17),1)</f>
        <v>2383</v>
      </c>
      <c r="AH1628" s="242">
        <f>CEILING(AG1628*'[1]Nastavení cen'!$K$17,1)+AG1628</f>
        <v>3098</v>
      </c>
      <c r="AI1628" s="242">
        <f t="shared" si="542"/>
        <v>0</v>
      </c>
      <c r="AJ1628" s="228">
        <f t="shared" si="531"/>
        <v>3478</v>
      </c>
      <c r="AK1628" s="218"/>
      <c r="AL1628" s="229">
        <f t="shared" si="532"/>
        <v>0</v>
      </c>
      <c r="AM1628" s="204"/>
      <c r="AN1628" s="230">
        <v>2</v>
      </c>
      <c r="AO1628" s="231">
        <f t="shared" si="543"/>
        <v>0</v>
      </c>
      <c r="AP1628" s="232">
        <v>0.05</v>
      </c>
      <c r="AQ1628" s="233" t="s">
        <v>41</v>
      </c>
      <c r="AR1628" s="234">
        <f t="shared" si="544"/>
        <v>0</v>
      </c>
      <c r="AS1628" s="235"/>
      <c r="AT1628" s="236"/>
      <c r="AU1628" s="237"/>
      <c r="AV1628" s="238">
        <v>40</v>
      </c>
      <c r="AW1628" s="239">
        <f>'[1]Nastavení cen'!$H$17</f>
        <v>390</v>
      </c>
      <c r="AX1628" s="240">
        <v>2383</v>
      </c>
    </row>
    <row r="1629" spans="1:50" ht="17.25" hidden="1" customHeight="1" x14ac:dyDescent="0.3">
      <c r="A1629" s="213"/>
      <c r="B1629" s="214"/>
      <c r="C1629" s="215"/>
      <c r="D1629" s="186"/>
      <c r="E1629" s="184"/>
      <c r="F1629" s="185"/>
      <c r="G1629" s="186"/>
      <c r="H1629" s="186"/>
      <c r="I1629" s="187"/>
      <c r="J1629" s="188"/>
      <c r="K1629" s="216"/>
      <c r="L1629" s="186"/>
      <c r="M1629" s="186"/>
      <c r="N1629" s="187"/>
      <c r="O1629" s="191"/>
      <c r="P1629" s="464" t="s">
        <v>1497</v>
      </c>
      <c r="Q1629" s="218"/>
      <c r="R1629" s="219">
        <f t="shared" si="527"/>
        <v>0</v>
      </c>
      <c r="S1629" s="219">
        <f t="shared" si="528"/>
        <v>7</v>
      </c>
      <c r="T1629" s="195"/>
      <c r="U1629" s="196">
        <v>6</v>
      </c>
      <c r="V1629" s="89">
        <f t="shared" si="485"/>
        <v>0</v>
      </c>
      <c r="W1629" s="220" t="s">
        <v>1742</v>
      </c>
      <c r="X1629" s="221" t="s">
        <v>1743</v>
      </c>
      <c r="Y1629" s="222" t="s">
        <v>1749</v>
      </c>
      <c r="Z1629" s="200"/>
      <c r="AA1629" s="390"/>
      <c r="AB1629" s="223">
        <v>0</v>
      </c>
      <c r="AC1629" s="224" t="s">
        <v>40</v>
      </c>
      <c r="AD1629" s="225">
        <f t="shared" si="529"/>
        <v>260</v>
      </c>
      <c r="AE1629" s="226">
        <f>CEILING(AD1629+AD1629*'[1]Nastavení cen'!$J$17,1)</f>
        <v>380</v>
      </c>
      <c r="AF1629" s="226">
        <f t="shared" si="530"/>
        <v>0</v>
      </c>
      <c r="AG1629" s="241">
        <f>CEILING(AX1629+(AX1629*'[1]Nastavení cen'!$G$17),1)</f>
        <v>1096</v>
      </c>
      <c r="AH1629" s="242">
        <f>CEILING(AG1629*'[1]Nastavení cen'!$K$17,1)+AG1629</f>
        <v>1425</v>
      </c>
      <c r="AI1629" s="242">
        <f t="shared" si="542"/>
        <v>0</v>
      </c>
      <c r="AJ1629" s="228">
        <f t="shared" si="531"/>
        <v>1805</v>
      </c>
      <c r="AK1629" s="218"/>
      <c r="AL1629" s="229">
        <f t="shared" si="532"/>
        <v>0</v>
      </c>
      <c r="AM1629" s="204"/>
      <c r="AN1629" s="230">
        <v>2</v>
      </c>
      <c r="AO1629" s="231">
        <f t="shared" si="543"/>
        <v>0</v>
      </c>
      <c r="AP1629" s="232">
        <v>0.05</v>
      </c>
      <c r="AQ1629" s="233" t="s">
        <v>41</v>
      </c>
      <c r="AR1629" s="234">
        <f t="shared" si="544"/>
        <v>0</v>
      </c>
      <c r="AS1629" s="235"/>
      <c r="AT1629" s="236"/>
      <c r="AU1629" s="237"/>
      <c r="AV1629" s="238">
        <v>40</v>
      </c>
      <c r="AW1629" s="239">
        <f>'[1]Nastavení cen'!$H$17</f>
        <v>390</v>
      </c>
      <c r="AX1629" s="240">
        <v>1096</v>
      </c>
    </row>
    <row r="1630" spans="1:50" ht="17.25" hidden="1" customHeight="1" x14ac:dyDescent="0.3">
      <c r="A1630" s="213"/>
      <c r="B1630" s="214"/>
      <c r="C1630" s="215"/>
      <c r="D1630" s="186"/>
      <c r="E1630" s="184"/>
      <c r="F1630" s="185"/>
      <c r="G1630" s="186"/>
      <c r="H1630" s="186"/>
      <c r="I1630" s="187"/>
      <c r="J1630" s="188"/>
      <c r="K1630" s="216"/>
      <c r="L1630" s="186"/>
      <c r="M1630" s="186"/>
      <c r="N1630" s="187"/>
      <c r="O1630" s="191"/>
      <c r="P1630" s="464" t="s">
        <v>1497</v>
      </c>
      <c r="Q1630" s="218"/>
      <c r="R1630" s="219">
        <f t="shared" si="527"/>
        <v>0</v>
      </c>
      <c r="S1630" s="219">
        <f t="shared" si="528"/>
        <v>7</v>
      </c>
      <c r="T1630" s="195"/>
      <c r="U1630" s="196">
        <v>6</v>
      </c>
      <c r="V1630" s="89">
        <f t="shared" si="485"/>
        <v>0</v>
      </c>
      <c r="W1630" s="220" t="s">
        <v>1742</v>
      </c>
      <c r="X1630" s="221" t="s">
        <v>1743</v>
      </c>
      <c r="Y1630" s="222" t="s">
        <v>1750</v>
      </c>
      <c r="Z1630" s="200"/>
      <c r="AA1630" s="390"/>
      <c r="AB1630" s="223">
        <v>0</v>
      </c>
      <c r="AC1630" s="224" t="s">
        <v>40</v>
      </c>
      <c r="AD1630" s="225">
        <f t="shared" si="529"/>
        <v>260</v>
      </c>
      <c r="AE1630" s="226">
        <f>CEILING(AD1630+AD1630*'[1]Nastavení cen'!$J$17,1)</f>
        <v>380</v>
      </c>
      <c r="AF1630" s="226">
        <f t="shared" si="530"/>
        <v>0</v>
      </c>
      <c r="AG1630" s="241">
        <f>CEILING(AX1630+(AX1630*'[1]Nastavení cen'!$G$17),1)</f>
        <v>1253</v>
      </c>
      <c r="AH1630" s="242">
        <f>CEILING(AG1630*'[1]Nastavení cen'!$K$17,1)+AG1630</f>
        <v>1629</v>
      </c>
      <c r="AI1630" s="242">
        <f t="shared" si="542"/>
        <v>0</v>
      </c>
      <c r="AJ1630" s="228">
        <f t="shared" si="531"/>
        <v>2009</v>
      </c>
      <c r="AK1630" s="218"/>
      <c r="AL1630" s="229">
        <f t="shared" si="532"/>
        <v>0</v>
      </c>
      <c r="AM1630" s="204"/>
      <c r="AN1630" s="230">
        <v>2</v>
      </c>
      <c r="AO1630" s="231">
        <f t="shared" si="543"/>
        <v>0</v>
      </c>
      <c r="AP1630" s="232">
        <v>0.05</v>
      </c>
      <c r="AQ1630" s="233" t="s">
        <v>41</v>
      </c>
      <c r="AR1630" s="234">
        <f t="shared" si="544"/>
        <v>0</v>
      </c>
      <c r="AS1630" s="235"/>
      <c r="AT1630" s="236"/>
      <c r="AU1630" s="237"/>
      <c r="AV1630" s="238">
        <v>40</v>
      </c>
      <c r="AW1630" s="239">
        <f>'[1]Nastavení cen'!$H$17</f>
        <v>390</v>
      </c>
      <c r="AX1630" s="240">
        <v>1253</v>
      </c>
    </row>
    <row r="1631" spans="1:50" ht="17.25" hidden="1" customHeight="1" x14ac:dyDescent="0.3">
      <c r="A1631" s="213"/>
      <c r="B1631" s="214"/>
      <c r="C1631" s="215"/>
      <c r="D1631" s="186"/>
      <c r="E1631" s="184"/>
      <c r="F1631" s="185"/>
      <c r="G1631" s="186"/>
      <c r="H1631" s="186"/>
      <c r="I1631" s="187"/>
      <c r="J1631" s="188"/>
      <c r="K1631" s="216"/>
      <c r="L1631" s="186"/>
      <c r="M1631" s="186"/>
      <c r="N1631" s="187"/>
      <c r="O1631" s="191"/>
      <c r="P1631" s="464" t="s">
        <v>1497</v>
      </c>
      <c r="Q1631" s="218"/>
      <c r="R1631" s="219">
        <f t="shared" si="527"/>
        <v>0</v>
      </c>
      <c r="S1631" s="219">
        <f t="shared" si="528"/>
        <v>7</v>
      </c>
      <c r="T1631" s="195"/>
      <c r="U1631" s="196">
        <v>6</v>
      </c>
      <c r="V1631" s="89">
        <f t="shared" si="485"/>
        <v>0</v>
      </c>
      <c r="W1631" s="220" t="s">
        <v>1742</v>
      </c>
      <c r="X1631" s="221" t="s">
        <v>1743</v>
      </c>
      <c r="Y1631" s="222" t="s">
        <v>1751</v>
      </c>
      <c r="Z1631" s="200"/>
      <c r="AA1631" s="390"/>
      <c r="AB1631" s="223">
        <v>0</v>
      </c>
      <c r="AC1631" s="224" t="s">
        <v>40</v>
      </c>
      <c r="AD1631" s="225">
        <f t="shared" si="529"/>
        <v>260</v>
      </c>
      <c r="AE1631" s="226">
        <f>CEILING(AD1631+AD1631*'[1]Nastavení cen'!$J$17,1)</f>
        <v>380</v>
      </c>
      <c r="AF1631" s="226">
        <f t="shared" si="530"/>
        <v>0</v>
      </c>
      <c r="AG1631" s="241">
        <f>CEILING(AX1631+(AX1631*'[1]Nastavení cen'!$G$17),1)</f>
        <v>1253</v>
      </c>
      <c r="AH1631" s="242">
        <f>CEILING(AG1631*'[1]Nastavení cen'!$K$17,1)+AG1631</f>
        <v>1629</v>
      </c>
      <c r="AI1631" s="242">
        <f t="shared" si="542"/>
        <v>0</v>
      </c>
      <c r="AJ1631" s="228">
        <f t="shared" si="531"/>
        <v>2009</v>
      </c>
      <c r="AK1631" s="218"/>
      <c r="AL1631" s="229">
        <f t="shared" si="532"/>
        <v>0</v>
      </c>
      <c r="AM1631" s="204"/>
      <c r="AN1631" s="230">
        <v>2</v>
      </c>
      <c r="AO1631" s="231">
        <f t="shared" si="543"/>
        <v>0</v>
      </c>
      <c r="AP1631" s="232">
        <v>0.05</v>
      </c>
      <c r="AQ1631" s="233" t="s">
        <v>41</v>
      </c>
      <c r="AR1631" s="234">
        <f t="shared" si="544"/>
        <v>0</v>
      </c>
      <c r="AS1631" s="235"/>
      <c r="AT1631" s="236"/>
      <c r="AU1631" s="237"/>
      <c r="AV1631" s="238">
        <v>40</v>
      </c>
      <c r="AW1631" s="239">
        <f>'[1]Nastavení cen'!$H$17</f>
        <v>390</v>
      </c>
      <c r="AX1631" s="240">
        <v>1253</v>
      </c>
    </row>
    <row r="1632" spans="1:50" ht="17.25" hidden="1" customHeight="1" x14ac:dyDescent="0.3">
      <c r="A1632" s="213"/>
      <c r="B1632" s="214"/>
      <c r="C1632" s="215"/>
      <c r="D1632" s="186"/>
      <c r="E1632" s="184"/>
      <c r="F1632" s="185"/>
      <c r="G1632" s="186"/>
      <c r="H1632" s="186"/>
      <c r="I1632" s="187"/>
      <c r="J1632" s="188"/>
      <c r="K1632" s="216"/>
      <c r="L1632" s="186"/>
      <c r="M1632" s="186"/>
      <c r="N1632" s="187"/>
      <c r="O1632" s="191"/>
      <c r="P1632" s="464" t="s">
        <v>1497</v>
      </c>
      <c r="Q1632" s="218"/>
      <c r="R1632" s="219">
        <f t="shared" si="527"/>
        <v>0</v>
      </c>
      <c r="S1632" s="219">
        <f t="shared" si="528"/>
        <v>7</v>
      </c>
      <c r="T1632" s="195"/>
      <c r="U1632" s="196">
        <v>6</v>
      </c>
      <c r="V1632" s="89">
        <f t="shared" si="485"/>
        <v>0</v>
      </c>
      <c r="W1632" s="220" t="s">
        <v>1742</v>
      </c>
      <c r="X1632" s="221" t="s">
        <v>1743</v>
      </c>
      <c r="Y1632" s="222" t="s">
        <v>1752</v>
      </c>
      <c r="Z1632" s="200"/>
      <c r="AA1632" s="390"/>
      <c r="AB1632" s="223">
        <v>0</v>
      </c>
      <c r="AC1632" s="224" t="s">
        <v>40</v>
      </c>
      <c r="AD1632" s="225">
        <f t="shared" si="529"/>
        <v>260</v>
      </c>
      <c r="AE1632" s="226">
        <f>CEILING(AD1632+AD1632*'[1]Nastavení cen'!$J$17,1)</f>
        <v>380</v>
      </c>
      <c r="AF1632" s="226">
        <f t="shared" si="530"/>
        <v>0</v>
      </c>
      <c r="AG1632" s="241">
        <f>CEILING(AX1632+(AX1632*'[1]Nastavení cen'!$G$17),1)</f>
        <v>1648</v>
      </c>
      <c r="AH1632" s="242">
        <f>CEILING(AG1632*'[1]Nastavení cen'!$K$17,1)+AG1632</f>
        <v>2143</v>
      </c>
      <c r="AI1632" s="242">
        <f t="shared" si="542"/>
        <v>0</v>
      </c>
      <c r="AJ1632" s="228">
        <f t="shared" si="531"/>
        <v>2523</v>
      </c>
      <c r="AK1632" s="218"/>
      <c r="AL1632" s="229">
        <f t="shared" si="532"/>
        <v>0</v>
      </c>
      <c r="AM1632" s="204"/>
      <c r="AN1632" s="230">
        <v>2</v>
      </c>
      <c r="AO1632" s="231">
        <f t="shared" si="543"/>
        <v>0</v>
      </c>
      <c r="AP1632" s="232">
        <v>0.05</v>
      </c>
      <c r="AQ1632" s="233" t="s">
        <v>41</v>
      </c>
      <c r="AR1632" s="234">
        <f t="shared" si="544"/>
        <v>0</v>
      </c>
      <c r="AS1632" s="235"/>
      <c r="AT1632" s="236"/>
      <c r="AU1632" s="237"/>
      <c r="AV1632" s="238">
        <v>40</v>
      </c>
      <c r="AW1632" s="239">
        <f>'[1]Nastavení cen'!$H$17</f>
        <v>390</v>
      </c>
      <c r="AX1632" s="240">
        <v>1648</v>
      </c>
    </row>
    <row r="1633" spans="1:50" ht="17.25" hidden="1" customHeight="1" x14ac:dyDescent="0.3">
      <c r="A1633" s="213"/>
      <c r="B1633" s="214"/>
      <c r="C1633" s="215"/>
      <c r="D1633" s="186"/>
      <c r="E1633" s="184"/>
      <c r="F1633" s="185"/>
      <c r="G1633" s="186"/>
      <c r="H1633" s="186"/>
      <c r="I1633" s="187"/>
      <c r="J1633" s="188"/>
      <c r="K1633" s="216"/>
      <c r="L1633" s="186"/>
      <c r="M1633" s="186"/>
      <c r="N1633" s="187"/>
      <c r="O1633" s="191"/>
      <c r="P1633" s="464" t="s">
        <v>1497</v>
      </c>
      <c r="Q1633" s="218"/>
      <c r="R1633" s="219">
        <f t="shared" si="527"/>
        <v>0</v>
      </c>
      <c r="S1633" s="219">
        <f t="shared" si="528"/>
        <v>7</v>
      </c>
      <c r="T1633" s="195"/>
      <c r="U1633" s="196">
        <v>6</v>
      </c>
      <c r="V1633" s="89">
        <f t="shared" si="485"/>
        <v>0</v>
      </c>
      <c r="W1633" s="220" t="s">
        <v>1742</v>
      </c>
      <c r="X1633" s="221" t="s">
        <v>1743</v>
      </c>
      <c r="Y1633" s="222" t="s">
        <v>1753</v>
      </c>
      <c r="Z1633" s="200"/>
      <c r="AA1633" s="390"/>
      <c r="AB1633" s="223">
        <v>0</v>
      </c>
      <c r="AC1633" s="224" t="s">
        <v>40</v>
      </c>
      <c r="AD1633" s="225">
        <f t="shared" si="529"/>
        <v>260</v>
      </c>
      <c r="AE1633" s="226">
        <f>CEILING(AD1633+AD1633*'[1]Nastavení cen'!$J$17,1)</f>
        <v>380</v>
      </c>
      <c r="AF1633" s="226">
        <f t="shared" si="530"/>
        <v>0</v>
      </c>
      <c r="AG1633" s="241">
        <f>CEILING(AX1633+(AX1633*'[1]Nastavení cen'!$G$17),1)</f>
        <v>1122</v>
      </c>
      <c r="AH1633" s="242">
        <f>CEILING(AG1633*'[1]Nastavení cen'!$K$17,1)+AG1633</f>
        <v>1459</v>
      </c>
      <c r="AI1633" s="242">
        <f t="shared" si="542"/>
        <v>0</v>
      </c>
      <c r="AJ1633" s="228">
        <f t="shared" si="531"/>
        <v>1839</v>
      </c>
      <c r="AK1633" s="218"/>
      <c r="AL1633" s="229">
        <f t="shared" si="532"/>
        <v>0</v>
      </c>
      <c r="AM1633" s="204"/>
      <c r="AN1633" s="230">
        <v>2</v>
      </c>
      <c r="AO1633" s="231">
        <f t="shared" si="543"/>
        <v>0</v>
      </c>
      <c r="AP1633" s="232">
        <v>0.05</v>
      </c>
      <c r="AQ1633" s="233" t="s">
        <v>41</v>
      </c>
      <c r="AR1633" s="234">
        <f t="shared" si="544"/>
        <v>0</v>
      </c>
      <c r="AS1633" s="235"/>
      <c r="AT1633" s="236"/>
      <c r="AU1633" s="237"/>
      <c r="AV1633" s="238">
        <v>40</v>
      </c>
      <c r="AW1633" s="239">
        <f>'[1]Nastavení cen'!$H$17</f>
        <v>390</v>
      </c>
      <c r="AX1633" s="240">
        <v>1122</v>
      </c>
    </row>
    <row r="1634" spans="1:50" ht="17.25" hidden="1" customHeight="1" x14ac:dyDescent="0.3">
      <c r="A1634" s="213"/>
      <c r="B1634" s="214"/>
      <c r="C1634" s="215"/>
      <c r="D1634" s="186"/>
      <c r="E1634" s="184"/>
      <c r="F1634" s="185"/>
      <c r="G1634" s="186"/>
      <c r="H1634" s="186"/>
      <c r="I1634" s="187"/>
      <c r="J1634" s="188"/>
      <c r="K1634" s="216"/>
      <c r="L1634" s="186"/>
      <c r="M1634" s="186"/>
      <c r="N1634" s="187"/>
      <c r="O1634" s="191"/>
      <c r="P1634" s="464" t="s">
        <v>1497</v>
      </c>
      <c r="Q1634" s="218"/>
      <c r="R1634" s="219">
        <f t="shared" si="527"/>
        <v>0</v>
      </c>
      <c r="S1634" s="219">
        <f t="shared" si="528"/>
        <v>7</v>
      </c>
      <c r="T1634" s="195"/>
      <c r="U1634" s="196">
        <v>6</v>
      </c>
      <c r="V1634" s="89">
        <f t="shared" si="485"/>
        <v>0</v>
      </c>
      <c r="W1634" s="220" t="s">
        <v>1742</v>
      </c>
      <c r="X1634" s="221" t="s">
        <v>1743</v>
      </c>
      <c r="Y1634" s="222" t="s">
        <v>1754</v>
      </c>
      <c r="Z1634" s="200"/>
      <c r="AA1634" s="390"/>
      <c r="AB1634" s="223">
        <v>0</v>
      </c>
      <c r="AC1634" s="224" t="s">
        <v>40</v>
      </c>
      <c r="AD1634" s="225">
        <f t="shared" si="529"/>
        <v>260</v>
      </c>
      <c r="AE1634" s="226">
        <f>CEILING(AD1634+AD1634*'[1]Nastavení cen'!$J$17,1)</f>
        <v>380</v>
      </c>
      <c r="AF1634" s="226">
        <f t="shared" si="530"/>
        <v>0</v>
      </c>
      <c r="AG1634" s="241">
        <f>CEILING(AX1634+(AX1634*'[1]Nastavení cen'!$G$17),1)</f>
        <v>1313</v>
      </c>
      <c r="AH1634" s="242">
        <f>CEILING(AG1634*'[1]Nastavení cen'!$K$17,1)+AG1634</f>
        <v>1707</v>
      </c>
      <c r="AI1634" s="242">
        <f t="shared" si="542"/>
        <v>0</v>
      </c>
      <c r="AJ1634" s="228">
        <f t="shared" si="531"/>
        <v>2087</v>
      </c>
      <c r="AK1634" s="218"/>
      <c r="AL1634" s="229">
        <f t="shared" si="532"/>
        <v>0</v>
      </c>
      <c r="AM1634" s="204"/>
      <c r="AN1634" s="230">
        <v>2</v>
      </c>
      <c r="AO1634" s="231">
        <f t="shared" si="543"/>
        <v>0</v>
      </c>
      <c r="AP1634" s="232">
        <v>0.05</v>
      </c>
      <c r="AQ1634" s="233" t="s">
        <v>41</v>
      </c>
      <c r="AR1634" s="234">
        <f t="shared" si="544"/>
        <v>0</v>
      </c>
      <c r="AS1634" s="235"/>
      <c r="AT1634" s="236"/>
      <c r="AU1634" s="237"/>
      <c r="AV1634" s="238">
        <v>40</v>
      </c>
      <c r="AW1634" s="239">
        <f>'[1]Nastavení cen'!$H$17</f>
        <v>390</v>
      </c>
      <c r="AX1634" s="240">
        <v>1313</v>
      </c>
    </row>
    <row r="1635" spans="1:50" ht="17.25" hidden="1" customHeight="1" x14ac:dyDescent="0.3">
      <c r="A1635" s="213"/>
      <c r="B1635" s="214"/>
      <c r="C1635" s="215"/>
      <c r="D1635" s="186"/>
      <c r="E1635" s="184"/>
      <c r="F1635" s="185"/>
      <c r="G1635" s="186"/>
      <c r="H1635" s="186"/>
      <c r="I1635" s="187"/>
      <c r="J1635" s="188"/>
      <c r="K1635" s="216"/>
      <c r="L1635" s="186"/>
      <c r="M1635" s="186"/>
      <c r="N1635" s="187"/>
      <c r="O1635" s="191"/>
      <c r="P1635" s="464" t="s">
        <v>1497</v>
      </c>
      <c r="Q1635" s="218"/>
      <c r="R1635" s="219">
        <f t="shared" si="527"/>
        <v>0</v>
      </c>
      <c r="S1635" s="219">
        <f t="shared" si="528"/>
        <v>7</v>
      </c>
      <c r="T1635" s="195"/>
      <c r="U1635" s="196">
        <v>6</v>
      </c>
      <c r="V1635" s="89">
        <f t="shared" si="485"/>
        <v>0</v>
      </c>
      <c r="W1635" s="220" t="s">
        <v>1742</v>
      </c>
      <c r="X1635" s="221" t="s">
        <v>1743</v>
      </c>
      <c r="Y1635" s="222" t="s">
        <v>1755</v>
      </c>
      <c r="Z1635" s="200"/>
      <c r="AA1635" s="390"/>
      <c r="AB1635" s="223">
        <v>0</v>
      </c>
      <c r="AC1635" s="224" t="s">
        <v>40</v>
      </c>
      <c r="AD1635" s="225">
        <f t="shared" si="529"/>
        <v>260</v>
      </c>
      <c r="AE1635" s="226">
        <f>CEILING(AD1635+AD1635*'[1]Nastavení cen'!$J$17,1)</f>
        <v>380</v>
      </c>
      <c r="AF1635" s="226">
        <f t="shared" si="530"/>
        <v>0</v>
      </c>
      <c r="AG1635" s="241">
        <f>CEILING(AX1635+(AX1635*'[1]Nastavení cen'!$G$17),1)</f>
        <v>1217</v>
      </c>
      <c r="AH1635" s="242">
        <f>CEILING(AG1635*'[1]Nastavení cen'!$K$17,1)+AG1635</f>
        <v>1583</v>
      </c>
      <c r="AI1635" s="242">
        <f t="shared" si="542"/>
        <v>0</v>
      </c>
      <c r="AJ1635" s="228">
        <f t="shared" si="531"/>
        <v>1963</v>
      </c>
      <c r="AK1635" s="218"/>
      <c r="AL1635" s="229">
        <f t="shared" si="532"/>
        <v>0</v>
      </c>
      <c r="AM1635" s="204"/>
      <c r="AN1635" s="230">
        <v>2</v>
      </c>
      <c r="AO1635" s="231">
        <f t="shared" si="543"/>
        <v>0</v>
      </c>
      <c r="AP1635" s="232">
        <v>0.05</v>
      </c>
      <c r="AQ1635" s="233" t="s">
        <v>41</v>
      </c>
      <c r="AR1635" s="234">
        <f t="shared" si="544"/>
        <v>0</v>
      </c>
      <c r="AS1635" s="235"/>
      <c r="AT1635" s="236"/>
      <c r="AU1635" s="237"/>
      <c r="AV1635" s="238">
        <v>40</v>
      </c>
      <c r="AW1635" s="239">
        <f>'[1]Nastavení cen'!$H$17</f>
        <v>390</v>
      </c>
      <c r="AX1635" s="240">
        <v>1217</v>
      </c>
    </row>
    <row r="1636" spans="1:50" ht="17.25" hidden="1" customHeight="1" x14ac:dyDescent="0.3">
      <c r="A1636" s="213"/>
      <c r="B1636" s="214"/>
      <c r="C1636" s="215"/>
      <c r="D1636" s="186"/>
      <c r="E1636" s="184"/>
      <c r="F1636" s="185"/>
      <c r="G1636" s="186"/>
      <c r="H1636" s="186"/>
      <c r="I1636" s="187"/>
      <c r="J1636" s="188"/>
      <c r="K1636" s="216"/>
      <c r="L1636" s="186"/>
      <c r="M1636" s="186"/>
      <c r="N1636" s="187"/>
      <c r="O1636" s="191"/>
      <c r="P1636" s="464" t="s">
        <v>1497</v>
      </c>
      <c r="Q1636" s="218"/>
      <c r="R1636" s="219">
        <f t="shared" si="527"/>
        <v>0</v>
      </c>
      <c r="S1636" s="219">
        <f t="shared" si="528"/>
        <v>7</v>
      </c>
      <c r="T1636" s="195"/>
      <c r="U1636" s="196">
        <v>5</v>
      </c>
      <c r="V1636" s="89">
        <f t="shared" si="485"/>
        <v>0</v>
      </c>
      <c r="W1636" s="220" t="s">
        <v>1742</v>
      </c>
      <c r="X1636" s="221" t="s">
        <v>1756</v>
      </c>
      <c r="Y1636" s="222" t="s">
        <v>1757</v>
      </c>
      <c r="Z1636" s="199"/>
      <c r="AA1636" s="218"/>
      <c r="AB1636" s="223">
        <v>0</v>
      </c>
      <c r="AC1636" s="224" t="s">
        <v>40</v>
      </c>
      <c r="AD1636" s="225">
        <f t="shared" si="529"/>
        <v>260</v>
      </c>
      <c r="AE1636" s="226">
        <f>CEILING(AD1636+AD1636*'[1]Nastavení cen'!$J$17,1)</f>
        <v>380</v>
      </c>
      <c r="AF1636" s="226">
        <f t="shared" si="530"/>
        <v>0</v>
      </c>
      <c r="AG1636" s="227">
        <f>CEILING(AX1636+(AX1636*'[1]Nastavení cen'!$G$17),1)</f>
        <v>4000</v>
      </c>
      <c r="AH1636" s="227">
        <f>CEILING(AG1636*'[1]Nastavení cen'!$K$17,1)+AG1636</f>
        <v>5200</v>
      </c>
      <c r="AI1636" s="227">
        <f t="shared" si="542"/>
        <v>0</v>
      </c>
      <c r="AJ1636" s="228">
        <f t="shared" si="531"/>
        <v>5580</v>
      </c>
      <c r="AK1636" s="218"/>
      <c r="AL1636" s="229">
        <f t="shared" si="532"/>
        <v>0</v>
      </c>
      <c r="AM1636" s="204"/>
      <c r="AN1636" s="230">
        <v>3</v>
      </c>
      <c r="AO1636" s="231">
        <f t="shared" si="543"/>
        <v>0</v>
      </c>
      <c r="AP1636" s="232">
        <v>0.05</v>
      </c>
      <c r="AQ1636" s="233" t="s">
        <v>41</v>
      </c>
      <c r="AR1636" s="234">
        <f t="shared" si="544"/>
        <v>0</v>
      </c>
      <c r="AS1636" s="235"/>
      <c r="AT1636" s="236"/>
      <c r="AU1636" s="237"/>
      <c r="AV1636" s="238">
        <v>40</v>
      </c>
      <c r="AW1636" s="239">
        <f>'[1]Nastavení cen'!$H$17</f>
        <v>390</v>
      </c>
      <c r="AX1636" s="240">
        <v>4000</v>
      </c>
    </row>
    <row r="1637" spans="1:50" ht="17.25" hidden="1" customHeight="1" x14ac:dyDescent="0.3">
      <c r="A1637" s="213"/>
      <c r="B1637" s="214"/>
      <c r="C1637" s="215"/>
      <c r="D1637" s="186"/>
      <c r="E1637" s="184"/>
      <c r="F1637" s="185"/>
      <c r="G1637" s="186"/>
      <c r="H1637" s="186"/>
      <c r="I1637" s="187"/>
      <c r="J1637" s="188"/>
      <c r="K1637" s="216"/>
      <c r="L1637" s="186"/>
      <c r="M1637" s="186"/>
      <c r="N1637" s="187"/>
      <c r="O1637" s="191"/>
      <c r="P1637" s="464" t="s">
        <v>1497</v>
      </c>
      <c r="Q1637" s="218"/>
      <c r="R1637" s="219">
        <f t="shared" si="527"/>
        <v>0</v>
      </c>
      <c r="S1637" s="219">
        <f t="shared" si="528"/>
        <v>7</v>
      </c>
      <c r="T1637" s="195"/>
      <c r="U1637" s="196">
        <v>5</v>
      </c>
      <c r="V1637" s="89">
        <f t="shared" si="485"/>
        <v>0</v>
      </c>
      <c r="W1637" s="220" t="s">
        <v>1742</v>
      </c>
      <c r="X1637" s="221" t="s">
        <v>1756</v>
      </c>
      <c r="Y1637" s="222" t="s">
        <v>1758</v>
      </c>
      <c r="Z1637" s="199"/>
      <c r="AA1637" s="218"/>
      <c r="AB1637" s="223">
        <v>0</v>
      </c>
      <c r="AC1637" s="224" t="s">
        <v>40</v>
      </c>
      <c r="AD1637" s="225">
        <f t="shared" si="529"/>
        <v>260</v>
      </c>
      <c r="AE1637" s="226">
        <f>CEILING(AD1637+AD1637*'[1]Nastavení cen'!$J$17,1)</f>
        <v>380</v>
      </c>
      <c r="AF1637" s="226">
        <f t="shared" si="530"/>
        <v>0</v>
      </c>
      <c r="AG1637" s="227">
        <f>CEILING(AX1637+(AX1637*'[1]Nastavení cen'!$G$17),1)</f>
        <v>8000</v>
      </c>
      <c r="AH1637" s="227">
        <f>CEILING(AG1637*'[1]Nastavení cen'!$K$17,1)+AG1637</f>
        <v>10400</v>
      </c>
      <c r="AI1637" s="227">
        <f t="shared" si="542"/>
        <v>0</v>
      </c>
      <c r="AJ1637" s="228">
        <f t="shared" si="531"/>
        <v>10780</v>
      </c>
      <c r="AK1637" s="218"/>
      <c r="AL1637" s="229">
        <f t="shared" si="532"/>
        <v>0</v>
      </c>
      <c r="AM1637" s="204"/>
      <c r="AN1637" s="230">
        <v>3</v>
      </c>
      <c r="AO1637" s="231">
        <f t="shared" si="543"/>
        <v>0</v>
      </c>
      <c r="AP1637" s="232">
        <v>0.05</v>
      </c>
      <c r="AQ1637" s="233" t="s">
        <v>41</v>
      </c>
      <c r="AR1637" s="234">
        <f t="shared" si="544"/>
        <v>0</v>
      </c>
      <c r="AS1637" s="235"/>
      <c r="AT1637" s="236"/>
      <c r="AU1637" s="237"/>
      <c r="AV1637" s="238">
        <v>40</v>
      </c>
      <c r="AW1637" s="239">
        <f>'[1]Nastavení cen'!$H$17</f>
        <v>390</v>
      </c>
      <c r="AX1637" s="240">
        <v>8000</v>
      </c>
    </row>
    <row r="1638" spans="1:50" ht="17.25" hidden="1" customHeight="1" x14ac:dyDescent="0.3">
      <c r="A1638" s="213"/>
      <c r="B1638" s="214"/>
      <c r="C1638" s="215"/>
      <c r="D1638" s="186"/>
      <c r="E1638" s="184"/>
      <c r="F1638" s="185"/>
      <c r="G1638" s="186"/>
      <c r="H1638" s="186"/>
      <c r="I1638" s="187"/>
      <c r="J1638" s="188"/>
      <c r="K1638" s="216"/>
      <c r="L1638" s="186"/>
      <c r="M1638" s="186"/>
      <c r="N1638" s="187"/>
      <c r="O1638" s="191"/>
      <c r="P1638" s="464" t="s">
        <v>1497</v>
      </c>
      <c r="Q1638" s="218"/>
      <c r="R1638" s="219">
        <f t="shared" si="527"/>
        <v>0</v>
      </c>
      <c r="S1638" s="219">
        <f t="shared" si="528"/>
        <v>7</v>
      </c>
      <c r="T1638" s="195"/>
      <c r="U1638" s="196">
        <v>4</v>
      </c>
      <c r="V1638" s="89">
        <f t="shared" si="485"/>
        <v>0</v>
      </c>
      <c r="W1638" s="220" t="s">
        <v>1742</v>
      </c>
      <c r="X1638" s="221" t="s">
        <v>1756</v>
      </c>
      <c r="Y1638" s="222" t="s">
        <v>43</v>
      </c>
      <c r="Z1638" s="199"/>
      <c r="AA1638" s="218"/>
      <c r="AB1638" s="223">
        <v>0</v>
      </c>
      <c r="AC1638" s="224" t="s">
        <v>40</v>
      </c>
      <c r="AD1638" s="225">
        <f t="shared" si="529"/>
        <v>260</v>
      </c>
      <c r="AE1638" s="226">
        <f>CEILING(AD1638+AD1638*'[1]Nastavení cen'!$J$17,1)</f>
        <v>380</v>
      </c>
      <c r="AF1638" s="226">
        <f t="shared" si="530"/>
        <v>0</v>
      </c>
      <c r="AG1638" s="227"/>
      <c r="AH1638" s="227"/>
      <c r="AI1638" s="227"/>
      <c r="AJ1638" s="228">
        <f t="shared" si="531"/>
        <v>380</v>
      </c>
      <c r="AK1638" s="218"/>
      <c r="AL1638" s="229">
        <f t="shared" si="532"/>
        <v>0</v>
      </c>
      <c r="AM1638" s="204"/>
      <c r="AN1638" s="230" t="s">
        <v>41</v>
      </c>
      <c r="AO1638" s="231" t="s">
        <v>41</v>
      </c>
      <c r="AP1638" s="245" t="s">
        <v>41</v>
      </c>
      <c r="AQ1638" s="233" t="s">
        <v>41</v>
      </c>
      <c r="AR1638" s="234" t="s">
        <v>41</v>
      </c>
      <c r="AS1638" s="235"/>
      <c r="AT1638" s="236"/>
      <c r="AU1638" s="237"/>
      <c r="AV1638" s="238">
        <v>40</v>
      </c>
      <c r="AW1638" s="239">
        <f>'[1]Nastavení cen'!$H$17</f>
        <v>390</v>
      </c>
      <c r="AX1638" s="240"/>
    </row>
    <row r="1639" spans="1:50" ht="17.25" hidden="1" customHeight="1" x14ac:dyDescent="0.3">
      <c r="A1639" s="213"/>
      <c r="B1639" s="214"/>
      <c r="C1639" s="215"/>
      <c r="D1639" s="186"/>
      <c r="E1639" s="184"/>
      <c r="F1639" s="185"/>
      <c r="G1639" s="186"/>
      <c r="H1639" s="186"/>
      <c r="I1639" s="187"/>
      <c r="J1639" s="188"/>
      <c r="K1639" s="216"/>
      <c r="L1639" s="186"/>
      <c r="M1639" s="186"/>
      <c r="N1639" s="187"/>
      <c r="O1639" s="191"/>
      <c r="P1639" s="464" t="s">
        <v>1497</v>
      </c>
      <c r="Q1639" s="218"/>
      <c r="R1639" s="219">
        <f t="shared" si="527"/>
        <v>0</v>
      </c>
      <c r="S1639" s="219">
        <f t="shared" si="528"/>
        <v>7</v>
      </c>
      <c r="T1639" s="195"/>
      <c r="U1639" s="196">
        <v>5</v>
      </c>
      <c r="V1639" s="89">
        <f t="shared" si="485"/>
        <v>0</v>
      </c>
      <c r="W1639" s="220" t="s">
        <v>1742</v>
      </c>
      <c r="X1639" s="221" t="s">
        <v>1759</v>
      </c>
      <c r="Y1639" s="222" t="s">
        <v>1760</v>
      </c>
      <c r="Z1639" s="199"/>
      <c r="AA1639" s="218"/>
      <c r="AB1639" s="223">
        <v>0</v>
      </c>
      <c r="AC1639" s="224" t="s">
        <v>40</v>
      </c>
      <c r="AD1639" s="225">
        <f t="shared" si="529"/>
        <v>286</v>
      </c>
      <c r="AE1639" s="226">
        <f>CEILING(AD1639+AD1639*'[1]Nastavení cen'!$J$17,1)</f>
        <v>418</v>
      </c>
      <c r="AF1639" s="226">
        <f t="shared" si="530"/>
        <v>0</v>
      </c>
      <c r="AG1639" s="227">
        <f>CEILING(AX1639+(AX1639*'[1]Nastavení cen'!$G$17),1)</f>
        <v>3000</v>
      </c>
      <c r="AH1639" s="227">
        <f>CEILING(AG1639*'[1]Nastavení cen'!$K$17,1)+AG1639</f>
        <v>3900</v>
      </c>
      <c r="AI1639" s="227">
        <f t="shared" ref="AI1639:AI1640" si="545">(AB1639*AH1639)</f>
        <v>0</v>
      </c>
      <c r="AJ1639" s="228">
        <f t="shared" si="531"/>
        <v>4318</v>
      </c>
      <c r="AK1639" s="218"/>
      <c r="AL1639" s="229">
        <f t="shared" si="532"/>
        <v>0</v>
      </c>
      <c r="AM1639" s="204"/>
      <c r="AN1639" s="230">
        <v>2</v>
      </c>
      <c r="AO1639" s="231">
        <f t="shared" ref="AO1639:AO1640" si="546">AB1639*AN1639</f>
        <v>0</v>
      </c>
      <c r="AP1639" s="232">
        <v>0.05</v>
      </c>
      <c r="AQ1639" s="233" t="s">
        <v>41</v>
      </c>
      <c r="AR1639" s="234">
        <f t="shared" ref="AR1639:AR1640" si="547">AO1639*AP1639</f>
        <v>0</v>
      </c>
      <c r="AS1639" s="235"/>
      <c r="AT1639" s="236"/>
      <c r="AU1639" s="237"/>
      <c r="AV1639" s="238">
        <v>44</v>
      </c>
      <c r="AW1639" s="239">
        <f>'[1]Nastavení cen'!$H$17</f>
        <v>390</v>
      </c>
      <c r="AX1639" s="240">
        <v>3000</v>
      </c>
    </row>
    <row r="1640" spans="1:50" ht="17.25" hidden="1" customHeight="1" x14ac:dyDescent="0.3">
      <c r="A1640" s="213"/>
      <c r="B1640" s="214"/>
      <c r="C1640" s="215"/>
      <c r="D1640" s="186"/>
      <c r="E1640" s="184"/>
      <c r="F1640" s="185"/>
      <c r="G1640" s="186"/>
      <c r="H1640" s="186"/>
      <c r="I1640" s="187"/>
      <c r="J1640" s="188"/>
      <c r="K1640" s="216"/>
      <c r="L1640" s="186"/>
      <c r="M1640" s="186"/>
      <c r="N1640" s="187"/>
      <c r="O1640" s="191"/>
      <c r="P1640" s="464" t="s">
        <v>1497</v>
      </c>
      <c r="Q1640" s="218"/>
      <c r="R1640" s="219">
        <f t="shared" si="527"/>
        <v>0</v>
      </c>
      <c r="S1640" s="219">
        <f t="shared" si="528"/>
        <v>7</v>
      </c>
      <c r="T1640" s="195"/>
      <c r="U1640" s="196">
        <v>5</v>
      </c>
      <c r="V1640" s="89">
        <f t="shared" si="485"/>
        <v>0</v>
      </c>
      <c r="W1640" s="220" t="s">
        <v>1742</v>
      </c>
      <c r="X1640" s="221" t="s">
        <v>1759</v>
      </c>
      <c r="Y1640" s="222" t="s">
        <v>1761</v>
      </c>
      <c r="Z1640" s="199"/>
      <c r="AA1640" s="218"/>
      <c r="AB1640" s="223">
        <v>0</v>
      </c>
      <c r="AC1640" s="224" t="s">
        <v>40</v>
      </c>
      <c r="AD1640" s="225">
        <f t="shared" si="529"/>
        <v>286</v>
      </c>
      <c r="AE1640" s="226">
        <f>CEILING(AD1640+AD1640*'[1]Nastavení cen'!$J$17,1)</f>
        <v>418</v>
      </c>
      <c r="AF1640" s="226">
        <f t="shared" si="530"/>
        <v>0</v>
      </c>
      <c r="AG1640" s="227">
        <f>CEILING(AX1640+(AX1640*'[1]Nastavení cen'!$G$17),1)</f>
        <v>6000</v>
      </c>
      <c r="AH1640" s="227">
        <f>CEILING(AG1640*'[1]Nastavení cen'!$K$17,1)+AG1640</f>
        <v>7800</v>
      </c>
      <c r="AI1640" s="227">
        <f t="shared" si="545"/>
        <v>0</v>
      </c>
      <c r="AJ1640" s="228">
        <f t="shared" si="531"/>
        <v>8218</v>
      </c>
      <c r="AK1640" s="218"/>
      <c r="AL1640" s="229">
        <f t="shared" si="532"/>
        <v>0</v>
      </c>
      <c r="AM1640" s="204"/>
      <c r="AN1640" s="230">
        <v>2</v>
      </c>
      <c r="AO1640" s="231">
        <f t="shared" si="546"/>
        <v>0</v>
      </c>
      <c r="AP1640" s="232">
        <v>0.05</v>
      </c>
      <c r="AQ1640" s="233" t="s">
        <v>41</v>
      </c>
      <c r="AR1640" s="234">
        <f t="shared" si="547"/>
        <v>0</v>
      </c>
      <c r="AS1640" s="235"/>
      <c r="AT1640" s="236"/>
      <c r="AU1640" s="237"/>
      <c r="AV1640" s="238">
        <v>44</v>
      </c>
      <c r="AW1640" s="239">
        <f>'[1]Nastavení cen'!$H$17</f>
        <v>390</v>
      </c>
      <c r="AX1640" s="240">
        <v>6000</v>
      </c>
    </row>
    <row r="1641" spans="1:50" ht="17.25" hidden="1" customHeight="1" x14ac:dyDescent="0.3">
      <c r="A1641" s="213"/>
      <c r="B1641" s="214"/>
      <c r="C1641" s="215"/>
      <c r="D1641" s="186"/>
      <c r="E1641" s="184"/>
      <c r="F1641" s="185"/>
      <c r="G1641" s="186"/>
      <c r="H1641" s="186"/>
      <c r="I1641" s="187"/>
      <c r="J1641" s="188"/>
      <c r="K1641" s="216"/>
      <c r="L1641" s="186"/>
      <c r="M1641" s="186"/>
      <c r="N1641" s="187"/>
      <c r="O1641" s="191"/>
      <c r="P1641" s="464" t="s">
        <v>1497</v>
      </c>
      <c r="Q1641" s="218"/>
      <c r="R1641" s="219">
        <f t="shared" si="527"/>
        <v>0</v>
      </c>
      <c r="S1641" s="219">
        <f t="shared" si="528"/>
        <v>7</v>
      </c>
      <c r="T1641" s="195"/>
      <c r="U1641" s="196">
        <v>4</v>
      </c>
      <c r="V1641" s="89">
        <f t="shared" si="485"/>
        <v>0</v>
      </c>
      <c r="W1641" s="220" t="s">
        <v>1742</v>
      </c>
      <c r="X1641" s="221" t="s">
        <v>1759</v>
      </c>
      <c r="Y1641" s="222" t="s">
        <v>43</v>
      </c>
      <c r="Z1641" s="199"/>
      <c r="AA1641" s="218"/>
      <c r="AB1641" s="223">
        <v>0</v>
      </c>
      <c r="AC1641" s="224" t="s">
        <v>40</v>
      </c>
      <c r="AD1641" s="225">
        <f t="shared" si="529"/>
        <v>286</v>
      </c>
      <c r="AE1641" s="226">
        <f>CEILING(AD1641+AD1641*'[1]Nastavení cen'!$J$17,1)</f>
        <v>418</v>
      </c>
      <c r="AF1641" s="226">
        <f t="shared" si="530"/>
        <v>0</v>
      </c>
      <c r="AG1641" s="227"/>
      <c r="AH1641" s="227"/>
      <c r="AI1641" s="227"/>
      <c r="AJ1641" s="228">
        <f t="shared" si="531"/>
        <v>418</v>
      </c>
      <c r="AK1641" s="218"/>
      <c r="AL1641" s="229">
        <f t="shared" si="532"/>
        <v>0</v>
      </c>
      <c r="AM1641" s="204"/>
      <c r="AN1641" s="230" t="s">
        <v>41</v>
      </c>
      <c r="AO1641" s="231" t="s">
        <v>41</v>
      </c>
      <c r="AP1641" s="245" t="s">
        <v>41</v>
      </c>
      <c r="AQ1641" s="233" t="s">
        <v>41</v>
      </c>
      <c r="AR1641" s="234" t="s">
        <v>41</v>
      </c>
      <c r="AS1641" s="235"/>
      <c r="AT1641" s="236"/>
      <c r="AU1641" s="237"/>
      <c r="AV1641" s="238">
        <v>44</v>
      </c>
      <c r="AW1641" s="239">
        <f>'[1]Nastavení cen'!$H$17</f>
        <v>390</v>
      </c>
      <c r="AX1641" s="240"/>
    </row>
    <row r="1642" spans="1:50" ht="17.25" hidden="1" customHeight="1" x14ac:dyDescent="0.3">
      <c r="A1642" s="213"/>
      <c r="B1642" s="214"/>
      <c r="C1642" s="215"/>
      <c r="D1642" s="186"/>
      <c r="E1642" s="184"/>
      <c r="F1642" s="185"/>
      <c r="G1642" s="186"/>
      <c r="H1642" s="186"/>
      <c r="I1642" s="187"/>
      <c r="J1642" s="188"/>
      <c r="K1642" s="216"/>
      <c r="L1642" s="186"/>
      <c r="M1642" s="186"/>
      <c r="N1642" s="187"/>
      <c r="O1642" s="191"/>
      <c r="P1642" s="464" t="s">
        <v>1497</v>
      </c>
      <c r="Q1642" s="218"/>
      <c r="R1642" s="219">
        <f t="shared" si="527"/>
        <v>0</v>
      </c>
      <c r="S1642" s="219">
        <f t="shared" si="528"/>
        <v>7</v>
      </c>
      <c r="T1642" s="195"/>
      <c r="U1642" s="196">
        <v>5</v>
      </c>
      <c r="V1642" s="89">
        <f t="shared" si="485"/>
        <v>0</v>
      </c>
      <c r="W1642" s="220" t="s">
        <v>1742</v>
      </c>
      <c r="X1642" s="221" t="s">
        <v>1762</v>
      </c>
      <c r="Y1642" s="222" t="s">
        <v>1763</v>
      </c>
      <c r="Z1642" s="199"/>
      <c r="AA1642" s="218"/>
      <c r="AB1642" s="223">
        <v>0</v>
      </c>
      <c r="AC1642" s="224" t="s">
        <v>40</v>
      </c>
      <c r="AD1642" s="225">
        <f t="shared" si="529"/>
        <v>351</v>
      </c>
      <c r="AE1642" s="226">
        <f>CEILING(AD1642+AD1642*'[1]Nastavení cen'!$J$17,1)</f>
        <v>513</v>
      </c>
      <c r="AF1642" s="226">
        <f t="shared" si="530"/>
        <v>0</v>
      </c>
      <c r="AG1642" s="227">
        <f>CEILING(AX1642+(AX1642*'[1]Nastavení cen'!$G$17),1)</f>
        <v>2000</v>
      </c>
      <c r="AH1642" s="227">
        <f>CEILING(AG1642*'[1]Nastavení cen'!$K$17,1)+AG1642</f>
        <v>2600</v>
      </c>
      <c r="AI1642" s="227">
        <f t="shared" ref="AI1642:AI1643" si="548">(AB1642*AH1642)</f>
        <v>0</v>
      </c>
      <c r="AJ1642" s="228">
        <f t="shared" si="531"/>
        <v>3113</v>
      </c>
      <c r="AK1642" s="218"/>
      <c r="AL1642" s="229">
        <f t="shared" si="532"/>
        <v>0</v>
      </c>
      <c r="AM1642" s="204"/>
      <c r="AN1642" s="230">
        <v>2</v>
      </c>
      <c r="AO1642" s="231">
        <f t="shared" ref="AO1642:AO1643" si="549">AB1642*AN1642</f>
        <v>0</v>
      </c>
      <c r="AP1642" s="232">
        <v>0.05</v>
      </c>
      <c r="AQ1642" s="233" t="s">
        <v>41</v>
      </c>
      <c r="AR1642" s="234">
        <f t="shared" ref="AR1642:AR1643" si="550">AO1642*AP1642</f>
        <v>0</v>
      </c>
      <c r="AS1642" s="235"/>
      <c r="AT1642" s="236"/>
      <c r="AU1642" s="237"/>
      <c r="AV1642" s="238">
        <v>54</v>
      </c>
      <c r="AW1642" s="239">
        <f>'[1]Nastavení cen'!$H$17</f>
        <v>390</v>
      </c>
      <c r="AX1642" s="240">
        <v>2000</v>
      </c>
    </row>
    <row r="1643" spans="1:50" ht="17.25" hidden="1" customHeight="1" x14ac:dyDescent="0.3">
      <c r="A1643" s="213"/>
      <c r="B1643" s="214"/>
      <c r="C1643" s="215"/>
      <c r="D1643" s="186"/>
      <c r="E1643" s="184"/>
      <c r="F1643" s="185"/>
      <c r="G1643" s="186"/>
      <c r="H1643" s="186"/>
      <c r="I1643" s="187"/>
      <c r="J1643" s="188"/>
      <c r="K1643" s="216"/>
      <c r="L1643" s="186"/>
      <c r="M1643" s="186"/>
      <c r="N1643" s="187"/>
      <c r="O1643" s="191"/>
      <c r="P1643" s="464" t="s">
        <v>1497</v>
      </c>
      <c r="Q1643" s="218"/>
      <c r="R1643" s="219">
        <f t="shared" si="527"/>
        <v>0</v>
      </c>
      <c r="S1643" s="219">
        <f t="shared" si="528"/>
        <v>7</v>
      </c>
      <c r="T1643" s="195"/>
      <c r="U1643" s="196">
        <v>5</v>
      </c>
      <c r="V1643" s="89">
        <f t="shared" si="485"/>
        <v>0</v>
      </c>
      <c r="W1643" s="220" t="s">
        <v>1742</v>
      </c>
      <c r="X1643" s="221" t="s">
        <v>1762</v>
      </c>
      <c r="Y1643" s="222" t="s">
        <v>1764</v>
      </c>
      <c r="Z1643" s="199"/>
      <c r="AA1643" s="218"/>
      <c r="AB1643" s="223">
        <v>0</v>
      </c>
      <c r="AC1643" s="224" t="s">
        <v>40</v>
      </c>
      <c r="AD1643" s="225">
        <f t="shared" si="529"/>
        <v>351</v>
      </c>
      <c r="AE1643" s="226">
        <f>CEILING(AD1643+AD1643*'[1]Nastavení cen'!$J$17,1)</f>
        <v>513</v>
      </c>
      <c r="AF1643" s="226">
        <f t="shared" si="530"/>
        <v>0</v>
      </c>
      <c r="AG1643" s="227">
        <f>CEILING(AX1643+(AX1643*'[1]Nastavení cen'!$G$17),1)</f>
        <v>4000</v>
      </c>
      <c r="AH1643" s="227">
        <f>CEILING(AG1643*'[1]Nastavení cen'!$K$17,1)+AG1643</f>
        <v>5200</v>
      </c>
      <c r="AI1643" s="227">
        <f t="shared" si="548"/>
        <v>0</v>
      </c>
      <c r="AJ1643" s="228">
        <f t="shared" si="531"/>
        <v>5713</v>
      </c>
      <c r="AK1643" s="218"/>
      <c r="AL1643" s="229">
        <f t="shared" si="532"/>
        <v>0</v>
      </c>
      <c r="AM1643" s="204"/>
      <c r="AN1643" s="230">
        <v>2</v>
      </c>
      <c r="AO1643" s="231">
        <f t="shared" si="549"/>
        <v>0</v>
      </c>
      <c r="AP1643" s="232">
        <v>0.05</v>
      </c>
      <c r="AQ1643" s="233" t="s">
        <v>41</v>
      </c>
      <c r="AR1643" s="234">
        <f t="shared" si="550"/>
        <v>0</v>
      </c>
      <c r="AS1643" s="235"/>
      <c r="AT1643" s="236"/>
      <c r="AU1643" s="237"/>
      <c r="AV1643" s="238">
        <v>54</v>
      </c>
      <c r="AW1643" s="239">
        <f>'[1]Nastavení cen'!$H$17</f>
        <v>390</v>
      </c>
      <c r="AX1643" s="240">
        <v>4000</v>
      </c>
    </row>
    <row r="1644" spans="1:50" ht="17.25" hidden="1" customHeight="1" x14ac:dyDescent="0.3">
      <c r="A1644" s="213"/>
      <c r="B1644" s="214"/>
      <c r="C1644" s="215"/>
      <c r="D1644" s="186"/>
      <c r="E1644" s="184"/>
      <c r="F1644" s="185"/>
      <c r="G1644" s="186"/>
      <c r="H1644" s="186"/>
      <c r="I1644" s="187"/>
      <c r="J1644" s="188"/>
      <c r="K1644" s="216"/>
      <c r="L1644" s="186"/>
      <c r="M1644" s="186"/>
      <c r="N1644" s="187"/>
      <c r="O1644" s="191"/>
      <c r="P1644" s="464" t="s">
        <v>1497</v>
      </c>
      <c r="Q1644" s="218"/>
      <c r="R1644" s="219">
        <f t="shared" si="527"/>
        <v>0</v>
      </c>
      <c r="S1644" s="219">
        <f t="shared" si="528"/>
        <v>7</v>
      </c>
      <c r="T1644" s="195"/>
      <c r="U1644" s="196">
        <v>4</v>
      </c>
      <c r="V1644" s="89">
        <f t="shared" si="485"/>
        <v>0</v>
      </c>
      <c r="W1644" s="220" t="s">
        <v>1742</v>
      </c>
      <c r="X1644" s="221" t="s">
        <v>1762</v>
      </c>
      <c r="Y1644" s="222" t="s">
        <v>43</v>
      </c>
      <c r="Z1644" s="199"/>
      <c r="AA1644" s="218"/>
      <c r="AB1644" s="223">
        <v>0</v>
      </c>
      <c r="AC1644" s="224" t="s">
        <v>40</v>
      </c>
      <c r="AD1644" s="225">
        <f t="shared" si="529"/>
        <v>351</v>
      </c>
      <c r="AE1644" s="226">
        <f>CEILING(AD1644+AD1644*'[1]Nastavení cen'!$J$17,1)</f>
        <v>513</v>
      </c>
      <c r="AF1644" s="226">
        <f t="shared" si="530"/>
        <v>0</v>
      </c>
      <c r="AG1644" s="227"/>
      <c r="AH1644" s="227"/>
      <c r="AI1644" s="227"/>
      <c r="AJ1644" s="228">
        <f t="shared" si="531"/>
        <v>513</v>
      </c>
      <c r="AK1644" s="218"/>
      <c r="AL1644" s="229">
        <f t="shared" si="532"/>
        <v>0</v>
      </c>
      <c r="AM1644" s="204"/>
      <c r="AN1644" s="230" t="s">
        <v>41</v>
      </c>
      <c r="AO1644" s="231" t="s">
        <v>41</v>
      </c>
      <c r="AP1644" s="245" t="s">
        <v>41</v>
      </c>
      <c r="AQ1644" s="233" t="s">
        <v>41</v>
      </c>
      <c r="AR1644" s="234" t="s">
        <v>41</v>
      </c>
      <c r="AS1644" s="235"/>
      <c r="AT1644" s="236"/>
      <c r="AU1644" s="237"/>
      <c r="AV1644" s="238">
        <v>54</v>
      </c>
      <c r="AW1644" s="239">
        <f>'[1]Nastavení cen'!$H$17</f>
        <v>390</v>
      </c>
      <c r="AX1644" s="240"/>
    </row>
    <row r="1645" spans="1:50" ht="17.25" hidden="1" customHeight="1" x14ac:dyDescent="0.3">
      <c r="A1645" s="213"/>
      <c r="B1645" s="214"/>
      <c r="C1645" s="215"/>
      <c r="D1645" s="186"/>
      <c r="E1645" s="184"/>
      <c r="F1645" s="185"/>
      <c r="G1645" s="186"/>
      <c r="H1645" s="186"/>
      <c r="I1645" s="187"/>
      <c r="J1645" s="188"/>
      <c r="K1645" s="216"/>
      <c r="L1645" s="186"/>
      <c r="M1645" s="186"/>
      <c r="N1645" s="187"/>
      <c r="O1645" s="191"/>
      <c r="P1645" s="464" t="s">
        <v>1497</v>
      </c>
      <c r="Q1645" s="218"/>
      <c r="R1645" s="219">
        <f t="shared" si="527"/>
        <v>0</v>
      </c>
      <c r="S1645" s="219">
        <f t="shared" si="528"/>
        <v>7</v>
      </c>
      <c r="T1645" s="195"/>
      <c r="U1645" s="196">
        <v>5</v>
      </c>
      <c r="V1645" s="89">
        <f t="shared" si="485"/>
        <v>0</v>
      </c>
      <c r="W1645" s="220" t="s">
        <v>1742</v>
      </c>
      <c r="X1645" s="221" t="s">
        <v>1765</v>
      </c>
      <c r="Y1645" s="222" t="s">
        <v>1763</v>
      </c>
      <c r="Z1645" s="199"/>
      <c r="AA1645" s="218"/>
      <c r="AB1645" s="223">
        <v>0</v>
      </c>
      <c r="AC1645" s="224" t="s">
        <v>40</v>
      </c>
      <c r="AD1645" s="225">
        <f t="shared" si="529"/>
        <v>306</v>
      </c>
      <c r="AE1645" s="226">
        <f>CEILING(AD1645+AD1645*'[1]Nastavení cen'!$J$17,1)</f>
        <v>447</v>
      </c>
      <c r="AF1645" s="226">
        <f t="shared" si="530"/>
        <v>0</v>
      </c>
      <c r="AG1645" s="227">
        <f>CEILING(AX1645+(AX1645*'[1]Nastavení cen'!$G$17),1)</f>
        <v>2000</v>
      </c>
      <c r="AH1645" s="227">
        <f>CEILING(AG1645*'[1]Nastavení cen'!$K$17,1)+AG1645</f>
        <v>2600</v>
      </c>
      <c r="AI1645" s="227">
        <f t="shared" ref="AI1645:AI1647" si="551">(AB1645*AH1645)</f>
        <v>0</v>
      </c>
      <c r="AJ1645" s="228">
        <f t="shared" si="531"/>
        <v>3047</v>
      </c>
      <c r="AK1645" s="218"/>
      <c r="AL1645" s="229">
        <f t="shared" si="532"/>
        <v>0</v>
      </c>
      <c r="AM1645" s="204"/>
      <c r="AN1645" s="230">
        <v>1</v>
      </c>
      <c r="AO1645" s="231">
        <f t="shared" ref="AO1645:AO1647" si="552">AB1645*AN1645</f>
        <v>0</v>
      </c>
      <c r="AP1645" s="232">
        <v>0.05</v>
      </c>
      <c r="AQ1645" s="233" t="s">
        <v>41</v>
      </c>
      <c r="AR1645" s="234">
        <f t="shared" ref="AR1645:AR1647" si="553">AO1645*AP1645</f>
        <v>0</v>
      </c>
      <c r="AS1645" s="235"/>
      <c r="AT1645" s="236"/>
      <c r="AU1645" s="237"/>
      <c r="AV1645" s="238">
        <v>47</v>
      </c>
      <c r="AW1645" s="239">
        <f>'[1]Nastavení cen'!$H$17</f>
        <v>390</v>
      </c>
      <c r="AX1645" s="240">
        <v>2000</v>
      </c>
    </row>
    <row r="1646" spans="1:50" ht="17.25" hidden="1" customHeight="1" x14ac:dyDescent="0.3">
      <c r="A1646" s="213"/>
      <c r="B1646" s="214"/>
      <c r="C1646" s="215"/>
      <c r="D1646" s="186"/>
      <c r="E1646" s="184"/>
      <c r="F1646" s="185"/>
      <c r="G1646" s="186"/>
      <c r="H1646" s="186"/>
      <c r="I1646" s="187"/>
      <c r="J1646" s="188"/>
      <c r="K1646" s="216"/>
      <c r="L1646" s="186"/>
      <c r="M1646" s="186"/>
      <c r="N1646" s="187"/>
      <c r="O1646" s="191"/>
      <c r="P1646" s="464" t="s">
        <v>1497</v>
      </c>
      <c r="Q1646" s="218"/>
      <c r="R1646" s="219">
        <f t="shared" si="527"/>
        <v>0</v>
      </c>
      <c r="S1646" s="219">
        <f t="shared" si="528"/>
        <v>7</v>
      </c>
      <c r="T1646" s="195"/>
      <c r="U1646" s="196">
        <v>5</v>
      </c>
      <c r="V1646" s="89">
        <f t="shared" si="485"/>
        <v>0</v>
      </c>
      <c r="W1646" s="220" t="s">
        <v>1742</v>
      </c>
      <c r="X1646" s="221" t="s">
        <v>1765</v>
      </c>
      <c r="Y1646" s="222" t="s">
        <v>1764</v>
      </c>
      <c r="Z1646" s="199"/>
      <c r="AA1646" s="218"/>
      <c r="AB1646" s="223">
        <v>0</v>
      </c>
      <c r="AC1646" s="224" t="s">
        <v>40</v>
      </c>
      <c r="AD1646" s="225">
        <f t="shared" si="529"/>
        <v>306</v>
      </c>
      <c r="AE1646" s="226">
        <f>CEILING(AD1646+AD1646*'[1]Nastavení cen'!$J$17,1)</f>
        <v>447</v>
      </c>
      <c r="AF1646" s="226">
        <f t="shared" si="530"/>
        <v>0</v>
      </c>
      <c r="AG1646" s="227">
        <f>CEILING(AX1646+(AX1646*'[1]Nastavení cen'!$G$17),1)</f>
        <v>4000</v>
      </c>
      <c r="AH1646" s="227">
        <f>CEILING(AG1646*'[1]Nastavení cen'!$K$17,1)+AG1646</f>
        <v>5200</v>
      </c>
      <c r="AI1646" s="227">
        <f t="shared" si="551"/>
        <v>0</v>
      </c>
      <c r="AJ1646" s="228">
        <f t="shared" si="531"/>
        <v>5647</v>
      </c>
      <c r="AK1646" s="218"/>
      <c r="AL1646" s="229">
        <f t="shared" si="532"/>
        <v>0</v>
      </c>
      <c r="AM1646" s="204"/>
      <c r="AN1646" s="230">
        <v>1</v>
      </c>
      <c r="AO1646" s="231">
        <f t="shared" si="552"/>
        <v>0</v>
      </c>
      <c r="AP1646" s="232">
        <v>0.05</v>
      </c>
      <c r="AQ1646" s="233" t="s">
        <v>41</v>
      </c>
      <c r="AR1646" s="234">
        <f t="shared" si="553"/>
        <v>0</v>
      </c>
      <c r="AS1646" s="235"/>
      <c r="AT1646" s="236"/>
      <c r="AU1646" s="237"/>
      <c r="AV1646" s="238">
        <v>47</v>
      </c>
      <c r="AW1646" s="239">
        <f>'[1]Nastavení cen'!$H$17</f>
        <v>390</v>
      </c>
      <c r="AX1646" s="240">
        <v>4000</v>
      </c>
    </row>
    <row r="1647" spans="1:50" ht="25.05" customHeight="1" x14ac:dyDescent="0.3">
      <c r="A1647" s="213"/>
      <c r="B1647" s="214"/>
      <c r="C1647" s="215"/>
      <c r="D1647" s="186"/>
      <c r="E1647" s="184"/>
      <c r="F1647" s="185"/>
      <c r="G1647" s="186"/>
      <c r="H1647" s="186"/>
      <c r="I1647" s="187"/>
      <c r="J1647" s="188"/>
      <c r="K1647" s="216"/>
      <c r="L1647" s="186"/>
      <c r="M1647" s="186"/>
      <c r="N1647" s="187"/>
      <c r="O1647" s="191"/>
      <c r="P1647" s="464" t="s">
        <v>1497</v>
      </c>
      <c r="Q1647" s="218"/>
      <c r="R1647" s="219">
        <f t="shared" si="527"/>
        <v>0</v>
      </c>
      <c r="S1647" s="219">
        <f t="shared" si="528"/>
        <v>7</v>
      </c>
      <c r="T1647" s="195">
        <v>52</v>
      </c>
      <c r="U1647" s="196">
        <v>5</v>
      </c>
      <c r="V1647" s="89">
        <f t="shared" si="485"/>
        <v>0</v>
      </c>
      <c r="W1647" s="220" t="s">
        <v>1742</v>
      </c>
      <c r="X1647" s="221" t="s">
        <v>1766</v>
      </c>
      <c r="Y1647" s="222" t="s">
        <v>1767</v>
      </c>
      <c r="Z1647" s="199"/>
      <c r="AA1647" s="218"/>
      <c r="AB1647" s="223">
        <v>1</v>
      </c>
      <c r="AC1647" s="224" t="s">
        <v>40</v>
      </c>
      <c r="AD1647" s="225">
        <f t="shared" si="529"/>
        <v>260</v>
      </c>
      <c r="AE1647" s="226"/>
      <c r="AF1647" s="226">
        <f t="shared" si="530"/>
        <v>0</v>
      </c>
      <c r="AG1647" s="227">
        <f>CEILING(AX1647+(AX1647*'[1]Nastavení cen'!$G$17),1)</f>
        <v>1000</v>
      </c>
      <c r="AH1647" s="227"/>
      <c r="AI1647" s="227">
        <f t="shared" si="551"/>
        <v>0</v>
      </c>
      <c r="AJ1647" s="228">
        <f t="shared" si="531"/>
        <v>0</v>
      </c>
      <c r="AK1647" s="218"/>
      <c r="AL1647" s="229">
        <f t="shared" si="532"/>
        <v>0</v>
      </c>
      <c r="AM1647" s="204"/>
      <c r="AN1647" s="230">
        <v>2</v>
      </c>
      <c r="AO1647" s="231">
        <f t="shared" si="552"/>
        <v>2</v>
      </c>
      <c r="AP1647" s="232">
        <v>0.05</v>
      </c>
      <c r="AQ1647" s="233" t="s">
        <v>41</v>
      </c>
      <c r="AR1647" s="234">
        <f t="shared" si="553"/>
        <v>0.1</v>
      </c>
      <c r="AS1647" s="235"/>
      <c r="AT1647" s="236"/>
      <c r="AU1647" s="237"/>
      <c r="AV1647" s="238">
        <v>40</v>
      </c>
      <c r="AW1647" s="239">
        <f>'[1]Nastavení cen'!$H$17</f>
        <v>390</v>
      </c>
      <c r="AX1647" s="240">
        <v>1000</v>
      </c>
    </row>
    <row r="1648" spans="1:50" ht="17.25" hidden="1" customHeight="1" x14ac:dyDescent="0.3">
      <c r="A1648" s="213"/>
      <c r="B1648" s="214"/>
      <c r="C1648" s="215"/>
      <c r="D1648" s="186"/>
      <c r="E1648" s="184"/>
      <c r="F1648" s="185"/>
      <c r="G1648" s="186"/>
      <c r="H1648" s="186"/>
      <c r="I1648" s="187"/>
      <c r="J1648" s="188"/>
      <c r="K1648" s="216"/>
      <c r="L1648" s="186"/>
      <c r="M1648" s="186"/>
      <c r="N1648" s="187"/>
      <c r="O1648" s="191"/>
      <c r="P1648" s="464" t="s">
        <v>1497</v>
      </c>
      <c r="Q1648" s="218"/>
      <c r="R1648" s="219">
        <f t="shared" si="527"/>
        <v>0</v>
      </c>
      <c r="S1648" s="219">
        <f t="shared" si="528"/>
        <v>7</v>
      </c>
      <c r="T1648" s="195"/>
      <c r="U1648" s="196">
        <v>4</v>
      </c>
      <c r="V1648" s="89">
        <f t="shared" si="485"/>
        <v>0</v>
      </c>
      <c r="W1648" s="220" t="s">
        <v>1742</v>
      </c>
      <c r="X1648" s="221" t="s">
        <v>1766</v>
      </c>
      <c r="Y1648" s="222" t="s">
        <v>43</v>
      </c>
      <c r="Z1648" s="199"/>
      <c r="AA1648" s="218"/>
      <c r="AB1648" s="223">
        <v>0</v>
      </c>
      <c r="AC1648" s="224" t="s">
        <v>40</v>
      </c>
      <c r="AD1648" s="225">
        <f t="shared" si="529"/>
        <v>260</v>
      </c>
      <c r="AE1648" s="226">
        <f>CEILING(AD1648+AD1648*'[1]Nastavení cen'!$J$17,1)</f>
        <v>380</v>
      </c>
      <c r="AF1648" s="226">
        <f t="shared" si="530"/>
        <v>0</v>
      </c>
      <c r="AG1648" s="227"/>
      <c r="AH1648" s="227"/>
      <c r="AI1648" s="227"/>
      <c r="AJ1648" s="228">
        <f t="shared" si="531"/>
        <v>380</v>
      </c>
      <c r="AK1648" s="218"/>
      <c r="AL1648" s="229">
        <f t="shared" si="532"/>
        <v>0</v>
      </c>
      <c r="AM1648" s="204"/>
      <c r="AN1648" s="230" t="s">
        <v>41</v>
      </c>
      <c r="AO1648" s="231" t="s">
        <v>41</v>
      </c>
      <c r="AP1648" s="245" t="s">
        <v>41</v>
      </c>
      <c r="AQ1648" s="233" t="s">
        <v>41</v>
      </c>
      <c r="AR1648" s="234" t="s">
        <v>41</v>
      </c>
      <c r="AS1648" s="235"/>
      <c r="AT1648" s="236"/>
      <c r="AU1648" s="237"/>
      <c r="AV1648" s="238">
        <v>40</v>
      </c>
      <c r="AW1648" s="239">
        <f>'[1]Nastavení cen'!$H$17</f>
        <v>390</v>
      </c>
      <c r="AX1648" s="240"/>
    </row>
    <row r="1649" spans="1:50" ht="17.25" hidden="1" customHeight="1" x14ac:dyDescent="0.3">
      <c r="A1649" s="213"/>
      <c r="B1649" s="214"/>
      <c r="C1649" s="215"/>
      <c r="D1649" s="186"/>
      <c r="E1649" s="184"/>
      <c r="F1649" s="185"/>
      <c r="G1649" s="186"/>
      <c r="H1649" s="186"/>
      <c r="I1649" s="187"/>
      <c r="J1649" s="188"/>
      <c r="K1649" s="216"/>
      <c r="L1649" s="186"/>
      <c r="M1649" s="186"/>
      <c r="N1649" s="187"/>
      <c r="O1649" s="191"/>
      <c r="P1649" s="464" t="s">
        <v>1497</v>
      </c>
      <c r="Q1649" s="218"/>
      <c r="R1649" s="219">
        <f t="shared" si="527"/>
        <v>0</v>
      </c>
      <c r="S1649" s="219">
        <f t="shared" si="528"/>
        <v>7</v>
      </c>
      <c r="T1649" s="195"/>
      <c r="U1649" s="196">
        <v>5</v>
      </c>
      <c r="V1649" s="89">
        <f t="shared" si="485"/>
        <v>0</v>
      </c>
      <c r="W1649" s="220" t="s">
        <v>1742</v>
      </c>
      <c r="X1649" s="221" t="s">
        <v>1766</v>
      </c>
      <c r="Y1649" s="222" t="s">
        <v>1768</v>
      </c>
      <c r="Z1649" s="199"/>
      <c r="AA1649" s="218"/>
      <c r="AB1649" s="223">
        <v>0</v>
      </c>
      <c r="AC1649" s="224" t="s">
        <v>40</v>
      </c>
      <c r="AD1649" s="225">
        <f t="shared" si="529"/>
        <v>260</v>
      </c>
      <c r="AE1649" s="226">
        <f>CEILING(AD1649+AD1649*'[1]Nastavení cen'!$J$17,1)</f>
        <v>380</v>
      </c>
      <c r="AF1649" s="226">
        <f t="shared" si="530"/>
        <v>0</v>
      </c>
      <c r="AG1649" s="227">
        <f>CEILING(AX1649+(AX1649*'[1]Nastavení cen'!$G$17),1)</f>
        <v>2000</v>
      </c>
      <c r="AH1649" s="227">
        <f>CEILING(AG1649*'[1]Nastavení cen'!$K$17,1)+AG1649</f>
        <v>2600</v>
      </c>
      <c r="AI1649" s="227">
        <f t="shared" ref="AI1649:AI1650" si="554">(AB1649*AH1649)</f>
        <v>0</v>
      </c>
      <c r="AJ1649" s="228">
        <f t="shared" si="531"/>
        <v>2980</v>
      </c>
      <c r="AK1649" s="218"/>
      <c r="AL1649" s="229">
        <f t="shared" si="532"/>
        <v>0</v>
      </c>
      <c r="AM1649" s="204"/>
      <c r="AN1649" s="230">
        <v>2</v>
      </c>
      <c r="AO1649" s="231">
        <f t="shared" ref="AO1649:AO1650" si="555">AB1649*AN1649</f>
        <v>0</v>
      </c>
      <c r="AP1649" s="232">
        <v>0.05</v>
      </c>
      <c r="AQ1649" s="233" t="s">
        <v>41</v>
      </c>
      <c r="AR1649" s="234">
        <f t="shared" ref="AR1649:AR1650" si="556">AO1649*AP1649</f>
        <v>0</v>
      </c>
      <c r="AS1649" s="235"/>
      <c r="AT1649" s="236"/>
      <c r="AU1649" s="237"/>
      <c r="AV1649" s="238">
        <v>40</v>
      </c>
      <c r="AW1649" s="239">
        <f>'[1]Nastavení cen'!$H$17</f>
        <v>390</v>
      </c>
      <c r="AX1649" s="240">
        <v>2000</v>
      </c>
    </row>
    <row r="1650" spans="1:50" ht="17.25" hidden="1" customHeight="1" x14ac:dyDescent="0.3">
      <c r="A1650" s="213"/>
      <c r="B1650" s="214"/>
      <c r="C1650" s="215"/>
      <c r="D1650" s="186"/>
      <c r="E1650" s="184"/>
      <c r="F1650" s="185"/>
      <c r="G1650" s="186"/>
      <c r="H1650" s="186"/>
      <c r="I1650" s="187"/>
      <c r="J1650" s="188"/>
      <c r="K1650" s="216"/>
      <c r="L1650" s="186"/>
      <c r="M1650" s="186"/>
      <c r="N1650" s="187"/>
      <c r="O1650" s="191"/>
      <c r="P1650" s="464" t="s">
        <v>1497</v>
      </c>
      <c r="Q1650" s="218"/>
      <c r="R1650" s="219">
        <f t="shared" si="527"/>
        <v>0</v>
      </c>
      <c r="S1650" s="219">
        <f t="shared" si="528"/>
        <v>7</v>
      </c>
      <c r="T1650" s="195"/>
      <c r="U1650" s="196">
        <v>5</v>
      </c>
      <c r="V1650" s="89">
        <f t="shared" si="485"/>
        <v>0</v>
      </c>
      <c r="W1650" s="220" t="s">
        <v>1742</v>
      </c>
      <c r="X1650" s="221" t="s">
        <v>1769</v>
      </c>
      <c r="Y1650" s="222" t="s">
        <v>1770</v>
      </c>
      <c r="Z1650" s="199"/>
      <c r="AA1650" s="218"/>
      <c r="AB1650" s="223">
        <v>0</v>
      </c>
      <c r="AC1650" s="224" t="s">
        <v>40</v>
      </c>
      <c r="AD1650" s="225">
        <f t="shared" si="529"/>
        <v>273</v>
      </c>
      <c r="AE1650" s="226">
        <f>CEILING(AD1650+AD1650*'[1]Nastavení cen'!$J$17,1)</f>
        <v>399</v>
      </c>
      <c r="AF1650" s="226">
        <f t="shared" si="530"/>
        <v>0</v>
      </c>
      <c r="AG1650" s="227">
        <f>CEILING(AX1650+(AX1650*'[1]Nastavení cen'!$G$17),1)</f>
        <v>1000</v>
      </c>
      <c r="AH1650" s="227">
        <f>CEILING(AG1650*'[1]Nastavení cen'!$K$17,1)+AG1650</f>
        <v>1300</v>
      </c>
      <c r="AI1650" s="227">
        <f t="shared" si="554"/>
        <v>0</v>
      </c>
      <c r="AJ1650" s="228">
        <f t="shared" si="531"/>
        <v>1699</v>
      </c>
      <c r="AK1650" s="218"/>
      <c r="AL1650" s="229">
        <f t="shared" si="532"/>
        <v>0</v>
      </c>
      <c r="AM1650" s="204"/>
      <c r="AN1650" s="230">
        <v>2</v>
      </c>
      <c r="AO1650" s="231">
        <f t="shared" si="555"/>
        <v>0</v>
      </c>
      <c r="AP1650" s="232">
        <v>0.05</v>
      </c>
      <c r="AQ1650" s="233" t="s">
        <v>41</v>
      </c>
      <c r="AR1650" s="234">
        <f t="shared" si="556"/>
        <v>0</v>
      </c>
      <c r="AS1650" s="235"/>
      <c r="AT1650" s="236"/>
      <c r="AU1650" s="237"/>
      <c r="AV1650" s="238">
        <v>42</v>
      </c>
      <c r="AW1650" s="239">
        <f>'[1]Nastavení cen'!$H$17</f>
        <v>390</v>
      </c>
      <c r="AX1650" s="240">
        <v>1000</v>
      </c>
    </row>
    <row r="1651" spans="1:50" ht="17.25" hidden="1" customHeight="1" x14ac:dyDescent="0.3">
      <c r="A1651" s="213"/>
      <c r="B1651" s="214"/>
      <c r="C1651" s="215"/>
      <c r="D1651" s="186"/>
      <c r="E1651" s="184"/>
      <c r="F1651" s="185"/>
      <c r="G1651" s="186"/>
      <c r="H1651" s="186"/>
      <c r="I1651" s="187"/>
      <c r="J1651" s="188"/>
      <c r="K1651" s="216"/>
      <c r="L1651" s="186"/>
      <c r="M1651" s="186"/>
      <c r="N1651" s="187"/>
      <c r="O1651" s="191"/>
      <c r="P1651" s="464" t="s">
        <v>1497</v>
      </c>
      <c r="Q1651" s="218"/>
      <c r="R1651" s="219">
        <f t="shared" si="527"/>
        <v>0</v>
      </c>
      <c r="S1651" s="219">
        <f t="shared" si="528"/>
        <v>7</v>
      </c>
      <c r="T1651" s="195"/>
      <c r="U1651" s="196">
        <v>4</v>
      </c>
      <c r="V1651" s="89">
        <f t="shared" si="485"/>
        <v>0</v>
      </c>
      <c r="W1651" s="220" t="s">
        <v>1742</v>
      </c>
      <c r="X1651" s="221" t="s">
        <v>1769</v>
      </c>
      <c r="Y1651" s="222" t="s">
        <v>43</v>
      </c>
      <c r="Z1651" s="199"/>
      <c r="AA1651" s="218"/>
      <c r="AB1651" s="223">
        <v>0</v>
      </c>
      <c r="AC1651" s="224" t="s">
        <v>40</v>
      </c>
      <c r="AD1651" s="225">
        <f t="shared" si="529"/>
        <v>273</v>
      </c>
      <c r="AE1651" s="226">
        <f>CEILING(AD1651+AD1651*'[1]Nastavení cen'!$J$17,1)</f>
        <v>399</v>
      </c>
      <c r="AF1651" s="226">
        <f t="shared" si="530"/>
        <v>0</v>
      </c>
      <c r="AG1651" s="227"/>
      <c r="AH1651" s="227"/>
      <c r="AI1651" s="227"/>
      <c r="AJ1651" s="228">
        <f t="shared" si="531"/>
        <v>399</v>
      </c>
      <c r="AK1651" s="218"/>
      <c r="AL1651" s="229">
        <f t="shared" si="532"/>
        <v>0</v>
      </c>
      <c r="AM1651" s="204"/>
      <c r="AN1651" s="230" t="s">
        <v>41</v>
      </c>
      <c r="AO1651" s="231" t="s">
        <v>41</v>
      </c>
      <c r="AP1651" s="245" t="s">
        <v>41</v>
      </c>
      <c r="AQ1651" s="233" t="s">
        <v>41</v>
      </c>
      <c r="AR1651" s="234" t="s">
        <v>41</v>
      </c>
      <c r="AS1651" s="235"/>
      <c r="AT1651" s="236"/>
      <c r="AU1651" s="237"/>
      <c r="AV1651" s="238">
        <v>42</v>
      </c>
      <c r="AW1651" s="239">
        <f>'[1]Nastavení cen'!$H$17</f>
        <v>390</v>
      </c>
      <c r="AX1651" s="240"/>
    </row>
    <row r="1652" spans="1:50" ht="17.25" hidden="1" customHeight="1" x14ac:dyDescent="0.3">
      <c r="A1652" s="213"/>
      <c r="B1652" s="214"/>
      <c r="C1652" s="215"/>
      <c r="D1652" s="186"/>
      <c r="E1652" s="184"/>
      <c r="F1652" s="185"/>
      <c r="G1652" s="186"/>
      <c r="H1652" s="186"/>
      <c r="I1652" s="187"/>
      <c r="J1652" s="188"/>
      <c r="K1652" s="216"/>
      <c r="L1652" s="186"/>
      <c r="M1652" s="186"/>
      <c r="N1652" s="187"/>
      <c r="O1652" s="191"/>
      <c r="P1652" s="464" t="s">
        <v>1497</v>
      </c>
      <c r="Q1652" s="218"/>
      <c r="R1652" s="219">
        <f t="shared" si="527"/>
        <v>0</v>
      </c>
      <c r="S1652" s="219">
        <f t="shared" si="528"/>
        <v>7</v>
      </c>
      <c r="T1652" s="195"/>
      <c r="U1652" s="196">
        <v>6</v>
      </c>
      <c r="V1652" s="89">
        <f t="shared" si="485"/>
        <v>0</v>
      </c>
      <c r="W1652" s="220" t="s">
        <v>1742</v>
      </c>
      <c r="X1652" s="221" t="s">
        <v>1769</v>
      </c>
      <c r="Y1652" s="222" t="s">
        <v>1771</v>
      </c>
      <c r="Z1652" s="200"/>
      <c r="AA1652" s="390"/>
      <c r="AB1652" s="223">
        <v>0</v>
      </c>
      <c r="AC1652" s="224" t="s">
        <v>40</v>
      </c>
      <c r="AD1652" s="225">
        <f t="shared" si="529"/>
        <v>273</v>
      </c>
      <c r="AE1652" s="226">
        <f>CEILING(AD1652+AD1652*'[1]Nastavení cen'!$J$17,1)</f>
        <v>399</v>
      </c>
      <c r="AF1652" s="226">
        <f t="shared" si="530"/>
        <v>0</v>
      </c>
      <c r="AG1652" s="241">
        <f>CEILING(AX1652+(AX1652*'[1]Nastavení cen'!$G$17),1)</f>
        <v>1144</v>
      </c>
      <c r="AH1652" s="242">
        <f>CEILING(AG1652*'[1]Nastavení cen'!$K$17,1)+AG1652</f>
        <v>1488</v>
      </c>
      <c r="AI1652" s="242">
        <f t="shared" ref="AI1652:AI1659" si="557">(AB1652*AH1652)</f>
        <v>0</v>
      </c>
      <c r="AJ1652" s="228">
        <f t="shared" si="531"/>
        <v>1887</v>
      </c>
      <c r="AK1652" s="218"/>
      <c r="AL1652" s="229">
        <f t="shared" si="532"/>
        <v>0</v>
      </c>
      <c r="AM1652" s="204"/>
      <c r="AN1652" s="230">
        <v>2</v>
      </c>
      <c r="AO1652" s="231">
        <f t="shared" ref="AO1652:AO1659" si="558">AB1652*AN1652</f>
        <v>0</v>
      </c>
      <c r="AP1652" s="232">
        <v>0.05</v>
      </c>
      <c r="AQ1652" s="233" t="s">
        <v>41</v>
      </c>
      <c r="AR1652" s="234">
        <f t="shared" ref="AR1652:AR1659" si="559">AO1652*AP1652</f>
        <v>0</v>
      </c>
      <c r="AS1652" s="235"/>
      <c r="AT1652" s="236"/>
      <c r="AU1652" s="237"/>
      <c r="AV1652" s="238">
        <v>42</v>
      </c>
      <c r="AW1652" s="239">
        <f>'[1]Nastavení cen'!$H$17</f>
        <v>390</v>
      </c>
      <c r="AX1652" s="240">
        <v>1144</v>
      </c>
    </row>
    <row r="1653" spans="1:50" ht="17.25" hidden="1" customHeight="1" x14ac:dyDescent="0.3">
      <c r="A1653" s="213"/>
      <c r="B1653" s="214"/>
      <c r="C1653" s="215"/>
      <c r="D1653" s="186"/>
      <c r="E1653" s="184"/>
      <c r="F1653" s="185"/>
      <c r="G1653" s="186"/>
      <c r="H1653" s="186"/>
      <c r="I1653" s="187"/>
      <c r="J1653" s="188"/>
      <c r="K1653" s="216"/>
      <c r="L1653" s="186"/>
      <c r="M1653" s="186"/>
      <c r="N1653" s="187"/>
      <c r="O1653" s="191"/>
      <c r="P1653" s="464" t="s">
        <v>1497</v>
      </c>
      <c r="Q1653" s="218"/>
      <c r="R1653" s="219">
        <f t="shared" si="527"/>
        <v>0</v>
      </c>
      <c r="S1653" s="219">
        <f t="shared" si="528"/>
        <v>7</v>
      </c>
      <c r="T1653" s="195"/>
      <c r="U1653" s="196">
        <v>6</v>
      </c>
      <c r="V1653" s="89">
        <f t="shared" si="485"/>
        <v>0</v>
      </c>
      <c r="W1653" s="220" t="s">
        <v>1742</v>
      </c>
      <c r="X1653" s="221" t="s">
        <v>1769</v>
      </c>
      <c r="Y1653" s="222" t="s">
        <v>1772</v>
      </c>
      <c r="Z1653" s="200"/>
      <c r="AA1653" s="390"/>
      <c r="AB1653" s="223">
        <v>0</v>
      </c>
      <c r="AC1653" s="224" t="s">
        <v>40</v>
      </c>
      <c r="AD1653" s="225">
        <f t="shared" si="529"/>
        <v>273</v>
      </c>
      <c r="AE1653" s="226">
        <f>CEILING(AD1653+AD1653*'[1]Nastavení cen'!$J$17,1)</f>
        <v>399</v>
      </c>
      <c r="AF1653" s="226">
        <f t="shared" si="530"/>
        <v>0</v>
      </c>
      <c r="AG1653" s="241">
        <f>CEILING(AX1653+(AX1653*'[1]Nastavení cen'!$G$17),1)</f>
        <v>1144</v>
      </c>
      <c r="AH1653" s="242">
        <f>CEILING(AG1653*'[1]Nastavení cen'!$K$17,1)+AG1653</f>
        <v>1488</v>
      </c>
      <c r="AI1653" s="242">
        <f t="shared" si="557"/>
        <v>0</v>
      </c>
      <c r="AJ1653" s="228">
        <f t="shared" si="531"/>
        <v>1887</v>
      </c>
      <c r="AK1653" s="218"/>
      <c r="AL1653" s="229">
        <f t="shared" si="532"/>
        <v>0</v>
      </c>
      <c r="AM1653" s="204"/>
      <c r="AN1653" s="230">
        <v>2</v>
      </c>
      <c r="AO1653" s="231">
        <f t="shared" si="558"/>
        <v>0</v>
      </c>
      <c r="AP1653" s="232">
        <v>0.05</v>
      </c>
      <c r="AQ1653" s="233" t="s">
        <v>41</v>
      </c>
      <c r="AR1653" s="234">
        <f t="shared" si="559"/>
        <v>0</v>
      </c>
      <c r="AS1653" s="235"/>
      <c r="AT1653" s="236"/>
      <c r="AU1653" s="237"/>
      <c r="AV1653" s="238">
        <v>42</v>
      </c>
      <c r="AW1653" s="239">
        <f>'[1]Nastavení cen'!$H$17</f>
        <v>390</v>
      </c>
      <c r="AX1653" s="240">
        <v>1144</v>
      </c>
    </row>
    <row r="1654" spans="1:50" ht="17.25" hidden="1" customHeight="1" x14ac:dyDescent="0.3">
      <c r="A1654" s="213"/>
      <c r="B1654" s="214"/>
      <c r="C1654" s="215"/>
      <c r="D1654" s="186"/>
      <c r="E1654" s="184"/>
      <c r="F1654" s="185"/>
      <c r="G1654" s="186"/>
      <c r="H1654" s="186"/>
      <c r="I1654" s="187"/>
      <c r="J1654" s="188"/>
      <c r="K1654" s="216"/>
      <c r="L1654" s="186"/>
      <c r="M1654" s="186"/>
      <c r="N1654" s="187"/>
      <c r="O1654" s="191"/>
      <c r="P1654" s="464" t="s">
        <v>1497</v>
      </c>
      <c r="Q1654" s="218"/>
      <c r="R1654" s="219">
        <f t="shared" si="527"/>
        <v>0</v>
      </c>
      <c r="S1654" s="219">
        <f t="shared" si="528"/>
        <v>7</v>
      </c>
      <c r="T1654" s="195"/>
      <c r="U1654" s="196">
        <v>6</v>
      </c>
      <c r="V1654" s="89">
        <f t="shared" si="485"/>
        <v>0</v>
      </c>
      <c r="W1654" s="220" t="s">
        <v>1742</v>
      </c>
      <c r="X1654" s="221" t="s">
        <v>1769</v>
      </c>
      <c r="Y1654" s="222" t="s">
        <v>1773</v>
      </c>
      <c r="Z1654" s="200"/>
      <c r="AA1654" s="390"/>
      <c r="AB1654" s="223">
        <v>0</v>
      </c>
      <c r="AC1654" s="224" t="s">
        <v>40</v>
      </c>
      <c r="AD1654" s="225">
        <f t="shared" si="529"/>
        <v>273</v>
      </c>
      <c r="AE1654" s="226">
        <f>CEILING(AD1654+AD1654*'[1]Nastavení cen'!$J$17,1)</f>
        <v>399</v>
      </c>
      <c r="AF1654" s="226">
        <f t="shared" si="530"/>
        <v>0</v>
      </c>
      <c r="AG1654" s="241">
        <f>CEILING(AX1654+(AX1654*'[1]Nastavení cen'!$G$17),1)</f>
        <v>1176</v>
      </c>
      <c r="AH1654" s="242">
        <f>CEILING(AG1654*'[1]Nastavení cen'!$K$17,1)+AG1654</f>
        <v>1529</v>
      </c>
      <c r="AI1654" s="242">
        <f t="shared" si="557"/>
        <v>0</v>
      </c>
      <c r="AJ1654" s="228">
        <f t="shared" si="531"/>
        <v>1928</v>
      </c>
      <c r="AK1654" s="218"/>
      <c r="AL1654" s="229">
        <f t="shared" si="532"/>
        <v>0</v>
      </c>
      <c r="AM1654" s="204"/>
      <c r="AN1654" s="230">
        <v>2</v>
      </c>
      <c r="AO1654" s="231">
        <f t="shared" si="558"/>
        <v>0</v>
      </c>
      <c r="AP1654" s="232">
        <v>0.05</v>
      </c>
      <c r="AQ1654" s="233" t="s">
        <v>41</v>
      </c>
      <c r="AR1654" s="234">
        <f t="shared" si="559"/>
        <v>0</v>
      </c>
      <c r="AS1654" s="235"/>
      <c r="AT1654" s="236"/>
      <c r="AU1654" s="237"/>
      <c r="AV1654" s="238">
        <v>42</v>
      </c>
      <c r="AW1654" s="239">
        <f>'[1]Nastavení cen'!$H$17</f>
        <v>390</v>
      </c>
      <c r="AX1654" s="240">
        <v>1176</v>
      </c>
    </row>
    <row r="1655" spans="1:50" ht="17.25" hidden="1" customHeight="1" x14ac:dyDescent="0.3">
      <c r="A1655" s="213"/>
      <c r="B1655" s="214"/>
      <c r="C1655" s="215"/>
      <c r="D1655" s="186"/>
      <c r="E1655" s="184"/>
      <c r="F1655" s="185"/>
      <c r="G1655" s="186"/>
      <c r="H1655" s="186"/>
      <c r="I1655" s="187"/>
      <c r="J1655" s="188"/>
      <c r="K1655" s="216"/>
      <c r="L1655" s="186"/>
      <c r="M1655" s="186"/>
      <c r="N1655" s="187"/>
      <c r="O1655" s="191"/>
      <c r="P1655" s="464" t="s">
        <v>1497</v>
      </c>
      <c r="Q1655" s="218"/>
      <c r="R1655" s="219">
        <f t="shared" si="527"/>
        <v>0</v>
      </c>
      <c r="S1655" s="219">
        <f t="shared" si="528"/>
        <v>7</v>
      </c>
      <c r="T1655" s="195"/>
      <c r="U1655" s="196">
        <v>6</v>
      </c>
      <c r="V1655" s="89">
        <f t="shared" si="485"/>
        <v>0</v>
      </c>
      <c r="W1655" s="220" t="s">
        <v>1742</v>
      </c>
      <c r="X1655" s="221" t="s">
        <v>1769</v>
      </c>
      <c r="Y1655" s="222" t="s">
        <v>1774</v>
      </c>
      <c r="Z1655" s="200"/>
      <c r="AA1655" s="390"/>
      <c r="AB1655" s="223">
        <v>0</v>
      </c>
      <c r="AC1655" s="224" t="s">
        <v>40</v>
      </c>
      <c r="AD1655" s="225">
        <f t="shared" si="529"/>
        <v>273</v>
      </c>
      <c r="AE1655" s="226">
        <f>CEILING(AD1655+AD1655*'[1]Nastavení cen'!$J$17,1)</f>
        <v>399</v>
      </c>
      <c r="AF1655" s="226">
        <f t="shared" si="530"/>
        <v>0</v>
      </c>
      <c r="AG1655" s="241">
        <f>CEILING(AX1655+(AX1655*'[1]Nastavení cen'!$G$17),1)</f>
        <v>1028</v>
      </c>
      <c r="AH1655" s="242">
        <f>CEILING(AG1655*'[1]Nastavení cen'!$K$17,1)+AG1655</f>
        <v>1337</v>
      </c>
      <c r="AI1655" s="242">
        <f t="shared" si="557"/>
        <v>0</v>
      </c>
      <c r="AJ1655" s="228">
        <f t="shared" si="531"/>
        <v>1736</v>
      </c>
      <c r="AK1655" s="218"/>
      <c r="AL1655" s="229">
        <f t="shared" si="532"/>
        <v>0</v>
      </c>
      <c r="AM1655" s="204"/>
      <c r="AN1655" s="230">
        <v>2</v>
      </c>
      <c r="AO1655" s="231">
        <f t="shared" si="558"/>
        <v>0</v>
      </c>
      <c r="AP1655" s="232">
        <v>0.05</v>
      </c>
      <c r="AQ1655" s="233" t="s">
        <v>41</v>
      </c>
      <c r="AR1655" s="234">
        <f t="shared" si="559"/>
        <v>0</v>
      </c>
      <c r="AS1655" s="235"/>
      <c r="AT1655" s="236"/>
      <c r="AU1655" s="237"/>
      <c r="AV1655" s="238">
        <v>42</v>
      </c>
      <c r="AW1655" s="239">
        <f>'[1]Nastavení cen'!$H$17</f>
        <v>390</v>
      </c>
      <c r="AX1655" s="240">
        <v>1028</v>
      </c>
    </row>
    <row r="1656" spans="1:50" ht="17.25" hidden="1" customHeight="1" x14ac:dyDescent="0.3">
      <c r="A1656" s="213"/>
      <c r="B1656" s="214"/>
      <c r="C1656" s="215"/>
      <c r="D1656" s="186"/>
      <c r="E1656" s="184"/>
      <c r="F1656" s="185"/>
      <c r="G1656" s="186"/>
      <c r="H1656" s="186"/>
      <c r="I1656" s="187"/>
      <c r="J1656" s="188"/>
      <c r="K1656" s="216"/>
      <c r="L1656" s="186"/>
      <c r="M1656" s="186"/>
      <c r="N1656" s="187"/>
      <c r="O1656" s="191"/>
      <c r="P1656" s="464" t="s">
        <v>1497</v>
      </c>
      <c r="Q1656" s="218"/>
      <c r="R1656" s="219">
        <f t="shared" si="527"/>
        <v>0</v>
      </c>
      <c r="S1656" s="219">
        <f t="shared" si="528"/>
        <v>7</v>
      </c>
      <c r="T1656" s="195"/>
      <c r="U1656" s="196">
        <v>6</v>
      </c>
      <c r="V1656" s="89">
        <f t="shared" si="485"/>
        <v>0</v>
      </c>
      <c r="W1656" s="220" t="s">
        <v>1742</v>
      </c>
      <c r="X1656" s="221" t="s">
        <v>1769</v>
      </c>
      <c r="Y1656" s="222" t="s">
        <v>1775</v>
      </c>
      <c r="Z1656" s="200"/>
      <c r="AA1656" s="390"/>
      <c r="AB1656" s="223">
        <v>0</v>
      </c>
      <c r="AC1656" s="224" t="s">
        <v>40</v>
      </c>
      <c r="AD1656" s="225">
        <f t="shared" si="529"/>
        <v>273</v>
      </c>
      <c r="AE1656" s="226">
        <f>CEILING(AD1656+AD1656*'[1]Nastavení cen'!$J$17,1)</f>
        <v>399</v>
      </c>
      <c r="AF1656" s="226">
        <f t="shared" si="530"/>
        <v>0</v>
      </c>
      <c r="AG1656" s="241">
        <f>CEILING(AX1656+(AX1656*'[1]Nastavení cen'!$G$17),1)</f>
        <v>1122</v>
      </c>
      <c r="AH1656" s="242">
        <f>CEILING(AG1656*'[1]Nastavení cen'!$K$17,1)+AG1656</f>
        <v>1459</v>
      </c>
      <c r="AI1656" s="242">
        <f t="shared" si="557"/>
        <v>0</v>
      </c>
      <c r="AJ1656" s="228">
        <f t="shared" si="531"/>
        <v>1858</v>
      </c>
      <c r="AK1656" s="218"/>
      <c r="AL1656" s="229">
        <f t="shared" si="532"/>
        <v>0</v>
      </c>
      <c r="AM1656" s="204"/>
      <c r="AN1656" s="230">
        <v>2</v>
      </c>
      <c r="AO1656" s="231">
        <f t="shared" si="558"/>
        <v>0</v>
      </c>
      <c r="AP1656" s="232">
        <v>0.05</v>
      </c>
      <c r="AQ1656" s="233" t="s">
        <v>41</v>
      </c>
      <c r="AR1656" s="234">
        <f t="shared" si="559"/>
        <v>0</v>
      </c>
      <c r="AS1656" s="235"/>
      <c r="AT1656" s="236"/>
      <c r="AU1656" s="237"/>
      <c r="AV1656" s="238">
        <v>42</v>
      </c>
      <c r="AW1656" s="239">
        <f>'[1]Nastavení cen'!$H$17</f>
        <v>390</v>
      </c>
      <c r="AX1656" s="240">
        <v>1122</v>
      </c>
    </row>
    <row r="1657" spans="1:50" ht="17.25" hidden="1" customHeight="1" x14ac:dyDescent="0.3">
      <c r="A1657" s="213"/>
      <c r="B1657" s="214"/>
      <c r="C1657" s="215"/>
      <c r="D1657" s="186"/>
      <c r="E1657" s="184"/>
      <c r="F1657" s="185"/>
      <c r="G1657" s="186"/>
      <c r="H1657" s="186"/>
      <c r="I1657" s="187"/>
      <c r="J1657" s="188"/>
      <c r="K1657" s="216"/>
      <c r="L1657" s="186"/>
      <c r="M1657" s="186"/>
      <c r="N1657" s="187"/>
      <c r="O1657" s="191"/>
      <c r="P1657" s="464" t="s">
        <v>1497</v>
      </c>
      <c r="Q1657" s="218"/>
      <c r="R1657" s="219">
        <f t="shared" si="527"/>
        <v>0</v>
      </c>
      <c r="S1657" s="219">
        <f t="shared" si="528"/>
        <v>7</v>
      </c>
      <c r="T1657" s="195"/>
      <c r="U1657" s="196">
        <v>6</v>
      </c>
      <c r="V1657" s="89">
        <f t="shared" si="485"/>
        <v>0</v>
      </c>
      <c r="W1657" s="220" t="s">
        <v>1742</v>
      </c>
      <c r="X1657" s="221" t="s">
        <v>1769</v>
      </c>
      <c r="Y1657" s="222" t="s">
        <v>1776</v>
      </c>
      <c r="Z1657" s="200"/>
      <c r="AA1657" s="390"/>
      <c r="AB1657" s="223">
        <v>0</v>
      </c>
      <c r="AC1657" s="224" t="s">
        <v>40</v>
      </c>
      <c r="AD1657" s="225">
        <f t="shared" si="529"/>
        <v>273</v>
      </c>
      <c r="AE1657" s="226">
        <f>CEILING(AD1657+AD1657*'[1]Nastavení cen'!$J$17,1)</f>
        <v>399</v>
      </c>
      <c r="AF1657" s="226">
        <f t="shared" si="530"/>
        <v>0</v>
      </c>
      <c r="AG1657" s="241">
        <f>CEILING(AX1657+(AX1657*'[1]Nastavení cen'!$G$17),1)</f>
        <v>1130</v>
      </c>
      <c r="AH1657" s="242">
        <f>CEILING(AG1657*'[1]Nastavení cen'!$K$17,1)+AG1657</f>
        <v>1469</v>
      </c>
      <c r="AI1657" s="242">
        <f t="shared" si="557"/>
        <v>0</v>
      </c>
      <c r="AJ1657" s="228">
        <f t="shared" si="531"/>
        <v>1868</v>
      </c>
      <c r="AK1657" s="218"/>
      <c r="AL1657" s="229">
        <f t="shared" si="532"/>
        <v>0</v>
      </c>
      <c r="AM1657" s="204"/>
      <c r="AN1657" s="230">
        <v>2</v>
      </c>
      <c r="AO1657" s="231">
        <f t="shared" si="558"/>
        <v>0</v>
      </c>
      <c r="AP1657" s="232">
        <v>0.05</v>
      </c>
      <c r="AQ1657" s="233" t="s">
        <v>41</v>
      </c>
      <c r="AR1657" s="234">
        <f t="shared" si="559"/>
        <v>0</v>
      </c>
      <c r="AS1657" s="235"/>
      <c r="AT1657" s="236"/>
      <c r="AU1657" s="237"/>
      <c r="AV1657" s="238">
        <v>42</v>
      </c>
      <c r="AW1657" s="239">
        <f>'[1]Nastavení cen'!$H$17</f>
        <v>390</v>
      </c>
      <c r="AX1657" s="240">
        <v>1130</v>
      </c>
    </row>
    <row r="1658" spans="1:50" ht="17.25" hidden="1" customHeight="1" x14ac:dyDescent="0.3">
      <c r="A1658" s="213"/>
      <c r="B1658" s="214"/>
      <c r="C1658" s="215"/>
      <c r="D1658" s="186"/>
      <c r="E1658" s="184"/>
      <c r="F1658" s="185"/>
      <c r="G1658" s="186"/>
      <c r="H1658" s="186"/>
      <c r="I1658" s="187"/>
      <c r="J1658" s="188"/>
      <c r="K1658" s="216"/>
      <c r="L1658" s="186"/>
      <c r="M1658" s="186"/>
      <c r="N1658" s="187"/>
      <c r="O1658" s="191"/>
      <c r="P1658" s="464" t="s">
        <v>1497</v>
      </c>
      <c r="Q1658" s="218"/>
      <c r="R1658" s="219">
        <f t="shared" si="527"/>
        <v>0</v>
      </c>
      <c r="S1658" s="219">
        <f t="shared" si="528"/>
        <v>7</v>
      </c>
      <c r="T1658" s="195"/>
      <c r="U1658" s="196">
        <v>5</v>
      </c>
      <c r="V1658" s="89">
        <f t="shared" si="485"/>
        <v>0</v>
      </c>
      <c r="W1658" s="220" t="s">
        <v>1742</v>
      </c>
      <c r="X1658" s="221" t="s">
        <v>1769</v>
      </c>
      <c r="Y1658" s="222" t="s">
        <v>1777</v>
      </c>
      <c r="Z1658" s="199"/>
      <c r="AA1658" s="218"/>
      <c r="AB1658" s="223">
        <v>0</v>
      </c>
      <c r="AC1658" s="224" t="s">
        <v>40</v>
      </c>
      <c r="AD1658" s="225">
        <f t="shared" si="529"/>
        <v>273</v>
      </c>
      <c r="AE1658" s="226">
        <f>CEILING(AD1658+AD1658*'[1]Nastavení cen'!$J$17,1)</f>
        <v>399</v>
      </c>
      <c r="AF1658" s="226">
        <f t="shared" si="530"/>
        <v>0</v>
      </c>
      <c r="AG1658" s="227">
        <f>CEILING(AX1658+(AX1658*'[1]Nastavení cen'!$G$17),1)</f>
        <v>2000</v>
      </c>
      <c r="AH1658" s="227">
        <f>CEILING(AG1658*'[1]Nastavení cen'!$K$17,1)+AG1658</f>
        <v>2600</v>
      </c>
      <c r="AI1658" s="227">
        <f t="shared" si="557"/>
        <v>0</v>
      </c>
      <c r="AJ1658" s="228">
        <f t="shared" si="531"/>
        <v>2999</v>
      </c>
      <c r="AK1658" s="218"/>
      <c r="AL1658" s="229">
        <f t="shared" si="532"/>
        <v>0</v>
      </c>
      <c r="AM1658" s="204"/>
      <c r="AN1658" s="230">
        <v>2</v>
      </c>
      <c r="AO1658" s="231">
        <f t="shared" si="558"/>
        <v>0</v>
      </c>
      <c r="AP1658" s="232">
        <v>0.05</v>
      </c>
      <c r="AQ1658" s="233" t="s">
        <v>41</v>
      </c>
      <c r="AR1658" s="234">
        <f t="shared" si="559"/>
        <v>0</v>
      </c>
      <c r="AS1658" s="235"/>
      <c r="AT1658" s="236"/>
      <c r="AU1658" s="237"/>
      <c r="AV1658" s="238">
        <v>42</v>
      </c>
      <c r="AW1658" s="239">
        <f>'[1]Nastavení cen'!$H$17</f>
        <v>390</v>
      </c>
      <c r="AX1658" s="240">
        <v>2000</v>
      </c>
    </row>
    <row r="1659" spans="1:50" ht="17.25" hidden="1" customHeight="1" x14ac:dyDescent="0.3">
      <c r="A1659" s="213"/>
      <c r="B1659" s="214"/>
      <c r="C1659" s="215"/>
      <c r="D1659" s="186"/>
      <c r="E1659" s="184"/>
      <c r="F1659" s="185"/>
      <c r="G1659" s="186"/>
      <c r="H1659" s="186"/>
      <c r="I1659" s="187"/>
      <c r="J1659" s="188"/>
      <c r="K1659" s="216"/>
      <c r="L1659" s="186"/>
      <c r="M1659" s="186"/>
      <c r="N1659" s="187"/>
      <c r="O1659" s="191"/>
      <c r="P1659" s="464" t="s">
        <v>1497</v>
      </c>
      <c r="Q1659" s="218"/>
      <c r="R1659" s="219">
        <f t="shared" si="527"/>
        <v>0</v>
      </c>
      <c r="S1659" s="219">
        <f t="shared" si="528"/>
        <v>7</v>
      </c>
      <c r="T1659" s="195"/>
      <c r="U1659" s="196">
        <v>5</v>
      </c>
      <c r="V1659" s="89">
        <f t="shared" si="485"/>
        <v>0</v>
      </c>
      <c r="W1659" s="220" t="s">
        <v>1742</v>
      </c>
      <c r="X1659" s="221" t="s">
        <v>1778</v>
      </c>
      <c r="Y1659" s="222" t="s">
        <v>1779</v>
      </c>
      <c r="Z1659" s="199"/>
      <c r="AA1659" s="218"/>
      <c r="AB1659" s="223">
        <v>0</v>
      </c>
      <c r="AC1659" s="224" t="s">
        <v>40</v>
      </c>
      <c r="AD1659" s="225">
        <f t="shared" si="529"/>
        <v>273</v>
      </c>
      <c r="AE1659" s="226">
        <f>CEILING(AD1659+AD1659*'[1]Nastavení cen'!$J$17,1)</f>
        <v>399</v>
      </c>
      <c r="AF1659" s="226">
        <f t="shared" si="530"/>
        <v>0</v>
      </c>
      <c r="AG1659" s="227">
        <f>CEILING(AX1659+(AX1659*'[1]Nastavení cen'!$G$17),1)</f>
        <v>2000</v>
      </c>
      <c r="AH1659" s="227">
        <f>CEILING(AG1659*'[1]Nastavení cen'!$K$17,1)+AG1659</f>
        <v>2600</v>
      </c>
      <c r="AI1659" s="227">
        <f t="shared" si="557"/>
        <v>0</v>
      </c>
      <c r="AJ1659" s="228">
        <f t="shared" si="531"/>
        <v>2999</v>
      </c>
      <c r="AK1659" s="218"/>
      <c r="AL1659" s="229">
        <f t="shared" si="532"/>
        <v>0</v>
      </c>
      <c r="AM1659" s="204"/>
      <c r="AN1659" s="230">
        <v>2</v>
      </c>
      <c r="AO1659" s="231">
        <f t="shared" si="558"/>
        <v>0</v>
      </c>
      <c r="AP1659" s="232">
        <v>0.05</v>
      </c>
      <c r="AQ1659" s="233" t="s">
        <v>41</v>
      </c>
      <c r="AR1659" s="234">
        <f t="shared" si="559"/>
        <v>0</v>
      </c>
      <c r="AS1659" s="235"/>
      <c r="AT1659" s="236"/>
      <c r="AU1659" s="237"/>
      <c r="AV1659" s="238">
        <v>42</v>
      </c>
      <c r="AW1659" s="239">
        <f>'[1]Nastavení cen'!$H$17</f>
        <v>390</v>
      </c>
      <c r="AX1659" s="240">
        <v>2000</v>
      </c>
    </row>
    <row r="1660" spans="1:50" ht="17.25" hidden="1" customHeight="1" x14ac:dyDescent="0.3">
      <c r="A1660" s="213"/>
      <c r="B1660" s="214"/>
      <c r="C1660" s="215"/>
      <c r="D1660" s="186"/>
      <c r="E1660" s="184"/>
      <c r="F1660" s="185"/>
      <c r="G1660" s="186"/>
      <c r="H1660" s="186"/>
      <c r="I1660" s="187"/>
      <c r="J1660" s="188"/>
      <c r="K1660" s="216"/>
      <c r="L1660" s="186"/>
      <c r="M1660" s="186"/>
      <c r="N1660" s="187"/>
      <c r="O1660" s="191"/>
      <c r="P1660" s="464" t="s">
        <v>1497</v>
      </c>
      <c r="Q1660" s="218"/>
      <c r="R1660" s="219">
        <f t="shared" si="527"/>
        <v>0</v>
      </c>
      <c r="S1660" s="219">
        <f t="shared" si="528"/>
        <v>7</v>
      </c>
      <c r="T1660" s="195"/>
      <c r="U1660" s="196">
        <v>4</v>
      </c>
      <c r="V1660" s="89">
        <f t="shared" si="485"/>
        <v>0</v>
      </c>
      <c r="W1660" s="220" t="s">
        <v>1742</v>
      </c>
      <c r="X1660" s="221" t="s">
        <v>1778</v>
      </c>
      <c r="Y1660" s="222" t="s">
        <v>43</v>
      </c>
      <c r="Z1660" s="199"/>
      <c r="AA1660" s="218"/>
      <c r="AB1660" s="223">
        <v>0</v>
      </c>
      <c r="AC1660" s="224" t="s">
        <v>40</v>
      </c>
      <c r="AD1660" s="225">
        <f t="shared" si="529"/>
        <v>273</v>
      </c>
      <c r="AE1660" s="226">
        <f>CEILING(AD1660+AD1660*'[1]Nastavení cen'!$J$17,1)</f>
        <v>399</v>
      </c>
      <c r="AF1660" s="226">
        <f t="shared" si="530"/>
        <v>0</v>
      </c>
      <c r="AG1660" s="227"/>
      <c r="AH1660" s="227"/>
      <c r="AI1660" s="227"/>
      <c r="AJ1660" s="228">
        <f t="shared" si="531"/>
        <v>399</v>
      </c>
      <c r="AK1660" s="218"/>
      <c r="AL1660" s="229">
        <f t="shared" si="532"/>
        <v>0</v>
      </c>
      <c r="AM1660" s="204"/>
      <c r="AN1660" s="230" t="s">
        <v>41</v>
      </c>
      <c r="AO1660" s="231" t="s">
        <v>41</v>
      </c>
      <c r="AP1660" s="245" t="s">
        <v>41</v>
      </c>
      <c r="AQ1660" s="233" t="s">
        <v>41</v>
      </c>
      <c r="AR1660" s="234" t="s">
        <v>41</v>
      </c>
      <c r="AS1660" s="235"/>
      <c r="AT1660" s="236"/>
      <c r="AU1660" s="237"/>
      <c r="AV1660" s="238">
        <v>42</v>
      </c>
      <c r="AW1660" s="239">
        <f>'[1]Nastavení cen'!$H$17</f>
        <v>390</v>
      </c>
      <c r="AX1660" s="240"/>
    </row>
    <row r="1661" spans="1:50" ht="17.25" hidden="1" customHeight="1" x14ac:dyDescent="0.3">
      <c r="A1661" s="213"/>
      <c r="B1661" s="214"/>
      <c r="C1661" s="215"/>
      <c r="D1661" s="186"/>
      <c r="E1661" s="184"/>
      <c r="F1661" s="185"/>
      <c r="G1661" s="186"/>
      <c r="H1661" s="186"/>
      <c r="I1661" s="187"/>
      <c r="J1661" s="188"/>
      <c r="K1661" s="216"/>
      <c r="L1661" s="186"/>
      <c r="M1661" s="186"/>
      <c r="N1661" s="187"/>
      <c r="O1661" s="191"/>
      <c r="P1661" s="464" t="s">
        <v>1497</v>
      </c>
      <c r="Q1661" s="218"/>
      <c r="R1661" s="219">
        <f t="shared" si="527"/>
        <v>0</v>
      </c>
      <c r="S1661" s="219">
        <f t="shared" si="528"/>
        <v>7</v>
      </c>
      <c r="T1661" s="195"/>
      <c r="U1661" s="196">
        <v>5</v>
      </c>
      <c r="V1661" s="89">
        <f t="shared" ref="V1661:V1910" si="560">$AL$1907</f>
        <v>0</v>
      </c>
      <c r="W1661" s="220" t="s">
        <v>1742</v>
      </c>
      <c r="X1661" s="221" t="s">
        <v>1778</v>
      </c>
      <c r="Y1661" s="222" t="s">
        <v>1780</v>
      </c>
      <c r="Z1661" s="199"/>
      <c r="AA1661" s="218"/>
      <c r="AB1661" s="223">
        <v>0</v>
      </c>
      <c r="AC1661" s="224" t="s">
        <v>40</v>
      </c>
      <c r="AD1661" s="225">
        <f t="shared" si="529"/>
        <v>273</v>
      </c>
      <c r="AE1661" s="226">
        <f>CEILING(AD1661+AD1661*'[1]Nastavení cen'!$J$17,1)</f>
        <v>399</v>
      </c>
      <c r="AF1661" s="226">
        <f t="shared" si="530"/>
        <v>0</v>
      </c>
      <c r="AG1661" s="227">
        <f>CEILING(AX1661+(AX1661*'[1]Nastavení cen'!$G$17),1)</f>
        <v>4000</v>
      </c>
      <c r="AH1661" s="227">
        <f>CEILING(AG1661*'[1]Nastavení cen'!$K$17,1)+AG1661</f>
        <v>5200</v>
      </c>
      <c r="AI1661" s="227">
        <f t="shared" ref="AI1661:AI1662" si="561">(AB1661*AH1661)</f>
        <v>0</v>
      </c>
      <c r="AJ1661" s="228">
        <f t="shared" si="531"/>
        <v>5599</v>
      </c>
      <c r="AK1661" s="218"/>
      <c r="AL1661" s="229">
        <f t="shared" si="532"/>
        <v>0</v>
      </c>
      <c r="AM1661" s="204"/>
      <c r="AN1661" s="230">
        <v>2</v>
      </c>
      <c r="AO1661" s="231">
        <f t="shared" ref="AO1661:AO1662" si="562">AB1661*AN1661</f>
        <v>0</v>
      </c>
      <c r="AP1661" s="232">
        <v>0.05</v>
      </c>
      <c r="AQ1661" s="233" t="s">
        <v>41</v>
      </c>
      <c r="AR1661" s="234">
        <f t="shared" ref="AR1661:AR1662" si="563">AO1661*AP1661</f>
        <v>0</v>
      </c>
      <c r="AS1661" s="235"/>
      <c r="AT1661" s="236"/>
      <c r="AU1661" s="237"/>
      <c r="AV1661" s="238">
        <v>42</v>
      </c>
      <c r="AW1661" s="239">
        <f>'[1]Nastavení cen'!$H$17</f>
        <v>390</v>
      </c>
      <c r="AX1661" s="240">
        <v>4000</v>
      </c>
    </row>
    <row r="1662" spans="1:50" ht="25.05" customHeight="1" x14ac:dyDescent="0.3">
      <c r="A1662" s="213"/>
      <c r="B1662" s="214"/>
      <c r="C1662" s="215"/>
      <c r="D1662" s="186"/>
      <c r="E1662" s="184"/>
      <c r="F1662" s="185"/>
      <c r="G1662" s="186"/>
      <c r="H1662" s="186"/>
      <c r="I1662" s="187"/>
      <c r="J1662" s="188"/>
      <c r="K1662" s="216"/>
      <c r="L1662" s="186"/>
      <c r="M1662" s="186"/>
      <c r="N1662" s="187"/>
      <c r="O1662" s="191"/>
      <c r="P1662" s="464" t="s">
        <v>1497</v>
      </c>
      <c r="Q1662" s="218"/>
      <c r="R1662" s="219">
        <f t="shared" si="527"/>
        <v>0</v>
      </c>
      <c r="S1662" s="219">
        <f t="shared" si="528"/>
        <v>7</v>
      </c>
      <c r="T1662" s="195">
        <v>53</v>
      </c>
      <c r="U1662" s="196">
        <v>5</v>
      </c>
      <c r="V1662" s="89">
        <f t="shared" si="560"/>
        <v>0</v>
      </c>
      <c r="W1662" s="220" t="s">
        <v>1742</v>
      </c>
      <c r="X1662" s="221" t="s">
        <v>1781</v>
      </c>
      <c r="Y1662" s="222" t="s">
        <v>1782</v>
      </c>
      <c r="Z1662" s="199"/>
      <c r="AA1662" s="218"/>
      <c r="AB1662" s="223">
        <v>1</v>
      </c>
      <c r="AC1662" s="224" t="s">
        <v>40</v>
      </c>
      <c r="AD1662" s="225">
        <f t="shared" si="529"/>
        <v>351</v>
      </c>
      <c r="AE1662" s="226"/>
      <c r="AF1662" s="226">
        <f t="shared" si="530"/>
        <v>0</v>
      </c>
      <c r="AG1662" s="227">
        <f>CEILING(AX1662+(AX1662*'[1]Nastavení cen'!$G$17),1)</f>
        <v>2500</v>
      </c>
      <c r="AH1662" s="227"/>
      <c r="AI1662" s="227">
        <f t="shared" si="561"/>
        <v>0</v>
      </c>
      <c r="AJ1662" s="228">
        <f t="shared" si="531"/>
        <v>0</v>
      </c>
      <c r="AK1662" s="218"/>
      <c r="AL1662" s="229">
        <f t="shared" si="532"/>
        <v>0</v>
      </c>
      <c r="AM1662" s="204"/>
      <c r="AN1662" s="230">
        <v>4</v>
      </c>
      <c r="AO1662" s="231">
        <f t="shared" si="562"/>
        <v>4</v>
      </c>
      <c r="AP1662" s="232">
        <v>0.05</v>
      </c>
      <c r="AQ1662" s="233" t="s">
        <v>41</v>
      </c>
      <c r="AR1662" s="234">
        <f t="shared" si="563"/>
        <v>0.2</v>
      </c>
      <c r="AS1662" s="235"/>
      <c r="AT1662" s="236"/>
      <c r="AU1662" s="237"/>
      <c r="AV1662" s="238">
        <v>54</v>
      </c>
      <c r="AW1662" s="239">
        <f>'[1]Nastavení cen'!$H$17</f>
        <v>390</v>
      </c>
      <c r="AX1662" s="240">
        <v>2500</v>
      </c>
    </row>
    <row r="1663" spans="1:50" ht="17.25" hidden="1" customHeight="1" x14ac:dyDescent="0.3">
      <c r="A1663" s="213"/>
      <c r="B1663" s="214"/>
      <c r="C1663" s="215"/>
      <c r="D1663" s="186"/>
      <c r="E1663" s="184"/>
      <c r="F1663" s="185"/>
      <c r="G1663" s="186"/>
      <c r="H1663" s="186"/>
      <c r="I1663" s="187"/>
      <c r="J1663" s="188"/>
      <c r="K1663" s="216"/>
      <c r="L1663" s="186"/>
      <c r="M1663" s="186"/>
      <c r="N1663" s="187"/>
      <c r="O1663" s="191"/>
      <c r="P1663" s="464" t="s">
        <v>1497</v>
      </c>
      <c r="Q1663" s="218"/>
      <c r="R1663" s="219">
        <f t="shared" si="527"/>
        <v>0</v>
      </c>
      <c r="S1663" s="219">
        <f t="shared" si="528"/>
        <v>7</v>
      </c>
      <c r="T1663" s="195"/>
      <c r="U1663" s="196">
        <v>4</v>
      </c>
      <c r="V1663" s="89">
        <f t="shared" si="560"/>
        <v>0</v>
      </c>
      <c r="W1663" s="220" t="s">
        <v>1742</v>
      </c>
      <c r="X1663" s="221" t="s">
        <v>1781</v>
      </c>
      <c r="Y1663" s="222" t="s">
        <v>43</v>
      </c>
      <c r="Z1663" s="199"/>
      <c r="AA1663" s="218"/>
      <c r="AB1663" s="223">
        <v>0</v>
      </c>
      <c r="AC1663" s="224" t="s">
        <v>40</v>
      </c>
      <c r="AD1663" s="225">
        <f t="shared" si="529"/>
        <v>351</v>
      </c>
      <c r="AE1663" s="226">
        <f>CEILING(AD1663+AD1663*'[1]Nastavení cen'!$J$17,1)</f>
        <v>513</v>
      </c>
      <c r="AF1663" s="226">
        <f t="shared" si="530"/>
        <v>0</v>
      </c>
      <c r="AG1663" s="227"/>
      <c r="AH1663" s="227"/>
      <c r="AI1663" s="227"/>
      <c r="AJ1663" s="228">
        <f t="shared" si="531"/>
        <v>513</v>
      </c>
      <c r="AK1663" s="218"/>
      <c r="AL1663" s="229">
        <f t="shared" si="532"/>
        <v>0</v>
      </c>
      <c r="AM1663" s="204"/>
      <c r="AN1663" s="230" t="s">
        <v>41</v>
      </c>
      <c r="AO1663" s="231" t="s">
        <v>41</v>
      </c>
      <c r="AP1663" s="245" t="s">
        <v>41</v>
      </c>
      <c r="AQ1663" s="233" t="s">
        <v>41</v>
      </c>
      <c r="AR1663" s="234" t="s">
        <v>41</v>
      </c>
      <c r="AS1663" s="235"/>
      <c r="AT1663" s="236"/>
      <c r="AU1663" s="237"/>
      <c r="AV1663" s="238">
        <v>54</v>
      </c>
      <c r="AW1663" s="239">
        <f>'[1]Nastavení cen'!$H$17</f>
        <v>390</v>
      </c>
      <c r="AX1663" s="240"/>
    </row>
    <row r="1664" spans="1:50" ht="17.25" hidden="1" customHeight="1" x14ac:dyDescent="0.3">
      <c r="A1664" s="213"/>
      <c r="B1664" s="214"/>
      <c r="C1664" s="215"/>
      <c r="D1664" s="186"/>
      <c r="E1664" s="184"/>
      <c r="F1664" s="185"/>
      <c r="G1664" s="186"/>
      <c r="H1664" s="186"/>
      <c r="I1664" s="187"/>
      <c r="J1664" s="188"/>
      <c r="K1664" s="216"/>
      <c r="L1664" s="186"/>
      <c r="M1664" s="186"/>
      <c r="N1664" s="187"/>
      <c r="O1664" s="191"/>
      <c r="P1664" s="464" t="s">
        <v>1497</v>
      </c>
      <c r="Q1664" s="218"/>
      <c r="R1664" s="219">
        <f t="shared" si="527"/>
        <v>0</v>
      </c>
      <c r="S1664" s="219">
        <f t="shared" si="528"/>
        <v>7</v>
      </c>
      <c r="T1664" s="195"/>
      <c r="U1664" s="196">
        <v>5</v>
      </c>
      <c r="V1664" s="89">
        <f t="shared" si="560"/>
        <v>0</v>
      </c>
      <c r="W1664" s="220" t="s">
        <v>1742</v>
      </c>
      <c r="X1664" s="221" t="s">
        <v>1781</v>
      </c>
      <c r="Y1664" s="222" t="s">
        <v>1783</v>
      </c>
      <c r="Z1664" s="199"/>
      <c r="AA1664" s="218"/>
      <c r="AB1664" s="223">
        <v>0</v>
      </c>
      <c r="AC1664" s="224" t="s">
        <v>40</v>
      </c>
      <c r="AD1664" s="225">
        <f t="shared" si="529"/>
        <v>351</v>
      </c>
      <c r="AE1664" s="226">
        <f>CEILING(AD1664+AD1664*'[1]Nastavení cen'!$J$17,1)</f>
        <v>513</v>
      </c>
      <c r="AF1664" s="226">
        <f t="shared" si="530"/>
        <v>0</v>
      </c>
      <c r="AG1664" s="227">
        <f>CEILING(AX1664+(AX1664*'[1]Nastavení cen'!$G$17),1)</f>
        <v>5000</v>
      </c>
      <c r="AH1664" s="227">
        <f>CEILING(AG1664*'[1]Nastavení cen'!$K$17,1)+AG1664</f>
        <v>6500</v>
      </c>
      <c r="AI1664" s="227">
        <f t="shared" ref="AI1664:AI1665" si="564">(AB1664*AH1664)</f>
        <v>0</v>
      </c>
      <c r="AJ1664" s="228">
        <f t="shared" si="531"/>
        <v>7013</v>
      </c>
      <c r="AK1664" s="218"/>
      <c r="AL1664" s="229">
        <f t="shared" si="532"/>
        <v>0</v>
      </c>
      <c r="AM1664" s="204"/>
      <c r="AN1664" s="230">
        <v>4</v>
      </c>
      <c r="AO1664" s="231">
        <f t="shared" ref="AO1664:AO1665" si="565">AB1664*AN1664</f>
        <v>0</v>
      </c>
      <c r="AP1664" s="232">
        <v>0.05</v>
      </c>
      <c r="AQ1664" s="233" t="s">
        <v>41</v>
      </c>
      <c r="AR1664" s="234">
        <f t="shared" ref="AR1664:AR1665" si="566">AO1664*AP1664</f>
        <v>0</v>
      </c>
      <c r="AS1664" s="235"/>
      <c r="AT1664" s="236"/>
      <c r="AU1664" s="237"/>
      <c r="AV1664" s="238">
        <v>54</v>
      </c>
      <c r="AW1664" s="239">
        <f>'[1]Nastavení cen'!$H$17</f>
        <v>390</v>
      </c>
      <c r="AX1664" s="240">
        <v>5000</v>
      </c>
    </row>
    <row r="1665" spans="1:50" ht="17.25" hidden="1" customHeight="1" x14ac:dyDescent="0.3">
      <c r="A1665" s="213"/>
      <c r="B1665" s="214"/>
      <c r="C1665" s="215"/>
      <c r="D1665" s="186"/>
      <c r="E1665" s="184"/>
      <c r="F1665" s="185"/>
      <c r="G1665" s="186"/>
      <c r="H1665" s="186"/>
      <c r="I1665" s="187"/>
      <c r="J1665" s="188"/>
      <c r="K1665" s="216"/>
      <c r="L1665" s="186"/>
      <c r="M1665" s="186"/>
      <c r="N1665" s="187"/>
      <c r="O1665" s="191"/>
      <c r="P1665" s="464" t="s">
        <v>1497</v>
      </c>
      <c r="Q1665" s="218"/>
      <c r="R1665" s="219">
        <f t="shared" si="527"/>
        <v>0</v>
      </c>
      <c r="S1665" s="219">
        <f t="shared" si="528"/>
        <v>7</v>
      </c>
      <c r="T1665" s="195"/>
      <c r="U1665" s="196">
        <v>5</v>
      </c>
      <c r="V1665" s="89">
        <f t="shared" si="560"/>
        <v>0</v>
      </c>
      <c r="W1665" s="220" t="s">
        <v>1742</v>
      </c>
      <c r="X1665" s="221" t="s">
        <v>1784</v>
      </c>
      <c r="Y1665" s="222" t="s">
        <v>1785</v>
      </c>
      <c r="Z1665" s="199"/>
      <c r="AA1665" s="218"/>
      <c r="AB1665" s="223">
        <v>0</v>
      </c>
      <c r="AC1665" s="224" t="s">
        <v>40</v>
      </c>
      <c r="AD1665" s="225">
        <f t="shared" si="529"/>
        <v>351</v>
      </c>
      <c r="AE1665" s="226">
        <f>CEILING(AD1665+AD1665*'[1]Nastavení cen'!$J$17,1)</f>
        <v>513</v>
      </c>
      <c r="AF1665" s="226">
        <f t="shared" si="530"/>
        <v>0</v>
      </c>
      <c r="AG1665" s="227">
        <f>CEILING(AX1665+(AX1665*'[1]Nastavení cen'!$G$17),1)</f>
        <v>4000</v>
      </c>
      <c r="AH1665" s="227">
        <f>CEILING(AG1665*'[1]Nastavení cen'!$K$17,1)+AG1665</f>
        <v>5200</v>
      </c>
      <c r="AI1665" s="227">
        <f t="shared" si="564"/>
        <v>0</v>
      </c>
      <c r="AJ1665" s="228">
        <f t="shared" si="531"/>
        <v>5713</v>
      </c>
      <c r="AK1665" s="218"/>
      <c r="AL1665" s="229">
        <f t="shared" si="532"/>
        <v>0</v>
      </c>
      <c r="AM1665" s="204"/>
      <c r="AN1665" s="230">
        <v>2</v>
      </c>
      <c r="AO1665" s="231">
        <f t="shared" si="565"/>
        <v>0</v>
      </c>
      <c r="AP1665" s="232">
        <v>0.05</v>
      </c>
      <c r="AQ1665" s="233" t="s">
        <v>41</v>
      </c>
      <c r="AR1665" s="234">
        <f t="shared" si="566"/>
        <v>0</v>
      </c>
      <c r="AS1665" s="235"/>
      <c r="AT1665" s="236"/>
      <c r="AU1665" s="237"/>
      <c r="AV1665" s="238">
        <v>54</v>
      </c>
      <c r="AW1665" s="239">
        <f>'[1]Nastavení cen'!$H$17</f>
        <v>390</v>
      </c>
      <c r="AX1665" s="240">
        <v>4000</v>
      </c>
    </row>
    <row r="1666" spans="1:50" ht="17.25" hidden="1" customHeight="1" x14ac:dyDescent="0.3">
      <c r="A1666" s="213"/>
      <c r="B1666" s="214"/>
      <c r="C1666" s="215"/>
      <c r="D1666" s="186"/>
      <c r="E1666" s="184"/>
      <c r="F1666" s="185"/>
      <c r="G1666" s="186"/>
      <c r="H1666" s="186"/>
      <c r="I1666" s="187"/>
      <c r="J1666" s="188"/>
      <c r="K1666" s="216"/>
      <c r="L1666" s="186"/>
      <c r="M1666" s="186"/>
      <c r="N1666" s="187"/>
      <c r="O1666" s="191"/>
      <c r="P1666" s="464" t="s">
        <v>1497</v>
      </c>
      <c r="Q1666" s="218"/>
      <c r="R1666" s="219">
        <f t="shared" si="527"/>
        <v>0</v>
      </c>
      <c r="S1666" s="219">
        <f t="shared" si="528"/>
        <v>7</v>
      </c>
      <c r="T1666" s="195"/>
      <c r="U1666" s="196">
        <v>4</v>
      </c>
      <c r="V1666" s="89">
        <f t="shared" si="560"/>
        <v>0</v>
      </c>
      <c r="W1666" s="220" t="s">
        <v>1742</v>
      </c>
      <c r="X1666" s="221" t="s">
        <v>1784</v>
      </c>
      <c r="Y1666" s="222" t="s">
        <v>43</v>
      </c>
      <c r="Z1666" s="199"/>
      <c r="AA1666" s="218"/>
      <c r="AB1666" s="223">
        <v>0</v>
      </c>
      <c r="AC1666" s="224" t="s">
        <v>40</v>
      </c>
      <c r="AD1666" s="225">
        <f t="shared" si="529"/>
        <v>351</v>
      </c>
      <c r="AE1666" s="226">
        <f>CEILING(AD1666+AD1666*'[1]Nastavení cen'!$J$17,1)</f>
        <v>513</v>
      </c>
      <c r="AF1666" s="226">
        <f t="shared" si="530"/>
        <v>0</v>
      </c>
      <c r="AG1666" s="227"/>
      <c r="AH1666" s="227"/>
      <c r="AI1666" s="227"/>
      <c r="AJ1666" s="228">
        <f t="shared" si="531"/>
        <v>513</v>
      </c>
      <c r="AK1666" s="218"/>
      <c r="AL1666" s="229">
        <f t="shared" si="532"/>
        <v>0</v>
      </c>
      <c r="AM1666" s="204"/>
      <c r="AN1666" s="230" t="s">
        <v>41</v>
      </c>
      <c r="AO1666" s="231" t="s">
        <v>41</v>
      </c>
      <c r="AP1666" s="245" t="s">
        <v>41</v>
      </c>
      <c r="AQ1666" s="233" t="s">
        <v>41</v>
      </c>
      <c r="AR1666" s="234" t="s">
        <v>41</v>
      </c>
      <c r="AS1666" s="235"/>
      <c r="AT1666" s="236"/>
      <c r="AU1666" s="237"/>
      <c r="AV1666" s="238">
        <v>54</v>
      </c>
      <c r="AW1666" s="239">
        <f>'[1]Nastavení cen'!$H$17</f>
        <v>390</v>
      </c>
      <c r="AX1666" s="240"/>
    </row>
    <row r="1667" spans="1:50" ht="17.25" hidden="1" customHeight="1" x14ac:dyDescent="0.3">
      <c r="A1667" s="213"/>
      <c r="B1667" s="214"/>
      <c r="C1667" s="215"/>
      <c r="D1667" s="186"/>
      <c r="E1667" s="184"/>
      <c r="F1667" s="185"/>
      <c r="G1667" s="186"/>
      <c r="H1667" s="186"/>
      <c r="I1667" s="187"/>
      <c r="J1667" s="188"/>
      <c r="K1667" s="216"/>
      <c r="L1667" s="186"/>
      <c r="M1667" s="186"/>
      <c r="N1667" s="187"/>
      <c r="O1667" s="191"/>
      <c r="P1667" s="464" t="s">
        <v>1497</v>
      </c>
      <c r="Q1667" s="218"/>
      <c r="R1667" s="219">
        <f t="shared" si="527"/>
        <v>0</v>
      </c>
      <c r="S1667" s="219">
        <f t="shared" si="528"/>
        <v>7</v>
      </c>
      <c r="T1667" s="195"/>
      <c r="U1667" s="196">
        <v>5</v>
      </c>
      <c r="V1667" s="89">
        <f t="shared" si="560"/>
        <v>0</v>
      </c>
      <c r="W1667" s="220" t="s">
        <v>1742</v>
      </c>
      <c r="X1667" s="221" t="s">
        <v>1784</v>
      </c>
      <c r="Y1667" s="222" t="s">
        <v>1786</v>
      </c>
      <c r="Z1667" s="199"/>
      <c r="AA1667" s="218"/>
      <c r="AB1667" s="223">
        <v>0</v>
      </c>
      <c r="AC1667" s="224" t="s">
        <v>40</v>
      </c>
      <c r="AD1667" s="225">
        <f t="shared" si="529"/>
        <v>351</v>
      </c>
      <c r="AE1667" s="226">
        <f>CEILING(AD1667+AD1667*'[1]Nastavení cen'!$J$17,1)</f>
        <v>513</v>
      </c>
      <c r="AF1667" s="226">
        <f t="shared" si="530"/>
        <v>0</v>
      </c>
      <c r="AG1667" s="227">
        <f>CEILING(AX1667+(AX1667*'[1]Nastavení cen'!$G$17),1)</f>
        <v>8000</v>
      </c>
      <c r="AH1667" s="227">
        <f>CEILING(AG1667*'[1]Nastavení cen'!$K$17,1)+AG1667</f>
        <v>10400</v>
      </c>
      <c r="AI1667" s="227">
        <f t="shared" ref="AI1667:AI1669" si="567">(AB1667*AH1667)</f>
        <v>0</v>
      </c>
      <c r="AJ1667" s="228">
        <f t="shared" si="531"/>
        <v>10913</v>
      </c>
      <c r="AK1667" s="218"/>
      <c r="AL1667" s="229">
        <f t="shared" si="532"/>
        <v>0</v>
      </c>
      <c r="AM1667" s="204"/>
      <c r="AN1667" s="230">
        <v>2</v>
      </c>
      <c r="AO1667" s="231">
        <f t="shared" ref="AO1667:AO1669" si="568">AB1667*AN1667</f>
        <v>0</v>
      </c>
      <c r="AP1667" s="232">
        <v>0.05</v>
      </c>
      <c r="AQ1667" s="233" t="s">
        <v>41</v>
      </c>
      <c r="AR1667" s="234">
        <f t="shared" ref="AR1667:AR1669" si="569">AO1667*AP1667</f>
        <v>0</v>
      </c>
      <c r="AS1667" s="235"/>
      <c r="AT1667" s="236"/>
      <c r="AU1667" s="237"/>
      <c r="AV1667" s="238">
        <v>54</v>
      </c>
      <c r="AW1667" s="239">
        <f>'[1]Nastavení cen'!$H$17</f>
        <v>390</v>
      </c>
      <c r="AX1667" s="240">
        <v>8000</v>
      </c>
    </row>
    <row r="1668" spans="1:50" ht="17.25" hidden="1" customHeight="1" x14ac:dyDescent="0.3">
      <c r="A1668" s="213"/>
      <c r="B1668" s="214"/>
      <c r="C1668" s="215"/>
      <c r="D1668" s="186"/>
      <c r="E1668" s="184"/>
      <c r="F1668" s="185"/>
      <c r="G1668" s="186"/>
      <c r="H1668" s="186"/>
      <c r="I1668" s="187"/>
      <c r="J1668" s="188"/>
      <c r="K1668" s="216"/>
      <c r="L1668" s="186"/>
      <c r="M1668" s="186"/>
      <c r="N1668" s="187"/>
      <c r="O1668" s="191"/>
      <c r="P1668" s="464" t="s">
        <v>1497</v>
      </c>
      <c r="Q1668" s="218"/>
      <c r="R1668" s="219">
        <f t="shared" si="527"/>
        <v>0</v>
      </c>
      <c r="S1668" s="219">
        <f t="shared" si="528"/>
        <v>7</v>
      </c>
      <c r="T1668" s="195"/>
      <c r="U1668" s="196">
        <v>5</v>
      </c>
      <c r="V1668" s="89">
        <f t="shared" si="560"/>
        <v>0</v>
      </c>
      <c r="W1668" s="220" t="s">
        <v>1742</v>
      </c>
      <c r="X1668" s="221" t="s">
        <v>1787</v>
      </c>
      <c r="Y1668" s="222" t="s">
        <v>1788</v>
      </c>
      <c r="Z1668" s="199"/>
      <c r="AA1668" s="218"/>
      <c r="AB1668" s="223">
        <v>0</v>
      </c>
      <c r="AC1668" s="224" t="s">
        <v>40</v>
      </c>
      <c r="AD1668" s="225">
        <f t="shared" si="529"/>
        <v>351</v>
      </c>
      <c r="AE1668" s="226">
        <f>CEILING(AD1668+AD1668*'[1]Nastavení cen'!$J$17,1)</f>
        <v>513</v>
      </c>
      <c r="AF1668" s="226">
        <f t="shared" si="530"/>
        <v>0</v>
      </c>
      <c r="AG1668" s="227">
        <f>CEILING(AX1668+(AX1668*'[1]Nastavení cen'!$G$17),1)</f>
        <v>3000</v>
      </c>
      <c r="AH1668" s="227">
        <f>CEILING(AG1668*'[1]Nastavení cen'!$K$17,1)+AG1668</f>
        <v>3900</v>
      </c>
      <c r="AI1668" s="227">
        <f t="shared" si="567"/>
        <v>0</v>
      </c>
      <c r="AJ1668" s="228">
        <f t="shared" si="531"/>
        <v>4413</v>
      </c>
      <c r="AK1668" s="218"/>
      <c r="AL1668" s="229">
        <f t="shared" si="532"/>
        <v>0</v>
      </c>
      <c r="AM1668" s="204"/>
      <c r="AN1668" s="230">
        <v>4</v>
      </c>
      <c r="AO1668" s="231">
        <f t="shared" si="568"/>
        <v>0</v>
      </c>
      <c r="AP1668" s="232">
        <v>0.05</v>
      </c>
      <c r="AQ1668" s="233" t="s">
        <v>41</v>
      </c>
      <c r="AR1668" s="234">
        <f t="shared" si="569"/>
        <v>0</v>
      </c>
      <c r="AS1668" s="235"/>
      <c r="AT1668" s="236"/>
      <c r="AU1668" s="237"/>
      <c r="AV1668" s="238">
        <v>54</v>
      </c>
      <c r="AW1668" s="239">
        <f>'[1]Nastavení cen'!$H$17</f>
        <v>390</v>
      </c>
      <c r="AX1668" s="240">
        <v>3000</v>
      </c>
    </row>
    <row r="1669" spans="1:50" ht="17.25" hidden="1" customHeight="1" x14ac:dyDescent="0.3">
      <c r="A1669" s="213"/>
      <c r="B1669" s="214"/>
      <c r="C1669" s="215"/>
      <c r="D1669" s="186"/>
      <c r="E1669" s="184"/>
      <c r="F1669" s="185"/>
      <c r="G1669" s="186"/>
      <c r="H1669" s="186"/>
      <c r="I1669" s="187"/>
      <c r="J1669" s="188"/>
      <c r="K1669" s="216"/>
      <c r="L1669" s="186"/>
      <c r="M1669" s="186"/>
      <c r="N1669" s="187"/>
      <c r="O1669" s="191"/>
      <c r="P1669" s="464" t="s">
        <v>1497</v>
      </c>
      <c r="Q1669" s="218"/>
      <c r="R1669" s="219">
        <f t="shared" si="527"/>
        <v>0</v>
      </c>
      <c r="S1669" s="219">
        <f t="shared" si="528"/>
        <v>7</v>
      </c>
      <c r="T1669" s="195"/>
      <c r="U1669" s="196">
        <v>5</v>
      </c>
      <c r="V1669" s="89">
        <f t="shared" si="560"/>
        <v>0</v>
      </c>
      <c r="W1669" s="220" t="s">
        <v>1742</v>
      </c>
      <c r="X1669" s="221" t="s">
        <v>1787</v>
      </c>
      <c r="Y1669" s="222" t="s">
        <v>1789</v>
      </c>
      <c r="Z1669" s="199"/>
      <c r="AA1669" s="218"/>
      <c r="AB1669" s="223">
        <v>0</v>
      </c>
      <c r="AC1669" s="224" t="s">
        <v>40</v>
      </c>
      <c r="AD1669" s="225">
        <f t="shared" si="529"/>
        <v>351</v>
      </c>
      <c r="AE1669" s="226">
        <f>CEILING(AD1669+AD1669*'[1]Nastavení cen'!$J$17,1)</f>
        <v>513</v>
      </c>
      <c r="AF1669" s="226">
        <f t="shared" si="530"/>
        <v>0</v>
      </c>
      <c r="AG1669" s="227">
        <f>CEILING(AX1669+(AX1669*'[1]Nastavení cen'!$G$17),1)</f>
        <v>6000</v>
      </c>
      <c r="AH1669" s="227">
        <f>CEILING(AG1669*'[1]Nastavení cen'!$K$17,1)+AG1669</f>
        <v>7800</v>
      </c>
      <c r="AI1669" s="227">
        <f t="shared" si="567"/>
        <v>0</v>
      </c>
      <c r="AJ1669" s="228">
        <f t="shared" si="531"/>
        <v>8313</v>
      </c>
      <c r="AK1669" s="218"/>
      <c r="AL1669" s="229">
        <f t="shared" si="532"/>
        <v>0</v>
      </c>
      <c r="AM1669" s="204"/>
      <c r="AN1669" s="230">
        <v>4</v>
      </c>
      <c r="AO1669" s="231">
        <f t="shared" si="568"/>
        <v>0</v>
      </c>
      <c r="AP1669" s="232">
        <v>0.05</v>
      </c>
      <c r="AQ1669" s="233" t="s">
        <v>41</v>
      </c>
      <c r="AR1669" s="234">
        <f t="shared" si="569"/>
        <v>0</v>
      </c>
      <c r="AS1669" s="235"/>
      <c r="AT1669" s="236"/>
      <c r="AU1669" s="237"/>
      <c r="AV1669" s="238">
        <v>54</v>
      </c>
      <c r="AW1669" s="239">
        <f>'[1]Nastavení cen'!$H$17</f>
        <v>390</v>
      </c>
      <c r="AX1669" s="240">
        <v>6000</v>
      </c>
    </row>
    <row r="1670" spans="1:50" ht="17.25" hidden="1" customHeight="1" x14ac:dyDescent="0.3">
      <c r="A1670" s="213"/>
      <c r="B1670" s="214"/>
      <c r="C1670" s="215"/>
      <c r="D1670" s="186"/>
      <c r="E1670" s="184"/>
      <c r="F1670" s="185"/>
      <c r="G1670" s="186"/>
      <c r="H1670" s="186"/>
      <c r="I1670" s="187"/>
      <c r="J1670" s="188"/>
      <c r="K1670" s="216"/>
      <c r="L1670" s="186"/>
      <c r="M1670" s="186"/>
      <c r="N1670" s="187"/>
      <c r="O1670" s="191"/>
      <c r="P1670" s="464" t="s">
        <v>1497</v>
      </c>
      <c r="Q1670" s="218"/>
      <c r="R1670" s="219">
        <f t="shared" si="527"/>
        <v>0</v>
      </c>
      <c r="S1670" s="219">
        <f t="shared" si="528"/>
        <v>7</v>
      </c>
      <c r="T1670" s="195"/>
      <c r="U1670" s="196">
        <v>4</v>
      </c>
      <c r="V1670" s="89">
        <f t="shared" si="560"/>
        <v>0</v>
      </c>
      <c r="W1670" s="220" t="s">
        <v>1742</v>
      </c>
      <c r="X1670" s="221" t="s">
        <v>1787</v>
      </c>
      <c r="Y1670" s="222" t="s">
        <v>43</v>
      </c>
      <c r="Z1670" s="199"/>
      <c r="AA1670" s="218"/>
      <c r="AB1670" s="223">
        <v>0</v>
      </c>
      <c r="AC1670" s="224" t="s">
        <v>40</v>
      </c>
      <c r="AD1670" s="225">
        <f t="shared" si="529"/>
        <v>351</v>
      </c>
      <c r="AE1670" s="226">
        <f>CEILING(AD1670+AD1670*'[1]Nastavení cen'!$J$17,1)</f>
        <v>513</v>
      </c>
      <c r="AF1670" s="226">
        <f t="shared" si="530"/>
        <v>0</v>
      </c>
      <c r="AG1670" s="227"/>
      <c r="AH1670" s="227"/>
      <c r="AI1670" s="227"/>
      <c r="AJ1670" s="228">
        <f t="shared" si="531"/>
        <v>513</v>
      </c>
      <c r="AK1670" s="218"/>
      <c r="AL1670" s="229">
        <f t="shared" si="532"/>
        <v>0</v>
      </c>
      <c r="AM1670" s="204"/>
      <c r="AN1670" s="230" t="s">
        <v>41</v>
      </c>
      <c r="AO1670" s="231" t="s">
        <v>41</v>
      </c>
      <c r="AP1670" s="245" t="s">
        <v>41</v>
      </c>
      <c r="AQ1670" s="233" t="s">
        <v>41</v>
      </c>
      <c r="AR1670" s="234" t="s">
        <v>41</v>
      </c>
      <c r="AS1670" s="235"/>
      <c r="AT1670" s="236"/>
      <c r="AU1670" s="237"/>
      <c r="AV1670" s="238">
        <v>54</v>
      </c>
      <c r="AW1670" s="239">
        <f>'[1]Nastavení cen'!$H$17</f>
        <v>390</v>
      </c>
      <c r="AX1670" s="240"/>
    </row>
    <row r="1671" spans="1:50" ht="17.25" hidden="1" customHeight="1" x14ac:dyDescent="0.3">
      <c r="A1671" s="213"/>
      <c r="B1671" s="214"/>
      <c r="C1671" s="215"/>
      <c r="D1671" s="186"/>
      <c r="E1671" s="184"/>
      <c r="F1671" s="185"/>
      <c r="G1671" s="186"/>
      <c r="H1671" s="186"/>
      <c r="I1671" s="187"/>
      <c r="J1671" s="188"/>
      <c r="K1671" s="216"/>
      <c r="L1671" s="186"/>
      <c r="M1671" s="186"/>
      <c r="N1671" s="187"/>
      <c r="O1671" s="191"/>
      <c r="P1671" s="464" t="s">
        <v>1497</v>
      </c>
      <c r="Q1671" s="218"/>
      <c r="R1671" s="219">
        <f t="shared" si="527"/>
        <v>0</v>
      </c>
      <c r="S1671" s="219">
        <f t="shared" si="528"/>
        <v>7</v>
      </c>
      <c r="T1671" s="195"/>
      <c r="U1671" s="196">
        <v>5</v>
      </c>
      <c r="V1671" s="89">
        <f t="shared" si="560"/>
        <v>0</v>
      </c>
      <c r="W1671" s="220" t="s">
        <v>1742</v>
      </c>
      <c r="X1671" s="221" t="s">
        <v>1790</v>
      </c>
      <c r="Y1671" s="222" t="s">
        <v>1791</v>
      </c>
      <c r="Z1671" s="199"/>
      <c r="AA1671" s="218"/>
      <c r="AB1671" s="223">
        <v>0</v>
      </c>
      <c r="AC1671" s="224" t="s">
        <v>40</v>
      </c>
      <c r="AD1671" s="225">
        <f t="shared" si="529"/>
        <v>351</v>
      </c>
      <c r="AE1671" s="226">
        <f>CEILING(AD1671+AD1671*'[1]Nastavení cen'!$J$17,1)</f>
        <v>513</v>
      </c>
      <c r="AF1671" s="226">
        <f t="shared" si="530"/>
        <v>0</v>
      </c>
      <c r="AG1671" s="227">
        <f>CEILING(AX1671+(AX1671*'[1]Nastavení cen'!$G$17),1)</f>
        <v>4000</v>
      </c>
      <c r="AH1671" s="227">
        <f>CEILING(AG1671*'[1]Nastavení cen'!$K$17,1)+AG1671</f>
        <v>5200</v>
      </c>
      <c r="AI1671" s="227">
        <f t="shared" ref="AI1671:AI1672" si="570">(AB1671*AH1671)</f>
        <v>0</v>
      </c>
      <c r="AJ1671" s="228">
        <f t="shared" si="531"/>
        <v>5713</v>
      </c>
      <c r="AK1671" s="218"/>
      <c r="AL1671" s="229">
        <f t="shared" si="532"/>
        <v>0</v>
      </c>
      <c r="AM1671" s="204"/>
      <c r="AN1671" s="230">
        <v>3</v>
      </c>
      <c r="AO1671" s="231">
        <f t="shared" ref="AO1671:AO1672" si="571">AB1671*AN1671</f>
        <v>0</v>
      </c>
      <c r="AP1671" s="232">
        <v>0.05</v>
      </c>
      <c r="AQ1671" s="233" t="s">
        <v>41</v>
      </c>
      <c r="AR1671" s="234">
        <f t="shared" ref="AR1671:AR1672" si="572">AO1671*AP1671</f>
        <v>0</v>
      </c>
      <c r="AS1671" s="235"/>
      <c r="AT1671" s="236"/>
      <c r="AU1671" s="237"/>
      <c r="AV1671" s="238">
        <v>54</v>
      </c>
      <c r="AW1671" s="239">
        <f>'[1]Nastavení cen'!$H$17</f>
        <v>390</v>
      </c>
      <c r="AX1671" s="240">
        <v>4000</v>
      </c>
    </row>
    <row r="1672" spans="1:50" ht="17.25" hidden="1" customHeight="1" x14ac:dyDescent="0.3">
      <c r="A1672" s="213"/>
      <c r="B1672" s="214"/>
      <c r="C1672" s="215"/>
      <c r="D1672" s="186"/>
      <c r="E1672" s="184"/>
      <c r="F1672" s="185"/>
      <c r="G1672" s="186"/>
      <c r="H1672" s="186"/>
      <c r="I1672" s="187"/>
      <c r="J1672" s="188"/>
      <c r="K1672" s="216"/>
      <c r="L1672" s="186"/>
      <c r="M1672" s="186"/>
      <c r="N1672" s="187"/>
      <c r="O1672" s="191"/>
      <c r="P1672" s="464" t="s">
        <v>1497</v>
      </c>
      <c r="Q1672" s="218"/>
      <c r="R1672" s="219">
        <f t="shared" si="527"/>
        <v>0</v>
      </c>
      <c r="S1672" s="219">
        <f t="shared" si="528"/>
        <v>7</v>
      </c>
      <c r="T1672" s="195"/>
      <c r="U1672" s="196">
        <v>5</v>
      </c>
      <c r="V1672" s="89">
        <f t="shared" si="560"/>
        <v>0</v>
      </c>
      <c r="W1672" s="220" t="s">
        <v>1742</v>
      </c>
      <c r="X1672" s="221" t="s">
        <v>1790</v>
      </c>
      <c r="Y1672" s="222" t="s">
        <v>1792</v>
      </c>
      <c r="Z1672" s="199"/>
      <c r="AA1672" s="218"/>
      <c r="AB1672" s="223">
        <v>0</v>
      </c>
      <c r="AC1672" s="224" t="s">
        <v>40</v>
      </c>
      <c r="AD1672" s="225">
        <f t="shared" si="529"/>
        <v>351</v>
      </c>
      <c r="AE1672" s="226">
        <f>CEILING(AD1672+AD1672*'[1]Nastavení cen'!$J$17,1)</f>
        <v>513</v>
      </c>
      <c r="AF1672" s="226">
        <f t="shared" si="530"/>
        <v>0</v>
      </c>
      <c r="AG1672" s="227">
        <f>CEILING(AX1672+(AX1672*'[1]Nastavení cen'!$G$17),1)</f>
        <v>8000</v>
      </c>
      <c r="AH1672" s="227">
        <f>CEILING(AG1672*'[1]Nastavení cen'!$K$17,1)+AG1672</f>
        <v>10400</v>
      </c>
      <c r="AI1672" s="227">
        <f t="shared" si="570"/>
        <v>0</v>
      </c>
      <c r="AJ1672" s="228">
        <f t="shared" si="531"/>
        <v>10913</v>
      </c>
      <c r="AK1672" s="218"/>
      <c r="AL1672" s="229">
        <f t="shared" si="532"/>
        <v>0</v>
      </c>
      <c r="AM1672" s="204"/>
      <c r="AN1672" s="230">
        <v>3</v>
      </c>
      <c r="AO1672" s="231">
        <f t="shared" si="571"/>
        <v>0</v>
      </c>
      <c r="AP1672" s="232">
        <v>0.05</v>
      </c>
      <c r="AQ1672" s="233" t="s">
        <v>41</v>
      </c>
      <c r="AR1672" s="234">
        <f t="shared" si="572"/>
        <v>0</v>
      </c>
      <c r="AS1672" s="235"/>
      <c r="AT1672" s="236"/>
      <c r="AU1672" s="237"/>
      <c r="AV1672" s="238">
        <v>54</v>
      </c>
      <c r="AW1672" s="239">
        <f>'[1]Nastavení cen'!$H$17</f>
        <v>390</v>
      </c>
      <c r="AX1672" s="240">
        <v>8000</v>
      </c>
    </row>
    <row r="1673" spans="1:50" ht="17.25" hidden="1" customHeight="1" x14ac:dyDescent="0.3">
      <c r="A1673" s="213"/>
      <c r="B1673" s="214"/>
      <c r="C1673" s="215"/>
      <c r="D1673" s="186"/>
      <c r="E1673" s="184"/>
      <c r="F1673" s="185"/>
      <c r="G1673" s="186"/>
      <c r="H1673" s="186"/>
      <c r="I1673" s="187"/>
      <c r="J1673" s="188"/>
      <c r="K1673" s="216"/>
      <c r="L1673" s="186"/>
      <c r="M1673" s="186"/>
      <c r="N1673" s="187"/>
      <c r="O1673" s="191"/>
      <c r="P1673" s="464" t="s">
        <v>1497</v>
      </c>
      <c r="Q1673" s="218"/>
      <c r="R1673" s="219">
        <f t="shared" si="527"/>
        <v>0</v>
      </c>
      <c r="S1673" s="219">
        <f t="shared" si="528"/>
        <v>7</v>
      </c>
      <c r="T1673" s="195"/>
      <c r="U1673" s="196">
        <v>4</v>
      </c>
      <c r="V1673" s="89">
        <f t="shared" si="560"/>
        <v>0</v>
      </c>
      <c r="W1673" s="220" t="s">
        <v>1742</v>
      </c>
      <c r="X1673" s="221" t="s">
        <v>1790</v>
      </c>
      <c r="Y1673" s="222" t="s">
        <v>43</v>
      </c>
      <c r="Z1673" s="199"/>
      <c r="AA1673" s="218"/>
      <c r="AB1673" s="223">
        <v>0</v>
      </c>
      <c r="AC1673" s="224" t="s">
        <v>40</v>
      </c>
      <c r="AD1673" s="225">
        <f t="shared" si="529"/>
        <v>351</v>
      </c>
      <c r="AE1673" s="226">
        <f>CEILING(AD1673+AD1673*'[1]Nastavení cen'!$J$17,1)</f>
        <v>513</v>
      </c>
      <c r="AF1673" s="226">
        <f t="shared" si="530"/>
        <v>0</v>
      </c>
      <c r="AG1673" s="227"/>
      <c r="AH1673" s="227"/>
      <c r="AI1673" s="227"/>
      <c r="AJ1673" s="228">
        <f t="shared" si="531"/>
        <v>513</v>
      </c>
      <c r="AK1673" s="218"/>
      <c r="AL1673" s="229">
        <f t="shared" si="532"/>
        <v>0</v>
      </c>
      <c r="AM1673" s="204"/>
      <c r="AN1673" s="230" t="s">
        <v>41</v>
      </c>
      <c r="AO1673" s="231" t="s">
        <v>41</v>
      </c>
      <c r="AP1673" s="245" t="s">
        <v>41</v>
      </c>
      <c r="AQ1673" s="233" t="s">
        <v>41</v>
      </c>
      <c r="AR1673" s="234" t="s">
        <v>41</v>
      </c>
      <c r="AS1673" s="235"/>
      <c r="AT1673" s="236"/>
      <c r="AU1673" s="237"/>
      <c r="AV1673" s="238">
        <v>54</v>
      </c>
      <c r="AW1673" s="239">
        <f>'[1]Nastavení cen'!$H$17</f>
        <v>390</v>
      </c>
      <c r="AX1673" s="240"/>
    </row>
    <row r="1674" spans="1:50" ht="17.25" hidden="1" customHeight="1" x14ac:dyDescent="0.3">
      <c r="A1674" s="213"/>
      <c r="B1674" s="214"/>
      <c r="C1674" s="215"/>
      <c r="D1674" s="186"/>
      <c r="E1674" s="184"/>
      <c r="F1674" s="185"/>
      <c r="G1674" s="186"/>
      <c r="H1674" s="186"/>
      <c r="I1674" s="187"/>
      <c r="J1674" s="188"/>
      <c r="K1674" s="216"/>
      <c r="L1674" s="186"/>
      <c r="M1674" s="186"/>
      <c r="N1674" s="187"/>
      <c r="O1674" s="191"/>
      <c r="P1674" s="464" t="s">
        <v>1497</v>
      </c>
      <c r="Q1674" s="218"/>
      <c r="R1674" s="219">
        <f t="shared" si="527"/>
        <v>0</v>
      </c>
      <c r="S1674" s="219">
        <f t="shared" si="528"/>
        <v>7</v>
      </c>
      <c r="T1674" s="195"/>
      <c r="U1674" s="196">
        <v>5</v>
      </c>
      <c r="V1674" s="89">
        <f t="shared" si="560"/>
        <v>0</v>
      </c>
      <c r="W1674" s="220" t="s">
        <v>1742</v>
      </c>
      <c r="X1674" s="221" t="s">
        <v>1793</v>
      </c>
      <c r="Y1674" s="222" t="s">
        <v>1788</v>
      </c>
      <c r="Z1674" s="199"/>
      <c r="AA1674" s="218"/>
      <c r="AB1674" s="223">
        <v>0</v>
      </c>
      <c r="AC1674" s="224" t="s">
        <v>40</v>
      </c>
      <c r="AD1674" s="225">
        <f t="shared" si="529"/>
        <v>540</v>
      </c>
      <c r="AE1674" s="226">
        <f>CEILING(AD1674+AD1674*'[1]Nastavení cen'!$J$17,1)</f>
        <v>789</v>
      </c>
      <c r="AF1674" s="226">
        <f t="shared" si="530"/>
        <v>0</v>
      </c>
      <c r="AG1674" s="227">
        <f>CEILING(AX1674+(AX1674*'[1]Nastavení cen'!$G$17),1)</f>
        <v>4000</v>
      </c>
      <c r="AH1674" s="227">
        <f>CEILING(AG1674*'[1]Nastavení cen'!$K$17,1)+AG1674</f>
        <v>5200</v>
      </c>
      <c r="AI1674" s="227">
        <f t="shared" ref="AI1674:AI1675" si="573">(AB1674*AH1674)</f>
        <v>0</v>
      </c>
      <c r="AJ1674" s="228">
        <f t="shared" si="531"/>
        <v>5989</v>
      </c>
      <c r="AK1674" s="218"/>
      <c r="AL1674" s="229">
        <f t="shared" si="532"/>
        <v>0</v>
      </c>
      <c r="AM1674" s="204"/>
      <c r="AN1674" s="230">
        <v>10</v>
      </c>
      <c r="AO1674" s="231">
        <f t="shared" ref="AO1674:AO1675" si="574">AB1674*AN1674</f>
        <v>0</v>
      </c>
      <c r="AP1674" s="232">
        <v>0.05</v>
      </c>
      <c r="AQ1674" s="233" t="s">
        <v>41</v>
      </c>
      <c r="AR1674" s="234">
        <f t="shared" ref="AR1674:AR1675" si="575">AO1674*AP1674</f>
        <v>0</v>
      </c>
      <c r="AS1674" s="235"/>
      <c r="AT1674" s="236"/>
      <c r="AU1674" s="237"/>
      <c r="AV1674" s="238">
        <v>83</v>
      </c>
      <c r="AW1674" s="239">
        <f>'[1]Nastavení cen'!$H$17</f>
        <v>390</v>
      </c>
      <c r="AX1674" s="240">
        <v>4000</v>
      </c>
    </row>
    <row r="1675" spans="1:50" ht="17.25" hidden="1" customHeight="1" x14ac:dyDescent="0.3">
      <c r="A1675" s="213"/>
      <c r="B1675" s="214"/>
      <c r="C1675" s="215"/>
      <c r="D1675" s="186"/>
      <c r="E1675" s="184"/>
      <c r="F1675" s="185"/>
      <c r="G1675" s="186"/>
      <c r="H1675" s="186"/>
      <c r="I1675" s="187"/>
      <c r="J1675" s="188"/>
      <c r="K1675" s="216"/>
      <c r="L1675" s="186"/>
      <c r="M1675" s="186"/>
      <c r="N1675" s="187"/>
      <c r="O1675" s="191"/>
      <c r="P1675" s="464" t="s">
        <v>1497</v>
      </c>
      <c r="Q1675" s="218"/>
      <c r="R1675" s="219">
        <f t="shared" si="527"/>
        <v>0</v>
      </c>
      <c r="S1675" s="219">
        <f t="shared" si="528"/>
        <v>7</v>
      </c>
      <c r="T1675" s="195"/>
      <c r="U1675" s="196">
        <v>5</v>
      </c>
      <c r="V1675" s="89">
        <f t="shared" si="560"/>
        <v>0</v>
      </c>
      <c r="W1675" s="220" t="s">
        <v>1742</v>
      </c>
      <c r="X1675" s="221" t="s">
        <v>1793</v>
      </c>
      <c r="Y1675" s="222" t="s">
        <v>1789</v>
      </c>
      <c r="Z1675" s="199"/>
      <c r="AA1675" s="218"/>
      <c r="AB1675" s="223">
        <v>0</v>
      </c>
      <c r="AC1675" s="224" t="s">
        <v>40</v>
      </c>
      <c r="AD1675" s="225">
        <f t="shared" si="529"/>
        <v>540</v>
      </c>
      <c r="AE1675" s="226">
        <f>CEILING(AD1675+AD1675*'[1]Nastavení cen'!$J$17,1)</f>
        <v>789</v>
      </c>
      <c r="AF1675" s="226">
        <f t="shared" si="530"/>
        <v>0</v>
      </c>
      <c r="AG1675" s="227">
        <f>CEILING(AX1675+(AX1675*'[1]Nastavení cen'!$G$17),1)</f>
        <v>8000</v>
      </c>
      <c r="AH1675" s="227">
        <f>CEILING(AG1675*'[1]Nastavení cen'!$K$17,1)+AG1675</f>
        <v>10400</v>
      </c>
      <c r="AI1675" s="227">
        <f t="shared" si="573"/>
        <v>0</v>
      </c>
      <c r="AJ1675" s="228">
        <f t="shared" si="531"/>
        <v>11189</v>
      </c>
      <c r="AK1675" s="218"/>
      <c r="AL1675" s="229">
        <f t="shared" si="532"/>
        <v>0</v>
      </c>
      <c r="AM1675" s="204"/>
      <c r="AN1675" s="230">
        <v>10</v>
      </c>
      <c r="AO1675" s="231">
        <f t="shared" si="574"/>
        <v>0</v>
      </c>
      <c r="AP1675" s="232">
        <v>0.05</v>
      </c>
      <c r="AQ1675" s="233" t="s">
        <v>41</v>
      </c>
      <c r="AR1675" s="234">
        <f t="shared" si="575"/>
        <v>0</v>
      </c>
      <c r="AS1675" s="235"/>
      <c r="AT1675" s="236"/>
      <c r="AU1675" s="237"/>
      <c r="AV1675" s="238">
        <v>83</v>
      </c>
      <c r="AW1675" s="239">
        <f>'[1]Nastavení cen'!$H$17</f>
        <v>390</v>
      </c>
      <c r="AX1675" s="240">
        <v>8000</v>
      </c>
    </row>
    <row r="1676" spans="1:50" ht="17.25" hidden="1" customHeight="1" x14ac:dyDescent="0.3">
      <c r="A1676" s="213"/>
      <c r="B1676" s="214"/>
      <c r="C1676" s="215"/>
      <c r="D1676" s="186"/>
      <c r="E1676" s="184"/>
      <c r="F1676" s="185"/>
      <c r="G1676" s="186"/>
      <c r="H1676" s="186"/>
      <c r="I1676" s="187"/>
      <c r="J1676" s="188"/>
      <c r="K1676" s="216"/>
      <c r="L1676" s="186"/>
      <c r="M1676" s="186"/>
      <c r="N1676" s="187"/>
      <c r="O1676" s="191"/>
      <c r="P1676" s="464" t="s">
        <v>1497</v>
      </c>
      <c r="Q1676" s="218"/>
      <c r="R1676" s="219">
        <f t="shared" si="527"/>
        <v>0</v>
      </c>
      <c r="S1676" s="219">
        <f t="shared" si="528"/>
        <v>7</v>
      </c>
      <c r="T1676" s="195"/>
      <c r="U1676" s="196">
        <v>4</v>
      </c>
      <c r="V1676" s="89">
        <f t="shared" si="560"/>
        <v>0</v>
      </c>
      <c r="W1676" s="220" t="s">
        <v>1742</v>
      </c>
      <c r="X1676" s="221" t="s">
        <v>1793</v>
      </c>
      <c r="Y1676" s="222" t="s">
        <v>43</v>
      </c>
      <c r="Z1676" s="199"/>
      <c r="AA1676" s="218"/>
      <c r="AB1676" s="223">
        <v>0</v>
      </c>
      <c r="AC1676" s="224" t="s">
        <v>40</v>
      </c>
      <c r="AD1676" s="225">
        <f t="shared" si="529"/>
        <v>540</v>
      </c>
      <c r="AE1676" s="226">
        <f>CEILING(AD1676+AD1676*'[1]Nastavení cen'!$J$17,1)</f>
        <v>789</v>
      </c>
      <c r="AF1676" s="226">
        <f t="shared" si="530"/>
        <v>0</v>
      </c>
      <c r="AG1676" s="227"/>
      <c r="AH1676" s="227"/>
      <c r="AI1676" s="227"/>
      <c r="AJ1676" s="228">
        <f t="shared" si="531"/>
        <v>789</v>
      </c>
      <c r="AK1676" s="218"/>
      <c r="AL1676" s="229">
        <f t="shared" si="532"/>
        <v>0</v>
      </c>
      <c r="AM1676" s="204"/>
      <c r="AN1676" s="230" t="s">
        <v>41</v>
      </c>
      <c r="AO1676" s="231" t="s">
        <v>41</v>
      </c>
      <c r="AP1676" s="245" t="s">
        <v>41</v>
      </c>
      <c r="AQ1676" s="233" t="s">
        <v>41</v>
      </c>
      <c r="AR1676" s="234" t="s">
        <v>41</v>
      </c>
      <c r="AS1676" s="235"/>
      <c r="AT1676" s="236"/>
      <c r="AU1676" s="237"/>
      <c r="AV1676" s="238">
        <v>83</v>
      </c>
      <c r="AW1676" s="239">
        <f>'[1]Nastavení cen'!$H$17</f>
        <v>390</v>
      </c>
      <c r="AX1676" s="240"/>
    </row>
    <row r="1677" spans="1:50" ht="17.25" hidden="1" customHeight="1" x14ac:dyDescent="0.3">
      <c r="A1677" s="213"/>
      <c r="B1677" s="214"/>
      <c r="C1677" s="215"/>
      <c r="D1677" s="186"/>
      <c r="E1677" s="184"/>
      <c r="F1677" s="185"/>
      <c r="G1677" s="186"/>
      <c r="H1677" s="186"/>
      <c r="I1677" s="187"/>
      <c r="J1677" s="188"/>
      <c r="K1677" s="216"/>
      <c r="L1677" s="186"/>
      <c r="M1677" s="186"/>
      <c r="N1677" s="187"/>
      <c r="O1677" s="191"/>
      <c r="P1677" s="464" t="s">
        <v>1497</v>
      </c>
      <c r="Q1677" s="218"/>
      <c r="R1677" s="219">
        <f t="shared" si="527"/>
        <v>0</v>
      </c>
      <c r="S1677" s="219">
        <f t="shared" si="528"/>
        <v>7</v>
      </c>
      <c r="T1677" s="195"/>
      <c r="U1677" s="196">
        <v>5</v>
      </c>
      <c r="V1677" s="89">
        <f t="shared" si="560"/>
        <v>0</v>
      </c>
      <c r="W1677" s="220" t="s">
        <v>1742</v>
      </c>
      <c r="X1677" s="221" t="s">
        <v>1794</v>
      </c>
      <c r="Y1677" s="465" t="s">
        <v>1795</v>
      </c>
      <c r="Z1677" s="199"/>
      <c r="AA1677" s="218"/>
      <c r="AB1677" s="223">
        <v>0</v>
      </c>
      <c r="AC1677" s="224" t="s">
        <v>40</v>
      </c>
      <c r="AD1677" s="225">
        <f t="shared" si="529"/>
        <v>1300</v>
      </c>
      <c r="AE1677" s="226">
        <f>CEILING(AD1677+AD1677*'[1]Nastavení cen'!$J$17,1)</f>
        <v>1898</v>
      </c>
      <c r="AF1677" s="226">
        <f t="shared" si="530"/>
        <v>0</v>
      </c>
      <c r="AG1677" s="227">
        <f>CEILING(AX1677+(AX1677*'[1]Nastavení cen'!$G$17),1)</f>
        <v>4000</v>
      </c>
      <c r="AH1677" s="227">
        <f>CEILING(AG1677*'[1]Nastavení cen'!$K$17,1)+AG1677</f>
        <v>5200</v>
      </c>
      <c r="AI1677" s="227">
        <f t="shared" ref="AI1677:AI1678" si="576">(AB1677*AH1677)</f>
        <v>0</v>
      </c>
      <c r="AJ1677" s="228">
        <f t="shared" si="531"/>
        <v>7098</v>
      </c>
      <c r="AK1677" s="218"/>
      <c r="AL1677" s="229">
        <f t="shared" si="532"/>
        <v>0</v>
      </c>
      <c r="AM1677" s="204"/>
      <c r="AN1677" s="230">
        <v>1</v>
      </c>
      <c r="AO1677" s="231">
        <f t="shared" ref="AO1677:AO1678" si="577">AB1677*AN1677</f>
        <v>0</v>
      </c>
      <c r="AP1677" s="232">
        <v>0.05</v>
      </c>
      <c r="AQ1677" s="233" t="s">
        <v>41</v>
      </c>
      <c r="AR1677" s="234">
        <f t="shared" ref="AR1677:AR1678" si="578">AO1677*AP1677</f>
        <v>0</v>
      </c>
      <c r="AS1677" s="235"/>
      <c r="AT1677" s="236"/>
      <c r="AU1677" s="237"/>
      <c r="AV1677" s="238">
        <v>200</v>
      </c>
      <c r="AW1677" s="239">
        <f>'[1]Nastavení cen'!$H$17</f>
        <v>390</v>
      </c>
      <c r="AX1677" s="240">
        <v>4000</v>
      </c>
    </row>
    <row r="1678" spans="1:50" ht="17.25" hidden="1" customHeight="1" x14ac:dyDescent="0.3">
      <c r="A1678" s="213"/>
      <c r="B1678" s="214"/>
      <c r="C1678" s="215"/>
      <c r="D1678" s="186"/>
      <c r="E1678" s="184"/>
      <c r="F1678" s="185"/>
      <c r="G1678" s="186"/>
      <c r="H1678" s="186"/>
      <c r="I1678" s="187"/>
      <c r="J1678" s="188"/>
      <c r="K1678" s="216"/>
      <c r="L1678" s="186"/>
      <c r="M1678" s="186"/>
      <c r="N1678" s="187"/>
      <c r="O1678" s="191"/>
      <c r="P1678" s="464" t="s">
        <v>1497</v>
      </c>
      <c r="Q1678" s="218"/>
      <c r="R1678" s="219">
        <f t="shared" si="527"/>
        <v>0</v>
      </c>
      <c r="S1678" s="219">
        <f t="shared" si="528"/>
        <v>7</v>
      </c>
      <c r="T1678" s="195"/>
      <c r="U1678" s="196">
        <v>5</v>
      </c>
      <c r="V1678" s="89">
        <f t="shared" si="560"/>
        <v>0</v>
      </c>
      <c r="W1678" s="220" t="s">
        <v>1742</v>
      </c>
      <c r="X1678" s="221" t="s">
        <v>1794</v>
      </c>
      <c r="Y1678" s="465" t="s">
        <v>1796</v>
      </c>
      <c r="Z1678" s="199"/>
      <c r="AA1678" s="218"/>
      <c r="AB1678" s="223">
        <v>0</v>
      </c>
      <c r="AC1678" s="224" t="s">
        <v>40</v>
      </c>
      <c r="AD1678" s="225">
        <f t="shared" si="529"/>
        <v>1300</v>
      </c>
      <c r="AE1678" s="226">
        <f>CEILING(AD1678+AD1678*'[1]Nastavení cen'!$J$17,1)</f>
        <v>1898</v>
      </c>
      <c r="AF1678" s="226">
        <f t="shared" si="530"/>
        <v>0</v>
      </c>
      <c r="AG1678" s="227">
        <f>CEILING(AX1678+(AX1678*'[1]Nastavení cen'!$G$17),1)</f>
        <v>8000</v>
      </c>
      <c r="AH1678" s="227">
        <f>CEILING(AG1678*'[1]Nastavení cen'!$K$17,1)+AG1678</f>
        <v>10400</v>
      </c>
      <c r="AI1678" s="227">
        <f t="shared" si="576"/>
        <v>0</v>
      </c>
      <c r="AJ1678" s="228">
        <f t="shared" si="531"/>
        <v>12298</v>
      </c>
      <c r="AK1678" s="218"/>
      <c r="AL1678" s="229">
        <f t="shared" si="532"/>
        <v>0</v>
      </c>
      <c r="AM1678" s="204"/>
      <c r="AN1678" s="230">
        <v>1</v>
      </c>
      <c r="AO1678" s="231">
        <f t="shared" si="577"/>
        <v>0</v>
      </c>
      <c r="AP1678" s="232">
        <v>0.05</v>
      </c>
      <c r="AQ1678" s="233" t="s">
        <v>41</v>
      </c>
      <c r="AR1678" s="234">
        <f t="shared" si="578"/>
        <v>0</v>
      </c>
      <c r="AS1678" s="235"/>
      <c r="AT1678" s="236"/>
      <c r="AU1678" s="237"/>
      <c r="AV1678" s="238">
        <v>200</v>
      </c>
      <c r="AW1678" s="239">
        <f>'[1]Nastavení cen'!$H$17</f>
        <v>390</v>
      </c>
      <c r="AX1678" s="240">
        <v>8000</v>
      </c>
    </row>
    <row r="1679" spans="1:50" ht="17.25" hidden="1" customHeight="1" x14ac:dyDescent="0.3">
      <c r="A1679" s="213"/>
      <c r="B1679" s="214"/>
      <c r="C1679" s="215"/>
      <c r="D1679" s="186"/>
      <c r="E1679" s="184"/>
      <c r="F1679" s="185"/>
      <c r="G1679" s="186"/>
      <c r="H1679" s="186"/>
      <c r="I1679" s="187"/>
      <c r="J1679" s="188"/>
      <c r="K1679" s="216"/>
      <c r="L1679" s="186"/>
      <c r="M1679" s="186"/>
      <c r="N1679" s="187"/>
      <c r="O1679" s="191"/>
      <c r="P1679" s="464" t="s">
        <v>1497</v>
      </c>
      <c r="Q1679" s="218"/>
      <c r="R1679" s="219">
        <f t="shared" si="527"/>
        <v>0</v>
      </c>
      <c r="S1679" s="219">
        <f t="shared" si="528"/>
        <v>7</v>
      </c>
      <c r="T1679" s="195"/>
      <c r="U1679" s="196">
        <v>4</v>
      </c>
      <c r="V1679" s="89">
        <f t="shared" si="560"/>
        <v>0</v>
      </c>
      <c r="W1679" s="220" t="s">
        <v>1742</v>
      </c>
      <c r="X1679" s="221" t="s">
        <v>1794</v>
      </c>
      <c r="Y1679" s="222" t="s">
        <v>43</v>
      </c>
      <c r="Z1679" s="199"/>
      <c r="AA1679" s="218"/>
      <c r="AB1679" s="223">
        <v>0</v>
      </c>
      <c r="AC1679" s="224" t="s">
        <v>40</v>
      </c>
      <c r="AD1679" s="225">
        <f t="shared" si="529"/>
        <v>1300</v>
      </c>
      <c r="AE1679" s="226">
        <f>CEILING(AD1679+AD1679*'[1]Nastavení cen'!$J$17,1)</f>
        <v>1898</v>
      </c>
      <c r="AF1679" s="226">
        <f t="shared" si="530"/>
        <v>0</v>
      </c>
      <c r="AG1679" s="227"/>
      <c r="AH1679" s="227"/>
      <c r="AI1679" s="227"/>
      <c r="AJ1679" s="228">
        <f t="shared" si="531"/>
        <v>1898</v>
      </c>
      <c r="AK1679" s="218"/>
      <c r="AL1679" s="229">
        <f t="shared" si="532"/>
        <v>0</v>
      </c>
      <c r="AM1679" s="204"/>
      <c r="AN1679" s="230" t="s">
        <v>41</v>
      </c>
      <c r="AO1679" s="231" t="s">
        <v>41</v>
      </c>
      <c r="AP1679" s="245" t="s">
        <v>41</v>
      </c>
      <c r="AQ1679" s="233" t="s">
        <v>41</v>
      </c>
      <c r="AR1679" s="234" t="s">
        <v>41</v>
      </c>
      <c r="AS1679" s="235"/>
      <c r="AT1679" s="236"/>
      <c r="AU1679" s="237"/>
      <c r="AV1679" s="238">
        <v>200</v>
      </c>
      <c r="AW1679" s="239">
        <f>'[1]Nastavení cen'!$H$17</f>
        <v>390</v>
      </c>
      <c r="AX1679" s="240"/>
    </row>
    <row r="1680" spans="1:50" ht="17.25" hidden="1" customHeight="1" x14ac:dyDescent="0.3">
      <c r="A1680" s="213"/>
      <c r="B1680" s="214"/>
      <c r="C1680" s="215"/>
      <c r="D1680" s="186"/>
      <c r="E1680" s="184"/>
      <c r="F1680" s="185"/>
      <c r="G1680" s="186"/>
      <c r="H1680" s="186"/>
      <c r="I1680" s="187"/>
      <c r="J1680" s="188"/>
      <c r="K1680" s="216"/>
      <c r="L1680" s="186"/>
      <c r="M1680" s="186"/>
      <c r="N1680" s="187"/>
      <c r="O1680" s="191"/>
      <c r="P1680" s="464" t="s">
        <v>1497</v>
      </c>
      <c r="Q1680" s="218"/>
      <c r="R1680" s="219">
        <f t="shared" si="527"/>
        <v>0</v>
      </c>
      <c r="S1680" s="219">
        <f t="shared" si="528"/>
        <v>7</v>
      </c>
      <c r="T1680" s="195"/>
      <c r="U1680" s="196">
        <v>5</v>
      </c>
      <c r="V1680" s="89">
        <f t="shared" si="560"/>
        <v>0</v>
      </c>
      <c r="W1680" s="220" t="s">
        <v>1742</v>
      </c>
      <c r="X1680" s="221" t="s">
        <v>1797</v>
      </c>
      <c r="Y1680" s="465" t="s">
        <v>1798</v>
      </c>
      <c r="Z1680" s="199"/>
      <c r="AA1680" s="218"/>
      <c r="AB1680" s="223">
        <v>0</v>
      </c>
      <c r="AC1680" s="224" t="s">
        <v>40</v>
      </c>
      <c r="AD1680" s="225">
        <f t="shared" si="529"/>
        <v>1762</v>
      </c>
      <c r="AE1680" s="226">
        <f>CEILING(AD1680+AD1680*'[1]Nastavení cen'!$J$17,1)</f>
        <v>2573</v>
      </c>
      <c r="AF1680" s="226">
        <f t="shared" si="530"/>
        <v>0</v>
      </c>
      <c r="AG1680" s="227">
        <f>CEILING(AX1680+(AX1680*'[1]Nastavení cen'!$G$17),1)</f>
        <v>6000</v>
      </c>
      <c r="AH1680" s="227">
        <f>CEILING(AG1680*'[1]Nastavení cen'!$K$17,1)+AG1680</f>
        <v>7800</v>
      </c>
      <c r="AI1680" s="227">
        <f t="shared" ref="AI1680:AI1681" si="579">(AB1680*AH1680)</f>
        <v>0</v>
      </c>
      <c r="AJ1680" s="228">
        <f t="shared" si="531"/>
        <v>10373</v>
      </c>
      <c r="AK1680" s="218"/>
      <c r="AL1680" s="229">
        <f t="shared" si="532"/>
        <v>0</v>
      </c>
      <c r="AM1680" s="204"/>
      <c r="AN1680" s="230">
        <v>5</v>
      </c>
      <c r="AO1680" s="231">
        <f t="shared" ref="AO1680:AO1681" si="580">AB1680*AN1680</f>
        <v>0</v>
      </c>
      <c r="AP1680" s="232">
        <v>0.05</v>
      </c>
      <c r="AQ1680" s="233" t="s">
        <v>41</v>
      </c>
      <c r="AR1680" s="234">
        <f t="shared" ref="AR1680:AR1681" si="581">AO1680*AP1680</f>
        <v>0</v>
      </c>
      <c r="AS1680" s="235"/>
      <c r="AT1680" s="236"/>
      <c r="AU1680" s="237"/>
      <c r="AV1680" s="238">
        <v>271</v>
      </c>
      <c r="AW1680" s="239">
        <f>'[1]Nastavení cen'!$H$17</f>
        <v>390</v>
      </c>
      <c r="AX1680" s="240">
        <v>6000</v>
      </c>
    </row>
    <row r="1681" spans="1:50" ht="17.25" hidden="1" customHeight="1" x14ac:dyDescent="0.3">
      <c r="A1681" s="213"/>
      <c r="B1681" s="214"/>
      <c r="C1681" s="215"/>
      <c r="D1681" s="186"/>
      <c r="E1681" s="184"/>
      <c r="F1681" s="185"/>
      <c r="G1681" s="186"/>
      <c r="H1681" s="186"/>
      <c r="I1681" s="187"/>
      <c r="J1681" s="188"/>
      <c r="K1681" s="216"/>
      <c r="L1681" s="186"/>
      <c r="M1681" s="186"/>
      <c r="N1681" s="187"/>
      <c r="O1681" s="191"/>
      <c r="P1681" s="464" t="s">
        <v>1497</v>
      </c>
      <c r="Q1681" s="218"/>
      <c r="R1681" s="219">
        <f t="shared" si="527"/>
        <v>0</v>
      </c>
      <c r="S1681" s="219">
        <f t="shared" si="528"/>
        <v>7</v>
      </c>
      <c r="T1681" s="195"/>
      <c r="U1681" s="196">
        <v>5</v>
      </c>
      <c r="V1681" s="89">
        <f t="shared" si="560"/>
        <v>0</v>
      </c>
      <c r="W1681" s="220" t="s">
        <v>1742</v>
      </c>
      <c r="X1681" s="221" t="s">
        <v>1797</v>
      </c>
      <c r="Y1681" s="465" t="s">
        <v>1799</v>
      </c>
      <c r="Z1681" s="199"/>
      <c r="AA1681" s="218"/>
      <c r="AB1681" s="223">
        <v>0</v>
      </c>
      <c r="AC1681" s="224" t="s">
        <v>40</v>
      </c>
      <c r="AD1681" s="225">
        <f t="shared" si="529"/>
        <v>1762</v>
      </c>
      <c r="AE1681" s="226">
        <f>CEILING(AD1681+AD1681*'[1]Nastavení cen'!$J$17,1)</f>
        <v>2573</v>
      </c>
      <c r="AF1681" s="226">
        <f t="shared" si="530"/>
        <v>0</v>
      </c>
      <c r="AG1681" s="227">
        <f>CEILING(AX1681+(AX1681*'[1]Nastavení cen'!$G$17),1)</f>
        <v>12000</v>
      </c>
      <c r="AH1681" s="227">
        <f>CEILING(AG1681*'[1]Nastavení cen'!$K$17,1)+AG1681</f>
        <v>15600</v>
      </c>
      <c r="AI1681" s="227">
        <f t="shared" si="579"/>
        <v>0</v>
      </c>
      <c r="AJ1681" s="228">
        <f t="shared" si="531"/>
        <v>18173</v>
      </c>
      <c r="AK1681" s="218"/>
      <c r="AL1681" s="229">
        <f t="shared" si="532"/>
        <v>0</v>
      </c>
      <c r="AM1681" s="204"/>
      <c r="AN1681" s="230">
        <v>5</v>
      </c>
      <c r="AO1681" s="231">
        <f t="shared" si="580"/>
        <v>0</v>
      </c>
      <c r="AP1681" s="232">
        <v>0.05</v>
      </c>
      <c r="AQ1681" s="233" t="s">
        <v>41</v>
      </c>
      <c r="AR1681" s="234">
        <f t="shared" si="581"/>
        <v>0</v>
      </c>
      <c r="AS1681" s="235"/>
      <c r="AT1681" s="236"/>
      <c r="AU1681" s="237"/>
      <c r="AV1681" s="238">
        <v>271</v>
      </c>
      <c r="AW1681" s="239">
        <f>'[1]Nastavení cen'!$H$17</f>
        <v>390</v>
      </c>
      <c r="AX1681" s="240">
        <v>12000</v>
      </c>
    </row>
    <row r="1682" spans="1:50" ht="17.25" hidden="1" customHeight="1" x14ac:dyDescent="0.3">
      <c r="A1682" s="213"/>
      <c r="B1682" s="214"/>
      <c r="C1682" s="215"/>
      <c r="D1682" s="186"/>
      <c r="E1682" s="184"/>
      <c r="F1682" s="185"/>
      <c r="G1682" s="186"/>
      <c r="H1682" s="186"/>
      <c r="I1682" s="187"/>
      <c r="J1682" s="188"/>
      <c r="K1682" s="216"/>
      <c r="L1682" s="186"/>
      <c r="M1682" s="186"/>
      <c r="N1682" s="187"/>
      <c r="O1682" s="191"/>
      <c r="P1682" s="464" t="s">
        <v>1497</v>
      </c>
      <c r="Q1682" s="218"/>
      <c r="R1682" s="219">
        <f t="shared" si="527"/>
        <v>0</v>
      </c>
      <c r="S1682" s="219">
        <f t="shared" si="528"/>
        <v>7</v>
      </c>
      <c r="T1682" s="195"/>
      <c r="U1682" s="196">
        <v>4</v>
      </c>
      <c r="V1682" s="89">
        <f t="shared" si="560"/>
        <v>0</v>
      </c>
      <c r="W1682" s="220" t="s">
        <v>1742</v>
      </c>
      <c r="X1682" s="221" t="s">
        <v>1797</v>
      </c>
      <c r="Y1682" s="222" t="s">
        <v>43</v>
      </c>
      <c r="Z1682" s="199"/>
      <c r="AA1682" s="218"/>
      <c r="AB1682" s="223">
        <v>0</v>
      </c>
      <c r="AC1682" s="224" t="s">
        <v>40</v>
      </c>
      <c r="AD1682" s="225">
        <f t="shared" si="529"/>
        <v>1762</v>
      </c>
      <c r="AE1682" s="226">
        <f>CEILING(AD1682+AD1682*'[1]Nastavení cen'!$J$17,1)</f>
        <v>2573</v>
      </c>
      <c r="AF1682" s="226">
        <f t="shared" si="530"/>
        <v>0</v>
      </c>
      <c r="AG1682" s="227"/>
      <c r="AH1682" s="227"/>
      <c r="AI1682" s="227"/>
      <c r="AJ1682" s="228">
        <f t="shared" si="531"/>
        <v>2573</v>
      </c>
      <c r="AK1682" s="218"/>
      <c r="AL1682" s="229">
        <f t="shared" si="532"/>
        <v>0</v>
      </c>
      <c r="AM1682" s="204"/>
      <c r="AN1682" s="230" t="s">
        <v>41</v>
      </c>
      <c r="AO1682" s="231" t="s">
        <v>41</v>
      </c>
      <c r="AP1682" s="245" t="s">
        <v>41</v>
      </c>
      <c r="AQ1682" s="233" t="s">
        <v>41</v>
      </c>
      <c r="AR1682" s="234" t="s">
        <v>41</v>
      </c>
      <c r="AS1682" s="235"/>
      <c r="AT1682" s="236"/>
      <c r="AU1682" s="237"/>
      <c r="AV1682" s="238">
        <v>271</v>
      </c>
      <c r="AW1682" s="239">
        <f>'[1]Nastavení cen'!$H$17</f>
        <v>390</v>
      </c>
      <c r="AX1682" s="240"/>
    </row>
    <row r="1683" spans="1:50" ht="17.25" hidden="1" customHeight="1" x14ac:dyDescent="0.3">
      <c r="A1683" s="213"/>
      <c r="B1683" s="214"/>
      <c r="C1683" s="215"/>
      <c r="D1683" s="186"/>
      <c r="E1683" s="184"/>
      <c r="F1683" s="185"/>
      <c r="G1683" s="186"/>
      <c r="H1683" s="186"/>
      <c r="I1683" s="187"/>
      <c r="J1683" s="188"/>
      <c r="K1683" s="216"/>
      <c r="L1683" s="186"/>
      <c r="M1683" s="186"/>
      <c r="N1683" s="187"/>
      <c r="O1683" s="191"/>
      <c r="P1683" s="464" t="s">
        <v>1497</v>
      </c>
      <c r="Q1683" s="218"/>
      <c r="R1683" s="219">
        <f t="shared" si="527"/>
        <v>0</v>
      </c>
      <c r="S1683" s="219">
        <f t="shared" si="528"/>
        <v>7</v>
      </c>
      <c r="T1683" s="195"/>
      <c r="U1683" s="196">
        <v>5</v>
      </c>
      <c r="V1683" s="89">
        <f t="shared" si="560"/>
        <v>0</v>
      </c>
      <c r="W1683" s="220" t="s">
        <v>1742</v>
      </c>
      <c r="X1683" s="221" t="s">
        <v>1800</v>
      </c>
      <c r="Y1683" s="465" t="s">
        <v>1801</v>
      </c>
      <c r="Z1683" s="199"/>
      <c r="AA1683" s="218"/>
      <c r="AB1683" s="223">
        <v>0</v>
      </c>
      <c r="AC1683" s="224" t="s">
        <v>40</v>
      </c>
      <c r="AD1683" s="225">
        <f t="shared" si="529"/>
        <v>1378</v>
      </c>
      <c r="AE1683" s="226">
        <f>CEILING(AD1683+AD1683*'[1]Nastavení cen'!$J$17,1)</f>
        <v>2012</v>
      </c>
      <c r="AF1683" s="226">
        <f t="shared" si="530"/>
        <v>0</v>
      </c>
      <c r="AG1683" s="227">
        <f>CEILING(AX1683+(AX1683*'[1]Nastavení cen'!$G$17),1)</f>
        <v>5000</v>
      </c>
      <c r="AH1683" s="227">
        <f>CEILING(AG1683*'[1]Nastavení cen'!$K$17,1)+AG1683</f>
        <v>6500</v>
      </c>
      <c r="AI1683" s="227">
        <f t="shared" ref="AI1683:AI1684" si="582">(AB1683*AH1683)</f>
        <v>0</v>
      </c>
      <c r="AJ1683" s="228">
        <f t="shared" si="531"/>
        <v>8512</v>
      </c>
      <c r="AK1683" s="218"/>
      <c r="AL1683" s="229">
        <f t="shared" si="532"/>
        <v>0</v>
      </c>
      <c r="AM1683" s="204"/>
      <c r="AN1683" s="230">
        <v>2</v>
      </c>
      <c r="AO1683" s="231">
        <f t="shared" ref="AO1683:AO1684" si="583">AB1683*AN1683</f>
        <v>0</v>
      </c>
      <c r="AP1683" s="232">
        <v>0.05</v>
      </c>
      <c r="AQ1683" s="233" t="s">
        <v>41</v>
      </c>
      <c r="AR1683" s="234">
        <f t="shared" ref="AR1683:AR1684" si="584">AO1683*AP1683</f>
        <v>0</v>
      </c>
      <c r="AS1683" s="235"/>
      <c r="AT1683" s="236"/>
      <c r="AU1683" s="237"/>
      <c r="AV1683" s="238">
        <v>212</v>
      </c>
      <c r="AW1683" s="239">
        <f>'[1]Nastavení cen'!$H$17</f>
        <v>390</v>
      </c>
      <c r="AX1683" s="240">
        <v>5000</v>
      </c>
    </row>
    <row r="1684" spans="1:50" ht="17.25" hidden="1" customHeight="1" x14ac:dyDescent="0.3">
      <c r="A1684" s="213"/>
      <c r="B1684" s="214"/>
      <c r="C1684" s="215"/>
      <c r="D1684" s="186"/>
      <c r="E1684" s="184"/>
      <c r="F1684" s="185"/>
      <c r="G1684" s="186"/>
      <c r="H1684" s="186"/>
      <c r="I1684" s="187"/>
      <c r="J1684" s="188"/>
      <c r="K1684" s="216"/>
      <c r="L1684" s="186"/>
      <c r="M1684" s="186"/>
      <c r="N1684" s="187"/>
      <c r="O1684" s="191"/>
      <c r="P1684" s="464" t="s">
        <v>1497</v>
      </c>
      <c r="Q1684" s="218"/>
      <c r="R1684" s="219">
        <f t="shared" si="527"/>
        <v>0</v>
      </c>
      <c r="S1684" s="219">
        <f t="shared" si="528"/>
        <v>7</v>
      </c>
      <c r="T1684" s="195"/>
      <c r="U1684" s="196">
        <v>5</v>
      </c>
      <c r="V1684" s="89">
        <f t="shared" si="560"/>
        <v>0</v>
      </c>
      <c r="W1684" s="220" t="s">
        <v>1742</v>
      </c>
      <c r="X1684" s="221" t="s">
        <v>1800</v>
      </c>
      <c r="Y1684" s="465" t="s">
        <v>1802</v>
      </c>
      <c r="Z1684" s="199"/>
      <c r="AA1684" s="218"/>
      <c r="AB1684" s="223">
        <v>0</v>
      </c>
      <c r="AC1684" s="224" t="s">
        <v>40</v>
      </c>
      <c r="AD1684" s="225">
        <f t="shared" si="529"/>
        <v>1378</v>
      </c>
      <c r="AE1684" s="226">
        <f>CEILING(AD1684+AD1684*'[1]Nastavení cen'!$J$17,1)</f>
        <v>2012</v>
      </c>
      <c r="AF1684" s="226">
        <f t="shared" si="530"/>
        <v>0</v>
      </c>
      <c r="AG1684" s="227">
        <f>CEILING(AX1684+(AX1684*'[1]Nastavení cen'!$G$17),1)</f>
        <v>10000</v>
      </c>
      <c r="AH1684" s="227">
        <f>CEILING(AG1684*'[1]Nastavení cen'!$K$17,1)+AG1684</f>
        <v>13000</v>
      </c>
      <c r="AI1684" s="227">
        <f t="shared" si="582"/>
        <v>0</v>
      </c>
      <c r="AJ1684" s="228">
        <f t="shared" si="531"/>
        <v>15012</v>
      </c>
      <c r="AK1684" s="218"/>
      <c r="AL1684" s="229">
        <f t="shared" si="532"/>
        <v>0</v>
      </c>
      <c r="AM1684" s="204"/>
      <c r="AN1684" s="230">
        <v>2</v>
      </c>
      <c r="AO1684" s="231">
        <f t="shared" si="583"/>
        <v>0</v>
      </c>
      <c r="AP1684" s="232">
        <v>0.05</v>
      </c>
      <c r="AQ1684" s="233" t="s">
        <v>41</v>
      </c>
      <c r="AR1684" s="234">
        <f t="shared" si="584"/>
        <v>0</v>
      </c>
      <c r="AS1684" s="235"/>
      <c r="AT1684" s="236"/>
      <c r="AU1684" s="237"/>
      <c r="AV1684" s="238">
        <v>212</v>
      </c>
      <c r="AW1684" s="239">
        <f>'[1]Nastavení cen'!$H$17</f>
        <v>390</v>
      </c>
      <c r="AX1684" s="240">
        <v>10000</v>
      </c>
    </row>
    <row r="1685" spans="1:50" ht="17.25" hidden="1" customHeight="1" x14ac:dyDescent="0.3">
      <c r="A1685" s="213"/>
      <c r="B1685" s="214"/>
      <c r="C1685" s="215"/>
      <c r="D1685" s="186"/>
      <c r="E1685" s="184"/>
      <c r="F1685" s="185"/>
      <c r="G1685" s="186"/>
      <c r="H1685" s="186"/>
      <c r="I1685" s="187"/>
      <c r="J1685" s="188"/>
      <c r="K1685" s="216"/>
      <c r="L1685" s="186"/>
      <c r="M1685" s="186"/>
      <c r="N1685" s="187"/>
      <c r="O1685" s="191"/>
      <c r="P1685" s="464" t="s">
        <v>1497</v>
      </c>
      <c r="Q1685" s="218"/>
      <c r="R1685" s="219">
        <f t="shared" si="527"/>
        <v>0</v>
      </c>
      <c r="S1685" s="219">
        <f t="shared" si="528"/>
        <v>7</v>
      </c>
      <c r="T1685" s="195"/>
      <c r="U1685" s="196">
        <v>4</v>
      </c>
      <c r="V1685" s="89">
        <f t="shared" si="560"/>
        <v>0</v>
      </c>
      <c r="W1685" s="220" t="s">
        <v>1742</v>
      </c>
      <c r="X1685" s="221" t="s">
        <v>1800</v>
      </c>
      <c r="Y1685" s="222" t="s">
        <v>43</v>
      </c>
      <c r="Z1685" s="199"/>
      <c r="AA1685" s="218"/>
      <c r="AB1685" s="223">
        <v>0</v>
      </c>
      <c r="AC1685" s="224" t="s">
        <v>40</v>
      </c>
      <c r="AD1685" s="225">
        <f t="shared" si="529"/>
        <v>1378</v>
      </c>
      <c r="AE1685" s="226">
        <f>CEILING(AD1685+AD1685*'[1]Nastavení cen'!$J$17,1)</f>
        <v>2012</v>
      </c>
      <c r="AF1685" s="226">
        <f t="shared" si="530"/>
        <v>0</v>
      </c>
      <c r="AG1685" s="227"/>
      <c r="AH1685" s="227"/>
      <c r="AI1685" s="227"/>
      <c r="AJ1685" s="228">
        <f t="shared" si="531"/>
        <v>2012</v>
      </c>
      <c r="AK1685" s="218"/>
      <c r="AL1685" s="229">
        <f t="shared" si="532"/>
        <v>0</v>
      </c>
      <c r="AM1685" s="204"/>
      <c r="AN1685" s="230" t="s">
        <v>41</v>
      </c>
      <c r="AO1685" s="231" t="s">
        <v>41</v>
      </c>
      <c r="AP1685" s="245" t="s">
        <v>41</v>
      </c>
      <c r="AQ1685" s="233" t="s">
        <v>41</v>
      </c>
      <c r="AR1685" s="234" t="s">
        <v>41</v>
      </c>
      <c r="AS1685" s="235"/>
      <c r="AT1685" s="236"/>
      <c r="AU1685" s="237"/>
      <c r="AV1685" s="238">
        <v>212</v>
      </c>
      <c r="AW1685" s="239">
        <f>'[1]Nastavení cen'!$H$17</f>
        <v>390</v>
      </c>
      <c r="AX1685" s="240"/>
    </row>
    <row r="1686" spans="1:50" ht="25.05" customHeight="1" x14ac:dyDescent="0.3">
      <c r="A1686" s="213"/>
      <c r="B1686" s="214"/>
      <c r="C1686" s="215"/>
      <c r="D1686" s="186"/>
      <c r="E1686" s="184"/>
      <c r="F1686" s="185"/>
      <c r="G1686" s="186"/>
      <c r="H1686" s="186"/>
      <c r="I1686" s="187"/>
      <c r="J1686" s="188"/>
      <c r="K1686" s="216"/>
      <c r="L1686" s="186"/>
      <c r="M1686" s="186"/>
      <c r="N1686" s="187"/>
      <c r="O1686" s="191"/>
      <c r="P1686" s="464" t="s">
        <v>1497</v>
      </c>
      <c r="Q1686" s="218"/>
      <c r="R1686" s="219">
        <f t="shared" si="527"/>
        <v>0</v>
      </c>
      <c r="S1686" s="219">
        <f t="shared" si="528"/>
        <v>7</v>
      </c>
      <c r="T1686" s="195">
        <v>54</v>
      </c>
      <c r="U1686" s="196">
        <v>1</v>
      </c>
      <c r="V1686" s="89">
        <f t="shared" si="560"/>
        <v>0</v>
      </c>
      <c r="W1686" s="220" t="s">
        <v>1803</v>
      </c>
      <c r="X1686" s="221" t="s">
        <v>1804</v>
      </c>
      <c r="Y1686" s="222" t="s">
        <v>1805</v>
      </c>
      <c r="Z1686" s="199"/>
      <c r="AA1686" s="218"/>
      <c r="AB1686" s="223">
        <v>1</v>
      </c>
      <c r="AC1686" s="224" t="s">
        <v>40</v>
      </c>
      <c r="AD1686" s="225">
        <f t="shared" si="529"/>
        <v>72</v>
      </c>
      <c r="AE1686" s="226"/>
      <c r="AF1686" s="226">
        <f t="shared" si="530"/>
        <v>0</v>
      </c>
      <c r="AG1686" s="241">
        <f>CEILING(AX1686+(AX1686*'[1]Nastavení cen'!$G$17),1)</f>
        <v>54</v>
      </c>
      <c r="AH1686" s="242"/>
      <c r="AI1686" s="242">
        <f t="shared" ref="AI1686:AI1691" si="585">(AB1686*AH1686)</f>
        <v>0</v>
      </c>
      <c r="AJ1686" s="228">
        <f t="shared" si="531"/>
        <v>0</v>
      </c>
      <c r="AK1686" s="218"/>
      <c r="AL1686" s="229">
        <f t="shared" si="532"/>
        <v>0</v>
      </c>
      <c r="AM1686" s="204"/>
      <c r="AN1686" s="230">
        <v>0.3</v>
      </c>
      <c r="AO1686" s="231">
        <f t="shared" ref="AO1686:AO1691" si="586">AB1686*AN1686</f>
        <v>0.3</v>
      </c>
      <c r="AP1686" s="232">
        <v>0.05</v>
      </c>
      <c r="AQ1686" s="233" t="s">
        <v>41</v>
      </c>
      <c r="AR1686" s="234">
        <f t="shared" ref="AR1686:AR1691" si="587">AO1686*AP1686</f>
        <v>1.4999999999999999E-2</v>
      </c>
      <c r="AS1686" s="235"/>
      <c r="AT1686" s="236"/>
      <c r="AU1686" s="237"/>
      <c r="AV1686" s="238">
        <v>11</v>
      </c>
      <c r="AW1686" s="239">
        <f>'[1]Nastavení cen'!$H$17</f>
        <v>390</v>
      </c>
      <c r="AX1686" s="240">
        <v>54</v>
      </c>
    </row>
    <row r="1687" spans="1:50" ht="17.25" hidden="1" customHeight="1" x14ac:dyDescent="0.3">
      <c r="A1687" s="213"/>
      <c r="B1687" s="214"/>
      <c r="C1687" s="215"/>
      <c r="D1687" s="186"/>
      <c r="E1687" s="184"/>
      <c r="F1687" s="185"/>
      <c r="G1687" s="186"/>
      <c r="H1687" s="186"/>
      <c r="I1687" s="187"/>
      <c r="J1687" s="188"/>
      <c r="K1687" s="216"/>
      <c r="L1687" s="186"/>
      <c r="M1687" s="186"/>
      <c r="N1687" s="187"/>
      <c r="O1687" s="191"/>
      <c r="P1687" s="464" t="s">
        <v>1497</v>
      </c>
      <c r="Q1687" s="218"/>
      <c r="R1687" s="219">
        <f t="shared" si="527"/>
        <v>0</v>
      </c>
      <c r="S1687" s="219">
        <f t="shared" si="528"/>
        <v>7</v>
      </c>
      <c r="T1687" s="195"/>
      <c r="U1687" s="196">
        <v>5</v>
      </c>
      <c r="V1687" s="89">
        <f t="shared" si="560"/>
        <v>0</v>
      </c>
      <c r="W1687" s="220" t="s">
        <v>1803</v>
      </c>
      <c r="X1687" s="221" t="s">
        <v>1804</v>
      </c>
      <c r="Y1687" s="222" t="s">
        <v>1806</v>
      </c>
      <c r="Z1687" s="199"/>
      <c r="AA1687" s="218"/>
      <c r="AB1687" s="223">
        <v>0</v>
      </c>
      <c r="AC1687" s="224" t="s">
        <v>40</v>
      </c>
      <c r="AD1687" s="225">
        <f t="shared" si="529"/>
        <v>72</v>
      </c>
      <c r="AE1687" s="226">
        <f>CEILING(AD1687+AD1687*'[1]Nastavení cen'!$J$17,1)</f>
        <v>106</v>
      </c>
      <c r="AF1687" s="226">
        <f t="shared" si="530"/>
        <v>0</v>
      </c>
      <c r="AG1687" s="227">
        <f>CEILING(AX1687+(AX1687*'[1]Nastavení cen'!$G$17),1)</f>
        <v>54</v>
      </c>
      <c r="AH1687" s="227">
        <f>CEILING(AG1687*'[1]Nastavení cen'!$K$17,1)+AG1687</f>
        <v>71</v>
      </c>
      <c r="AI1687" s="227">
        <f t="shared" si="585"/>
        <v>0</v>
      </c>
      <c r="AJ1687" s="228">
        <f t="shared" si="531"/>
        <v>177</v>
      </c>
      <c r="AK1687" s="218"/>
      <c r="AL1687" s="229">
        <f t="shared" si="532"/>
        <v>0</v>
      </c>
      <c r="AM1687" s="204"/>
      <c r="AN1687" s="230">
        <v>0.3</v>
      </c>
      <c r="AO1687" s="231">
        <f t="shared" si="586"/>
        <v>0</v>
      </c>
      <c r="AP1687" s="232">
        <v>0.05</v>
      </c>
      <c r="AQ1687" s="233" t="s">
        <v>41</v>
      </c>
      <c r="AR1687" s="234">
        <f t="shared" si="587"/>
        <v>0</v>
      </c>
      <c r="AS1687" s="235"/>
      <c r="AT1687" s="236"/>
      <c r="AU1687" s="237"/>
      <c r="AV1687" s="238">
        <v>11</v>
      </c>
      <c r="AW1687" s="239">
        <f>'[1]Nastavení cen'!$H$17</f>
        <v>390</v>
      </c>
      <c r="AX1687" s="240">
        <v>54</v>
      </c>
    </row>
    <row r="1688" spans="1:50" ht="17.25" hidden="1" customHeight="1" x14ac:dyDescent="0.3">
      <c r="A1688" s="213"/>
      <c r="B1688" s="214"/>
      <c r="C1688" s="215"/>
      <c r="D1688" s="186"/>
      <c r="E1688" s="184"/>
      <c r="F1688" s="185"/>
      <c r="G1688" s="186"/>
      <c r="H1688" s="186"/>
      <c r="I1688" s="187"/>
      <c r="J1688" s="188"/>
      <c r="K1688" s="216"/>
      <c r="L1688" s="186"/>
      <c r="M1688" s="186"/>
      <c r="N1688" s="187"/>
      <c r="O1688" s="191"/>
      <c r="P1688" s="464" t="s">
        <v>1497</v>
      </c>
      <c r="Q1688" s="218"/>
      <c r="R1688" s="219">
        <f t="shared" si="527"/>
        <v>0</v>
      </c>
      <c r="S1688" s="219">
        <f t="shared" si="528"/>
        <v>7</v>
      </c>
      <c r="T1688" s="195"/>
      <c r="U1688" s="196">
        <v>3</v>
      </c>
      <c r="V1688" s="89">
        <f t="shared" si="560"/>
        <v>0</v>
      </c>
      <c r="W1688" s="220" t="s">
        <v>1803</v>
      </c>
      <c r="X1688" s="221" t="s">
        <v>1804</v>
      </c>
      <c r="Y1688" s="222" t="s">
        <v>1807</v>
      </c>
      <c r="Z1688" s="199"/>
      <c r="AA1688" s="218"/>
      <c r="AB1688" s="223">
        <v>0</v>
      </c>
      <c r="AC1688" s="224" t="s">
        <v>40</v>
      </c>
      <c r="AD1688" s="225">
        <f t="shared" si="529"/>
        <v>72</v>
      </c>
      <c r="AE1688" s="226">
        <f>CEILING(AD1688+AD1688*'[1]Nastavení cen'!$J$17,1)</f>
        <v>106</v>
      </c>
      <c r="AF1688" s="226">
        <f t="shared" si="530"/>
        <v>0</v>
      </c>
      <c r="AG1688" s="241">
        <f>CEILING(AX1688+(AX1688*'[1]Nastavení cen'!$G$17),1)</f>
        <v>825</v>
      </c>
      <c r="AH1688" s="242">
        <f>CEILING(AG1688*'[1]Nastavení cen'!$K$17,1)+AG1688</f>
        <v>1073</v>
      </c>
      <c r="AI1688" s="242">
        <f t="shared" si="585"/>
        <v>0</v>
      </c>
      <c r="AJ1688" s="228">
        <f t="shared" si="531"/>
        <v>1179</v>
      </c>
      <c r="AK1688" s="218"/>
      <c r="AL1688" s="229">
        <f t="shared" si="532"/>
        <v>0</v>
      </c>
      <c r="AM1688" s="204"/>
      <c r="AN1688" s="230">
        <v>0.5</v>
      </c>
      <c r="AO1688" s="231">
        <f t="shared" si="586"/>
        <v>0</v>
      </c>
      <c r="AP1688" s="232">
        <v>0.05</v>
      </c>
      <c r="AQ1688" s="233" t="s">
        <v>41</v>
      </c>
      <c r="AR1688" s="234">
        <f t="shared" si="587"/>
        <v>0</v>
      </c>
      <c r="AS1688" s="235"/>
      <c r="AT1688" s="236"/>
      <c r="AU1688" s="237"/>
      <c r="AV1688" s="238">
        <v>11</v>
      </c>
      <c r="AW1688" s="239">
        <f>'[1]Nastavení cen'!$H$17</f>
        <v>390</v>
      </c>
      <c r="AX1688" s="240">
        <v>825</v>
      </c>
    </row>
    <row r="1689" spans="1:50" ht="25.05" customHeight="1" x14ac:dyDescent="0.3">
      <c r="A1689" s="213"/>
      <c r="B1689" s="214"/>
      <c r="C1689" s="215"/>
      <c r="D1689" s="186"/>
      <c r="E1689" s="184"/>
      <c r="F1689" s="185"/>
      <c r="G1689" s="186"/>
      <c r="H1689" s="186"/>
      <c r="I1689" s="187"/>
      <c r="J1689" s="188"/>
      <c r="K1689" s="216"/>
      <c r="L1689" s="186"/>
      <c r="M1689" s="186"/>
      <c r="N1689" s="187"/>
      <c r="O1689" s="191"/>
      <c r="P1689" s="464" t="s">
        <v>1497</v>
      </c>
      <c r="Q1689" s="218"/>
      <c r="R1689" s="219">
        <f t="shared" si="527"/>
        <v>0</v>
      </c>
      <c r="S1689" s="219">
        <f t="shared" si="528"/>
        <v>7</v>
      </c>
      <c r="T1689" s="195">
        <v>55</v>
      </c>
      <c r="U1689" s="196">
        <v>3</v>
      </c>
      <c r="V1689" s="89">
        <f t="shared" si="560"/>
        <v>0</v>
      </c>
      <c r="W1689" s="220" t="s">
        <v>1803</v>
      </c>
      <c r="X1689" s="221" t="s">
        <v>1808</v>
      </c>
      <c r="Y1689" s="222" t="s">
        <v>1809</v>
      </c>
      <c r="Z1689" s="199"/>
      <c r="AA1689" s="218"/>
      <c r="AB1689" s="223">
        <v>2</v>
      </c>
      <c r="AC1689" s="224" t="s">
        <v>40</v>
      </c>
      <c r="AD1689" s="225">
        <f t="shared" si="529"/>
        <v>91</v>
      </c>
      <c r="AE1689" s="226"/>
      <c r="AF1689" s="226">
        <f t="shared" si="530"/>
        <v>0</v>
      </c>
      <c r="AG1689" s="241">
        <f>CEILING(AX1689+(AX1689*'[1]Nastavení cen'!$G$17),1)</f>
        <v>242</v>
      </c>
      <c r="AH1689" s="242"/>
      <c r="AI1689" s="242">
        <f t="shared" si="585"/>
        <v>0</v>
      </c>
      <c r="AJ1689" s="228">
        <f t="shared" si="531"/>
        <v>0</v>
      </c>
      <c r="AK1689" s="218"/>
      <c r="AL1689" s="229">
        <f t="shared" si="532"/>
        <v>0</v>
      </c>
      <c r="AM1689" s="204"/>
      <c r="AN1689" s="230">
        <v>0.5</v>
      </c>
      <c r="AO1689" s="231">
        <f t="shared" si="586"/>
        <v>1</v>
      </c>
      <c r="AP1689" s="232">
        <v>0.05</v>
      </c>
      <c r="AQ1689" s="233" t="s">
        <v>41</v>
      </c>
      <c r="AR1689" s="234">
        <f t="shared" si="587"/>
        <v>0.05</v>
      </c>
      <c r="AS1689" s="235"/>
      <c r="AT1689" s="236"/>
      <c r="AU1689" s="237"/>
      <c r="AV1689" s="238">
        <v>14</v>
      </c>
      <c r="AW1689" s="239">
        <f>'[1]Nastavení cen'!$H$17</f>
        <v>390</v>
      </c>
      <c r="AX1689" s="240">
        <v>242</v>
      </c>
    </row>
    <row r="1690" spans="1:50" ht="25.05" customHeight="1" x14ac:dyDescent="0.3">
      <c r="A1690" s="213"/>
      <c r="B1690" s="214"/>
      <c r="C1690" s="215"/>
      <c r="D1690" s="186"/>
      <c r="E1690" s="184"/>
      <c r="F1690" s="185"/>
      <c r="G1690" s="186"/>
      <c r="H1690" s="186"/>
      <c r="I1690" s="187"/>
      <c r="J1690" s="188"/>
      <c r="K1690" s="216"/>
      <c r="L1690" s="186"/>
      <c r="M1690" s="186"/>
      <c r="N1690" s="187"/>
      <c r="O1690" s="191"/>
      <c r="P1690" s="464" t="s">
        <v>1497</v>
      </c>
      <c r="Q1690" s="218"/>
      <c r="R1690" s="219">
        <f t="shared" si="527"/>
        <v>0</v>
      </c>
      <c r="S1690" s="219">
        <f t="shared" si="528"/>
        <v>7</v>
      </c>
      <c r="T1690" s="195">
        <v>56</v>
      </c>
      <c r="U1690" s="196">
        <v>5</v>
      </c>
      <c r="V1690" s="89">
        <f t="shared" si="560"/>
        <v>0</v>
      </c>
      <c r="W1690" s="220" t="s">
        <v>1810</v>
      </c>
      <c r="X1690" s="221" t="s">
        <v>1811</v>
      </c>
      <c r="Y1690" s="222" t="s">
        <v>1812</v>
      </c>
      <c r="Z1690" s="199"/>
      <c r="AA1690" s="218"/>
      <c r="AB1690" s="223">
        <v>1</v>
      </c>
      <c r="AC1690" s="224" t="s">
        <v>40</v>
      </c>
      <c r="AD1690" s="225">
        <f t="shared" si="529"/>
        <v>683</v>
      </c>
      <c r="AE1690" s="226"/>
      <c r="AF1690" s="226">
        <f t="shared" si="530"/>
        <v>0</v>
      </c>
      <c r="AG1690" s="227">
        <f>CEILING(AX1690+(AX1690*'[1]Nastavení cen'!$G$17),1)</f>
        <v>2000</v>
      </c>
      <c r="AH1690" s="227"/>
      <c r="AI1690" s="227">
        <f t="shared" si="585"/>
        <v>0</v>
      </c>
      <c r="AJ1690" s="228">
        <f t="shared" si="531"/>
        <v>0</v>
      </c>
      <c r="AK1690" s="218"/>
      <c r="AL1690" s="229">
        <f t="shared" si="532"/>
        <v>0</v>
      </c>
      <c r="AM1690" s="204"/>
      <c r="AN1690" s="230">
        <v>15</v>
      </c>
      <c r="AO1690" s="231">
        <f t="shared" si="586"/>
        <v>15</v>
      </c>
      <c r="AP1690" s="232">
        <v>0.05</v>
      </c>
      <c r="AQ1690" s="233" t="s">
        <v>41</v>
      </c>
      <c r="AR1690" s="234">
        <f t="shared" si="587"/>
        <v>0.75</v>
      </c>
      <c r="AS1690" s="235"/>
      <c r="AT1690" s="236"/>
      <c r="AU1690" s="237"/>
      <c r="AV1690" s="238">
        <v>105</v>
      </c>
      <c r="AW1690" s="239">
        <f>'[1]Nastavení cen'!$H$17</f>
        <v>390</v>
      </c>
      <c r="AX1690" s="240">
        <v>2000</v>
      </c>
    </row>
    <row r="1691" spans="1:50" ht="17.25" hidden="1" customHeight="1" x14ac:dyDescent="0.3">
      <c r="A1691" s="213"/>
      <c r="B1691" s="214"/>
      <c r="C1691" s="215"/>
      <c r="D1691" s="186"/>
      <c r="E1691" s="184"/>
      <c r="F1691" s="185"/>
      <c r="G1691" s="186"/>
      <c r="H1691" s="186"/>
      <c r="I1691" s="187"/>
      <c r="J1691" s="188"/>
      <c r="K1691" s="216"/>
      <c r="L1691" s="186"/>
      <c r="M1691" s="186"/>
      <c r="N1691" s="187"/>
      <c r="O1691" s="191"/>
      <c r="P1691" s="464" t="s">
        <v>1497</v>
      </c>
      <c r="Q1691" s="218"/>
      <c r="R1691" s="219">
        <f t="shared" si="527"/>
        <v>0</v>
      </c>
      <c r="S1691" s="219">
        <f t="shared" si="528"/>
        <v>7</v>
      </c>
      <c r="T1691" s="195"/>
      <c r="U1691" s="196">
        <v>5</v>
      </c>
      <c r="V1691" s="89">
        <f t="shared" si="560"/>
        <v>0</v>
      </c>
      <c r="W1691" s="220" t="s">
        <v>1810</v>
      </c>
      <c r="X1691" s="221" t="s">
        <v>1811</v>
      </c>
      <c r="Y1691" s="222" t="s">
        <v>1813</v>
      </c>
      <c r="Z1691" s="199"/>
      <c r="AA1691" s="218"/>
      <c r="AB1691" s="223">
        <v>0</v>
      </c>
      <c r="AC1691" s="224" t="s">
        <v>40</v>
      </c>
      <c r="AD1691" s="225">
        <f t="shared" si="529"/>
        <v>683</v>
      </c>
      <c r="AE1691" s="226">
        <f>CEILING(AD1691+AD1691*'[1]Nastavení cen'!$J$17,1)</f>
        <v>998</v>
      </c>
      <c r="AF1691" s="226">
        <f t="shared" si="530"/>
        <v>0</v>
      </c>
      <c r="AG1691" s="227">
        <f>CEILING(AX1691+(AX1691*'[1]Nastavení cen'!$G$17),1)</f>
        <v>4000</v>
      </c>
      <c r="AH1691" s="227">
        <f>CEILING(AG1691*'[1]Nastavení cen'!$K$17,1)+AG1691</f>
        <v>5200</v>
      </c>
      <c r="AI1691" s="227">
        <f t="shared" si="585"/>
        <v>0</v>
      </c>
      <c r="AJ1691" s="228">
        <f t="shared" si="531"/>
        <v>6198</v>
      </c>
      <c r="AK1691" s="218"/>
      <c r="AL1691" s="229">
        <f t="shared" si="532"/>
        <v>0</v>
      </c>
      <c r="AM1691" s="204"/>
      <c r="AN1691" s="230">
        <v>15</v>
      </c>
      <c r="AO1691" s="231">
        <f t="shared" si="586"/>
        <v>0</v>
      </c>
      <c r="AP1691" s="232">
        <v>0.05</v>
      </c>
      <c r="AQ1691" s="233" t="s">
        <v>41</v>
      </c>
      <c r="AR1691" s="234">
        <f t="shared" si="587"/>
        <v>0</v>
      </c>
      <c r="AS1691" s="235"/>
      <c r="AT1691" s="236"/>
      <c r="AU1691" s="237"/>
      <c r="AV1691" s="238">
        <v>105</v>
      </c>
      <c r="AW1691" s="239">
        <f>'[1]Nastavení cen'!$H$17</f>
        <v>390</v>
      </c>
      <c r="AX1691" s="240">
        <v>4000</v>
      </c>
    </row>
    <row r="1692" spans="1:50" ht="17.25" hidden="1" customHeight="1" x14ac:dyDescent="0.3">
      <c r="A1692" s="213"/>
      <c r="B1692" s="214"/>
      <c r="C1692" s="215"/>
      <c r="D1692" s="186"/>
      <c r="E1692" s="184"/>
      <c r="F1692" s="185"/>
      <c r="G1692" s="186"/>
      <c r="H1692" s="186"/>
      <c r="I1692" s="187"/>
      <c r="J1692" s="188"/>
      <c r="K1692" s="216"/>
      <c r="L1692" s="186"/>
      <c r="M1692" s="186"/>
      <c r="N1692" s="187"/>
      <c r="O1692" s="191"/>
      <c r="P1692" s="464" t="s">
        <v>1497</v>
      </c>
      <c r="Q1692" s="218"/>
      <c r="R1692" s="219">
        <f t="shared" si="527"/>
        <v>0</v>
      </c>
      <c r="S1692" s="219">
        <f t="shared" si="528"/>
        <v>7</v>
      </c>
      <c r="T1692" s="195"/>
      <c r="U1692" s="196">
        <v>4</v>
      </c>
      <c r="V1692" s="89">
        <f t="shared" si="560"/>
        <v>0</v>
      </c>
      <c r="W1692" s="220" t="s">
        <v>1810</v>
      </c>
      <c r="X1692" s="221" t="s">
        <v>1811</v>
      </c>
      <c r="Y1692" s="222" t="s">
        <v>43</v>
      </c>
      <c r="Z1692" s="199"/>
      <c r="AA1692" s="218"/>
      <c r="AB1692" s="223">
        <v>0</v>
      </c>
      <c r="AC1692" s="224" t="s">
        <v>40</v>
      </c>
      <c r="AD1692" s="225">
        <f t="shared" si="529"/>
        <v>683</v>
      </c>
      <c r="AE1692" s="226">
        <f>CEILING(AD1692+AD1692*'[1]Nastavení cen'!$J$17,1)</f>
        <v>998</v>
      </c>
      <c r="AF1692" s="226">
        <f t="shared" si="530"/>
        <v>0</v>
      </c>
      <c r="AG1692" s="227"/>
      <c r="AH1692" s="227"/>
      <c r="AI1692" s="227"/>
      <c r="AJ1692" s="228">
        <f t="shared" si="531"/>
        <v>998</v>
      </c>
      <c r="AK1692" s="218"/>
      <c r="AL1692" s="229">
        <f t="shared" si="532"/>
        <v>0</v>
      </c>
      <c r="AM1692" s="204"/>
      <c r="AN1692" s="230" t="s">
        <v>41</v>
      </c>
      <c r="AO1692" s="231" t="s">
        <v>41</v>
      </c>
      <c r="AP1692" s="245" t="s">
        <v>41</v>
      </c>
      <c r="AQ1692" s="233" t="s">
        <v>41</v>
      </c>
      <c r="AR1692" s="234" t="s">
        <v>41</v>
      </c>
      <c r="AS1692" s="235"/>
      <c r="AT1692" s="236"/>
      <c r="AU1692" s="237"/>
      <c r="AV1692" s="238">
        <v>105</v>
      </c>
      <c r="AW1692" s="239">
        <f>'[1]Nastavení cen'!$H$17</f>
        <v>390</v>
      </c>
      <c r="AX1692" s="240"/>
    </row>
    <row r="1693" spans="1:50" ht="17.25" hidden="1" customHeight="1" x14ac:dyDescent="0.3">
      <c r="A1693" s="213"/>
      <c r="B1693" s="214"/>
      <c r="C1693" s="215"/>
      <c r="D1693" s="186"/>
      <c r="E1693" s="184"/>
      <c r="F1693" s="185"/>
      <c r="G1693" s="186"/>
      <c r="H1693" s="186"/>
      <c r="I1693" s="187"/>
      <c r="J1693" s="188"/>
      <c r="K1693" s="216"/>
      <c r="L1693" s="186"/>
      <c r="M1693" s="186"/>
      <c r="N1693" s="187"/>
      <c r="O1693" s="191"/>
      <c r="P1693" s="464" t="s">
        <v>1497</v>
      </c>
      <c r="Q1693" s="218"/>
      <c r="R1693" s="219">
        <f t="shared" si="527"/>
        <v>0</v>
      </c>
      <c r="S1693" s="219">
        <f t="shared" si="528"/>
        <v>7</v>
      </c>
      <c r="T1693" s="195"/>
      <c r="U1693" s="196">
        <v>6</v>
      </c>
      <c r="V1693" s="89">
        <f t="shared" si="560"/>
        <v>0</v>
      </c>
      <c r="W1693" s="220" t="s">
        <v>1810</v>
      </c>
      <c r="X1693" s="221" t="s">
        <v>1814</v>
      </c>
      <c r="Y1693" s="222" t="s">
        <v>1815</v>
      </c>
      <c r="Z1693" s="199"/>
      <c r="AA1693" s="390"/>
      <c r="AB1693" s="223">
        <v>0</v>
      </c>
      <c r="AC1693" s="224" t="s">
        <v>40</v>
      </c>
      <c r="AD1693" s="225">
        <f t="shared" si="529"/>
        <v>559</v>
      </c>
      <c r="AE1693" s="226">
        <f>CEILING(AD1693+AD1693*'[1]Nastavení cen'!$J$17,1)</f>
        <v>817</v>
      </c>
      <c r="AF1693" s="226">
        <f t="shared" si="530"/>
        <v>0</v>
      </c>
      <c r="AG1693" s="241">
        <f>CEILING(AX1693+(AX1693*'[1]Nastavení cen'!$G$17),1)</f>
        <v>1624</v>
      </c>
      <c r="AH1693" s="242">
        <f>CEILING(AG1693*'[1]Nastavení cen'!$K$17,1)+AG1693</f>
        <v>2112</v>
      </c>
      <c r="AI1693" s="242">
        <f t="shared" ref="AI1693:AI1745" si="588">(AB1693*AH1693)</f>
        <v>0</v>
      </c>
      <c r="AJ1693" s="228">
        <f t="shared" si="531"/>
        <v>2929</v>
      </c>
      <c r="AK1693" s="218"/>
      <c r="AL1693" s="229">
        <f t="shared" si="532"/>
        <v>0</v>
      </c>
      <c r="AM1693" s="204"/>
      <c r="AN1693" s="230">
        <v>15</v>
      </c>
      <c r="AO1693" s="231">
        <f t="shared" ref="AO1693:AO1745" si="589">AB1693*AN1693</f>
        <v>0</v>
      </c>
      <c r="AP1693" s="232">
        <v>0.05</v>
      </c>
      <c r="AQ1693" s="233" t="s">
        <v>41</v>
      </c>
      <c r="AR1693" s="234">
        <f t="shared" ref="AR1693:AR1745" si="590">AO1693*AP1693</f>
        <v>0</v>
      </c>
      <c r="AS1693" s="235"/>
      <c r="AT1693" s="236"/>
      <c r="AU1693" s="237"/>
      <c r="AV1693" s="238">
        <v>86</v>
      </c>
      <c r="AW1693" s="239">
        <f>'[1]Nastavení cen'!$H$17</f>
        <v>390</v>
      </c>
      <c r="AX1693" s="240">
        <v>1624</v>
      </c>
    </row>
    <row r="1694" spans="1:50" ht="17.25" hidden="1" customHeight="1" x14ac:dyDescent="0.3">
      <c r="A1694" s="213"/>
      <c r="B1694" s="214"/>
      <c r="C1694" s="215"/>
      <c r="D1694" s="186"/>
      <c r="E1694" s="184"/>
      <c r="F1694" s="185"/>
      <c r="G1694" s="186"/>
      <c r="H1694" s="186"/>
      <c r="I1694" s="187"/>
      <c r="J1694" s="188"/>
      <c r="K1694" s="216"/>
      <c r="L1694" s="186"/>
      <c r="M1694" s="186"/>
      <c r="N1694" s="187"/>
      <c r="O1694" s="191"/>
      <c r="P1694" s="464" t="s">
        <v>1497</v>
      </c>
      <c r="Q1694" s="218"/>
      <c r="R1694" s="219">
        <f t="shared" si="527"/>
        <v>0</v>
      </c>
      <c r="S1694" s="219">
        <f t="shared" si="528"/>
        <v>7</v>
      </c>
      <c r="T1694" s="195"/>
      <c r="U1694" s="196">
        <v>6</v>
      </c>
      <c r="V1694" s="89">
        <f t="shared" si="560"/>
        <v>0</v>
      </c>
      <c r="W1694" s="220" t="s">
        <v>1810</v>
      </c>
      <c r="X1694" s="221" t="s">
        <v>1814</v>
      </c>
      <c r="Y1694" s="222" t="s">
        <v>1816</v>
      </c>
      <c r="Z1694" s="199"/>
      <c r="AA1694" s="390"/>
      <c r="AB1694" s="223">
        <v>0</v>
      </c>
      <c r="AC1694" s="224" t="s">
        <v>40</v>
      </c>
      <c r="AD1694" s="225">
        <f t="shared" si="529"/>
        <v>559</v>
      </c>
      <c r="AE1694" s="226">
        <f>CEILING(AD1694+AD1694*'[1]Nastavení cen'!$J$17,1)</f>
        <v>817</v>
      </c>
      <c r="AF1694" s="226">
        <f t="shared" si="530"/>
        <v>0</v>
      </c>
      <c r="AG1694" s="241">
        <f>CEILING(AX1694+(AX1694*'[1]Nastavení cen'!$G$17),1)</f>
        <v>2738</v>
      </c>
      <c r="AH1694" s="242">
        <f>CEILING(AG1694*'[1]Nastavení cen'!$K$17,1)+AG1694</f>
        <v>3560</v>
      </c>
      <c r="AI1694" s="242">
        <f t="shared" si="588"/>
        <v>0</v>
      </c>
      <c r="AJ1694" s="228">
        <f t="shared" si="531"/>
        <v>4377</v>
      </c>
      <c r="AK1694" s="218"/>
      <c r="AL1694" s="229">
        <f t="shared" si="532"/>
        <v>0</v>
      </c>
      <c r="AM1694" s="204"/>
      <c r="AN1694" s="230">
        <v>15</v>
      </c>
      <c r="AO1694" s="231">
        <f t="shared" si="589"/>
        <v>0</v>
      </c>
      <c r="AP1694" s="232">
        <v>0.05</v>
      </c>
      <c r="AQ1694" s="233" t="s">
        <v>41</v>
      </c>
      <c r="AR1694" s="234">
        <f t="shared" si="590"/>
        <v>0</v>
      </c>
      <c r="AS1694" s="235"/>
      <c r="AT1694" s="236"/>
      <c r="AU1694" s="237"/>
      <c r="AV1694" s="238">
        <v>86</v>
      </c>
      <c r="AW1694" s="239">
        <f>'[1]Nastavení cen'!$H$17</f>
        <v>390</v>
      </c>
      <c r="AX1694" s="240">
        <v>2738</v>
      </c>
    </row>
    <row r="1695" spans="1:50" ht="17.25" hidden="1" customHeight="1" x14ac:dyDescent="0.3">
      <c r="A1695" s="213"/>
      <c r="B1695" s="214"/>
      <c r="C1695" s="215"/>
      <c r="D1695" s="186"/>
      <c r="E1695" s="184"/>
      <c r="F1695" s="185"/>
      <c r="G1695" s="186"/>
      <c r="H1695" s="186"/>
      <c r="I1695" s="187"/>
      <c r="J1695" s="188"/>
      <c r="K1695" s="216"/>
      <c r="L1695" s="186"/>
      <c r="M1695" s="186"/>
      <c r="N1695" s="187"/>
      <c r="O1695" s="191"/>
      <c r="P1695" s="464" t="s">
        <v>1497</v>
      </c>
      <c r="Q1695" s="218"/>
      <c r="R1695" s="219">
        <f t="shared" si="527"/>
        <v>0</v>
      </c>
      <c r="S1695" s="219">
        <f t="shared" si="528"/>
        <v>7</v>
      </c>
      <c r="T1695" s="195"/>
      <c r="U1695" s="196">
        <v>6</v>
      </c>
      <c r="V1695" s="89">
        <f t="shared" si="560"/>
        <v>0</v>
      </c>
      <c r="W1695" s="220" t="s">
        <v>1810</v>
      </c>
      <c r="X1695" s="221" t="s">
        <v>1814</v>
      </c>
      <c r="Y1695" s="222" t="s">
        <v>1817</v>
      </c>
      <c r="Z1695" s="199"/>
      <c r="AA1695" s="390"/>
      <c r="AB1695" s="223">
        <v>0</v>
      </c>
      <c r="AC1695" s="224" t="s">
        <v>40</v>
      </c>
      <c r="AD1695" s="225">
        <f t="shared" si="529"/>
        <v>559</v>
      </c>
      <c r="AE1695" s="226">
        <f>CEILING(AD1695+AD1695*'[1]Nastavení cen'!$J$17,1)</f>
        <v>817</v>
      </c>
      <c r="AF1695" s="226">
        <f t="shared" si="530"/>
        <v>0</v>
      </c>
      <c r="AG1695" s="241">
        <f>CEILING(AX1695+(AX1695*'[1]Nastavení cen'!$G$17),1)</f>
        <v>1369</v>
      </c>
      <c r="AH1695" s="242">
        <f>CEILING(AG1695*'[1]Nastavení cen'!$K$17,1)+AG1695</f>
        <v>1780</v>
      </c>
      <c r="AI1695" s="242">
        <f t="shared" si="588"/>
        <v>0</v>
      </c>
      <c r="AJ1695" s="228">
        <f t="shared" si="531"/>
        <v>2597</v>
      </c>
      <c r="AK1695" s="218"/>
      <c r="AL1695" s="229">
        <f t="shared" si="532"/>
        <v>0</v>
      </c>
      <c r="AM1695" s="204"/>
      <c r="AN1695" s="230">
        <v>15</v>
      </c>
      <c r="AO1695" s="231">
        <f t="shared" si="589"/>
        <v>0</v>
      </c>
      <c r="AP1695" s="232">
        <v>0.05</v>
      </c>
      <c r="AQ1695" s="233" t="s">
        <v>41</v>
      </c>
      <c r="AR1695" s="234">
        <f t="shared" si="590"/>
        <v>0</v>
      </c>
      <c r="AS1695" s="235"/>
      <c r="AT1695" s="236"/>
      <c r="AU1695" s="237"/>
      <c r="AV1695" s="238">
        <v>86</v>
      </c>
      <c r="AW1695" s="239">
        <f>'[1]Nastavení cen'!$H$17</f>
        <v>390</v>
      </c>
      <c r="AX1695" s="240">
        <v>1369</v>
      </c>
    </row>
    <row r="1696" spans="1:50" ht="17.25" hidden="1" customHeight="1" x14ac:dyDescent="0.3">
      <c r="A1696" s="213"/>
      <c r="B1696" s="214"/>
      <c r="C1696" s="215"/>
      <c r="D1696" s="186"/>
      <c r="E1696" s="184"/>
      <c r="F1696" s="185"/>
      <c r="G1696" s="186"/>
      <c r="H1696" s="186"/>
      <c r="I1696" s="187"/>
      <c r="J1696" s="188"/>
      <c r="K1696" s="216"/>
      <c r="L1696" s="186"/>
      <c r="M1696" s="186"/>
      <c r="N1696" s="187"/>
      <c r="O1696" s="191"/>
      <c r="P1696" s="464" t="s">
        <v>1497</v>
      </c>
      <c r="Q1696" s="218"/>
      <c r="R1696" s="219">
        <f t="shared" si="527"/>
        <v>0</v>
      </c>
      <c r="S1696" s="219">
        <f t="shared" si="528"/>
        <v>7</v>
      </c>
      <c r="T1696" s="195"/>
      <c r="U1696" s="196">
        <v>6</v>
      </c>
      <c r="V1696" s="89">
        <f t="shared" si="560"/>
        <v>0</v>
      </c>
      <c r="W1696" s="220" t="s">
        <v>1810</v>
      </c>
      <c r="X1696" s="221" t="s">
        <v>1814</v>
      </c>
      <c r="Y1696" s="222" t="s">
        <v>1818</v>
      </c>
      <c r="Z1696" s="199"/>
      <c r="AA1696" s="390"/>
      <c r="AB1696" s="223">
        <v>0</v>
      </c>
      <c r="AC1696" s="224" t="s">
        <v>40</v>
      </c>
      <c r="AD1696" s="225">
        <f t="shared" si="529"/>
        <v>559</v>
      </c>
      <c r="AE1696" s="226">
        <f>CEILING(AD1696+AD1696*'[1]Nastavení cen'!$J$17,1)</f>
        <v>817</v>
      </c>
      <c r="AF1696" s="226">
        <f t="shared" si="530"/>
        <v>0</v>
      </c>
      <c r="AG1696" s="241">
        <f>CEILING(AX1696+(AX1696*'[1]Nastavení cen'!$G$17),1)</f>
        <v>1098</v>
      </c>
      <c r="AH1696" s="242">
        <f>CEILING(AG1696*'[1]Nastavení cen'!$K$17,1)+AG1696</f>
        <v>1428</v>
      </c>
      <c r="AI1696" s="242">
        <f t="shared" si="588"/>
        <v>0</v>
      </c>
      <c r="AJ1696" s="228">
        <f t="shared" si="531"/>
        <v>2245</v>
      </c>
      <c r="AK1696" s="218"/>
      <c r="AL1696" s="229">
        <f t="shared" si="532"/>
        <v>0</v>
      </c>
      <c r="AM1696" s="204"/>
      <c r="AN1696" s="230">
        <v>15</v>
      </c>
      <c r="AO1696" s="231">
        <f t="shared" si="589"/>
        <v>0</v>
      </c>
      <c r="AP1696" s="232">
        <v>0.05</v>
      </c>
      <c r="AQ1696" s="233" t="s">
        <v>41</v>
      </c>
      <c r="AR1696" s="234">
        <f t="shared" si="590"/>
        <v>0</v>
      </c>
      <c r="AS1696" s="235"/>
      <c r="AT1696" s="236"/>
      <c r="AU1696" s="237"/>
      <c r="AV1696" s="238">
        <v>86</v>
      </c>
      <c r="AW1696" s="239">
        <f>'[1]Nastavení cen'!$H$17</f>
        <v>390</v>
      </c>
      <c r="AX1696" s="240">
        <v>1098</v>
      </c>
    </row>
    <row r="1697" spans="1:50" ht="17.25" hidden="1" customHeight="1" x14ac:dyDescent="0.3">
      <c r="A1697" s="213"/>
      <c r="B1697" s="214"/>
      <c r="C1697" s="215"/>
      <c r="D1697" s="186"/>
      <c r="E1697" s="184"/>
      <c r="F1697" s="185"/>
      <c r="G1697" s="186"/>
      <c r="H1697" s="186"/>
      <c r="I1697" s="187"/>
      <c r="J1697" s="188"/>
      <c r="K1697" s="216"/>
      <c r="L1697" s="186"/>
      <c r="M1697" s="186"/>
      <c r="N1697" s="187"/>
      <c r="O1697" s="191"/>
      <c r="P1697" s="464" t="s">
        <v>1497</v>
      </c>
      <c r="Q1697" s="218"/>
      <c r="R1697" s="219">
        <f t="shared" si="527"/>
        <v>0</v>
      </c>
      <c r="S1697" s="219">
        <f t="shared" si="528"/>
        <v>7</v>
      </c>
      <c r="T1697" s="195"/>
      <c r="U1697" s="196">
        <v>6</v>
      </c>
      <c r="V1697" s="89">
        <f t="shared" si="560"/>
        <v>0</v>
      </c>
      <c r="W1697" s="220" t="s">
        <v>1810</v>
      </c>
      <c r="X1697" s="221" t="s">
        <v>1814</v>
      </c>
      <c r="Y1697" s="222" t="s">
        <v>1819</v>
      </c>
      <c r="Z1697" s="199"/>
      <c r="AA1697" s="390"/>
      <c r="AB1697" s="223">
        <v>0</v>
      </c>
      <c r="AC1697" s="224" t="s">
        <v>40</v>
      </c>
      <c r="AD1697" s="225">
        <f t="shared" si="529"/>
        <v>559</v>
      </c>
      <c r="AE1697" s="226">
        <f>CEILING(AD1697+AD1697*'[1]Nastavení cen'!$J$17,1)</f>
        <v>817</v>
      </c>
      <c r="AF1697" s="226">
        <f t="shared" si="530"/>
        <v>0</v>
      </c>
      <c r="AG1697" s="241">
        <f>CEILING(AX1697+(AX1697*'[1]Nastavení cen'!$G$17),1)</f>
        <v>1212</v>
      </c>
      <c r="AH1697" s="242">
        <f>CEILING(AG1697*'[1]Nastavení cen'!$K$17,1)+AG1697</f>
        <v>1576</v>
      </c>
      <c r="AI1697" s="242">
        <f t="shared" si="588"/>
        <v>0</v>
      </c>
      <c r="AJ1697" s="228">
        <f t="shared" si="531"/>
        <v>2393</v>
      </c>
      <c r="AK1697" s="218"/>
      <c r="AL1697" s="229">
        <f t="shared" si="532"/>
        <v>0</v>
      </c>
      <c r="AM1697" s="204"/>
      <c r="AN1697" s="230">
        <v>15</v>
      </c>
      <c r="AO1697" s="231">
        <f t="shared" si="589"/>
        <v>0</v>
      </c>
      <c r="AP1697" s="232">
        <v>0.05</v>
      </c>
      <c r="AQ1697" s="233" t="s">
        <v>41</v>
      </c>
      <c r="AR1697" s="234">
        <f t="shared" si="590"/>
        <v>0</v>
      </c>
      <c r="AS1697" s="235"/>
      <c r="AT1697" s="236"/>
      <c r="AU1697" s="237"/>
      <c r="AV1697" s="238">
        <v>86</v>
      </c>
      <c r="AW1697" s="239">
        <f>'[1]Nastavení cen'!$H$17</f>
        <v>390</v>
      </c>
      <c r="AX1697" s="240">
        <v>1212</v>
      </c>
    </row>
    <row r="1698" spans="1:50" ht="17.25" hidden="1" customHeight="1" x14ac:dyDescent="0.3">
      <c r="A1698" s="213"/>
      <c r="B1698" s="214"/>
      <c r="C1698" s="215"/>
      <c r="D1698" s="186"/>
      <c r="E1698" s="184"/>
      <c r="F1698" s="185"/>
      <c r="G1698" s="186"/>
      <c r="H1698" s="186"/>
      <c r="I1698" s="187"/>
      <c r="J1698" s="188"/>
      <c r="K1698" s="216"/>
      <c r="L1698" s="186"/>
      <c r="M1698" s="186"/>
      <c r="N1698" s="187"/>
      <c r="O1698" s="191"/>
      <c r="P1698" s="464" t="s">
        <v>1497</v>
      </c>
      <c r="Q1698" s="218"/>
      <c r="R1698" s="219">
        <f t="shared" si="527"/>
        <v>0</v>
      </c>
      <c r="S1698" s="219">
        <f t="shared" si="528"/>
        <v>7</v>
      </c>
      <c r="T1698" s="195"/>
      <c r="U1698" s="196">
        <v>6</v>
      </c>
      <c r="V1698" s="89">
        <f t="shared" si="560"/>
        <v>0</v>
      </c>
      <c r="W1698" s="220" t="s">
        <v>1810</v>
      </c>
      <c r="X1698" s="221" t="s">
        <v>1814</v>
      </c>
      <c r="Y1698" s="222" t="s">
        <v>1820</v>
      </c>
      <c r="Z1698" s="199"/>
      <c r="AA1698" s="390"/>
      <c r="AB1698" s="223">
        <v>0</v>
      </c>
      <c r="AC1698" s="224" t="s">
        <v>40</v>
      </c>
      <c r="AD1698" s="225">
        <f t="shared" si="529"/>
        <v>559</v>
      </c>
      <c r="AE1698" s="226">
        <f>CEILING(AD1698+AD1698*'[1]Nastavení cen'!$J$17,1)</f>
        <v>817</v>
      </c>
      <c r="AF1698" s="226">
        <f t="shared" si="530"/>
        <v>0</v>
      </c>
      <c r="AG1698" s="241">
        <f>CEILING(AX1698+(AX1698*'[1]Nastavení cen'!$G$17),1)</f>
        <v>1450</v>
      </c>
      <c r="AH1698" s="242">
        <f>CEILING(AG1698*'[1]Nastavení cen'!$K$17,1)+AG1698</f>
        <v>1885</v>
      </c>
      <c r="AI1698" s="242">
        <f t="shared" si="588"/>
        <v>0</v>
      </c>
      <c r="AJ1698" s="228">
        <f t="shared" si="531"/>
        <v>2702</v>
      </c>
      <c r="AK1698" s="218"/>
      <c r="AL1698" s="229">
        <f t="shared" si="532"/>
        <v>0</v>
      </c>
      <c r="AM1698" s="204"/>
      <c r="AN1698" s="230">
        <v>15</v>
      </c>
      <c r="AO1698" s="231">
        <f t="shared" si="589"/>
        <v>0</v>
      </c>
      <c r="AP1698" s="232">
        <v>0.05</v>
      </c>
      <c r="AQ1698" s="233" t="s">
        <v>41</v>
      </c>
      <c r="AR1698" s="234">
        <f t="shared" si="590"/>
        <v>0</v>
      </c>
      <c r="AS1698" s="235"/>
      <c r="AT1698" s="236"/>
      <c r="AU1698" s="237"/>
      <c r="AV1698" s="238">
        <v>86</v>
      </c>
      <c r="AW1698" s="239">
        <f>'[1]Nastavení cen'!$H$17</f>
        <v>390</v>
      </c>
      <c r="AX1698" s="240">
        <v>1450</v>
      </c>
    </row>
    <row r="1699" spans="1:50" ht="17.25" hidden="1" customHeight="1" x14ac:dyDescent="0.3">
      <c r="A1699" s="213"/>
      <c r="B1699" s="214"/>
      <c r="C1699" s="215"/>
      <c r="D1699" s="186"/>
      <c r="E1699" s="184"/>
      <c r="F1699" s="185"/>
      <c r="G1699" s="186"/>
      <c r="H1699" s="186"/>
      <c r="I1699" s="187"/>
      <c r="J1699" s="188"/>
      <c r="K1699" s="216"/>
      <c r="L1699" s="186"/>
      <c r="M1699" s="186"/>
      <c r="N1699" s="187"/>
      <c r="O1699" s="191"/>
      <c r="P1699" s="464" t="s">
        <v>1497</v>
      </c>
      <c r="Q1699" s="218"/>
      <c r="R1699" s="219">
        <f t="shared" si="527"/>
        <v>0</v>
      </c>
      <c r="S1699" s="219">
        <f t="shared" si="528"/>
        <v>7</v>
      </c>
      <c r="T1699" s="195"/>
      <c r="U1699" s="196">
        <v>6</v>
      </c>
      <c r="V1699" s="89">
        <f t="shared" si="560"/>
        <v>0</v>
      </c>
      <c r="W1699" s="220" t="s">
        <v>1810</v>
      </c>
      <c r="X1699" s="221" t="s">
        <v>1814</v>
      </c>
      <c r="Y1699" s="222" t="s">
        <v>1821</v>
      </c>
      <c r="Z1699" s="199"/>
      <c r="AA1699" s="390"/>
      <c r="AB1699" s="223">
        <v>0</v>
      </c>
      <c r="AC1699" s="224" t="s">
        <v>40</v>
      </c>
      <c r="AD1699" s="225">
        <f t="shared" si="529"/>
        <v>559</v>
      </c>
      <c r="AE1699" s="226">
        <f>CEILING(AD1699+AD1699*'[1]Nastavení cen'!$J$17,1)</f>
        <v>817</v>
      </c>
      <c r="AF1699" s="226">
        <f t="shared" si="530"/>
        <v>0</v>
      </c>
      <c r="AG1699" s="241">
        <f>CEILING(AX1699+(AX1699*'[1]Nastavení cen'!$G$17),1)</f>
        <v>1058</v>
      </c>
      <c r="AH1699" s="242">
        <f>CEILING(AG1699*'[1]Nastavení cen'!$K$17,1)+AG1699</f>
        <v>1376</v>
      </c>
      <c r="AI1699" s="242">
        <f t="shared" si="588"/>
        <v>0</v>
      </c>
      <c r="AJ1699" s="228">
        <f t="shared" si="531"/>
        <v>2193</v>
      </c>
      <c r="AK1699" s="218"/>
      <c r="AL1699" s="229">
        <f t="shared" si="532"/>
        <v>0</v>
      </c>
      <c r="AM1699" s="204"/>
      <c r="AN1699" s="230">
        <v>15</v>
      </c>
      <c r="AO1699" s="231">
        <f t="shared" si="589"/>
        <v>0</v>
      </c>
      <c r="AP1699" s="232">
        <v>0.05</v>
      </c>
      <c r="AQ1699" s="233" t="s">
        <v>41</v>
      </c>
      <c r="AR1699" s="234">
        <f t="shared" si="590"/>
        <v>0</v>
      </c>
      <c r="AS1699" s="235"/>
      <c r="AT1699" s="236"/>
      <c r="AU1699" s="237"/>
      <c r="AV1699" s="238">
        <v>86</v>
      </c>
      <c r="AW1699" s="239">
        <f>'[1]Nastavení cen'!$H$17</f>
        <v>390</v>
      </c>
      <c r="AX1699" s="240">
        <v>1058</v>
      </c>
    </row>
    <row r="1700" spans="1:50" ht="17.25" hidden="1" customHeight="1" x14ac:dyDescent="0.3">
      <c r="A1700" s="213"/>
      <c r="B1700" s="214"/>
      <c r="C1700" s="215"/>
      <c r="D1700" s="186"/>
      <c r="E1700" s="184"/>
      <c r="F1700" s="185"/>
      <c r="G1700" s="186"/>
      <c r="H1700" s="186"/>
      <c r="I1700" s="187"/>
      <c r="J1700" s="188"/>
      <c r="K1700" s="216"/>
      <c r="L1700" s="186"/>
      <c r="M1700" s="186"/>
      <c r="N1700" s="187"/>
      <c r="O1700" s="191"/>
      <c r="P1700" s="464" t="s">
        <v>1497</v>
      </c>
      <c r="Q1700" s="218"/>
      <c r="R1700" s="219">
        <f t="shared" si="527"/>
        <v>0</v>
      </c>
      <c r="S1700" s="219">
        <f t="shared" si="528"/>
        <v>7</v>
      </c>
      <c r="T1700" s="195"/>
      <c r="U1700" s="196">
        <v>6</v>
      </c>
      <c r="V1700" s="89">
        <f t="shared" si="560"/>
        <v>0</v>
      </c>
      <c r="W1700" s="220" t="s">
        <v>1810</v>
      </c>
      <c r="X1700" s="221" t="s">
        <v>1814</v>
      </c>
      <c r="Y1700" s="222" t="s">
        <v>1822</v>
      </c>
      <c r="Z1700" s="199"/>
      <c r="AA1700" s="390"/>
      <c r="AB1700" s="223">
        <v>0</v>
      </c>
      <c r="AC1700" s="224" t="s">
        <v>40</v>
      </c>
      <c r="AD1700" s="225">
        <f t="shared" si="529"/>
        <v>559</v>
      </c>
      <c r="AE1700" s="226">
        <f>CEILING(AD1700+AD1700*'[1]Nastavení cen'!$J$17,1)</f>
        <v>817</v>
      </c>
      <c r="AF1700" s="226">
        <f t="shared" si="530"/>
        <v>0</v>
      </c>
      <c r="AG1700" s="241">
        <f>CEILING(AX1700+(AX1700*'[1]Nastavení cen'!$G$17),1)</f>
        <v>1181</v>
      </c>
      <c r="AH1700" s="242">
        <f>CEILING(AG1700*'[1]Nastavení cen'!$K$17,1)+AG1700</f>
        <v>1536</v>
      </c>
      <c r="AI1700" s="242">
        <f t="shared" si="588"/>
        <v>0</v>
      </c>
      <c r="AJ1700" s="228">
        <f t="shared" si="531"/>
        <v>2353</v>
      </c>
      <c r="AK1700" s="218"/>
      <c r="AL1700" s="229">
        <f t="shared" si="532"/>
        <v>0</v>
      </c>
      <c r="AM1700" s="204"/>
      <c r="AN1700" s="230">
        <v>15</v>
      </c>
      <c r="AO1700" s="231">
        <f t="shared" si="589"/>
        <v>0</v>
      </c>
      <c r="AP1700" s="232">
        <v>0.05</v>
      </c>
      <c r="AQ1700" s="233" t="s">
        <v>41</v>
      </c>
      <c r="AR1700" s="234">
        <f t="shared" si="590"/>
        <v>0</v>
      </c>
      <c r="AS1700" s="235"/>
      <c r="AT1700" s="236"/>
      <c r="AU1700" s="237"/>
      <c r="AV1700" s="238">
        <v>86</v>
      </c>
      <c r="AW1700" s="239">
        <f>'[1]Nastavení cen'!$H$17</f>
        <v>390</v>
      </c>
      <c r="AX1700" s="240">
        <v>1181</v>
      </c>
    </row>
    <row r="1701" spans="1:50" ht="17.25" hidden="1" customHeight="1" x14ac:dyDescent="0.3">
      <c r="A1701" s="213"/>
      <c r="B1701" s="214"/>
      <c r="C1701" s="215"/>
      <c r="D1701" s="186"/>
      <c r="E1701" s="184"/>
      <c r="F1701" s="185"/>
      <c r="G1701" s="186"/>
      <c r="H1701" s="186"/>
      <c r="I1701" s="187"/>
      <c r="J1701" s="188"/>
      <c r="K1701" s="216"/>
      <c r="L1701" s="186"/>
      <c r="M1701" s="186"/>
      <c r="N1701" s="187"/>
      <c r="O1701" s="191"/>
      <c r="P1701" s="464" t="s">
        <v>1497</v>
      </c>
      <c r="Q1701" s="218"/>
      <c r="R1701" s="219">
        <f t="shared" si="527"/>
        <v>0</v>
      </c>
      <c r="S1701" s="219">
        <f t="shared" si="528"/>
        <v>7</v>
      </c>
      <c r="T1701" s="195"/>
      <c r="U1701" s="196">
        <v>6</v>
      </c>
      <c r="V1701" s="89">
        <f t="shared" si="560"/>
        <v>0</v>
      </c>
      <c r="W1701" s="220" t="s">
        <v>1810</v>
      </c>
      <c r="X1701" s="221" t="s">
        <v>1814</v>
      </c>
      <c r="Y1701" s="222" t="s">
        <v>1823</v>
      </c>
      <c r="Z1701" s="199"/>
      <c r="AA1701" s="390"/>
      <c r="AB1701" s="223">
        <v>0</v>
      </c>
      <c r="AC1701" s="224" t="s">
        <v>40</v>
      </c>
      <c r="AD1701" s="225">
        <f t="shared" si="529"/>
        <v>559</v>
      </c>
      <c r="AE1701" s="226">
        <f>CEILING(AD1701+AD1701*'[1]Nastavení cen'!$J$17,1)</f>
        <v>817</v>
      </c>
      <c r="AF1701" s="226">
        <f t="shared" si="530"/>
        <v>0</v>
      </c>
      <c r="AG1701" s="241">
        <f>CEILING(AX1701+(AX1701*'[1]Nastavení cen'!$G$17),1)</f>
        <v>1266</v>
      </c>
      <c r="AH1701" s="242">
        <f>CEILING(AG1701*'[1]Nastavení cen'!$K$17,1)+AG1701</f>
        <v>1646</v>
      </c>
      <c r="AI1701" s="242">
        <f t="shared" si="588"/>
        <v>0</v>
      </c>
      <c r="AJ1701" s="228">
        <f t="shared" si="531"/>
        <v>2463</v>
      </c>
      <c r="AK1701" s="218"/>
      <c r="AL1701" s="229">
        <f t="shared" si="532"/>
        <v>0</v>
      </c>
      <c r="AM1701" s="204"/>
      <c r="AN1701" s="230">
        <v>15</v>
      </c>
      <c r="AO1701" s="231">
        <f t="shared" si="589"/>
        <v>0</v>
      </c>
      <c r="AP1701" s="232">
        <v>0.05</v>
      </c>
      <c r="AQ1701" s="233" t="s">
        <v>41</v>
      </c>
      <c r="AR1701" s="234">
        <f t="shared" si="590"/>
        <v>0</v>
      </c>
      <c r="AS1701" s="235"/>
      <c r="AT1701" s="236"/>
      <c r="AU1701" s="237"/>
      <c r="AV1701" s="238">
        <v>86</v>
      </c>
      <c r="AW1701" s="239">
        <f>'[1]Nastavení cen'!$H$17</f>
        <v>390</v>
      </c>
      <c r="AX1701" s="240">
        <v>1266</v>
      </c>
    </row>
    <row r="1702" spans="1:50" ht="17.25" hidden="1" customHeight="1" x14ac:dyDescent="0.3">
      <c r="A1702" s="213"/>
      <c r="B1702" s="214"/>
      <c r="C1702" s="215"/>
      <c r="D1702" s="186"/>
      <c r="E1702" s="184"/>
      <c r="F1702" s="185"/>
      <c r="G1702" s="186"/>
      <c r="H1702" s="186"/>
      <c r="I1702" s="187"/>
      <c r="J1702" s="188"/>
      <c r="K1702" s="216"/>
      <c r="L1702" s="186"/>
      <c r="M1702" s="186"/>
      <c r="N1702" s="187"/>
      <c r="O1702" s="191"/>
      <c r="P1702" s="464" t="s">
        <v>1497</v>
      </c>
      <c r="Q1702" s="218"/>
      <c r="R1702" s="219">
        <f t="shared" si="527"/>
        <v>0</v>
      </c>
      <c r="S1702" s="219">
        <f t="shared" si="528"/>
        <v>7</v>
      </c>
      <c r="T1702" s="195"/>
      <c r="U1702" s="196">
        <v>6</v>
      </c>
      <c r="V1702" s="89">
        <f t="shared" si="560"/>
        <v>0</v>
      </c>
      <c r="W1702" s="220" t="s">
        <v>1810</v>
      </c>
      <c r="X1702" s="221" t="s">
        <v>1814</v>
      </c>
      <c r="Y1702" s="222" t="s">
        <v>1824</v>
      </c>
      <c r="Z1702" s="199"/>
      <c r="AA1702" s="390"/>
      <c r="AB1702" s="223">
        <v>0</v>
      </c>
      <c r="AC1702" s="224" t="s">
        <v>40</v>
      </c>
      <c r="AD1702" s="225">
        <f t="shared" si="529"/>
        <v>559</v>
      </c>
      <c r="AE1702" s="226">
        <f>CEILING(AD1702+AD1702*'[1]Nastavení cen'!$J$17,1)</f>
        <v>817</v>
      </c>
      <c r="AF1702" s="226">
        <f t="shared" si="530"/>
        <v>0</v>
      </c>
      <c r="AG1702" s="241">
        <f>CEILING(AX1702+(AX1702*'[1]Nastavení cen'!$G$17),1)</f>
        <v>3838</v>
      </c>
      <c r="AH1702" s="242">
        <f>CEILING(AG1702*'[1]Nastavení cen'!$K$17,1)+AG1702</f>
        <v>4990</v>
      </c>
      <c r="AI1702" s="242">
        <f t="shared" si="588"/>
        <v>0</v>
      </c>
      <c r="AJ1702" s="228">
        <f t="shared" si="531"/>
        <v>5807</v>
      </c>
      <c r="AK1702" s="218"/>
      <c r="AL1702" s="229">
        <f t="shared" si="532"/>
        <v>0</v>
      </c>
      <c r="AM1702" s="204"/>
      <c r="AN1702" s="230">
        <v>15</v>
      </c>
      <c r="AO1702" s="231">
        <f t="shared" si="589"/>
        <v>0</v>
      </c>
      <c r="AP1702" s="232">
        <v>0.05</v>
      </c>
      <c r="AQ1702" s="233" t="s">
        <v>41</v>
      </c>
      <c r="AR1702" s="234">
        <f t="shared" si="590"/>
        <v>0</v>
      </c>
      <c r="AS1702" s="235"/>
      <c r="AT1702" s="236"/>
      <c r="AU1702" s="237"/>
      <c r="AV1702" s="238">
        <v>86</v>
      </c>
      <c r="AW1702" s="239">
        <f>'[1]Nastavení cen'!$H$17</f>
        <v>390</v>
      </c>
      <c r="AX1702" s="240">
        <v>3838</v>
      </c>
    </row>
    <row r="1703" spans="1:50" ht="17.25" hidden="1" customHeight="1" x14ac:dyDescent="0.3">
      <c r="A1703" s="213"/>
      <c r="B1703" s="214"/>
      <c r="C1703" s="215"/>
      <c r="D1703" s="186"/>
      <c r="E1703" s="184"/>
      <c r="F1703" s="185"/>
      <c r="G1703" s="186"/>
      <c r="H1703" s="186"/>
      <c r="I1703" s="187"/>
      <c r="J1703" s="188"/>
      <c r="K1703" s="216"/>
      <c r="L1703" s="186"/>
      <c r="M1703" s="186"/>
      <c r="N1703" s="187"/>
      <c r="O1703" s="191"/>
      <c r="P1703" s="464" t="s">
        <v>1497</v>
      </c>
      <c r="Q1703" s="218"/>
      <c r="R1703" s="219">
        <f t="shared" si="527"/>
        <v>0</v>
      </c>
      <c r="S1703" s="219">
        <f t="shared" si="528"/>
        <v>7</v>
      </c>
      <c r="T1703" s="195"/>
      <c r="U1703" s="196">
        <v>6</v>
      </c>
      <c r="V1703" s="89">
        <f t="shared" si="560"/>
        <v>0</v>
      </c>
      <c r="W1703" s="220" t="s">
        <v>1810</v>
      </c>
      <c r="X1703" s="221" t="s">
        <v>1814</v>
      </c>
      <c r="Y1703" s="222" t="s">
        <v>1825</v>
      </c>
      <c r="Z1703" s="199"/>
      <c r="AA1703" s="390"/>
      <c r="AB1703" s="223">
        <v>0</v>
      </c>
      <c r="AC1703" s="224" t="s">
        <v>40</v>
      </c>
      <c r="AD1703" s="225">
        <f t="shared" si="529"/>
        <v>559</v>
      </c>
      <c r="AE1703" s="226">
        <f>CEILING(AD1703+AD1703*'[1]Nastavení cen'!$J$17,1)</f>
        <v>817</v>
      </c>
      <c r="AF1703" s="226">
        <f t="shared" si="530"/>
        <v>0</v>
      </c>
      <c r="AG1703" s="241">
        <f>CEILING(AX1703+(AX1703*'[1]Nastavení cen'!$G$17),1)</f>
        <v>1530</v>
      </c>
      <c r="AH1703" s="242">
        <f>CEILING(AG1703*'[1]Nastavení cen'!$K$17,1)+AG1703</f>
        <v>1989</v>
      </c>
      <c r="AI1703" s="242">
        <f t="shared" si="588"/>
        <v>0</v>
      </c>
      <c r="AJ1703" s="228">
        <f t="shared" si="531"/>
        <v>2806</v>
      </c>
      <c r="AK1703" s="218"/>
      <c r="AL1703" s="229">
        <f t="shared" si="532"/>
        <v>0</v>
      </c>
      <c r="AM1703" s="204"/>
      <c r="AN1703" s="230">
        <v>15</v>
      </c>
      <c r="AO1703" s="231">
        <f t="shared" si="589"/>
        <v>0</v>
      </c>
      <c r="AP1703" s="232">
        <v>0.05</v>
      </c>
      <c r="AQ1703" s="233" t="s">
        <v>41</v>
      </c>
      <c r="AR1703" s="234">
        <f t="shared" si="590"/>
        <v>0</v>
      </c>
      <c r="AS1703" s="235"/>
      <c r="AT1703" s="236"/>
      <c r="AU1703" s="237"/>
      <c r="AV1703" s="238">
        <v>86</v>
      </c>
      <c r="AW1703" s="239">
        <f>'[1]Nastavení cen'!$H$17</f>
        <v>390</v>
      </c>
      <c r="AX1703" s="240">
        <v>1530</v>
      </c>
    </row>
    <row r="1704" spans="1:50" ht="17.25" hidden="1" customHeight="1" x14ac:dyDescent="0.3">
      <c r="A1704" s="213"/>
      <c r="B1704" s="214"/>
      <c r="C1704" s="215"/>
      <c r="D1704" s="186"/>
      <c r="E1704" s="184"/>
      <c r="F1704" s="185"/>
      <c r="G1704" s="186"/>
      <c r="H1704" s="186"/>
      <c r="I1704" s="187"/>
      <c r="J1704" s="188"/>
      <c r="K1704" s="216"/>
      <c r="L1704" s="186"/>
      <c r="M1704" s="186"/>
      <c r="N1704" s="187"/>
      <c r="O1704" s="191"/>
      <c r="P1704" s="464" t="s">
        <v>1497</v>
      </c>
      <c r="Q1704" s="218"/>
      <c r="R1704" s="219">
        <f t="shared" si="527"/>
        <v>0</v>
      </c>
      <c r="S1704" s="219">
        <f t="shared" si="528"/>
        <v>7</v>
      </c>
      <c r="T1704" s="195"/>
      <c r="U1704" s="196">
        <v>6</v>
      </c>
      <c r="V1704" s="89">
        <f t="shared" si="560"/>
        <v>0</v>
      </c>
      <c r="W1704" s="220" t="s">
        <v>1810</v>
      </c>
      <c r="X1704" s="221" t="s">
        <v>1814</v>
      </c>
      <c r="Y1704" s="222" t="s">
        <v>1826</v>
      </c>
      <c r="Z1704" s="199"/>
      <c r="AA1704" s="390"/>
      <c r="AB1704" s="223">
        <v>0</v>
      </c>
      <c r="AC1704" s="224" t="s">
        <v>40</v>
      </c>
      <c r="AD1704" s="225">
        <f t="shared" si="529"/>
        <v>559</v>
      </c>
      <c r="AE1704" s="226">
        <f>CEILING(AD1704+AD1704*'[1]Nastavení cen'!$J$17,1)</f>
        <v>817</v>
      </c>
      <c r="AF1704" s="226">
        <f t="shared" si="530"/>
        <v>0</v>
      </c>
      <c r="AG1704" s="241">
        <f>CEILING(AX1704+(AX1704*'[1]Nastavení cen'!$G$17),1)</f>
        <v>2779</v>
      </c>
      <c r="AH1704" s="242">
        <f>CEILING(AG1704*'[1]Nastavení cen'!$K$17,1)+AG1704</f>
        <v>3613</v>
      </c>
      <c r="AI1704" s="242">
        <f t="shared" si="588"/>
        <v>0</v>
      </c>
      <c r="AJ1704" s="228">
        <f t="shared" si="531"/>
        <v>4430</v>
      </c>
      <c r="AK1704" s="218"/>
      <c r="AL1704" s="229">
        <f t="shared" si="532"/>
        <v>0</v>
      </c>
      <c r="AM1704" s="204"/>
      <c r="AN1704" s="230">
        <v>15</v>
      </c>
      <c r="AO1704" s="231">
        <f t="shared" si="589"/>
        <v>0</v>
      </c>
      <c r="AP1704" s="232">
        <v>0.05</v>
      </c>
      <c r="AQ1704" s="233" t="s">
        <v>41</v>
      </c>
      <c r="AR1704" s="234">
        <f t="shared" si="590"/>
        <v>0</v>
      </c>
      <c r="AS1704" s="235"/>
      <c r="AT1704" s="236"/>
      <c r="AU1704" s="237"/>
      <c r="AV1704" s="238">
        <v>86</v>
      </c>
      <c r="AW1704" s="239">
        <f>'[1]Nastavení cen'!$H$17</f>
        <v>390</v>
      </c>
      <c r="AX1704" s="240">
        <v>2779</v>
      </c>
    </row>
    <row r="1705" spans="1:50" ht="17.25" hidden="1" customHeight="1" x14ac:dyDescent="0.3">
      <c r="A1705" s="213"/>
      <c r="B1705" s="214"/>
      <c r="C1705" s="215"/>
      <c r="D1705" s="186"/>
      <c r="E1705" s="184"/>
      <c r="F1705" s="185"/>
      <c r="G1705" s="186"/>
      <c r="H1705" s="186"/>
      <c r="I1705" s="187"/>
      <c r="J1705" s="188"/>
      <c r="K1705" s="216"/>
      <c r="L1705" s="186"/>
      <c r="M1705" s="186"/>
      <c r="N1705" s="187"/>
      <c r="O1705" s="191"/>
      <c r="P1705" s="464" t="s">
        <v>1497</v>
      </c>
      <c r="Q1705" s="218"/>
      <c r="R1705" s="219">
        <f t="shared" si="527"/>
        <v>0</v>
      </c>
      <c r="S1705" s="219">
        <f t="shared" si="528"/>
        <v>7</v>
      </c>
      <c r="T1705" s="195"/>
      <c r="U1705" s="196">
        <v>6</v>
      </c>
      <c r="V1705" s="89">
        <f t="shared" si="560"/>
        <v>0</v>
      </c>
      <c r="W1705" s="220" t="s">
        <v>1810</v>
      </c>
      <c r="X1705" s="221" t="s">
        <v>1814</v>
      </c>
      <c r="Y1705" s="222" t="s">
        <v>1827</v>
      </c>
      <c r="Z1705" s="199"/>
      <c r="AA1705" s="390"/>
      <c r="AB1705" s="223">
        <v>0</v>
      </c>
      <c r="AC1705" s="224" t="s">
        <v>40</v>
      </c>
      <c r="AD1705" s="225">
        <f t="shared" si="529"/>
        <v>559</v>
      </c>
      <c r="AE1705" s="226">
        <f>CEILING(AD1705+AD1705*'[1]Nastavení cen'!$J$17,1)</f>
        <v>817</v>
      </c>
      <c r="AF1705" s="226">
        <f t="shared" si="530"/>
        <v>0</v>
      </c>
      <c r="AG1705" s="241">
        <f>CEILING(AX1705+(AX1705*'[1]Nastavení cen'!$G$17),1)</f>
        <v>9579</v>
      </c>
      <c r="AH1705" s="242">
        <f>CEILING(AG1705*'[1]Nastavení cen'!$K$17,1)+AG1705</f>
        <v>12453</v>
      </c>
      <c r="AI1705" s="242">
        <f t="shared" si="588"/>
        <v>0</v>
      </c>
      <c r="AJ1705" s="228">
        <f t="shared" si="531"/>
        <v>13270</v>
      </c>
      <c r="AK1705" s="218"/>
      <c r="AL1705" s="229">
        <f t="shared" si="532"/>
        <v>0</v>
      </c>
      <c r="AM1705" s="204"/>
      <c r="AN1705" s="230">
        <v>15</v>
      </c>
      <c r="AO1705" s="231">
        <f t="shared" si="589"/>
        <v>0</v>
      </c>
      <c r="AP1705" s="232">
        <v>0.05</v>
      </c>
      <c r="AQ1705" s="233" t="s">
        <v>41</v>
      </c>
      <c r="AR1705" s="234">
        <f t="shared" si="590"/>
        <v>0</v>
      </c>
      <c r="AS1705" s="235"/>
      <c r="AT1705" s="236"/>
      <c r="AU1705" s="237"/>
      <c r="AV1705" s="238">
        <v>86</v>
      </c>
      <c r="AW1705" s="239">
        <f>'[1]Nastavení cen'!$H$17</f>
        <v>390</v>
      </c>
      <c r="AX1705" s="240">
        <v>9579</v>
      </c>
    </row>
    <row r="1706" spans="1:50" ht="17.25" hidden="1" customHeight="1" x14ac:dyDescent="0.3">
      <c r="A1706" s="213"/>
      <c r="B1706" s="214"/>
      <c r="C1706" s="215"/>
      <c r="D1706" s="186"/>
      <c r="E1706" s="184"/>
      <c r="F1706" s="185"/>
      <c r="G1706" s="186"/>
      <c r="H1706" s="186"/>
      <c r="I1706" s="187"/>
      <c r="J1706" s="188"/>
      <c r="K1706" s="216"/>
      <c r="L1706" s="186"/>
      <c r="M1706" s="186"/>
      <c r="N1706" s="187"/>
      <c r="O1706" s="191"/>
      <c r="P1706" s="464" t="s">
        <v>1497</v>
      </c>
      <c r="Q1706" s="218"/>
      <c r="R1706" s="219">
        <f t="shared" si="527"/>
        <v>0</v>
      </c>
      <c r="S1706" s="219">
        <f t="shared" si="528"/>
        <v>7</v>
      </c>
      <c r="T1706" s="195"/>
      <c r="U1706" s="196">
        <v>6</v>
      </c>
      <c r="V1706" s="89">
        <f t="shared" si="560"/>
        <v>0</v>
      </c>
      <c r="W1706" s="220" t="s">
        <v>1810</v>
      </c>
      <c r="X1706" s="221" t="s">
        <v>1814</v>
      </c>
      <c r="Y1706" s="222" t="s">
        <v>1828</v>
      </c>
      <c r="Z1706" s="199"/>
      <c r="AA1706" s="390"/>
      <c r="AB1706" s="223">
        <v>0</v>
      </c>
      <c r="AC1706" s="224" t="s">
        <v>40</v>
      </c>
      <c r="AD1706" s="225">
        <f t="shared" si="529"/>
        <v>559</v>
      </c>
      <c r="AE1706" s="226">
        <f>CEILING(AD1706+AD1706*'[1]Nastavení cen'!$J$17,1)</f>
        <v>817</v>
      </c>
      <c r="AF1706" s="226">
        <f t="shared" si="530"/>
        <v>0</v>
      </c>
      <c r="AG1706" s="241">
        <f>CEILING(AX1706+(AX1706*'[1]Nastavení cen'!$G$17),1)</f>
        <v>2617</v>
      </c>
      <c r="AH1706" s="242">
        <f>CEILING(AG1706*'[1]Nastavení cen'!$K$17,1)+AG1706</f>
        <v>3403</v>
      </c>
      <c r="AI1706" s="242">
        <f t="shared" si="588"/>
        <v>0</v>
      </c>
      <c r="AJ1706" s="228">
        <f t="shared" si="531"/>
        <v>4220</v>
      </c>
      <c r="AK1706" s="218"/>
      <c r="AL1706" s="229">
        <f t="shared" si="532"/>
        <v>0</v>
      </c>
      <c r="AM1706" s="204"/>
      <c r="AN1706" s="230">
        <v>15</v>
      </c>
      <c r="AO1706" s="231">
        <f t="shared" si="589"/>
        <v>0</v>
      </c>
      <c r="AP1706" s="232">
        <v>0.05</v>
      </c>
      <c r="AQ1706" s="233" t="s">
        <v>41</v>
      </c>
      <c r="AR1706" s="234">
        <f t="shared" si="590"/>
        <v>0</v>
      </c>
      <c r="AS1706" s="235"/>
      <c r="AT1706" s="236"/>
      <c r="AU1706" s="237"/>
      <c r="AV1706" s="238">
        <v>86</v>
      </c>
      <c r="AW1706" s="239">
        <f>'[1]Nastavení cen'!$H$17</f>
        <v>390</v>
      </c>
      <c r="AX1706" s="240">
        <v>2617</v>
      </c>
    </row>
    <row r="1707" spans="1:50" ht="17.25" hidden="1" customHeight="1" x14ac:dyDescent="0.3">
      <c r="A1707" s="213"/>
      <c r="B1707" s="214"/>
      <c r="C1707" s="215"/>
      <c r="D1707" s="186"/>
      <c r="E1707" s="184"/>
      <c r="F1707" s="185"/>
      <c r="G1707" s="186"/>
      <c r="H1707" s="186"/>
      <c r="I1707" s="187"/>
      <c r="J1707" s="188"/>
      <c r="K1707" s="216"/>
      <c r="L1707" s="186"/>
      <c r="M1707" s="186"/>
      <c r="N1707" s="187"/>
      <c r="O1707" s="191"/>
      <c r="P1707" s="464" t="s">
        <v>1497</v>
      </c>
      <c r="Q1707" s="218"/>
      <c r="R1707" s="219">
        <f t="shared" si="527"/>
        <v>0</v>
      </c>
      <c r="S1707" s="219">
        <f t="shared" si="528"/>
        <v>7</v>
      </c>
      <c r="T1707" s="195"/>
      <c r="U1707" s="196">
        <v>6</v>
      </c>
      <c r="V1707" s="89">
        <f t="shared" si="560"/>
        <v>0</v>
      </c>
      <c r="W1707" s="220" t="s">
        <v>1810</v>
      </c>
      <c r="X1707" s="221" t="s">
        <v>1814</v>
      </c>
      <c r="Y1707" s="222" t="s">
        <v>1829</v>
      </c>
      <c r="Z1707" s="199"/>
      <c r="AA1707" s="390"/>
      <c r="AB1707" s="223">
        <v>0</v>
      </c>
      <c r="AC1707" s="224" t="s">
        <v>40</v>
      </c>
      <c r="AD1707" s="225">
        <f t="shared" si="529"/>
        <v>559</v>
      </c>
      <c r="AE1707" s="226">
        <f>CEILING(AD1707+AD1707*'[1]Nastavení cen'!$J$17,1)</f>
        <v>817</v>
      </c>
      <c r="AF1707" s="226">
        <f t="shared" si="530"/>
        <v>0</v>
      </c>
      <c r="AG1707" s="241">
        <f>CEILING(AX1707+(AX1707*'[1]Nastavení cen'!$G$17),1)</f>
        <v>1676</v>
      </c>
      <c r="AH1707" s="242">
        <f>CEILING(AG1707*'[1]Nastavení cen'!$K$17,1)+AG1707</f>
        <v>2179</v>
      </c>
      <c r="AI1707" s="242">
        <f t="shared" si="588"/>
        <v>0</v>
      </c>
      <c r="AJ1707" s="228">
        <f t="shared" si="531"/>
        <v>2996</v>
      </c>
      <c r="AK1707" s="218"/>
      <c r="AL1707" s="229">
        <f t="shared" si="532"/>
        <v>0</v>
      </c>
      <c r="AM1707" s="204"/>
      <c r="AN1707" s="230">
        <v>15</v>
      </c>
      <c r="AO1707" s="231">
        <f t="shared" si="589"/>
        <v>0</v>
      </c>
      <c r="AP1707" s="232">
        <v>0.05</v>
      </c>
      <c r="AQ1707" s="233" t="s">
        <v>41</v>
      </c>
      <c r="AR1707" s="234">
        <f t="shared" si="590"/>
        <v>0</v>
      </c>
      <c r="AS1707" s="235"/>
      <c r="AT1707" s="236"/>
      <c r="AU1707" s="237"/>
      <c r="AV1707" s="238">
        <v>86</v>
      </c>
      <c r="AW1707" s="239">
        <f>'[1]Nastavení cen'!$H$17</f>
        <v>390</v>
      </c>
      <c r="AX1707" s="240">
        <v>1676</v>
      </c>
    </row>
    <row r="1708" spans="1:50" ht="17.25" hidden="1" customHeight="1" x14ac:dyDescent="0.3">
      <c r="A1708" s="213"/>
      <c r="B1708" s="214"/>
      <c r="C1708" s="215"/>
      <c r="D1708" s="186"/>
      <c r="E1708" s="184"/>
      <c r="F1708" s="185"/>
      <c r="G1708" s="186"/>
      <c r="H1708" s="186"/>
      <c r="I1708" s="187"/>
      <c r="J1708" s="188"/>
      <c r="K1708" s="216"/>
      <c r="L1708" s="186"/>
      <c r="M1708" s="186"/>
      <c r="N1708" s="187"/>
      <c r="O1708" s="191"/>
      <c r="P1708" s="464" t="s">
        <v>1497</v>
      </c>
      <c r="Q1708" s="218"/>
      <c r="R1708" s="219">
        <f t="shared" si="527"/>
        <v>0</v>
      </c>
      <c r="S1708" s="219">
        <f t="shared" si="528"/>
        <v>7</v>
      </c>
      <c r="T1708" s="195"/>
      <c r="U1708" s="196">
        <v>6</v>
      </c>
      <c r="V1708" s="89">
        <f t="shared" si="560"/>
        <v>0</v>
      </c>
      <c r="W1708" s="220" t="s">
        <v>1810</v>
      </c>
      <c r="X1708" s="221" t="s">
        <v>1814</v>
      </c>
      <c r="Y1708" s="222" t="s">
        <v>1830</v>
      </c>
      <c r="Z1708" s="199"/>
      <c r="AA1708" s="390"/>
      <c r="AB1708" s="223">
        <v>0</v>
      </c>
      <c r="AC1708" s="224" t="s">
        <v>40</v>
      </c>
      <c r="AD1708" s="225">
        <f t="shared" si="529"/>
        <v>559</v>
      </c>
      <c r="AE1708" s="226">
        <f>CEILING(AD1708+AD1708*'[1]Nastavení cen'!$J$17,1)</f>
        <v>817</v>
      </c>
      <c r="AF1708" s="226">
        <f t="shared" si="530"/>
        <v>0</v>
      </c>
      <c r="AG1708" s="241">
        <f>CEILING(AX1708+(AX1708*'[1]Nastavení cen'!$G$17),1)</f>
        <v>1598</v>
      </c>
      <c r="AH1708" s="242">
        <f>CEILING(AG1708*'[1]Nastavení cen'!$K$17,1)+AG1708</f>
        <v>2078</v>
      </c>
      <c r="AI1708" s="242">
        <f t="shared" si="588"/>
        <v>0</v>
      </c>
      <c r="AJ1708" s="228">
        <f t="shared" si="531"/>
        <v>2895</v>
      </c>
      <c r="AK1708" s="218"/>
      <c r="AL1708" s="229">
        <f t="shared" si="532"/>
        <v>0</v>
      </c>
      <c r="AM1708" s="204"/>
      <c r="AN1708" s="230">
        <v>15</v>
      </c>
      <c r="AO1708" s="231">
        <f t="shared" si="589"/>
        <v>0</v>
      </c>
      <c r="AP1708" s="232">
        <v>0.05</v>
      </c>
      <c r="AQ1708" s="233" t="s">
        <v>41</v>
      </c>
      <c r="AR1708" s="234">
        <f t="shared" si="590"/>
        <v>0</v>
      </c>
      <c r="AS1708" s="235"/>
      <c r="AT1708" s="236"/>
      <c r="AU1708" s="237"/>
      <c r="AV1708" s="238">
        <v>86</v>
      </c>
      <c r="AW1708" s="239">
        <f>'[1]Nastavení cen'!$H$17</f>
        <v>390</v>
      </c>
      <c r="AX1708" s="240">
        <v>1598</v>
      </c>
    </row>
    <row r="1709" spans="1:50" ht="17.25" hidden="1" customHeight="1" x14ac:dyDescent="0.3">
      <c r="A1709" s="213"/>
      <c r="B1709" s="214"/>
      <c r="C1709" s="215"/>
      <c r="D1709" s="186"/>
      <c r="E1709" s="184"/>
      <c r="F1709" s="185"/>
      <c r="G1709" s="186"/>
      <c r="H1709" s="186"/>
      <c r="I1709" s="187"/>
      <c r="J1709" s="188"/>
      <c r="K1709" s="216"/>
      <c r="L1709" s="186"/>
      <c r="M1709" s="186"/>
      <c r="N1709" s="187"/>
      <c r="O1709" s="191"/>
      <c r="P1709" s="464" t="s">
        <v>1497</v>
      </c>
      <c r="Q1709" s="218"/>
      <c r="R1709" s="219">
        <f t="shared" si="527"/>
        <v>0</v>
      </c>
      <c r="S1709" s="219">
        <f t="shared" si="528"/>
        <v>7</v>
      </c>
      <c r="T1709" s="195"/>
      <c r="U1709" s="196">
        <v>6</v>
      </c>
      <c r="V1709" s="89">
        <f t="shared" si="560"/>
        <v>0</v>
      </c>
      <c r="W1709" s="220" t="s">
        <v>1810</v>
      </c>
      <c r="X1709" s="221" t="s">
        <v>1814</v>
      </c>
      <c r="Y1709" s="222" t="s">
        <v>1831</v>
      </c>
      <c r="Z1709" s="199"/>
      <c r="AA1709" s="390"/>
      <c r="AB1709" s="223">
        <v>0</v>
      </c>
      <c r="AC1709" s="224" t="s">
        <v>40</v>
      </c>
      <c r="AD1709" s="225">
        <f t="shared" si="529"/>
        <v>559</v>
      </c>
      <c r="AE1709" s="226">
        <f>CEILING(AD1709+AD1709*'[1]Nastavení cen'!$J$17,1)</f>
        <v>817</v>
      </c>
      <c r="AF1709" s="226">
        <f t="shared" si="530"/>
        <v>0</v>
      </c>
      <c r="AG1709" s="241">
        <f>CEILING(AX1709+(AX1709*'[1]Nastavení cen'!$G$17),1)</f>
        <v>2796</v>
      </c>
      <c r="AH1709" s="242">
        <f>CEILING(AG1709*'[1]Nastavení cen'!$K$17,1)+AG1709</f>
        <v>3635</v>
      </c>
      <c r="AI1709" s="242">
        <f t="shared" si="588"/>
        <v>0</v>
      </c>
      <c r="AJ1709" s="228">
        <f t="shared" si="531"/>
        <v>4452</v>
      </c>
      <c r="AK1709" s="218"/>
      <c r="AL1709" s="229">
        <f t="shared" si="532"/>
        <v>0</v>
      </c>
      <c r="AM1709" s="204"/>
      <c r="AN1709" s="230">
        <v>15</v>
      </c>
      <c r="AO1709" s="231">
        <f t="shared" si="589"/>
        <v>0</v>
      </c>
      <c r="AP1709" s="232">
        <v>0.05</v>
      </c>
      <c r="AQ1709" s="233" t="s">
        <v>41</v>
      </c>
      <c r="AR1709" s="234">
        <f t="shared" si="590"/>
        <v>0</v>
      </c>
      <c r="AS1709" s="235"/>
      <c r="AT1709" s="236"/>
      <c r="AU1709" s="237"/>
      <c r="AV1709" s="238">
        <v>86</v>
      </c>
      <c r="AW1709" s="239">
        <f>'[1]Nastavení cen'!$H$17</f>
        <v>390</v>
      </c>
      <c r="AX1709" s="240">
        <v>2796</v>
      </c>
    </row>
    <row r="1710" spans="1:50" ht="17.25" hidden="1" customHeight="1" x14ac:dyDescent="0.3">
      <c r="A1710" s="213"/>
      <c r="B1710" s="214"/>
      <c r="C1710" s="215"/>
      <c r="D1710" s="186"/>
      <c r="E1710" s="184"/>
      <c r="F1710" s="185"/>
      <c r="G1710" s="186"/>
      <c r="H1710" s="186"/>
      <c r="I1710" s="187"/>
      <c r="J1710" s="188"/>
      <c r="K1710" s="216"/>
      <c r="L1710" s="186"/>
      <c r="M1710" s="186"/>
      <c r="N1710" s="187"/>
      <c r="O1710" s="191"/>
      <c r="P1710" s="464" t="s">
        <v>1497</v>
      </c>
      <c r="Q1710" s="218"/>
      <c r="R1710" s="219">
        <f t="shared" si="527"/>
        <v>0</v>
      </c>
      <c r="S1710" s="219">
        <f t="shared" si="528"/>
        <v>7</v>
      </c>
      <c r="T1710" s="195"/>
      <c r="U1710" s="196">
        <v>6</v>
      </c>
      <c r="V1710" s="89">
        <f t="shared" si="560"/>
        <v>0</v>
      </c>
      <c r="W1710" s="220" t="s">
        <v>1810</v>
      </c>
      <c r="X1710" s="221" t="s">
        <v>1814</v>
      </c>
      <c r="Y1710" s="222" t="s">
        <v>1832</v>
      </c>
      <c r="Z1710" s="199"/>
      <c r="AA1710" s="390"/>
      <c r="AB1710" s="223">
        <v>0</v>
      </c>
      <c r="AC1710" s="224" t="s">
        <v>40</v>
      </c>
      <c r="AD1710" s="225">
        <f t="shared" si="529"/>
        <v>559</v>
      </c>
      <c r="AE1710" s="226">
        <f>CEILING(AD1710+AD1710*'[1]Nastavení cen'!$J$17,1)</f>
        <v>817</v>
      </c>
      <c r="AF1710" s="226">
        <f t="shared" si="530"/>
        <v>0</v>
      </c>
      <c r="AG1710" s="241">
        <f>CEILING(AX1710+(AX1710*'[1]Nastavení cen'!$G$17),1)</f>
        <v>1743</v>
      </c>
      <c r="AH1710" s="242">
        <f>CEILING(AG1710*'[1]Nastavení cen'!$K$17,1)+AG1710</f>
        <v>2266</v>
      </c>
      <c r="AI1710" s="242">
        <f t="shared" si="588"/>
        <v>0</v>
      </c>
      <c r="AJ1710" s="228">
        <f t="shared" si="531"/>
        <v>3083</v>
      </c>
      <c r="AK1710" s="218"/>
      <c r="AL1710" s="229">
        <f t="shared" si="532"/>
        <v>0</v>
      </c>
      <c r="AM1710" s="204"/>
      <c r="AN1710" s="230">
        <v>15</v>
      </c>
      <c r="AO1710" s="231">
        <f t="shared" si="589"/>
        <v>0</v>
      </c>
      <c r="AP1710" s="232">
        <v>0.05</v>
      </c>
      <c r="AQ1710" s="233" t="s">
        <v>41</v>
      </c>
      <c r="AR1710" s="234">
        <f t="shared" si="590"/>
        <v>0</v>
      </c>
      <c r="AS1710" s="235"/>
      <c r="AT1710" s="236"/>
      <c r="AU1710" s="237"/>
      <c r="AV1710" s="238">
        <v>86</v>
      </c>
      <c r="AW1710" s="239">
        <f>'[1]Nastavení cen'!$H$17</f>
        <v>390</v>
      </c>
      <c r="AX1710" s="240">
        <v>1743</v>
      </c>
    </row>
    <row r="1711" spans="1:50" ht="17.25" hidden="1" customHeight="1" x14ac:dyDescent="0.3">
      <c r="A1711" s="213"/>
      <c r="B1711" s="214"/>
      <c r="C1711" s="215"/>
      <c r="D1711" s="186"/>
      <c r="E1711" s="184"/>
      <c r="F1711" s="185"/>
      <c r="G1711" s="186"/>
      <c r="H1711" s="186"/>
      <c r="I1711" s="187"/>
      <c r="J1711" s="188"/>
      <c r="K1711" s="216"/>
      <c r="L1711" s="186"/>
      <c r="M1711" s="186"/>
      <c r="N1711" s="187"/>
      <c r="O1711" s="191"/>
      <c r="P1711" s="464" t="s">
        <v>1497</v>
      </c>
      <c r="Q1711" s="218"/>
      <c r="R1711" s="219">
        <f t="shared" si="527"/>
        <v>0</v>
      </c>
      <c r="S1711" s="219">
        <f t="shared" si="528"/>
        <v>7</v>
      </c>
      <c r="T1711" s="195"/>
      <c r="U1711" s="196">
        <v>6</v>
      </c>
      <c r="V1711" s="89">
        <f t="shared" si="560"/>
        <v>0</v>
      </c>
      <c r="W1711" s="220" t="s">
        <v>1810</v>
      </c>
      <c r="X1711" s="221" t="s">
        <v>1814</v>
      </c>
      <c r="Y1711" s="222" t="s">
        <v>1833</v>
      </c>
      <c r="Z1711" s="199"/>
      <c r="AA1711" s="390"/>
      <c r="AB1711" s="223">
        <v>0</v>
      </c>
      <c r="AC1711" s="224" t="s">
        <v>40</v>
      </c>
      <c r="AD1711" s="225">
        <f t="shared" si="529"/>
        <v>559</v>
      </c>
      <c r="AE1711" s="226">
        <f>CEILING(AD1711+AD1711*'[1]Nastavení cen'!$J$17,1)</f>
        <v>817</v>
      </c>
      <c r="AF1711" s="226">
        <f t="shared" si="530"/>
        <v>0</v>
      </c>
      <c r="AG1711" s="241">
        <f>CEILING(AX1711+(AX1711*'[1]Nastavení cen'!$G$17),1)</f>
        <v>1691</v>
      </c>
      <c r="AH1711" s="242">
        <f>CEILING(AG1711*'[1]Nastavení cen'!$K$17,1)+AG1711</f>
        <v>2199</v>
      </c>
      <c r="AI1711" s="242">
        <f t="shared" si="588"/>
        <v>0</v>
      </c>
      <c r="AJ1711" s="228">
        <f t="shared" si="531"/>
        <v>3016</v>
      </c>
      <c r="AK1711" s="218"/>
      <c r="AL1711" s="229">
        <f t="shared" si="532"/>
        <v>0</v>
      </c>
      <c r="AM1711" s="204"/>
      <c r="AN1711" s="230">
        <v>15</v>
      </c>
      <c r="AO1711" s="231">
        <f t="shared" si="589"/>
        <v>0</v>
      </c>
      <c r="AP1711" s="232">
        <v>0.05</v>
      </c>
      <c r="AQ1711" s="233" t="s">
        <v>41</v>
      </c>
      <c r="AR1711" s="234">
        <f t="shared" si="590"/>
        <v>0</v>
      </c>
      <c r="AS1711" s="235"/>
      <c r="AT1711" s="236"/>
      <c r="AU1711" s="237"/>
      <c r="AV1711" s="238">
        <v>86</v>
      </c>
      <c r="AW1711" s="239">
        <f>'[1]Nastavení cen'!$H$17</f>
        <v>390</v>
      </c>
      <c r="AX1711" s="240">
        <v>1691</v>
      </c>
    </row>
    <row r="1712" spans="1:50" ht="17.25" hidden="1" customHeight="1" x14ac:dyDescent="0.3">
      <c r="A1712" s="213"/>
      <c r="B1712" s="214"/>
      <c r="C1712" s="215"/>
      <c r="D1712" s="186"/>
      <c r="E1712" s="184"/>
      <c r="F1712" s="185"/>
      <c r="G1712" s="186"/>
      <c r="H1712" s="186"/>
      <c r="I1712" s="187"/>
      <c r="J1712" s="188"/>
      <c r="K1712" s="216"/>
      <c r="L1712" s="186"/>
      <c r="M1712" s="186"/>
      <c r="N1712" s="187"/>
      <c r="O1712" s="191"/>
      <c r="P1712" s="464" t="s">
        <v>1497</v>
      </c>
      <c r="Q1712" s="218"/>
      <c r="R1712" s="219">
        <f t="shared" si="527"/>
        <v>0</v>
      </c>
      <c r="S1712" s="219">
        <f t="shared" si="528"/>
        <v>7</v>
      </c>
      <c r="T1712" s="195"/>
      <c r="U1712" s="196">
        <v>6</v>
      </c>
      <c r="V1712" s="89">
        <f t="shared" si="560"/>
        <v>0</v>
      </c>
      <c r="W1712" s="220" t="s">
        <v>1810</v>
      </c>
      <c r="X1712" s="221" t="s">
        <v>1814</v>
      </c>
      <c r="Y1712" s="222" t="s">
        <v>1834</v>
      </c>
      <c r="Z1712" s="199"/>
      <c r="AA1712" s="390"/>
      <c r="AB1712" s="223">
        <v>0</v>
      </c>
      <c r="AC1712" s="224" t="s">
        <v>40</v>
      </c>
      <c r="AD1712" s="225">
        <f t="shared" si="529"/>
        <v>559</v>
      </c>
      <c r="AE1712" s="226">
        <f>CEILING(AD1712+AD1712*'[1]Nastavení cen'!$J$17,1)</f>
        <v>817</v>
      </c>
      <c r="AF1712" s="226">
        <f t="shared" si="530"/>
        <v>0</v>
      </c>
      <c r="AG1712" s="241">
        <f>CEILING(AX1712+(AX1712*'[1]Nastavení cen'!$G$17),1)</f>
        <v>2080</v>
      </c>
      <c r="AH1712" s="242">
        <f>CEILING(AG1712*'[1]Nastavení cen'!$K$17,1)+AG1712</f>
        <v>2704</v>
      </c>
      <c r="AI1712" s="242">
        <f t="shared" si="588"/>
        <v>0</v>
      </c>
      <c r="AJ1712" s="228">
        <f t="shared" si="531"/>
        <v>3521</v>
      </c>
      <c r="AK1712" s="218"/>
      <c r="AL1712" s="229">
        <f t="shared" si="532"/>
        <v>0</v>
      </c>
      <c r="AM1712" s="204"/>
      <c r="AN1712" s="230">
        <v>15</v>
      </c>
      <c r="AO1712" s="231">
        <f t="shared" si="589"/>
        <v>0</v>
      </c>
      <c r="AP1712" s="232">
        <v>0.05</v>
      </c>
      <c r="AQ1712" s="233" t="s">
        <v>41</v>
      </c>
      <c r="AR1712" s="234">
        <f t="shared" si="590"/>
        <v>0</v>
      </c>
      <c r="AS1712" s="235"/>
      <c r="AT1712" s="236"/>
      <c r="AU1712" s="237"/>
      <c r="AV1712" s="238">
        <v>86</v>
      </c>
      <c r="AW1712" s="239">
        <f>'[1]Nastavení cen'!$H$17</f>
        <v>390</v>
      </c>
      <c r="AX1712" s="240">
        <v>2080</v>
      </c>
    </row>
    <row r="1713" spans="1:50" ht="17.25" hidden="1" customHeight="1" x14ac:dyDescent="0.3">
      <c r="A1713" s="213"/>
      <c r="B1713" s="214"/>
      <c r="C1713" s="215"/>
      <c r="D1713" s="186"/>
      <c r="E1713" s="184"/>
      <c r="F1713" s="185"/>
      <c r="G1713" s="186"/>
      <c r="H1713" s="186"/>
      <c r="I1713" s="187"/>
      <c r="J1713" s="188"/>
      <c r="K1713" s="216"/>
      <c r="L1713" s="186"/>
      <c r="M1713" s="186"/>
      <c r="N1713" s="187"/>
      <c r="O1713" s="191"/>
      <c r="P1713" s="464" t="s">
        <v>1497</v>
      </c>
      <c r="Q1713" s="218"/>
      <c r="R1713" s="219">
        <f t="shared" si="527"/>
        <v>0</v>
      </c>
      <c r="S1713" s="219">
        <f t="shared" si="528"/>
        <v>7</v>
      </c>
      <c r="T1713" s="195"/>
      <c r="U1713" s="196">
        <v>6</v>
      </c>
      <c r="V1713" s="89">
        <f t="shared" si="560"/>
        <v>0</v>
      </c>
      <c r="W1713" s="220" t="s">
        <v>1810</v>
      </c>
      <c r="X1713" s="221" t="s">
        <v>1814</v>
      </c>
      <c r="Y1713" s="222" t="s">
        <v>1835</v>
      </c>
      <c r="Z1713" s="199"/>
      <c r="AA1713" s="390"/>
      <c r="AB1713" s="223">
        <v>0</v>
      </c>
      <c r="AC1713" s="224" t="s">
        <v>40</v>
      </c>
      <c r="AD1713" s="225">
        <f t="shared" si="529"/>
        <v>559</v>
      </c>
      <c r="AE1713" s="226">
        <f>CEILING(AD1713+AD1713*'[1]Nastavení cen'!$J$17,1)</f>
        <v>817</v>
      </c>
      <c r="AF1713" s="226">
        <f t="shared" si="530"/>
        <v>0</v>
      </c>
      <c r="AG1713" s="241">
        <f>CEILING(AX1713+(AX1713*'[1]Nastavení cen'!$G$17),1)</f>
        <v>2080</v>
      </c>
      <c r="AH1713" s="242">
        <f>CEILING(AG1713*'[1]Nastavení cen'!$K$17,1)+AG1713</f>
        <v>2704</v>
      </c>
      <c r="AI1713" s="242">
        <f t="shared" si="588"/>
        <v>0</v>
      </c>
      <c r="AJ1713" s="228">
        <f t="shared" si="531"/>
        <v>3521</v>
      </c>
      <c r="AK1713" s="218"/>
      <c r="AL1713" s="229">
        <f t="shared" si="532"/>
        <v>0</v>
      </c>
      <c r="AM1713" s="204"/>
      <c r="AN1713" s="230">
        <v>15</v>
      </c>
      <c r="AO1713" s="231">
        <f t="shared" si="589"/>
        <v>0</v>
      </c>
      <c r="AP1713" s="232">
        <v>0.05</v>
      </c>
      <c r="AQ1713" s="233" t="s">
        <v>41</v>
      </c>
      <c r="AR1713" s="234">
        <f t="shared" si="590"/>
        <v>0</v>
      </c>
      <c r="AS1713" s="235"/>
      <c r="AT1713" s="236"/>
      <c r="AU1713" s="237"/>
      <c r="AV1713" s="238">
        <v>86</v>
      </c>
      <c r="AW1713" s="239">
        <f>'[1]Nastavení cen'!$H$17</f>
        <v>390</v>
      </c>
      <c r="AX1713" s="240">
        <v>2080</v>
      </c>
    </row>
    <row r="1714" spans="1:50" ht="17.25" hidden="1" customHeight="1" x14ac:dyDescent="0.3">
      <c r="A1714" s="213"/>
      <c r="B1714" s="214"/>
      <c r="C1714" s="215"/>
      <c r="D1714" s="186"/>
      <c r="E1714" s="184"/>
      <c r="F1714" s="185"/>
      <c r="G1714" s="186"/>
      <c r="H1714" s="186"/>
      <c r="I1714" s="187"/>
      <c r="J1714" s="188"/>
      <c r="K1714" s="216"/>
      <c r="L1714" s="186"/>
      <c r="M1714" s="186"/>
      <c r="N1714" s="187"/>
      <c r="O1714" s="191"/>
      <c r="P1714" s="464" t="s">
        <v>1497</v>
      </c>
      <c r="Q1714" s="218"/>
      <c r="R1714" s="219">
        <f t="shared" si="527"/>
        <v>0</v>
      </c>
      <c r="S1714" s="219">
        <f t="shared" si="528"/>
        <v>7</v>
      </c>
      <c r="T1714" s="195"/>
      <c r="U1714" s="196">
        <v>6</v>
      </c>
      <c r="V1714" s="89">
        <f t="shared" si="560"/>
        <v>0</v>
      </c>
      <c r="W1714" s="220" t="s">
        <v>1810</v>
      </c>
      <c r="X1714" s="221" t="s">
        <v>1814</v>
      </c>
      <c r="Y1714" s="222" t="s">
        <v>1836</v>
      </c>
      <c r="Z1714" s="199"/>
      <c r="AA1714" s="390"/>
      <c r="AB1714" s="223">
        <v>0</v>
      </c>
      <c r="AC1714" s="224" t="s">
        <v>40</v>
      </c>
      <c r="AD1714" s="225">
        <f t="shared" si="529"/>
        <v>559</v>
      </c>
      <c r="AE1714" s="226">
        <f>CEILING(AD1714+AD1714*'[1]Nastavení cen'!$J$17,1)</f>
        <v>817</v>
      </c>
      <c r="AF1714" s="226">
        <f t="shared" si="530"/>
        <v>0</v>
      </c>
      <c r="AG1714" s="241">
        <f>CEILING(AX1714+(AX1714*'[1]Nastavení cen'!$G$17),1)</f>
        <v>3217</v>
      </c>
      <c r="AH1714" s="242">
        <f>CEILING(AG1714*'[1]Nastavení cen'!$K$17,1)+AG1714</f>
        <v>4183</v>
      </c>
      <c r="AI1714" s="242">
        <f t="shared" si="588"/>
        <v>0</v>
      </c>
      <c r="AJ1714" s="228">
        <f t="shared" si="531"/>
        <v>5000</v>
      </c>
      <c r="AK1714" s="218"/>
      <c r="AL1714" s="229">
        <f t="shared" si="532"/>
        <v>0</v>
      </c>
      <c r="AM1714" s="204"/>
      <c r="AN1714" s="230">
        <v>15</v>
      </c>
      <c r="AO1714" s="231">
        <f t="shared" si="589"/>
        <v>0</v>
      </c>
      <c r="AP1714" s="232">
        <v>0.05</v>
      </c>
      <c r="AQ1714" s="233" t="s">
        <v>41</v>
      </c>
      <c r="AR1714" s="234">
        <f t="shared" si="590"/>
        <v>0</v>
      </c>
      <c r="AS1714" s="235"/>
      <c r="AT1714" s="236"/>
      <c r="AU1714" s="237"/>
      <c r="AV1714" s="238">
        <v>86</v>
      </c>
      <c r="AW1714" s="239">
        <f>'[1]Nastavení cen'!$H$17</f>
        <v>390</v>
      </c>
      <c r="AX1714" s="240">
        <v>3217</v>
      </c>
    </row>
    <row r="1715" spans="1:50" ht="17.25" hidden="1" customHeight="1" x14ac:dyDescent="0.3">
      <c r="A1715" s="213"/>
      <c r="B1715" s="214"/>
      <c r="C1715" s="215"/>
      <c r="D1715" s="186"/>
      <c r="E1715" s="184"/>
      <c r="F1715" s="185"/>
      <c r="G1715" s="186"/>
      <c r="H1715" s="186"/>
      <c r="I1715" s="187"/>
      <c r="J1715" s="188"/>
      <c r="K1715" s="216"/>
      <c r="L1715" s="186"/>
      <c r="M1715" s="186"/>
      <c r="N1715" s="187"/>
      <c r="O1715" s="191"/>
      <c r="P1715" s="464" t="s">
        <v>1497</v>
      </c>
      <c r="Q1715" s="218"/>
      <c r="R1715" s="219">
        <f t="shared" si="527"/>
        <v>0</v>
      </c>
      <c r="S1715" s="219">
        <f t="shared" si="528"/>
        <v>7</v>
      </c>
      <c r="T1715" s="195"/>
      <c r="U1715" s="196">
        <v>6</v>
      </c>
      <c r="V1715" s="89">
        <f t="shared" si="560"/>
        <v>0</v>
      </c>
      <c r="W1715" s="220" t="s">
        <v>1810</v>
      </c>
      <c r="X1715" s="221" t="s">
        <v>1814</v>
      </c>
      <c r="Y1715" s="222" t="s">
        <v>1837</v>
      </c>
      <c r="Z1715" s="199"/>
      <c r="AA1715" s="390"/>
      <c r="AB1715" s="223">
        <v>0</v>
      </c>
      <c r="AC1715" s="224" t="s">
        <v>40</v>
      </c>
      <c r="AD1715" s="225">
        <f t="shared" si="529"/>
        <v>559</v>
      </c>
      <c r="AE1715" s="226">
        <f>CEILING(AD1715+AD1715*'[1]Nastavení cen'!$J$17,1)</f>
        <v>817</v>
      </c>
      <c r="AF1715" s="226">
        <f t="shared" si="530"/>
        <v>0</v>
      </c>
      <c r="AG1715" s="241">
        <f>CEILING(AX1715+(AX1715*'[1]Nastavení cen'!$G$17),1)</f>
        <v>4153</v>
      </c>
      <c r="AH1715" s="242">
        <f>CEILING(AG1715*'[1]Nastavení cen'!$K$17,1)+AG1715</f>
        <v>5399</v>
      </c>
      <c r="AI1715" s="242">
        <f t="shared" si="588"/>
        <v>0</v>
      </c>
      <c r="AJ1715" s="228">
        <f t="shared" si="531"/>
        <v>6216</v>
      </c>
      <c r="AK1715" s="218"/>
      <c r="AL1715" s="229">
        <f t="shared" si="532"/>
        <v>0</v>
      </c>
      <c r="AM1715" s="204"/>
      <c r="AN1715" s="230">
        <v>15</v>
      </c>
      <c r="AO1715" s="231">
        <f t="shared" si="589"/>
        <v>0</v>
      </c>
      <c r="AP1715" s="232">
        <v>0.05</v>
      </c>
      <c r="AQ1715" s="233" t="s">
        <v>41</v>
      </c>
      <c r="AR1715" s="234">
        <f t="shared" si="590"/>
        <v>0</v>
      </c>
      <c r="AS1715" s="235"/>
      <c r="AT1715" s="236"/>
      <c r="AU1715" s="237"/>
      <c r="AV1715" s="238">
        <v>86</v>
      </c>
      <c r="AW1715" s="239">
        <f>'[1]Nastavení cen'!$H$17</f>
        <v>390</v>
      </c>
      <c r="AX1715" s="240">
        <v>4153</v>
      </c>
    </row>
    <row r="1716" spans="1:50" ht="17.25" hidden="1" customHeight="1" x14ac:dyDescent="0.3">
      <c r="A1716" s="213"/>
      <c r="B1716" s="214"/>
      <c r="C1716" s="215"/>
      <c r="D1716" s="186"/>
      <c r="E1716" s="184"/>
      <c r="F1716" s="185"/>
      <c r="G1716" s="186"/>
      <c r="H1716" s="186"/>
      <c r="I1716" s="187"/>
      <c r="J1716" s="188"/>
      <c r="K1716" s="216"/>
      <c r="L1716" s="186"/>
      <c r="M1716" s="186"/>
      <c r="N1716" s="187"/>
      <c r="O1716" s="191"/>
      <c r="P1716" s="464" t="s">
        <v>1497</v>
      </c>
      <c r="Q1716" s="218"/>
      <c r="R1716" s="219">
        <f t="shared" si="527"/>
        <v>0</v>
      </c>
      <c r="S1716" s="219">
        <f t="shared" si="528"/>
        <v>7</v>
      </c>
      <c r="T1716" s="195"/>
      <c r="U1716" s="196">
        <v>6</v>
      </c>
      <c r="V1716" s="89">
        <f t="shared" si="560"/>
        <v>0</v>
      </c>
      <c r="W1716" s="220" t="s">
        <v>1810</v>
      </c>
      <c r="X1716" s="221" t="s">
        <v>1814</v>
      </c>
      <c r="Y1716" s="222" t="s">
        <v>1838</v>
      </c>
      <c r="Z1716" s="199"/>
      <c r="AA1716" s="390"/>
      <c r="AB1716" s="223">
        <v>0</v>
      </c>
      <c r="AC1716" s="224" t="s">
        <v>40</v>
      </c>
      <c r="AD1716" s="225">
        <f t="shared" si="529"/>
        <v>559</v>
      </c>
      <c r="AE1716" s="226">
        <f>CEILING(AD1716+AD1716*'[1]Nastavení cen'!$J$17,1)</f>
        <v>817</v>
      </c>
      <c r="AF1716" s="226">
        <f t="shared" si="530"/>
        <v>0</v>
      </c>
      <c r="AG1716" s="241">
        <f>CEILING(AX1716+(AX1716*'[1]Nastavení cen'!$G$17),1)</f>
        <v>5384</v>
      </c>
      <c r="AH1716" s="242">
        <f>CEILING(AG1716*'[1]Nastavení cen'!$K$17,1)+AG1716</f>
        <v>7000</v>
      </c>
      <c r="AI1716" s="242">
        <f t="shared" si="588"/>
        <v>0</v>
      </c>
      <c r="AJ1716" s="228">
        <f t="shared" si="531"/>
        <v>7817</v>
      </c>
      <c r="AK1716" s="218"/>
      <c r="AL1716" s="229">
        <f t="shared" si="532"/>
        <v>0</v>
      </c>
      <c r="AM1716" s="204"/>
      <c r="AN1716" s="230">
        <v>15</v>
      </c>
      <c r="AO1716" s="231">
        <f t="shared" si="589"/>
        <v>0</v>
      </c>
      <c r="AP1716" s="232">
        <v>0.05</v>
      </c>
      <c r="AQ1716" s="233" t="s">
        <v>41</v>
      </c>
      <c r="AR1716" s="234">
        <f t="shared" si="590"/>
        <v>0</v>
      </c>
      <c r="AS1716" s="235"/>
      <c r="AT1716" s="236"/>
      <c r="AU1716" s="237"/>
      <c r="AV1716" s="238">
        <v>86</v>
      </c>
      <c r="AW1716" s="239">
        <f>'[1]Nastavení cen'!$H$17</f>
        <v>390</v>
      </c>
      <c r="AX1716" s="240">
        <v>5384</v>
      </c>
    </row>
    <row r="1717" spans="1:50" ht="17.25" hidden="1" customHeight="1" x14ac:dyDescent="0.3">
      <c r="A1717" s="213"/>
      <c r="B1717" s="214"/>
      <c r="C1717" s="215"/>
      <c r="D1717" s="186"/>
      <c r="E1717" s="184"/>
      <c r="F1717" s="185"/>
      <c r="G1717" s="186"/>
      <c r="H1717" s="186"/>
      <c r="I1717" s="187"/>
      <c r="J1717" s="188"/>
      <c r="K1717" s="216"/>
      <c r="L1717" s="186"/>
      <c r="M1717" s="186"/>
      <c r="N1717" s="187"/>
      <c r="O1717" s="191"/>
      <c r="P1717" s="464" t="s">
        <v>1497</v>
      </c>
      <c r="Q1717" s="218"/>
      <c r="R1717" s="219">
        <f t="shared" si="527"/>
        <v>0</v>
      </c>
      <c r="S1717" s="219">
        <f t="shared" si="528"/>
        <v>7</v>
      </c>
      <c r="T1717" s="195"/>
      <c r="U1717" s="196">
        <v>6</v>
      </c>
      <c r="V1717" s="89">
        <f t="shared" si="560"/>
        <v>0</v>
      </c>
      <c r="W1717" s="220" t="s">
        <v>1810</v>
      </c>
      <c r="X1717" s="221" t="s">
        <v>1814</v>
      </c>
      <c r="Y1717" s="222" t="s">
        <v>1839</v>
      </c>
      <c r="Z1717" s="199"/>
      <c r="AA1717" s="390"/>
      <c r="AB1717" s="223">
        <v>0</v>
      </c>
      <c r="AC1717" s="224" t="s">
        <v>40</v>
      </c>
      <c r="AD1717" s="225">
        <f t="shared" si="529"/>
        <v>559</v>
      </c>
      <c r="AE1717" s="226">
        <f>CEILING(AD1717+AD1717*'[1]Nastavení cen'!$J$17,1)</f>
        <v>817</v>
      </c>
      <c r="AF1717" s="226">
        <f t="shared" si="530"/>
        <v>0</v>
      </c>
      <c r="AG1717" s="241">
        <f>CEILING(AX1717+(AX1717*'[1]Nastavení cen'!$G$17),1)</f>
        <v>3849</v>
      </c>
      <c r="AH1717" s="242">
        <f>CEILING(AG1717*'[1]Nastavení cen'!$K$17,1)+AG1717</f>
        <v>5004</v>
      </c>
      <c r="AI1717" s="242">
        <f t="shared" si="588"/>
        <v>0</v>
      </c>
      <c r="AJ1717" s="228">
        <f t="shared" si="531"/>
        <v>5821</v>
      </c>
      <c r="AK1717" s="218"/>
      <c r="AL1717" s="229">
        <f t="shared" si="532"/>
        <v>0</v>
      </c>
      <c r="AM1717" s="204"/>
      <c r="AN1717" s="230">
        <v>15</v>
      </c>
      <c r="AO1717" s="231">
        <f t="shared" si="589"/>
        <v>0</v>
      </c>
      <c r="AP1717" s="232">
        <v>0.05</v>
      </c>
      <c r="AQ1717" s="233" t="s">
        <v>41</v>
      </c>
      <c r="AR1717" s="234">
        <f t="shared" si="590"/>
        <v>0</v>
      </c>
      <c r="AS1717" s="235"/>
      <c r="AT1717" s="236"/>
      <c r="AU1717" s="237"/>
      <c r="AV1717" s="238">
        <v>86</v>
      </c>
      <c r="AW1717" s="239">
        <f>'[1]Nastavení cen'!$H$17</f>
        <v>390</v>
      </c>
      <c r="AX1717" s="240">
        <v>3849</v>
      </c>
    </row>
    <row r="1718" spans="1:50" ht="17.25" hidden="1" customHeight="1" x14ac:dyDescent="0.3">
      <c r="A1718" s="213"/>
      <c r="B1718" s="214"/>
      <c r="C1718" s="215"/>
      <c r="D1718" s="186"/>
      <c r="E1718" s="184"/>
      <c r="F1718" s="185"/>
      <c r="G1718" s="186"/>
      <c r="H1718" s="186"/>
      <c r="I1718" s="187"/>
      <c r="J1718" s="188"/>
      <c r="K1718" s="216"/>
      <c r="L1718" s="186"/>
      <c r="M1718" s="186"/>
      <c r="N1718" s="187"/>
      <c r="O1718" s="191"/>
      <c r="P1718" s="464" t="s">
        <v>1497</v>
      </c>
      <c r="Q1718" s="218"/>
      <c r="R1718" s="219">
        <f t="shared" si="527"/>
        <v>0</v>
      </c>
      <c r="S1718" s="219">
        <f t="shared" si="528"/>
        <v>7</v>
      </c>
      <c r="T1718" s="195"/>
      <c r="U1718" s="196">
        <v>6</v>
      </c>
      <c r="V1718" s="89">
        <f t="shared" si="560"/>
        <v>0</v>
      </c>
      <c r="W1718" s="220" t="s">
        <v>1810</v>
      </c>
      <c r="X1718" s="221" t="s">
        <v>1814</v>
      </c>
      <c r="Y1718" s="222" t="s">
        <v>1840</v>
      </c>
      <c r="Z1718" s="199"/>
      <c r="AA1718" s="390"/>
      <c r="AB1718" s="223">
        <v>0</v>
      </c>
      <c r="AC1718" s="224" t="s">
        <v>40</v>
      </c>
      <c r="AD1718" s="225">
        <f t="shared" si="529"/>
        <v>559</v>
      </c>
      <c r="AE1718" s="226">
        <f>CEILING(AD1718+AD1718*'[1]Nastavení cen'!$J$17,1)</f>
        <v>817</v>
      </c>
      <c r="AF1718" s="226">
        <f t="shared" si="530"/>
        <v>0</v>
      </c>
      <c r="AG1718" s="241">
        <f>CEILING(AX1718+(AX1718*'[1]Nastavení cen'!$G$17),1)</f>
        <v>5384</v>
      </c>
      <c r="AH1718" s="242">
        <f>CEILING(AG1718*'[1]Nastavení cen'!$K$17,1)+AG1718</f>
        <v>7000</v>
      </c>
      <c r="AI1718" s="242">
        <f t="shared" si="588"/>
        <v>0</v>
      </c>
      <c r="AJ1718" s="228">
        <f t="shared" si="531"/>
        <v>7817</v>
      </c>
      <c r="AK1718" s="218"/>
      <c r="AL1718" s="229">
        <f t="shared" si="532"/>
        <v>0</v>
      </c>
      <c r="AM1718" s="204"/>
      <c r="AN1718" s="230">
        <v>15</v>
      </c>
      <c r="AO1718" s="231">
        <f t="shared" si="589"/>
        <v>0</v>
      </c>
      <c r="AP1718" s="232">
        <v>0.05</v>
      </c>
      <c r="AQ1718" s="233" t="s">
        <v>41</v>
      </c>
      <c r="AR1718" s="234">
        <f t="shared" si="590"/>
        <v>0</v>
      </c>
      <c r="AS1718" s="235"/>
      <c r="AT1718" s="236"/>
      <c r="AU1718" s="237"/>
      <c r="AV1718" s="238">
        <v>86</v>
      </c>
      <c r="AW1718" s="239">
        <f>'[1]Nastavení cen'!$H$17</f>
        <v>390</v>
      </c>
      <c r="AX1718" s="240">
        <v>5384</v>
      </c>
    </row>
    <row r="1719" spans="1:50" ht="17.25" hidden="1" customHeight="1" x14ac:dyDescent="0.3">
      <c r="A1719" s="213"/>
      <c r="B1719" s="214"/>
      <c r="C1719" s="215"/>
      <c r="D1719" s="186"/>
      <c r="E1719" s="184"/>
      <c r="F1719" s="185"/>
      <c r="G1719" s="186"/>
      <c r="H1719" s="186"/>
      <c r="I1719" s="187"/>
      <c r="J1719" s="188"/>
      <c r="K1719" s="216"/>
      <c r="L1719" s="186"/>
      <c r="M1719" s="186"/>
      <c r="N1719" s="187"/>
      <c r="O1719" s="191"/>
      <c r="P1719" s="464" t="s">
        <v>1497</v>
      </c>
      <c r="Q1719" s="218"/>
      <c r="R1719" s="219">
        <f t="shared" si="527"/>
        <v>0</v>
      </c>
      <c r="S1719" s="219">
        <f t="shared" si="528"/>
        <v>7</v>
      </c>
      <c r="T1719" s="195"/>
      <c r="U1719" s="196">
        <v>6</v>
      </c>
      <c r="V1719" s="89">
        <f t="shared" si="560"/>
        <v>0</v>
      </c>
      <c r="W1719" s="220" t="s">
        <v>1810</v>
      </c>
      <c r="X1719" s="221" t="s">
        <v>1814</v>
      </c>
      <c r="Y1719" s="222" t="s">
        <v>1841</v>
      </c>
      <c r="Z1719" s="199"/>
      <c r="AA1719" s="390"/>
      <c r="AB1719" s="223">
        <v>0</v>
      </c>
      <c r="AC1719" s="224" t="s">
        <v>40</v>
      </c>
      <c r="AD1719" s="225">
        <f t="shared" si="529"/>
        <v>559</v>
      </c>
      <c r="AE1719" s="226">
        <f>CEILING(AD1719+AD1719*'[1]Nastavení cen'!$J$17,1)</f>
        <v>817</v>
      </c>
      <c r="AF1719" s="226">
        <f t="shared" si="530"/>
        <v>0</v>
      </c>
      <c r="AG1719" s="241">
        <f>CEILING(AX1719+(AX1719*'[1]Nastavení cen'!$G$17),1)</f>
        <v>5598</v>
      </c>
      <c r="AH1719" s="242">
        <f>CEILING(AG1719*'[1]Nastavení cen'!$K$17,1)+AG1719</f>
        <v>7278</v>
      </c>
      <c r="AI1719" s="242">
        <f t="shared" si="588"/>
        <v>0</v>
      </c>
      <c r="AJ1719" s="228">
        <f t="shared" si="531"/>
        <v>8095</v>
      </c>
      <c r="AK1719" s="218"/>
      <c r="AL1719" s="229">
        <f t="shared" si="532"/>
        <v>0</v>
      </c>
      <c r="AM1719" s="204"/>
      <c r="AN1719" s="230">
        <v>15</v>
      </c>
      <c r="AO1719" s="231">
        <f t="shared" si="589"/>
        <v>0</v>
      </c>
      <c r="AP1719" s="232">
        <v>0.05</v>
      </c>
      <c r="AQ1719" s="233" t="s">
        <v>41</v>
      </c>
      <c r="AR1719" s="234">
        <f t="shared" si="590"/>
        <v>0</v>
      </c>
      <c r="AS1719" s="235"/>
      <c r="AT1719" s="236"/>
      <c r="AU1719" s="237"/>
      <c r="AV1719" s="238">
        <v>86</v>
      </c>
      <c r="AW1719" s="239">
        <f>'[1]Nastavení cen'!$H$17</f>
        <v>390</v>
      </c>
      <c r="AX1719" s="240">
        <v>5598</v>
      </c>
    </row>
    <row r="1720" spans="1:50" ht="17.25" hidden="1" customHeight="1" x14ac:dyDescent="0.3">
      <c r="A1720" s="213"/>
      <c r="B1720" s="214"/>
      <c r="C1720" s="215"/>
      <c r="D1720" s="186"/>
      <c r="E1720" s="184"/>
      <c r="F1720" s="185"/>
      <c r="G1720" s="186"/>
      <c r="H1720" s="186"/>
      <c r="I1720" s="187"/>
      <c r="J1720" s="188"/>
      <c r="K1720" s="216"/>
      <c r="L1720" s="186"/>
      <c r="M1720" s="186"/>
      <c r="N1720" s="187"/>
      <c r="O1720" s="191"/>
      <c r="P1720" s="464" t="s">
        <v>1497</v>
      </c>
      <c r="Q1720" s="218"/>
      <c r="R1720" s="219">
        <f t="shared" si="527"/>
        <v>0</v>
      </c>
      <c r="S1720" s="219">
        <f t="shared" si="528"/>
        <v>7</v>
      </c>
      <c r="T1720" s="195"/>
      <c r="U1720" s="196">
        <v>6</v>
      </c>
      <c r="V1720" s="89">
        <f t="shared" si="560"/>
        <v>0</v>
      </c>
      <c r="W1720" s="220" t="s">
        <v>1810</v>
      </c>
      <c r="X1720" s="221" t="s">
        <v>1814</v>
      </c>
      <c r="Y1720" s="222" t="s">
        <v>1842</v>
      </c>
      <c r="Z1720" s="199"/>
      <c r="AA1720" s="390"/>
      <c r="AB1720" s="223">
        <v>0</v>
      </c>
      <c r="AC1720" s="224" t="s">
        <v>40</v>
      </c>
      <c r="AD1720" s="225">
        <f t="shared" si="529"/>
        <v>559</v>
      </c>
      <c r="AE1720" s="226">
        <f>CEILING(AD1720+AD1720*'[1]Nastavení cen'!$J$17,1)</f>
        <v>817</v>
      </c>
      <c r="AF1720" s="226">
        <f t="shared" si="530"/>
        <v>0</v>
      </c>
      <c r="AG1720" s="241">
        <f>CEILING(AX1720+(AX1720*'[1]Nastavení cen'!$G$17),1)</f>
        <v>6648</v>
      </c>
      <c r="AH1720" s="242">
        <f>CEILING(AG1720*'[1]Nastavení cen'!$K$17,1)+AG1720</f>
        <v>8643</v>
      </c>
      <c r="AI1720" s="242">
        <f t="shared" si="588"/>
        <v>0</v>
      </c>
      <c r="AJ1720" s="228">
        <f t="shared" si="531"/>
        <v>9460</v>
      </c>
      <c r="AK1720" s="218"/>
      <c r="AL1720" s="229">
        <f t="shared" si="532"/>
        <v>0</v>
      </c>
      <c r="AM1720" s="204"/>
      <c r="AN1720" s="230">
        <v>15</v>
      </c>
      <c r="AO1720" s="231">
        <f t="shared" si="589"/>
        <v>0</v>
      </c>
      <c r="AP1720" s="232">
        <v>0.05</v>
      </c>
      <c r="AQ1720" s="233" t="s">
        <v>41</v>
      </c>
      <c r="AR1720" s="234">
        <f t="shared" si="590"/>
        <v>0</v>
      </c>
      <c r="AS1720" s="235"/>
      <c r="AT1720" s="236"/>
      <c r="AU1720" s="237"/>
      <c r="AV1720" s="238">
        <v>86</v>
      </c>
      <c r="AW1720" s="239">
        <f>'[1]Nastavení cen'!$H$17</f>
        <v>390</v>
      </c>
      <c r="AX1720" s="240">
        <v>6648</v>
      </c>
    </row>
    <row r="1721" spans="1:50" ht="17.25" hidden="1" customHeight="1" x14ac:dyDescent="0.3">
      <c r="A1721" s="213"/>
      <c r="B1721" s="214"/>
      <c r="C1721" s="215"/>
      <c r="D1721" s="186"/>
      <c r="E1721" s="184"/>
      <c r="F1721" s="185"/>
      <c r="G1721" s="186"/>
      <c r="H1721" s="186"/>
      <c r="I1721" s="187"/>
      <c r="J1721" s="188"/>
      <c r="K1721" s="216"/>
      <c r="L1721" s="186"/>
      <c r="M1721" s="186"/>
      <c r="N1721" s="187"/>
      <c r="O1721" s="191"/>
      <c r="P1721" s="464" t="s">
        <v>1497</v>
      </c>
      <c r="Q1721" s="218"/>
      <c r="R1721" s="219">
        <f t="shared" si="527"/>
        <v>0</v>
      </c>
      <c r="S1721" s="219">
        <f t="shared" si="528"/>
        <v>7</v>
      </c>
      <c r="T1721" s="195"/>
      <c r="U1721" s="196">
        <v>6</v>
      </c>
      <c r="V1721" s="89">
        <f t="shared" si="560"/>
        <v>0</v>
      </c>
      <c r="W1721" s="220" t="s">
        <v>1810</v>
      </c>
      <c r="X1721" s="221" t="s">
        <v>1814</v>
      </c>
      <c r="Y1721" s="222" t="s">
        <v>1843</v>
      </c>
      <c r="Z1721" s="199"/>
      <c r="AA1721" s="390"/>
      <c r="AB1721" s="223">
        <v>0</v>
      </c>
      <c r="AC1721" s="224" t="s">
        <v>40</v>
      </c>
      <c r="AD1721" s="225">
        <f t="shared" si="529"/>
        <v>559</v>
      </c>
      <c r="AE1721" s="226">
        <f>CEILING(AD1721+AD1721*'[1]Nastavení cen'!$J$17,1)</f>
        <v>817</v>
      </c>
      <c r="AF1721" s="226">
        <f t="shared" si="530"/>
        <v>0</v>
      </c>
      <c r="AG1721" s="241">
        <f>CEILING(AX1721+(AX1721*'[1]Nastavení cen'!$G$17),1)</f>
        <v>1055</v>
      </c>
      <c r="AH1721" s="242">
        <f>CEILING(AG1721*'[1]Nastavení cen'!$K$17,1)+AG1721</f>
        <v>1372</v>
      </c>
      <c r="AI1721" s="242">
        <f t="shared" si="588"/>
        <v>0</v>
      </c>
      <c r="AJ1721" s="228">
        <f t="shared" si="531"/>
        <v>2189</v>
      </c>
      <c r="AK1721" s="218"/>
      <c r="AL1721" s="229">
        <f t="shared" si="532"/>
        <v>0</v>
      </c>
      <c r="AM1721" s="204"/>
      <c r="AN1721" s="230">
        <v>15</v>
      </c>
      <c r="AO1721" s="231">
        <f t="shared" si="589"/>
        <v>0</v>
      </c>
      <c r="AP1721" s="232">
        <v>0.05</v>
      </c>
      <c r="AQ1721" s="233" t="s">
        <v>41</v>
      </c>
      <c r="AR1721" s="234">
        <f t="shared" si="590"/>
        <v>0</v>
      </c>
      <c r="AS1721" s="235"/>
      <c r="AT1721" s="236"/>
      <c r="AU1721" s="237"/>
      <c r="AV1721" s="238">
        <v>86</v>
      </c>
      <c r="AW1721" s="239">
        <f>'[1]Nastavení cen'!$H$17</f>
        <v>390</v>
      </c>
      <c r="AX1721" s="240">
        <v>1055</v>
      </c>
    </row>
    <row r="1722" spans="1:50" ht="17.25" hidden="1" customHeight="1" x14ac:dyDescent="0.3">
      <c r="A1722" s="213"/>
      <c r="B1722" s="214"/>
      <c r="C1722" s="215"/>
      <c r="D1722" s="186"/>
      <c r="E1722" s="184"/>
      <c r="F1722" s="185"/>
      <c r="G1722" s="186"/>
      <c r="H1722" s="186"/>
      <c r="I1722" s="187"/>
      <c r="J1722" s="188"/>
      <c r="K1722" s="216"/>
      <c r="L1722" s="186"/>
      <c r="M1722" s="186"/>
      <c r="N1722" s="187"/>
      <c r="O1722" s="191"/>
      <c r="P1722" s="464" t="s">
        <v>1497</v>
      </c>
      <c r="Q1722" s="218"/>
      <c r="R1722" s="219">
        <f t="shared" si="527"/>
        <v>0</v>
      </c>
      <c r="S1722" s="219">
        <f t="shared" si="528"/>
        <v>7</v>
      </c>
      <c r="T1722" s="195"/>
      <c r="U1722" s="196">
        <v>6</v>
      </c>
      <c r="V1722" s="89">
        <f t="shared" si="560"/>
        <v>0</v>
      </c>
      <c r="W1722" s="220" t="s">
        <v>1810</v>
      </c>
      <c r="X1722" s="221" t="s">
        <v>1814</v>
      </c>
      <c r="Y1722" s="222" t="s">
        <v>1844</v>
      </c>
      <c r="Z1722" s="199"/>
      <c r="AA1722" s="390"/>
      <c r="AB1722" s="223">
        <v>0</v>
      </c>
      <c r="AC1722" s="224" t="s">
        <v>40</v>
      </c>
      <c r="AD1722" s="225">
        <f t="shared" si="529"/>
        <v>559</v>
      </c>
      <c r="AE1722" s="226">
        <f>CEILING(AD1722+AD1722*'[1]Nastavení cen'!$J$17,1)</f>
        <v>817</v>
      </c>
      <c r="AF1722" s="226">
        <f t="shared" si="530"/>
        <v>0</v>
      </c>
      <c r="AG1722" s="241">
        <f>CEILING(AX1722+(AX1722*'[1]Nastavení cen'!$G$17),1)</f>
        <v>1117</v>
      </c>
      <c r="AH1722" s="242">
        <f>CEILING(AG1722*'[1]Nastavení cen'!$K$17,1)+AG1722</f>
        <v>1453</v>
      </c>
      <c r="AI1722" s="242">
        <f t="shared" si="588"/>
        <v>0</v>
      </c>
      <c r="AJ1722" s="228">
        <f t="shared" si="531"/>
        <v>2270</v>
      </c>
      <c r="AK1722" s="218"/>
      <c r="AL1722" s="229">
        <f t="shared" si="532"/>
        <v>0</v>
      </c>
      <c r="AM1722" s="204"/>
      <c r="AN1722" s="230">
        <v>15</v>
      </c>
      <c r="AO1722" s="231">
        <f t="shared" si="589"/>
        <v>0</v>
      </c>
      <c r="AP1722" s="232">
        <v>0.05</v>
      </c>
      <c r="AQ1722" s="233" t="s">
        <v>41</v>
      </c>
      <c r="AR1722" s="234">
        <f t="shared" si="590"/>
        <v>0</v>
      </c>
      <c r="AS1722" s="235"/>
      <c r="AT1722" s="236"/>
      <c r="AU1722" s="237"/>
      <c r="AV1722" s="238">
        <v>86</v>
      </c>
      <c r="AW1722" s="239">
        <f>'[1]Nastavení cen'!$H$17</f>
        <v>390</v>
      </c>
      <c r="AX1722" s="240">
        <v>1117</v>
      </c>
    </row>
    <row r="1723" spans="1:50" ht="17.25" hidden="1" customHeight="1" x14ac:dyDescent="0.3">
      <c r="A1723" s="213"/>
      <c r="B1723" s="214"/>
      <c r="C1723" s="215"/>
      <c r="D1723" s="186"/>
      <c r="E1723" s="184"/>
      <c r="F1723" s="185"/>
      <c r="G1723" s="186"/>
      <c r="H1723" s="186"/>
      <c r="I1723" s="187"/>
      <c r="J1723" s="188"/>
      <c r="K1723" s="216"/>
      <c r="L1723" s="186"/>
      <c r="M1723" s="186"/>
      <c r="N1723" s="187"/>
      <c r="O1723" s="191"/>
      <c r="P1723" s="464" t="s">
        <v>1497</v>
      </c>
      <c r="Q1723" s="218"/>
      <c r="R1723" s="219">
        <f t="shared" si="527"/>
        <v>0</v>
      </c>
      <c r="S1723" s="219">
        <f t="shared" si="528"/>
        <v>7</v>
      </c>
      <c r="T1723" s="195"/>
      <c r="U1723" s="196">
        <v>6</v>
      </c>
      <c r="V1723" s="89">
        <f t="shared" si="560"/>
        <v>0</v>
      </c>
      <c r="W1723" s="220" t="s">
        <v>1810</v>
      </c>
      <c r="X1723" s="221" t="s">
        <v>1814</v>
      </c>
      <c r="Y1723" s="222" t="s">
        <v>1845</v>
      </c>
      <c r="Z1723" s="199"/>
      <c r="AA1723" s="390"/>
      <c r="AB1723" s="223">
        <v>0</v>
      </c>
      <c r="AC1723" s="224" t="s">
        <v>40</v>
      </c>
      <c r="AD1723" s="225">
        <f t="shared" si="529"/>
        <v>559</v>
      </c>
      <c r="AE1723" s="226">
        <f>CEILING(AD1723+AD1723*'[1]Nastavení cen'!$J$17,1)</f>
        <v>817</v>
      </c>
      <c r="AF1723" s="226">
        <f t="shared" si="530"/>
        <v>0</v>
      </c>
      <c r="AG1723" s="241">
        <f>CEILING(AX1723+(AX1723*'[1]Nastavení cen'!$G$17),1)</f>
        <v>1140</v>
      </c>
      <c r="AH1723" s="242">
        <f>CEILING(AG1723*'[1]Nastavení cen'!$K$17,1)+AG1723</f>
        <v>1482</v>
      </c>
      <c r="AI1723" s="242">
        <f t="shared" si="588"/>
        <v>0</v>
      </c>
      <c r="AJ1723" s="228">
        <f t="shared" si="531"/>
        <v>2299</v>
      </c>
      <c r="AK1723" s="218"/>
      <c r="AL1723" s="229">
        <f t="shared" si="532"/>
        <v>0</v>
      </c>
      <c r="AM1723" s="204"/>
      <c r="AN1723" s="230">
        <v>15</v>
      </c>
      <c r="AO1723" s="231">
        <f t="shared" si="589"/>
        <v>0</v>
      </c>
      <c r="AP1723" s="232">
        <v>0.05</v>
      </c>
      <c r="AQ1723" s="233" t="s">
        <v>41</v>
      </c>
      <c r="AR1723" s="234">
        <f t="shared" si="590"/>
        <v>0</v>
      </c>
      <c r="AS1723" s="235"/>
      <c r="AT1723" s="236"/>
      <c r="AU1723" s="237"/>
      <c r="AV1723" s="238">
        <v>86</v>
      </c>
      <c r="AW1723" s="239">
        <f>'[1]Nastavení cen'!$H$17</f>
        <v>390</v>
      </c>
      <c r="AX1723" s="240">
        <v>1140</v>
      </c>
    </row>
    <row r="1724" spans="1:50" ht="17.25" hidden="1" customHeight="1" x14ac:dyDescent="0.3">
      <c r="A1724" s="213"/>
      <c r="B1724" s="214"/>
      <c r="C1724" s="215"/>
      <c r="D1724" s="186"/>
      <c r="E1724" s="184"/>
      <c r="F1724" s="185"/>
      <c r="G1724" s="186"/>
      <c r="H1724" s="186"/>
      <c r="I1724" s="187"/>
      <c r="J1724" s="188"/>
      <c r="K1724" s="216"/>
      <c r="L1724" s="186"/>
      <c r="M1724" s="186"/>
      <c r="N1724" s="187"/>
      <c r="O1724" s="191"/>
      <c r="P1724" s="464" t="s">
        <v>1497</v>
      </c>
      <c r="Q1724" s="218"/>
      <c r="R1724" s="219">
        <f t="shared" si="527"/>
        <v>0</v>
      </c>
      <c r="S1724" s="219">
        <f t="shared" si="528"/>
        <v>7</v>
      </c>
      <c r="T1724" s="195"/>
      <c r="U1724" s="196">
        <v>6</v>
      </c>
      <c r="V1724" s="89">
        <f t="shared" si="560"/>
        <v>0</v>
      </c>
      <c r="W1724" s="220" t="s">
        <v>1810</v>
      </c>
      <c r="X1724" s="221" t="s">
        <v>1814</v>
      </c>
      <c r="Y1724" s="222" t="s">
        <v>1846</v>
      </c>
      <c r="Z1724" s="199"/>
      <c r="AA1724" s="390"/>
      <c r="AB1724" s="223">
        <v>0</v>
      </c>
      <c r="AC1724" s="224" t="s">
        <v>40</v>
      </c>
      <c r="AD1724" s="225">
        <f t="shared" si="529"/>
        <v>559</v>
      </c>
      <c r="AE1724" s="226">
        <f>CEILING(AD1724+AD1724*'[1]Nastavení cen'!$J$17,1)</f>
        <v>817</v>
      </c>
      <c r="AF1724" s="226">
        <f t="shared" si="530"/>
        <v>0</v>
      </c>
      <c r="AG1724" s="241">
        <f>CEILING(AX1724+(AX1724*'[1]Nastavení cen'!$G$17),1)</f>
        <v>1208</v>
      </c>
      <c r="AH1724" s="242">
        <f>CEILING(AG1724*'[1]Nastavení cen'!$K$17,1)+AG1724</f>
        <v>1571</v>
      </c>
      <c r="AI1724" s="242">
        <f t="shared" si="588"/>
        <v>0</v>
      </c>
      <c r="AJ1724" s="228">
        <f t="shared" si="531"/>
        <v>2388</v>
      </c>
      <c r="AK1724" s="218"/>
      <c r="AL1724" s="229">
        <f t="shared" si="532"/>
        <v>0</v>
      </c>
      <c r="AM1724" s="204"/>
      <c r="AN1724" s="230">
        <v>15</v>
      </c>
      <c r="AO1724" s="231">
        <f t="shared" si="589"/>
        <v>0</v>
      </c>
      <c r="AP1724" s="232">
        <v>0.05</v>
      </c>
      <c r="AQ1724" s="233" t="s">
        <v>41</v>
      </c>
      <c r="AR1724" s="234">
        <f t="shared" si="590"/>
        <v>0</v>
      </c>
      <c r="AS1724" s="235"/>
      <c r="AT1724" s="236"/>
      <c r="AU1724" s="237"/>
      <c r="AV1724" s="238">
        <v>86</v>
      </c>
      <c r="AW1724" s="239">
        <f>'[1]Nastavení cen'!$H$17</f>
        <v>390</v>
      </c>
      <c r="AX1724" s="240">
        <v>1208</v>
      </c>
    </row>
    <row r="1725" spans="1:50" ht="17.25" hidden="1" customHeight="1" x14ac:dyDescent="0.3">
      <c r="A1725" s="213"/>
      <c r="B1725" s="214"/>
      <c r="C1725" s="215"/>
      <c r="D1725" s="186"/>
      <c r="E1725" s="184"/>
      <c r="F1725" s="185"/>
      <c r="G1725" s="186"/>
      <c r="H1725" s="186"/>
      <c r="I1725" s="187"/>
      <c r="J1725" s="188"/>
      <c r="K1725" s="216"/>
      <c r="L1725" s="186"/>
      <c r="M1725" s="186"/>
      <c r="N1725" s="187"/>
      <c r="O1725" s="191"/>
      <c r="P1725" s="464" t="s">
        <v>1497</v>
      </c>
      <c r="Q1725" s="218"/>
      <c r="R1725" s="219">
        <f t="shared" si="527"/>
        <v>0</v>
      </c>
      <c r="S1725" s="219">
        <f t="shared" si="528"/>
        <v>7</v>
      </c>
      <c r="T1725" s="195"/>
      <c r="U1725" s="196">
        <v>6</v>
      </c>
      <c r="V1725" s="89">
        <f t="shared" si="560"/>
        <v>0</v>
      </c>
      <c r="W1725" s="220" t="s">
        <v>1810</v>
      </c>
      <c r="X1725" s="221" t="s">
        <v>1814</v>
      </c>
      <c r="Y1725" s="222" t="s">
        <v>1847</v>
      </c>
      <c r="Z1725" s="199"/>
      <c r="AA1725" s="390"/>
      <c r="AB1725" s="223">
        <v>0</v>
      </c>
      <c r="AC1725" s="224" t="s">
        <v>40</v>
      </c>
      <c r="AD1725" s="225">
        <f t="shared" si="529"/>
        <v>559</v>
      </c>
      <c r="AE1725" s="226">
        <f>CEILING(AD1725+AD1725*'[1]Nastavení cen'!$J$17,1)</f>
        <v>817</v>
      </c>
      <c r="AF1725" s="226">
        <f t="shared" si="530"/>
        <v>0</v>
      </c>
      <c r="AG1725" s="241">
        <f>CEILING(AX1725+(AX1725*'[1]Nastavení cen'!$G$17),1)</f>
        <v>1106</v>
      </c>
      <c r="AH1725" s="242">
        <f>CEILING(AG1725*'[1]Nastavení cen'!$K$17,1)+AG1725</f>
        <v>1438</v>
      </c>
      <c r="AI1725" s="242">
        <f t="shared" si="588"/>
        <v>0</v>
      </c>
      <c r="AJ1725" s="228">
        <f t="shared" si="531"/>
        <v>2255</v>
      </c>
      <c r="AK1725" s="218"/>
      <c r="AL1725" s="229">
        <f t="shared" si="532"/>
        <v>0</v>
      </c>
      <c r="AM1725" s="204"/>
      <c r="AN1725" s="230">
        <v>15</v>
      </c>
      <c r="AO1725" s="231">
        <f t="shared" si="589"/>
        <v>0</v>
      </c>
      <c r="AP1725" s="232">
        <v>0.05</v>
      </c>
      <c r="AQ1725" s="233" t="s">
        <v>41</v>
      </c>
      <c r="AR1725" s="234">
        <f t="shared" si="590"/>
        <v>0</v>
      </c>
      <c r="AS1725" s="235"/>
      <c r="AT1725" s="236"/>
      <c r="AU1725" s="237"/>
      <c r="AV1725" s="238">
        <v>86</v>
      </c>
      <c r="AW1725" s="239">
        <f>'[1]Nastavení cen'!$H$17</f>
        <v>390</v>
      </c>
      <c r="AX1725" s="240">
        <v>1106</v>
      </c>
    </row>
    <row r="1726" spans="1:50" ht="17.25" hidden="1" customHeight="1" x14ac:dyDescent="0.3">
      <c r="A1726" s="213"/>
      <c r="B1726" s="214"/>
      <c r="C1726" s="215"/>
      <c r="D1726" s="186"/>
      <c r="E1726" s="184"/>
      <c r="F1726" s="185"/>
      <c r="G1726" s="186"/>
      <c r="H1726" s="186"/>
      <c r="I1726" s="187"/>
      <c r="J1726" s="188"/>
      <c r="K1726" s="216"/>
      <c r="L1726" s="186"/>
      <c r="M1726" s="186"/>
      <c r="N1726" s="187"/>
      <c r="O1726" s="191"/>
      <c r="P1726" s="464" t="s">
        <v>1497</v>
      </c>
      <c r="Q1726" s="218"/>
      <c r="R1726" s="219">
        <f t="shared" si="527"/>
        <v>0</v>
      </c>
      <c r="S1726" s="219">
        <f t="shared" si="528"/>
        <v>7</v>
      </c>
      <c r="T1726" s="195"/>
      <c r="U1726" s="196">
        <v>6</v>
      </c>
      <c r="V1726" s="89">
        <f t="shared" si="560"/>
        <v>0</v>
      </c>
      <c r="W1726" s="220" t="s">
        <v>1810</v>
      </c>
      <c r="X1726" s="221" t="s">
        <v>1814</v>
      </c>
      <c r="Y1726" s="222" t="s">
        <v>1848</v>
      </c>
      <c r="Z1726" s="199"/>
      <c r="AA1726" s="390"/>
      <c r="AB1726" s="223">
        <v>0</v>
      </c>
      <c r="AC1726" s="224" t="s">
        <v>40</v>
      </c>
      <c r="AD1726" s="225">
        <f t="shared" si="529"/>
        <v>559</v>
      </c>
      <c r="AE1726" s="226">
        <f>CEILING(AD1726+AD1726*'[1]Nastavení cen'!$J$17,1)</f>
        <v>817</v>
      </c>
      <c r="AF1726" s="226">
        <f t="shared" si="530"/>
        <v>0</v>
      </c>
      <c r="AG1726" s="241">
        <f>CEILING(AX1726+(AX1726*'[1]Nastavení cen'!$G$17),1)</f>
        <v>1204</v>
      </c>
      <c r="AH1726" s="242">
        <f>CEILING(AG1726*'[1]Nastavení cen'!$K$17,1)+AG1726</f>
        <v>1566</v>
      </c>
      <c r="AI1726" s="242">
        <f t="shared" si="588"/>
        <v>0</v>
      </c>
      <c r="AJ1726" s="228">
        <f t="shared" si="531"/>
        <v>2383</v>
      </c>
      <c r="AK1726" s="218"/>
      <c r="AL1726" s="229">
        <f t="shared" si="532"/>
        <v>0</v>
      </c>
      <c r="AM1726" s="204"/>
      <c r="AN1726" s="230">
        <v>15</v>
      </c>
      <c r="AO1726" s="231">
        <f t="shared" si="589"/>
        <v>0</v>
      </c>
      <c r="AP1726" s="232">
        <v>0.05</v>
      </c>
      <c r="AQ1726" s="233" t="s">
        <v>41</v>
      </c>
      <c r="AR1726" s="234">
        <f t="shared" si="590"/>
        <v>0</v>
      </c>
      <c r="AS1726" s="235"/>
      <c r="AT1726" s="236"/>
      <c r="AU1726" s="237"/>
      <c r="AV1726" s="238">
        <v>86</v>
      </c>
      <c r="AW1726" s="239">
        <f>'[1]Nastavení cen'!$H$17</f>
        <v>390</v>
      </c>
      <c r="AX1726" s="240">
        <v>1204</v>
      </c>
    </row>
    <row r="1727" spans="1:50" ht="17.25" hidden="1" customHeight="1" x14ac:dyDescent="0.3">
      <c r="A1727" s="213"/>
      <c r="B1727" s="214"/>
      <c r="C1727" s="215"/>
      <c r="D1727" s="186"/>
      <c r="E1727" s="184"/>
      <c r="F1727" s="185"/>
      <c r="G1727" s="186"/>
      <c r="H1727" s="186"/>
      <c r="I1727" s="187"/>
      <c r="J1727" s="188"/>
      <c r="K1727" s="216"/>
      <c r="L1727" s="186"/>
      <c r="M1727" s="186"/>
      <c r="N1727" s="187"/>
      <c r="O1727" s="191"/>
      <c r="P1727" s="464" t="s">
        <v>1497</v>
      </c>
      <c r="Q1727" s="218"/>
      <c r="R1727" s="219">
        <f t="shared" si="527"/>
        <v>0</v>
      </c>
      <c r="S1727" s="219">
        <f t="shared" si="528"/>
        <v>7</v>
      </c>
      <c r="T1727" s="195"/>
      <c r="U1727" s="196">
        <v>6</v>
      </c>
      <c r="V1727" s="89">
        <f t="shared" si="560"/>
        <v>0</v>
      </c>
      <c r="W1727" s="220" t="s">
        <v>1810</v>
      </c>
      <c r="X1727" s="221" t="s">
        <v>1814</v>
      </c>
      <c r="Y1727" s="222" t="s">
        <v>1849</v>
      </c>
      <c r="Z1727" s="199"/>
      <c r="AA1727" s="390"/>
      <c r="AB1727" s="223">
        <v>0</v>
      </c>
      <c r="AC1727" s="224" t="s">
        <v>40</v>
      </c>
      <c r="AD1727" s="225">
        <f t="shared" si="529"/>
        <v>559</v>
      </c>
      <c r="AE1727" s="226">
        <f>CEILING(AD1727+AD1727*'[1]Nastavení cen'!$J$17,1)</f>
        <v>817</v>
      </c>
      <c r="AF1727" s="226">
        <f t="shared" si="530"/>
        <v>0</v>
      </c>
      <c r="AG1727" s="241">
        <f>CEILING(AX1727+(AX1727*'[1]Nastavení cen'!$G$17),1)</f>
        <v>1196</v>
      </c>
      <c r="AH1727" s="242">
        <f>CEILING(AG1727*'[1]Nastavení cen'!$K$17,1)+AG1727</f>
        <v>1555</v>
      </c>
      <c r="AI1727" s="242">
        <f t="shared" si="588"/>
        <v>0</v>
      </c>
      <c r="AJ1727" s="228">
        <f t="shared" si="531"/>
        <v>2372</v>
      </c>
      <c r="AK1727" s="218"/>
      <c r="AL1727" s="229">
        <f t="shared" si="532"/>
        <v>0</v>
      </c>
      <c r="AM1727" s="204"/>
      <c r="AN1727" s="230">
        <v>15</v>
      </c>
      <c r="AO1727" s="231">
        <f t="shared" si="589"/>
        <v>0</v>
      </c>
      <c r="AP1727" s="232">
        <v>0.05</v>
      </c>
      <c r="AQ1727" s="233" t="s">
        <v>41</v>
      </c>
      <c r="AR1727" s="234">
        <f t="shared" si="590"/>
        <v>0</v>
      </c>
      <c r="AS1727" s="235"/>
      <c r="AT1727" s="236"/>
      <c r="AU1727" s="237"/>
      <c r="AV1727" s="238">
        <v>86</v>
      </c>
      <c r="AW1727" s="239">
        <f>'[1]Nastavení cen'!$H$17</f>
        <v>390</v>
      </c>
      <c r="AX1727" s="240">
        <v>1196</v>
      </c>
    </row>
    <row r="1728" spans="1:50" ht="17.25" hidden="1" customHeight="1" x14ac:dyDescent="0.3">
      <c r="A1728" s="213"/>
      <c r="B1728" s="214"/>
      <c r="C1728" s="215"/>
      <c r="D1728" s="186"/>
      <c r="E1728" s="184"/>
      <c r="F1728" s="185"/>
      <c r="G1728" s="186"/>
      <c r="H1728" s="186"/>
      <c r="I1728" s="187"/>
      <c r="J1728" s="188"/>
      <c r="K1728" s="216"/>
      <c r="L1728" s="186"/>
      <c r="M1728" s="186"/>
      <c r="N1728" s="187"/>
      <c r="O1728" s="191"/>
      <c r="P1728" s="464" t="s">
        <v>1497</v>
      </c>
      <c r="Q1728" s="218"/>
      <c r="R1728" s="219">
        <f t="shared" si="527"/>
        <v>0</v>
      </c>
      <c r="S1728" s="219">
        <f t="shared" si="528"/>
        <v>7</v>
      </c>
      <c r="T1728" s="195"/>
      <c r="U1728" s="196">
        <v>6</v>
      </c>
      <c r="V1728" s="89">
        <f t="shared" si="560"/>
        <v>0</v>
      </c>
      <c r="W1728" s="220" t="s">
        <v>1810</v>
      </c>
      <c r="X1728" s="221" t="s">
        <v>1814</v>
      </c>
      <c r="Y1728" s="222" t="s">
        <v>1850</v>
      </c>
      <c r="Z1728" s="199"/>
      <c r="AA1728" s="390"/>
      <c r="AB1728" s="223">
        <v>0</v>
      </c>
      <c r="AC1728" s="224" t="s">
        <v>40</v>
      </c>
      <c r="AD1728" s="225">
        <f t="shared" si="529"/>
        <v>559</v>
      </c>
      <c r="AE1728" s="226">
        <f>CEILING(AD1728+AD1728*'[1]Nastavení cen'!$J$17,1)</f>
        <v>817</v>
      </c>
      <c r="AF1728" s="226">
        <f t="shared" si="530"/>
        <v>0</v>
      </c>
      <c r="AG1728" s="241">
        <f>CEILING(AX1728+(AX1728*'[1]Nastavení cen'!$G$17),1)</f>
        <v>1693</v>
      </c>
      <c r="AH1728" s="242">
        <f>CEILING(AG1728*'[1]Nastavení cen'!$K$17,1)+AG1728</f>
        <v>2201</v>
      </c>
      <c r="AI1728" s="242">
        <f t="shared" si="588"/>
        <v>0</v>
      </c>
      <c r="AJ1728" s="228">
        <f t="shared" si="531"/>
        <v>3018</v>
      </c>
      <c r="AK1728" s="218"/>
      <c r="AL1728" s="229">
        <f t="shared" si="532"/>
        <v>0</v>
      </c>
      <c r="AM1728" s="204"/>
      <c r="AN1728" s="230">
        <v>15</v>
      </c>
      <c r="AO1728" s="231">
        <f t="shared" si="589"/>
        <v>0</v>
      </c>
      <c r="AP1728" s="232">
        <v>0.05</v>
      </c>
      <c r="AQ1728" s="233" t="s">
        <v>41</v>
      </c>
      <c r="AR1728" s="234">
        <f t="shared" si="590"/>
        <v>0</v>
      </c>
      <c r="AS1728" s="235"/>
      <c r="AT1728" s="236"/>
      <c r="AU1728" s="237"/>
      <c r="AV1728" s="238">
        <v>86</v>
      </c>
      <c r="AW1728" s="239">
        <f>'[1]Nastavení cen'!$H$17</f>
        <v>390</v>
      </c>
      <c r="AX1728" s="240">
        <v>1693</v>
      </c>
    </row>
    <row r="1729" spans="1:50" ht="17.25" hidden="1" customHeight="1" x14ac:dyDescent="0.3">
      <c r="A1729" s="213"/>
      <c r="B1729" s="214"/>
      <c r="C1729" s="215"/>
      <c r="D1729" s="186"/>
      <c r="E1729" s="184"/>
      <c r="F1729" s="185"/>
      <c r="G1729" s="186"/>
      <c r="H1729" s="186"/>
      <c r="I1729" s="187"/>
      <c r="J1729" s="188"/>
      <c r="K1729" s="216"/>
      <c r="L1729" s="186"/>
      <c r="M1729" s="186"/>
      <c r="N1729" s="187"/>
      <c r="O1729" s="191"/>
      <c r="P1729" s="464" t="s">
        <v>1497</v>
      </c>
      <c r="Q1729" s="218"/>
      <c r="R1729" s="219">
        <f t="shared" si="527"/>
        <v>0</v>
      </c>
      <c r="S1729" s="219">
        <f t="shared" si="528"/>
        <v>7</v>
      </c>
      <c r="T1729" s="195"/>
      <c r="U1729" s="196">
        <v>6</v>
      </c>
      <c r="V1729" s="89">
        <f t="shared" si="560"/>
        <v>0</v>
      </c>
      <c r="W1729" s="220" t="s">
        <v>1810</v>
      </c>
      <c r="X1729" s="221" t="s">
        <v>1814</v>
      </c>
      <c r="Y1729" s="222" t="s">
        <v>1851</v>
      </c>
      <c r="Z1729" s="199"/>
      <c r="AA1729" s="390"/>
      <c r="AB1729" s="223">
        <v>0</v>
      </c>
      <c r="AC1729" s="224" t="s">
        <v>40</v>
      </c>
      <c r="AD1729" s="225">
        <f t="shared" si="529"/>
        <v>559</v>
      </c>
      <c r="AE1729" s="226">
        <f>CEILING(AD1729+AD1729*'[1]Nastavení cen'!$J$17,1)</f>
        <v>817</v>
      </c>
      <c r="AF1729" s="226">
        <f t="shared" si="530"/>
        <v>0</v>
      </c>
      <c r="AG1729" s="241">
        <f>CEILING(AX1729+(AX1729*'[1]Nastavení cen'!$G$17),1)</f>
        <v>1766</v>
      </c>
      <c r="AH1729" s="242">
        <f>CEILING(AG1729*'[1]Nastavení cen'!$K$17,1)+AG1729</f>
        <v>2296</v>
      </c>
      <c r="AI1729" s="242">
        <f t="shared" si="588"/>
        <v>0</v>
      </c>
      <c r="AJ1729" s="228">
        <f t="shared" si="531"/>
        <v>3113</v>
      </c>
      <c r="AK1729" s="218"/>
      <c r="AL1729" s="229">
        <f t="shared" si="532"/>
        <v>0</v>
      </c>
      <c r="AM1729" s="204"/>
      <c r="AN1729" s="230">
        <v>15</v>
      </c>
      <c r="AO1729" s="231">
        <f t="shared" si="589"/>
        <v>0</v>
      </c>
      <c r="AP1729" s="232">
        <v>0.05</v>
      </c>
      <c r="AQ1729" s="233" t="s">
        <v>41</v>
      </c>
      <c r="AR1729" s="234">
        <f t="shared" si="590"/>
        <v>0</v>
      </c>
      <c r="AS1729" s="235"/>
      <c r="AT1729" s="236"/>
      <c r="AU1729" s="237"/>
      <c r="AV1729" s="238">
        <v>86</v>
      </c>
      <c r="AW1729" s="239">
        <f>'[1]Nastavení cen'!$H$17</f>
        <v>390</v>
      </c>
      <c r="AX1729" s="240">
        <v>1766</v>
      </c>
    </row>
    <row r="1730" spans="1:50" ht="17.25" hidden="1" customHeight="1" x14ac:dyDescent="0.3">
      <c r="A1730" s="213"/>
      <c r="B1730" s="214"/>
      <c r="C1730" s="215"/>
      <c r="D1730" s="186"/>
      <c r="E1730" s="184"/>
      <c r="F1730" s="185"/>
      <c r="G1730" s="186"/>
      <c r="H1730" s="186"/>
      <c r="I1730" s="187"/>
      <c r="J1730" s="188"/>
      <c r="K1730" s="216"/>
      <c r="L1730" s="186"/>
      <c r="M1730" s="186"/>
      <c r="N1730" s="187"/>
      <c r="O1730" s="191"/>
      <c r="P1730" s="464" t="s">
        <v>1497</v>
      </c>
      <c r="Q1730" s="218"/>
      <c r="R1730" s="219">
        <f t="shared" si="527"/>
        <v>0</v>
      </c>
      <c r="S1730" s="219">
        <f t="shared" si="528"/>
        <v>7</v>
      </c>
      <c r="T1730" s="195"/>
      <c r="U1730" s="196">
        <v>6</v>
      </c>
      <c r="V1730" s="89">
        <f t="shared" si="560"/>
        <v>0</v>
      </c>
      <c r="W1730" s="220" t="s">
        <v>1810</v>
      </c>
      <c r="X1730" s="221" t="s">
        <v>1814</v>
      </c>
      <c r="Y1730" s="222" t="s">
        <v>1852</v>
      </c>
      <c r="Z1730" s="199"/>
      <c r="AA1730" s="390"/>
      <c r="AB1730" s="223">
        <v>0</v>
      </c>
      <c r="AC1730" s="224" t="s">
        <v>40</v>
      </c>
      <c r="AD1730" s="225">
        <f t="shared" si="529"/>
        <v>559</v>
      </c>
      <c r="AE1730" s="226">
        <f>CEILING(AD1730+AD1730*'[1]Nastavení cen'!$J$17,1)</f>
        <v>817</v>
      </c>
      <c r="AF1730" s="226">
        <f t="shared" si="530"/>
        <v>0</v>
      </c>
      <c r="AG1730" s="241">
        <f>CEILING(AX1730+(AX1730*'[1]Nastavení cen'!$G$17),1)</f>
        <v>4164</v>
      </c>
      <c r="AH1730" s="242">
        <f>CEILING(AG1730*'[1]Nastavení cen'!$K$17,1)+AG1730</f>
        <v>5414</v>
      </c>
      <c r="AI1730" s="242">
        <f t="shared" si="588"/>
        <v>0</v>
      </c>
      <c r="AJ1730" s="228">
        <f t="shared" si="531"/>
        <v>6231</v>
      </c>
      <c r="AK1730" s="218"/>
      <c r="AL1730" s="229">
        <f t="shared" si="532"/>
        <v>0</v>
      </c>
      <c r="AM1730" s="204"/>
      <c r="AN1730" s="230">
        <v>15</v>
      </c>
      <c r="AO1730" s="231">
        <f t="shared" si="589"/>
        <v>0</v>
      </c>
      <c r="AP1730" s="232">
        <v>0.05</v>
      </c>
      <c r="AQ1730" s="233" t="s">
        <v>41</v>
      </c>
      <c r="AR1730" s="234">
        <f t="shared" si="590"/>
        <v>0</v>
      </c>
      <c r="AS1730" s="235"/>
      <c r="AT1730" s="236"/>
      <c r="AU1730" s="237"/>
      <c r="AV1730" s="238">
        <v>86</v>
      </c>
      <c r="AW1730" s="239">
        <f>'[1]Nastavení cen'!$H$17</f>
        <v>390</v>
      </c>
      <c r="AX1730" s="240">
        <v>4164</v>
      </c>
    </row>
    <row r="1731" spans="1:50" ht="17.25" hidden="1" customHeight="1" x14ac:dyDescent="0.3">
      <c r="A1731" s="213"/>
      <c r="B1731" s="214"/>
      <c r="C1731" s="215"/>
      <c r="D1731" s="186"/>
      <c r="E1731" s="184"/>
      <c r="F1731" s="185"/>
      <c r="G1731" s="186"/>
      <c r="H1731" s="186"/>
      <c r="I1731" s="187"/>
      <c r="J1731" s="188"/>
      <c r="K1731" s="216"/>
      <c r="L1731" s="186"/>
      <c r="M1731" s="186"/>
      <c r="N1731" s="187"/>
      <c r="O1731" s="191"/>
      <c r="P1731" s="464" t="s">
        <v>1497</v>
      </c>
      <c r="Q1731" s="218"/>
      <c r="R1731" s="219">
        <f t="shared" si="527"/>
        <v>0</v>
      </c>
      <c r="S1731" s="219">
        <f t="shared" si="528"/>
        <v>7</v>
      </c>
      <c r="T1731" s="195"/>
      <c r="U1731" s="196">
        <v>6</v>
      </c>
      <c r="V1731" s="89">
        <f t="shared" si="560"/>
        <v>0</v>
      </c>
      <c r="W1731" s="220" t="s">
        <v>1810</v>
      </c>
      <c r="X1731" s="221" t="s">
        <v>1814</v>
      </c>
      <c r="Y1731" s="222" t="s">
        <v>1853</v>
      </c>
      <c r="Z1731" s="199"/>
      <c r="AA1731" s="390"/>
      <c r="AB1731" s="223">
        <v>0</v>
      </c>
      <c r="AC1731" s="224" t="s">
        <v>40</v>
      </c>
      <c r="AD1731" s="225">
        <f t="shared" si="529"/>
        <v>559</v>
      </c>
      <c r="AE1731" s="226">
        <f>CEILING(AD1731+AD1731*'[1]Nastavení cen'!$J$17,1)</f>
        <v>817</v>
      </c>
      <c r="AF1731" s="226">
        <f t="shared" si="530"/>
        <v>0</v>
      </c>
      <c r="AG1731" s="241">
        <f>CEILING(AX1731+(AX1731*'[1]Nastavení cen'!$G$17),1)</f>
        <v>815</v>
      </c>
      <c r="AH1731" s="242">
        <f>CEILING(AG1731*'[1]Nastavení cen'!$K$17,1)+AG1731</f>
        <v>1060</v>
      </c>
      <c r="AI1731" s="242">
        <f t="shared" si="588"/>
        <v>0</v>
      </c>
      <c r="AJ1731" s="228">
        <f t="shared" si="531"/>
        <v>1877</v>
      </c>
      <c r="AK1731" s="218"/>
      <c r="AL1731" s="229">
        <f t="shared" si="532"/>
        <v>0</v>
      </c>
      <c r="AM1731" s="204"/>
      <c r="AN1731" s="230">
        <v>15</v>
      </c>
      <c r="AO1731" s="231">
        <f t="shared" si="589"/>
        <v>0</v>
      </c>
      <c r="AP1731" s="232">
        <v>0.05</v>
      </c>
      <c r="AQ1731" s="233" t="s">
        <v>41</v>
      </c>
      <c r="AR1731" s="234">
        <f t="shared" si="590"/>
        <v>0</v>
      </c>
      <c r="AS1731" s="235"/>
      <c r="AT1731" s="236"/>
      <c r="AU1731" s="237"/>
      <c r="AV1731" s="238">
        <v>86</v>
      </c>
      <c r="AW1731" s="239">
        <f>'[1]Nastavení cen'!$H$17</f>
        <v>390</v>
      </c>
      <c r="AX1731" s="240">
        <v>815</v>
      </c>
    </row>
    <row r="1732" spans="1:50" ht="17.25" hidden="1" customHeight="1" x14ac:dyDescent="0.3">
      <c r="A1732" s="213"/>
      <c r="B1732" s="214"/>
      <c r="C1732" s="215"/>
      <c r="D1732" s="186"/>
      <c r="E1732" s="184"/>
      <c r="F1732" s="185"/>
      <c r="G1732" s="186"/>
      <c r="H1732" s="186"/>
      <c r="I1732" s="187"/>
      <c r="J1732" s="188"/>
      <c r="K1732" s="216"/>
      <c r="L1732" s="186"/>
      <c r="M1732" s="186"/>
      <c r="N1732" s="187"/>
      <c r="O1732" s="191"/>
      <c r="P1732" s="464" t="s">
        <v>1497</v>
      </c>
      <c r="Q1732" s="218"/>
      <c r="R1732" s="219">
        <f t="shared" si="527"/>
        <v>0</v>
      </c>
      <c r="S1732" s="219">
        <f t="shared" si="528"/>
        <v>7</v>
      </c>
      <c r="T1732" s="195"/>
      <c r="U1732" s="196">
        <v>6</v>
      </c>
      <c r="V1732" s="89">
        <f t="shared" si="560"/>
        <v>0</v>
      </c>
      <c r="W1732" s="220" t="s">
        <v>1810</v>
      </c>
      <c r="X1732" s="221" t="s">
        <v>1814</v>
      </c>
      <c r="Y1732" s="222" t="s">
        <v>1854</v>
      </c>
      <c r="Z1732" s="199"/>
      <c r="AA1732" s="390"/>
      <c r="AB1732" s="223">
        <v>0</v>
      </c>
      <c r="AC1732" s="224" t="s">
        <v>40</v>
      </c>
      <c r="AD1732" s="225">
        <f t="shared" si="529"/>
        <v>559</v>
      </c>
      <c r="AE1732" s="226">
        <f>CEILING(AD1732+AD1732*'[1]Nastavení cen'!$J$17,1)</f>
        <v>817</v>
      </c>
      <c r="AF1732" s="226">
        <f t="shared" si="530"/>
        <v>0</v>
      </c>
      <c r="AG1732" s="241">
        <f>CEILING(AX1732+(AX1732*'[1]Nastavení cen'!$G$17),1)</f>
        <v>815</v>
      </c>
      <c r="AH1732" s="242">
        <f>CEILING(AG1732*'[1]Nastavení cen'!$K$17,1)+AG1732</f>
        <v>1060</v>
      </c>
      <c r="AI1732" s="242">
        <f t="shared" si="588"/>
        <v>0</v>
      </c>
      <c r="AJ1732" s="228">
        <f t="shared" si="531"/>
        <v>1877</v>
      </c>
      <c r="AK1732" s="218"/>
      <c r="AL1732" s="229">
        <f t="shared" si="532"/>
        <v>0</v>
      </c>
      <c r="AM1732" s="204"/>
      <c r="AN1732" s="230">
        <v>15</v>
      </c>
      <c r="AO1732" s="231">
        <f t="shared" si="589"/>
        <v>0</v>
      </c>
      <c r="AP1732" s="232">
        <v>0.05</v>
      </c>
      <c r="AQ1732" s="233" t="s">
        <v>41</v>
      </c>
      <c r="AR1732" s="234">
        <f t="shared" si="590"/>
        <v>0</v>
      </c>
      <c r="AS1732" s="235"/>
      <c r="AT1732" s="236"/>
      <c r="AU1732" s="237"/>
      <c r="AV1732" s="238">
        <v>86</v>
      </c>
      <c r="AW1732" s="239">
        <f>'[1]Nastavení cen'!$H$17</f>
        <v>390</v>
      </c>
      <c r="AX1732" s="240">
        <v>815</v>
      </c>
    </row>
    <row r="1733" spans="1:50" ht="17.25" hidden="1" customHeight="1" x14ac:dyDescent="0.3">
      <c r="A1733" s="213"/>
      <c r="B1733" s="214"/>
      <c r="C1733" s="215"/>
      <c r="D1733" s="186"/>
      <c r="E1733" s="184"/>
      <c r="F1733" s="185"/>
      <c r="G1733" s="186"/>
      <c r="H1733" s="186"/>
      <c r="I1733" s="187"/>
      <c r="J1733" s="188"/>
      <c r="K1733" s="216"/>
      <c r="L1733" s="186"/>
      <c r="M1733" s="186"/>
      <c r="N1733" s="187"/>
      <c r="O1733" s="191"/>
      <c r="P1733" s="464" t="s">
        <v>1497</v>
      </c>
      <c r="Q1733" s="218"/>
      <c r="R1733" s="219">
        <f t="shared" si="527"/>
        <v>0</v>
      </c>
      <c r="S1733" s="219">
        <f t="shared" si="528"/>
        <v>7</v>
      </c>
      <c r="T1733" s="195"/>
      <c r="U1733" s="196">
        <v>6</v>
      </c>
      <c r="V1733" s="89">
        <f t="shared" si="560"/>
        <v>0</v>
      </c>
      <c r="W1733" s="220" t="s">
        <v>1810</v>
      </c>
      <c r="X1733" s="221" t="s">
        <v>1814</v>
      </c>
      <c r="Y1733" s="222" t="s">
        <v>1855</v>
      </c>
      <c r="Z1733" s="199"/>
      <c r="AA1733" s="390"/>
      <c r="AB1733" s="223">
        <v>0</v>
      </c>
      <c r="AC1733" s="224" t="s">
        <v>40</v>
      </c>
      <c r="AD1733" s="225">
        <f t="shared" si="529"/>
        <v>559</v>
      </c>
      <c r="AE1733" s="226">
        <f>CEILING(AD1733+AD1733*'[1]Nastavení cen'!$J$17,1)</f>
        <v>817</v>
      </c>
      <c r="AF1733" s="226">
        <f t="shared" si="530"/>
        <v>0</v>
      </c>
      <c r="AG1733" s="241">
        <f>CEILING(AX1733+(AX1733*'[1]Nastavení cen'!$G$17),1)</f>
        <v>848</v>
      </c>
      <c r="AH1733" s="242">
        <f>CEILING(AG1733*'[1]Nastavení cen'!$K$17,1)+AG1733</f>
        <v>1103</v>
      </c>
      <c r="AI1733" s="242">
        <f t="shared" si="588"/>
        <v>0</v>
      </c>
      <c r="AJ1733" s="228">
        <f t="shared" si="531"/>
        <v>1920</v>
      </c>
      <c r="AK1733" s="218"/>
      <c r="AL1733" s="229">
        <f t="shared" si="532"/>
        <v>0</v>
      </c>
      <c r="AM1733" s="204"/>
      <c r="AN1733" s="230">
        <v>15</v>
      </c>
      <c r="AO1733" s="231">
        <f t="shared" si="589"/>
        <v>0</v>
      </c>
      <c r="AP1733" s="232">
        <v>0.05</v>
      </c>
      <c r="AQ1733" s="233" t="s">
        <v>41</v>
      </c>
      <c r="AR1733" s="234">
        <f t="shared" si="590"/>
        <v>0</v>
      </c>
      <c r="AS1733" s="235"/>
      <c r="AT1733" s="236"/>
      <c r="AU1733" s="237"/>
      <c r="AV1733" s="238">
        <v>86</v>
      </c>
      <c r="AW1733" s="239">
        <f>'[1]Nastavení cen'!$H$17</f>
        <v>390</v>
      </c>
      <c r="AX1733" s="240">
        <v>848</v>
      </c>
    </row>
    <row r="1734" spans="1:50" ht="17.25" hidden="1" customHeight="1" x14ac:dyDescent="0.3">
      <c r="A1734" s="213"/>
      <c r="B1734" s="214"/>
      <c r="C1734" s="215"/>
      <c r="D1734" s="186"/>
      <c r="E1734" s="184"/>
      <c r="F1734" s="185"/>
      <c r="G1734" s="186"/>
      <c r="H1734" s="186"/>
      <c r="I1734" s="187"/>
      <c r="J1734" s="188"/>
      <c r="K1734" s="216"/>
      <c r="L1734" s="186"/>
      <c r="M1734" s="186"/>
      <c r="N1734" s="187"/>
      <c r="O1734" s="191"/>
      <c r="P1734" s="464" t="s">
        <v>1497</v>
      </c>
      <c r="Q1734" s="218"/>
      <c r="R1734" s="219">
        <f t="shared" si="527"/>
        <v>0</v>
      </c>
      <c r="S1734" s="219">
        <f t="shared" si="528"/>
        <v>7</v>
      </c>
      <c r="T1734" s="195"/>
      <c r="U1734" s="196">
        <v>6</v>
      </c>
      <c r="V1734" s="89">
        <f t="shared" si="560"/>
        <v>0</v>
      </c>
      <c r="W1734" s="220" t="s">
        <v>1810</v>
      </c>
      <c r="X1734" s="221" t="s">
        <v>1814</v>
      </c>
      <c r="Y1734" s="222" t="s">
        <v>1856</v>
      </c>
      <c r="Z1734" s="199"/>
      <c r="AA1734" s="390"/>
      <c r="AB1734" s="223">
        <v>0</v>
      </c>
      <c r="AC1734" s="224" t="s">
        <v>40</v>
      </c>
      <c r="AD1734" s="225">
        <f t="shared" si="529"/>
        <v>559</v>
      </c>
      <c r="AE1734" s="226">
        <f>CEILING(AD1734+AD1734*'[1]Nastavení cen'!$J$17,1)</f>
        <v>817</v>
      </c>
      <c r="AF1734" s="226">
        <f t="shared" si="530"/>
        <v>0</v>
      </c>
      <c r="AG1734" s="241">
        <f>CEILING(AX1734+(AX1734*'[1]Nastavení cen'!$G$17),1)</f>
        <v>807</v>
      </c>
      <c r="AH1734" s="242">
        <f>CEILING(AG1734*'[1]Nastavení cen'!$K$17,1)+AG1734</f>
        <v>1050</v>
      </c>
      <c r="AI1734" s="242">
        <f t="shared" si="588"/>
        <v>0</v>
      </c>
      <c r="AJ1734" s="228">
        <f t="shared" si="531"/>
        <v>1867</v>
      </c>
      <c r="AK1734" s="218"/>
      <c r="AL1734" s="229">
        <f t="shared" si="532"/>
        <v>0</v>
      </c>
      <c r="AM1734" s="204"/>
      <c r="AN1734" s="230">
        <v>15</v>
      </c>
      <c r="AO1734" s="231">
        <f t="shared" si="589"/>
        <v>0</v>
      </c>
      <c r="AP1734" s="232">
        <v>0.05</v>
      </c>
      <c r="AQ1734" s="233" t="s">
        <v>41</v>
      </c>
      <c r="AR1734" s="234">
        <f t="shared" si="590"/>
        <v>0</v>
      </c>
      <c r="AS1734" s="235"/>
      <c r="AT1734" s="236"/>
      <c r="AU1734" s="237"/>
      <c r="AV1734" s="238">
        <v>86</v>
      </c>
      <c r="AW1734" s="239">
        <f>'[1]Nastavení cen'!$H$17</f>
        <v>390</v>
      </c>
      <c r="AX1734" s="240">
        <v>807</v>
      </c>
    </row>
    <row r="1735" spans="1:50" ht="17.25" hidden="1" customHeight="1" x14ac:dyDescent="0.3">
      <c r="A1735" s="213"/>
      <c r="B1735" s="214"/>
      <c r="C1735" s="215"/>
      <c r="D1735" s="186"/>
      <c r="E1735" s="184"/>
      <c r="F1735" s="185"/>
      <c r="G1735" s="186"/>
      <c r="H1735" s="186"/>
      <c r="I1735" s="187"/>
      <c r="J1735" s="188"/>
      <c r="K1735" s="216"/>
      <c r="L1735" s="186"/>
      <c r="M1735" s="186"/>
      <c r="N1735" s="187"/>
      <c r="O1735" s="191"/>
      <c r="P1735" s="464" t="s">
        <v>1497</v>
      </c>
      <c r="Q1735" s="218"/>
      <c r="R1735" s="219">
        <f t="shared" si="527"/>
        <v>0</v>
      </c>
      <c r="S1735" s="219">
        <f t="shared" si="528"/>
        <v>7</v>
      </c>
      <c r="T1735" s="195"/>
      <c r="U1735" s="196">
        <v>6</v>
      </c>
      <c r="V1735" s="89">
        <f t="shared" si="560"/>
        <v>0</v>
      </c>
      <c r="W1735" s="220" t="s">
        <v>1810</v>
      </c>
      <c r="X1735" s="221" t="s">
        <v>1814</v>
      </c>
      <c r="Y1735" s="222" t="s">
        <v>1857</v>
      </c>
      <c r="Z1735" s="199"/>
      <c r="AA1735" s="390"/>
      <c r="AB1735" s="223">
        <v>0</v>
      </c>
      <c r="AC1735" s="224" t="s">
        <v>40</v>
      </c>
      <c r="AD1735" s="225">
        <f t="shared" si="529"/>
        <v>559</v>
      </c>
      <c r="AE1735" s="226">
        <f>CEILING(AD1735+AD1735*'[1]Nastavení cen'!$J$17,1)</f>
        <v>817</v>
      </c>
      <c r="AF1735" s="226">
        <f t="shared" si="530"/>
        <v>0</v>
      </c>
      <c r="AG1735" s="241">
        <f>CEILING(AX1735+(AX1735*'[1]Nastavení cen'!$G$17),1)</f>
        <v>835</v>
      </c>
      <c r="AH1735" s="242">
        <f>CEILING(AG1735*'[1]Nastavení cen'!$K$17,1)+AG1735</f>
        <v>1086</v>
      </c>
      <c r="AI1735" s="242">
        <f t="shared" si="588"/>
        <v>0</v>
      </c>
      <c r="AJ1735" s="228">
        <f t="shared" si="531"/>
        <v>1903</v>
      </c>
      <c r="AK1735" s="218"/>
      <c r="AL1735" s="229">
        <f t="shared" si="532"/>
        <v>0</v>
      </c>
      <c r="AM1735" s="204"/>
      <c r="AN1735" s="230">
        <v>15</v>
      </c>
      <c r="AO1735" s="231">
        <f t="shared" si="589"/>
        <v>0</v>
      </c>
      <c r="AP1735" s="232">
        <v>0.05</v>
      </c>
      <c r="AQ1735" s="233" t="s">
        <v>41</v>
      </c>
      <c r="AR1735" s="234">
        <f t="shared" si="590"/>
        <v>0</v>
      </c>
      <c r="AS1735" s="235"/>
      <c r="AT1735" s="236"/>
      <c r="AU1735" s="237"/>
      <c r="AV1735" s="238">
        <v>86</v>
      </c>
      <c r="AW1735" s="239">
        <f>'[1]Nastavení cen'!$H$17</f>
        <v>390</v>
      </c>
      <c r="AX1735" s="240">
        <v>835</v>
      </c>
    </row>
    <row r="1736" spans="1:50" ht="17.25" hidden="1" customHeight="1" x14ac:dyDescent="0.3">
      <c r="A1736" s="213"/>
      <c r="B1736" s="214"/>
      <c r="C1736" s="215"/>
      <c r="D1736" s="186"/>
      <c r="E1736" s="184"/>
      <c r="F1736" s="185"/>
      <c r="G1736" s="186"/>
      <c r="H1736" s="186"/>
      <c r="I1736" s="187"/>
      <c r="J1736" s="188"/>
      <c r="K1736" s="216"/>
      <c r="L1736" s="186"/>
      <c r="M1736" s="186"/>
      <c r="N1736" s="187"/>
      <c r="O1736" s="191"/>
      <c r="P1736" s="464" t="s">
        <v>1497</v>
      </c>
      <c r="Q1736" s="218"/>
      <c r="R1736" s="219">
        <f t="shared" si="527"/>
        <v>0</v>
      </c>
      <c r="S1736" s="219">
        <f t="shared" si="528"/>
        <v>7</v>
      </c>
      <c r="T1736" s="195"/>
      <c r="U1736" s="196">
        <v>6</v>
      </c>
      <c r="V1736" s="89">
        <f t="shared" si="560"/>
        <v>0</v>
      </c>
      <c r="W1736" s="220" t="s">
        <v>1810</v>
      </c>
      <c r="X1736" s="221" t="s">
        <v>1814</v>
      </c>
      <c r="Y1736" s="222" t="s">
        <v>1858</v>
      </c>
      <c r="Z1736" s="199"/>
      <c r="AA1736" s="390"/>
      <c r="AB1736" s="223">
        <v>0</v>
      </c>
      <c r="AC1736" s="224" t="s">
        <v>40</v>
      </c>
      <c r="AD1736" s="225">
        <f t="shared" si="529"/>
        <v>559</v>
      </c>
      <c r="AE1736" s="226">
        <f>CEILING(AD1736+AD1736*'[1]Nastavení cen'!$J$17,1)</f>
        <v>817</v>
      </c>
      <c r="AF1736" s="226">
        <f t="shared" si="530"/>
        <v>0</v>
      </c>
      <c r="AG1736" s="241">
        <f>CEILING(AX1736+(AX1736*'[1]Nastavení cen'!$G$17),1)</f>
        <v>851</v>
      </c>
      <c r="AH1736" s="242">
        <f>CEILING(AG1736*'[1]Nastavení cen'!$K$17,1)+AG1736</f>
        <v>1107</v>
      </c>
      <c r="AI1736" s="242">
        <f t="shared" si="588"/>
        <v>0</v>
      </c>
      <c r="AJ1736" s="228">
        <f t="shared" si="531"/>
        <v>1924</v>
      </c>
      <c r="AK1736" s="218"/>
      <c r="AL1736" s="229">
        <f t="shared" si="532"/>
        <v>0</v>
      </c>
      <c r="AM1736" s="204"/>
      <c r="AN1736" s="230">
        <v>15</v>
      </c>
      <c r="AO1736" s="231">
        <f t="shared" si="589"/>
        <v>0</v>
      </c>
      <c r="AP1736" s="232">
        <v>0.05</v>
      </c>
      <c r="AQ1736" s="233" t="s">
        <v>41</v>
      </c>
      <c r="AR1736" s="234">
        <f t="shared" si="590"/>
        <v>0</v>
      </c>
      <c r="AS1736" s="235"/>
      <c r="AT1736" s="236"/>
      <c r="AU1736" s="237"/>
      <c r="AV1736" s="238">
        <v>86</v>
      </c>
      <c r="AW1736" s="239">
        <f>'[1]Nastavení cen'!$H$17</f>
        <v>390</v>
      </c>
      <c r="AX1736" s="240">
        <v>851</v>
      </c>
    </row>
    <row r="1737" spans="1:50" ht="17.25" hidden="1" customHeight="1" x14ac:dyDescent="0.3">
      <c r="A1737" s="213"/>
      <c r="B1737" s="214"/>
      <c r="C1737" s="215"/>
      <c r="D1737" s="186"/>
      <c r="E1737" s="184"/>
      <c r="F1737" s="185"/>
      <c r="G1737" s="186"/>
      <c r="H1737" s="186"/>
      <c r="I1737" s="187"/>
      <c r="J1737" s="188"/>
      <c r="K1737" s="216"/>
      <c r="L1737" s="186"/>
      <c r="M1737" s="186"/>
      <c r="N1737" s="187"/>
      <c r="O1737" s="191"/>
      <c r="P1737" s="464" t="s">
        <v>1497</v>
      </c>
      <c r="Q1737" s="218"/>
      <c r="R1737" s="219">
        <f t="shared" si="527"/>
        <v>0</v>
      </c>
      <c r="S1737" s="219">
        <f t="shared" si="528"/>
        <v>7</v>
      </c>
      <c r="T1737" s="195"/>
      <c r="U1737" s="196">
        <v>6</v>
      </c>
      <c r="V1737" s="89">
        <f t="shared" si="560"/>
        <v>0</v>
      </c>
      <c r="W1737" s="220" t="s">
        <v>1810</v>
      </c>
      <c r="X1737" s="221" t="s">
        <v>1814</v>
      </c>
      <c r="Y1737" s="222" t="s">
        <v>1859</v>
      </c>
      <c r="Z1737" s="199"/>
      <c r="AA1737" s="390"/>
      <c r="AB1737" s="223">
        <v>0</v>
      </c>
      <c r="AC1737" s="224" t="s">
        <v>40</v>
      </c>
      <c r="AD1737" s="225">
        <f t="shared" si="529"/>
        <v>559</v>
      </c>
      <c r="AE1737" s="226">
        <f>CEILING(AD1737+AD1737*'[1]Nastavení cen'!$J$17,1)</f>
        <v>817</v>
      </c>
      <c r="AF1737" s="226">
        <f t="shared" si="530"/>
        <v>0</v>
      </c>
      <c r="AG1737" s="241">
        <f>CEILING(AX1737+(AX1737*'[1]Nastavení cen'!$G$17),1)</f>
        <v>966</v>
      </c>
      <c r="AH1737" s="242">
        <f>CEILING(AG1737*'[1]Nastavení cen'!$K$17,1)+AG1737</f>
        <v>1256</v>
      </c>
      <c r="AI1737" s="242">
        <f t="shared" si="588"/>
        <v>0</v>
      </c>
      <c r="AJ1737" s="228">
        <f t="shared" si="531"/>
        <v>2073</v>
      </c>
      <c r="AK1737" s="218"/>
      <c r="AL1737" s="229">
        <f t="shared" si="532"/>
        <v>0</v>
      </c>
      <c r="AM1737" s="204"/>
      <c r="AN1737" s="230">
        <v>15</v>
      </c>
      <c r="AO1737" s="231">
        <f t="shared" si="589"/>
        <v>0</v>
      </c>
      <c r="AP1737" s="232">
        <v>0.05</v>
      </c>
      <c r="AQ1737" s="233" t="s">
        <v>41</v>
      </c>
      <c r="AR1737" s="234">
        <f t="shared" si="590"/>
        <v>0</v>
      </c>
      <c r="AS1737" s="235"/>
      <c r="AT1737" s="236"/>
      <c r="AU1737" s="237"/>
      <c r="AV1737" s="238">
        <v>86</v>
      </c>
      <c r="AW1737" s="239">
        <f>'[1]Nastavení cen'!$H$17</f>
        <v>390</v>
      </c>
      <c r="AX1737" s="240">
        <v>966</v>
      </c>
    </row>
    <row r="1738" spans="1:50" ht="17.25" hidden="1" customHeight="1" x14ac:dyDescent="0.3">
      <c r="A1738" s="213"/>
      <c r="B1738" s="214"/>
      <c r="C1738" s="215"/>
      <c r="D1738" s="186"/>
      <c r="E1738" s="184"/>
      <c r="F1738" s="185"/>
      <c r="G1738" s="186"/>
      <c r="H1738" s="186"/>
      <c r="I1738" s="187"/>
      <c r="J1738" s="188"/>
      <c r="K1738" s="216"/>
      <c r="L1738" s="186"/>
      <c r="M1738" s="186"/>
      <c r="N1738" s="187"/>
      <c r="O1738" s="191"/>
      <c r="P1738" s="464" t="s">
        <v>1497</v>
      </c>
      <c r="Q1738" s="218"/>
      <c r="R1738" s="219">
        <f t="shared" si="527"/>
        <v>0</v>
      </c>
      <c r="S1738" s="219">
        <f t="shared" si="528"/>
        <v>7</v>
      </c>
      <c r="T1738" s="195"/>
      <c r="U1738" s="196">
        <v>6</v>
      </c>
      <c r="V1738" s="89">
        <f t="shared" si="560"/>
        <v>0</v>
      </c>
      <c r="W1738" s="220" t="s">
        <v>1810</v>
      </c>
      <c r="X1738" s="221" t="s">
        <v>1814</v>
      </c>
      <c r="Y1738" s="222" t="s">
        <v>1860</v>
      </c>
      <c r="Z1738" s="199"/>
      <c r="AA1738" s="390"/>
      <c r="AB1738" s="223">
        <v>0</v>
      </c>
      <c r="AC1738" s="224" t="s">
        <v>40</v>
      </c>
      <c r="AD1738" s="225">
        <f t="shared" si="529"/>
        <v>559</v>
      </c>
      <c r="AE1738" s="226">
        <f>CEILING(AD1738+AD1738*'[1]Nastavení cen'!$J$17,1)</f>
        <v>817</v>
      </c>
      <c r="AF1738" s="226">
        <f t="shared" si="530"/>
        <v>0</v>
      </c>
      <c r="AG1738" s="241">
        <f>CEILING(AX1738+(AX1738*'[1]Nastavení cen'!$G$17),1)</f>
        <v>950</v>
      </c>
      <c r="AH1738" s="242">
        <f>CEILING(AG1738*'[1]Nastavení cen'!$K$17,1)+AG1738</f>
        <v>1235</v>
      </c>
      <c r="AI1738" s="242">
        <f t="shared" si="588"/>
        <v>0</v>
      </c>
      <c r="AJ1738" s="228">
        <f t="shared" si="531"/>
        <v>2052</v>
      </c>
      <c r="AK1738" s="218"/>
      <c r="AL1738" s="229">
        <f t="shared" si="532"/>
        <v>0</v>
      </c>
      <c r="AM1738" s="204"/>
      <c r="AN1738" s="230">
        <v>15</v>
      </c>
      <c r="AO1738" s="231">
        <f t="shared" si="589"/>
        <v>0</v>
      </c>
      <c r="AP1738" s="232">
        <v>0.05</v>
      </c>
      <c r="AQ1738" s="233" t="s">
        <v>41</v>
      </c>
      <c r="AR1738" s="234">
        <f t="shared" si="590"/>
        <v>0</v>
      </c>
      <c r="AS1738" s="235"/>
      <c r="AT1738" s="236"/>
      <c r="AU1738" s="237"/>
      <c r="AV1738" s="238">
        <v>86</v>
      </c>
      <c r="AW1738" s="239">
        <f>'[1]Nastavení cen'!$H$17</f>
        <v>390</v>
      </c>
      <c r="AX1738" s="240">
        <v>950</v>
      </c>
    </row>
    <row r="1739" spans="1:50" ht="17.25" hidden="1" customHeight="1" x14ac:dyDescent="0.3">
      <c r="A1739" s="213"/>
      <c r="B1739" s="214"/>
      <c r="C1739" s="215"/>
      <c r="D1739" s="186"/>
      <c r="E1739" s="184"/>
      <c r="F1739" s="185"/>
      <c r="G1739" s="186"/>
      <c r="H1739" s="186"/>
      <c r="I1739" s="187"/>
      <c r="J1739" s="188"/>
      <c r="K1739" s="216"/>
      <c r="L1739" s="186"/>
      <c r="M1739" s="186"/>
      <c r="N1739" s="187"/>
      <c r="O1739" s="191"/>
      <c r="P1739" s="464" t="s">
        <v>1497</v>
      </c>
      <c r="Q1739" s="218"/>
      <c r="R1739" s="219">
        <f t="shared" si="527"/>
        <v>0</v>
      </c>
      <c r="S1739" s="219">
        <f t="shared" si="528"/>
        <v>7</v>
      </c>
      <c r="T1739" s="195"/>
      <c r="U1739" s="196">
        <v>6</v>
      </c>
      <c r="V1739" s="89">
        <f t="shared" si="560"/>
        <v>0</v>
      </c>
      <c r="W1739" s="220" t="s">
        <v>1810</v>
      </c>
      <c r="X1739" s="221" t="s">
        <v>1814</v>
      </c>
      <c r="Y1739" s="222" t="s">
        <v>1861</v>
      </c>
      <c r="Z1739" s="199"/>
      <c r="AA1739" s="390"/>
      <c r="AB1739" s="223">
        <v>0</v>
      </c>
      <c r="AC1739" s="224" t="s">
        <v>40</v>
      </c>
      <c r="AD1739" s="225">
        <f t="shared" si="529"/>
        <v>559</v>
      </c>
      <c r="AE1739" s="226">
        <f>CEILING(AD1739+AD1739*'[1]Nastavení cen'!$J$17,1)</f>
        <v>817</v>
      </c>
      <c r="AF1739" s="226">
        <f t="shared" si="530"/>
        <v>0</v>
      </c>
      <c r="AG1739" s="241">
        <f>CEILING(AX1739+(AX1739*'[1]Nastavení cen'!$G$17),1)</f>
        <v>1737</v>
      </c>
      <c r="AH1739" s="242">
        <f>CEILING(AG1739*'[1]Nastavení cen'!$K$17,1)+AG1739</f>
        <v>2259</v>
      </c>
      <c r="AI1739" s="242">
        <f t="shared" si="588"/>
        <v>0</v>
      </c>
      <c r="AJ1739" s="228">
        <f t="shared" si="531"/>
        <v>3076</v>
      </c>
      <c r="AK1739" s="218"/>
      <c r="AL1739" s="229">
        <f t="shared" si="532"/>
        <v>0</v>
      </c>
      <c r="AM1739" s="204"/>
      <c r="AN1739" s="230">
        <v>15</v>
      </c>
      <c r="AO1739" s="231">
        <f t="shared" si="589"/>
        <v>0</v>
      </c>
      <c r="AP1739" s="232">
        <v>0.05</v>
      </c>
      <c r="AQ1739" s="233" t="s">
        <v>41</v>
      </c>
      <c r="AR1739" s="234">
        <f t="shared" si="590"/>
        <v>0</v>
      </c>
      <c r="AS1739" s="235"/>
      <c r="AT1739" s="236"/>
      <c r="AU1739" s="237"/>
      <c r="AV1739" s="238">
        <v>86</v>
      </c>
      <c r="AW1739" s="239">
        <f>'[1]Nastavení cen'!$H$17</f>
        <v>390</v>
      </c>
      <c r="AX1739" s="240">
        <v>1737</v>
      </c>
    </row>
    <row r="1740" spans="1:50" ht="17.25" hidden="1" customHeight="1" x14ac:dyDescent="0.3">
      <c r="A1740" s="213"/>
      <c r="B1740" s="214"/>
      <c r="C1740" s="215"/>
      <c r="D1740" s="186"/>
      <c r="E1740" s="184"/>
      <c r="F1740" s="185"/>
      <c r="G1740" s="186"/>
      <c r="H1740" s="186"/>
      <c r="I1740" s="187"/>
      <c r="J1740" s="188"/>
      <c r="K1740" s="216"/>
      <c r="L1740" s="186"/>
      <c r="M1740" s="186"/>
      <c r="N1740" s="187"/>
      <c r="O1740" s="191"/>
      <c r="P1740" s="464" t="s">
        <v>1497</v>
      </c>
      <c r="Q1740" s="218"/>
      <c r="R1740" s="219">
        <f t="shared" si="527"/>
        <v>0</v>
      </c>
      <c r="S1740" s="219">
        <f t="shared" si="528"/>
        <v>7</v>
      </c>
      <c r="T1740" s="195"/>
      <c r="U1740" s="196">
        <v>6</v>
      </c>
      <c r="V1740" s="89">
        <f t="shared" si="560"/>
        <v>0</v>
      </c>
      <c r="W1740" s="220" t="s">
        <v>1810</v>
      </c>
      <c r="X1740" s="221" t="s">
        <v>1814</v>
      </c>
      <c r="Y1740" s="222" t="s">
        <v>1862</v>
      </c>
      <c r="Z1740" s="199"/>
      <c r="AA1740" s="390"/>
      <c r="AB1740" s="223">
        <v>0</v>
      </c>
      <c r="AC1740" s="224" t="s">
        <v>40</v>
      </c>
      <c r="AD1740" s="225">
        <f t="shared" si="529"/>
        <v>559</v>
      </c>
      <c r="AE1740" s="226">
        <f>CEILING(AD1740+AD1740*'[1]Nastavení cen'!$J$17,1)</f>
        <v>817</v>
      </c>
      <c r="AF1740" s="226">
        <f t="shared" si="530"/>
        <v>0</v>
      </c>
      <c r="AG1740" s="241">
        <f>CEILING(AX1740+(AX1740*'[1]Nastavení cen'!$G$17),1)</f>
        <v>1807</v>
      </c>
      <c r="AH1740" s="242">
        <f>CEILING(AG1740*'[1]Nastavení cen'!$K$17,1)+AG1740</f>
        <v>2350</v>
      </c>
      <c r="AI1740" s="242">
        <f t="shared" si="588"/>
        <v>0</v>
      </c>
      <c r="AJ1740" s="228">
        <f t="shared" si="531"/>
        <v>3167</v>
      </c>
      <c r="AK1740" s="218"/>
      <c r="AL1740" s="229">
        <f t="shared" si="532"/>
        <v>0</v>
      </c>
      <c r="AM1740" s="204"/>
      <c r="AN1740" s="230">
        <v>15</v>
      </c>
      <c r="AO1740" s="231">
        <f t="shared" si="589"/>
        <v>0</v>
      </c>
      <c r="AP1740" s="232">
        <v>0.05</v>
      </c>
      <c r="AQ1740" s="233" t="s">
        <v>41</v>
      </c>
      <c r="AR1740" s="234">
        <f t="shared" si="590"/>
        <v>0</v>
      </c>
      <c r="AS1740" s="235"/>
      <c r="AT1740" s="236"/>
      <c r="AU1740" s="237"/>
      <c r="AV1740" s="238">
        <v>86</v>
      </c>
      <c r="AW1740" s="239">
        <f>'[1]Nastavení cen'!$H$17</f>
        <v>390</v>
      </c>
      <c r="AX1740" s="240">
        <v>1807</v>
      </c>
    </row>
    <row r="1741" spans="1:50" ht="17.25" hidden="1" customHeight="1" x14ac:dyDescent="0.3">
      <c r="A1741" s="213"/>
      <c r="B1741" s="214"/>
      <c r="C1741" s="215"/>
      <c r="D1741" s="186"/>
      <c r="E1741" s="184"/>
      <c r="F1741" s="185"/>
      <c r="G1741" s="186"/>
      <c r="H1741" s="186"/>
      <c r="I1741" s="187"/>
      <c r="J1741" s="188"/>
      <c r="K1741" s="216"/>
      <c r="L1741" s="186"/>
      <c r="M1741" s="186"/>
      <c r="N1741" s="187"/>
      <c r="O1741" s="191"/>
      <c r="P1741" s="464" t="s">
        <v>1497</v>
      </c>
      <c r="Q1741" s="218"/>
      <c r="R1741" s="219">
        <f t="shared" si="527"/>
        <v>0</v>
      </c>
      <c r="S1741" s="219">
        <f t="shared" si="528"/>
        <v>7</v>
      </c>
      <c r="T1741" s="195"/>
      <c r="U1741" s="196">
        <v>6</v>
      </c>
      <c r="V1741" s="89">
        <f t="shared" si="560"/>
        <v>0</v>
      </c>
      <c r="W1741" s="220" t="s">
        <v>1810</v>
      </c>
      <c r="X1741" s="221" t="s">
        <v>1814</v>
      </c>
      <c r="Y1741" s="222" t="s">
        <v>1863</v>
      </c>
      <c r="Z1741" s="199"/>
      <c r="AA1741" s="390"/>
      <c r="AB1741" s="223">
        <v>0</v>
      </c>
      <c r="AC1741" s="224" t="s">
        <v>40</v>
      </c>
      <c r="AD1741" s="225">
        <f t="shared" si="529"/>
        <v>559</v>
      </c>
      <c r="AE1741" s="226">
        <f>CEILING(AD1741+AD1741*'[1]Nastavení cen'!$J$17,1)</f>
        <v>817</v>
      </c>
      <c r="AF1741" s="226">
        <f t="shared" si="530"/>
        <v>0</v>
      </c>
      <c r="AG1741" s="241">
        <f>CEILING(AX1741+(AX1741*'[1]Nastavení cen'!$G$17),1)</f>
        <v>2052</v>
      </c>
      <c r="AH1741" s="242">
        <f>CEILING(AG1741*'[1]Nastavení cen'!$K$17,1)+AG1741</f>
        <v>2668</v>
      </c>
      <c r="AI1741" s="242">
        <f t="shared" si="588"/>
        <v>0</v>
      </c>
      <c r="AJ1741" s="228">
        <f t="shared" si="531"/>
        <v>3485</v>
      </c>
      <c r="AK1741" s="218"/>
      <c r="AL1741" s="229">
        <f t="shared" si="532"/>
        <v>0</v>
      </c>
      <c r="AM1741" s="204"/>
      <c r="AN1741" s="230">
        <v>15</v>
      </c>
      <c r="AO1741" s="231">
        <f t="shared" si="589"/>
        <v>0</v>
      </c>
      <c r="AP1741" s="232">
        <v>0.05</v>
      </c>
      <c r="AQ1741" s="233" t="s">
        <v>41</v>
      </c>
      <c r="AR1741" s="234">
        <f t="shared" si="590"/>
        <v>0</v>
      </c>
      <c r="AS1741" s="235"/>
      <c r="AT1741" s="236"/>
      <c r="AU1741" s="237"/>
      <c r="AV1741" s="238">
        <v>86</v>
      </c>
      <c r="AW1741" s="239">
        <f>'[1]Nastavení cen'!$H$17</f>
        <v>390</v>
      </c>
      <c r="AX1741" s="240">
        <v>2052</v>
      </c>
    </row>
    <row r="1742" spans="1:50" ht="17.25" hidden="1" customHeight="1" x14ac:dyDescent="0.3">
      <c r="A1742" s="213"/>
      <c r="B1742" s="214"/>
      <c r="C1742" s="215"/>
      <c r="D1742" s="186"/>
      <c r="E1742" s="184"/>
      <c r="F1742" s="185"/>
      <c r="G1742" s="186"/>
      <c r="H1742" s="186"/>
      <c r="I1742" s="187"/>
      <c r="J1742" s="188"/>
      <c r="K1742" s="216"/>
      <c r="L1742" s="186"/>
      <c r="M1742" s="186"/>
      <c r="N1742" s="187"/>
      <c r="O1742" s="191"/>
      <c r="P1742" s="464" t="s">
        <v>1497</v>
      </c>
      <c r="Q1742" s="218"/>
      <c r="R1742" s="219">
        <f t="shared" si="527"/>
        <v>0</v>
      </c>
      <c r="S1742" s="219">
        <f t="shared" si="528"/>
        <v>7</v>
      </c>
      <c r="T1742" s="195"/>
      <c r="U1742" s="196">
        <v>6</v>
      </c>
      <c r="V1742" s="89">
        <f t="shared" si="560"/>
        <v>0</v>
      </c>
      <c r="W1742" s="220" t="s">
        <v>1810</v>
      </c>
      <c r="X1742" s="221" t="s">
        <v>1814</v>
      </c>
      <c r="Y1742" s="222" t="s">
        <v>1864</v>
      </c>
      <c r="Z1742" s="199"/>
      <c r="AA1742" s="390"/>
      <c r="AB1742" s="223">
        <v>0</v>
      </c>
      <c r="AC1742" s="224" t="s">
        <v>40</v>
      </c>
      <c r="AD1742" s="225">
        <f t="shared" si="529"/>
        <v>559</v>
      </c>
      <c r="AE1742" s="226">
        <f>CEILING(AD1742+AD1742*'[1]Nastavení cen'!$J$17,1)</f>
        <v>817</v>
      </c>
      <c r="AF1742" s="226">
        <f t="shared" si="530"/>
        <v>0</v>
      </c>
      <c r="AG1742" s="241">
        <f>CEILING(AX1742+(AX1742*'[1]Nastavení cen'!$G$17),1)</f>
        <v>5391</v>
      </c>
      <c r="AH1742" s="242">
        <f>CEILING(AG1742*'[1]Nastavení cen'!$K$17,1)+AG1742</f>
        <v>7009</v>
      </c>
      <c r="AI1742" s="242">
        <f t="shared" si="588"/>
        <v>0</v>
      </c>
      <c r="AJ1742" s="228">
        <f t="shared" si="531"/>
        <v>7826</v>
      </c>
      <c r="AK1742" s="218"/>
      <c r="AL1742" s="229">
        <f t="shared" si="532"/>
        <v>0</v>
      </c>
      <c r="AM1742" s="204"/>
      <c r="AN1742" s="230">
        <v>15</v>
      </c>
      <c r="AO1742" s="231">
        <f t="shared" si="589"/>
        <v>0</v>
      </c>
      <c r="AP1742" s="232">
        <v>0.05</v>
      </c>
      <c r="AQ1742" s="233" t="s">
        <v>41</v>
      </c>
      <c r="AR1742" s="234">
        <f t="shared" si="590"/>
        <v>0</v>
      </c>
      <c r="AS1742" s="235"/>
      <c r="AT1742" s="236"/>
      <c r="AU1742" s="237"/>
      <c r="AV1742" s="238">
        <v>86</v>
      </c>
      <c r="AW1742" s="239">
        <f>'[1]Nastavení cen'!$H$17</f>
        <v>390</v>
      </c>
      <c r="AX1742" s="240">
        <v>5391</v>
      </c>
    </row>
    <row r="1743" spans="1:50" ht="17.25" hidden="1" customHeight="1" x14ac:dyDescent="0.3">
      <c r="A1743" s="213"/>
      <c r="B1743" s="214"/>
      <c r="C1743" s="215"/>
      <c r="D1743" s="186"/>
      <c r="E1743" s="184"/>
      <c r="F1743" s="185"/>
      <c r="G1743" s="186"/>
      <c r="H1743" s="186"/>
      <c r="I1743" s="187"/>
      <c r="J1743" s="188"/>
      <c r="K1743" s="216"/>
      <c r="L1743" s="186"/>
      <c r="M1743" s="186"/>
      <c r="N1743" s="187"/>
      <c r="O1743" s="191"/>
      <c r="P1743" s="464" t="s">
        <v>1497</v>
      </c>
      <c r="Q1743" s="218"/>
      <c r="R1743" s="219">
        <f t="shared" si="527"/>
        <v>0</v>
      </c>
      <c r="S1743" s="219">
        <f t="shared" si="528"/>
        <v>7</v>
      </c>
      <c r="T1743" s="195"/>
      <c r="U1743" s="196">
        <v>5</v>
      </c>
      <c r="V1743" s="89">
        <f t="shared" si="560"/>
        <v>0</v>
      </c>
      <c r="W1743" s="220" t="s">
        <v>1810</v>
      </c>
      <c r="X1743" s="221" t="s">
        <v>1865</v>
      </c>
      <c r="Y1743" s="222" t="s">
        <v>1866</v>
      </c>
      <c r="Z1743" s="199"/>
      <c r="AA1743" s="218"/>
      <c r="AB1743" s="223">
        <v>0</v>
      </c>
      <c r="AC1743" s="224" t="s">
        <v>40</v>
      </c>
      <c r="AD1743" s="225">
        <f t="shared" si="529"/>
        <v>1216</v>
      </c>
      <c r="AE1743" s="226">
        <f>CEILING(AD1743+AD1743*'[1]Nastavení cen'!$J$17,1)</f>
        <v>1776</v>
      </c>
      <c r="AF1743" s="226">
        <f t="shared" si="530"/>
        <v>0</v>
      </c>
      <c r="AG1743" s="227">
        <f>CEILING(AX1743+(AX1743*'[1]Nastavení cen'!$G$17),1)</f>
        <v>7000</v>
      </c>
      <c r="AH1743" s="227">
        <f>CEILING(AG1743*'[1]Nastavení cen'!$K$17,1)+AG1743</f>
        <v>9100</v>
      </c>
      <c r="AI1743" s="227">
        <f t="shared" si="588"/>
        <v>0</v>
      </c>
      <c r="AJ1743" s="228">
        <f t="shared" si="531"/>
        <v>10876</v>
      </c>
      <c r="AK1743" s="218"/>
      <c r="AL1743" s="229">
        <f t="shared" si="532"/>
        <v>0</v>
      </c>
      <c r="AM1743" s="204"/>
      <c r="AN1743" s="230">
        <v>45</v>
      </c>
      <c r="AO1743" s="231">
        <f t="shared" si="589"/>
        <v>0</v>
      </c>
      <c r="AP1743" s="232">
        <v>0.05</v>
      </c>
      <c r="AQ1743" s="233" t="s">
        <v>41</v>
      </c>
      <c r="AR1743" s="234">
        <f t="shared" si="590"/>
        <v>0</v>
      </c>
      <c r="AS1743" s="235"/>
      <c r="AT1743" s="236"/>
      <c r="AU1743" s="237"/>
      <c r="AV1743" s="238">
        <v>187</v>
      </c>
      <c r="AW1743" s="239">
        <f>'[1]Nastavení cen'!$H$17</f>
        <v>390</v>
      </c>
      <c r="AX1743" s="240">
        <v>7000</v>
      </c>
    </row>
    <row r="1744" spans="1:50" ht="17.25" hidden="1" customHeight="1" x14ac:dyDescent="0.3">
      <c r="A1744" s="213"/>
      <c r="B1744" s="214"/>
      <c r="C1744" s="215"/>
      <c r="D1744" s="186"/>
      <c r="E1744" s="184"/>
      <c r="F1744" s="185"/>
      <c r="G1744" s="186"/>
      <c r="H1744" s="186"/>
      <c r="I1744" s="187"/>
      <c r="J1744" s="188"/>
      <c r="K1744" s="216"/>
      <c r="L1744" s="186"/>
      <c r="M1744" s="186"/>
      <c r="N1744" s="187"/>
      <c r="O1744" s="191"/>
      <c r="P1744" s="464" t="s">
        <v>1497</v>
      </c>
      <c r="Q1744" s="218"/>
      <c r="R1744" s="219">
        <f t="shared" si="527"/>
        <v>0</v>
      </c>
      <c r="S1744" s="219">
        <f t="shared" si="528"/>
        <v>7</v>
      </c>
      <c r="T1744" s="195"/>
      <c r="U1744" s="196">
        <v>5</v>
      </c>
      <c r="V1744" s="89">
        <f t="shared" si="560"/>
        <v>0</v>
      </c>
      <c r="W1744" s="220" t="s">
        <v>1810</v>
      </c>
      <c r="X1744" s="221" t="s">
        <v>1865</v>
      </c>
      <c r="Y1744" s="222" t="s">
        <v>1867</v>
      </c>
      <c r="Z1744" s="199"/>
      <c r="AA1744" s="218"/>
      <c r="AB1744" s="223">
        <v>0</v>
      </c>
      <c r="AC1744" s="224" t="s">
        <v>40</v>
      </c>
      <c r="AD1744" s="225">
        <f t="shared" si="529"/>
        <v>1216</v>
      </c>
      <c r="AE1744" s="226">
        <f>CEILING(AD1744+AD1744*'[1]Nastavení cen'!$J$17,1)</f>
        <v>1776</v>
      </c>
      <c r="AF1744" s="226">
        <f t="shared" si="530"/>
        <v>0</v>
      </c>
      <c r="AG1744" s="227">
        <f>CEILING(AX1744+(AX1744*'[1]Nastavení cen'!$G$17),1)</f>
        <v>14000</v>
      </c>
      <c r="AH1744" s="227">
        <f>CEILING(AG1744*'[1]Nastavení cen'!$K$17,1)+AG1744</f>
        <v>18200</v>
      </c>
      <c r="AI1744" s="227">
        <f t="shared" si="588"/>
        <v>0</v>
      </c>
      <c r="AJ1744" s="228">
        <f t="shared" si="531"/>
        <v>19976</v>
      </c>
      <c r="AK1744" s="218"/>
      <c r="AL1744" s="229">
        <f t="shared" si="532"/>
        <v>0</v>
      </c>
      <c r="AM1744" s="204"/>
      <c r="AN1744" s="230">
        <v>45</v>
      </c>
      <c r="AO1744" s="231">
        <f t="shared" si="589"/>
        <v>0</v>
      </c>
      <c r="AP1744" s="232">
        <v>0.05</v>
      </c>
      <c r="AQ1744" s="233" t="s">
        <v>41</v>
      </c>
      <c r="AR1744" s="234">
        <f t="shared" si="590"/>
        <v>0</v>
      </c>
      <c r="AS1744" s="235"/>
      <c r="AT1744" s="236"/>
      <c r="AU1744" s="237"/>
      <c r="AV1744" s="238">
        <v>187</v>
      </c>
      <c r="AW1744" s="239">
        <f>'[1]Nastavení cen'!$H$17</f>
        <v>390</v>
      </c>
      <c r="AX1744" s="240">
        <v>14000</v>
      </c>
    </row>
    <row r="1745" spans="1:50" ht="17.25" hidden="1" customHeight="1" x14ac:dyDescent="0.3">
      <c r="A1745" s="213"/>
      <c r="B1745" s="214"/>
      <c r="C1745" s="215"/>
      <c r="D1745" s="186"/>
      <c r="E1745" s="184"/>
      <c r="F1745" s="185"/>
      <c r="G1745" s="186"/>
      <c r="H1745" s="186"/>
      <c r="I1745" s="187"/>
      <c r="J1745" s="188"/>
      <c r="K1745" s="216"/>
      <c r="L1745" s="186"/>
      <c r="M1745" s="186"/>
      <c r="N1745" s="187"/>
      <c r="O1745" s="191"/>
      <c r="P1745" s="464" t="s">
        <v>1497</v>
      </c>
      <c r="Q1745" s="218"/>
      <c r="R1745" s="219">
        <f t="shared" si="527"/>
        <v>0</v>
      </c>
      <c r="S1745" s="219">
        <f t="shared" si="528"/>
        <v>7</v>
      </c>
      <c r="T1745" s="195"/>
      <c r="U1745" s="196">
        <v>5</v>
      </c>
      <c r="V1745" s="89">
        <f t="shared" si="560"/>
        <v>0</v>
      </c>
      <c r="W1745" s="220" t="s">
        <v>1810</v>
      </c>
      <c r="X1745" s="221" t="s">
        <v>1865</v>
      </c>
      <c r="Y1745" s="222" t="s">
        <v>1868</v>
      </c>
      <c r="Z1745" s="199"/>
      <c r="AA1745" s="218"/>
      <c r="AB1745" s="223">
        <v>0</v>
      </c>
      <c r="AC1745" s="224" t="s">
        <v>40</v>
      </c>
      <c r="AD1745" s="225">
        <f t="shared" si="529"/>
        <v>1216</v>
      </c>
      <c r="AE1745" s="226">
        <f>CEILING(AD1745+AD1745*'[1]Nastavení cen'!$J$17,1)</f>
        <v>1776</v>
      </c>
      <c r="AF1745" s="226">
        <f t="shared" si="530"/>
        <v>0</v>
      </c>
      <c r="AG1745" s="227">
        <f>CEILING(AX1745+(AX1745*'[1]Nastavení cen'!$G$17),1)</f>
        <v>15000</v>
      </c>
      <c r="AH1745" s="227">
        <f>CEILING(AG1745*'[1]Nastavení cen'!$K$17,1)+AG1745</f>
        <v>19500</v>
      </c>
      <c r="AI1745" s="227">
        <f t="shared" si="588"/>
        <v>0</v>
      </c>
      <c r="AJ1745" s="228">
        <f t="shared" si="531"/>
        <v>21276</v>
      </c>
      <c r="AK1745" s="218"/>
      <c r="AL1745" s="229">
        <f t="shared" si="532"/>
        <v>0</v>
      </c>
      <c r="AM1745" s="204"/>
      <c r="AN1745" s="230">
        <v>45</v>
      </c>
      <c r="AO1745" s="231">
        <f t="shared" si="589"/>
        <v>0</v>
      </c>
      <c r="AP1745" s="232">
        <v>0.05</v>
      </c>
      <c r="AQ1745" s="233" t="s">
        <v>41</v>
      </c>
      <c r="AR1745" s="234">
        <f t="shared" si="590"/>
        <v>0</v>
      </c>
      <c r="AS1745" s="235"/>
      <c r="AT1745" s="236"/>
      <c r="AU1745" s="237"/>
      <c r="AV1745" s="238">
        <v>187</v>
      </c>
      <c r="AW1745" s="239">
        <f>'[1]Nastavení cen'!$H$17</f>
        <v>390</v>
      </c>
      <c r="AX1745" s="240">
        <v>15000</v>
      </c>
    </row>
    <row r="1746" spans="1:50" ht="17.25" hidden="1" customHeight="1" x14ac:dyDescent="0.3">
      <c r="A1746" s="213"/>
      <c r="B1746" s="214"/>
      <c r="C1746" s="215"/>
      <c r="D1746" s="186"/>
      <c r="E1746" s="184"/>
      <c r="F1746" s="185"/>
      <c r="G1746" s="186"/>
      <c r="H1746" s="186"/>
      <c r="I1746" s="187"/>
      <c r="J1746" s="188"/>
      <c r="K1746" s="216"/>
      <c r="L1746" s="186"/>
      <c r="M1746" s="186"/>
      <c r="N1746" s="187"/>
      <c r="O1746" s="191"/>
      <c r="P1746" s="464" t="s">
        <v>1497</v>
      </c>
      <c r="Q1746" s="218"/>
      <c r="R1746" s="219">
        <f t="shared" si="527"/>
        <v>0</v>
      </c>
      <c r="S1746" s="219">
        <f t="shared" si="528"/>
        <v>7</v>
      </c>
      <c r="T1746" s="195"/>
      <c r="U1746" s="196">
        <v>4</v>
      </c>
      <c r="V1746" s="89">
        <f t="shared" si="560"/>
        <v>0</v>
      </c>
      <c r="W1746" s="220" t="s">
        <v>1810</v>
      </c>
      <c r="X1746" s="221" t="s">
        <v>1865</v>
      </c>
      <c r="Y1746" s="222" t="s">
        <v>43</v>
      </c>
      <c r="Z1746" s="199"/>
      <c r="AA1746" s="218"/>
      <c r="AB1746" s="223">
        <v>0</v>
      </c>
      <c r="AC1746" s="224" t="s">
        <v>40</v>
      </c>
      <c r="AD1746" s="225">
        <f t="shared" si="529"/>
        <v>1216</v>
      </c>
      <c r="AE1746" s="226">
        <f>CEILING(AD1746+AD1746*'[1]Nastavení cen'!$J$17,1)</f>
        <v>1776</v>
      </c>
      <c r="AF1746" s="226">
        <f t="shared" si="530"/>
        <v>0</v>
      </c>
      <c r="AG1746" s="227"/>
      <c r="AH1746" s="227"/>
      <c r="AI1746" s="227"/>
      <c r="AJ1746" s="228">
        <f t="shared" si="531"/>
        <v>1776</v>
      </c>
      <c r="AK1746" s="218"/>
      <c r="AL1746" s="229">
        <f t="shared" si="532"/>
        <v>0</v>
      </c>
      <c r="AM1746" s="204"/>
      <c r="AN1746" s="230" t="s">
        <v>41</v>
      </c>
      <c r="AO1746" s="231" t="s">
        <v>41</v>
      </c>
      <c r="AP1746" s="245" t="s">
        <v>41</v>
      </c>
      <c r="AQ1746" s="233" t="s">
        <v>41</v>
      </c>
      <c r="AR1746" s="234" t="s">
        <v>41</v>
      </c>
      <c r="AS1746" s="235"/>
      <c r="AT1746" s="236"/>
      <c r="AU1746" s="237"/>
      <c r="AV1746" s="238">
        <v>187</v>
      </c>
      <c r="AW1746" s="239">
        <f>'[1]Nastavení cen'!$H$17</f>
        <v>390</v>
      </c>
      <c r="AX1746" s="240"/>
    </row>
    <row r="1747" spans="1:50" ht="17.25" hidden="1" customHeight="1" x14ac:dyDescent="0.3">
      <c r="A1747" s="213"/>
      <c r="B1747" s="214"/>
      <c r="C1747" s="215"/>
      <c r="D1747" s="186"/>
      <c r="E1747" s="184"/>
      <c r="F1747" s="185"/>
      <c r="G1747" s="186"/>
      <c r="H1747" s="186"/>
      <c r="I1747" s="187"/>
      <c r="J1747" s="188"/>
      <c r="K1747" s="216"/>
      <c r="L1747" s="186"/>
      <c r="M1747" s="186"/>
      <c r="N1747" s="187"/>
      <c r="O1747" s="191"/>
      <c r="P1747" s="464" t="s">
        <v>1497</v>
      </c>
      <c r="Q1747" s="218"/>
      <c r="R1747" s="219">
        <f t="shared" si="527"/>
        <v>0</v>
      </c>
      <c r="S1747" s="219">
        <f t="shared" si="528"/>
        <v>7</v>
      </c>
      <c r="T1747" s="195"/>
      <c r="U1747" s="196">
        <v>5</v>
      </c>
      <c r="V1747" s="89">
        <f t="shared" si="560"/>
        <v>0</v>
      </c>
      <c r="W1747" s="220" t="s">
        <v>1810</v>
      </c>
      <c r="X1747" s="221" t="s">
        <v>1869</v>
      </c>
      <c r="Y1747" s="222" t="s">
        <v>1870</v>
      </c>
      <c r="Z1747" s="199"/>
      <c r="AA1747" s="218"/>
      <c r="AB1747" s="223">
        <v>0</v>
      </c>
      <c r="AC1747" s="224" t="s">
        <v>40</v>
      </c>
      <c r="AD1747" s="225">
        <f t="shared" si="529"/>
        <v>1456</v>
      </c>
      <c r="AE1747" s="226">
        <f>CEILING(AD1747+AD1747*'[1]Nastavení cen'!$J$17,1)</f>
        <v>2126</v>
      </c>
      <c r="AF1747" s="226">
        <f t="shared" si="530"/>
        <v>0</v>
      </c>
      <c r="AG1747" s="227">
        <f>CEILING(AX1747+(AX1747*'[1]Nastavení cen'!$G$17),1)</f>
        <v>12000</v>
      </c>
      <c r="AH1747" s="227">
        <f>CEILING(AG1747*'[1]Nastavení cen'!$K$17,1)+AG1747</f>
        <v>15600</v>
      </c>
      <c r="AI1747" s="227">
        <f t="shared" ref="AI1747:AI1748" si="591">(AB1747*AH1747)</f>
        <v>0</v>
      </c>
      <c r="AJ1747" s="228">
        <f t="shared" si="531"/>
        <v>17726</v>
      </c>
      <c r="AK1747" s="218"/>
      <c r="AL1747" s="229">
        <f t="shared" si="532"/>
        <v>0</v>
      </c>
      <c r="AM1747" s="204"/>
      <c r="AN1747" s="230">
        <v>90</v>
      </c>
      <c r="AO1747" s="231">
        <f t="shared" ref="AO1747:AO1748" si="592">AB1747*AN1747</f>
        <v>0</v>
      </c>
      <c r="AP1747" s="232">
        <v>0.05</v>
      </c>
      <c r="AQ1747" s="233" t="s">
        <v>41</v>
      </c>
      <c r="AR1747" s="234">
        <f t="shared" ref="AR1747:AR1748" si="593">AO1747*AP1747</f>
        <v>0</v>
      </c>
      <c r="AS1747" s="235"/>
      <c r="AT1747" s="236"/>
      <c r="AU1747" s="237"/>
      <c r="AV1747" s="238">
        <v>224</v>
      </c>
      <c r="AW1747" s="239">
        <f>'[1]Nastavení cen'!$H$17</f>
        <v>390</v>
      </c>
      <c r="AX1747" s="240">
        <v>12000</v>
      </c>
    </row>
    <row r="1748" spans="1:50" ht="17.25" hidden="1" customHeight="1" x14ac:dyDescent="0.3">
      <c r="A1748" s="213"/>
      <c r="B1748" s="214"/>
      <c r="C1748" s="215"/>
      <c r="D1748" s="186"/>
      <c r="E1748" s="184"/>
      <c r="F1748" s="185"/>
      <c r="G1748" s="186"/>
      <c r="H1748" s="186"/>
      <c r="I1748" s="187"/>
      <c r="J1748" s="188"/>
      <c r="K1748" s="216"/>
      <c r="L1748" s="186"/>
      <c r="M1748" s="186"/>
      <c r="N1748" s="187"/>
      <c r="O1748" s="191"/>
      <c r="P1748" s="464" t="s">
        <v>1497</v>
      </c>
      <c r="Q1748" s="218"/>
      <c r="R1748" s="219">
        <f t="shared" si="527"/>
        <v>0</v>
      </c>
      <c r="S1748" s="219">
        <f t="shared" si="528"/>
        <v>7</v>
      </c>
      <c r="T1748" s="195"/>
      <c r="U1748" s="196">
        <v>5</v>
      </c>
      <c r="V1748" s="89">
        <f t="shared" si="560"/>
        <v>0</v>
      </c>
      <c r="W1748" s="220" t="s">
        <v>1810</v>
      </c>
      <c r="X1748" s="221" t="s">
        <v>1869</v>
      </c>
      <c r="Y1748" s="222" t="s">
        <v>1871</v>
      </c>
      <c r="Z1748" s="199"/>
      <c r="AA1748" s="218"/>
      <c r="AB1748" s="223">
        <v>0</v>
      </c>
      <c r="AC1748" s="224" t="s">
        <v>40</v>
      </c>
      <c r="AD1748" s="225">
        <f t="shared" si="529"/>
        <v>1456</v>
      </c>
      <c r="AE1748" s="226">
        <f>CEILING(AD1748+AD1748*'[1]Nastavení cen'!$J$17,1)</f>
        <v>2126</v>
      </c>
      <c r="AF1748" s="226">
        <f t="shared" si="530"/>
        <v>0</v>
      </c>
      <c r="AG1748" s="227">
        <f>CEILING(AX1748+(AX1748*'[1]Nastavení cen'!$G$17),1)</f>
        <v>24000</v>
      </c>
      <c r="AH1748" s="227">
        <f>CEILING(AG1748*'[1]Nastavení cen'!$K$17,1)+AG1748</f>
        <v>31200</v>
      </c>
      <c r="AI1748" s="227">
        <f t="shared" si="591"/>
        <v>0</v>
      </c>
      <c r="AJ1748" s="228">
        <f t="shared" si="531"/>
        <v>33326</v>
      </c>
      <c r="AK1748" s="218"/>
      <c r="AL1748" s="229">
        <f t="shared" si="532"/>
        <v>0</v>
      </c>
      <c r="AM1748" s="204"/>
      <c r="AN1748" s="230">
        <v>90</v>
      </c>
      <c r="AO1748" s="231">
        <f t="shared" si="592"/>
        <v>0</v>
      </c>
      <c r="AP1748" s="232">
        <v>0.05</v>
      </c>
      <c r="AQ1748" s="233" t="s">
        <v>41</v>
      </c>
      <c r="AR1748" s="234">
        <f t="shared" si="593"/>
        <v>0</v>
      </c>
      <c r="AS1748" s="235"/>
      <c r="AT1748" s="236"/>
      <c r="AU1748" s="237"/>
      <c r="AV1748" s="238">
        <v>224</v>
      </c>
      <c r="AW1748" s="239">
        <f>'[1]Nastavení cen'!$H$17</f>
        <v>390</v>
      </c>
      <c r="AX1748" s="240">
        <v>24000</v>
      </c>
    </row>
    <row r="1749" spans="1:50" ht="17.25" hidden="1" customHeight="1" x14ac:dyDescent="0.3">
      <c r="A1749" s="213"/>
      <c r="B1749" s="214"/>
      <c r="C1749" s="215"/>
      <c r="D1749" s="186"/>
      <c r="E1749" s="184"/>
      <c r="F1749" s="185"/>
      <c r="G1749" s="186"/>
      <c r="H1749" s="186"/>
      <c r="I1749" s="187"/>
      <c r="J1749" s="188"/>
      <c r="K1749" s="216"/>
      <c r="L1749" s="186"/>
      <c r="M1749" s="186"/>
      <c r="N1749" s="187"/>
      <c r="O1749" s="191"/>
      <c r="P1749" s="464" t="s">
        <v>1497</v>
      </c>
      <c r="Q1749" s="218"/>
      <c r="R1749" s="219">
        <f t="shared" si="527"/>
        <v>0</v>
      </c>
      <c r="S1749" s="219">
        <f t="shared" si="528"/>
        <v>7</v>
      </c>
      <c r="T1749" s="195"/>
      <c r="U1749" s="196">
        <v>4</v>
      </c>
      <c r="V1749" s="89">
        <f t="shared" si="560"/>
        <v>0</v>
      </c>
      <c r="W1749" s="220" t="s">
        <v>1810</v>
      </c>
      <c r="X1749" s="221" t="s">
        <v>1869</v>
      </c>
      <c r="Y1749" s="222" t="s">
        <v>43</v>
      </c>
      <c r="Z1749" s="199"/>
      <c r="AA1749" s="218"/>
      <c r="AB1749" s="223">
        <v>0</v>
      </c>
      <c r="AC1749" s="224" t="s">
        <v>40</v>
      </c>
      <c r="AD1749" s="225">
        <f t="shared" si="529"/>
        <v>1456</v>
      </c>
      <c r="AE1749" s="226">
        <f>CEILING(AD1749+AD1749*'[1]Nastavení cen'!$J$17,1)</f>
        <v>2126</v>
      </c>
      <c r="AF1749" s="226">
        <f t="shared" si="530"/>
        <v>0</v>
      </c>
      <c r="AG1749" s="227"/>
      <c r="AH1749" s="227"/>
      <c r="AI1749" s="227"/>
      <c r="AJ1749" s="228">
        <f t="shared" si="531"/>
        <v>2126</v>
      </c>
      <c r="AK1749" s="218"/>
      <c r="AL1749" s="229">
        <f t="shared" si="532"/>
        <v>0</v>
      </c>
      <c r="AM1749" s="204"/>
      <c r="AN1749" s="230" t="s">
        <v>41</v>
      </c>
      <c r="AO1749" s="231" t="s">
        <v>41</v>
      </c>
      <c r="AP1749" s="245" t="s">
        <v>41</v>
      </c>
      <c r="AQ1749" s="233" t="s">
        <v>41</v>
      </c>
      <c r="AR1749" s="234" t="s">
        <v>41</v>
      </c>
      <c r="AS1749" s="235"/>
      <c r="AT1749" s="236"/>
      <c r="AU1749" s="237"/>
      <c r="AV1749" s="238">
        <v>224</v>
      </c>
      <c r="AW1749" s="239">
        <f>'[1]Nastavení cen'!$H$17</f>
        <v>390</v>
      </c>
      <c r="AX1749" s="240"/>
    </row>
    <row r="1750" spans="1:50" ht="17.25" hidden="1" customHeight="1" x14ac:dyDescent="0.3">
      <c r="A1750" s="213"/>
      <c r="B1750" s="214"/>
      <c r="C1750" s="215"/>
      <c r="D1750" s="186"/>
      <c r="E1750" s="184"/>
      <c r="F1750" s="185"/>
      <c r="G1750" s="186"/>
      <c r="H1750" s="186"/>
      <c r="I1750" s="187"/>
      <c r="J1750" s="188"/>
      <c r="K1750" s="216"/>
      <c r="L1750" s="186"/>
      <c r="M1750" s="186"/>
      <c r="N1750" s="187"/>
      <c r="O1750" s="191"/>
      <c r="P1750" s="464" t="s">
        <v>1497</v>
      </c>
      <c r="Q1750" s="218"/>
      <c r="R1750" s="219">
        <f t="shared" si="527"/>
        <v>0</v>
      </c>
      <c r="S1750" s="219">
        <f t="shared" si="528"/>
        <v>7</v>
      </c>
      <c r="T1750" s="195"/>
      <c r="U1750" s="196">
        <v>5</v>
      </c>
      <c r="V1750" s="89">
        <f t="shared" si="560"/>
        <v>0</v>
      </c>
      <c r="W1750" s="220" t="s">
        <v>1810</v>
      </c>
      <c r="X1750" s="221" t="s">
        <v>1872</v>
      </c>
      <c r="Y1750" s="222" t="s">
        <v>1873</v>
      </c>
      <c r="Z1750" s="199"/>
      <c r="AA1750" s="218"/>
      <c r="AB1750" s="223">
        <v>0</v>
      </c>
      <c r="AC1750" s="224" t="s">
        <v>40</v>
      </c>
      <c r="AD1750" s="225">
        <f t="shared" si="529"/>
        <v>670</v>
      </c>
      <c r="AE1750" s="226">
        <f>CEILING(AD1750+AD1750*'[1]Nastavení cen'!$J$17,1)</f>
        <v>979</v>
      </c>
      <c r="AF1750" s="226">
        <f t="shared" si="530"/>
        <v>0</v>
      </c>
      <c r="AG1750" s="227">
        <f>CEILING(AX1750+(AX1750*'[1]Nastavení cen'!$G$17),1)</f>
        <v>1500</v>
      </c>
      <c r="AH1750" s="227">
        <f>CEILING(AG1750*'[1]Nastavení cen'!$K$17,1)+AG1750</f>
        <v>1950</v>
      </c>
      <c r="AI1750" s="227">
        <f t="shared" ref="AI1750:AI1751" si="594">(AB1750*AH1750)</f>
        <v>0</v>
      </c>
      <c r="AJ1750" s="228">
        <f t="shared" si="531"/>
        <v>2929</v>
      </c>
      <c r="AK1750" s="218"/>
      <c r="AL1750" s="229">
        <f t="shared" si="532"/>
        <v>0</v>
      </c>
      <c r="AM1750" s="204"/>
      <c r="AN1750" s="230">
        <v>10</v>
      </c>
      <c r="AO1750" s="231">
        <f t="shared" ref="AO1750:AO1751" si="595">AB1750*AN1750</f>
        <v>0</v>
      </c>
      <c r="AP1750" s="232">
        <v>0.05</v>
      </c>
      <c r="AQ1750" s="233" t="s">
        <v>41</v>
      </c>
      <c r="AR1750" s="234">
        <f t="shared" ref="AR1750:AR1751" si="596">AO1750*AP1750</f>
        <v>0</v>
      </c>
      <c r="AS1750" s="235"/>
      <c r="AT1750" s="236"/>
      <c r="AU1750" s="237"/>
      <c r="AV1750" s="238">
        <v>103</v>
      </c>
      <c r="AW1750" s="239">
        <f>'[1]Nastavení cen'!$H$17</f>
        <v>390</v>
      </c>
      <c r="AX1750" s="240">
        <v>1500</v>
      </c>
    </row>
    <row r="1751" spans="1:50" ht="17.25" hidden="1" customHeight="1" x14ac:dyDescent="0.3">
      <c r="A1751" s="213"/>
      <c r="B1751" s="214"/>
      <c r="C1751" s="215"/>
      <c r="D1751" s="186"/>
      <c r="E1751" s="184"/>
      <c r="F1751" s="185"/>
      <c r="G1751" s="186"/>
      <c r="H1751" s="186"/>
      <c r="I1751" s="187"/>
      <c r="J1751" s="188"/>
      <c r="K1751" s="216"/>
      <c r="L1751" s="186"/>
      <c r="M1751" s="186"/>
      <c r="N1751" s="187"/>
      <c r="O1751" s="191"/>
      <c r="P1751" s="464" t="s">
        <v>1497</v>
      </c>
      <c r="Q1751" s="218"/>
      <c r="R1751" s="219">
        <f t="shared" si="527"/>
        <v>0</v>
      </c>
      <c r="S1751" s="219">
        <f t="shared" si="528"/>
        <v>7</v>
      </c>
      <c r="T1751" s="195"/>
      <c r="U1751" s="196">
        <v>5</v>
      </c>
      <c r="V1751" s="89">
        <f t="shared" si="560"/>
        <v>0</v>
      </c>
      <c r="W1751" s="220" t="s">
        <v>1810</v>
      </c>
      <c r="X1751" s="221" t="s">
        <v>1872</v>
      </c>
      <c r="Y1751" s="222" t="s">
        <v>1874</v>
      </c>
      <c r="Z1751" s="199"/>
      <c r="AA1751" s="218"/>
      <c r="AB1751" s="223">
        <v>0</v>
      </c>
      <c r="AC1751" s="224" t="s">
        <v>40</v>
      </c>
      <c r="AD1751" s="225">
        <f t="shared" si="529"/>
        <v>670</v>
      </c>
      <c r="AE1751" s="226">
        <f>CEILING(AD1751+AD1751*'[1]Nastavení cen'!$J$17,1)</f>
        <v>979</v>
      </c>
      <c r="AF1751" s="226">
        <f t="shared" si="530"/>
        <v>0</v>
      </c>
      <c r="AG1751" s="227">
        <f>CEILING(AX1751+(AX1751*'[1]Nastavení cen'!$G$17),1)</f>
        <v>3000</v>
      </c>
      <c r="AH1751" s="227">
        <f>CEILING(AG1751*'[1]Nastavení cen'!$K$17,1)+AG1751</f>
        <v>3900</v>
      </c>
      <c r="AI1751" s="227">
        <f t="shared" si="594"/>
        <v>0</v>
      </c>
      <c r="AJ1751" s="228">
        <f t="shared" si="531"/>
        <v>4879</v>
      </c>
      <c r="AK1751" s="218"/>
      <c r="AL1751" s="229">
        <f t="shared" si="532"/>
        <v>0</v>
      </c>
      <c r="AM1751" s="204"/>
      <c r="AN1751" s="230">
        <v>10</v>
      </c>
      <c r="AO1751" s="231">
        <f t="shared" si="595"/>
        <v>0</v>
      </c>
      <c r="AP1751" s="232">
        <v>0.05</v>
      </c>
      <c r="AQ1751" s="233" t="s">
        <v>41</v>
      </c>
      <c r="AR1751" s="234">
        <f t="shared" si="596"/>
        <v>0</v>
      </c>
      <c r="AS1751" s="235"/>
      <c r="AT1751" s="236"/>
      <c r="AU1751" s="237"/>
      <c r="AV1751" s="238">
        <v>103</v>
      </c>
      <c r="AW1751" s="239">
        <f>'[1]Nastavení cen'!$H$17</f>
        <v>390</v>
      </c>
      <c r="AX1751" s="240">
        <v>3000</v>
      </c>
    </row>
    <row r="1752" spans="1:50" ht="17.25" hidden="1" customHeight="1" x14ac:dyDescent="0.3">
      <c r="A1752" s="213"/>
      <c r="B1752" s="214"/>
      <c r="C1752" s="215"/>
      <c r="D1752" s="186"/>
      <c r="E1752" s="184"/>
      <c r="F1752" s="185"/>
      <c r="G1752" s="186"/>
      <c r="H1752" s="186"/>
      <c r="I1752" s="187"/>
      <c r="J1752" s="188"/>
      <c r="K1752" s="216"/>
      <c r="L1752" s="186"/>
      <c r="M1752" s="186"/>
      <c r="N1752" s="187"/>
      <c r="O1752" s="191"/>
      <c r="P1752" s="464" t="s">
        <v>1497</v>
      </c>
      <c r="Q1752" s="218"/>
      <c r="R1752" s="219">
        <f t="shared" si="527"/>
        <v>0</v>
      </c>
      <c r="S1752" s="219">
        <f t="shared" si="528"/>
        <v>7</v>
      </c>
      <c r="T1752" s="195"/>
      <c r="U1752" s="196">
        <v>4</v>
      </c>
      <c r="V1752" s="89">
        <f t="shared" si="560"/>
        <v>0</v>
      </c>
      <c r="W1752" s="220" t="s">
        <v>1810</v>
      </c>
      <c r="X1752" s="221" t="s">
        <v>1872</v>
      </c>
      <c r="Y1752" s="222" t="s">
        <v>43</v>
      </c>
      <c r="Z1752" s="199"/>
      <c r="AA1752" s="218"/>
      <c r="AB1752" s="223">
        <v>0</v>
      </c>
      <c r="AC1752" s="224" t="s">
        <v>40</v>
      </c>
      <c r="AD1752" s="225">
        <f t="shared" si="529"/>
        <v>670</v>
      </c>
      <c r="AE1752" s="226">
        <f>CEILING(AD1752+AD1752*'[1]Nastavení cen'!$J$17,1)</f>
        <v>979</v>
      </c>
      <c r="AF1752" s="226">
        <f t="shared" si="530"/>
        <v>0</v>
      </c>
      <c r="AG1752" s="227"/>
      <c r="AH1752" s="227"/>
      <c r="AI1752" s="227"/>
      <c r="AJ1752" s="228">
        <f t="shared" si="531"/>
        <v>979</v>
      </c>
      <c r="AK1752" s="218"/>
      <c r="AL1752" s="229">
        <f t="shared" si="532"/>
        <v>0</v>
      </c>
      <c r="AM1752" s="204"/>
      <c r="AN1752" s="230" t="s">
        <v>41</v>
      </c>
      <c r="AO1752" s="231" t="s">
        <v>41</v>
      </c>
      <c r="AP1752" s="245" t="s">
        <v>41</v>
      </c>
      <c r="AQ1752" s="233" t="s">
        <v>41</v>
      </c>
      <c r="AR1752" s="234" t="s">
        <v>41</v>
      </c>
      <c r="AS1752" s="235"/>
      <c r="AT1752" s="236"/>
      <c r="AU1752" s="237"/>
      <c r="AV1752" s="238">
        <v>103</v>
      </c>
      <c r="AW1752" s="239">
        <f>'[1]Nastavení cen'!$H$17</f>
        <v>390</v>
      </c>
      <c r="AX1752" s="240"/>
    </row>
    <row r="1753" spans="1:50" ht="17.25" hidden="1" customHeight="1" x14ac:dyDescent="0.3">
      <c r="A1753" s="213"/>
      <c r="B1753" s="214"/>
      <c r="C1753" s="215"/>
      <c r="D1753" s="186"/>
      <c r="E1753" s="184"/>
      <c r="F1753" s="185"/>
      <c r="G1753" s="186"/>
      <c r="H1753" s="186"/>
      <c r="I1753" s="187"/>
      <c r="J1753" s="188"/>
      <c r="K1753" s="216"/>
      <c r="L1753" s="186"/>
      <c r="M1753" s="186"/>
      <c r="N1753" s="187"/>
      <c r="O1753" s="191"/>
      <c r="P1753" s="464" t="s">
        <v>1497</v>
      </c>
      <c r="Q1753" s="218"/>
      <c r="R1753" s="219">
        <f t="shared" si="527"/>
        <v>0</v>
      </c>
      <c r="S1753" s="219">
        <f t="shared" si="528"/>
        <v>7</v>
      </c>
      <c r="T1753" s="195"/>
      <c r="U1753" s="196">
        <v>5</v>
      </c>
      <c r="V1753" s="89">
        <f t="shared" si="560"/>
        <v>0</v>
      </c>
      <c r="W1753" s="220" t="s">
        <v>1810</v>
      </c>
      <c r="X1753" s="221" t="s">
        <v>1875</v>
      </c>
      <c r="Y1753" s="222" t="s">
        <v>1876</v>
      </c>
      <c r="Z1753" s="199"/>
      <c r="AA1753" s="218"/>
      <c r="AB1753" s="223">
        <v>0</v>
      </c>
      <c r="AC1753" s="224" t="s">
        <v>40</v>
      </c>
      <c r="AD1753" s="225">
        <f t="shared" si="529"/>
        <v>1112</v>
      </c>
      <c r="AE1753" s="226">
        <f>CEILING(AD1753+AD1753*'[1]Nastavení cen'!$J$17,1)</f>
        <v>1624</v>
      </c>
      <c r="AF1753" s="226">
        <f t="shared" si="530"/>
        <v>0</v>
      </c>
      <c r="AG1753" s="227">
        <f>CEILING(AX1753+(AX1753*'[1]Nastavení cen'!$G$17),1)</f>
        <v>5000</v>
      </c>
      <c r="AH1753" s="227">
        <f>CEILING(AG1753*'[1]Nastavení cen'!$K$17,1)+AG1753</f>
        <v>6500</v>
      </c>
      <c r="AI1753" s="227">
        <f t="shared" ref="AI1753:AI1754" si="597">(AB1753*AH1753)</f>
        <v>0</v>
      </c>
      <c r="AJ1753" s="228">
        <f t="shared" si="531"/>
        <v>8124</v>
      </c>
      <c r="AK1753" s="218"/>
      <c r="AL1753" s="229">
        <f t="shared" si="532"/>
        <v>0</v>
      </c>
      <c r="AM1753" s="204"/>
      <c r="AN1753" s="230">
        <v>10</v>
      </c>
      <c r="AO1753" s="231">
        <f t="shared" ref="AO1753:AO1754" si="598">AB1753*AN1753</f>
        <v>0</v>
      </c>
      <c r="AP1753" s="232">
        <v>0.05</v>
      </c>
      <c r="AQ1753" s="233" t="s">
        <v>41</v>
      </c>
      <c r="AR1753" s="234">
        <f t="shared" ref="AR1753:AR1754" si="599">AO1753*AP1753</f>
        <v>0</v>
      </c>
      <c r="AS1753" s="235"/>
      <c r="AT1753" s="236"/>
      <c r="AU1753" s="237"/>
      <c r="AV1753" s="238">
        <v>171</v>
      </c>
      <c r="AW1753" s="239">
        <f>'[1]Nastavení cen'!$H$17</f>
        <v>390</v>
      </c>
      <c r="AX1753" s="240">
        <v>5000</v>
      </c>
    </row>
    <row r="1754" spans="1:50" ht="17.25" hidden="1" customHeight="1" x14ac:dyDescent="0.3">
      <c r="A1754" s="213"/>
      <c r="B1754" s="214"/>
      <c r="C1754" s="215"/>
      <c r="D1754" s="186"/>
      <c r="E1754" s="184"/>
      <c r="F1754" s="185"/>
      <c r="G1754" s="186"/>
      <c r="H1754" s="186"/>
      <c r="I1754" s="187"/>
      <c r="J1754" s="188"/>
      <c r="K1754" s="216"/>
      <c r="L1754" s="186"/>
      <c r="M1754" s="186"/>
      <c r="N1754" s="187"/>
      <c r="O1754" s="191"/>
      <c r="P1754" s="464" t="s">
        <v>1497</v>
      </c>
      <c r="Q1754" s="218"/>
      <c r="R1754" s="219">
        <f t="shared" si="527"/>
        <v>0</v>
      </c>
      <c r="S1754" s="219">
        <f t="shared" si="528"/>
        <v>7</v>
      </c>
      <c r="T1754" s="195"/>
      <c r="U1754" s="196">
        <v>5</v>
      </c>
      <c r="V1754" s="89">
        <f t="shared" si="560"/>
        <v>0</v>
      </c>
      <c r="W1754" s="220" t="s">
        <v>1810</v>
      </c>
      <c r="X1754" s="221" t="s">
        <v>1875</v>
      </c>
      <c r="Y1754" s="222" t="s">
        <v>1877</v>
      </c>
      <c r="Z1754" s="199"/>
      <c r="AA1754" s="218"/>
      <c r="AB1754" s="223">
        <v>0</v>
      </c>
      <c r="AC1754" s="224" t="s">
        <v>40</v>
      </c>
      <c r="AD1754" s="225">
        <f t="shared" si="529"/>
        <v>1112</v>
      </c>
      <c r="AE1754" s="226">
        <f>CEILING(AD1754+AD1754*'[1]Nastavení cen'!$J$17,1)</f>
        <v>1624</v>
      </c>
      <c r="AF1754" s="226">
        <f t="shared" si="530"/>
        <v>0</v>
      </c>
      <c r="AG1754" s="227">
        <f>CEILING(AX1754+(AX1754*'[1]Nastavení cen'!$G$17),1)</f>
        <v>10000</v>
      </c>
      <c r="AH1754" s="227">
        <f>CEILING(AG1754*'[1]Nastavení cen'!$K$17,1)+AG1754</f>
        <v>13000</v>
      </c>
      <c r="AI1754" s="227">
        <f t="shared" si="597"/>
        <v>0</v>
      </c>
      <c r="AJ1754" s="228">
        <f t="shared" si="531"/>
        <v>14624</v>
      </c>
      <c r="AK1754" s="218"/>
      <c r="AL1754" s="229">
        <f t="shared" si="532"/>
        <v>0</v>
      </c>
      <c r="AM1754" s="204"/>
      <c r="AN1754" s="230">
        <v>10</v>
      </c>
      <c r="AO1754" s="231">
        <f t="shared" si="598"/>
        <v>0</v>
      </c>
      <c r="AP1754" s="232">
        <v>0.05</v>
      </c>
      <c r="AQ1754" s="233" t="s">
        <v>41</v>
      </c>
      <c r="AR1754" s="234">
        <f t="shared" si="599"/>
        <v>0</v>
      </c>
      <c r="AS1754" s="235"/>
      <c r="AT1754" s="236"/>
      <c r="AU1754" s="237"/>
      <c r="AV1754" s="238">
        <v>171</v>
      </c>
      <c r="AW1754" s="239">
        <f>'[1]Nastavení cen'!$H$17</f>
        <v>390</v>
      </c>
      <c r="AX1754" s="240">
        <v>10000</v>
      </c>
    </row>
    <row r="1755" spans="1:50" ht="17.25" hidden="1" customHeight="1" x14ac:dyDescent="0.3">
      <c r="A1755" s="213"/>
      <c r="B1755" s="214"/>
      <c r="C1755" s="215"/>
      <c r="D1755" s="186"/>
      <c r="E1755" s="184"/>
      <c r="F1755" s="185"/>
      <c r="G1755" s="186"/>
      <c r="H1755" s="186"/>
      <c r="I1755" s="187"/>
      <c r="J1755" s="188"/>
      <c r="K1755" s="216"/>
      <c r="L1755" s="186"/>
      <c r="M1755" s="186"/>
      <c r="N1755" s="187"/>
      <c r="O1755" s="191"/>
      <c r="P1755" s="464" t="s">
        <v>1497</v>
      </c>
      <c r="Q1755" s="218"/>
      <c r="R1755" s="219">
        <f t="shared" si="527"/>
        <v>0</v>
      </c>
      <c r="S1755" s="219">
        <f t="shared" si="528"/>
        <v>7</v>
      </c>
      <c r="T1755" s="195"/>
      <c r="U1755" s="196">
        <v>4</v>
      </c>
      <c r="V1755" s="89">
        <f t="shared" si="560"/>
        <v>0</v>
      </c>
      <c r="W1755" s="220" t="s">
        <v>1810</v>
      </c>
      <c r="X1755" s="221" t="s">
        <v>1875</v>
      </c>
      <c r="Y1755" s="222" t="s">
        <v>43</v>
      </c>
      <c r="Z1755" s="199"/>
      <c r="AA1755" s="218"/>
      <c r="AB1755" s="223">
        <v>0</v>
      </c>
      <c r="AC1755" s="224" t="s">
        <v>40</v>
      </c>
      <c r="AD1755" s="225">
        <f t="shared" si="529"/>
        <v>1112</v>
      </c>
      <c r="AE1755" s="226">
        <f>CEILING(AD1755+AD1755*'[1]Nastavení cen'!$J$17,1)</f>
        <v>1624</v>
      </c>
      <c r="AF1755" s="226">
        <f t="shared" si="530"/>
        <v>0</v>
      </c>
      <c r="AG1755" s="227"/>
      <c r="AH1755" s="227"/>
      <c r="AI1755" s="227"/>
      <c r="AJ1755" s="228">
        <f t="shared" si="531"/>
        <v>1624</v>
      </c>
      <c r="AK1755" s="218"/>
      <c r="AL1755" s="229">
        <f t="shared" si="532"/>
        <v>0</v>
      </c>
      <c r="AM1755" s="204"/>
      <c r="AN1755" s="230" t="s">
        <v>41</v>
      </c>
      <c r="AO1755" s="231" t="s">
        <v>41</v>
      </c>
      <c r="AP1755" s="245" t="s">
        <v>41</v>
      </c>
      <c r="AQ1755" s="233" t="s">
        <v>41</v>
      </c>
      <c r="AR1755" s="234" t="s">
        <v>41</v>
      </c>
      <c r="AS1755" s="235"/>
      <c r="AT1755" s="236"/>
      <c r="AU1755" s="237"/>
      <c r="AV1755" s="238">
        <v>171</v>
      </c>
      <c r="AW1755" s="239">
        <f>'[1]Nastavení cen'!$H$17</f>
        <v>390</v>
      </c>
      <c r="AX1755" s="240"/>
    </row>
    <row r="1756" spans="1:50" ht="17.25" hidden="1" customHeight="1" x14ac:dyDescent="0.3">
      <c r="A1756" s="213"/>
      <c r="B1756" s="214"/>
      <c r="C1756" s="215"/>
      <c r="D1756" s="186"/>
      <c r="E1756" s="184"/>
      <c r="F1756" s="185"/>
      <c r="G1756" s="186"/>
      <c r="H1756" s="186"/>
      <c r="I1756" s="187"/>
      <c r="J1756" s="188"/>
      <c r="K1756" s="216"/>
      <c r="L1756" s="186"/>
      <c r="M1756" s="186"/>
      <c r="N1756" s="187"/>
      <c r="O1756" s="191"/>
      <c r="P1756" s="464" t="s">
        <v>1497</v>
      </c>
      <c r="Q1756" s="218"/>
      <c r="R1756" s="219">
        <f t="shared" si="527"/>
        <v>0</v>
      </c>
      <c r="S1756" s="219">
        <f t="shared" si="528"/>
        <v>7</v>
      </c>
      <c r="T1756" s="195"/>
      <c r="U1756" s="196">
        <v>5</v>
      </c>
      <c r="V1756" s="89">
        <f t="shared" si="560"/>
        <v>0</v>
      </c>
      <c r="W1756" s="220" t="s">
        <v>1810</v>
      </c>
      <c r="X1756" s="221" t="s">
        <v>1878</v>
      </c>
      <c r="Y1756" s="222" t="s">
        <v>1879</v>
      </c>
      <c r="Z1756" s="199"/>
      <c r="AA1756" s="218"/>
      <c r="AB1756" s="223">
        <v>0</v>
      </c>
      <c r="AC1756" s="224" t="s">
        <v>40</v>
      </c>
      <c r="AD1756" s="225">
        <f t="shared" si="529"/>
        <v>917</v>
      </c>
      <c r="AE1756" s="226">
        <f>CEILING(AD1756+AD1756*'[1]Nastavení cen'!$J$17,1)</f>
        <v>1339</v>
      </c>
      <c r="AF1756" s="226">
        <f t="shared" si="530"/>
        <v>0</v>
      </c>
      <c r="AG1756" s="227">
        <f>CEILING(AX1756+(AX1756*'[1]Nastavení cen'!$G$17),1)</f>
        <v>1500</v>
      </c>
      <c r="AH1756" s="227">
        <f>CEILING(AG1756*'[1]Nastavení cen'!$K$17,1)+AG1756</f>
        <v>1950</v>
      </c>
      <c r="AI1756" s="227">
        <f t="shared" ref="AI1756:AI1757" si="600">(AB1756*AH1756)</f>
        <v>0</v>
      </c>
      <c r="AJ1756" s="228">
        <f t="shared" si="531"/>
        <v>3289</v>
      </c>
      <c r="AK1756" s="218"/>
      <c r="AL1756" s="229">
        <f t="shared" si="532"/>
        <v>0</v>
      </c>
      <c r="AM1756" s="204"/>
      <c r="AN1756" s="230">
        <v>15</v>
      </c>
      <c r="AO1756" s="231">
        <f t="shared" ref="AO1756:AO1757" si="601">AB1756*AN1756</f>
        <v>0</v>
      </c>
      <c r="AP1756" s="232">
        <v>0.05</v>
      </c>
      <c r="AQ1756" s="233" t="s">
        <v>41</v>
      </c>
      <c r="AR1756" s="234">
        <f t="shared" ref="AR1756:AR1757" si="602">AO1756*AP1756</f>
        <v>0</v>
      </c>
      <c r="AS1756" s="235"/>
      <c r="AT1756" s="236"/>
      <c r="AU1756" s="237"/>
      <c r="AV1756" s="238">
        <v>141</v>
      </c>
      <c r="AW1756" s="239">
        <f>'[1]Nastavení cen'!$H$17</f>
        <v>390</v>
      </c>
      <c r="AX1756" s="240">
        <v>1500</v>
      </c>
    </row>
    <row r="1757" spans="1:50" ht="17.25" hidden="1" customHeight="1" x14ac:dyDescent="0.3">
      <c r="A1757" s="213"/>
      <c r="B1757" s="214"/>
      <c r="C1757" s="215"/>
      <c r="D1757" s="186"/>
      <c r="E1757" s="184"/>
      <c r="F1757" s="185"/>
      <c r="G1757" s="186"/>
      <c r="H1757" s="186"/>
      <c r="I1757" s="187"/>
      <c r="J1757" s="188"/>
      <c r="K1757" s="216"/>
      <c r="L1757" s="186"/>
      <c r="M1757" s="186"/>
      <c r="N1757" s="187"/>
      <c r="O1757" s="191"/>
      <c r="P1757" s="464" t="s">
        <v>1497</v>
      </c>
      <c r="Q1757" s="218"/>
      <c r="R1757" s="219">
        <f t="shared" si="527"/>
        <v>0</v>
      </c>
      <c r="S1757" s="219">
        <f t="shared" si="528"/>
        <v>7</v>
      </c>
      <c r="T1757" s="195"/>
      <c r="U1757" s="196">
        <v>5</v>
      </c>
      <c r="V1757" s="89">
        <f t="shared" si="560"/>
        <v>0</v>
      </c>
      <c r="W1757" s="220" t="s">
        <v>1810</v>
      </c>
      <c r="X1757" s="221" t="s">
        <v>1878</v>
      </c>
      <c r="Y1757" s="222" t="s">
        <v>1880</v>
      </c>
      <c r="Z1757" s="199"/>
      <c r="AA1757" s="218"/>
      <c r="AB1757" s="223">
        <v>0</v>
      </c>
      <c r="AC1757" s="224" t="s">
        <v>40</v>
      </c>
      <c r="AD1757" s="225">
        <f t="shared" si="529"/>
        <v>917</v>
      </c>
      <c r="AE1757" s="226">
        <f>CEILING(AD1757+AD1757*'[1]Nastavení cen'!$J$17,1)</f>
        <v>1339</v>
      </c>
      <c r="AF1757" s="226">
        <f t="shared" si="530"/>
        <v>0</v>
      </c>
      <c r="AG1757" s="227">
        <f>CEILING(AX1757+(AX1757*'[1]Nastavení cen'!$G$17),1)</f>
        <v>3000</v>
      </c>
      <c r="AH1757" s="227">
        <f>CEILING(AG1757*'[1]Nastavení cen'!$K$17,1)+AG1757</f>
        <v>3900</v>
      </c>
      <c r="AI1757" s="227">
        <f t="shared" si="600"/>
        <v>0</v>
      </c>
      <c r="AJ1757" s="228">
        <f t="shared" si="531"/>
        <v>5239</v>
      </c>
      <c r="AK1757" s="218"/>
      <c r="AL1757" s="229">
        <f t="shared" si="532"/>
        <v>0</v>
      </c>
      <c r="AM1757" s="204"/>
      <c r="AN1757" s="230">
        <v>15</v>
      </c>
      <c r="AO1757" s="231">
        <f t="shared" si="601"/>
        <v>0</v>
      </c>
      <c r="AP1757" s="232">
        <v>0.05</v>
      </c>
      <c r="AQ1757" s="233" t="s">
        <v>41</v>
      </c>
      <c r="AR1757" s="234">
        <f t="shared" si="602"/>
        <v>0</v>
      </c>
      <c r="AS1757" s="235"/>
      <c r="AT1757" s="236"/>
      <c r="AU1757" s="237"/>
      <c r="AV1757" s="238">
        <v>141</v>
      </c>
      <c r="AW1757" s="239">
        <f>'[1]Nastavení cen'!$H$17</f>
        <v>390</v>
      </c>
      <c r="AX1757" s="240">
        <v>3000</v>
      </c>
    </row>
    <row r="1758" spans="1:50" ht="17.25" hidden="1" customHeight="1" x14ac:dyDescent="0.3">
      <c r="A1758" s="213"/>
      <c r="B1758" s="214"/>
      <c r="C1758" s="215"/>
      <c r="D1758" s="186"/>
      <c r="E1758" s="184"/>
      <c r="F1758" s="185"/>
      <c r="G1758" s="186"/>
      <c r="H1758" s="186"/>
      <c r="I1758" s="187"/>
      <c r="J1758" s="188"/>
      <c r="K1758" s="216"/>
      <c r="L1758" s="186"/>
      <c r="M1758" s="186"/>
      <c r="N1758" s="187"/>
      <c r="O1758" s="191"/>
      <c r="P1758" s="464" t="s">
        <v>1497</v>
      </c>
      <c r="Q1758" s="218"/>
      <c r="R1758" s="219">
        <f t="shared" si="527"/>
        <v>0</v>
      </c>
      <c r="S1758" s="219">
        <f t="shared" si="528"/>
        <v>7</v>
      </c>
      <c r="T1758" s="195"/>
      <c r="U1758" s="196">
        <v>4</v>
      </c>
      <c r="V1758" s="89">
        <f t="shared" si="560"/>
        <v>0</v>
      </c>
      <c r="W1758" s="220" t="s">
        <v>1810</v>
      </c>
      <c r="X1758" s="221" t="s">
        <v>1878</v>
      </c>
      <c r="Y1758" s="222" t="s">
        <v>43</v>
      </c>
      <c r="Z1758" s="199"/>
      <c r="AA1758" s="218"/>
      <c r="AB1758" s="223">
        <v>0</v>
      </c>
      <c r="AC1758" s="224" t="s">
        <v>40</v>
      </c>
      <c r="AD1758" s="225">
        <f t="shared" si="529"/>
        <v>917</v>
      </c>
      <c r="AE1758" s="226">
        <f>CEILING(AD1758+AD1758*'[1]Nastavení cen'!$J$17,1)</f>
        <v>1339</v>
      </c>
      <c r="AF1758" s="226">
        <f t="shared" si="530"/>
        <v>0</v>
      </c>
      <c r="AG1758" s="227"/>
      <c r="AH1758" s="227"/>
      <c r="AI1758" s="227"/>
      <c r="AJ1758" s="228">
        <f t="shared" si="531"/>
        <v>1339</v>
      </c>
      <c r="AK1758" s="218"/>
      <c r="AL1758" s="229">
        <f t="shared" si="532"/>
        <v>0</v>
      </c>
      <c r="AM1758" s="204"/>
      <c r="AN1758" s="230" t="s">
        <v>41</v>
      </c>
      <c r="AO1758" s="231" t="s">
        <v>41</v>
      </c>
      <c r="AP1758" s="245" t="s">
        <v>41</v>
      </c>
      <c r="AQ1758" s="233" t="s">
        <v>41</v>
      </c>
      <c r="AR1758" s="234" t="s">
        <v>41</v>
      </c>
      <c r="AS1758" s="235"/>
      <c r="AT1758" s="236"/>
      <c r="AU1758" s="237"/>
      <c r="AV1758" s="238">
        <v>141</v>
      </c>
      <c r="AW1758" s="239">
        <f>'[1]Nastavení cen'!$H$17</f>
        <v>390</v>
      </c>
      <c r="AX1758" s="240"/>
    </row>
    <row r="1759" spans="1:50" ht="17.25" hidden="1" customHeight="1" x14ac:dyDescent="0.3">
      <c r="A1759" s="213"/>
      <c r="B1759" s="214"/>
      <c r="C1759" s="215"/>
      <c r="D1759" s="186"/>
      <c r="E1759" s="184"/>
      <c r="F1759" s="185"/>
      <c r="G1759" s="186"/>
      <c r="H1759" s="186"/>
      <c r="I1759" s="187"/>
      <c r="J1759" s="188"/>
      <c r="K1759" s="216"/>
      <c r="L1759" s="186"/>
      <c r="M1759" s="186"/>
      <c r="N1759" s="187"/>
      <c r="O1759" s="191"/>
      <c r="P1759" s="464" t="s">
        <v>1497</v>
      </c>
      <c r="Q1759" s="218"/>
      <c r="R1759" s="219">
        <f t="shared" si="527"/>
        <v>0</v>
      </c>
      <c r="S1759" s="219">
        <f t="shared" si="528"/>
        <v>7</v>
      </c>
      <c r="T1759" s="195"/>
      <c r="U1759" s="196">
        <v>6</v>
      </c>
      <c r="V1759" s="89">
        <f t="shared" si="560"/>
        <v>0</v>
      </c>
      <c r="W1759" s="220" t="s">
        <v>1810</v>
      </c>
      <c r="X1759" s="221" t="s">
        <v>1881</v>
      </c>
      <c r="Y1759" s="222" t="s">
        <v>1882</v>
      </c>
      <c r="Z1759" s="199"/>
      <c r="AA1759" s="390"/>
      <c r="AB1759" s="223">
        <v>0</v>
      </c>
      <c r="AC1759" s="224" t="s">
        <v>40</v>
      </c>
      <c r="AD1759" s="225">
        <f t="shared" si="529"/>
        <v>826</v>
      </c>
      <c r="AE1759" s="226">
        <f>CEILING(AD1759+AD1759*'[1]Nastavení cen'!$J$17,1)</f>
        <v>1206</v>
      </c>
      <c r="AF1759" s="226">
        <f t="shared" si="530"/>
        <v>0</v>
      </c>
      <c r="AG1759" s="241">
        <f>CEILING(AX1759+(AX1759*'[1]Nastavení cen'!$G$17),1)</f>
        <v>1884</v>
      </c>
      <c r="AH1759" s="242">
        <f>CEILING(AG1759*'[1]Nastavení cen'!$K$17,1)+AG1759</f>
        <v>2450</v>
      </c>
      <c r="AI1759" s="242">
        <f t="shared" ref="AI1759:AI1767" si="603">(AB1759*AH1759)</f>
        <v>0</v>
      </c>
      <c r="AJ1759" s="228">
        <f t="shared" si="531"/>
        <v>3656</v>
      </c>
      <c r="AK1759" s="218"/>
      <c r="AL1759" s="229">
        <f t="shared" si="532"/>
        <v>0</v>
      </c>
      <c r="AM1759" s="204"/>
      <c r="AN1759" s="230">
        <v>15</v>
      </c>
      <c r="AO1759" s="231">
        <f t="shared" ref="AO1759:AO1767" si="604">AB1759*AN1759</f>
        <v>0</v>
      </c>
      <c r="AP1759" s="232">
        <v>0.05</v>
      </c>
      <c r="AQ1759" s="233" t="s">
        <v>41</v>
      </c>
      <c r="AR1759" s="234">
        <f t="shared" ref="AR1759:AR1767" si="605">AO1759*AP1759</f>
        <v>0</v>
      </c>
      <c r="AS1759" s="235"/>
      <c r="AT1759" s="236"/>
      <c r="AU1759" s="237"/>
      <c r="AV1759" s="238">
        <v>127</v>
      </c>
      <c r="AW1759" s="239">
        <f>'[1]Nastavení cen'!$H$17</f>
        <v>390</v>
      </c>
      <c r="AX1759" s="240">
        <v>1884</v>
      </c>
    </row>
    <row r="1760" spans="1:50" ht="17.25" hidden="1" customHeight="1" x14ac:dyDescent="0.3">
      <c r="A1760" s="213"/>
      <c r="B1760" s="214"/>
      <c r="C1760" s="215"/>
      <c r="D1760" s="186"/>
      <c r="E1760" s="184"/>
      <c r="F1760" s="185"/>
      <c r="G1760" s="186"/>
      <c r="H1760" s="186"/>
      <c r="I1760" s="187"/>
      <c r="J1760" s="188"/>
      <c r="K1760" s="216"/>
      <c r="L1760" s="186"/>
      <c r="M1760" s="186"/>
      <c r="N1760" s="187"/>
      <c r="O1760" s="191"/>
      <c r="P1760" s="464" t="s">
        <v>1497</v>
      </c>
      <c r="Q1760" s="218"/>
      <c r="R1760" s="219">
        <f t="shared" si="527"/>
        <v>0</v>
      </c>
      <c r="S1760" s="219">
        <f t="shared" si="528"/>
        <v>7</v>
      </c>
      <c r="T1760" s="195"/>
      <c r="U1760" s="196">
        <v>6</v>
      </c>
      <c r="V1760" s="89">
        <f t="shared" si="560"/>
        <v>0</v>
      </c>
      <c r="W1760" s="220" t="s">
        <v>1810</v>
      </c>
      <c r="X1760" s="221" t="s">
        <v>1881</v>
      </c>
      <c r="Y1760" s="222" t="s">
        <v>1883</v>
      </c>
      <c r="Z1760" s="199"/>
      <c r="AA1760" s="390"/>
      <c r="AB1760" s="223">
        <v>0</v>
      </c>
      <c r="AC1760" s="224" t="s">
        <v>40</v>
      </c>
      <c r="AD1760" s="225">
        <f t="shared" si="529"/>
        <v>826</v>
      </c>
      <c r="AE1760" s="226">
        <f>CEILING(AD1760+AD1760*'[1]Nastavení cen'!$J$17,1)</f>
        <v>1206</v>
      </c>
      <c r="AF1760" s="226">
        <f t="shared" si="530"/>
        <v>0</v>
      </c>
      <c r="AG1760" s="241">
        <f>CEILING(AX1760+(AX1760*'[1]Nastavení cen'!$G$17),1)</f>
        <v>1477</v>
      </c>
      <c r="AH1760" s="242">
        <f>CEILING(AG1760*'[1]Nastavení cen'!$K$17,1)+AG1760</f>
        <v>1921</v>
      </c>
      <c r="AI1760" s="242">
        <f t="shared" si="603"/>
        <v>0</v>
      </c>
      <c r="AJ1760" s="228">
        <f t="shared" si="531"/>
        <v>3127</v>
      </c>
      <c r="AK1760" s="218"/>
      <c r="AL1760" s="229">
        <f t="shared" si="532"/>
        <v>0</v>
      </c>
      <c r="AM1760" s="204"/>
      <c r="AN1760" s="230">
        <v>15</v>
      </c>
      <c r="AO1760" s="231">
        <f t="shared" si="604"/>
        <v>0</v>
      </c>
      <c r="AP1760" s="232">
        <v>0.05</v>
      </c>
      <c r="AQ1760" s="233" t="s">
        <v>41</v>
      </c>
      <c r="AR1760" s="234">
        <f t="shared" si="605"/>
        <v>0</v>
      </c>
      <c r="AS1760" s="235"/>
      <c r="AT1760" s="236"/>
      <c r="AU1760" s="237"/>
      <c r="AV1760" s="238">
        <v>127</v>
      </c>
      <c r="AW1760" s="239">
        <f>'[1]Nastavení cen'!$H$17</f>
        <v>390</v>
      </c>
      <c r="AX1760" s="240">
        <v>1477</v>
      </c>
    </row>
    <row r="1761" spans="1:50" ht="17.25" hidden="1" customHeight="1" x14ac:dyDescent="0.3">
      <c r="A1761" s="213"/>
      <c r="B1761" s="214"/>
      <c r="C1761" s="215"/>
      <c r="D1761" s="186"/>
      <c r="E1761" s="184"/>
      <c r="F1761" s="185"/>
      <c r="G1761" s="186"/>
      <c r="H1761" s="186"/>
      <c r="I1761" s="187"/>
      <c r="J1761" s="188"/>
      <c r="K1761" s="216"/>
      <c r="L1761" s="186"/>
      <c r="M1761" s="186"/>
      <c r="N1761" s="187"/>
      <c r="O1761" s="191"/>
      <c r="P1761" s="464" t="s">
        <v>1497</v>
      </c>
      <c r="Q1761" s="218"/>
      <c r="R1761" s="219">
        <f t="shared" si="527"/>
        <v>0</v>
      </c>
      <c r="S1761" s="219">
        <f t="shared" si="528"/>
        <v>7</v>
      </c>
      <c r="T1761" s="195"/>
      <c r="U1761" s="196">
        <v>6</v>
      </c>
      <c r="V1761" s="89">
        <f t="shared" si="560"/>
        <v>0</v>
      </c>
      <c r="W1761" s="220" t="s">
        <v>1810</v>
      </c>
      <c r="X1761" s="221" t="s">
        <v>1881</v>
      </c>
      <c r="Y1761" s="222" t="s">
        <v>1884</v>
      </c>
      <c r="Z1761" s="199"/>
      <c r="AA1761" s="390"/>
      <c r="AB1761" s="223">
        <v>0</v>
      </c>
      <c r="AC1761" s="224" t="s">
        <v>40</v>
      </c>
      <c r="AD1761" s="225">
        <f t="shared" si="529"/>
        <v>826</v>
      </c>
      <c r="AE1761" s="226">
        <f>CEILING(AD1761+AD1761*'[1]Nastavení cen'!$J$17,1)</f>
        <v>1206</v>
      </c>
      <c r="AF1761" s="226">
        <f t="shared" si="530"/>
        <v>0</v>
      </c>
      <c r="AG1761" s="241">
        <f>CEILING(AX1761+(AX1761*'[1]Nastavení cen'!$G$17),1)</f>
        <v>1554</v>
      </c>
      <c r="AH1761" s="242">
        <f>CEILING(AG1761*'[1]Nastavení cen'!$K$17,1)+AG1761</f>
        <v>2021</v>
      </c>
      <c r="AI1761" s="242">
        <f t="shared" si="603"/>
        <v>0</v>
      </c>
      <c r="AJ1761" s="228">
        <f t="shared" si="531"/>
        <v>3227</v>
      </c>
      <c r="AK1761" s="218"/>
      <c r="AL1761" s="229">
        <f t="shared" si="532"/>
        <v>0</v>
      </c>
      <c r="AM1761" s="204"/>
      <c r="AN1761" s="230">
        <v>15</v>
      </c>
      <c r="AO1761" s="231">
        <f t="shared" si="604"/>
        <v>0</v>
      </c>
      <c r="AP1761" s="232">
        <v>0.05</v>
      </c>
      <c r="AQ1761" s="233" t="s">
        <v>41</v>
      </c>
      <c r="AR1761" s="234">
        <f t="shared" si="605"/>
        <v>0</v>
      </c>
      <c r="AS1761" s="235"/>
      <c r="AT1761" s="236"/>
      <c r="AU1761" s="237"/>
      <c r="AV1761" s="238">
        <v>127</v>
      </c>
      <c r="AW1761" s="239">
        <f>'[1]Nastavení cen'!$H$17</f>
        <v>390</v>
      </c>
      <c r="AX1761" s="240">
        <v>1554</v>
      </c>
    </row>
    <row r="1762" spans="1:50" ht="25.05" customHeight="1" x14ac:dyDescent="0.3">
      <c r="A1762" s="213"/>
      <c r="B1762" s="214"/>
      <c r="C1762" s="215"/>
      <c r="D1762" s="186"/>
      <c r="E1762" s="184"/>
      <c r="F1762" s="185"/>
      <c r="G1762" s="186"/>
      <c r="H1762" s="186"/>
      <c r="I1762" s="187"/>
      <c r="J1762" s="188"/>
      <c r="K1762" s="216"/>
      <c r="L1762" s="186"/>
      <c r="M1762" s="186"/>
      <c r="N1762" s="187"/>
      <c r="O1762" s="191"/>
      <c r="P1762" s="464" t="s">
        <v>1497</v>
      </c>
      <c r="Q1762" s="218"/>
      <c r="R1762" s="219">
        <f t="shared" si="527"/>
        <v>0</v>
      </c>
      <c r="S1762" s="219">
        <f t="shared" si="528"/>
        <v>7</v>
      </c>
      <c r="T1762" s="195">
        <v>57</v>
      </c>
      <c r="U1762" s="196">
        <v>5</v>
      </c>
      <c r="V1762" s="89">
        <f t="shared" si="560"/>
        <v>0</v>
      </c>
      <c r="W1762" s="220" t="s">
        <v>1885</v>
      </c>
      <c r="X1762" s="221" t="s">
        <v>1886</v>
      </c>
      <c r="Y1762" s="222" t="s">
        <v>1887</v>
      </c>
      <c r="Z1762" s="199"/>
      <c r="AA1762" s="218"/>
      <c r="AB1762" s="223">
        <v>1</v>
      </c>
      <c r="AC1762" s="224" t="s">
        <v>40</v>
      </c>
      <c r="AD1762" s="225">
        <f t="shared" si="529"/>
        <v>637</v>
      </c>
      <c r="AE1762" s="226"/>
      <c r="AF1762" s="226">
        <f t="shared" si="530"/>
        <v>0</v>
      </c>
      <c r="AG1762" s="227">
        <f>CEILING(AX1762+(AX1762*'[1]Nastavení cen'!$G$17),1)</f>
        <v>1500</v>
      </c>
      <c r="AH1762" s="227"/>
      <c r="AI1762" s="227">
        <f t="shared" si="603"/>
        <v>0</v>
      </c>
      <c r="AJ1762" s="228">
        <f t="shared" si="531"/>
        <v>0</v>
      </c>
      <c r="AK1762" s="218"/>
      <c r="AL1762" s="229">
        <f t="shared" si="532"/>
        <v>0</v>
      </c>
      <c r="AM1762" s="204"/>
      <c r="AN1762" s="230">
        <v>3</v>
      </c>
      <c r="AO1762" s="231">
        <f t="shared" si="604"/>
        <v>3</v>
      </c>
      <c r="AP1762" s="232">
        <v>0.05</v>
      </c>
      <c r="AQ1762" s="233" t="s">
        <v>41</v>
      </c>
      <c r="AR1762" s="234">
        <f t="shared" si="605"/>
        <v>0.15000000000000002</v>
      </c>
      <c r="AS1762" s="235"/>
      <c r="AT1762" s="236"/>
      <c r="AU1762" s="237"/>
      <c r="AV1762" s="238">
        <v>98</v>
      </c>
      <c r="AW1762" s="239">
        <f>'[1]Nastavení cen'!$H$17</f>
        <v>390</v>
      </c>
      <c r="AX1762" s="240">
        <v>1500</v>
      </c>
    </row>
    <row r="1763" spans="1:50" ht="17.25" hidden="1" customHeight="1" x14ac:dyDescent="0.3">
      <c r="A1763" s="213"/>
      <c r="B1763" s="214"/>
      <c r="C1763" s="215"/>
      <c r="D1763" s="186"/>
      <c r="E1763" s="184"/>
      <c r="F1763" s="185"/>
      <c r="G1763" s="186"/>
      <c r="H1763" s="186"/>
      <c r="I1763" s="187"/>
      <c r="J1763" s="188"/>
      <c r="K1763" s="216"/>
      <c r="L1763" s="186"/>
      <c r="M1763" s="186"/>
      <c r="N1763" s="187"/>
      <c r="O1763" s="191"/>
      <c r="P1763" s="464" t="s">
        <v>1497</v>
      </c>
      <c r="Q1763" s="218"/>
      <c r="R1763" s="219">
        <f t="shared" si="527"/>
        <v>0</v>
      </c>
      <c r="S1763" s="219">
        <f t="shared" si="528"/>
        <v>7</v>
      </c>
      <c r="T1763" s="195"/>
      <c r="U1763" s="196">
        <v>5</v>
      </c>
      <c r="V1763" s="89">
        <f t="shared" si="560"/>
        <v>0</v>
      </c>
      <c r="W1763" s="220" t="s">
        <v>1885</v>
      </c>
      <c r="X1763" s="221" t="s">
        <v>1886</v>
      </c>
      <c r="Y1763" s="222" t="s">
        <v>1888</v>
      </c>
      <c r="Z1763" s="199"/>
      <c r="AA1763" s="218"/>
      <c r="AB1763" s="223">
        <v>0</v>
      </c>
      <c r="AC1763" s="224" t="s">
        <v>40</v>
      </c>
      <c r="AD1763" s="225">
        <f t="shared" si="529"/>
        <v>637</v>
      </c>
      <c r="AE1763" s="226">
        <f>CEILING(AD1763+AD1763*'[1]Nastavení cen'!$J$17,1)</f>
        <v>931</v>
      </c>
      <c r="AF1763" s="226">
        <f t="shared" si="530"/>
        <v>0</v>
      </c>
      <c r="AG1763" s="227">
        <f>CEILING(AX1763+(AX1763*'[1]Nastavení cen'!$G$17),1)</f>
        <v>3000</v>
      </c>
      <c r="AH1763" s="227">
        <f>CEILING(AG1763*'[1]Nastavení cen'!$K$17,1)+AG1763</f>
        <v>3900</v>
      </c>
      <c r="AI1763" s="227">
        <f t="shared" si="603"/>
        <v>0</v>
      </c>
      <c r="AJ1763" s="228">
        <f t="shared" si="531"/>
        <v>4831</v>
      </c>
      <c r="AK1763" s="218"/>
      <c r="AL1763" s="229">
        <f t="shared" si="532"/>
        <v>0</v>
      </c>
      <c r="AM1763" s="204"/>
      <c r="AN1763" s="230">
        <v>3</v>
      </c>
      <c r="AO1763" s="231">
        <f t="shared" si="604"/>
        <v>0</v>
      </c>
      <c r="AP1763" s="232">
        <v>0.05</v>
      </c>
      <c r="AQ1763" s="233" t="s">
        <v>41</v>
      </c>
      <c r="AR1763" s="234">
        <f t="shared" si="605"/>
        <v>0</v>
      </c>
      <c r="AS1763" s="235"/>
      <c r="AT1763" s="236"/>
      <c r="AU1763" s="237"/>
      <c r="AV1763" s="238">
        <v>98</v>
      </c>
      <c r="AW1763" s="239">
        <f>'[1]Nastavení cen'!$H$17</f>
        <v>390</v>
      </c>
      <c r="AX1763" s="240">
        <v>3000</v>
      </c>
    </row>
    <row r="1764" spans="1:50" ht="17.25" hidden="1" customHeight="1" x14ac:dyDescent="0.3">
      <c r="A1764" s="213"/>
      <c r="B1764" s="214"/>
      <c r="C1764" s="215"/>
      <c r="D1764" s="186"/>
      <c r="E1764" s="184"/>
      <c r="F1764" s="185"/>
      <c r="G1764" s="186"/>
      <c r="H1764" s="186"/>
      <c r="I1764" s="187"/>
      <c r="J1764" s="188"/>
      <c r="K1764" s="216"/>
      <c r="L1764" s="186"/>
      <c r="M1764" s="186"/>
      <c r="N1764" s="187"/>
      <c r="O1764" s="191"/>
      <c r="P1764" s="464" t="s">
        <v>1497</v>
      </c>
      <c r="Q1764" s="218"/>
      <c r="R1764" s="219">
        <f t="shared" si="527"/>
        <v>0</v>
      </c>
      <c r="S1764" s="219">
        <f t="shared" si="528"/>
        <v>7</v>
      </c>
      <c r="T1764" s="195"/>
      <c r="U1764" s="196">
        <v>5</v>
      </c>
      <c r="V1764" s="89">
        <f t="shared" si="560"/>
        <v>0</v>
      </c>
      <c r="W1764" s="220" t="s">
        <v>1889</v>
      </c>
      <c r="X1764" s="221" t="s">
        <v>1890</v>
      </c>
      <c r="Y1764" s="222" t="s">
        <v>1891</v>
      </c>
      <c r="Z1764" s="199"/>
      <c r="AA1764" s="218"/>
      <c r="AB1764" s="223">
        <v>0</v>
      </c>
      <c r="AC1764" s="224" t="s">
        <v>40</v>
      </c>
      <c r="AD1764" s="225">
        <f t="shared" si="529"/>
        <v>683</v>
      </c>
      <c r="AE1764" s="226">
        <f>CEILING(AD1764+AD1764*'[1]Nastavení cen'!$J$17,1)</f>
        <v>998</v>
      </c>
      <c r="AF1764" s="226">
        <f t="shared" si="530"/>
        <v>0</v>
      </c>
      <c r="AG1764" s="227">
        <f>CEILING(AX1764+(AX1764*'[1]Nastavení cen'!$G$17),1)</f>
        <v>1000</v>
      </c>
      <c r="AH1764" s="227">
        <f>CEILING(AG1764*'[1]Nastavení cen'!$K$17,1)+AG1764</f>
        <v>1300</v>
      </c>
      <c r="AI1764" s="227">
        <f t="shared" si="603"/>
        <v>0</v>
      </c>
      <c r="AJ1764" s="228">
        <f t="shared" si="531"/>
        <v>2298</v>
      </c>
      <c r="AK1764" s="218"/>
      <c r="AL1764" s="229">
        <f t="shared" si="532"/>
        <v>0</v>
      </c>
      <c r="AM1764" s="204"/>
      <c r="AN1764" s="230">
        <v>5</v>
      </c>
      <c r="AO1764" s="231">
        <f t="shared" si="604"/>
        <v>0</v>
      </c>
      <c r="AP1764" s="232">
        <v>0.05</v>
      </c>
      <c r="AQ1764" s="233" t="s">
        <v>41</v>
      </c>
      <c r="AR1764" s="234">
        <f t="shared" si="605"/>
        <v>0</v>
      </c>
      <c r="AS1764" s="235"/>
      <c r="AT1764" s="236"/>
      <c r="AU1764" s="237"/>
      <c r="AV1764" s="238">
        <v>105</v>
      </c>
      <c r="AW1764" s="239">
        <f>'[1]Nastavení cen'!$H$17</f>
        <v>390</v>
      </c>
      <c r="AX1764" s="240">
        <v>1000</v>
      </c>
    </row>
    <row r="1765" spans="1:50" ht="17.25" hidden="1" customHeight="1" x14ac:dyDescent="0.3">
      <c r="A1765" s="213"/>
      <c r="B1765" s="214"/>
      <c r="C1765" s="215"/>
      <c r="D1765" s="186"/>
      <c r="E1765" s="184"/>
      <c r="F1765" s="185"/>
      <c r="G1765" s="186"/>
      <c r="H1765" s="186"/>
      <c r="I1765" s="187"/>
      <c r="J1765" s="188"/>
      <c r="K1765" s="216"/>
      <c r="L1765" s="186"/>
      <c r="M1765" s="186"/>
      <c r="N1765" s="187"/>
      <c r="O1765" s="191"/>
      <c r="P1765" s="464" t="s">
        <v>1497</v>
      </c>
      <c r="Q1765" s="218"/>
      <c r="R1765" s="219">
        <f t="shared" si="527"/>
        <v>0</v>
      </c>
      <c r="S1765" s="219">
        <f t="shared" si="528"/>
        <v>7</v>
      </c>
      <c r="T1765" s="195"/>
      <c r="U1765" s="196">
        <v>5</v>
      </c>
      <c r="V1765" s="89">
        <f t="shared" si="560"/>
        <v>0</v>
      </c>
      <c r="W1765" s="220" t="s">
        <v>1889</v>
      </c>
      <c r="X1765" s="221" t="s">
        <v>1890</v>
      </c>
      <c r="Y1765" s="222" t="s">
        <v>1892</v>
      </c>
      <c r="Z1765" s="199"/>
      <c r="AA1765" s="218"/>
      <c r="AB1765" s="223">
        <v>0</v>
      </c>
      <c r="AC1765" s="224" t="s">
        <v>40</v>
      </c>
      <c r="AD1765" s="225">
        <f t="shared" si="529"/>
        <v>683</v>
      </c>
      <c r="AE1765" s="226">
        <f>CEILING(AD1765+AD1765*'[1]Nastavení cen'!$J$17,1)</f>
        <v>998</v>
      </c>
      <c r="AF1765" s="226">
        <f t="shared" si="530"/>
        <v>0</v>
      </c>
      <c r="AG1765" s="227">
        <f>CEILING(AX1765+(AX1765*'[1]Nastavení cen'!$G$17),1)</f>
        <v>2000</v>
      </c>
      <c r="AH1765" s="227">
        <f>CEILING(AG1765*'[1]Nastavení cen'!$K$17,1)+AG1765</f>
        <v>2600</v>
      </c>
      <c r="AI1765" s="227">
        <f t="shared" si="603"/>
        <v>0</v>
      </c>
      <c r="AJ1765" s="228">
        <f t="shared" si="531"/>
        <v>3598</v>
      </c>
      <c r="AK1765" s="218"/>
      <c r="AL1765" s="229">
        <f t="shared" si="532"/>
        <v>0</v>
      </c>
      <c r="AM1765" s="204"/>
      <c r="AN1765" s="230">
        <v>5</v>
      </c>
      <c r="AO1765" s="231">
        <f t="shared" si="604"/>
        <v>0</v>
      </c>
      <c r="AP1765" s="232">
        <v>0.05</v>
      </c>
      <c r="AQ1765" s="233" t="s">
        <v>41</v>
      </c>
      <c r="AR1765" s="234">
        <f t="shared" si="605"/>
        <v>0</v>
      </c>
      <c r="AS1765" s="235"/>
      <c r="AT1765" s="236"/>
      <c r="AU1765" s="237"/>
      <c r="AV1765" s="238">
        <v>105</v>
      </c>
      <c r="AW1765" s="239">
        <f>'[1]Nastavení cen'!$H$17</f>
        <v>390</v>
      </c>
      <c r="AX1765" s="240">
        <v>2000</v>
      </c>
    </row>
    <row r="1766" spans="1:50" ht="25.05" customHeight="1" x14ac:dyDescent="0.3">
      <c r="A1766" s="213"/>
      <c r="B1766" s="214"/>
      <c r="C1766" s="215"/>
      <c r="D1766" s="186"/>
      <c r="E1766" s="184"/>
      <c r="F1766" s="185"/>
      <c r="G1766" s="186"/>
      <c r="H1766" s="186"/>
      <c r="I1766" s="187"/>
      <c r="J1766" s="188"/>
      <c r="K1766" s="216"/>
      <c r="L1766" s="186"/>
      <c r="M1766" s="186"/>
      <c r="N1766" s="187"/>
      <c r="O1766" s="191"/>
      <c r="P1766" s="464" t="s">
        <v>1497</v>
      </c>
      <c r="Q1766" s="218"/>
      <c r="R1766" s="219">
        <f t="shared" si="527"/>
        <v>0</v>
      </c>
      <c r="S1766" s="219">
        <f t="shared" si="528"/>
        <v>7</v>
      </c>
      <c r="T1766" s="195">
        <v>58</v>
      </c>
      <c r="U1766" s="196">
        <v>5</v>
      </c>
      <c r="V1766" s="89">
        <f t="shared" si="560"/>
        <v>0</v>
      </c>
      <c r="W1766" s="220" t="s">
        <v>1893</v>
      </c>
      <c r="X1766" s="221" t="s">
        <v>1894</v>
      </c>
      <c r="Y1766" s="222" t="s">
        <v>1895</v>
      </c>
      <c r="Z1766" s="199"/>
      <c r="AA1766" s="218"/>
      <c r="AB1766" s="223">
        <v>1</v>
      </c>
      <c r="AC1766" s="224" t="s">
        <v>40</v>
      </c>
      <c r="AD1766" s="225">
        <f t="shared" si="529"/>
        <v>1118</v>
      </c>
      <c r="AE1766" s="226"/>
      <c r="AF1766" s="226">
        <f t="shared" si="530"/>
        <v>0</v>
      </c>
      <c r="AG1766" s="227">
        <f>CEILING(AX1766+(AX1766*'[1]Nastavení cen'!$G$17),1)</f>
        <v>6000</v>
      </c>
      <c r="AH1766" s="227"/>
      <c r="AI1766" s="227">
        <f t="shared" si="603"/>
        <v>0</v>
      </c>
      <c r="AJ1766" s="228">
        <f t="shared" si="531"/>
        <v>0</v>
      </c>
      <c r="AK1766" s="218"/>
      <c r="AL1766" s="229">
        <f t="shared" si="532"/>
        <v>0</v>
      </c>
      <c r="AM1766" s="204"/>
      <c r="AN1766" s="230">
        <v>45</v>
      </c>
      <c r="AO1766" s="231">
        <f t="shared" si="604"/>
        <v>45</v>
      </c>
      <c r="AP1766" s="232">
        <v>0.05</v>
      </c>
      <c r="AQ1766" s="233" t="s">
        <v>41</v>
      </c>
      <c r="AR1766" s="234">
        <f t="shared" si="605"/>
        <v>2.25</v>
      </c>
      <c r="AS1766" s="235"/>
      <c r="AT1766" s="236"/>
      <c r="AU1766" s="237"/>
      <c r="AV1766" s="238">
        <v>172</v>
      </c>
      <c r="AW1766" s="239">
        <f>'[1]Nastavení cen'!$H$17</f>
        <v>390</v>
      </c>
      <c r="AX1766" s="240">
        <v>6000</v>
      </c>
    </row>
    <row r="1767" spans="1:50" ht="17.25" hidden="1" customHeight="1" x14ac:dyDescent="0.3">
      <c r="A1767" s="213"/>
      <c r="B1767" s="214"/>
      <c r="C1767" s="215"/>
      <c r="D1767" s="186"/>
      <c r="E1767" s="184"/>
      <c r="F1767" s="185"/>
      <c r="G1767" s="186"/>
      <c r="H1767" s="186"/>
      <c r="I1767" s="187"/>
      <c r="J1767" s="188"/>
      <c r="K1767" s="216"/>
      <c r="L1767" s="186"/>
      <c r="M1767" s="186"/>
      <c r="N1767" s="187"/>
      <c r="O1767" s="191"/>
      <c r="P1767" s="464" t="s">
        <v>1497</v>
      </c>
      <c r="Q1767" s="218"/>
      <c r="R1767" s="219">
        <f t="shared" si="527"/>
        <v>0</v>
      </c>
      <c r="S1767" s="219">
        <f t="shared" si="528"/>
        <v>7</v>
      </c>
      <c r="T1767" s="195"/>
      <c r="U1767" s="196">
        <v>5</v>
      </c>
      <c r="V1767" s="89">
        <f t="shared" si="560"/>
        <v>0</v>
      </c>
      <c r="W1767" s="220" t="s">
        <v>1893</v>
      </c>
      <c r="X1767" s="221" t="s">
        <v>1894</v>
      </c>
      <c r="Y1767" s="222" t="s">
        <v>1896</v>
      </c>
      <c r="Z1767" s="199"/>
      <c r="AA1767" s="218"/>
      <c r="AB1767" s="223">
        <v>0</v>
      </c>
      <c r="AC1767" s="224" t="s">
        <v>40</v>
      </c>
      <c r="AD1767" s="225">
        <f t="shared" si="529"/>
        <v>1118</v>
      </c>
      <c r="AE1767" s="226">
        <f>CEILING(AD1767+AD1767*'[1]Nastavení cen'!$J$17,1)</f>
        <v>1633</v>
      </c>
      <c r="AF1767" s="226">
        <f t="shared" si="530"/>
        <v>0</v>
      </c>
      <c r="AG1767" s="227">
        <f>CEILING(AX1767+(AX1767*'[1]Nastavení cen'!$G$17),1)</f>
        <v>12000</v>
      </c>
      <c r="AH1767" s="227">
        <f>CEILING(AG1767*'[1]Nastavení cen'!$K$17,1)+AG1767</f>
        <v>15600</v>
      </c>
      <c r="AI1767" s="227">
        <f t="shared" si="603"/>
        <v>0</v>
      </c>
      <c r="AJ1767" s="228">
        <f t="shared" si="531"/>
        <v>17233</v>
      </c>
      <c r="AK1767" s="218"/>
      <c r="AL1767" s="229">
        <f t="shared" si="532"/>
        <v>0</v>
      </c>
      <c r="AM1767" s="204"/>
      <c r="AN1767" s="230">
        <v>45</v>
      </c>
      <c r="AO1767" s="231">
        <f t="shared" si="604"/>
        <v>0</v>
      </c>
      <c r="AP1767" s="232">
        <v>0.05</v>
      </c>
      <c r="AQ1767" s="233" t="s">
        <v>41</v>
      </c>
      <c r="AR1767" s="234">
        <f t="shared" si="605"/>
        <v>0</v>
      </c>
      <c r="AS1767" s="235"/>
      <c r="AT1767" s="236"/>
      <c r="AU1767" s="237"/>
      <c r="AV1767" s="238">
        <v>172</v>
      </c>
      <c r="AW1767" s="239">
        <f>'[1]Nastavení cen'!$H$17</f>
        <v>390</v>
      </c>
      <c r="AX1767" s="240">
        <v>12000</v>
      </c>
    </row>
    <row r="1768" spans="1:50" ht="17.25" hidden="1" customHeight="1" x14ac:dyDescent="0.3">
      <c r="A1768" s="213"/>
      <c r="B1768" s="214"/>
      <c r="C1768" s="215"/>
      <c r="D1768" s="186"/>
      <c r="E1768" s="184"/>
      <c r="F1768" s="185"/>
      <c r="G1768" s="186"/>
      <c r="H1768" s="186"/>
      <c r="I1768" s="187"/>
      <c r="J1768" s="188"/>
      <c r="K1768" s="216"/>
      <c r="L1768" s="186"/>
      <c r="M1768" s="186"/>
      <c r="N1768" s="187"/>
      <c r="O1768" s="191"/>
      <c r="P1768" s="464" t="s">
        <v>1497</v>
      </c>
      <c r="Q1768" s="218"/>
      <c r="R1768" s="219">
        <f t="shared" si="527"/>
        <v>0</v>
      </c>
      <c r="S1768" s="219">
        <f t="shared" si="528"/>
        <v>7</v>
      </c>
      <c r="T1768" s="195"/>
      <c r="U1768" s="196">
        <v>4</v>
      </c>
      <c r="V1768" s="89">
        <f t="shared" si="560"/>
        <v>0</v>
      </c>
      <c r="W1768" s="220" t="s">
        <v>1893</v>
      </c>
      <c r="X1768" s="221" t="s">
        <v>1894</v>
      </c>
      <c r="Y1768" s="222" t="s">
        <v>43</v>
      </c>
      <c r="Z1768" s="199"/>
      <c r="AA1768" s="218"/>
      <c r="AB1768" s="223">
        <v>0</v>
      </c>
      <c r="AC1768" s="224" t="s">
        <v>40</v>
      </c>
      <c r="AD1768" s="225">
        <f t="shared" si="529"/>
        <v>1118</v>
      </c>
      <c r="AE1768" s="226">
        <f>CEILING(AD1768+AD1768*'[1]Nastavení cen'!$J$17,1)</f>
        <v>1633</v>
      </c>
      <c r="AF1768" s="226">
        <f t="shared" si="530"/>
        <v>0</v>
      </c>
      <c r="AG1768" s="227"/>
      <c r="AH1768" s="227"/>
      <c r="AI1768" s="227"/>
      <c r="AJ1768" s="228">
        <f t="shared" si="531"/>
        <v>1633</v>
      </c>
      <c r="AK1768" s="218"/>
      <c r="AL1768" s="229">
        <f t="shared" si="532"/>
        <v>0</v>
      </c>
      <c r="AM1768" s="204"/>
      <c r="AN1768" s="230" t="s">
        <v>41</v>
      </c>
      <c r="AO1768" s="231" t="s">
        <v>41</v>
      </c>
      <c r="AP1768" s="245" t="s">
        <v>41</v>
      </c>
      <c r="AQ1768" s="233" t="s">
        <v>41</v>
      </c>
      <c r="AR1768" s="234" t="s">
        <v>41</v>
      </c>
      <c r="AS1768" s="235"/>
      <c r="AT1768" s="236"/>
      <c r="AU1768" s="237"/>
      <c r="AV1768" s="238">
        <v>172</v>
      </c>
      <c r="AW1768" s="239">
        <f>'[1]Nastavení cen'!$H$17</f>
        <v>390</v>
      </c>
      <c r="AX1768" s="240"/>
    </row>
    <row r="1769" spans="1:50" ht="17.25" hidden="1" customHeight="1" x14ac:dyDescent="0.3">
      <c r="A1769" s="213"/>
      <c r="B1769" s="214"/>
      <c r="C1769" s="215"/>
      <c r="D1769" s="186"/>
      <c r="E1769" s="184"/>
      <c r="F1769" s="185"/>
      <c r="G1769" s="186"/>
      <c r="H1769" s="186"/>
      <c r="I1769" s="187"/>
      <c r="J1769" s="188"/>
      <c r="K1769" s="216"/>
      <c r="L1769" s="186"/>
      <c r="M1769" s="186"/>
      <c r="N1769" s="187"/>
      <c r="O1769" s="191"/>
      <c r="P1769" s="464" t="s">
        <v>1497</v>
      </c>
      <c r="Q1769" s="218"/>
      <c r="R1769" s="219">
        <f t="shared" si="527"/>
        <v>0</v>
      </c>
      <c r="S1769" s="219">
        <f t="shared" si="528"/>
        <v>7</v>
      </c>
      <c r="T1769" s="195"/>
      <c r="U1769" s="196">
        <v>6</v>
      </c>
      <c r="V1769" s="89">
        <f t="shared" si="560"/>
        <v>0</v>
      </c>
      <c r="W1769" s="220" t="s">
        <v>1893</v>
      </c>
      <c r="X1769" s="221" t="s">
        <v>1894</v>
      </c>
      <c r="Y1769" s="222" t="s">
        <v>1897</v>
      </c>
      <c r="Z1769" s="200"/>
      <c r="AA1769" s="390"/>
      <c r="AB1769" s="223">
        <v>0</v>
      </c>
      <c r="AC1769" s="224" t="s">
        <v>40</v>
      </c>
      <c r="AD1769" s="225">
        <f t="shared" si="529"/>
        <v>1118</v>
      </c>
      <c r="AE1769" s="226">
        <f>CEILING(AD1769+AD1769*'[1]Nastavení cen'!$J$17,1)</f>
        <v>1633</v>
      </c>
      <c r="AF1769" s="226">
        <f t="shared" si="530"/>
        <v>0</v>
      </c>
      <c r="AG1769" s="241">
        <f>CEILING(AX1769+(AX1769*'[1]Nastavení cen'!$G$17),1)</f>
        <v>2871</v>
      </c>
      <c r="AH1769" s="242">
        <f>CEILING(AG1769*'[1]Nastavení cen'!$K$17,1)+AG1769</f>
        <v>3733</v>
      </c>
      <c r="AI1769" s="242">
        <f t="shared" ref="AI1769:AI1801" si="606">(AB1769*AH1769)</f>
        <v>0</v>
      </c>
      <c r="AJ1769" s="228">
        <f t="shared" si="531"/>
        <v>5366</v>
      </c>
      <c r="AK1769" s="218"/>
      <c r="AL1769" s="229">
        <f t="shared" si="532"/>
        <v>0</v>
      </c>
      <c r="AM1769" s="204"/>
      <c r="AN1769" s="230">
        <v>45</v>
      </c>
      <c r="AO1769" s="231">
        <f t="shared" ref="AO1769:AO1801" si="607">AB1769*AN1769</f>
        <v>0</v>
      </c>
      <c r="AP1769" s="232">
        <v>0.05</v>
      </c>
      <c r="AQ1769" s="233" t="s">
        <v>41</v>
      </c>
      <c r="AR1769" s="234">
        <f t="shared" ref="AR1769:AR1801" si="608">AO1769*AP1769</f>
        <v>0</v>
      </c>
      <c r="AS1769" s="235"/>
      <c r="AT1769" s="236"/>
      <c r="AU1769" s="237"/>
      <c r="AV1769" s="238">
        <v>172</v>
      </c>
      <c r="AW1769" s="239">
        <f>'[1]Nastavení cen'!$H$17</f>
        <v>390</v>
      </c>
      <c r="AX1769" s="240">
        <v>2871</v>
      </c>
    </row>
    <row r="1770" spans="1:50" ht="17.25" hidden="1" customHeight="1" x14ac:dyDescent="0.3">
      <c r="A1770" s="213"/>
      <c r="B1770" s="214"/>
      <c r="C1770" s="215"/>
      <c r="D1770" s="186"/>
      <c r="E1770" s="184"/>
      <c r="F1770" s="185"/>
      <c r="G1770" s="186"/>
      <c r="H1770" s="186"/>
      <c r="I1770" s="187"/>
      <c r="J1770" s="188"/>
      <c r="K1770" s="216"/>
      <c r="L1770" s="186"/>
      <c r="M1770" s="186"/>
      <c r="N1770" s="187"/>
      <c r="O1770" s="191"/>
      <c r="P1770" s="464" t="s">
        <v>1497</v>
      </c>
      <c r="Q1770" s="218"/>
      <c r="R1770" s="219">
        <f t="shared" si="527"/>
        <v>0</v>
      </c>
      <c r="S1770" s="219">
        <f t="shared" si="528"/>
        <v>7</v>
      </c>
      <c r="T1770" s="195"/>
      <c r="U1770" s="196">
        <v>6</v>
      </c>
      <c r="V1770" s="89">
        <f t="shared" si="560"/>
        <v>0</v>
      </c>
      <c r="W1770" s="220" t="s">
        <v>1893</v>
      </c>
      <c r="X1770" s="221" t="s">
        <v>1894</v>
      </c>
      <c r="Y1770" s="222" t="s">
        <v>1898</v>
      </c>
      <c r="Z1770" s="200"/>
      <c r="AA1770" s="390"/>
      <c r="AB1770" s="223">
        <v>0</v>
      </c>
      <c r="AC1770" s="224" t="s">
        <v>40</v>
      </c>
      <c r="AD1770" s="225">
        <f t="shared" si="529"/>
        <v>1118</v>
      </c>
      <c r="AE1770" s="226">
        <f>CEILING(AD1770+AD1770*'[1]Nastavení cen'!$J$17,1)</f>
        <v>1633</v>
      </c>
      <c r="AF1770" s="226">
        <f t="shared" si="530"/>
        <v>0</v>
      </c>
      <c r="AG1770" s="241">
        <f>CEILING(AX1770+(AX1770*'[1]Nastavení cen'!$G$17),1)</f>
        <v>2470</v>
      </c>
      <c r="AH1770" s="242">
        <f>CEILING(AG1770*'[1]Nastavení cen'!$K$17,1)+AG1770</f>
        <v>3211</v>
      </c>
      <c r="AI1770" s="242">
        <f t="shared" si="606"/>
        <v>0</v>
      </c>
      <c r="AJ1770" s="228">
        <f t="shared" si="531"/>
        <v>4844</v>
      </c>
      <c r="AK1770" s="218"/>
      <c r="AL1770" s="229">
        <f t="shared" si="532"/>
        <v>0</v>
      </c>
      <c r="AM1770" s="204"/>
      <c r="AN1770" s="230">
        <v>45</v>
      </c>
      <c r="AO1770" s="231">
        <f t="shared" si="607"/>
        <v>0</v>
      </c>
      <c r="AP1770" s="232">
        <v>0.05</v>
      </c>
      <c r="AQ1770" s="233" t="s">
        <v>41</v>
      </c>
      <c r="AR1770" s="234">
        <f t="shared" si="608"/>
        <v>0</v>
      </c>
      <c r="AS1770" s="235"/>
      <c r="AT1770" s="236"/>
      <c r="AU1770" s="237"/>
      <c r="AV1770" s="238">
        <v>172</v>
      </c>
      <c r="AW1770" s="239">
        <f>'[1]Nastavení cen'!$H$17</f>
        <v>390</v>
      </c>
      <c r="AX1770" s="240">
        <v>2470</v>
      </c>
    </row>
    <row r="1771" spans="1:50" ht="17.25" hidden="1" customHeight="1" x14ac:dyDescent="0.3">
      <c r="A1771" s="213"/>
      <c r="B1771" s="214"/>
      <c r="C1771" s="215"/>
      <c r="D1771" s="186"/>
      <c r="E1771" s="184"/>
      <c r="F1771" s="185"/>
      <c r="G1771" s="186"/>
      <c r="H1771" s="186"/>
      <c r="I1771" s="187"/>
      <c r="J1771" s="188"/>
      <c r="K1771" s="216"/>
      <c r="L1771" s="186"/>
      <c r="M1771" s="186"/>
      <c r="N1771" s="187"/>
      <c r="O1771" s="191"/>
      <c r="P1771" s="464" t="s">
        <v>1497</v>
      </c>
      <c r="Q1771" s="218"/>
      <c r="R1771" s="219">
        <f t="shared" si="527"/>
        <v>0</v>
      </c>
      <c r="S1771" s="219">
        <f t="shared" si="528"/>
        <v>7</v>
      </c>
      <c r="T1771" s="195"/>
      <c r="U1771" s="196">
        <v>6</v>
      </c>
      <c r="V1771" s="89">
        <f t="shared" si="560"/>
        <v>0</v>
      </c>
      <c r="W1771" s="220" t="s">
        <v>1893</v>
      </c>
      <c r="X1771" s="221" t="s">
        <v>1894</v>
      </c>
      <c r="Y1771" s="222" t="s">
        <v>1899</v>
      </c>
      <c r="Z1771" s="200"/>
      <c r="AA1771" s="390"/>
      <c r="AB1771" s="223">
        <v>0</v>
      </c>
      <c r="AC1771" s="224" t="s">
        <v>40</v>
      </c>
      <c r="AD1771" s="225">
        <f t="shared" si="529"/>
        <v>1118</v>
      </c>
      <c r="AE1771" s="226">
        <f>CEILING(AD1771+AD1771*'[1]Nastavení cen'!$J$17,1)</f>
        <v>1633</v>
      </c>
      <c r="AF1771" s="226">
        <f t="shared" si="530"/>
        <v>0</v>
      </c>
      <c r="AG1771" s="241">
        <f>CEILING(AX1771+(AX1771*'[1]Nastavení cen'!$G$17),1)</f>
        <v>2575</v>
      </c>
      <c r="AH1771" s="242">
        <f>CEILING(AG1771*'[1]Nastavení cen'!$K$17,1)+AG1771</f>
        <v>3348</v>
      </c>
      <c r="AI1771" s="242">
        <f t="shared" si="606"/>
        <v>0</v>
      </c>
      <c r="AJ1771" s="228">
        <f t="shared" si="531"/>
        <v>4981</v>
      </c>
      <c r="AK1771" s="218"/>
      <c r="AL1771" s="229">
        <f t="shared" si="532"/>
        <v>0</v>
      </c>
      <c r="AM1771" s="204"/>
      <c r="AN1771" s="230">
        <v>45</v>
      </c>
      <c r="AO1771" s="231">
        <f t="shared" si="607"/>
        <v>0</v>
      </c>
      <c r="AP1771" s="232">
        <v>0.05</v>
      </c>
      <c r="AQ1771" s="233" t="s">
        <v>41</v>
      </c>
      <c r="AR1771" s="234">
        <f t="shared" si="608"/>
        <v>0</v>
      </c>
      <c r="AS1771" s="235"/>
      <c r="AT1771" s="236"/>
      <c r="AU1771" s="237"/>
      <c r="AV1771" s="238">
        <v>172</v>
      </c>
      <c r="AW1771" s="239">
        <f>'[1]Nastavení cen'!$H$17</f>
        <v>390</v>
      </c>
      <c r="AX1771" s="240">
        <v>2575</v>
      </c>
    </row>
    <row r="1772" spans="1:50" ht="17.25" hidden="1" customHeight="1" x14ac:dyDescent="0.3">
      <c r="A1772" s="213"/>
      <c r="B1772" s="214"/>
      <c r="C1772" s="215"/>
      <c r="D1772" s="186"/>
      <c r="E1772" s="184"/>
      <c r="F1772" s="185"/>
      <c r="G1772" s="186"/>
      <c r="H1772" s="186"/>
      <c r="I1772" s="187"/>
      <c r="J1772" s="188"/>
      <c r="K1772" s="216"/>
      <c r="L1772" s="186"/>
      <c r="M1772" s="186"/>
      <c r="N1772" s="187"/>
      <c r="O1772" s="191"/>
      <c r="P1772" s="464" t="s">
        <v>1497</v>
      </c>
      <c r="Q1772" s="218"/>
      <c r="R1772" s="219">
        <f t="shared" si="527"/>
        <v>0</v>
      </c>
      <c r="S1772" s="219">
        <f t="shared" si="528"/>
        <v>7</v>
      </c>
      <c r="T1772" s="195"/>
      <c r="U1772" s="196">
        <v>6</v>
      </c>
      <c r="V1772" s="89">
        <f t="shared" si="560"/>
        <v>0</v>
      </c>
      <c r="W1772" s="220" t="s">
        <v>1893</v>
      </c>
      <c r="X1772" s="221" t="s">
        <v>1894</v>
      </c>
      <c r="Y1772" s="222" t="s">
        <v>1900</v>
      </c>
      <c r="Z1772" s="200"/>
      <c r="AA1772" s="390"/>
      <c r="AB1772" s="223">
        <v>0</v>
      </c>
      <c r="AC1772" s="224" t="s">
        <v>40</v>
      </c>
      <c r="AD1772" s="225">
        <f t="shared" si="529"/>
        <v>1118</v>
      </c>
      <c r="AE1772" s="226">
        <f>CEILING(AD1772+AD1772*'[1]Nastavení cen'!$J$17,1)</f>
        <v>1633</v>
      </c>
      <c r="AF1772" s="226">
        <f t="shared" si="530"/>
        <v>0</v>
      </c>
      <c r="AG1772" s="241">
        <f>CEILING(AX1772+(AX1772*'[1]Nastavení cen'!$G$17),1)</f>
        <v>2041</v>
      </c>
      <c r="AH1772" s="242">
        <f>CEILING(AG1772*'[1]Nastavení cen'!$K$17,1)+AG1772</f>
        <v>2654</v>
      </c>
      <c r="AI1772" s="242">
        <f t="shared" si="606"/>
        <v>0</v>
      </c>
      <c r="AJ1772" s="228">
        <f t="shared" si="531"/>
        <v>4287</v>
      </c>
      <c r="AK1772" s="218"/>
      <c r="AL1772" s="229">
        <f t="shared" si="532"/>
        <v>0</v>
      </c>
      <c r="AM1772" s="204"/>
      <c r="AN1772" s="230">
        <v>45</v>
      </c>
      <c r="AO1772" s="231">
        <f t="shared" si="607"/>
        <v>0</v>
      </c>
      <c r="AP1772" s="232">
        <v>0.05</v>
      </c>
      <c r="AQ1772" s="233" t="s">
        <v>41</v>
      </c>
      <c r="AR1772" s="234">
        <f t="shared" si="608"/>
        <v>0</v>
      </c>
      <c r="AS1772" s="235"/>
      <c r="AT1772" s="236"/>
      <c r="AU1772" s="237"/>
      <c r="AV1772" s="238">
        <v>172</v>
      </c>
      <c r="AW1772" s="239">
        <f>'[1]Nastavení cen'!$H$17</f>
        <v>390</v>
      </c>
      <c r="AX1772" s="240">
        <v>2041</v>
      </c>
    </row>
    <row r="1773" spans="1:50" ht="17.25" hidden="1" customHeight="1" x14ac:dyDescent="0.3">
      <c r="A1773" s="213"/>
      <c r="B1773" s="214"/>
      <c r="C1773" s="215"/>
      <c r="D1773" s="186"/>
      <c r="E1773" s="184"/>
      <c r="F1773" s="185"/>
      <c r="G1773" s="186"/>
      <c r="H1773" s="186"/>
      <c r="I1773" s="187"/>
      <c r="J1773" s="188"/>
      <c r="K1773" s="216"/>
      <c r="L1773" s="186"/>
      <c r="M1773" s="186"/>
      <c r="N1773" s="187"/>
      <c r="O1773" s="191"/>
      <c r="P1773" s="464" t="s">
        <v>1497</v>
      </c>
      <c r="Q1773" s="218"/>
      <c r="R1773" s="219">
        <f t="shared" si="527"/>
        <v>0</v>
      </c>
      <c r="S1773" s="219">
        <f t="shared" si="528"/>
        <v>7</v>
      </c>
      <c r="T1773" s="195"/>
      <c r="U1773" s="196">
        <v>6</v>
      </c>
      <c r="V1773" s="89">
        <f t="shared" si="560"/>
        <v>0</v>
      </c>
      <c r="W1773" s="220" t="s">
        <v>1893</v>
      </c>
      <c r="X1773" s="221" t="s">
        <v>1894</v>
      </c>
      <c r="Y1773" s="222" t="s">
        <v>1901</v>
      </c>
      <c r="Z1773" s="200"/>
      <c r="AA1773" s="390"/>
      <c r="AB1773" s="223">
        <v>0</v>
      </c>
      <c r="AC1773" s="224" t="s">
        <v>40</v>
      </c>
      <c r="AD1773" s="225">
        <f t="shared" si="529"/>
        <v>1118</v>
      </c>
      <c r="AE1773" s="226">
        <f>CEILING(AD1773+AD1773*'[1]Nastavení cen'!$J$17,1)</f>
        <v>1633</v>
      </c>
      <c r="AF1773" s="226">
        <f t="shared" si="530"/>
        <v>0</v>
      </c>
      <c r="AG1773" s="241">
        <f>CEILING(AX1773+(AX1773*'[1]Nastavení cen'!$G$17),1)</f>
        <v>2998</v>
      </c>
      <c r="AH1773" s="242">
        <f>CEILING(AG1773*'[1]Nastavení cen'!$K$17,1)+AG1773</f>
        <v>3898</v>
      </c>
      <c r="AI1773" s="242">
        <f t="shared" si="606"/>
        <v>0</v>
      </c>
      <c r="AJ1773" s="228">
        <f t="shared" si="531"/>
        <v>5531</v>
      </c>
      <c r="AK1773" s="218"/>
      <c r="AL1773" s="229">
        <f t="shared" si="532"/>
        <v>0</v>
      </c>
      <c r="AM1773" s="204"/>
      <c r="AN1773" s="230">
        <v>45</v>
      </c>
      <c r="AO1773" s="231">
        <f t="shared" si="607"/>
        <v>0</v>
      </c>
      <c r="AP1773" s="232">
        <v>0.05</v>
      </c>
      <c r="AQ1773" s="233" t="s">
        <v>41</v>
      </c>
      <c r="AR1773" s="234">
        <f t="shared" si="608"/>
        <v>0</v>
      </c>
      <c r="AS1773" s="235"/>
      <c r="AT1773" s="236"/>
      <c r="AU1773" s="237"/>
      <c r="AV1773" s="238">
        <v>172</v>
      </c>
      <c r="AW1773" s="239">
        <f>'[1]Nastavení cen'!$H$17</f>
        <v>390</v>
      </c>
      <c r="AX1773" s="240">
        <v>2998</v>
      </c>
    </row>
    <row r="1774" spans="1:50" ht="17.25" hidden="1" customHeight="1" x14ac:dyDescent="0.3">
      <c r="A1774" s="213"/>
      <c r="B1774" s="214"/>
      <c r="C1774" s="215"/>
      <c r="D1774" s="186"/>
      <c r="E1774" s="184"/>
      <c r="F1774" s="185"/>
      <c r="G1774" s="186"/>
      <c r="H1774" s="186"/>
      <c r="I1774" s="187"/>
      <c r="J1774" s="188"/>
      <c r="K1774" s="216"/>
      <c r="L1774" s="186"/>
      <c r="M1774" s="186"/>
      <c r="N1774" s="187"/>
      <c r="O1774" s="191"/>
      <c r="P1774" s="464" t="s">
        <v>1497</v>
      </c>
      <c r="Q1774" s="218"/>
      <c r="R1774" s="219">
        <f t="shared" si="527"/>
        <v>0</v>
      </c>
      <c r="S1774" s="219">
        <f t="shared" si="528"/>
        <v>7</v>
      </c>
      <c r="T1774" s="195"/>
      <c r="U1774" s="196">
        <v>6</v>
      </c>
      <c r="V1774" s="89">
        <f t="shared" si="560"/>
        <v>0</v>
      </c>
      <c r="W1774" s="220" t="s">
        <v>1893</v>
      </c>
      <c r="X1774" s="221" t="s">
        <v>1894</v>
      </c>
      <c r="Y1774" s="222" t="s">
        <v>1902</v>
      </c>
      <c r="Z1774" s="200"/>
      <c r="AA1774" s="390"/>
      <c r="AB1774" s="223">
        <v>0</v>
      </c>
      <c r="AC1774" s="224" t="s">
        <v>40</v>
      </c>
      <c r="AD1774" s="225">
        <f t="shared" si="529"/>
        <v>1118</v>
      </c>
      <c r="AE1774" s="226">
        <f>CEILING(AD1774+AD1774*'[1]Nastavení cen'!$J$17,1)</f>
        <v>1633</v>
      </c>
      <c r="AF1774" s="226">
        <f t="shared" si="530"/>
        <v>0</v>
      </c>
      <c r="AG1774" s="241">
        <f>CEILING(AX1774+(AX1774*'[1]Nastavení cen'!$G$17),1)</f>
        <v>4194</v>
      </c>
      <c r="AH1774" s="242">
        <f>CEILING(AG1774*'[1]Nastavení cen'!$K$17,1)+AG1774</f>
        <v>5453</v>
      </c>
      <c r="AI1774" s="242">
        <f t="shared" si="606"/>
        <v>0</v>
      </c>
      <c r="AJ1774" s="228">
        <f t="shared" si="531"/>
        <v>7086</v>
      </c>
      <c r="AK1774" s="218"/>
      <c r="AL1774" s="229">
        <f t="shared" si="532"/>
        <v>0</v>
      </c>
      <c r="AM1774" s="204"/>
      <c r="AN1774" s="230">
        <v>20</v>
      </c>
      <c r="AO1774" s="231">
        <f t="shared" si="607"/>
        <v>0</v>
      </c>
      <c r="AP1774" s="232">
        <v>0.05</v>
      </c>
      <c r="AQ1774" s="233" t="s">
        <v>41</v>
      </c>
      <c r="AR1774" s="234">
        <f t="shared" si="608"/>
        <v>0</v>
      </c>
      <c r="AS1774" s="235"/>
      <c r="AT1774" s="236"/>
      <c r="AU1774" s="237"/>
      <c r="AV1774" s="238">
        <v>172</v>
      </c>
      <c r="AW1774" s="239">
        <f>'[1]Nastavení cen'!$H$17</f>
        <v>390</v>
      </c>
      <c r="AX1774" s="240">
        <v>4194</v>
      </c>
    </row>
    <row r="1775" spans="1:50" ht="17.25" hidden="1" customHeight="1" x14ac:dyDescent="0.3">
      <c r="A1775" s="213"/>
      <c r="B1775" s="214"/>
      <c r="C1775" s="215"/>
      <c r="D1775" s="186"/>
      <c r="E1775" s="184"/>
      <c r="F1775" s="185"/>
      <c r="G1775" s="186"/>
      <c r="H1775" s="186"/>
      <c r="I1775" s="187"/>
      <c r="J1775" s="188"/>
      <c r="K1775" s="216"/>
      <c r="L1775" s="186"/>
      <c r="M1775" s="186"/>
      <c r="N1775" s="187"/>
      <c r="O1775" s="191"/>
      <c r="P1775" s="464" t="s">
        <v>1497</v>
      </c>
      <c r="Q1775" s="218"/>
      <c r="R1775" s="219">
        <f t="shared" si="527"/>
        <v>0</v>
      </c>
      <c r="S1775" s="219">
        <f t="shared" si="528"/>
        <v>7</v>
      </c>
      <c r="T1775" s="195"/>
      <c r="U1775" s="196">
        <v>6</v>
      </c>
      <c r="V1775" s="89">
        <f t="shared" si="560"/>
        <v>0</v>
      </c>
      <c r="W1775" s="220" t="s">
        <v>1893</v>
      </c>
      <c r="X1775" s="221" t="s">
        <v>1894</v>
      </c>
      <c r="Y1775" s="222" t="s">
        <v>1903</v>
      </c>
      <c r="Z1775" s="200"/>
      <c r="AA1775" s="390"/>
      <c r="AB1775" s="223">
        <v>0</v>
      </c>
      <c r="AC1775" s="224" t="s">
        <v>40</v>
      </c>
      <c r="AD1775" s="225">
        <f t="shared" si="529"/>
        <v>1118</v>
      </c>
      <c r="AE1775" s="226">
        <f>CEILING(AD1775+AD1775*'[1]Nastavení cen'!$J$17,1)</f>
        <v>1633</v>
      </c>
      <c r="AF1775" s="226">
        <f t="shared" si="530"/>
        <v>0</v>
      </c>
      <c r="AG1775" s="241">
        <f>CEILING(AX1775+(AX1775*'[1]Nastavení cen'!$G$17),1)</f>
        <v>2538</v>
      </c>
      <c r="AH1775" s="242">
        <f>CEILING(AG1775*'[1]Nastavení cen'!$K$17,1)+AG1775</f>
        <v>3300</v>
      </c>
      <c r="AI1775" s="242">
        <f t="shared" si="606"/>
        <v>0</v>
      </c>
      <c r="AJ1775" s="228">
        <f t="shared" si="531"/>
        <v>4933</v>
      </c>
      <c r="AK1775" s="218"/>
      <c r="AL1775" s="229">
        <f t="shared" si="532"/>
        <v>0</v>
      </c>
      <c r="AM1775" s="204"/>
      <c r="AN1775" s="230">
        <v>45</v>
      </c>
      <c r="AO1775" s="231">
        <f t="shared" si="607"/>
        <v>0</v>
      </c>
      <c r="AP1775" s="232">
        <v>0.05</v>
      </c>
      <c r="AQ1775" s="233" t="s">
        <v>41</v>
      </c>
      <c r="AR1775" s="234">
        <f t="shared" si="608"/>
        <v>0</v>
      </c>
      <c r="AS1775" s="235"/>
      <c r="AT1775" s="236"/>
      <c r="AU1775" s="237"/>
      <c r="AV1775" s="238">
        <v>172</v>
      </c>
      <c r="AW1775" s="239">
        <f>'[1]Nastavení cen'!$H$17</f>
        <v>390</v>
      </c>
      <c r="AX1775" s="240">
        <v>2538</v>
      </c>
    </row>
    <row r="1776" spans="1:50" ht="17.25" hidden="1" customHeight="1" x14ac:dyDescent="0.3">
      <c r="A1776" s="213"/>
      <c r="B1776" s="214"/>
      <c r="C1776" s="215"/>
      <c r="D1776" s="186"/>
      <c r="E1776" s="184"/>
      <c r="F1776" s="185"/>
      <c r="G1776" s="186"/>
      <c r="H1776" s="186"/>
      <c r="I1776" s="187"/>
      <c r="J1776" s="188"/>
      <c r="K1776" s="216"/>
      <c r="L1776" s="186"/>
      <c r="M1776" s="186"/>
      <c r="N1776" s="187"/>
      <c r="O1776" s="191"/>
      <c r="P1776" s="464" t="s">
        <v>1497</v>
      </c>
      <c r="Q1776" s="218"/>
      <c r="R1776" s="219">
        <f t="shared" si="527"/>
        <v>0</v>
      </c>
      <c r="S1776" s="219">
        <f t="shared" si="528"/>
        <v>7</v>
      </c>
      <c r="T1776" s="195"/>
      <c r="U1776" s="196">
        <v>6</v>
      </c>
      <c r="V1776" s="89">
        <f t="shared" si="560"/>
        <v>0</v>
      </c>
      <c r="W1776" s="220" t="s">
        <v>1893</v>
      </c>
      <c r="X1776" s="221" t="s">
        <v>1894</v>
      </c>
      <c r="Y1776" s="222" t="s">
        <v>1904</v>
      </c>
      <c r="Z1776" s="200"/>
      <c r="AA1776" s="390"/>
      <c r="AB1776" s="223">
        <v>0</v>
      </c>
      <c r="AC1776" s="224" t="s">
        <v>40</v>
      </c>
      <c r="AD1776" s="225">
        <f t="shared" si="529"/>
        <v>1118</v>
      </c>
      <c r="AE1776" s="226">
        <f>CEILING(AD1776+AD1776*'[1]Nastavení cen'!$J$17,1)</f>
        <v>1633</v>
      </c>
      <c r="AF1776" s="226">
        <f t="shared" si="530"/>
        <v>0</v>
      </c>
      <c r="AG1776" s="241">
        <f>CEILING(AX1776+(AX1776*'[1]Nastavení cen'!$G$17),1)</f>
        <v>5044</v>
      </c>
      <c r="AH1776" s="242">
        <f>CEILING(AG1776*'[1]Nastavení cen'!$K$17,1)+AG1776</f>
        <v>6558</v>
      </c>
      <c r="AI1776" s="242">
        <f t="shared" si="606"/>
        <v>0</v>
      </c>
      <c r="AJ1776" s="228">
        <f t="shared" si="531"/>
        <v>8191</v>
      </c>
      <c r="AK1776" s="218"/>
      <c r="AL1776" s="229">
        <f t="shared" si="532"/>
        <v>0</v>
      </c>
      <c r="AM1776" s="204"/>
      <c r="AN1776" s="230">
        <v>45</v>
      </c>
      <c r="AO1776" s="231">
        <f t="shared" si="607"/>
        <v>0</v>
      </c>
      <c r="AP1776" s="232">
        <v>0.05</v>
      </c>
      <c r="AQ1776" s="233" t="s">
        <v>41</v>
      </c>
      <c r="AR1776" s="234">
        <f t="shared" si="608"/>
        <v>0</v>
      </c>
      <c r="AS1776" s="235"/>
      <c r="AT1776" s="236"/>
      <c r="AU1776" s="237"/>
      <c r="AV1776" s="238">
        <v>172</v>
      </c>
      <c r="AW1776" s="239">
        <f>'[1]Nastavení cen'!$H$17</f>
        <v>390</v>
      </c>
      <c r="AX1776" s="240">
        <v>5044</v>
      </c>
    </row>
    <row r="1777" spans="1:50" ht="17.25" hidden="1" customHeight="1" x14ac:dyDescent="0.3">
      <c r="A1777" s="213"/>
      <c r="B1777" s="214"/>
      <c r="C1777" s="215"/>
      <c r="D1777" s="186"/>
      <c r="E1777" s="184"/>
      <c r="F1777" s="185"/>
      <c r="G1777" s="186"/>
      <c r="H1777" s="186"/>
      <c r="I1777" s="187"/>
      <c r="J1777" s="188"/>
      <c r="K1777" s="216"/>
      <c r="L1777" s="186"/>
      <c r="M1777" s="186"/>
      <c r="N1777" s="187"/>
      <c r="O1777" s="191"/>
      <c r="P1777" s="464" t="s">
        <v>1497</v>
      </c>
      <c r="Q1777" s="218"/>
      <c r="R1777" s="219">
        <f t="shared" si="527"/>
        <v>0</v>
      </c>
      <c r="S1777" s="219">
        <f t="shared" si="528"/>
        <v>7</v>
      </c>
      <c r="T1777" s="195"/>
      <c r="U1777" s="196">
        <v>6</v>
      </c>
      <c r="V1777" s="89">
        <f t="shared" si="560"/>
        <v>0</v>
      </c>
      <c r="W1777" s="220" t="s">
        <v>1893</v>
      </c>
      <c r="X1777" s="221" t="s">
        <v>1894</v>
      </c>
      <c r="Y1777" s="222" t="s">
        <v>1905</v>
      </c>
      <c r="Z1777" s="200"/>
      <c r="AA1777" s="390"/>
      <c r="AB1777" s="223">
        <v>0</v>
      </c>
      <c r="AC1777" s="224" t="s">
        <v>40</v>
      </c>
      <c r="AD1777" s="225">
        <f t="shared" si="529"/>
        <v>1118</v>
      </c>
      <c r="AE1777" s="226">
        <f>CEILING(AD1777+AD1777*'[1]Nastavení cen'!$J$17,1)</f>
        <v>1633</v>
      </c>
      <c r="AF1777" s="226">
        <f t="shared" si="530"/>
        <v>0</v>
      </c>
      <c r="AG1777" s="241">
        <f>CEILING(AX1777+(AX1777*'[1]Nastavení cen'!$G$17),1)</f>
        <v>4219</v>
      </c>
      <c r="AH1777" s="242">
        <f>CEILING(AG1777*'[1]Nastavení cen'!$K$17,1)+AG1777</f>
        <v>5485</v>
      </c>
      <c r="AI1777" s="242">
        <f t="shared" si="606"/>
        <v>0</v>
      </c>
      <c r="AJ1777" s="228">
        <f t="shared" si="531"/>
        <v>7118</v>
      </c>
      <c r="AK1777" s="218"/>
      <c r="AL1777" s="229">
        <f t="shared" si="532"/>
        <v>0</v>
      </c>
      <c r="AM1777" s="204"/>
      <c r="AN1777" s="230">
        <v>20</v>
      </c>
      <c r="AO1777" s="231">
        <f t="shared" si="607"/>
        <v>0</v>
      </c>
      <c r="AP1777" s="232">
        <v>0.05</v>
      </c>
      <c r="AQ1777" s="233" t="s">
        <v>41</v>
      </c>
      <c r="AR1777" s="234">
        <f t="shared" si="608"/>
        <v>0</v>
      </c>
      <c r="AS1777" s="235"/>
      <c r="AT1777" s="236"/>
      <c r="AU1777" s="237"/>
      <c r="AV1777" s="238">
        <v>172</v>
      </c>
      <c r="AW1777" s="239">
        <f>'[1]Nastavení cen'!$H$17</f>
        <v>390</v>
      </c>
      <c r="AX1777" s="240">
        <v>4219</v>
      </c>
    </row>
    <row r="1778" spans="1:50" ht="17.25" hidden="1" customHeight="1" x14ac:dyDescent="0.3">
      <c r="A1778" s="213"/>
      <c r="B1778" s="214"/>
      <c r="C1778" s="215"/>
      <c r="D1778" s="186"/>
      <c r="E1778" s="184"/>
      <c r="F1778" s="185"/>
      <c r="G1778" s="186"/>
      <c r="H1778" s="186"/>
      <c r="I1778" s="187"/>
      <c r="J1778" s="188"/>
      <c r="K1778" s="216"/>
      <c r="L1778" s="186"/>
      <c r="M1778" s="186"/>
      <c r="N1778" s="187"/>
      <c r="O1778" s="191"/>
      <c r="P1778" s="464" t="s">
        <v>1497</v>
      </c>
      <c r="Q1778" s="218"/>
      <c r="R1778" s="219">
        <f t="shared" si="527"/>
        <v>0</v>
      </c>
      <c r="S1778" s="219">
        <f t="shared" si="528"/>
        <v>7</v>
      </c>
      <c r="T1778" s="195"/>
      <c r="U1778" s="196">
        <v>6</v>
      </c>
      <c r="V1778" s="89">
        <f t="shared" si="560"/>
        <v>0</v>
      </c>
      <c r="W1778" s="220" t="s">
        <v>1893</v>
      </c>
      <c r="X1778" s="221" t="s">
        <v>1894</v>
      </c>
      <c r="Y1778" s="222" t="s">
        <v>1906</v>
      </c>
      <c r="Z1778" s="200"/>
      <c r="AA1778" s="390"/>
      <c r="AB1778" s="223">
        <v>0</v>
      </c>
      <c r="AC1778" s="224" t="s">
        <v>40</v>
      </c>
      <c r="AD1778" s="225">
        <f t="shared" si="529"/>
        <v>1118</v>
      </c>
      <c r="AE1778" s="226">
        <f>CEILING(AD1778+AD1778*'[1]Nastavení cen'!$J$17,1)</f>
        <v>1633</v>
      </c>
      <c r="AF1778" s="226">
        <f t="shared" si="530"/>
        <v>0</v>
      </c>
      <c r="AG1778" s="241">
        <f>CEILING(AX1778+(AX1778*'[1]Nastavení cen'!$G$17),1)</f>
        <v>5193</v>
      </c>
      <c r="AH1778" s="242">
        <f>CEILING(AG1778*'[1]Nastavení cen'!$K$17,1)+AG1778</f>
        <v>6751</v>
      </c>
      <c r="AI1778" s="242">
        <f t="shared" si="606"/>
        <v>0</v>
      </c>
      <c r="AJ1778" s="228">
        <f t="shared" si="531"/>
        <v>8384</v>
      </c>
      <c r="AK1778" s="218"/>
      <c r="AL1778" s="229">
        <f t="shared" si="532"/>
        <v>0</v>
      </c>
      <c r="AM1778" s="204"/>
      <c r="AN1778" s="230">
        <v>20</v>
      </c>
      <c r="AO1778" s="231">
        <f t="shared" si="607"/>
        <v>0</v>
      </c>
      <c r="AP1778" s="232">
        <v>0.05</v>
      </c>
      <c r="AQ1778" s="233" t="s">
        <v>41</v>
      </c>
      <c r="AR1778" s="234">
        <f t="shared" si="608"/>
        <v>0</v>
      </c>
      <c r="AS1778" s="235"/>
      <c r="AT1778" s="236"/>
      <c r="AU1778" s="237"/>
      <c r="AV1778" s="238">
        <v>172</v>
      </c>
      <c r="AW1778" s="239">
        <f>'[1]Nastavení cen'!$H$17</f>
        <v>390</v>
      </c>
      <c r="AX1778" s="240">
        <v>5193</v>
      </c>
    </row>
    <row r="1779" spans="1:50" ht="17.25" hidden="1" customHeight="1" x14ac:dyDescent="0.3">
      <c r="A1779" s="213"/>
      <c r="B1779" s="214"/>
      <c r="C1779" s="215"/>
      <c r="D1779" s="186"/>
      <c r="E1779" s="184"/>
      <c r="F1779" s="185"/>
      <c r="G1779" s="186"/>
      <c r="H1779" s="186"/>
      <c r="I1779" s="187"/>
      <c r="J1779" s="188"/>
      <c r="K1779" s="216"/>
      <c r="L1779" s="186"/>
      <c r="M1779" s="186"/>
      <c r="N1779" s="187"/>
      <c r="O1779" s="191"/>
      <c r="P1779" s="464" t="s">
        <v>1497</v>
      </c>
      <c r="Q1779" s="218"/>
      <c r="R1779" s="219">
        <f t="shared" si="527"/>
        <v>0</v>
      </c>
      <c r="S1779" s="219">
        <f t="shared" si="528"/>
        <v>7</v>
      </c>
      <c r="T1779" s="195"/>
      <c r="U1779" s="196">
        <v>6</v>
      </c>
      <c r="V1779" s="89">
        <f t="shared" si="560"/>
        <v>0</v>
      </c>
      <c r="W1779" s="220" t="s">
        <v>1893</v>
      </c>
      <c r="X1779" s="221" t="s">
        <v>1894</v>
      </c>
      <c r="Y1779" s="222" t="s">
        <v>1907</v>
      </c>
      <c r="Z1779" s="200"/>
      <c r="AA1779" s="390"/>
      <c r="AB1779" s="223">
        <v>0</v>
      </c>
      <c r="AC1779" s="224" t="s">
        <v>40</v>
      </c>
      <c r="AD1779" s="225">
        <f t="shared" si="529"/>
        <v>1118</v>
      </c>
      <c r="AE1779" s="226">
        <f>CEILING(AD1779+AD1779*'[1]Nastavení cen'!$J$17,1)</f>
        <v>1633</v>
      </c>
      <c r="AF1779" s="226">
        <f t="shared" si="530"/>
        <v>0</v>
      </c>
      <c r="AG1779" s="241">
        <f>CEILING(AX1779+(AX1779*'[1]Nastavení cen'!$G$17),1)</f>
        <v>2148</v>
      </c>
      <c r="AH1779" s="242">
        <f>CEILING(AG1779*'[1]Nastavení cen'!$K$17,1)+AG1779</f>
        <v>2793</v>
      </c>
      <c r="AI1779" s="242">
        <f t="shared" si="606"/>
        <v>0</v>
      </c>
      <c r="AJ1779" s="228">
        <f t="shared" si="531"/>
        <v>4426</v>
      </c>
      <c r="AK1779" s="218"/>
      <c r="AL1779" s="229">
        <f t="shared" si="532"/>
        <v>0</v>
      </c>
      <c r="AM1779" s="204"/>
      <c r="AN1779" s="230">
        <v>45</v>
      </c>
      <c r="AO1779" s="231">
        <f t="shared" si="607"/>
        <v>0</v>
      </c>
      <c r="AP1779" s="232">
        <v>0.05</v>
      </c>
      <c r="AQ1779" s="233" t="s">
        <v>41</v>
      </c>
      <c r="AR1779" s="234">
        <f t="shared" si="608"/>
        <v>0</v>
      </c>
      <c r="AS1779" s="235"/>
      <c r="AT1779" s="236"/>
      <c r="AU1779" s="237"/>
      <c r="AV1779" s="238">
        <v>172</v>
      </c>
      <c r="AW1779" s="239">
        <f>'[1]Nastavení cen'!$H$17</f>
        <v>390</v>
      </c>
      <c r="AX1779" s="240">
        <v>2148</v>
      </c>
    </row>
    <row r="1780" spans="1:50" ht="17.25" hidden="1" customHeight="1" x14ac:dyDescent="0.3">
      <c r="A1780" s="213"/>
      <c r="B1780" s="214"/>
      <c r="C1780" s="215"/>
      <c r="D1780" s="186"/>
      <c r="E1780" s="184"/>
      <c r="F1780" s="185"/>
      <c r="G1780" s="186"/>
      <c r="H1780" s="186"/>
      <c r="I1780" s="187"/>
      <c r="J1780" s="188"/>
      <c r="K1780" s="216"/>
      <c r="L1780" s="186"/>
      <c r="M1780" s="186"/>
      <c r="N1780" s="187"/>
      <c r="O1780" s="191"/>
      <c r="P1780" s="464" t="s">
        <v>1497</v>
      </c>
      <c r="Q1780" s="218"/>
      <c r="R1780" s="219">
        <f t="shared" si="527"/>
        <v>0</v>
      </c>
      <c r="S1780" s="219">
        <f t="shared" si="528"/>
        <v>7</v>
      </c>
      <c r="T1780" s="195"/>
      <c r="U1780" s="196">
        <v>6</v>
      </c>
      <c r="V1780" s="89">
        <f t="shared" si="560"/>
        <v>0</v>
      </c>
      <c r="W1780" s="220" t="s">
        <v>1893</v>
      </c>
      <c r="X1780" s="221" t="s">
        <v>1894</v>
      </c>
      <c r="Y1780" s="222" t="s">
        <v>1908</v>
      </c>
      <c r="Z1780" s="200"/>
      <c r="AA1780" s="390"/>
      <c r="AB1780" s="223">
        <v>0</v>
      </c>
      <c r="AC1780" s="224" t="s">
        <v>40</v>
      </c>
      <c r="AD1780" s="225">
        <f t="shared" si="529"/>
        <v>1118</v>
      </c>
      <c r="AE1780" s="226">
        <f>CEILING(AD1780+AD1780*'[1]Nastavení cen'!$J$17,1)</f>
        <v>1633</v>
      </c>
      <c r="AF1780" s="226">
        <f t="shared" si="530"/>
        <v>0</v>
      </c>
      <c r="AG1780" s="241">
        <f>CEILING(AX1780+(AX1780*'[1]Nastavení cen'!$G$17),1)</f>
        <v>2866</v>
      </c>
      <c r="AH1780" s="242">
        <f>CEILING(AG1780*'[1]Nastavení cen'!$K$17,1)+AG1780</f>
        <v>3726</v>
      </c>
      <c r="AI1780" s="242">
        <f t="shared" si="606"/>
        <v>0</v>
      </c>
      <c r="AJ1780" s="228">
        <f t="shared" si="531"/>
        <v>5359</v>
      </c>
      <c r="AK1780" s="218"/>
      <c r="AL1780" s="229">
        <f t="shared" si="532"/>
        <v>0</v>
      </c>
      <c r="AM1780" s="204"/>
      <c r="AN1780" s="230">
        <v>45</v>
      </c>
      <c r="AO1780" s="231">
        <f t="shared" si="607"/>
        <v>0</v>
      </c>
      <c r="AP1780" s="232">
        <v>0.05</v>
      </c>
      <c r="AQ1780" s="233" t="s">
        <v>41</v>
      </c>
      <c r="AR1780" s="234">
        <f t="shared" si="608"/>
        <v>0</v>
      </c>
      <c r="AS1780" s="235"/>
      <c r="AT1780" s="236"/>
      <c r="AU1780" s="237"/>
      <c r="AV1780" s="238">
        <v>172</v>
      </c>
      <c r="AW1780" s="239">
        <f>'[1]Nastavení cen'!$H$17</f>
        <v>390</v>
      </c>
      <c r="AX1780" s="240">
        <v>2866</v>
      </c>
    </row>
    <row r="1781" spans="1:50" ht="17.25" hidden="1" customHeight="1" x14ac:dyDescent="0.3">
      <c r="A1781" s="213"/>
      <c r="B1781" s="214"/>
      <c r="C1781" s="215"/>
      <c r="D1781" s="186"/>
      <c r="E1781" s="184"/>
      <c r="F1781" s="185"/>
      <c r="G1781" s="186"/>
      <c r="H1781" s="186"/>
      <c r="I1781" s="187"/>
      <c r="J1781" s="188"/>
      <c r="K1781" s="216"/>
      <c r="L1781" s="186"/>
      <c r="M1781" s="186"/>
      <c r="N1781" s="187"/>
      <c r="O1781" s="191"/>
      <c r="P1781" s="464" t="s">
        <v>1497</v>
      </c>
      <c r="Q1781" s="218"/>
      <c r="R1781" s="219">
        <f t="shared" si="527"/>
        <v>0</v>
      </c>
      <c r="S1781" s="219">
        <f t="shared" si="528"/>
        <v>7</v>
      </c>
      <c r="T1781" s="195"/>
      <c r="U1781" s="196">
        <v>6</v>
      </c>
      <c r="V1781" s="89">
        <f t="shared" si="560"/>
        <v>0</v>
      </c>
      <c r="W1781" s="220" t="s">
        <v>1893</v>
      </c>
      <c r="X1781" s="221" t="s">
        <v>1894</v>
      </c>
      <c r="Y1781" s="222" t="s">
        <v>1909</v>
      </c>
      <c r="Z1781" s="200"/>
      <c r="AA1781" s="390"/>
      <c r="AB1781" s="223">
        <v>0</v>
      </c>
      <c r="AC1781" s="224" t="s">
        <v>40</v>
      </c>
      <c r="AD1781" s="225">
        <f t="shared" si="529"/>
        <v>1118</v>
      </c>
      <c r="AE1781" s="226">
        <f>CEILING(AD1781+AD1781*'[1]Nastavení cen'!$J$17,1)</f>
        <v>1633</v>
      </c>
      <c r="AF1781" s="226">
        <f t="shared" si="530"/>
        <v>0</v>
      </c>
      <c r="AG1781" s="241">
        <f>CEILING(AX1781+(AX1781*'[1]Nastavení cen'!$G$17),1)</f>
        <v>5296</v>
      </c>
      <c r="AH1781" s="242">
        <f>CEILING(AG1781*'[1]Nastavení cen'!$K$17,1)+AG1781</f>
        <v>6885</v>
      </c>
      <c r="AI1781" s="242">
        <f t="shared" si="606"/>
        <v>0</v>
      </c>
      <c r="AJ1781" s="228">
        <f t="shared" si="531"/>
        <v>8518</v>
      </c>
      <c r="AK1781" s="218"/>
      <c r="AL1781" s="229">
        <f t="shared" si="532"/>
        <v>0</v>
      </c>
      <c r="AM1781" s="204"/>
      <c r="AN1781" s="230">
        <v>45</v>
      </c>
      <c r="AO1781" s="231">
        <f t="shared" si="607"/>
        <v>0</v>
      </c>
      <c r="AP1781" s="232">
        <v>0.05</v>
      </c>
      <c r="AQ1781" s="233" t="s">
        <v>41</v>
      </c>
      <c r="AR1781" s="234">
        <f t="shared" si="608"/>
        <v>0</v>
      </c>
      <c r="AS1781" s="235"/>
      <c r="AT1781" s="236"/>
      <c r="AU1781" s="237"/>
      <c r="AV1781" s="238">
        <v>172</v>
      </c>
      <c r="AW1781" s="239">
        <f>'[1]Nastavení cen'!$H$17</f>
        <v>390</v>
      </c>
      <c r="AX1781" s="240">
        <v>5296</v>
      </c>
    </row>
    <row r="1782" spans="1:50" ht="17.25" hidden="1" customHeight="1" x14ac:dyDescent="0.3">
      <c r="A1782" s="213"/>
      <c r="B1782" s="214"/>
      <c r="C1782" s="215"/>
      <c r="D1782" s="186"/>
      <c r="E1782" s="184"/>
      <c r="F1782" s="185"/>
      <c r="G1782" s="186"/>
      <c r="H1782" s="186"/>
      <c r="I1782" s="187"/>
      <c r="J1782" s="188"/>
      <c r="K1782" s="216"/>
      <c r="L1782" s="186"/>
      <c r="M1782" s="186"/>
      <c r="N1782" s="187"/>
      <c r="O1782" s="191"/>
      <c r="P1782" s="464" t="s">
        <v>1497</v>
      </c>
      <c r="Q1782" s="218"/>
      <c r="R1782" s="219">
        <f t="shared" si="527"/>
        <v>0</v>
      </c>
      <c r="S1782" s="219">
        <f t="shared" si="528"/>
        <v>7</v>
      </c>
      <c r="T1782" s="195"/>
      <c r="U1782" s="196">
        <v>6</v>
      </c>
      <c r="V1782" s="89">
        <f t="shared" si="560"/>
        <v>0</v>
      </c>
      <c r="W1782" s="220" t="s">
        <v>1893</v>
      </c>
      <c r="X1782" s="221" t="s">
        <v>1894</v>
      </c>
      <c r="Y1782" s="222" t="s">
        <v>1910</v>
      </c>
      <c r="Z1782" s="200"/>
      <c r="AA1782" s="390"/>
      <c r="AB1782" s="223">
        <v>0</v>
      </c>
      <c r="AC1782" s="224" t="s">
        <v>40</v>
      </c>
      <c r="AD1782" s="225">
        <f t="shared" si="529"/>
        <v>1118</v>
      </c>
      <c r="AE1782" s="226">
        <f>CEILING(AD1782+AD1782*'[1]Nastavení cen'!$J$17,1)</f>
        <v>1633</v>
      </c>
      <c r="AF1782" s="226">
        <f t="shared" si="530"/>
        <v>0</v>
      </c>
      <c r="AG1782" s="241">
        <f>CEILING(AX1782+(AX1782*'[1]Nastavení cen'!$G$17),1)</f>
        <v>5411</v>
      </c>
      <c r="AH1782" s="242">
        <f>CEILING(AG1782*'[1]Nastavení cen'!$K$17,1)+AG1782</f>
        <v>7035</v>
      </c>
      <c r="AI1782" s="242">
        <f t="shared" si="606"/>
        <v>0</v>
      </c>
      <c r="AJ1782" s="228">
        <f t="shared" si="531"/>
        <v>8668</v>
      </c>
      <c r="AK1782" s="218"/>
      <c r="AL1782" s="229">
        <f t="shared" si="532"/>
        <v>0</v>
      </c>
      <c r="AM1782" s="204"/>
      <c r="AN1782" s="230">
        <v>20</v>
      </c>
      <c r="AO1782" s="231">
        <f t="shared" si="607"/>
        <v>0</v>
      </c>
      <c r="AP1782" s="232">
        <v>0.05</v>
      </c>
      <c r="AQ1782" s="233" t="s">
        <v>41</v>
      </c>
      <c r="AR1782" s="234">
        <f t="shared" si="608"/>
        <v>0</v>
      </c>
      <c r="AS1782" s="235"/>
      <c r="AT1782" s="236"/>
      <c r="AU1782" s="237"/>
      <c r="AV1782" s="238">
        <v>172</v>
      </c>
      <c r="AW1782" s="239">
        <f>'[1]Nastavení cen'!$H$17</f>
        <v>390</v>
      </c>
      <c r="AX1782" s="240">
        <v>5411</v>
      </c>
    </row>
    <row r="1783" spans="1:50" ht="17.25" hidden="1" customHeight="1" x14ac:dyDescent="0.3">
      <c r="A1783" s="213"/>
      <c r="B1783" s="214"/>
      <c r="C1783" s="215"/>
      <c r="D1783" s="186"/>
      <c r="E1783" s="184"/>
      <c r="F1783" s="185"/>
      <c r="G1783" s="186"/>
      <c r="H1783" s="186"/>
      <c r="I1783" s="187"/>
      <c r="J1783" s="188"/>
      <c r="K1783" s="216"/>
      <c r="L1783" s="186"/>
      <c r="M1783" s="186"/>
      <c r="N1783" s="187"/>
      <c r="O1783" s="191"/>
      <c r="P1783" s="464" t="s">
        <v>1497</v>
      </c>
      <c r="Q1783" s="218"/>
      <c r="R1783" s="219">
        <f t="shared" si="527"/>
        <v>0</v>
      </c>
      <c r="S1783" s="219">
        <f t="shared" si="528"/>
        <v>7</v>
      </c>
      <c r="T1783" s="195"/>
      <c r="U1783" s="196">
        <v>6</v>
      </c>
      <c r="V1783" s="89">
        <f t="shared" si="560"/>
        <v>0</v>
      </c>
      <c r="W1783" s="220" t="s">
        <v>1893</v>
      </c>
      <c r="X1783" s="221" t="s">
        <v>1894</v>
      </c>
      <c r="Y1783" s="222" t="s">
        <v>1911</v>
      </c>
      <c r="Z1783" s="200"/>
      <c r="AA1783" s="390"/>
      <c r="AB1783" s="223">
        <v>0</v>
      </c>
      <c r="AC1783" s="224" t="s">
        <v>40</v>
      </c>
      <c r="AD1783" s="225">
        <f t="shared" si="529"/>
        <v>1118</v>
      </c>
      <c r="AE1783" s="226">
        <f>CEILING(AD1783+AD1783*'[1]Nastavení cen'!$J$17,1)</f>
        <v>1633</v>
      </c>
      <c r="AF1783" s="226">
        <f t="shared" si="530"/>
        <v>0</v>
      </c>
      <c r="AG1783" s="241">
        <f>CEILING(AX1783+(AX1783*'[1]Nastavení cen'!$G$17),1)</f>
        <v>4241</v>
      </c>
      <c r="AH1783" s="242">
        <f>CEILING(AG1783*'[1]Nastavení cen'!$K$17,1)+AG1783</f>
        <v>5514</v>
      </c>
      <c r="AI1783" s="242">
        <f t="shared" si="606"/>
        <v>0</v>
      </c>
      <c r="AJ1783" s="228">
        <f t="shared" si="531"/>
        <v>7147</v>
      </c>
      <c r="AK1783" s="218"/>
      <c r="AL1783" s="229">
        <f t="shared" si="532"/>
        <v>0</v>
      </c>
      <c r="AM1783" s="204"/>
      <c r="AN1783" s="230">
        <v>20</v>
      </c>
      <c r="AO1783" s="231">
        <f t="shared" si="607"/>
        <v>0</v>
      </c>
      <c r="AP1783" s="232">
        <v>0.05</v>
      </c>
      <c r="AQ1783" s="233" t="s">
        <v>41</v>
      </c>
      <c r="AR1783" s="234">
        <f t="shared" si="608"/>
        <v>0</v>
      </c>
      <c r="AS1783" s="235"/>
      <c r="AT1783" s="236"/>
      <c r="AU1783" s="237"/>
      <c r="AV1783" s="238">
        <v>172</v>
      </c>
      <c r="AW1783" s="239">
        <f>'[1]Nastavení cen'!$H$17</f>
        <v>390</v>
      </c>
      <c r="AX1783" s="240">
        <v>4241</v>
      </c>
    </row>
    <row r="1784" spans="1:50" ht="17.25" hidden="1" customHeight="1" x14ac:dyDescent="0.3">
      <c r="A1784" s="213"/>
      <c r="B1784" s="214"/>
      <c r="C1784" s="215"/>
      <c r="D1784" s="186"/>
      <c r="E1784" s="184"/>
      <c r="F1784" s="185"/>
      <c r="G1784" s="186"/>
      <c r="H1784" s="186"/>
      <c r="I1784" s="187"/>
      <c r="J1784" s="188"/>
      <c r="K1784" s="216"/>
      <c r="L1784" s="186"/>
      <c r="M1784" s="186"/>
      <c r="N1784" s="187"/>
      <c r="O1784" s="191"/>
      <c r="P1784" s="464" t="s">
        <v>1497</v>
      </c>
      <c r="Q1784" s="218"/>
      <c r="R1784" s="219">
        <f t="shared" si="527"/>
        <v>0</v>
      </c>
      <c r="S1784" s="219">
        <f t="shared" si="528"/>
        <v>7</v>
      </c>
      <c r="T1784" s="195"/>
      <c r="U1784" s="196">
        <v>6</v>
      </c>
      <c r="V1784" s="89">
        <f t="shared" si="560"/>
        <v>0</v>
      </c>
      <c r="W1784" s="220" t="s">
        <v>1893</v>
      </c>
      <c r="X1784" s="221" t="s">
        <v>1894</v>
      </c>
      <c r="Y1784" s="222" t="s">
        <v>1912</v>
      </c>
      <c r="Z1784" s="200"/>
      <c r="AA1784" s="390"/>
      <c r="AB1784" s="223">
        <v>0</v>
      </c>
      <c r="AC1784" s="224" t="s">
        <v>40</v>
      </c>
      <c r="AD1784" s="225">
        <f t="shared" si="529"/>
        <v>1118</v>
      </c>
      <c r="AE1784" s="226">
        <f>CEILING(AD1784+AD1784*'[1]Nastavení cen'!$J$17,1)</f>
        <v>1633</v>
      </c>
      <c r="AF1784" s="226">
        <f t="shared" si="530"/>
        <v>0</v>
      </c>
      <c r="AG1784" s="241">
        <f>CEILING(AX1784+(AX1784*'[1]Nastavení cen'!$G$17),1)</f>
        <v>3405</v>
      </c>
      <c r="AH1784" s="242">
        <f>CEILING(AG1784*'[1]Nastavení cen'!$K$17,1)+AG1784</f>
        <v>4427</v>
      </c>
      <c r="AI1784" s="242">
        <f t="shared" si="606"/>
        <v>0</v>
      </c>
      <c r="AJ1784" s="228">
        <f t="shared" si="531"/>
        <v>6060</v>
      </c>
      <c r="AK1784" s="218"/>
      <c r="AL1784" s="229">
        <f t="shared" si="532"/>
        <v>0</v>
      </c>
      <c r="AM1784" s="204"/>
      <c r="AN1784" s="230">
        <v>45</v>
      </c>
      <c r="AO1784" s="231">
        <f t="shared" si="607"/>
        <v>0</v>
      </c>
      <c r="AP1784" s="232">
        <v>0.05</v>
      </c>
      <c r="AQ1784" s="233" t="s">
        <v>41</v>
      </c>
      <c r="AR1784" s="234">
        <f t="shared" si="608"/>
        <v>0</v>
      </c>
      <c r="AS1784" s="235"/>
      <c r="AT1784" s="236"/>
      <c r="AU1784" s="237"/>
      <c r="AV1784" s="238">
        <v>172</v>
      </c>
      <c r="AW1784" s="239">
        <f>'[1]Nastavení cen'!$H$17</f>
        <v>390</v>
      </c>
      <c r="AX1784" s="240">
        <v>3405</v>
      </c>
    </row>
    <row r="1785" spans="1:50" ht="17.25" hidden="1" customHeight="1" x14ac:dyDescent="0.3">
      <c r="A1785" s="213"/>
      <c r="B1785" s="214"/>
      <c r="C1785" s="215"/>
      <c r="D1785" s="186"/>
      <c r="E1785" s="184"/>
      <c r="F1785" s="185"/>
      <c r="G1785" s="186"/>
      <c r="H1785" s="186"/>
      <c r="I1785" s="187"/>
      <c r="J1785" s="188"/>
      <c r="K1785" s="216"/>
      <c r="L1785" s="186"/>
      <c r="M1785" s="186"/>
      <c r="N1785" s="187"/>
      <c r="O1785" s="191"/>
      <c r="P1785" s="464" t="s">
        <v>1497</v>
      </c>
      <c r="Q1785" s="218"/>
      <c r="R1785" s="219">
        <f t="shared" si="527"/>
        <v>0</v>
      </c>
      <c r="S1785" s="219">
        <f t="shared" si="528"/>
        <v>7</v>
      </c>
      <c r="T1785" s="195"/>
      <c r="U1785" s="196">
        <v>6</v>
      </c>
      <c r="V1785" s="89">
        <f t="shared" si="560"/>
        <v>0</v>
      </c>
      <c r="W1785" s="220" t="s">
        <v>1893</v>
      </c>
      <c r="X1785" s="221" t="s">
        <v>1894</v>
      </c>
      <c r="Y1785" s="222" t="s">
        <v>1913</v>
      </c>
      <c r="Z1785" s="200"/>
      <c r="AA1785" s="390"/>
      <c r="AB1785" s="223">
        <v>0</v>
      </c>
      <c r="AC1785" s="224" t="s">
        <v>40</v>
      </c>
      <c r="AD1785" s="225">
        <f t="shared" si="529"/>
        <v>1118</v>
      </c>
      <c r="AE1785" s="226">
        <f>CEILING(AD1785+AD1785*'[1]Nastavení cen'!$J$17,1)</f>
        <v>1633</v>
      </c>
      <c r="AF1785" s="226">
        <f t="shared" si="530"/>
        <v>0</v>
      </c>
      <c r="AG1785" s="241">
        <f>CEILING(AX1785+(AX1785*'[1]Nastavení cen'!$G$17),1)</f>
        <v>5613</v>
      </c>
      <c r="AH1785" s="242">
        <f>CEILING(AG1785*'[1]Nastavení cen'!$K$17,1)+AG1785</f>
        <v>7297</v>
      </c>
      <c r="AI1785" s="242">
        <f t="shared" si="606"/>
        <v>0</v>
      </c>
      <c r="AJ1785" s="228">
        <f t="shared" si="531"/>
        <v>8930</v>
      </c>
      <c r="AK1785" s="218"/>
      <c r="AL1785" s="229">
        <f t="shared" si="532"/>
        <v>0</v>
      </c>
      <c r="AM1785" s="204"/>
      <c r="AN1785" s="230">
        <v>20</v>
      </c>
      <c r="AO1785" s="231">
        <f t="shared" si="607"/>
        <v>0</v>
      </c>
      <c r="AP1785" s="232">
        <v>0.05</v>
      </c>
      <c r="AQ1785" s="233" t="s">
        <v>41</v>
      </c>
      <c r="AR1785" s="234">
        <f t="shared" si="608"/>
        <v>0</v>
      </c>
      <c r="AS1785" s="235"/>
      <c r="AT1785" s="236"/>
      <c r="AU1785" s="237"/>
      <c r="AV1785" s="238">
        <v>172</v>
      </c>
      <c r="AW1785" s="239">
        <f>'[1]Nastavení cen'!$H$17</f>
        <v>390</v>
      </c>
      <c r="AX1785" s="240">
        <v>5613</v>
      </c>
    </row>
    <row r="1786" spans="1:50" ht="17.25" hidden="1" customHeight="1" x14ac:dyDescent="0.3">
      <c r="A1786" s="213"/>
      <c r="B1786" s="214"/>
      <c r="C1786" s="215"/>
      <c r="D1786" s="186"/>
      <c r="E1786" s="184"/>
      <c r="F1786" s="185"/>
      <c r="G1786" s="186"/>
      <c r="H1786" s="186"/>
      <c r="I1786" s="187"/>
      <c r="J1786" s="188"/>
      <c r="K1786" s="216"/>
      <c r="L1786" s="186"/>
      <c r="M1786" s="186"/>
      <c r="N1786" s="187"/>
      <c r="O1786" s="191"/>
      <c r="P1786" s="464" t="s">
        <v>1497</v>
      </c>
      <c r="Q1786" s="218"/>
      <c r="R1786" s="219">
        <f t="shared" si="527"/>
        <v>0</v>
      </c>
      <c r="S1786" s="219">
        <f t="shared" si="528"/>
        <v>7</v>
      </c>
      <c r="T1786" s="195"/>
      <c r="U1786" s="196">
        <v>6</v>
      </c>
      <c r="V1786" s="89">
        <f t="shared" si="560"/>
        <v>0</v>
      </c>
      <c r="W1786" s="220" t="s">
        <v>1893</v>
      </c>
      <c r="X1786" s="221" t="s">
        <v>1894</v>
      </c>
      <c r="Y1786" s="222" t="s">
        <v>1914</v>
      </c>
      <c r="Z1786" s="200"/>
      <c r="AA1786" s="390"/>
      <c r="AB1786" s="223">
        <v>0</v>
      </c>
      <c r="AC1786" s="224" t="s">
        <v>40</v>
      </c>
      <c r="AD1786" s="225">
        <f t="shared" si="529"/>
        <v>1118</v>
      </c>
      <c r="AE1786" s="226">
        <f>CEILING(AD1786+AD1786*'[1]Nastavení cen'!$J$17,1)</f>
        <v>1633</v>
      </c>
      <c r="AF1786" s="226">
        <f t="shared" si="530"/>
        <v>0</v>
      </c>
      <c r="AG1786" s="241">
        <f>CEILING(AX1786+(AX1786*'[1]Nastavení cen'!$G$17),1)</f>
        <v>4230</v>
      </c>
      <c r="AH1786" s="242">
        <f>CEILING(AG1786*'[1]Nastavení cen'!$K$17,1)+AG1786</f>
        <v>5499</v>
      </c>
      <c r="AI1786" s="242">
        <f t="shared" si="606"/>
        <v>0</v>
      </c>
      <c r="AJ1786" s="228">
        <f t="shared" si="531"/>
        <v>7132</v>
      </c>
      <c r="AK1786" s="218"/>
      <c r="AL1786" s="229">
        <f t="shared" si="532"/>
        <v>0</v>
      </c>
      <c r="AM1786" s="204"/>
      <c r="AN1786" s="230">
        <v>20</v>
      </c>
      <c r="AO1786" s="231">
        <f t="shared" si="607"/>
        <v>0</v>
      </c>
      <c r="AP1786" s="232">
        <v>0.05</v>
      </c>
      <c r="AQ1786" s="233" t="s">
        <v>41</v>
      </c>
      <c r="AR1786" s="234">
        <f t="shared" si="608"/>
        <v>0</v>
      </c>
      <c r="AS1786" s="235"/>
      <c r="AT1786" s="236"/>
      <c r="AU1786" s="237"/>
      <c r="AV1786" s="238">
        <v>172</v>
      </c>
      <c r="AW1786" s="239">
        <f>'[1]Nastavení cen'!$H$17</f>
        <v>390</v>
      </c>
      <c r="AX1786" s="240">
        <v>4230</v>
      </c>
    </row>
    <row r="1787" spans="1:50" ht="17.25" hidden="1" customHeight="1" x14ac:dyDescent="0.3">
      <c r="A1787" s="213"/>
      <c r="B1787" s="214"/>
      <c r="C1787" s="215"/>
      <c r="D1787" s="186"/>
      <c r="E1787" s="184"/>
      <c r="F1787" s="185"/>
      <c r="G1787" s="186"/>
      <c r="H1787" s="186"/>
      <c r="I1787" s="187"/>
      <c r="J1787" s="188"/>
      <c r="K1787" s="216"/>
      <c r="L1787" s="186"/>
      <c r="M1787" s="186"/>
      <c r="N1787" s="187"/>
      <c r="O1787" s="191"/>
      <c r="P1787" s="464" t="s">
        <v>1497</v>
      </c>
      <c r="Q1787" s="218"/>
      <c r="R1787" s="219">
        <f t="shared" si="527"/>
        <v>0</v>
      </c>
      <c r="S1787" s="219">
        <f t="shared" si="528"/>
        <v>7</v>
      </c>
      <c r="T1787" s="195"/>
      <c r="U1787" s="196">
        <v>6</v>
      </c>
      <c r="V1787" s="89">
        <f t="shared" si="560"/>
        <v>0</v>
      </c>
      <c r="W1787" s="220" t="s">
        <v>1893</v>
      </c>
      <c r="X1787" s="221" t="s">
        <v>1894</v>
      </c>
      <c r="Y1787" s="222" t="s">
        <v>1915</v>
      </c>
      <c r="Z1787" s="200"/>
      <c r="AA1787" s="390"/>
      <c r="AB1787" s="223">
        <v>0</v>
      </c>
      <c r="AC1787" s="224" t="s">
        <v>40</v>
      </c>
      <c r="AD1787" s="225">
        <f t="shared" si="529"/>
        <v>1118</v>
      </c>
      <c r="AE1787" s="226">
        <f>CEILING(AD1787+AD1787*'[1]Nastavení cen'!$J$17,1)</f>
        <v>1633</v>
      </c>
      <c r="AF1787" s="226">
        <f t="shared" si="530"/>
        <v>0</v>
      </c>
      <c r="AG1787" s="241">
        <f>CEILING(AX1787+(AX1787*'[1]Nastavení cen'!$G$17),1)</f>
        <v>2148</v>
      </c>
      <c r="AH1787" s="242">
        <f>CEILING(AG1787*'[1]Nastavení cen'!$K$17,1)+AG1787</f>
        <v>2793</v>
      </c>
      <c r="AI1787" s="242">
        <f t="shared" si="606"/>
        <v>0</v>
      </c>
      <c r="AJ1787" s="228">
        <f t="shared" si="531"/>
        <v>4426</v>
      </c>
      <c r="AK1787" s="218"/>
      <c r="AL1787" s="229">
        <f t="shared" si="532"/>
        <v>0</v>
      </c>
      <c r="AM1787" s="204"/>
      <c r="AN1787" s="230">
        <v>45</v>
      </c>
      <c r="AO1787" s="231">
        <f t="shared" si="607"/>
        <v>0</v>
      </c>
      <c r="AP1787" s="232">
        <v>0.05</v>
      </c>
      <c r="AQ1787" s="233" t="s">
        <v>41</v>
      </c>
      <c r="AR1787" s="234">
        <f t="shared" si="608"/>
        <v>0</v>
      </c>
      <c r="AS1787" s="235"/>
      <c r="AT1787" s="236"/>
      <c r="AU1787" s="237"/>
      <c r="AV1787" s="238">
        <v>172</v>
      </c>
      <c r="AW1787" s="239">
        <f>'[1]Nastavení cen'!$H$17</f>
        <v>390</v>
      </c>
      <c r="AX1787" s="240">
        <v>2148</v>
      </c>
    </row>
    <row r="1788" spans="1:50" ht="17.25" hidden="1" customHeight="1" x14ac:dyDescent="0.3">
      <c r="A1788" s="213"/>
      <c r="B1788" s="214"/>
      <c r="C1788" s="215"/>
      <c r="D1788" s="186"/>
      <c r="E1788" s="184"/>
      <c r="F1788" s="185"/>
      <c r="G1788" s="186"/>
      <c r="H1788" s="186"/>
      <c r="I1788" s="187"/>
      <c r="J1788" s="188"/>
      <c r="K1788" s="216"/>
      <c r="L1788" s="186"/>
      <c r="M1788" s="186"/>
      <c r="N1788" s="187"/>
      <c r="O1788" s="191"/>
      <c r="P1788" s="464" t="s">
        <v>1497</v>
      </c>
      <c r="Q1788" s="218"/>
      <c r="R1788" s="219">
        <f t="shared" si="527"/>
        <v>0</v>
      </c>
      <c r="S1788" s="219">
        <f t="shared" si="528"/>
        <v>7</v>
      </c>
      <c r="T1788" s="195"/>
      <c r="U1788" s="196">
        <v>6</v>
      </c>
      <c r="V1788" s="89">
        <f t="shared" si="560"/>
        <v>0</v>
      </c>
      <c r="W1788" s="220" t="s">
        <v>1893</v>
      </c>
      <c r="X1788" s="221" t="s">
        <v>1894</v>
      </c>
      <c r="Y1788" s="222" t="s">
        <v>1916</v>
      </c>
      <c r="Z1788" s="200"/>
      <c r="AA1788" s="390"/>
      <c r="AB1788" s="223">
        <v>0</v>
      </c>
      <c r="AC1788" s="224" t="s">
        <v>40</v>
      </c>
      <c r="AD1788" s="225">
        <f t="shared" si="529"/>
        <v>1118</v>
      </c>
      <c r="AE1788" s="226">
        <f>CEILING(AD1788+AD1788*'[1]Nastavení cen'!$J$17,1)</f>
        <v>1633</v>
      </c>
      <c r="AF1788" s="226">
        <f t="shared" si="530"/>
        <v>0</v>
      </c>
      <c r="AG1788" s="241">
        <f>CEILING(AX1788+(AX1788*'[1]Nastavení cen'!$G$17),1)</f>
        <v>2866</v>
      </c>
      <c r="AH1788" s="242">
        <f>CEILING(AG1788*'[1]Nastavení cen'!$K$17,1)+AG1788</f>
        <v>3726</v>
      </c>
      <c r="AI1788" s="242">
        <f t="shared" si="606"/>
        <v>0</v>
      </c>
      <c r="AJ1788" s="228">
        <f t="shared" si="531"/>
        <v>5359</v>
      </c>
      <c r="AK1788" s="218"/>
      <c r="AL1788" s="229">
        <f t="shared" si="532"/>
        <v>0</v>
      </c>
      <c r="AM1788" s="204"/>
      <c r="AN1788" s="230">
        <v>45</v>
      </c>
      <c r="AO1788" s="231">
        <f t="shared" si="607"/>
        <v>0</v>
      </c>
      <c r="AP1788" s="232">
        <v>0.05</v>
      </c>
      <c r="AQ1788" s="233" t="s">
        <v>41</v>
      </c>
      <c r="AR1788" s="234">
        <f t="shared" si="608"/>
        <v>0</v>
      </c>
      <c r="AS1788" s="235"/>
      <c r="AT1788" s="236"/>
      <c r="AU1788" s="237"/>
      <c r="AV1788" s="238">
        <v>172</v>
      </c>
      <c r="AW1788" s="239">
        <f>'[1]Nastavení cen'!$H$17</f>
        <v>390</v>
      </c>
      <c r="AX1788" s="240">
        <v>2866</v>
      </c>
    </row>
    <row r="1789" spans="1:50" ht="17.25" hidden="1" customHeight="1" x14ac:dyDescent="0.3">
      <c r="A1789" s="213"/>
      <c r="B1789" s="214"/>
      <c r="C1789" s="215"/>
      <c r="D1789" s="186"/>
      <c r="E1789" s="184"/>
      <c r="F1789" s="185"/>
      <c r="G1789" s="186"/>
      <c r="H1789" s="186"/>
      <c r="I1789" s="187"/>
      <c r="J1789" s="188"/>
      <c r="K1789" s="216"/>
      <c r="L1789" s="186"/>
      <c r="M1789" s="186"/>
      <c r="N1789" s="187"/>
      <c r="O1789" s="191"/>
      <c r="P1789" s="464" t="s">
        <v>1497</v>
      </c>
      <c r="Q1789" s="218"/>
      <c r="R1789" s="219">
        <f t="shared" si="527"/>
        <v>0</v>
      </c>
      <c r="S1789" s="219">
        <f t="shared" si="528"/>
        <v>7</v>
      </c>
      <c r="T1789" s="195"/>
      <c r="U1789" s="196">
        <v>6</v>
      </c>
      <c r="V1789" s="89">
        <f t="shared" si="560"/>
        <v>0</v>
      </c>
      <c r="W1789" s="220" t="s">
        <v>1893</v>
      </c>
      <c r="X1789" s="221" t="s">
        <v>1894</v>
      </c>
      <c r="Y1789" s="222" t="s">
        <v>1917</v>
      </c>
      <c r="Z1789" s="200"/>
      <c r="AA1789" s="390"/>
      <c r="AB1789" s="223">
        <v>0</v>
      </c>
      <c r="AC1789" s="224" t="s">
        <v>40</v>
      </c>
      <c r="AD1789" s="225">
        <f t="shared" si="529"/>
        <v>1118</v>
      </c>
      <c r="AE1789" s="226">
        <f>CEILING(AD1789+AD1789*'[1]Nastavení cen'!$J$17,1)</f>
        <v>1633</v>
      </c>
      <c r="AF1789" s="226">
        <f t="shared" si="530"/>
        <v>0</v>
      </c>
      <c r="AG1789" s="241">
        <f>CEILING(AX1789+(AX1789*'[1]Nastavení cen'!$G$17),1)</f>
        <v>5044</v>
      </c>
      <c r="AH1789" s="242">
        <f>CEILING(AG1789*'[1]Nastavení cen'!$K$17,1)+AG1789</f>
        <v>6558</v>
      </c>
      <c r="AI1789" s="242">
        <f t="shared" si="606"/>
        <v>0</v>
      </c>
      <c r="AJ1789" s="228">
        <f t="shared" si="531"/>
        <v>8191</v>
      </c>
      <c r="AK1789" s="218"/>
      <c r="AL1789" s="229">
        <f t="shared" si="532"/>
        <v>0</v>
      </c>
      <c r="AM1789" s="204"/>
      <c r="AN1789" s="230">
        <v>45</v>
      </c>
      <c r="AO1789" s="231">
        <f t="shared" si="607"/>
        <v>0</v>
      </c>
      <c r="AP1789" s="232">
        <v>0.05</v>
      </c>
      <c r="AQ1789" s="233" t="s">
        <v>41</v>
      </c>
      <c r="AR1789" s="234">
        <f t="shared" si="608"/>
        <v>0</v>
      </c>
      <c r="AS1789" s="235"/>
      <c r="AT1789" s="236"/>
      <c r="AU1789" s="237"/>
      <c r="AV1789" s="238">
        <v>172</v>
      </c>
      <c r="AW1789" s="239">
        <f>'[1]Nastavení cen'!$H$17</f>
        <v>390</v>
      </c>
      <c r="AX1789" s="240">
        <v>5044</v>
      </c>
    </row>
    <row r="1790" spans="1:50" ht="17.25" hidden="1" customHeight="1" x14ac:dyDescent="0.3">
      <c r="A1790" s="213"/>
      <c r="B1790" s="214"/>
      <c r="C1790" s="215"/>
      <c r="D1790" s="186"/>
      <c r="E1790" s="184"/>
      <c r="F1790" s="185"/>
      <c r="G1790" s="186"/>
      <c r="H1790" s="186"/>
      <c r="I1790" s="187"/>
      <c r="J1790" s="188"/>
      <c r="K1790" s="216"/>
      <c r="L1790" s="186"/>
      <c r="M1790" s="186"/>
      <c r="N1790" s="187"/>
      <c r="O1790" s="191"/>
      <c r="P1790" s="464" t="s">
        <v>1497</v>
      </c>
      <c r="Q1790" s="218"/>
      <c r="R1790" s="219">
        <f t="shared" si="527"/>
        <v>0</v>
      </c>
      <c r="S1790" s="219">
        <f t="shared" si="528"/>
        <v>7</v>
      </c>
      <c r="T1790" s="195"/>
      <c r="U1790" s="196">
        <v>6</v>
      </c>
      <c r="V1790" s="89">
        <f t="shared" si="560"/>
        <v>0</v>
      </c>
      <c r="W1790" s="220" t="s">
        <v>1893</v>
      </c>
      <c r="X1790" s="221" t="s">
        <v>1894</v>
      </c>
      <c r="Y1790" s="222" t="s">
        <v>1918</v>
      </c>
      <c r="Z1790" s="200"/>
      <c r="AA1790" s="390"/>
      <c r="AB1790" s="223">
        <v>0</v>
      </c>
      <c r="AC1790" s="224" t="s">
        <v>40</v>
      </c>
      <c r="AD1790" s="225">
        <f t="shared" si="529"/>
        <v>1118</v>
      </c>
      <c r="AE1790" s="226">
        <f>CEILING(AD1790+AD1790*'[1]Nastavení cen'!$J$17,1)</f>
        <v>1633</v>
      </c>
      <c r="AF1790" s="226">
        <f t="shared" si="530"/>
        <v>0</v>
      </c>
      <c r="AG1790" s="241">
        <f>CEILING(AX1790+(AX1790*'[1]Nastavení cen'!$G$17),1)</f>
        <v>6070</v>
      </c>
      <c r="AH1790" s="242">
        <f>CEILING(AG1790*'[1]Nastavení cen'!$K$17,1)+AG1790</f>
        <v>7891</v>
      </c>
      <c r="AI1790" s="242">
        <f t="shared" si="606"/>
        <v>0</v>
      </c>
      <c r="AJ1790" s="228">
        <f t="shared" si="531"/>
        <v>9524</v>
      </c>
      <c r="AK1790" s="218"/>
      <c r="AL1790" s="229">
        <f t="shared" si="532"/>
        <v>0</v>
      </c>
      <c r="AM1790" s="204"/>
      <c r="AN1790" s="230">
        <v>20</v>
      </c>
      <c r="AO1790" s="231">
        <f t="shared" si="607"/>
        <v>0</v>
      </c>
      <c r="AP1790" s="232">
        <v>0.05</v>
      </c>
      <c r="AQ1790" s="233" t="s">
        <v>41</v>
      </c>
      <c r="AR1790" s="234">
        <f t="shared" si="608"/>
        <v>0</v>
      </c>
      <c r="AS1790" s="235"/>
      <c r="AT1790" s="236"/>
      <c r="AU1790" s="237"/>
      <c r="AV1790" s="238">
        <v>172</v>
      </c>
      <c r="AW1790" s="239">
        <f>'[1]Nastavení cen'!$H$17</f>
        <v>390</v>
      </c>
      <c r="AX1790" s="240">
        <v>6070</v>
      </c>
    </row>
    <row r="1791" spans="1:50" ht="17.25" hidden="1" customHeight="1" x14ac:dyDescent="0.3">
      <c r="A1791" s="213"/>
      <c r="B1791" s="214"/>
      <c r="C1791" s="215"/>
      <c r="D1791" s="186"/>
      <c r="E1791" s="184"/>
      <c r="F1791" s="185"/>
      <c r="G1791" s="186"/>
      <c r="H1791" s="186"/>
      <c r="I1791" s="187"/>
      <c r="J1791" s="188"/>
      <c r="K1791" s="216"/>
      <c r="L1791" s="186"/>
      <c r="M1791" s="186"/>
      <c r="N1791" s="187"/>
      <c r="O1791" s="191"/>
      <c r="P1791" s="464" t="s">
        <v>1497</v>
      </c>
      <c r="Q1791" s="218"/>
      <c r="R1791" s="219">
        <f t="shared" si="527"/>
        <v>0</v>
      </c>
      <c r="S1791" s="219">
        <f t="shared" si="528"/>
        <v>7</v>
      </c>
      <c r="T1791" s="195"/>
      <c r="U1791" s="196">
        <v>6</v>
      </c>
      <c r="V1791" s="89">
        <f t="shared" si="560"/>
        <v>0</v>
      </c>
      <c r="W1791" s="220" t="s">
        <v>1893</v>
      </c>
      <c r="X1791" s="221" t="s">
        <v>1894</v>
      </c>
      <c r="Y1791" s="222" t="s">
        <v>1919</v>
      </c>
      <c r="Z1791" s="200"/>
      <c r="AA1791" s="390"/>
      <c r="AB1791" s="223">
        <v>0</v>
      </c>
      <c r="AC1791" s="224" t="s">
        <v>40</v>
      </c>
      <c r="AD1791" s="225">
        <f t="shared" si="529"/>
        <v>1118</v>
      </c>
      <c r="AE1791" s="226">
        <f>CEILING(AD1791+AD1791*'[1]Nastavení cen'!$J$17,1)</f>
        <v>1633</v>
      </c>
      <c r="AF1791" s="226">
        <f t="shared" si="530"/>
        <v>0</v>
      </c>
      <c r="AG1791" s="241">
        <f>CEILING(AX1791+(AX1791*'[1]Nastavení cen'!$G$17),1)</f>
        <v>9263</v>
      </c>
      <c r="AH1791" s="242">
        <f>CEILING(AG1791*'[1]Nastavení cen'!$K$17,1)+AG1791</f>
        <v>12042</v>
      </c>
      <c r="AI1791" s="242">
        <f t="shared" si="606"/>
        <v>0</v>
      </c>
      <c r="AJ1791" s="228">
        <f t="shared" si="531"/>
        <v>13675</v>
      </c>
      <c r="AK1791" s="218"/>
      <c r="AL1791" s="229">
        <f t="shared" si="532"/>
        <v>0</v>
      </c>
      <c r="AM1791" s="204"/>
      <c r="AN1791" s="230">
        <v>20</v>
      </c>
      <c r="AO1791" s="231">
        <f t="shared" si="607"/>
        <v>0</v>
      </c>
      <c r="AP1791" s="232">
        <v>0.05</v>
      </c>
      <c r="AQ1791" s="233" t="s">
        <v>41</v>
      </c>
      <c r="AR1791" s="234">
        <f t="shared" si="608"/>
        <v>0</v>
      </c>
      <c r="AS1791" s="235"/>
      <c r="AT1791" s="236"/>
      <c r="AU1791" s="237"/>
      <c r="AV1791" s="238">
        <v>172</v>
      </c>
      <c r="AW1791" s="239">
        <f>'[1]Nastavení cen'!$H$17</f>
        <v>390</v>
      </c>
      <c r="AX1791" s="240">
        <v>9263</v>
      </c>
    </row>
    <row r="1792" spans="1:50" ht="17.25" hidden="1" customHeight="1" x14ac:dyDescent="0.3">
      <c r="A1792" s="213"/>
      <c r="B1792" s="214"/>
      <c r="C1792" s="215"/>
      <c r="D1792" s="186"/>
      <c r="E1792" s="184"/>
      <c r="F1792" s="185"/>
      <c r="G1792" s="186"/>
      <c r="H1792" s="186"/>
      <c r="I1792" s="187"/>
      <c r="J1792" s="188"/>
      <c r="K1792" s="216"/>
      <c r="L1792" s="186"/>
      <c r="M1792" s="186"/>
      <c r="N1792" s="187"/>
      <c r="O1792" s="191"/>
      <c r="P1792" s="464" t="s">
        <v>1497</v>
      </c>
      <c r="Q1792" s="218"/>
      <c r="R1792" s="219">
        <f t="shared" si="527"/>
        <v>0</v>
      </c>
      <c r="S1792" s="219">
        <f t="shared" si="528"/>
        <v>7</v>
      </c>
      <c r="T1792" s="195"/>
      <c r="U1792" s="196">
        <v>6</v>
      </c>
      <c r="V1792" s="89">
        <f t="shared" si="560"/>
        <v>0</v>
      </c>
      <c r="W1792" s="220" t="s">
        <v>1893</v>
      </c>
      <c r="X1792" s="221" t="s">
        <v>1894</v>
      </c>
      <c r="Y1792" s="222" t="s">
        <v>1920</v>
      </c>
      <c r="Z1792" s="200"/>
      <c r="AA1792" s="390"/>
      <c r="AB1792" s="223">
        <v>0</v>
      </c>
      <c r="AC1792" s="224" t="s">
        <v>40</v>
      </c>
      <c r="AD1792" s="225">
        <f t="shared" si="529"/>
        <v>1118</v>
      </c>
      <c r="AE1792" s="226">
        <f>CEILING(AD1792+AD1792*'[1]Nastavení cen'!$J$17,1)</f>
        <v>1633</v>
      </c>
      <c r="AF1792" s="226">
        <f t="shared" si="530"/>
        <v>0</v>
      </c>
      <c r="AG1792" s="241">
        <f>CEILING(AX1792+(AX1792*'[1]Nastavení cen'!$G$17),1)</f>
        <v>4270</v>
      </c>
      <c r="AH1792" s="242">
        <f>CEILING(AG1792*'[1]Nastavení cen'!$K$17,1)+AG1792</f>
        <v>5551</v>
      </c>
      <c r="AI1792" s="242">
        <f t="shared" si="606"/>
        <v>0</v>
      </c>
      <c r="AJ1792" s="228">
        <f t="shared" si="531"/>
        <v>7184</v>
      </c>
      <c r="AK1792" s="218"/>
      <c r="AL1792" s="229">
        <f t="shared" si="532"/>
        <v>0</v>
      </c>
      <c r="AM1792" s="204"/>
      <c r="AN1792" s="230">
        <v>20</v>
      </c>
      <c r="AO1792" s="231">
        <f t="shared" si="607"/>
        <v>0</v>
      </c>
      <c r="AP1792" s="232">
        <v>0.05</v>
      </c>
      <c r="AQ1792" s="233" t="s">
        <v>41</v>
      </c>
      <c r="AR1792" s="234">
        <f t="shared" si="608"/>
        <v>0</v>
      </c>
      <c r="AS1792" s="235"/>
      <c r="AT1792" s="236"/>
      <c r="AU1792" s="237"/>
      <c r="AV1792" s="238">
        <v>172</v>
      </c>
      <c r="AW1792" s="239">
        <f>'[1]Nastavení cen'!$H$17</f>
        <v>390</v>
      </c>
      <c r="AX1792" s="240">
        <v>4270</v>
      </c>
    </row>
    <row r="1793" spans="1:50" ht="17.25" hidden="1" customHeight="1" x14ac:dyDescent="0.3">
      <c r="A1793" s="213"/>
      <c r="B1793" s="214"/>
      <c r="C1793" s="215"/>
      <c r="D1793" s="186"/>
      <c r="E1793" s="184"/>
      <c r="F1793" s="185"/>
      <c r="G1793" s="186"/>
      <c r="H1793" s="186"/>
      <c r="I1793" s="187"/>
      <c r="J1793" s="188"/>
      <c r="K1793" s="216"/>
      <c r="L1793" s="186"/>
      <c r="M1793" s="186"/>
      <c r="N1793" s="187"/>
      <c r="O1793" s="191"/>
      <c r="P1793" s="464" t="s">
        <v>1497</v>
      </c>
      <c r="Q1793" s="218"/>
      <c r="R1793" s="219">
        <f t="shared" si="527"/>
        <v>0</v>
      </c>
      <c r="S1793" s="219">
        <f t="shared" si="528"/>
        <v>7</v>
      </c>
      <c r="T1793" s="195"/>
      <c r="U1793" s="196">
        <v>6</v>
      </c>
      <c r="V1793" s="89">
        <f t="shared" si="560"/>
        <v>0</v>
      </c>
      <c r="W1793" s="220" t="s">
        <v>1893</v>
      </c>
      <c r="X1793" s="221" t="s">
        <v>1894</v>
      </c>
      <c r="Y1793" s="222" t="s">
        <v>1921</v>
      </c>
      <c r="Z1793" s="200"/>
      <c r="AA1793" s="390"/>
      <c r="AB1793" s="223">
        <v>0</v>
      </c>
      <c r="AC1793" s="224" t="s">
        <v>40</v>
      </c>
      <c r="AD1793" s="225">
        <f t="shared" si="529"/>
        <v>1118</v>
      </c>
      <c r="AE1793" s="226">
        <f>CEILING(AD1793+AD1793*'[1]Nastavení cen'!$J$17,1)</f>
        <v>1633</v>
      </c>
      <c r="AF1793" s="226">
        <f t="shared" si="530"/>
        <v>0</v>
      </c>
      <c r="AG1793" s="241">
        <f>CEILING(AX1793+(AX1793*'[1]Nastavení cen'!$G$17),1)</f>
        <v>3405</v>
      </c>
      <c r="AH1793" s="242">
        <f>CEILING(AG1793*'[1]Nastavení cen'!$K$17,1)+AG1793</f>
        <v>4427</v>
      </c>
      <c r="AI1793" s="242">
        <f t="shared" si="606"/>
        <v>0</v>
      </c>
      <c r="AJ1793" s="228">
        <f t="shared" si="531"/>
        <v>6060</v>
      </c>
      <c r="AK1793" s="218"/>
      <c r="AL1793" s="229">
        <f t="shared" si="532"/>
        <v>0</v>
      </c>
      <c r="AM1793" s="204"/>
      <c r="AN1793" s="230">
        <v>45</v>
      </c>
      <c r="AO1793" s="231">
        <f t="shared" si="607"/>
        <v>0</v>
      </c>
      <c r="AP1793" s="232">
        <v>0.05</v>
      </c>
      <c r="AQ1793" s="233" t="s">
        <v>41</v>
      </c>
      <c r="AR1793" s="234">
        <f t="shared" si="608"/>
        <v>0</v>
      </c>
      <c r="AS1793" s="235"/>
      <c r="AT1793" s="236"/>
      <c r="AU1793" s="237"/>
      <c r="AV1793" s="238">
        <v>172</v>
      </c>
      <c r="AW1793" s="239">
        <f>'[1]Nastavení cen'!$H$17</f>
        <v>390</v>
      </c>
      <c r="AX1793" s="240">
        <v>3405</v>
      </c>
    </row>
    <row r="1794" spans="1:50" ht="17.25" hidden="1" customHeight="1" x14ac:dyDescent="0.3">
      <c r="A1794" s="213"/>
      <c r="B1794" s="214"/>
      <c r="C1794" s="215"/>
      <c r="D1794" s="186"/>
      <c r="E1794" s="184"/>
      <c r="F1794" s="185"/>
      <c r="G1794" s="186"/>
      <c r="H1794" s="186"/>
      <c r="I1794" s="187"/>
      <c r="J1794" s="188"/>
      <c r="K1794" s="216"/>
      <c r="L1794" s="186"/>
      <c r="M1794" s="186"/>
      <c r="N1794" s="187"/>
      <c r="O1794" s="191"/>
      <c r="P1794" s="464" t="s">
        <v>1497</v>
      </c>
      <c r="Q1794" s="218"/>
      <c r="R1794" s="219">
        <f t="shared" si="527"/>
        <v>0</v>
      </c>
      <c r="S1794" s="219">
        <f t="shared" si="528"/>
        <v>7</v>
      </c>
      <c r="T1794" s="195"/>
      <c r="U1794" s="196">
        <v>6</v>
      </c>
      <c r="V1794" s="89">
        <f t="shared" si="560"/>
        <v>0</v>
      </c>
      <c r="W1794" s="220" t="s">
        <v>1893</v>
      </c>
      <c r="X1794" s="221" t="s">
        <v>1894</v>
      </c>
      <c r="Y1794" s="222" t="s">
        <v>1922</v>
      </c>
      <c r="Z1794" s="200"/>
      <c r="AA1794" s="390"/>
      <c r="AB1794" s="223">
        <v>0</v>
      </c>
      <c r="AC1794" s="224" t="s">
        <v>40</v>
      </c>
      <c r="AD1794" s="225">
        <f t="shared" si="529"/>
        <v>1118</v>
      </c>
      <c r="AE1794" s="226">
        <f>CEILING(AD1794+AD1794*'[1]Nastavení cen'!$J$17,1)</f>
        <v>1633</v>
      </c>
      <c r="AF1794" s="226">
        <f t="shared" si="530"/>
        <v>0</v>
      </c>
      <c r="AG1794" s="241">
        <f>CEILING(AX1794+(AX1794*'[1]Nastavení cen'!$G$17),1)</f>
        <v>5399</v>
      </c>
      <c r="AH1794" s="242">
        <f>CEILING(AG1794*'[1]Nastavení cen'!$K$17,1)+AG1794</f>
        <v>7019</v>
      </c>
      <c r="AI1794" s="242">
        <f t="shared" si="606"/>
        <v>0</v>
      </c>
      <c r="AJ1794" s="228">
        <f t="shared" si="531"/>
        <v>8652</v>
      </c>
      <c r="AK1794" s="218"/>
      <c r="AL1794" s="229">
        <f t="shared" si="532"/>
        <v>0</v>
      </c>
      <c r="AM1794" s="204"/>
      <c r="AN1794" s="230">
        <v>45</v>
      </c>
      <c r="AO1794" s="231">
        <f t="shared" si="607"/>
        <v>0</v>
      </c>
      <c r="AP1794" s="232">
        <v>0.05</v>
      </c>
      <c r="AQ1794" s="233" t="s">
        <v>41</v>
      </c>
      <c r="AR1794" s="234">
        <f t="shared" si="608"/>
        <v>0</v>
      </c>
      <c r="AS1794" s="235"/>
      <c r="AT1794" s="236"/>
      <c r="AU1794" s="237"/>
      <c r="AV1794" s="238">
        <v>172</v>
      </c>
      <c r="AW1794" s="239">
        <f>'[1]Nastavení cen'!$H$17</f>
        <v>390</v>
      </c>
      <c r="AX1794" s="240">
        <v>5399</v>
      </c>
    </row>
    <row r="1795" spans="1:50" ht="17.25" hidden="1" customHeight="1" x14ac:dyDescent="0.3">
      <c r="A1795" s="213"/>
      <c r="B1795" s="214"/>
      <c r="C1795" s="215"/>
      <c r="D1795" s="186"/>
      <c r="E1795" s="184"/>
      <c r="F1795" s="185"/>
      <c r="G1795" s="186"/>
      <c r="H1795" s="186"/>
      <c r="I1795" s="187"/>
      <c r="J1795" s="188"/>
      <c r="K1795" s="216"/>
      <c r="L1795" s="186"/>
      <c r="M1795" s="186"/>
      <c r="N1795" s="187"/>
      <c r="O1795" s="191"/>
      <c r="P1795" s="464" t="s">
        <v>1497</v>
      </c>
      <c r="Q1795" s="218"/>
      <c r="R1795" s="219">
        <f t="shared" si="527"/>
        <v>0</v>
      </c>
      <c r="S1795" s="219">
        <f t="shared" si="528"/>
        <v>7</v>
      </c>
      <c r="T1795" s="195"/>
      <c r="U1795" s="196">
        <v>6</v>
      </c>
      <c r="V1795" s="89">
        <f t="shared" si="560"/>
        <v>0</v>
      </c>
      <c r="W1795" s="220" t="s">
        <v>1893</v>
      </c>
      <c r="X1795" s="221" t="s">
        <v>1894</v>
      </c>
      <c r="Y1795" s="222" t="s">
        <v>1923</v>
      </c>
      <c r="Z1795" s="200"/>
      <c r="AA1795" s="390"/>
      <c r="AB1795" s="223">
        <v>0</v>
      </c>
      <c r="AC1795" s="224" t="s">
        <v>40</v>
      </c>
      <c r="AD1795" s="225">
        <f t="shared" si="529"/>
        <v>1118</v>
      </c>
      <c r="AE1795" s="226">
        <f>CEILING(AD1795+AD1795*'[1]Nastavení cen'!$J$17,1)</f>
        <v>1633</v>
      </c>
      <c r="AF1795" s="226">
        <f t="shared" si="530"/>
        <v>0</v>
      </c>
      <c r="AG1795" s="241">
        <f>CEILING(AX1795+(AX1795*'[1]Nastavení cen'!$G$17),1)</f>
        <v>6360</v>
      </c>
      <c r="AH1795" s="242">
        <f>CEILING(AG1795*'[1]Nastavení cen'!$K$17,1)+AG1795</f>
        <v>8268</v>
      </c>
      <c r="AI1795" s="242">
        <f t="shared" si="606"/>
        <v>0</v>
      </c>
      <c r="AJ1795" s="228">
        <f t="shared" si="531"/>
        <v>9901</v>
      </c>
      <c r="AK1795" s="218"/>
      <c r="AL1795" s="229">
        <f t="shared" si="532"/>
        <v>0</v>
      </c>
      <c r="AM1795" s="204"/>
      <c r="AN1795" s="230">
        <v>20</v>
      </c>
      <c r="AO1795" s="231">
        <f t="shared" si="607"/>
        <v>0</v>
      </c>
      <c r="AP1795" s="232">
        <v>0.05</v>
      </c>
      <c r="AQ1795" s="233" t="s">
        <v>41</v>
      </c>
      <c r="AR1795" s="234">
        <f t="shared" si="608"/>
        <v>0</v>
      </c>
      <c r="AS1795" s="235"/>
      <c r="AT1795" s="236"/>
      <c r="AU1795" s="237"/>
      <c r="AV1795" s="238">
        <v>172</v>
      </c>
      <c r="AW1795" s="239">
        <f>'[1]Nastavení cen'!$H$17</f>
        <v>390</v>
      </c>
      <c r="AX1795" s="240">
        <v>6360</v>
      </c>
    </row>
    <row r="1796" spans="1:50" ht="17.25" hidden="1" customHeight="1" x14ac:dyDescent="0.3">
      <c r="A1796" s="213"/>
      <c r="B1796" s="214"/>
      <c r="C1796" s="215"/>
      <c r="D1796" s="186"/>
      <c r="E1796" s="184"/>
      <c r="F1796" s="185"/>
      <c r="G1796" s="186"/>
      <c r="H1796" s="186"/>
      <c r="I1796" s="187"/>
      <c r="J1796" s="188"/>
      <c r="K1796" s="216"/>
      <c r="L1796" s="186"/>
      <c r="M1796" s="186"/>
      <c r="N1796" s="187"/>
      <c r="O1796" s="191"/>
      <c r="P1796" s="464" t="s">
        <v>1497</v>
      </c>
      <c r="Q1796" s="218"/>
      <c r="R1796" s="219">
        <f t="shared" si="527"/>
        <v>0</v>
      </c>
      <c r="S1796" s="219">
        <f t="shared" si="528"/>
        <v>7</v>
      </c>
      <c r="T1796" s="195"/>
      <c r="U1796" s="196">
        <v>6</v>
      </c>
      <c r="V1796" s="89">
        <f t="shared" si="560"/>
        <v>0</v>
      </c>
      <c r="W1796" s="220" t="s">
        <v>1893</v>
      </c>
      <c r="X1796" s="221" t="s">
        <v>1894</v>
      </c>
      <c r="Y1796" s="222" t="s">
        <v>1924</v>
      </c>
      <c r="Z1796" s="200"/>
      <c r="AA1796" s="390"/>
      <c r="AB1796" s="223">
        <v>0</v>
      </c>
      <c r="AC1796" s="224" t="s">
        <v>40</v>
      </c>
      <c r="AD1796" s="225">
        <f t="shared" si="529"/>
        <v>1118</v>
      </c>
      <c r="AE1796" s="226">
        <f>CEILING(AD1796+AD1796*'[1]Nastavení cen'!$J$17,1)</f>
        <v>1633</v>
      </c>
      <c r="AF1796" s="226">
        <f t="shared" si="530"/>
        <v>0</v>
      </c>
      <c r="AG1796" s="241">
        <f>CEILING(AX1796+(AX1796*'[1]Nastavení cen'!$G$17),1)</f>
        <v>5629</v>
      </c>
      <c r="AH1796" s="242">
        <f>CEILING(AG1796*'[1]Nastavení cen'!$K$17,1)+AG1796</f>
        <v>7318</v>
      </c>
      <c r="AI1796" s="242">
        <f t="shared" si="606"/>
        <v>0</v>
      </c>
      <c r="AJ1796" s="228">
        <f t="shared" si="531"/>
        <v>8951</v>
      </c>
      <c r="AK1796" s="218"/>
      <c r="AL1796" s="229">
        <f t="shared" si="532"/>
        <v>0</v>
      </c>
      <c r="AM1796" s="204"/>
      <c r="AN1796" s="230">
        <v>20</v>
      </c>
      <c r="AO1796" s="231">
        <f t="shared" si="607"/>
        <v>0</v>
      </c>
      <c r="AP1796" s="232">
        <v>0.05</v>
      </c>
      <c r="AQ1796" s="233" t="s">
        <v>41</v>
      </c>
      <c r="AR1796" s="234">
        <f t="shared" si="608"/>
        <v>0</v>
      </c>
      <c r="AS1796" s="235"/>
      <c r="AT1796" s="236"/>
      <c r="AU1796" s="237"/>
      <c r="AV1796" s="238">
        <v>172</v>
      </c>
      <c r="AW1796" s="239">
        <f>'[1]Nastavení cen'!$H$17</f>
        <v>390</v>
      </c>
      <c r="AX1796" s="240">
        <v>5629</v>
      </c>
    </row>
    <row r="1797" spans="1:50" ht="17.25" hidden="1" customHeight="1" x14ac:dyDescent="0.3">
      <c r="A1797" s="213"/>
      <c r="B1797" s="214"/>
      <c r="C1797" s="215"/>
      <c r="D1797" s="186"/>
      <c r="E1797" s="184"/>
      <c r="F1797" s="185"/>
      <c r="G1797" s="186"/>
      <c r="H1797" s="186"/>
      <c r="I1797" s="187"/>
      <c r="J1797" s="188"/>
      <c r="K1797" s="216"/>
      <c r="L1797" s="186"/>
      <c r="M1797" s="186"/>
      <c r="N1797" s="187"/>
      <c r="O1797" s="191"/>
      <c r="P1797" s="464" t="s">
        <v>1497</v>
      </c>
      <c r="Q1797" s="218"/>
      <c r="R1797" s="219">
        <f t="shared" si="527"/>
        <v>0</v>
      </c>
      <c r="S1797" s="219">
        <f t="shared" si="528"/>
        <v>7</v>
      </c>
      <c r="T1797" s="195"/>
      <c r="U1797" s="196">
        <v>6</v>
      </c>
      <c r="V1797" s="89">
        <f t="shared" si="560"/>
        <v>0</v>
      </c>
      <c r="W1797" s="220" t="s">
        <v>1893</v>
      </c>
      <c r="X1797" s="221" t="s">
        <v>1894</v>
      </c>
      <c r="Y1797" s="222" t="s">
        <v>1925</v>
      </c>
      <c r="Z1797" s="200"/>
      <c r="AA1797" s="390"/>
      <c r="AB1797" s="223">
        <v>0</v>
      </c>
      <c r="AC1797" s="224" t="s">
        <v>40</v>
      </c>
      <c r="AD1797" s="225">
        <f t="shared" si="529"/>
        <v>1118</v>
      </c>
      <c r="AE1797" s="226">
        <f>CEILING(AD1797+AD1797*'[1]Nastavení cen'!$J$17,1)</f>
        <v>1633</v>
      </c>
      <c r="AF1797" s="226">
        <f t="shared" si="530"/>
        <v>0</v>
      </c>
      <c r="AG1797" s="241">
        <f>CEILING(AX1797+(AX1797*'[1]Nastavení cen'!$G$17),1)</f>
        <v>6216</v>
      </c>
      <c r="AH1797" s="242">
        <f>CEILING(AG1797*'[1]Nastavení cen'!$K$17,1)+AG1797</f>
        <v>8081</v>
      </c>
      <c r="AI1797" s="242">
        <f t="shared" si="606"/>
        <v>0</v>
      </c>
      <c r="AJ1797" s="228">
        <f t="shared" si="531"/>
        <v>9714</v>
      </c>
      <c r="AK1797" s="218"/>
      <c r="AL1797" s="229">
        <f t="shared" si="532"/>
        <v>0</v>
      </c>
      <c r="AM1797" s="204"/>
      <c r="AN1797" s="230">
        <v>20</v>
      </c>
      <c r="AO1797" s="231">
        <f t="shared" si="607"/>
        <v>0</v>
      </c>
      <c r="AP1797" s="232">
        <v>0.05</v>
      </c>
      <c r="AQ1797" s="233" t="s">
        <v>41</v>
      </c>
      <c r="AR1797" s="234">
        <f t="shared" si="608"/>
        <v>0</v>
      </c>
      <c r="AS1797" s="235"/>
      <c r="AT1797" s="236"/>
      <c r="AU1797" s="237"/>
      <c r="AV1797" s="238">
        <v>172</v>
      </c>
      <c r="AW1797" s="239">
        <f>'[1]Nastavení cen'!$H$17</f>
        <v>390</v>
      </c>
      <c r="AX1797" s="240">
        <v>6216</v>
      </c>
    </row>
    <row r="1798" spans="1:50" ht="17.25" hidden="1" customHeight="1" x14ac:dyDescent="0.3">
      <c r="A1798" s="213"/>
      <c r="B1798" s="214"/>
      <c r="C1798" s="215"/>
      <c r="D1798" s="186"/>
      <c r="E1798" s="184"/>
      <c r="F1798" s="185"/>
      <c r="G1798" s="186"/>
      <c r="H1798" s="186"/>
      <c r="I1798" s="187"/>
      <c r="J1798" s="188"/>
      <c r="K1798" s="216"/>
      <c r="L1798" s="186"/>
      <c r="M1798" s="186"/>
      <c r="N1798" s="187"/>
      <c r="O1798" s="191"/>
      <c r="P1798" s="464" t="s">
        <v>1497</v>
      </c>
      <c r="Q1798" s="218"/>
      <c r="R1798" s="219">
        <f t="shared" si="527"/>
        <v>0</v>
      </c>
      <c r="S1798" s="219">
        <f t="shared" si="528"/>
        <v>7</v>
      </c>
      <c r="T1798" s="195"/>
      <c r="U1798" s="196">
        <v>6</v>
      </c>
      <c r="V1798" s="89">
        <f t="shared" si="560"/>
        <v>0</v>
      </c>
      <c r="W1798" s="220" t="s">
        <v>1893</v>
      </c>
      <c r="X1798" s="221" t="s">
        <v>1894</v>
      </c>
      <c r="Y1798" s="222" t="s">
        <v>1926</v>
      </c>
      <c r="Z1798" s="200"/>
      <c r="AA1798" s="390"/>
      <c r="AB1798" s="223">
        <v>0</v>
      </c>
      <c r="AC1798" s="224" t="s">
        <v>40</v>
      </c>
      <c r="AD1798" s="225">
        <f t="shared" si="529"/>
        <v>1118</v>
      </c>
      <c r="AE1798" s="226">
        <f>CEILING(AD1798+AD1798*'[1]Nastavení cen'!$J$17,1)</f>
        <v>1633</v>
      </c>
      <c r="AF1798" s="226">
        <f t="shared" si="530"/>
        <v>0</v>
      </c>
      <c r="AG1798" s="241">
        <f>CEILING(AX1798+(AX1798*'[1]Nastavení cen'!$G$17),1)</f>
        <v>5629</v>
      </c>
      <c r="AH1798" s="242">
        <f>CEILING(AG1798*'[1]Nastavení cen'!$K$17,1)+AG1798</f>
        <v>7318</v>
      </c>
      <c r="AI1798" s="242">
        <f t="shared" si="606"/>
        <v>0</v>
      </c>
      <c r="AJ1798" s="228">
        <f t="shared" si="531"/>
        <v>8951</v>
      </c>
      <c r="AK1798" s="218"/>
      <c r="AL1798" s="229">
        <f t="shared" si="532"/>
        <v>0</v>
      </c>
      <c r="AM1798" s="204"/>
      <c r="AN1798" s="230">
        <v>20</v>
      </c>
      <c r="AO1798" s="231">
        <f t="shared" si="607"/>
        <v>0</v>
      </c>
      <c r="AP1798" s="232">
        <v>0.05</v>
      </c>
      <c r="AQ1798" s="233" t="s">
        <v>41</v>
      </c>
      <c r="AR1798" s="234">
        <f t="shared" si="608"/>
        <v>0</v>
      </c>
      <c r="AS1798" s="235"/>
      <c r="AT1798" s="236"/>
      <c r="AU1798" s="237"/>
      <c r="AV1798" s="238">
        <v>172</v>
      </c>
      <c r="AW1798" s="239">
        <f>'[1]Nastavení cen'!$H$17</f>
        <v>390</v>
      </c>
      <c r="AX1798" s="240">
        <v>5629</v>
      </c>
    </row>
    <row r="1799" spans="1:50" ht="17.25" hidden="1" customHeight="1" x14ac:dyDescent="0.3">
      <c r="A1799" s="213"/>
      <c r="B1799" s="214"/>
      <c r="C1799" s="215"/>
      <c r="D1799" s="186"/>
      <c r="E1799" s="184"/>
      <c r="F1799" s="185"/>
      <c r="G1799" s="186"/>
      <c r="H1799" s="186"/>
      <c r="I1799" s="187"/>
      <c r="J1799" s="188"/>
      <c r="K1799" s="216"/>
      <c r="L1799" s="186"/>
      <c r="M1799" s="186"/>
      <c r="N1799" s="187"/>
      <c r="O1799" s="191"/>
      <c r="P1799" s="464" t="s">
        <v>1497</v>
      </c>
      <c r="Q1799" s="218"/>
      <c r="R1799" s="219">
        <f t="shared" si="527"/>
        <v>0</v>
      </c>
      <c r="S1799" s="219">
        <f t="shared" si="528"/>
        <v>7</v>
      </c>
      <c r="T1799" s="195"/>
      <c r="U1799" s="196">
        <v>6</v>
      </c>
      <c r="V1799" s="89">
        <f t="shared" si="560"/>
        <v>0</v>
      </c>
      <c r="W1799" s="220" t="s">
        <v>1893</v>
      </c>
      <c r="X1799" s="221" t="s">
        <v>1894</v>
      </c>
      <c r="Y1799" s="222" t="s">
        <v>1927</v>
      </c>
      <c r="Z1799" s="200"/>
      <c r="AA1799" s="390"/>
      <c r="AB1799" s="223">
        <v>0</v>
      </c>
      <c r="AC1799" s="224" t="s">
        <v>40</v>
      </c>
      <c r="AD1799" s="225">
        <f t="shared" si="529"/>
        <v>1118</v>
      </c>
      <c r="AE1799" s="226">
        <f>CEILING(AD1799+AD1799*'[1]Nastavení cen'!$J$17,1)</f>
        <v>1633</v>
      </c>
      <c r="AF1799" s="226">
        <f t="shared" si="530"/>
        <v>0</v>
      </c>
      <c r="AG1799" s="241">
        <f>CEILING(AX1799+(AX1799*'[1]Nastavení cen'!$G$17),1)</f>
        <v>6216</v>
      </c>
      <c r="AH1799" s="242">
        <f>CEILING(AG1799*'[1]Nastavení cen'!$K$17,1)+AG1799</f>
        <v>8081</v>
      </c>
      <c r="AI1799" s="242">
        <f t="shared" si="606"/>
        <v>0</v>
      </c>
      <c r="AJ1799" s="228">
        <f t="shared" si="531"/>
        <v>9714</v>
      </c>
      <c r="AK1799" s="218"/>
      <c r="AL1799" s="229">
        <f t="shared" si="532"/>
        <v>0</v>
      </c>
      <c r="AM1799" s="204"/>
      <c r="AN1799" s="230">
        <v>20</v>
      </c>
      <c r="AO1799" s="231">
        <f t="shared" si="607"/>
        <v>0</v>
      </c>
      <c r="AP1799" s="232">
        <v>0.05</v>
      </c>
      <c r="AQ1799" s="233" t="s">
        <v>41</v>
      </c>
      <c r="AR1799" s="234">
        <f t="shared" si="608"/>
        <v>0</v>
      </c>
      <c r="AS1799" s="235"/>
      <c r="AT1799" s="236"/>
      <c r="AU1799" s="237"/>
      <c r="AV1799" s="238">
        <v>172</v>
      </c>
      <c r="AW1799" s="239">
        <f>'[1]Nastavení cen'!$H$17</f>
        <v>390</v>
      </c>
      <c r="AX1799" s="240">
        <v>6216</v>
      </c>
    </row>
    <row r="1800" spans="1:50" ht="17.25" hidden="1" customHeight="1" x14ac:dyDescent="0.3">
      <c r="A1800" s="213"/>
      <c r="B1800" s="214"/>
      <c r="C1800" s="215"/>
      <c r="D1800" s="186"/>
      <c r="E1800" s="184"/>
      <c r="F1800" s="185"/>
      <c r="G1800" s="186"/>
      <c r="H1800" s="186"/>
      <c r="I1800" s="187"/>
      <c r="J1800" s="188"/>
      <c r="K1800" s="216"/>
      <c r="L1800" s="186"/>
      <c r="M1800" s="186"/>
      <c r="N1800" s="187"/>
      <c r="O1800" s="191"/>
      <c r="P1800" s="464" t="s">
        <v>1497</v>
      </c>
      <c r="Q1800" s="218"/>
      <c r="R1800" s="219">
        <f t="shared" si="527"/>
        <v>0</v>
      </c>
      <c r="S1800" s="219">
        <f t="shared" si="528"/>
        <v>7</v>
      </c>
      <c r="T1800" s="195"/>
      <c r="U1800" s="196">
        <v>5</v>
      </c>
      <c r="V1800" s="89">
        <f t="shared" si="560"/>
        <v>0</v>
      </c>
      <c r="W1800" s="220" t="s">
        <v>1893</v>
      </c>
      <c r="X1800" s="221" t="s">
        <v>1928</v>
      </c>
      <c r="Y1800" s="222" t="s">
        <v>1895</v>
      </c>
      <c r="Z1800" s="199"/>
      <c r="AA1800" s="218"/>
      <c r="AB1800" s="223">
        <v>0</v>
      </c>
      <c r="AC1800" s="224" t="s">
        <v>40</v>
      </c>
      <c r="AD1800" s="225">
        <f t="shared" si="529"/>
        <v>1300</v>
      </c>
      <c r="AE1800" s="226">
        <f>CEILING(AD1800+AD1800*'[1]Nastavení cen'!$J$17,1)</f>
        <v>1898</v>
      </c>
      <c r="AF1800" s="226">
        <f t="shared" si="530"/>
        <v>0</v>
      </c>
      <c r="AG1800" s="227">
        <f>CEILING(AX1800+(AX1800*'[1]Nastavení cen'!$G$17),1)</f>
        <v>10000</v>
      </c>
      <c r="AH1800" s="227">
        <f>CEILING(AG1800*'[1]Nastavení cen'!$K$17,1)+AG1800</f>
        <v>13000</v>
      </c>
      <c r="AI1800" s="227">
        <f t="shared" si="606"/>
        <v>0</v>
      </c>
      <c r="AJ1800" s="228">
        <f t="shared" si="531"/>
        <v>14898</v>
      </c>
      <c r="AK1800" s="218"/>
      <c r="AL1800" s="229">
        <f t="shared" si="532"/>
        <v>0</v>
      </c>
      <c r="AM1800" s="204"/>
      <c r="AN1800" s="230">
        <v>30</v>
      </c>
      <c r="AO1800" s="231">
        <f t="shared" si="607"/>
        <v>0</v>
      </c>
      <c r="AP1800" s="232">
        <v>0.05</v>
      </c>
      <c r="AQ1800" s="233" t="s">
        <v>41</v>
      </c>
      <c r="AR1800" s="234">
        <f t="shared" si="608"/>
        <v>0</v>
      </c>
      <c r="AS1800" s="235"/>
      <c r="AT1800" s="236"/>
      <c r="AU1800" s="237"/>
      <c r="AV1800" s="238">
        <v>200</v>
      </c>
      <c r="AW1800" s="239">
        <f>'[1]Nastavení cen'!$H$17</f>
        <v>390</v>
      </c>
      <c r="AX1800" s="240">
        <v>10000</v>
      </c>
    </row>
    <row r="1801" spans="1:50" ht="17.25" hidden="1" customHeight="1" x14ac:dyDescent="0.3">
      <c r="A1801" s="213"/>
      <c r="B1801" s="214"/>
      <c r="C1801" s="215"/>
      <c r="D1801" s="186"/>
      <c r="E1801" s="184"/>
      <c r="F1801" s="185"/>
      <c r="G1801" s="186"/>
      <c r="H1801" s="186"/>
      <c r="I1801" s="187"/>
      <c r="J1801" s="188"/>
      <c r="K1801" s="216"/>
      <c r="L1801" s="186"/>
      <c r="M1801" s="186"/>
      <c r="N1801" s="187"/>
      <c r="O1801" s="191"/>
      <c r="P1801" s="464" t="s">
        <v>1497</v>
      </c>
      <c r="Q1801" s="218"/>
      <c r="R1801" s="219">
        <f t="shared" si="527"/>
        <v>0</v>
      </c>
      <c r="S1801" s="219">
        <f t="shared" si="528"/>
        <v>7</v>
      </c>
      <c r="T1801" s="195"/>
      <c r="U1801" s="196">
        <v>5</v>
      </c>
      <c r="V1801" s="89">
        <f t="shared" si="560"/>
        <v>0</v>
      </c>
      <c r="W1801" s="220" t="s">
        <v>1893</v>
      </c>
      <c r="X1801" s="221" t="s">
        <v>1928</v>
      </c>
      <c r="Y1801" s="222" t="s">
        <v>1896</v>
      </c>
      <c r="Z1801" s="199"/>
      <c r="AA1801" s="218"/>
      <c r="AB1801" s="223">
        <v>0</v>
      </c>
      <c r="AC1801" s="224" t="s">
        <v>40</v>
      </c>
      <c r="AD1801" s="225">
        <f t="shared" si="529"/>
        <v>1300</v>
      </c>
      <c r="AE1801" s="226">
        <f>CEILING(AD1801+AD1801*'[1]Nastavení cen'!$J$17,1)</f>
        <v>1898</v>
      </c>
      <c r="AF1801" s="226">
        <f t="shared" si="530"/>
        <v>0</v>
      </c>
      <c r="AG1801" s="227">
        <f>CEILING(AX1801+(AX1801*'[1]Nastavení cen'!$G$17),1)</f>
        <v>20000</v>
      </c>
      <c r="AH1801" s="227">
        <f>CEILING(AG1801*'[1]Nastavení cen'!$K$17,1)+AG1801</f>
        <v>26000</v>
      </c>
      <c r="AI1801" s="227">
        <f t="shared" si="606"/>
        <v>0</v>
      </c>
      <c r="AJ1801" s="228">
        <f t="shared" si="531"/>
        <v>27898</v>
      </c>
      <c r="AK1801" s="218"/>
      <c r="AL1801" s="229">
        <f t="shared" si="532"/>
        <v>0</v>
      </c>
      <c r="AM1801" s="204"/>
      <c r="AN1801" s="230">
        <v>30</v>
      </c>
      <c r="AO1801" s="231">
        <f t="shared" si="607"/>
        <v>0</v>
      </c>
      <c r="AP1801" s="232">
        <v>0.05</v>
      </c>
      <c r="AQ1801" s="233" t="s">
        <v>41</v>
      </c>
      <c r="AR1801" s="234">
        <f t="shared" si="608"/>
        <v>0</v>
      </c>
      <c r="AS1801" s="235"/>
      <c r="AT1801" s="236"/>
      <c r="AU1801" s="237"/>
      <c r="AV1801" s="238">
        <v>200</v>
      </c>
      <c r="AW1801" s="239">
        <f>'[1]Nastavení cen'!$H$17</f>
        <v>390</v>
      </c>
      <c r="AX1801" s="240">
        <v>20000</v>
      </c>
    </row>
    <row r="1802" spans="1:50" ht="17.25" hidden="1" customHeight="1" x14ac:dyDescent="0.3">
      <c r="A1802" s="213"/>
      <c r="B1802" s="214"/>
      <c r="C1802" s="215"/>
      <c r="D1802" s="186"/>
      <c r="E1802" s="184"/>
      <c r="F1802" s="185"/>
      <c r="G1802" s="186"/>
      <c r="H1802" s="186"/>
      <c r="I1802" s="187"/>
      <c r="J1802" s="188"/>
      <c r="K1802" s="216"/>
      <c r="L1802" s="186"/>
      <c r="M1802" s="186"/>
      <c r="N1802" s="187"/>
      <c r="O1802" s="191"/>
      <c r="P1802" s="464" t="s">
        <v>1497</v>
      </c>
      <c r="Q1802" s="218"/>
      <c r="R1802" s="219">
        <f t="shared" si="527"/>
        <v>0</v>
      </c>
      <c r="S1802" s="219">
        <f t="shared" si="528"/>
        <v>7</v>
      </c>
      <c r="T1802" s="195"/>
      <c r="U1802" s="196">
        <v>4</v>
      </c>
      <c r="V1802" s="89">
        <f t="shared" si="560"/>
        <v>0</v>
      </c>
      <c r="W1802" s="220" t="s">
        <v>1893</v>
      </c>
      <c r="X1802" s="221" t="s">
        <v>1928</v>
      </c>
      <c r="Y1802" s="222" t="s">
        <v>43</v>
      </c>
      <c r="Z1802" s="199"/>
      <c r="AA1802" s="218"/>
      <c r="AB1802" s="223">
        <v>0</v>
      </c>
      <c r="AC1802" s="224" t="s">
        <v>40</v>
      </c>
      <c r="AD1802" s="225">
        <f t="shared" si="529"/>
        <v>1300</v>
      </c>
      <c r="AE1802" s="226">
        <f>CEILING(AD1802+AD1802*'[1]Nastavení cen'!$J$17,1)</f>
        <v>1898</v>
      </c>
      <c r="AF1802" s="226">
        <f t="shared" si="530"/>
        <v>0</v>
      </c>
      <c r="AG1802" s="227"/>
      <c r="AH1802" s="227"/>
      <c r="AI1802" s="227"/>
      <c r="AJ1802" s="228">
        <f t="shared" si="531"/>
        <v>1898</v>
      </c>
      <c r="AK1802" s="218"/>
      <c r="AL1802" s="229">
        <f t="shared" si="532"/>
        <v>0</v>
      </c>
      <c r="AM1802" s="204"/>
      <c r="AN1802" s="230" t="s">
        <v>41</v>
      </c>
      <c r="AO1802" s="231" t="s">
        <v>41</v>
      </c>
      <c r="AP1802" s="245" t="s">
        <v>41</v>
      </c>
      <c r="AQ1802" s="233" t="s">
        <v>41</v>
      </c>
      <c r="AR1802" s="234" t="s">
        <v>41</v>
      </c>
      <c r="AS1802" s="235"/>
      <c r="AT1802" s="236"/>
      <c r="AU1802" s="237"/>
      <c r="AV1802" s="238">
        <v>200</v>
      </c>
      <c r="AW1802" s="239">
        <f>'[1]Nastavení cen'!$H$17</f>
        <v>390</v>
      </c>
      <c r="AX1802" s="240"/>
    </row>
    <row r="1803" spans="1:50" ht="17.25" hidden="1" customHeight="1" x14ac:dyDescent="0.3">
      <c r="A1803" s="213"/>
      <c r="B1803" s="214"/>
      <c r="C1803" s="215"/>
      <c r="D1803" s="186"/>
      <c r="E1803" s="184"/>
      <c r="F1803" s="185"/>
      <c r="G1803" s="186"/>
      <c r="H1803" s="186"/>
      <c r="I1803" s="187"/>
      <c r="J1803" s="188"/>
      <c r="K1803" s="216"/>
      <c r="L1803" s="186"/>
      <c r="M1803" s="186"/>
      <c r="N1803" s="187"/>
      <c r="O1803" s="191"/>
      <c r="P1803" s="464" t="s">
        <v>1497</v>
      </c>
      <c r="Q1803" s="218"/>
      <c r="R1803" s="219">
        <f t="shared" si="527"/>
        <v>0</v>
      </c>
      <c r="S1803" s="219">
        <f t="shared" si="528"/>
        <v>7</v>
      </c>
      <c r="T1803" s="195"/>
      <c r="U1803" s="196">
        <v>5</v>
      </c>
      <c r="V1803" s="89">
        <f t="shared" si="560"/>
        <v>0</v>
      </c>
      <c r="W1803" s="220" t="s">
        <v>1893</v>
      </c>
      <c r="X1803" s="221" t="s">
        <v>1929</v>
      </c>
      <c r="Y1803" s="222" t="s">
        <v>1895</v>
      </c>
      <c r="Z1803" s="199"/>
      <c r="AA1803" s="218"/>
      <c r="AB1803" s="223">
        <v>0</v>
      </c>
      <c r="AC1803" s="224" t="s">
        <v>40</v>
      </c>
      <c r="AD1803" s="225">
        <f t="shared" si="529"/>
        <v>1300</v>
      </c>
      <c r="AE1803" s="226">
        <f>CEILING(AD1803+AD1803*'[1]Nastavení cen'!$J$17,1)</f>
        <v>1898</v>
      </c>
      <c r="AF1803" s="226">
        <f t="shared" si="530"/>
        <v>0</v>
      </c>
      <c r="AG1803" s="227">
        <f>CEILING(AX1803+(AX1803*'[1]Nastavení cen'!$G$17),1)</f>
        <v>20000</v>
      </c>
      <c r="AH1803" s="227">
        <f>CEILING(AG1803*'[1]Nastavení cen'!$K$17,1)+AG1803</f>
        <v>26000</v>
      </c>
      <c r="AI1803" s="227">
        <f t="shared" ref="AI1803:AI1804" si="609">(AB1803*AH1803)</f>
        <v>0</v>
      </c>
      <c r="AJ1803" s="228">
        <f t="shared" si="531"/>
        <v>27898</v>
      </c>
      <c r="AK1803" s="218"/>
      <c r="AL1803" s="229">
        <f t="shared" si="532"/>
        <v>0</v>
      </c>
      <c r="AM1803" s="204"/>
      <c r="AN1803" s="230">
        <v>25</v>
      </c>
      <c r="AO1803" s="231">
        <f t="shared" ref="AO1803:AO1804" si="610">AB1803*AN1803</f>
        <v>0</v>
      </c>
      <c r="AP1803" s="232">
        <v>0.05</v>
      </c>
      <c r="AQ1803" s="233" t="s">
        <v>41</v>
      </c>
      <c r="AR1803" s="234">
        <f t="shared" ref="AR1803:AR1804" si="611">AO1803*AP1803</f>
        <v>0</v>
      </c>
      <c r="AS1803" s="235"/>
      <c r="AT1803" s="236"/>
      <c r="AU1803" s="237"/>
      <c r="AV1803" s="238">
        <v>200</v>
      </c>
      <c r="AW1803" s="239">
        <f>'[1]Nastavení cen'!$H$17</f>
        <v>390</v>
      </c>
      <c r="AX1803" s="240">
        <v>20000</v>
      </c>
    </row>
    <row r="1804" spans="1:50" ht="17.25" hidden="1" customHeight="1" x14ac:dyDescent="0.3">
      <c r="A1804" s="213"/>
      <c r="B1804" s="214"/>
      <c r="C1804" s="215"/>
      <c r="D1804" s="186"/>
      <c r="E1804" s="184"/>
      <c r="F1804" s="185"/>
      <c r="G1804" s="186"/>
      <c r="H1804" s="186"/>
      <c r="I1804" s="187"/>
      <c r="J1804" s="188"/>
      <c r="K1804" s="216"/>
      <c r="L1804" s="186"/>
      <c r="M1804" s="186"/>
      <c r="N1804" s="187"/>
      <c r="O1804" s="191"/>
      <c r="P1804" s="464" t="s">
        <v>1497</v>
      </c>
      <c r="Q1804" s="218"/>
      <c r="R1804" s="219">
        <f t="shared" si="527"/>
        <v>0</v>
      </c>
      <c r="S1804" s="219">
        <f t="shared" si="528"/>
        <v>7</v>
      </c>
      <c r="T1804" s="195"/>
      <c r="U1804" s="196">
        <v>5</v>
      </c>
      <c r="V1804" s="89">
        <f t="shared" si="560"/>
        <v>0</v>
      </c>
      <c r="W1804" s="220" t="s">
        <v>1893</v>
      </c>
      <c r="X1804" s="221" t="s">
        <v>1929</v>
      </c>
      <c r="Y1804" s="222" t="s">
        <v>1896</v>
      </c>
      <c r="Z1804" s="199"/>
      <c r="AA1804" s="218"/>
      <c r="AB1804" s="223">
        <v>0</v>
      </c>
      <c r="AC1804" s="224" t="s">
        <v>40</v>
      </c>
      <c r="AD1804" s="225">
        <f t="shared" si="529"/>
        <v>1300</v>
      </c>
      <c r="AE1804" s="226">
        <f>CEILING(AD1804+AD1804*'[1]Nastavení cen'!$J$17,1)</f>
        <v>1898</v>
      </c>
      <c r="AF1804" s="226">
        <f t="shared" si="530"/>
        <v>0</v>
      </c>
      <c r="AG1804" s="227">
        <f>CEILING(AX1804+(AX1804*'[1]Nastavení cen'!$G$17),1)</f>
        <v>40000</v>
      </c>
      <c r="AH1804" s="227">
        <f>CEILING(AG1804*'[1]Nastavení cen'!$K$17,1)+AG1804</f>
        <v>52000</v>
      </c>
      <c r="AI1804" s="227">
        <f t="shared" si="609"/>
        <v>0</v>
      </c>
      <c r="AJ1804" s="228">
        <f t="shared" si="531"/>
        <v>53898</v>
      </c>
      <c r="AK1804" s="218"/>
      <c r="AL1804" s="229">
        <f t="shared" si="532"/>
        <v>0</v>
      </c>
      <c r="AM1804" s="204"/>
      <c r="AN1804" s="230">
        <v>25</v>
      </c>
      <c r="AO1804" s="231">
        <f t="shared" si="610"/>
        <v>0</v>
      </c>
      <c r="AP1804" s="232">
        <v>0.05</v>
      </c>
      <c r="AQ1804" s="233" t="s">
        <v>41</v>
      </c>
      <c r="AR1804" s="234">
        <f t="shared" si="611"/>
        <v>0</v>
      </c>
      <c r="AS1804" s="235"/>
      <c r="AT1804" s="236"/>
      <c r="AU1804" s="237"/>
      <c r="AV1804" s="238">
        <v>200</v>
      </c>
      <c r="AW1804" s="239">
        <f>'[1]Nastavení cen'!$H$17</f>
        <v>390</v>
      </c>
      <c r="AX1804" s="240">
        <v>40000</v>
      </c>
    </row>
    <row r="1805" spans="1:50" ht="17.25" hidden="1" customHeight="1" x14ac:dyDescent="0.3">
      <c r="A1805" s="213"/>
      <c r="B1805" s="214"/>
      <c r="C1805" s="215"/>
      <c r="D1805" s="186"/>
      <c r="E1805" s="184"/>
      <c r="F1805" s="185"/>
      <c r="G1805" s="186"/>
      <c r="H1805" s="186"/>
      <c r="I1805" s="187"/>
      <c r="J1805" s="188"/>
      <c r="K1805" s="216"/>
      <c r="L1805" s="186"/>
      <c r="M1805" s="186"/>
      <c r="N1805" s="187"/>
      <c r="O1805" s="191"/>
      <c r="P1805" s="464" t="s">
        <v>1497</v>
      </c>
      <c r="Q1805" s="218"/>
      <c r="R1805" s="219">
        <f t="shared" si="527"/>
        <v>0</v>
      </c>
      <c r="S1805" s="219">
        <f t="shared" si="528"/>
        <v>7</v>
      </c>
      <c r="T1805" s="195"/>
      <c r="U1805" s="196">
        <v>4</v>
      </c>
      <c r="V1805" s="89">
        <f t="shared" si="560"/>
        <v>0</v>
      </c>
      <c r="W1805" s="220" t="s">
        <v>1893</v>
      </c>
      <c r="X1805" s="221" t="s">
        <v>1929</v>
      </c>
      <c r="Y1805" s="222" t="s">
        <v>43</v>
      </c>
      <c r="Z1805" s="199"/>
      <c r="AA1805" s="218"/>
      <c r="AB1805" s="223">
        <v>0</v>
      </c>
      <c r="AC1805" s="224" t="s">
        <v>40</v>
      </c>
      <c r="AD1805" s="225">
        <f t="shared" si="529"/>
        <v>1300</v>
      </c>
      <c r="AE1805" s="226">
        <f>CEILING(AD1805+AD1805*'[1]Nastavení cen'!$J$17,1)</f>
        <v>1898</v>
      </c>
      <c r="AF1805" s="226">
        <f t="shared" si="530"/>
        <v>0</v>
      </c>
      <c r="AG1805" s="227"/>
      <c r="AH1805" s="227"/>
      <c r="AI1805" s="227"/>
      <c r="AJ1805" s="228">
        <f t="shared" si="531"/>
        <v>1898</v>
      </c>
      <c r="AK1805" s="218"/>
      <c r="AL1805" s="229">
        <f t="shared" si="532"/>
        <v>0</v>
      </c>
      <c r="AM1805" s="204"/>
      <c r="AN1805" s="230" t="s">
        <v>41</v>
      </c>
      <c r="AO1805" s="231" t="s">
        <v>41</v>
      </c>
      <c r="AP1805" s="245" t="s">
        <v>41</v>
      </c>
      <c r="AQ1805" s="233" t="s">
        <v>41</v>
      </c>
      <c r="AR1805" s="234" t="s">
        <v>41</v>
      </c>
      <c r="AS1805" s="235"/>
      <c r="AT1805" s="236"/>
      <c r="AU1805" s="237"/>
      <c r="AV1805" s="238">
        <v>200</v>
      </c>
      <c r="AW1805" s="239">
        <f>'[1]Nastavení cen'!$H$17</f>
        <v>390</v>
      </c>
      <c r="AX1805" s="240"/>
    </row>
    <row r="1806" spans="1:50" ht="17.25" hidden="1" customHeight="1" x14ac:dyDescent="0.3">
      <c r="A1806" s="213"/>
      <c r="B1806" s="214"/>
      <c r="C1806" s="215"/>
      <c r="D1806" s="186"/>
      <c r="E1806" s="184"/>
      <c r="F1806" s="185"/>
      <c r="G1806" s="186"/>
      <c r="H1806" s="186"/>
      <c r="I1806" s="187"/>
      <c r="J1806" s="188"/>
      <c r="K1806" s="216"/>
      <c r="L1806" s="186"/>
      <c r="M1806" s="186"/>
      <c r="N1806" s="187"/>
      <c r="O1806" s="191"/>
      <c r="P1806" s="464" t="s">
        <v>1497</v>
      </c>
      <c r="Q1806" s="218"/>
      <c r="R1806" s="219">
        <f t="shared" si="527"/>
        <v>0</v>
      </c>
      <c r="S1806" s="219">
        <f t="shared" si="528"/>
        <v>7</v>
      </c>
      <c r="T1806" s="195"/>
      <c r="U1806" s="196">
        <v>5</v>
      </c>
      <c r="V1806" s="89">
        <f t="shared" si="560"/>
        <v>0</v>
      </c>
      <c r="W1806" s="220" t="s">
        <v>1930</v>
      </c>
      <c r="X1806" s="221" t="s">
        <v>1931</v>
      </c>
      <c r="Y1806" s="222" t="s">
        <v>1932</v>
      </c>
      <c r="Z1806" s="199"/>
      <c r="AA1806" s="218"/>
      <c r="AB1806" s="223">
        <v>0</v>
      </c>
      <c r="AC1806" s="224" t="s">
        <v>40</v>
      </c>
      <c r="AD1806" s="225">
        <f t="shared" si="529"/>
        <v>839</v>
      </c>
      <c r="AE1806" s="226">
        <f>CEILING(AD1806+AD1806*'[1]Nastavení cen'!$J$17,1)</f>
        <v>1225</v>
      </c>
      <c r="AF1806" s="226">
        <f t="shared" si="530"/>
        <v>0</v>
      </c>
      <c r="AG1806" s="227">
        <f>CEILING(AX1806+(AX1806*'[1]Nastavení cen'!$G$17),1)</f>
        <v>2500</v>
      </c>
      <c r="AH1806" s="227">
        <f>CEILING(AG1806*'[1]Nastavení cen'!$K$17,1)+AG1806</f>
        <v>3250</v>
      </c>
      <c r="AI1806" s="227">
        <f t="shared" ref="AI1806:AI1807" si="612">(AB1806*AH1806)</f>
        <v>0</v>
      </c>
      <c r="AJ1806" s="228">
        <f t="shared" si="531"/>
        <v>4475</v>
      </c>
      <c r="AK1806" s="218"/>
      <c r="AL1806" s="229">
        <f t="shared" si="532"/>
        <v>0</v>
      </c>
      <c r="AM1806" s="204"/>
      <c r="AN1806" s="230">
        <v>15</v>
      </c>
      <c r="AO1806" s="231">
        <f t="shared" ref="AO1806:AO1807" si="613">AB1806*AN1806</f>
        <v>0</v>
      </c>
      <c r="AP1806" s="232">
        <v>0.05</v>
      </c>
      <c r="AQ1806" s="233" t="s">
        <v>41</v>
      </c>
      <c r="AR1806" s="234">
        <f t="shared" ref="AR1806:AR1807" si="614">AO1806*AP1806</f>
        <v>0</v>
      </c>
      <c r="AS1806" s="235"/>
      <c r="AT1806" s="236"/>
      <c r="AU1806" s="237"/>
      <c r="AV1806" s="238">
        <v>129</v>
      </c>
      <c r="AW1806" s="239">
        <f>'[1]Nastavení cen'!$H$17</f>
        <v>390</v>
      </c>
      <c r="AX1806" s="240">
        <v>2500</v>
      </c>
    </row>
    <row r="1807" spans="1:50" ht="17.25" hidden="1" customHeight="1" x14ac:dyDescent="0.3">
      <c r="A1807" s="213"/>
      <c r="B1807" s="214"/>
      <c r="C1807" s="215"/>
      <c r="D1807" s="186"/>
      <c r="E1807" s="184"/>
      <c r="F1807" s="185"/>
      <c r="G1807" s="186"/>
      <c r="H1807" s="186"/>
      <c r="I1807" s="187"/>
      <c r="J1807" s="188"/>
      <c r="K1807" s="216"/>
      <c r="L1807" s="186"/>
      <c r="M1807" s="186"/>
      <c r="N1807" s="187"/>
      <c r="O1807" s="191"/>
      <c r="P1807" s="464" t="s">
        <v>1497</v>
      </c>
      <c r="Q1807" s="218"/>
      <c r="R1807" s="219">
        <f t="shared" si="527"/>
        <v>0</v>
      </c>
      <c r="S1807" s="219">
        <f t="shared" si="528"/>
        <v>7</v>
      </c>
      <c r="T1807" s="195"/>
      <c r="U1807" s="196">
        <v>5</v>
      </c>
      <c r="V1807" s="89">
        <f t="shared" si="560"/>
        <v>0</v>
      </c>
      <c r="W1807" s="220" t="s">
        <v>1930</v>
      </c>
      <c r="X1807" s="221" t="s">
        <v>1931</v>
      </c>
      <c r="Y1807" s="222" t="s">
        <v>1933</v>
      </c>
      <c r="Z1807" s="199"/>
      <c r="AA1807" s="218"/>
      <c r="AB1807" s="223">
        <v>0</v>
      </c>
      <c r="AC1807" s="224" t="s">
        <v>40</v>
      </c>
      <c r="AD1807" s="225">
        <f t="shared" si="529"/>
        <v>839</v>
      </c>
      <c r="AE1807" s="226">
        <f>CEILING(AD1807+AD1807*'[1]Nastavení cen'!$J$17,1)</f>
        <v>1225</v>
      </c>
      <c r="AF1807" s="226">
        <f t="shared" si="530"/>
        <v>0</v>
      </c>
      <c r="AG1807" s="227">
        <f>CEILING(AX1807+(AX1807*'[1]Nastavení cen'!$G$17),1)</f>
        <v>5000</v>
      </c>
      <c r="AH1807" s="227">
        <f>CEILING(AG1807*'[1]Nastavení cen'!$K$17,1)+AG1807</f>
        <v>6500</v>
      </c>
      <c r="AI1807" s="227">
        <f t="shared" si="612"/>
        <v>0</v>
      </c>
      <c r="AJ1807" s="228">
        <f t="shared" si="531"/>
        <v>7725</v>
      </c>
      <c r="AK1807" s="218"/>
      <c r="AL1807" s="229">
        <f t="shared" si="532"/>
        <v>0</v>
      </c>
      <c r="AM1807" s="204"/>
      <c r="AN1807" s="230">
        <v>15</v>
      </c>
      <c r="AO1807" s="231">
        <f t="shared" si="613"/>
        <v>0</v>
      </c>
      <c r="AP1807" s="232">
        <v>0.05</v>
      </c>
      <c r="AQ1807" s="233" t="s">
        <v>41</v>
      </c>
      <c r="AR1807" s="234">
        <f t="shared" si="614"/>
        <v>0</v>
      </c>
      <c r="AS1807" s="235"/>
      <c r="AT1807" s="236"/>
      <c r="AU1807" s="237"/>
      <c r="AV1807" s="238">
        <v>129</v>
      </c>
      <c r="AW1807" s="239">
        <f>'[1]Nastavení cen'!$H$17</f>
        <v>390</v>
      </c>
      <c r="AX1807" s="240">
        <v>5000</v>
      </c>
    </row>
    <row r="1808" spans="1:50" ht="17.25" hidden="1" customHeight="1" x14ac:dyDescent="0.3">
      <c r="A1808" s="213"/>
      <c r="B1808" s="214"/>
      <c r="C1808" s="215"/>
      <c r="D1808" s="186"/>
      <c r="E1808" s="184"/>
      <c r="F1808" s="185"/>
      <c r="G1808" s="186"/>
      <c r="H1808" s="186"/>
      <c r="I1808" s="187"/>
      <c r="J1808" s="188"/>
      <c r="K1808" s="216"/>
      <c r="L1808" s="186"/>
      <c r="M1808" s="186"/>
      <c r="N1808" s="187"/>
      <c r="O1808" s="191"/>
      <c r="P1808" s="464" t="s">
        <v>1497</v>
      </c>
      <c r="Q1808" s="218"/>
      <c r="R1808" s="219">
        <f t="shared" si="527"/>
        <v>0</v>
      </c>
      <c r="S1808" s="219">
        <f t="shared" si="528"/>
        <v>7</v>
      </c>
      <c r="T1808" s="195"/>
      <c r="U1808" s="196">
        <v>4</v>
      </c>
      <c r="V1808" s="89">
        <f t="shared" si="560"/>
        <v>0</v>
      </c>
      <c r="W1808" s="220" t="s">
        <v>1930</v>
      </c>
      <c r="X1808" s="221" t="s">
        <v>1931</v>
      </c>
      <c r="Y1808" s="222" t="s">
        <v>43</v>
      </c>
      <c r="Z1808" s="199"/>
      <c r="AA1808" s="218"/>
      <c r="AB1808" s="223">
        <v>0</v>
      </c>
      <c r="AC1808" s="224" t="s">
        <v>40</v>
      </c>
      <c r="AD1808" s="225">
        <f t="shared" si="529"/>
        <v>839</v>
      </c>
      <c r="AE1808" s="226">
        <f>CEILING(AD1808+AD1808*'[1]Nastavení cen'!$J$17,1)</f>
        <v>1225</v>
      </c>
      <c r="AF1808" s="226">
        <f t="shared" si="530"/>
        <v>0</v>
      </c>
      <c r="AG1808" s="227"/>
      <c r="AH1808" s="227"/>
      <c r="AI1808" s="227"/>
      <c r="AJ1808" s="228">
        <f t="shared" si="531"/>
        <v>1225</v>
      </c>
      <c r="AK1808" s="218"/>
      <c r="AL1808" s="229">
        <f t="shared" si="532"/>
        <v>0</v>
      </c>
      <c r="AM1808" s="204"/>
      <c r="AN1808" s="230" t="s">
        <v>41</v>
      </c>
      <c r="AO1808" s="231" t="s">
        <v>41</v>
      </c>
      <c r="AP1808" s="245" t="s">
        <v>41</v>
      </c>
      <c r="AQ1808" s="233" t="s">
        <v>41</v>
      </c>
      <c r="AR1808" s="234" t="s">
        <v>41</v>
      </c>
      <c r="AS1808" s="235"/>
      <c r="AT1808" s="236"/>
      <c r="AU1808" s="237"/>
      <c r="AV1808" s="238">
        <v>129</v>
      </c>
      <c r="AW1808" s="239">
        <f>'[1]Nastavení cen'!$H$17</f>
        <v>390</v>
      </c>
      <c r="AX1808" s="240"/>
    </row>
    <row r="1809" spans="1:50" ht="17.25" hidden="1" customHeight="1" x14ac:dyDescent="0.3">
      <c r="A1809" s="213"/>
      <c r="B1809" s="214"/>
      <c r="C1809" s="215"/>
      <c r="D1809" s="186"/>
      <c r="E1809" s="184"/>
      <c r="F1809" s="185"/>
      <c r="G1809" s="186"/>
      <c r="H1809" s="186"/>
      <c r="I1809" s="187"/>
      <c r="J1809" s="188"/>
      <c r="K1809" s="216"/>
      <c r="L1809" s="186"/>
      <c r="M1809" s="186"/>
      <c r="N1809" s="187"/>
      <c r="O1809" s="191"/>
      <c r="P1809" s="464" t="s">
        <v>1497</v>
      </c>
      <c r="Q1809" s="218"/>
      <c r="R1809" s="219">
        <f t="shared" si="527"/>
        <v>0</v>
      </c>
      <c r="S1809" s="219">
        <f t="shared" si="528"/>
        <v>7</v>
      </c>
      <c r="T1809" s="195"/>
      <c r="U1809" s="196">
        <v>5</v>
      </c>
      <c r="V1809" s="89">
        <f t="shared" si="560"/>
        <v>0</v>
      </c>
      <c r="W1809" s="220" t="s">
        <v>1934</v>
      </c>
      <c r="X1809" s="221" t="s">
        <v>1935</v>
      </c>
      <c r="Y1809" s="222" t="s">
        <v>1936</v>
      </c>
      <c r="Z1809" s="199"/>
      <c r="AA1809" s="218"/>
      <c r="AB1809" s="223">
        <v>0</v>
      </c>
      <c r="AC1809" s="224" t="s">
        <v>40</v>
      </c>
      <c r="AD1809" s="225">
        <f t="shared" si="529"/>
        <v>1339</v>
      </c>
      <c r="AE1809" s="226">
        <f>CEILING(AD1809+AD1809*'[1]Nastavení cen'!$J$17,1)</f>
        <v>1955</v>
      </c>
      <c r="AF1809" s="226">
        <f t="shared" si="530"/>
        <v>0</v>
      </c>
      <c r="AG1809" s="227">
        <f>CEILING(AX1809+(AX1809*'[1]Nastavení cen'!$G$17),1)</f>
        <v>5000</v>
      </c>
      <c r="AH1809" s="227">
        <f>CEILING(AG1809*'[1]Nastavení cen'!$K$17,1)+AG1809</f>
        <v>6500</v>
      </c>
      <c r="AI1809" s="227">
        <f t="shared" ref="AI1809:AI1810" si="615">(AB1809*AH1809)</f>
        <v>0</v>
      </c>
      <c r="AJ1809" s="228">
        <f t="shared" si="531"/>
        <v>8455</v>
      </c>
      <c r="AK1809" s="218"/>
      <c r="AL1809" s="229">
        <f t="shared" si="532"/>
        <v>0</v>
      </c>
      <c r="AM1809" s="204"/>
      <c r="AN1809" s="230">
        <v>40</v>
      </c>
      <c r="AO1809" s="231">
        <f t="shared" ref="AO1809:AO1810" si="616">AB1809*AN1809</f>
        <v>0</v>
      </c>
      <c r="AP1809" s="232">
        <v>0.05</v>
      </c>
      <c r="AQ1809" s="233" t="s">
        <v>41</v>
      </c>
      <c r="AR1809" s="234">
        <f t="shared" ref="AR1809:AR1810" si="617">AO1809*AP1809</f>
        <v>0</v>
      </c>
      <c r="AS1809" s="235"/>
      <c r="AT1809" s="236"/>
      <c r="AU1809" s="237"/>
      <c r="AV1809" s="238">
        <v>206</v>
      </c>
      <c r="AW1809" s="239">
        <f>'[1]Nastavení cen'!$H$17</f>
        <v>390</v>
      </c>
      <c r="AX1809" s="240">
        <v>5000</v>
      </c>
    </row>
    <row r="1810" spans="1:50" ht="17.25" hidden="1" customHeight="1" x14ac:dyDescent="0.3">
      <c r="A1810" s="213"/>
      <c r="B1810" s="214"/>
      <c r="C1810" s="215"/>
      <c r="D1810" s="186"/>
      <c r="E1810" s="184"/>
      <c r="F1810" s="185"/>
      <c r="G1810" s="186"/>
      <c r="H1810" s="186"/>
      <c r="I1810" s="187"/>
      <c r="J1810" s="188"/>
      <c r="K1810" s="216"/>
      <c r="L1810" s="186"/>
      <c r="M1810" s="186"/>
      <c r="N1810" s="187"/>
      <c r="O1810" s="191"/>
      <c r="P1810" s="464" t="s">
        <v>1497</v>
      </c>
      <c r="Q1810" s="218"/>
      <c r="R1810" s="219">
        <f t="shared" si="527"/>
        <v>0</v>
      </c>
      <c r="S1810" s="219">
        <f t="shared" si="528"/>
        <v>7</v>
      </c>
      <c r="T1810" s="195"/>
      <c r="U1810" s="196">
        <v>5</v>
      </c>
      <c r="V1810" s="89">
        <f t="shared" si="560"/>
        <v>0</v>
      </c>
      <c r="W1810" s="220" t="s">
        <v>1934</v>
      </c>
      <c r="X1810" s="221" t="s">
        <v>1935</v>
      </c>
      <c r="Y1810" s="222" t="s">
        <v>1937</v>
      </c>
      <c r="Z1810" s="199"/>
      <c r="AA1810" s="218"/>
      <c r="AB1810" s="223">
        <v>0</v>
      </c>
      <c r="AC1810" s="224" t="s">
        <v>40</v>
      </c>
      <c r="AD1810" s="225">
        <f t="shared" si="529"/>
        <v>1339</v>
      </c>
      <c r="AE1810" s="226">
        <f>CEILING(AD1810+AD1810*'[1]Nastavení cen'!$J$17,1)</f>
        <v>1955</v>
      </c>
      <c r="AF1810" s="226">
        <f t="shared" si="530"/>
        <v>0</v>
      </c>
      <c r="AG1810" s="227">
        <f>CEILING(AX1810+(AX1810*'[1]Nastavení cen'!$G$17),1)</f>
        <v>10000</v>
      </c>
      <c r="AH1810" s="227">
        <f>CEILING(AG1810*'[1]Nastavení cen'!$K$17,1)+AG1810</f>
        <v>13000</v>
      </c>
      <c r="AI1810" s="227">
        <f t="shared" si="615"/>
        <v>0</v>
      </c>
      <c r="AJ1810" s="228">
        <f t="shared" si="531"/>
        <v>14955</v>
      </c>
      <c r="AK1810" s="218"/>
      <c r="AL1810" s="229">
        <f t="shared" si="532"/>
        <v>0</v>
      </c>
      <c r="AM1810" s="204"/>
      <c r="AN1810" s="230">
        <v>40</v>
      </c>
      <c r="AO1810" s="231">
        <f t="shared" si="616"/>
        <v>0</v>
      </c>
      <c r="AP1810" s="232">
        <v>0.05</v>
      </c>
      <c r="AQ1810" s="233" t="s">
        <v>41</v>
      </c>
      <c r="AR1810" s="234">
        <f t="shared" si="617"/>
        <v>0</v>
      </c>
      <c r="AS1810" s="235"/>
      <c r="AT1810" s="236"/>
      <c r="AU1810" s="237"/>
      <c r="AV1810" s="238">
        <v>206</v>
      </c>
      <c r="AW1810" s="239">
        <f>'[1]Nastavení cen'!$H$17</f>
        <v>390</v>
      </c>
      <c r="AX1810" s="240">
        <v>10000</v>
      </c>
    </row>
    <row r="1811" spans="1:50" ht="17.25" hidden="1" customHeight="1" x14ac:dyDescent="0.3">
      <c r="A1811" s="213"/>
      <c r="B1811" s="214"/>
      <c r="C1811" s="215"/>
      <c r="D1811" s="186"/>
      <c r="E1811" s="184"/>
      <c r="F1811" s="185"/>
      <c r="G1811" s="186"/>
      <c r="H1811" s="186"/>
      <c r="I1811" s="187"/>
      <c r="J1811" s="188"/>
      <c r="K1811" s="216"/>
      <c r="L1811" s="186"/>
      <c r="M1811" s="186"/>
      <c r="N1811" s="187"/>
      <c r="O1811" s="191"/>
      <c r="P1811" s="464" t="s">
        <v>1497</v>
      </c>
      <c r="Q1811" s="218"/>
      <c r="R1811" s="219">
        <f t="shared" si="527"/>
        <v>0</v>
      </c>
      <c r="S1811" s="219">
        <f t="shared" si="528"/>
        <v>7</v>
      </c>
      <c r="T1811" s="195"/>
      <c r="U1811" s="196">
        <v>4</v>
      </c>
      <c r="V1811" s="89">
        <f t="shared" si="560"/>
        <v>0</v>
      </c>
      <c r="W1811" s="220" t="s">
        <v>1934</v>
      </c>
      <c r="X1811" s="221" t="s">
        <v>1935</v>
      </c>
      <c r="Y1811" s="222" t="s">
        <v>43</v>
      </c>
      <c r="Z1811" s="199"/>
      <c r="AA1811" s="218"/>
      <c r="AB1811" s="223">
        <v>0</v>
      </c>
      <c r="AC1811" s="224" t="s">
        <v>40</v>
      </c>
      <c r="AD1811" s="225">
        <f t="shared" si="529"/>
        <v>1339</v>
      </c>
      <c r="AE1811" s="226">
        <f>CEILING(AD1811+AD1811*'[1]Nastavení cen'!$J$17,1)</f>
        <v>1955</v>
      </c>
      <c r="AF1811" s="226">
        <f t="shared" si="530"/>
        <v>0</v>
      </c>
      <c r="AG1811" s="227"/>
      <c r="AH1811" s="227"/>
      <c r="AI1811" s="227"/>
      <c r="AJ1811" s="228">
        <f t="shared" si="531"/>
        <v>1955</v>
      </c>
      <c r="AK1811" s="218"/>
      <c r="AL1811" s="229">
        <f t="shared" si="532"/>
        <v>0</v>
      </c>
      <c r="AM1811" s="204"/>
      <c r="AN1811" s="230" t="s">
        <v>41</v>
      </c>
      <c r="AO1811" s="231" t="s">
        <v>41</v>
      </c>
      <c r="AP1811" s="245" t="s">
        <v>41</v>
      </c>
      <c r="AQ1811" s="233" t="s">
        <v>41</v>
      </c>
      <c r="AR1811" s="234" t="s">
        <v>41</v>
      </c>
      <c r="AS1811" s="235"/>
      <c r="AT1811" s="236"/>
      <c r="AU1811" s="237"/>
      <c r="AV1811" s="238">
        <v>206</v>
      </c>
      <c r="AW1811" s="239">
        <f>'[1]Nastavení cen'!$H$17</f>
        <v>390</v>
      </c>
      <c r="AX1811" s="240"/>
    </row>
    <row r="1812" spans="1:50" ht="17.25" hidden="1" customHeight="1" x14ac:dyDescent="0.3">
      <c r="A1812" s="213"/>
      <c r="B1812" s="214"/>
      <c r="C1812" s="215"/>
      <c r="D1812" s="186"/>
      <c r="E1812" s="184"/>
      <c r="F1812" s="185"/>
      <c r="G1812" s="186"/>
      <c r="H1812" s="186"/>
      <c r="I1812" s="187"/>
      <c r="J1812" s="188"/>
      <c r="K1812" s="216"/>
      <c r="L1812" s="186"/>
      <c r="M1812" s="186"/>
      <c r="N1812" s="187"/>
      <c r="O1812" s="191"/>
      <c r="P1812" s="464" t="s">
        <v>1497</v>
      </c>
      <c r="Q1812" s="218"/>
      <c r="R1812" s="219">
        <f t="shared" si="527"/>
        <v>0</v>
      </c>
      <c r="S1812" s="219">
        <f t="shared" si="528"/>
        <v>7</v>
      </c>
      <c r="T1812" s="195"/>
      <c r="U1812" s="196">
        <v>5</v>
      </c>
      <c r="V1812" s="89">
        <f t="shared" si="560"/>
        <v>0</v>
      </c>
      <c r="W1812" s="220" t="s">
        <v>1934</v>
      </c>
      <c r="X1812" s="221" t="s">
        <v>1938</v>
      </c>
      <c r="Y1812" s="222" t="s">
        <v>1939</v>
      </c>
      <c r="Z1812" s="199"/>
      <c r="AA1812" s="218"/>
      <c r="AB1812" s="223">
        <v>0</v>
      </c>
      <c r="AC1812" s="224" t="s">
        <v>40</v>
      </c>
      <c r="AD1812" s="225">
        <f t="shared" si="529"/>
        <v>1391</v>
      </c>
      <c r="AE1812" s="226">
        <f>CEILING(AD1812+AD1812*'[1]Nastavení cen'!$J$17,1)</f>
        <v>2031</v>
      </c>
      <c r="AF1812" s="226">
        <f t="shared" si="530"/>
        <v>0</v>
      </c>
      <c r="AG1812" s="227">
        <f>CEILING(AX1812+(AX1812*'[1]Nastavení cen'!$G$17),1)</f>
        <v>5000</v>
      </c>
      <c r="AH1812" s="227">
        <f>CEILING(AG1812*'[1]Nastavení cen'!$K$17,1)+AG1812</f>
        <v>6500</v>
      </c>
      <c r="AI1812" s="227">
        <f t="shared" ref="AI1812:AI1813" si="618">(AB1812*AH1812)</f>
        <v>0</v>
      </c>
      <c r="AJ1812" s="228">
        <f t="shared" si="531"/>
        <v>8531</v>
      </c>
      <c r="AK1812" s="218"/>
      <c r="AL1812" s="229">
        <f t="shared" si="532"/>
        <v>0</v>
      </c>
      <c r="AM1812" s="204"/>
      <c r="AN1812" s="230">
        <v>30</v>
      </c>
      <c r="AO1812" s="231">
        <f t="shared" ref="AO1812:AO1813" si="619">AB1812*AN1812</f>
        <v>0</v>
      </c>
      <c r="AP1812" s="232">
        <v>0.05</v>
      </c>
      <c r="AQ1812" s="233" t="s">
        <v>41</v>
      </c>
      <c r="AR1812" s="234">
        <f t="shared" ref="AR1812:AR1813" si="620">AO1812*AP1812</f>
        <v>0</v>
      </c>
      <c r="AS1812" s="235"/>
      <c r="AT1812" s="236"/>
      <c r="AU1812" s="237"/>
      <c r="AV1812" s="238">
        <v>214</v>
      </c>
      <c r="AW1812" s="239">
        <f>'[1]Nastavení cen'!$H$17</f>
        <v>390</v>
      </c>
      <c r="AX1812" s="240">
        <v>5000</v>
      </c>
    </row>
    <row r="1813" spans="1:50" ht="17.25" hidden="1" customHeight="1" x14ac:dyDescent="0.3">
      <c r="A1813" s="213"/>
      <c r="B1813" s="214"/>
      <c r="C1813" s="215"/>
      <c r="D1813" s="186"/>
      <c r="E1813" s="184"/>
      <c r="F1813" s="185"/>
      <c r="G1813" s="186"/>
      <c r="H1813" s="186"/>
      <c r="I1813" s="187"/>
      <c r="J1813" s="188"/>
      <c r="K1813" s="216"/>
      <c r="L1813" s="186"/>
      <c r="M1813" s="186"/>
      <c r="N1813" s="187"/>
      <c r="O1813" s="191"/>
      <c r="P1813" s="464" t="s">
        <v>1497</v>
      </c>
      <c r="Q1813" s="218"/>
      <c r="R1813" s="219">
        <f t="shared" si="527"/>
        <v>0</v>
      </c>
      <c r="S1813" s="219">
        <f t="shared" si="528"/>
        <v>7</v>
      </c>
      <c r="T1813" s="195"/>
      <c r="U1813" s="196">
        <v>5</v>
      </c>
      <c r="V1813" s="89">
        <f t="shared" si="560"/>
        <v>0</v>
      </c>
      <c r="W1813" s="220" t="s">
        <v>1934</v>
      </c>
      <c r="X1813" s="221" t="s">
        <v>1938</v>
      </c>
      <c r="Y1813" s="222" t="s">
        <v>1940</v>
      </c>
      <c r="Z1813" s="199"/>
      <c r="AA1813" s="218"/>
      <c r="AB1813" s="223">
        <v>0</v>
      </c>
      <c r="AC1813" s="224" t="s">
        <v>40</v>
      </c>
      <c r="AD1813" s="225">
        <f t="shared" si="529"/>
        <v>1391</v>
      </c>
      <c r="AE1813" s="226">
        <f>CEILING(AD1813+AD1813*'[1]Nastavení cen'!$J$17,1)</f>
        <v>2031</v>
      </c>
      <c r="AF1813" s="226">
        <f t="shared" si="530"/>
        <v>0</v>
      </c>
      <c r="AG1813" s="227">
        <f>CEILING(AX1813+(AX1813*'[1]Nastavení cen'!$G$17),1)</f>
        <v>10000</v>
      </c>
      <c r="AH1813" s="227">
        <f>CEILING(AG1813*'[1]Nastavení cen'!$K$17,1)+AG1813</f>
        <v>13000</v>
      </c>
      <c r="AI1813" s="227">
        <f t="shared" si="618"/>
        <v>0</v>
      </c>
      <c r="AJ1813" s="228">
        <f t="shared" si="531"/>
        <v>15031</v>
      </c>
      <c r="AK1813" s="218"/>
      <c r="AL1813" s="229">
        <f t="shared" si="532"/>
        <v>0</v>
      </c>
      <c r="AM1813" s="204"/>
      <c r="AN1813" s="230">
        <v>30</v>
      </c>
      <c r="AO1813" s="231">
        <f t="shared" si="619"/>
        <v>0</v>
      </c>
      <c r="AP1813" s="232">
        <v>0.05</v>
      </c>
      <c r="AQ1813" s="233" t="s">
        <v>41</v>
      </c>
      <c r="AR1813" s="234">
        <f t="shared" si="620"/>
        <v>0</v>
      </c>
      <c r="AS1813" s="235"/>
      <c r="AT1813" s="236"/>
      <c r="AU1813" s="237"/>
      <c r="AV1813" s="238">
        <v>214</v>
      </c>
      <c r="AW1813" s="239">
        <f>'[1]Nastavení cen'!$H$17</f>
        <v>390</v>
      </c>
      <c r="AX1813" s="240">
        <v>10000</v>
      </c>
    </row>
    <row r="1814" spans="1:50" ht="17.25" hidden="1" customHeight="1" x14ac:dyDescent="0.3">
      <c r="A1814" s="213"/>
      <c r="B1814" s="214"/>
      <c r="C1814" s="215"/>
      <c r="D1814" s="186"/>
      <c r="E1814" s="184"/>
      <c r="F1814" s="185"/>
      <c r="G1814" s="186"/>
      <c r="H1814" s="186"/>
      <c r="I1814" s="187"/>
      <c r="J1814" s="188"/>
      <c r="K1814" s="216"/>
      <c r="L1814" s="186"/>
      <c r="M1814" s="186"/>
      <c r="N1814" s="187"/>
      <c r="O1814" s="191"/>
      <c r="P1814" s="464" t="s">
        <v>1497</v>
      </c>
      <c r="Q1814" s="218"/>
      <c r="R1814" s="219">
        <f t="shared" si="527"/>
        <v>0</v>
      </c>
      <c r="S1814" s="219">
        <f t="shared" si="528"/>
        <v>7</v>
      </c>
      <c r="T1814" s="195"/>
      <c r="U1814" s="196">
        <v>4</v>
      </c>
      <c r="V1814" s="89">
        <f t="shared" si="560"/>
        <v>0</v>
      </c>
      <c r="W1814" s="220" t="s">
        <v>1934</v>
      </c>
      <c r="X1814" s="221" t="s">
        <v>1938</v>
      </c>
      <c r="Y1814" s="222" t="s">
        <v>43</v>
      </c>
      <c r="Z1814" s="199"/>
      <c r="AA1814" s="218"/>
      <c r="AB1814" s="223">
        <v>0</v>
      </c>
      <c r="AC1814" s="224" t="s">
        <v>40</v>
      </c>
      <c r="AD1814" s="225">
        <f t="shared" si="529"/>
        <v>1391</v>
      </c>
      <c r="AE1814" s="226">
        <f>CEILING(AD1814+AD1814*'[1]Nastavení cen'!$J$17,1)</f>
        <v>2031</v>
      </c>
      <c r="AF1814" s="226">
        <f t="shared" si="530"/>
        <v>0</v>
      </c>
      <c r="AG1814" s="227"/>
      <c r="AH1814" s="227"/>
      <c r="AI1814" s="227"/>
      <c r="AJ1814" s="228">
        <f t="shared" si="531"/>
        <v>2031</v>
      </c>
      <c r="AK1814" s="218"/>
      <c r="AL1814" s="229">
        <f t="shared" si="532"/>
        <v>0</v>
      </c>
      <c r="AM1814" s="204"/>
      <c r="AN1814" s="230" t="s">
        <v>41</v>
      </c>
      <c r="AO1814" s="231" t="s">
        <v>41</v>
      </c>
      <c r="AP1814" s="245" t="s">
        <v>41</v>
      </c>
      <c r="AQ1814" s="233" t="s">
        <v>41</v>
      </c>
      <c r="AR1814" s="234" t="s">
        <v>41</v>
      </c>
      <c r="AS1814" s="235"/>
      <c r="AT1814" s="236"/>
      <c r="AU1814" s="237"/>
      <c r="AV1814" s="238">
        <v>214</v>
      </c>
      <c r="AW1814" s="239">
        <f>'[1]Nastavení cen'!$H$17</f>
        <v>390</v>
      </c>
      <c r="AX1814" s="240"/>
    </row>
    <row r="1815" spans="1:50" ht="17.25" hidden="1" customHeight="1" x14ac:dyDescent="0.3">
      <c r="A1815" s="213"/>
      <c r="B1815" s="214"/>
      <c r="C1815" s="215"/>
      <c r="D1815" s="186"/>
      <c r="E1815" s="184"/>
      <c r="F1815" s="185"/>
      <c r="G1815" s="186"/>
      <c r="H1815" s="186"/>
      <c r="I1815" s="187"/>
      <c r="J1815" s="188"/>
      <c r="K1815" s="216"/>
      <c r="L1815" s="186"/>
      <c r="M1815" s="186"/>
      <c r="N1815" s="187"/>
      <c r="O1815" s="191"/>
      <c r="P1815" s="464" t="s">
        <v>1497</v>
      </c>
      <c r="Q1815" s="218"/>
      <c r="R1815" s="219">
        <f t="shared" si="527"/>
        <v>0</v>
      </c>
      <c r="S1815" s="219">
        <f t="shared" si="528"/>
        <v>7</v>
      </c>
      <c r="T1815" s="195"/>
      <c r="U1815" s="196">
        <v>5</v>
      </c>
      <c r="V1815" s="89">
        <f t="shared" si="560"/>
        <v>0</v>
      </c>
      <c r="W1815" s="220" t="s">
        <v>1934</v>
      </c>
      <c r="X1815" s="221" t="s">
        <v>1941</v>
      </c>
      <c r="Y1815" s="222" t="s">
        <v>1942</v>
      </c>
      <c r="Z1815" s="199"/>
      <c r="AA1815" s="218"/>
      <c r="AB1815" s="223">
        <v>0</v>
      </c>
      <c r="AC1815" s="224" t="s">
        <v>40</v>
      </c>
      <c r="AD1815" s="225">
        <f t="shared" si="529"/>
        <v>2171</v>
      </c>
      <c r="AE1815" s="226">
        <f>CEILING(AD1815+AD1815*'[1]Nastavení cen'!$J$17,1)</f>
        <v>3170</v>
      </c>
      <c r="AF1815" s="226">
        <f t="shared" si="530"/>
        <v>0</v>
      </c>
      <c r="AG1815" s="227">
        <f>CEILING(AX1815+(AX1815*'[1]Nastavení cen'!$G$17),1)</f>
        <v>6000</v>
      </c>
      <c r="AH1815" s="227">
        <f>CEILING(AG1815*'[1]Nastavení cen'!$K$17,1)+AG1815</f>
        <v>7800</v>
      </c>
      <c r="AI1815" s="227">
        <f t="shared" ref="AI1815:AI1816" si="621">(AB1815*AH1815)</f>
        <v>0</v>
      </c>
      <c r="AJ1815" s="228">
        <f t="shared" si="531"/>
        <v>10970</v>
      </c>
      <c r="AK1815" s="218"/>
      <c r="AL1815" s="229">
        <f t="shared" si="532"/>
        <v>0</v>
      </c>
      <c r="AM1815" s="204"/>
      <c r="AN1815" s="230">
        <v>30</v>
      </c>
      <c r="AO1815" s="231">
        <f t="shared" ref="AO1815:AO1816" si="622">AB1815*AN1815</f>
        <v>0</v>
      </c>
      <c r="AP1815" s="232">
        <v>0.05</v>
      </c>
      <c r="AQ1815" s="233" t="s">
        <v>41</v>
      </c>
      <c r="AR1815" s="234">
        <f t="shared" ref="AR1815:AR1816" si="623">AO1815*AP1815</f>
        <v>0</v>
      </c>
      <c r="AS1815" s="235"/>
      <c r="AT1815" s="236"/>
      <c r="AU1815" s="237"/>
      <c r="AV1815" s="238">
        <v>334</v>
      </c>
      <c r="AW1815" s="239">
        <f>'[1]Nastavení cen'!$H$17</f>
        <v>390</v>
      </c>
      <c r="AX1815" s="240">
        <v>6000</v>
      </c>
    </row>
    <row r="1816" spans="1:50" ht="17.25" hidden="1" customHeight="1" x14ac:dyDescent="0.3">
      <c r="A1816" s="213"/>
      <c r="B1816" s="214"/>
      <c r="C1816" s="215"/>
      <c r="D1816" s="186"/>
      <c r="E1816" s="184"/>
      <c r="F1816" s="185"/>
      <c r="G1816" s="186"/>
      <c r="H1816" s="186"/>
      <c r="I1816" s="187"/>
      <c r="J1816" s="188"/>
      <c r="K1816" s="216"/>
      <c r="L1816" s="186"/>
      <c r="M1816" s="186"/>
      <c r="N1816" s="187"/>
      <c r="O1816" s="191"/>
      <c r="P1816" s="464" t="s">
        <v>1497</v>
      </c>
      <c r="Q1816" s="218"/>
      <c r="R1816" s="219">
        <f t="shared" si="527"/>
        <v>0</v>
      </c>
      <c r="S1816" s="219">
        <f t="shared" si="528"/>
        <v>7</v>
      </c>
      <c r="T1816" s="195"/>
      <c r="U1816" s="196">
        <v>5</v>
      </c>
      <c r="V1816" s="89">
        <f t="shared" si="560"/>
        <v>0</v>
      </c>
      <c r="W1816" s="220" t="s">
        <v>1934</v>
      </c>
      <c r="X1816" s="221" t="s">
        <v>1941</v>
      </c>
      <c r="Y1816" s="222" t="s">
        <v>1943</v>
      </c>
      <c r="Z1816" s="199"/>
      <c r="AA1816" s="218"/>
      <c r="AB1816" s="223">
        <v>0</v>
      </c>
      <c r="AC1816" s="224" t="s">
        <v>40</v>
      </c>
      <c r="AD1816" s="225">
        <f t="shared" si="529"/>
        <v>2171</v>
      </c>
      <c r="AE1816" s="226">
        <f>CEILING(AD1816+AD1816*'[1]Nastavení cen'!$J$17,1)</f>
        <v>3170</v>
      </c>
      <c r="AF1816" s="226">
        <f t="shared" si="530"/>
        <v>0</v>
      </c>
      <c r="AG1816" s="227">
        <f>CEILING(AX1816+(AX1816*'[1]Nastavení cen'!$G$17),1)</f>
        <v>12000</v>
      </c>
      <c r="AH1816" s="227">
        <f>CEILING(AG1816*'[1]Nastavení cen'!$K$17,1)+AG1816</f>
        <v>15600</v>
      </c>
      <c r="AI1816" s="227">
        <f t="shared" si="621"/>
        <v>0</v>
      </c>
      <c r="AJ1816" s="228">
        <f t="shared" si="531"/>
        <v>18770</v>
      </c>
      <c r="AK1816" s="218"/>
      <c r="AL1816" s="229">
        <f t="shared" si="532"/>
        <v>0</v>
      </c>
      <c r="AM1816" s="204"/>
      <c r="AN1816" s="230">
        <v>30</v>
      </c>
      <c r="AO1816" s="231">
        <f t="shared" si="622"/>
        <v>0</v>
      </c>
      <c r="AP1816" s="232">
        <v>0.05</v>
      </c>
      <c r="AQ1816" s="233" t="s">
        <v>41</v>
      </c>
      <c r="AR1816" s="234">
        <f t="shared" si="623"/>
        <v>0</v>
      </c>
      <c r="AS1816" s="235"/>
      <c r="AT1816" s="236"/>
      <c r="AU1816" s="237"/>
      <c r="AV1816" s="238">
        <v>334</v>
      </c>
      <c r="AW1816" s="239">
        <f>'[1]Nastavení cen'!$H$17</f>
        <v>390</v>
      </c>
      <c r="AX1816" s="240">
        <v>12000</v>
      </c>
    </row>
    <row r="1817" spans="1:50" ht="17.25" hidden="1" customHeight="1" x14ac:dyDescent="0.3">
      <c r="A1817" s="213"/>
      <c r="B1817" s="214"/>
      <c r="C1817" s="215"/>
      <c r="D1817" s="186"/>
      <c r="E1817" s="184"/>
      <c r="F1817" s="185"/>
      <c r="G1817" s="186"/>
      <c r="H1817" s="186"/>
      <c r="I1817" s="187"/>
      <c r="J1817" s="188"/>
      <c r="K1817" s="216"/>
      <c r="L1817" s="186"/>
      <c r="M1817" s="186"/>
      <c r="N1817" s="187"/>
      <c r="O1817" s="191"/>
      <c r="P1817" s="464" t="s">
        <v>1497</v>
      </c>
      <c r="Q1817" s="218"/>
      <c r="R1817" s="219">
        <f t="shared" si="527"/>
        <v>0</v>
      </c>
      <c r="S1817" s="219">
        <f t="shared" si="528"/>
        <v>7</v>
      </c>
      <c r="T1817" s="195"/>
      <c r="U1817" s="196">
        <v>4</v>
      </c>
      <c r="V1817" s="89">
        <f t="shared" si="560"/>
        <v>0</v>
      </c>
      <c r="W1817" s="220" t="s">
        <v>1934</v>
      </c>
      <c r="X1817" s="221" t="s">
        <v>1941</v>
      </c>
      <c r="Y1817" s="222" t="s">
        <v>43</v>
      </c>
      <c r="Z1817" s="199"/>
      <c r="AA1817" s="218"/>
      <c r="AB1817" s="223">
        <v>0</v>
      </c>
      <c r="AC1817" s="224" t="s">
        <v>40</v>
      </c>
      <c r="AD1817" s="225">
        <f t="shared" si="529"/>
        <v>2171</v>
      </c>
      <c r="AE1817" s="226">
        <f>CEILING(AD1817+AD1817*'[1]Nastavení cen'!$J$17,1)</f>
        <v>3170</v>
      </c>
      <c r="AF1817" s="226">
        <f t="shared" si="530"/>
        <v>0</v>
      </c>
      <c r="AG1817" s="227"/>
      <c r="AH1817" s="227"/>
      <c r="AI1817" s="227"/>
      <c r="AJ1817" s="228">
        <f t="shared" si="531"/>
        <v>3170</v>
      </c>
      <c r="AK1817" s="218"/>
      <c r="AL1817" s="229">
        <f t="shared" si="532"/>
        <v>0</v>
      </c>
      <c r="AM1817" s="204"/>
      <c r="AN1817" s="230" t="s">
        <v>41</v>
      </c>
      <c r="AO1817" s="231" t="s">
        <v>41</v>
      </c>
      <c r="AP1817" s="245" t="s">
        <v>41</v>
      </c>
      <c r="AQ1817" s="233" t="s">
        <v>41</v>
      </c>
      <c r="AR1817" s="234" t="s">
        <v>41</v>
      </c>
      <c r="AS1817" s="235"/>
      <c r="AT1817" s="236"/>
      <c r="AU1817" s="237"/>
      <c r="AV1817" s="238">
        <v>334</v>
      </c>
      <c r="AW1817" s="239">
        <f>'[1]Nastavení cen'!$H$17</f>
        <v>390</v>
      </c>
      <c r="AX1817" s="240"/>
    </row>
    <row r="1818" spans="1:50" ht="17.25" hidden="1" customHeight="1" x14ac:dyDescent="0.3">
      <c r="A1818" s="213"/>
      <c r="B1818" s="214"/>
      <c r="C1818" s="215"/>
      <c r="D1818" s="186"/>
      <c r="E1818" s="184"/>
      <c r="F1818" s="185"/>
      <c r="G1818" s="186"/>
      <c r="H1818" s="186"/>
      <c r="I1818" s="187"/>
      <c r="J1818" s="188"/>
      <c r="K1818" s="216"/>
      <c r="L1818" s="186"/>
      <c r="M1818" s="186"/>
      <c r="N1818" s="187"/>
      <c r="O1818" s="191"/>
      <c r="P1818" s="464" t="s">
        <v>1497</v>
      </c>
      <c r="Q1818" s="218"/>
      <c r="R1818" s="219">
        <f t="shared" si="527"/>
        <v>0</v>
      </c>
      <c r="S1818" s="219">
        <f t="shared" si="528"/>
        <v>7</v>
      </c>
      <c r="T1818" s="195"/>
      <c r="U1818" s="196">
        <v>5</v>
      </c>
      <c r="V1818" s="89">
        <f t="shared" si="560"/>
        <v>0</v>
      </c>
      <c r="W1818" s="220" t="s">
        <v>1934</v>
      </c>
      <c r="X1818" s="221" t="s">
        <v>1944</v>
      </c>
      <c r="Y1818" s="222" t="s">
        <v>1942</v>
      </c>
      <c r="Z1818" s="199"/>
      <c r="AA1818" s="218"/>
      <c r="AB1818" s="223">
        <v>0</v>
      </c>
      <c r="AC1818" s="224" t="s">
        <v>40</v>
      </c>
      <c r="AD1818" s="225">
        <f t="shared" si="529"/>
        <v>2171</v>
      </c>
      <c r="AE1818" s="226">
        <f>CEILING(AD1818+AD1818*'[1]Nastavení cen'!$J$17,1)</f>
        <v>3170</v>
      </c>
      <c r="AF1818" s="226">
        <f t="shared" si="530"/>
        <v>0</v>
      </c>
      <c r="AG1818" s="227">
        <f>CEILING(AX1818+(AX1818*'[1]Nastavení cen'!$G$17),1)</f>
        <v>8000</v>
      </c>
      <c r="AH1818" s="227">
        <f>CEILING(AG1818*'[1]Nastavení cen'!$K$17,1)+AG1818</f>
        <v>10400</v>
      </c>
      <c r="AI1818" s="227">
        <f t="shared" ref="AI1818:AI1819" si="624">(AB1818*AH1818)</f>
        <v>0</v>
      </c>
      <c r="AJ1818" s="228">
        <f t="shared" si="531"/>
        <v>13570</v>
      </c>
      <c r="AK1818" s="218"/>
      <c r="AL1818" s="229">
        <f t="shared" si="532"/>
        <v>0</v>
      </c>
      <c r="AM1818" s="204"/>
      <c r="AN1818" s="230">
        <v>30</v>
      </c>
      <c r="AO1818" s="231">
        <f t="shared" ref="AO1818:AO1819" si="625">AB1818*AN1818</f>
        <v>0</v>
      </c>
      <c r="AP1818" s="232">
        <v>0.05</v>
      </c>
      <c r="AQ1818" s="233" t="s">
        <v>41</v>
      </c>
      <c r="AR1818" s="234">
        <f t="shared" ref="AR1818:AR1819" si="626">AO1818*AP1818</f>
        <v>0</v>
      </c>
      <c r="AS1818" s="235"/>
      <c r="AT1818" s="236"/>
      <c r="AU1818" s="237"/>
      <c r="AV1818" s="238">
        <v>334</v>
      </c>
      <c r="AW1818" s="239">
        <f>'[1]Nastavení cen'!$H$17</f>
        <v>390</v>
      </c>
      <c r="AX1818" s="240">
        <v>8000</v>
      </c>
    </row>
    <row r="1819" spans="1:50" ht="17.25" hidden="1" customHeight="1" x14ac:dyDescent="0.3">
      <c r="A1819" s="213"/>
      <c r="B1819" s="214"/>
      <c r="C1819" s="215"/>
      <c r="D1819" s="186"/>
      <c r="E1819" s="184"/>
      <c r="F1819" s="185"/>
      <c r="G1819" s="186"/>
      <c r="H1819" s="186"/>
      <c r="I1819" s="187"/>
      <c r="J1819" s="188"/>
      <c r="K1819" s="216"/>
      <c r="L1819" s="186"/>
      <c r="M1819" s="186"/>
      <c r="N1819" s="187"/>
      <c r="O1819" s="191"/>
      <c r="P1819" s="464" t="s">
        <v>1497</v>
      </c>
      <c r="Q1819" s="218"/>
      <c r="R1819" s="219">
        <f t="shared" si="527"/>
        <v>0</v>
      </c>
      <c r="S1819" s="219">
        <f t="shared" si="528"/>
        <v>7</v>
      </c>
      <c r="T1819" s="195"/>
      <c r="U1819" s="196">
        <v>5</v>
      </c>
      <c r="V1819" s="89">
        <f t="shared" si="560"/>
        <v>0</v>
      </c>
      <c r="W1819" s="220" t="s">
        <v>1934</v>
      </c>
      <c r="X1819" s="221" t="s">
        <v>1944</v>
      </c>
      <c r="Y1819" s="222" t="s">
        <v>1943</v>
      </c>
      <c r="Z1819" s="199"/>
      <c r="AA1819" s="218"/>
      <c r="AB1819" s="223">
        <v>0</v>
      </c>
      <c r="AC1819" s="224" t="s">
        <v>40</v>
      </c>
      <c r="AD1819" s="225">
        <f t="shared" si="529"/>
        <v>2171</v>
      </c>
      <c r="AE1819" s="226">
        <f>CEILING(AD1819+AD1819*'[1]Nastavení cen'!$J$17,1)</f>
        <v>3170</v>
      </c>
      <c r="AF1819" s="226">
        <f t="shared" si="530"/>
        <v>0</v>
      </c>
      <c r="AG1819" s="227">
        <f>CEILING(AX1819+(AX1819*'[1]Nastavení cen'!$G$17),1)</f>
        <v>16000</v>
      </c>
      <c r="AH1819" s="227">
        <f>CEILING(AG1819*'[1]Nastavení cen'!$K$17,1)+AG1819</f>
        <v>20800</v>
      </c>
      <c r="AI1819" s="227">
        <f t="shared" si="624"/>
        <v>0</v>
      </c>
      <c r="AJ1819" s="228">
        <f t="shared" si="531"/>
        <v>23970</v>
      </c>
      <c r="AK1819" s="218"/>
      <c r="AL1819" s="229">
        <f t="shared" si="532"/>
        <v>0</v>
      </c>
      <c r="AM1819" s="204"/>
      <c r="AN1819" s="230">
        <v>30</v>
      </c>
      <c r="AO1819" s="231">
        <f t="shared" si="625"/>
        <v>0</v>
      </c>
      <c r="AP1819" s="232">
        <v>0.05</v>
      </c>
      <c r="AQ1819" s="233" t="s">
        <v>41</v>
      </c>
      <c r="AR1819" s="234">
        <f t="shared" si="626"/>
        <v>0</v>
      </c>
      <c r="AS1819" s="235"/>
      <c r="AT1819" s="236"/>
      <c r="AU1819" s="237"/>
      <c r="AV1819" s="238">
        <v>334</v>
      </c>
      <c r="AW1819" s="239">
        <f>'[1]Nastavení cen'!$H$17</f>
        <v>390</v>
      </c>
      <c r="AX1819" s="240">
        <v>16000</v>
      </c>
    </row>
    <row r="1820" spans="1:50" ht="17.25" hidden="1" customHeight="1" x14ac:dyDescent="0.3">
      <c r="A1820" s="213"/>
      <c r="B1820" s="214"/>
      <c r="C1820" s="215"/>
      <c r="D1820" s="186"/>
      <c r="E1820" s="184"/>
      <c r="F1820" s="185"/>
      <c r="G1820" s="186"/>
      <c r="H1820" s="186"/>
      <c r="I1820" s="187"/>
      <c r="J1820" s="188"/>
      <c r="K1820" s="216"/>
      <c r="L1820" s="186"/>
      <c r="M1820" s="186"/>
      <c r="N1820" s="187"/>
      <c r="O1820" s="191"/>
      <c r="P1820" s="464" t="s">
        <v>1497</v>
      </c>
      <c r="Q1820" s="218"/>
      <c r="R1820" s="219">
        <f t="shared" si="527"/>
        <v>0</v>
      </c>
      <c r="S1820" s="219">
        <f t="shared" si="528"/>
        <v>7</v>
      </c>
      <c r="T1820" s="195"/>
      <c r="U1820" s="196">
        <v>4</v>
      </c>
      <c r="V1820" s="89">
        <f t="shared" si="560"/>
        <v>0</v>
      </c>
      <c r="W1820" s="220" t="s">
        <v>1934</v>
      </c>
      <c r="X1820" s="221" t="s">
        <v>1944</v>
      </c>
      <c r="Y1820" s="222" t="s">
        <v>43</v>
      </c>
      <c r="Z1820" s="199"/>
      <c r="AA1820" s="218"/>
      <c r="AB1820" s="223">
        <v>0</v>
      </c>
      <c r="AC1820" s="224" t="s">
        <v>40</v>
      </c>
      <c r="AD1820" s="225">
        <f t="shared" si="529"/>
        <v>2171</v>
      </c>
      <c r="AE1820" s="226">
        <f>CEILING(AD1820+AD1820*'[1]Nastavení cen'!$J$17,1)</f>
        <v>3170</v>
      </c>
      <c r="AF1820" s="226">
        <f t="shared" si="530"/>
        <v>0</v>
      </c>
      <c r="AG1820" s="227"/>
      <c r="AH1820" s="227"/>
      <c r="AI1820" s="227"/>
      <c r="AJ1820" s="228">
        <f t="shared" si="531"/>
        <v>3170</v>
      </c>
      <c r="AK1820" s="218"/>
      <c r="AL1820" s="229">
        <f t="shared" si="532"/>
        <v>0</v>
      </c>
      <c r="AM1820" s="204"/>
      <c r="AN1820" s="230" t="s">
        <v>41</v>
      </c>
      <c r="AO1820" s="231" t="s">
        <v>41</v>
      </c>
      <c r="AP1820" s="245" t="s">
        <v>41</v>
      </c>
      <c r="AQ1820" s="233" t="s">
        <v>41</v>
      </c>
      <c r="AR1820" s="234" t="s">
        <v>41</v>
      </c>
      <c r="AS1820" s="235"/>
      <c r="AT1820" s="236"/>
      <c r="AU1820" s="237"/>
      <c r="AV1820" s="238">
        <v>334</v>
      </c>
      <c r="AW1820" s="239">
        <f>'[1]Nastavení cen'!$H$17</f>
        <v>390</v>
      </c>
      <c r="AX1820" s="240"/>
    </row>
    <row r="1821" spans="1:50" ht="17.25" hidden="1" customHeight="1" x14ac:dyDescent="0.3">
      <c r="A1821" s="213"/>
      <c r="B1821" s="214"/>
      <c r="C1821" s="215"/>
      <c r="D1821" s="186"/>
      <c r="E1821" s="184"/>
      <c r="F1821" s="185"/>
      <c r="G1821" s="186"/>
      <c r="H1821" s="186"/>
      <c r="I1821" s="187"/>
      <c r="J1821" s="188"/>
      <c r="K1821" s="216"/>
      <c r="L1821" s="186"/>
      <c r="M1821" s="186"/>
      <c r="N1821" s="187"/>
      <c r="O1821" s="191"/>
      <c r="P1821" s="464" t="s">
        <v>1497</v>
      </c>
      <c r="Q1821" s="218"/>
      <c r="R1821" s="219">
        <f t="shared" si="527"/>
        <v>0</v>
      </c>
      <c r="S1821" s="219">
        <f t="shared" si="528"/>
        <v>7</v>
      </c>
      <c r="T1821" s="195"/>
      <c r="U1821" s="196">
        <v>5</v>
      </c>
      <c r="V1821" s="89">
        <f t="shared" si="560"/>
        <v>0</v>
      </c>
      <c r="W1821" s="220" t="s">
        <v>1934</v>
      </c>
      <c r="X1821" s="221" t="s">
        <v>1945</v>
      </c>
      <c r="Y1821" s="222" t="s">
        <v>1946</v>
      </c>
      <c r="Z1821" s="199"/>
      <c r="AA1821" s="218"/>
      <c r="AB1821" s="223">
        <v>0</v>
      </c>
      <c r="AC1821" s="224" t="s">
        <v>40</v>
      </c>
      <c r="AD1821" s="225">
        <f t="shared" si="529"/>
        <v>2171</v>
      </c>
      <c r="AE1821" s="226">
        <f>CEILING(AD1821+AD1821*'[1]Nastavení cen'!$J$17,1)</f>
        <v>3170</v>
      </c>
      <c r="AF1821" s="226">
        <f t="shared" si="530"/>
        <v>0</v>
      </c>
      <c r="AG1821" s="227">
        <f>CEILING(AX1821+(AX1821*'[1]Nastavení cen'!$G$17),1)</f>
        <v>6600</v>
      </c>
      <c r="AH1821" s="227">
        <f>CEILING(AG1821*'[1]Nastavení cen'!$K$17,1)+AG1821</f>
        <v>8580</v>
      </c>
      <c r="AI1821" s="227">
        <f t="shared" ref="AI1821:AI1826" si="627">(AB1821*AH1821)</f>
        <v>0</v>
      </c>
      <c r="AJ1821" s="228">
        <f t="shared" si="531"/>
        <v>11750</v>
      </c>
      <c r="AK1821" s="218"/>
      <c r="AL1821" s="229">
        <f t="shared" si="532"/>
        <v>0</v>
      </c>
      <c r="AM1821" s="204"/>
      <c r="AN1821" s="230">
        <v>20</v>
      </c>
      <c r="AO1821" s="231">
        <f t="shared" ref="AO1821:AO1826" si="628">AB1821*AN1821</f>
        <v>0</v>
      </c>
      <c r="AP1821" s="232">
        <v>0.05</v>
      </c>
      <c r="AQ1821" s="233" t="s">
        <v>41</v>
      </c>
      <c r="AR1821" s="234">
        <f t="shared" ref="AR1821:AR1826" si="629">AO1821*AP1821</f>
        <v>0</v>
      </c>
      <c r="AS1821" s="235"/>
      <c r="AT1821" s="236"/>
      <c r="AU1821" s="237"/>
      <c r="AV1821" s="238">
        <v>334</v>
      </c>
      <c r="AW1821" s="239">
        <f>'[1]Nastavení cen'!$H$17</f>
        <v>390</v>
      </c>
      <c r="AX1821" s="240">
        <v>6600</v>
      </c>
    </row>
    <row r="1822" spans="1:50" ht="17.25" hidden="1" customHeight="1" x14ac:dyDescent="0.3">
      <c r="A1822" s="213"/>
      <c r="B1822" s="214"/>
      <c r="C1822" s="215"/>
      <c r="D1822" s="186"/>
      <c r="E1822" s="184"/>
      <c r="F1822" s="185"/>
      <c r="G1822" s="186"/>
      <c r="H1822" s="186"/>
      <c r="I1822" s="187"/>
      <c r="J1822" s="188"/>
      <c r="K1822" s="216"/>
      <c r="L1822" s="186"/>
      <c r="M1822" s="186"/>
      <c r="N1822" s="187"/>
      <c r="O1822" s="191"/>
      <c r="P1822" s="464" t="s">
        <v>1497</v>
      </c>
      <c r="Q1822" s="218"/>
      <c r="R1822" s="219">
        <f t="shared" si="527"/>
        <v>0</v>
      </c>
      <c r="S1822" s="219">
        <f t="shared" si="528"/>
        <v>7</v>
      </c>
      <c r="T1822" s="195"/>
      <c r="U1822" s="196">
        <v>5</v>
      </c>
      <c r="V1822" s="89">
        <f t="shared" si="560"/>
        <v>0</v>
      </c>
      <c r="W1822" s="220" t="s">
        <v>1934</v>
      </c>
      <c r="X1822" s="221" t="s">
        <v>1945</v>
      </c>
      <c r="Y1822" s="222" t="s">
        <v>1947</v>
      </c>
      <c r="Z1822" s="199"/>
      <c r="AA1822" s="218"/>
      <c r="AB1822" s="223">
        <v>0</v>
      </c>
      <c r="AC1822" s="224" t="s">
        <v>40</v>
      </c>
      <c r="AD1822" s="225">
        <f t="shared" si="529"/>
        <v>2171</v>
      </c>
      <c r="AE1822" s="226">
        <f>CEILING(AD1822+AD1822*'[1]Nastavení cen'!$J$17,1)</f>
        <v>3170</v>
      </c>
      <c r="AF1822" s="226">
        <f t="shared" si="530"/>
        <v>0</v>
      </c>
      <c r="AG1822" s="227">
        <f>CEILING(AX1822+(AX1822*'[1]Nastavení cen'!$G$17),1)</f>
        <v>13200</v>
      </c>
      <c r="AH1822" s="227">
        <f>CEILING(AG1822*'[1]Nastavení cen'!$K$17,1)+AG1822</f>
        <v>17160</v>
      </c>
      <c r="AI1822" s="227">
        <f t="shared" si="627"/>
        <v>0</v>
      </c>
      <c r="AJ1822" s="228">
        <f t="shared" si="531"/>
        <v>20330</v>
      </c>
      <c r="AK1822" s="218"/>
      <c r="AL1822" s="229">
        <f t="shared" si="532"/>
        <v>0</v>
      </c>
      <c r="AM1822" s="204"/>
      <c r="AN1822" s="230">
        <v>20</v>
      </c>
      <c r="AO1822" s="231">
        <f t="shared" si="628"/>
        <v>0</v>
      </c>
      <c r="AP1822" s="232">
        <v>0.05</v>
      </c>
      <c r="AQ1822" s="233" t="s">
        <v>41</v>
      </c>
      <c r="AR1822" s="234">
        <f t="shared" si="629"/>
        <v>0</v>
      </c>
      <c r="AS1822" s="235"/>
      <c r="AT1822" s="236"/>
      <c r="AU1822" s="237"/>
      <c r="AV1822" s="238">
        <v>334</v>
      </c>
      <c r="AW1822" s="239">
        <f>'[1]Nastavení cen'!$H$17</f>
        <v>390</v>
      </c>
      <c r="AX1822" s="240">
        <v>13200</v>
      </c>
    </row>
    <row r="1823" spans="1:50" ht="17.25" hidden="1" customHeight="1" x14ac:dyDescent="0.3">
      <c r="A1823" s="213"/>
      <c r="B1823" s="214"/>
      <c r="C1823" s="215"/>
      <c r="D1823" s="186"/>
      <c r="E1823" s="184"/>
      <c r="F1823" s="185"/>
      <c r="G1823" s="186"/>
      <c r="H1823" s="186"/>
      <c r="I1823" s="187"/>
      <c r="J1823" s="188"/>
      <c r="K1823" s="216"/>
      <c r="L1823" s="186"/>
      <c r="M1823" s="186"/>
      <c r="N1823" s="187"/>
      <c r="O1823" s="191"/>
      <c r="P1823" s="464" t="s">
        <v>1497</v>
      </c>
      <c r="Q1823" s="218"/>
      <c r="R1823" s="219">
        <f t="shared" si="527"/>
        <v>0</v>
      </c>
      <c r="S1823" s="219">
        <f t="shared" si="528"/>
        <v>7</v>
      </c>
      <c r="T1823" s="195"/>
      <c r="U1823" s="196">
        <v>5</v>
      </c>
      <c r="V1823" s="89">
        <f t="shared" si="560"/>
        <v>0</v>
      </c>
      <c r="W1823" s="220" t="s">
        <v>1934</v>
      </c>
      <c r="X1823" s="221" t="s">
        <v>1948</v>
      </c>
      <c r="Y1823" s="222" t="s">
        <v>1949</v>
      </c>
      <c r="Z1823" s="199"/>
      <c r="AA1823" s="218"/>
      <c r="AB1823" s="223">
        <v>0</v>
      </c>
      <c r="AC1823" s="224" t="s">
        <v>40</v>
      </c>
      <c r="AD1823" s="225">
        <f t="shared" si="529"/>
        <v>2171</v>
      </c>
      <c r="AE1823" s="226">
        <f>CEILING(AD1823+AD1823*'[1]Nastavení cen'!$J$17,1)</f>
        <v>3170</v>
      </c>
      <c r="AF1823" s="226">
        <f t="shared" si="530"/>
        <v>0</v>
      </c>
      <c r="AG1823" s="227">
        <f>CEILING(AX1823+(AX1823*'[1]Nastavení cen'!$G$17),1)</f>
        <v>8000</v>
      </c>
      <c r="AH1823" s="227">
        <f>CEILING(AG1823*'[1]Nastavení cen'!$K$17,1)+AG1823</f>
        <v>10400</v>
      </c>
      <c r="AI1823" s="227">
        <f t="shared" si="627"/>
        <v>0</v>
      </c>
      <c r="AJ1823" s="228">
        <f t="shared" si="531"/>
        <v>13570</v>
      </c>
      <c r="AK1823" s="218"/>
      <c r="AL1823" s="229">
        <f t="shared" si="532"/>
        <v>0</v>
      </c>
      <c r="AM1823" s="204"/>
      <c r="AN1823" s="230">
        <v>30</v>
      </c>
      <c r="AO1823" s="231">
        <f t="shared" si="628"/>
        <v>0</v>
      </c>
      <c r="AP1823" s="232">
        <v>0.05</v>
      </c>
      <c r="AQ1823" s="233" t="s">
        <v>41</v>
      </c>
      <c r="AR1823" s="234">
        <f t="shared" si="629"/>
        <v>0</v>
      </c>
      <c r="AS1823" s="235"/>
      <c r="AT1823" s="236"/>
      <c r="AU1823" s="237"/>
      <c r="AV1823" s="238">
        <v>334</v>
      </c>
      <c r="AW1823" s="239">
        <f>'[1]Nastavení cen'!$H$17</f>
        <v>390</v>
      </c>
      <c r="AX1823" s="240">
        <v>8000</v>
      </c>
    </row>
    <row r="1824" spans="1:50" ht="17.25" hidden="1" customHeight="1" x14ac:dyDescent="0.3">
      <c r="A1824" s="213"/>
      <c r="B1824" s="214"/>
      <c r="C1824" s="215"/>
      <c r="D1824" s="186"/>
      <c r="E1824" s="184"/>
      <c r="F1824" s="185"/>
      <c r="G1824" s="186"/>
      <c r="H1824" s="186"/>
      <c r="I1824" s="187"/>
      <c r="J1824" s="188"/>
      <c r="K1824" s="216"/>
      <c r="L1824" s="186"/>
      <c r="M1824" s="186"/>
      <c r="N1824" s="187"/>
      <c r="O1824" s="191"/>
      <c r="P1824" s="464" t="s">
        <v>1497</v>
      </c>
      <c r="Q1824" s="218"/>
      <c r="R1824" s="219">
        <f t="shared" si="527"/>
        <v>0</v>
      </c>
      <c r="S1824" s="219">
        <f t="shared" si="528"/>
        <v>7</v>
      </c>
      <c r="T1824" s="195"/>
      <c r="U1824" s="196">
        <v>5</v>
      </c>
      <c r="V1824" s="89">
        <f t="shared" si="560"/>
        <v>0</v>
      </c>
      <c r="W1824" s="220" t="s">
        <v>1934</v>
      </c>
      <c r="X1824" s="221" t="s">
        <v>1948</v>
      </c>
      <c r="Y1824" s="222" t="s">
        <v>1950</v>
      </c>
      <c r="Z1824" s="199"/>
      <c r="AA1824" s="218"/>
      <c r="AB1824" s="223">
        <v>0</v>
      </c>
      <c r="AC1824" s="224" t="s">
        <v>40</v>
      </c>
      <c r="AD1824" s="225">
        <f t="shared" si="529"/>
        <v>2171</v>
      </c>
      <c r="AE1824" s="226">
        <f>CEILING(AD1824+AD1824*'[1]Nastavení cen'!$J$17,1)</f>
        <v>3170</v>
      </c>
      <c r="AF1824" s="226">
        <f t="shared" si="530"/>
        <v>0</v>
      </c>
      <c r="AG1824" s="227">
        <f>CEILING(AX1824+(AX1824*'[1]Nastavení cen'!$G$17),1)</f>
        <v>16000</v>
      </c>
      <c r="AH1824" s="227">
        <f>CEILING(AG1824*'[1]Nastavení cen'!$K$17,1)+AG1824</f>
        <v>20800</v>
      </c>
      <c r="AI1824" s="227">
        <f t="shared" si="627"/>
        <v>0</v>
      </c>
      <c r="AJ1824" s="228">
        <f t="shared" si="531"/>
        <v>23970</v>
      </c>
      <c r="AK1824" s="218"/>
      <c r="AL1824" s="229">
        <f t="shared" si="532"/>
        <v>0</v>
      </c>
      <c r="AM1824" s="204"/>
      <c r="AN1824" s="230">
        <v>30</v>
      </c>
      <c r="AO1824" s="231">
        <f t="shared" si="628"/>
        <v>0</v>
      </c>
      <c r="AP1824" s="232">
        <v>0.05</v>
      </c>
      <c r="AQ1824" s="233" t="s">
        <v>41</v>
      </c>
      <c r="AR1824" s="234">
        <f t="shared" si="629"/>
        <v>0</v>
      </c>
      <c r="AS1824" s="235"/>
      <c r="AT1824" s="236"/>
      <c r="AU1824" s="237"/>
      <c r="AV1824" s="238">
        <v>334</v>
      </c>
      <c r="AW1824" s="239">
        <f>'[1]Nastavení cen'!$H$17</f>
        <v>390</v>
      </c>
      <c r="AX1824" s="240">
        <v>16000</v>
      </c>
    </row>
    <row r="1825" spans="1:50" ht="17.25" hidden="1" customHeight="1" x14ac:dyDescent="0.3">
      <c r="A1825" s="213"/>
      <c r="B1825" s="214"/>
      <c r="C1825" s="215"/>
      <c r="D1825" s="186"/>
      <c r="E1825" s="184"/>
      <c r="F1825" s="185"/>
      <c r="G1825" s="186"/>
      <c r="H1825" s="186"/>
      <c r="I1825" s="187"/>
      <c r="J1825" s="188"/>
      <c r="K1825" s="216"/>
      <c r="L1825" s="186"/>
      <c r="M1825" s="186"/>
      <c r="N1825" s="187"/>
      <c r="O1825" s="191"/>
      <c r="P1825" s="464" t="s">
        <v>1497</v>
      </c>
      <c r="Q1825" s="218"/>
      <c r="R1825" s="219">
        <f t="shared" si="527"/>
        <v>0</v>
      </c>
      <c r="S1825" s="219">
        <f t="shared" si="528"/>
        <v>7</v>
      </c>
      <c r="T1825" s="195"/>
      <c r="U1825" s="196">
        <v>5</v>
      </c>
      <c r="V1825" s="89">
        <f t="shared" si="560"/>
        <v>0</v>
      </c>
      <c r="W1825" s="220" t="s">
        <v>1934</v>
      </c>
      <c r="X1825" s="221" t="s">
        <v>1951</v>
      </c>
      <c r="Y1825" s="222" t="s">
        <v>1952</v>
      </c>
      <c r="Z1825" s="199"/>
      <c r="AA1825" s="218"/>
      <c r="AB1825" s="223">
        <v>0</v>
      </c>
      <c r="AC1825" s="224" t="s">
        <v>40</v>
      </c>
      <c r="AD1825" s="225">
        <f t="shared" si="529"/>
        <v>1950</v>
      </c>
      <c r="AE1825" s="226">
        <f>CEILING(AD1825+AD1825*'[1]Nastavení cen'!$J$17,1)</f>
        <v>2847</v>
      </c>
      <c r="AF1825" s="226">
        <f t="shared" si="530"/>
        <v>0</v>
      </c>
      <c r="AG1825" s="227">
        <f>CEILING(AX1825+(AX1825*'[1]Nastavení cen'!$G$17),1)</f>
        <v>5000</v>
      </c>
      <c r="AH1825" s="227">
        <f>CEILING(AG1825*'[1]Nastavení cen'!$K$17,1)+AG1825</f>
        <v>6500</v>
      </c>
      <c r="AI1825" s="227">
        <f t="shared" si="627"/>
        <v>0</v>
      </c>
      <c r="AJ1825" s="228">
        <f t="shared" si="531"/>
        <v>9347</v>
      </c>
      <c r="AK1825" s="218"/>
      <c r="AL1825" s="229">
        <f t="shared" si="532"/>
        <v>0</v>
      </c>
      <c r="AM1825" s="204"/>
      <c r="AN1825" s="230">
        <v>20</v>
      </c>
      <c r="AO1825" s="231">
        <f t="shared" si="628"/>
        <v>0</v>
      </c>
      <c r="AP1825" s="232">
        <v>0.05</v>
      </c>
      <c r="AQ1825" s="233" t="s">
        <v>41</v>
      </c>
      <c r="AR1825" s="234">
        <f t="shared" si="629"/>
        <v>0</v>
      </c>
      <c r="AS1825" s="235"/>
      <c r="AT1825" s="236"/>
      <c r="AU1825" s="237"/>
      <c r="AV1825" s="238">
        <v>300</v>
      </c>
      <c r="AW1825" s="239">
        <f>'[1]Nastavení cen'!$H$17</f>
        <v>390</v>
      </c>
      <c r="AX1825" s="240">
        <v>5000</v>
      </c>
    </row>
    <row r="1826" spans="1:50" ht="17.25" hidden="1" customHeight="1" x14ac:dyDescent="0.3">
      <c r="A1826" s="213"/>
      <c r="B1826" s="214"/>
      <c r="C1826" s="215"/>
      <c r="D1826" s="186"/>
      <c r="E1826" s="184"/>
      <c r="F1826" s="185"/>
      <c r="G1826" s="186"/>
      <c r="H1826" s="186"/>
      <c r="I1826" s="187"/>
      <c r="J1826" s="188"/>
      <c r="K1826" s="216"/>
      <c r="L1826" s="186"/>
      <c r="M1826" s="186"/>
      <c r="N1826" s="187"/>
      <c r="O1826" s="191"/>
      <c r="P1826" s="464" t="s">
        <v>1497</v>
      </c>
      <c r="Q1826" s="218"/>
      <c r="R1826" s="219">
        <f t="shared" si="527"/>
        <v>0</v>
      </c>
      <c r="S1826" s="219">
        <f t="shared" si="528"/>
        <v>7</v>
      </c>
      <c r="T1826" s="195"/>
      <c r="U1826" s="196">
        <v>5</v>
      </c>
      <c r="V1826" s="89">
        <f t="shared" si="560"/>
        <v>0</v>
      </c>
      <c r="W1826" s="220" t="s">
        <v>1934</v>
      </c>
      <c r="X1826" s="221" t="s">
        <v>1951</v>
      </c>
      <c r="Y1826" s="222" t="s">
        <v>1953</v>
      </c>
      <c r="Z1826" s="199"/>
      <c r="AA1826" s="218"/>
      <c r="AB1826" s="223">
        <v>0</v>
      </c>
      <c r="AC1826" s="224" t="s">
        <v>40</v>
      </c>
      <c r="AD1826" s="225">
        <f t="shared" si="529"/>
        <v>1950</v>
      </c>
      <c r="AE1826" s="226">
        <f>CEILING(AD1826+AD1826*'[1]Nastavení cen'!$J$17,1)</f>
        <v>2847</v>
      </c>
      <c r="AF1826" s="226">
        <f t="shared" si="530"/>
        <v>0</v>
      </c>
      <c r="AG1826" s="227">
        <f>CEILING(AX1826+(AX1826*'[1]Nastavení cen'!$G$17),1)</f>
        <v>10000</v>
      </c>
      <c r="AH1826" s="227">
        <f>CEILING(AG1826*'[1]Nastavení cen'!$K$17,1)+AG1826</f>
        <v>13000</v>
      </c>
      <c r="AI1826" s="227">
        <f t="shared" si="627"/>
        <v>0</v>
      </c>
      <c r="AJ1826" s="228">
        <f t="shared" si="531"/>
        <v>15847</v>
      </c>
      <c r="AK1826" s="218"/>
      <c r="AL1826" s="229">
        <f t="shared" si="532"/>
        <v>0</v>
      </c>
      <c r="AM1826" s="204"/>
      <c r="AN1826" s="230">
        <v>20</v>
      </c>
      <c r="AO1826" s="231">
        <f t="shared" si="628"/>
        <v>0</v>
      </c>
      <c r="AP1826" s="232">
        <v>0.05</v>
      </c>
      <c r="AQ1826" s="233" t="s">
        <v>41</v>
      </c>
      <c r="AR1826" s="234">
        <f t="shared" si="629"/>
        <v>0</v>
      </c>
      <c r="AS1826" s="235"/>
      <c r="AT1826" s="236"/>
      <c r="AU1826" s="237"/>
      <c r="AV1826" s="238">
        <v>300</v>
      </c>
      <c r="AW1826" s="239">
        <f>'[1]Nastavení cen'!$H$17</f>
        <v>390</v>
      </c>
      <c r="AX1826" s="240">
        <v>10000</v>
      </c>
    </row>
    <row r="1827" spans="1:50" ht="17.25" hidden="1" customHeight="1" x14ac:dyDescent="0.3">
      <c r="A1827" s="213"/>
      <c r="B1827" s="214"/>
      <c r="C1827" s="215"/>
      <c r="D1827" s="186"/>
      <c r="E1827" s="184"/>
      <c r="F1827" s="185"/>
      <c r="G1827" s="186"/>
      <c r="H1827" s="186"/>
      <c r="I1827" s="187"/>
      <c r="J1827" s="188"/>
      <c r="K1827" s="216"/>
      <c r="L1827" s="186"/>
      <c r="M1827" s="186"/>
      <c r="N1827" s="187"/>
      <c r="O1827" s="191"/>
      <c r="P1827" s="464" t="s">
        <v>1497</v>
      </c>
      <c r="Q1827" s="218"/>
      <c r="R1827" s="219">
        <f t="shared" si="527"/>
        <v>0</v>
      </c>
      <c r="S1827" s="219">
        <f t="shared" si="528"/>
        <v>7</v>
      </c>
      <c r="T1827" s="195"/>
      <c r="U1827" s="196">
        <v>4</v>
      </c>
      <c r="V1827" s="89">
        <f t="shared" si="560"/>
        <v>0</v>
      </c>
      <c r="W1827" s="220" t="s">
        <v>1934</v>
      </c>
      <c r="X1827" s="221" t="s">
        <v>1951</v>
      </c>
      <c r="Y1827" s="222" t="s">
        <v>43</v>
      </c>
      <c r="Z1827" s="199"/>
      <c r="AA1827" s="218"/>
      <c r="AB1827" s="223">
        <v>0</v>
      </c>
      <c r="AC1827" s="224" t="s">
        <v>40</v>
      </c>
      <c r="AD1827" s="225">
        <f t="shared" si="529"/>
        <v>1950</v>
      </c>
      <c r="AE1827" s="226">
        <f>CEILING(AD1827+AD1827*'[1]Nastavení cen'!$J$17,1)</f>
        <v>2847</v>
      </c>
      <c r="AF1827" s="226">
        <f t="shared" si="530"/>
        <v>0</v>
      </c>
      <c r="AG1827" s="227"/>
      <c r="AH1827" s="227"/>
      <c r="AI1827" s="227"/>
      <c r="AJ1827" s="228">
        <f t="shared" si="531"/>
        <v>2847</v>
      </c>
      <c r="AK1827" s="218"/>
      <c r="AL1827" s="229">
        <f t="shared" si="532"/>
        <v>0</v>
      </c>
      <c r="AM1827" s="204"/>
      <c r="AN1827" s="230" t="s">
        <v>41</v>
      </c>
      <c r="AO1827" s="231" t="s">
        <v>41</v>
      </c>
      <c r="AP1827" s="245" t="s">
        <v>41</v>
      </c>
      <c r="AQ1827" s="233" t="s">
        <v>41</v>
      </c>
      <c r="AR1827" s="234" t="s">
        <v>41</v>
      </c>
      <c r="AS1827" s="235"/>
      <c r="AT1827" s="236"/>
      <c r="AU1827" s="237"/>
      <c r="AV1827" s="238">
        <v>300</v>
      </c>
      <c r="AW1827" s="239">
        <f>'[1]Nastavení cen'!$H$17</f>
        <v>390</v>
      </c>
      <c r="AX1827" s="240"/>
    </row>
    <row r="1828" spans="1:50" ht="17.25" hidden="1" customHeight="1" x14ac:dyDescent="0.3">
      <c r="A1828" s="213"/>
      <c r="B1828" s="214"/>
      <c r="C1828" s="215"/>
      <c r="D1828" s="186"/>
      <c r="E1828" s="184"/>
      <c r="F1828" s="185"/>
      <c r="G1828" s="186"/>
      <c r="H1828" s="186"/>
      <c r="I1828" s="187"/>
      <c r="J1828" s="188"/>
      <c r="K1828" s="216"/>
      <c r="L1828" s="186"/>
      <c r="M1828" s="186"/>
      <c r="N1828" s="187"/>
      <c r="O1828" s="191"/>
      <c r="P1828" s="464" t="s">
        <v>1497</v>
      </c>
      <c r="Q1828" s="218"/>
      <c r="R1828" s="219">
        <f t="shared" si="527"/>
        <v>0</v>
      </c>
      <c r="S1828" s="219">
        <f t="shared" si="528"/>
        <v>7</v>
      </c>
      <c r="T1828" s="195"/>
      <c r="U1828" s="196">
        <v>5</v>
      </c>
      <c r="V1828" s="89">
        <f t="shared" si="560"/>
        <v>0</v>
      </c>
      <c r="W1828" s="220" t="s">
        <v>1934</v>
      </c>
      <c r="X1828" s="221" t="s">
        <v>1954</v>
      </c>
      <c r="Y1828" s="222" t="s">
        <v>1955</v>
      </c>
      <c r="Z1828" s="199"/>
      <c r="AA1828" s="218"/>
      <c r="AB1828" s="223">
        <v>0</v>
      </c>
      <c r="AC1828" s="224" t="s">
        <v>40</v>
      </c>
      <c r="AD1828" s="225">
        <f t="shared" si="529"/>
        <v>1060</v>
      </c>
      <c r="AE1828" s="226">
        <f>CEILING(AD1828+AD1828*'[1]Nastavení cen'!$J$17,1)</f>
        <v>1548</v>
      </c>
      <c r="AF1828" s="226">
        <f t="shared" si="530"/>
        <v>0</v>
      </c>
      <c r="AG1828" s="227">
        <f>CEILING(AX1828+(AX1828*'[1]Nastavení cen'!$G$17),1)</f>
        <v>2000</v>
      </c>
      <c r="AH1828" s="227">
        <f>CEILING(AG1828*'[1]Nastavení cen'!$K$17,1)+AG1828</f>
        <v>2600</v>
      </c>
      <c r="AI1828" s="227">
        <f t="shared" ref="AI1828:AI1833" si="630">(AB1828*AH1828)</f>
        <v>0</v>
      </c>
      <c r="AJ1828" s="228">
        <f t="shared" si="531"/>
        <v>4148</v>
      </c>
      <c r="AK1828" s="218"/>
      <c r="AL1828" s="229">
        <f t="shared" si="532"/>
        <v>0</v>
      </c>
      <c r="AM1828" s="204"/>
      <c r="AN1828" s="230">
        <v>15</v>
      </c>
      <c r="AO1828" s="231">
        <f t="shared" ref="AO1828:AO1833" si="631">AB1828*AN1828</f>
        <v>0</v>
      </c>
      <c r="AP1828" s="232">
        <v>0.05</v>
      </c>
      <c r="AQ1828" s="233" t="s">
        <v>41</v>
      </c>
      <c r="AR1828" s="234">
        <f t="shared" ref="AR1828:AR1833" si="632">AO1828*AP1828</f>
        <v>0</v>
      </c>
      <c r="AS1828" s="235"/>
      <c r="AT1828" s="236"/>
      <c r="AU1828" s="237"/>
      <c r="AV1828" s="238">
        <v>163</v>
      </c>
      <c r="AW1828" s="239">
        <f>'[1]Nastavení cen'!$H$17</f>
        <v>390</v>
      </c>
      <c r="AX1828" s="240">
        <v>2000</v>
      </c>
    </row>
    <row r="1829" spans="1:50" ht="17.25" hidden="1" customHeight="1" x14ac:dyDescent="0.3">
      <c r="A1829" s="213"/>
      <c r="B1829" s="214"/>
      <c r="C1829" s="215"/>
      <c r="D1829" s="186"/>
      <c r="E1829" s="184"/>
      <c r="F1829" s="185"/>
      <c r="G1829" s="186"/>
      <c r="H1829" s="186"/>
      <c r="I1829" s="187"/>
      <c r="J1829" s="188"/>
      <c r="K1829" s="216"/>
      <c r="L1829" s="186"/>
      <c r="M1829" s="186"/>
      <c r="N1829" s="187"/>
      <c r="O1829" s="191"/>
      <c r="P1829" s="464" t="s">
        <v>1497</v>
      </c>
      <c r="Q1829" s="218"/>
      <c r="R1829" s="219">
        <f t="shared" si="527"/>
        <v>0</v>
      </c>
      <c r="S1829" s="219">
        <f t="shared" si="528"/>
        <v>7</v>
      </c>
      <c r="T1829" s="195"/>
      <c r="U1829" s="196">
        <v>5</v>
      </c>
      <c r="V1829" s="89">
        <f t="shared" si="560"/>
        <v>0</v>
      </c>
      <c r="W1829" s="220" t="s">
        <v>1934</v>
      </c>
      <c r="X1829" s="221" t="s">
        <v>1954</v>
      </c>
      <c r="Y1829" s="222" t="s">
        <v>1956</v>
      </c>
      <c r="Z1829" s="199"/>
      <c r="AA1829" s="218"/>
      <c r="AB1829" s="223">
        <v>0</v>
      </c>
      <c r="AC1829" s="224" t="s">
        <v>40</v>
      </c>
      <c r="AD1829" s="225">
        <f t="shared" si="529"/>
        <v>1060</v>
      </c>
      <c r="AE1829" s="226">
        <f>CEILING(AD1829+AD1829*'[1]Nastavení cen'!$J$17,1)</f>
        <v>1548</v>
      </c>
      <c r="AF1829" s="226">
        <f t="shared" si="530"/>
        <v>0</v>
      </c>
      <c r="AG1829" s="227">
        <f>CEILING(AX1829+(AX1829*'[1]Nastavení cen'!$G$17),1)</f>
        <v>4000</v>
      </c>
      <c r="AH1829" s="227">
        <f>CEILING(AG1829*'[1]Nastavení cen'!$K$17,1)+AG1829</f>
        <v>5200</v>
      </c>
      <c r="AI1829" s="227">
        <f t="shared" si="630"/>
        <v>0</v>
      </c>
      <c r="AJ1829" s="228">
        <f t="shared" si="531"/>
        <v>6748</v>
      </c>
      <c r="AK1829" s="218"/>
      <c r="AL1829" s="229">
        <f t="shared" si="532"/>
        <v>0</v>
      </c>
      <c r="AM1829" s="204"/>
      <c r="AN1829" s="230">
        <v>15</v>
      </c>
      <c r="AO1829" s="231">
        <f t="shared" si="631"/>
        <v>0</v>
      </c>
      <c r="AP1829" s="232">
        <v>0.05</v>
      </c>
      <c r="AQ1829" s="233" t="s">
        <v>41</v>
      </c>
      <c r="AR1829" s="234">
        <f t="shared" si="632"/>
        <v>0</v>
      </c>
      <c r="AS1829" s="235"/>
      <c r="AT1829" s="236"/>
      <c r="AU1829" s="237"/>
      <c r="AV1829" s="238">
        <v>163</v>
      </c>
      <c r="AW1829" s="239">
        <f>'[1]Nastavení cen'!$H$17</f>
        <v>390</v>
      </c>
      <c r="AX1829" s="240">
        <v>4000</v>
      </c>
    </row>
    <row r="1830" spans="1:50" ht="17.25" hidden="1" customHeight="1" x14ac:dyDescent="0.3">
      <c r="A1830" s="213"/>
      <c r="B1830" s="214"/>
      <c r="C1830" s="215"/>
      <c r="D1830" s="186"/>
      <c r="E1830" s="184"/>
      <c r="F1830" s="185"/>
      <c r="G1830" s="186"/>
      <c r="H1830" s="186"/>
      <c r="I1830" s="187"/>
      <c r="J1830" s="188"/>
      <c r="K1830" s="216"/>
      <c r="L1830" s="186"/>
      <c r="M1830" s="186"/>
      <c r="N1830" s="187"/>
      <c r="O1830" s="191"/>
      <c r="P1830" s="464" t="s">
        <v>1497</v>
      </c>
      <c r="Q1830" s="218"/>
      <c r="R1830" s="219">
        <f t="shared" si="527"/>
        <v>0</v>
      </c>
      <c r="S1830" s="219">
        <f t="shared" si="528"/>
        <v>7</v>
      </c>
      <c r="T1830" s="195"/>
      <c r="U1830" s="196">
        <v>5</v>
      </c>
      <c r="V1830" s="89">
        <f t="shared" si="560"/>
        <v>0</v>
      </c>
      <c r="W1830" s="220" t="s">
        <v>1934</v>
      </c>
      <c r="X1830" s="221" t="s">
        <v>1957</v>
      </c>
      <c r="Y1830" s="222" t="s">
        <v>1958</v>
      </c>
      <c r="Z1830" s="199"/>
      <c r="AA1830" s="218"/>
      <c r="AB1830" s="223">
        <v>0</v>
      </c>
      <c r="AC1830" s="224" t="s">
        <v>40</v>
      </c>
      <c r="AD1830" s="225">
        <f t="shared" si="529"/>
        <v>1203</v>
      </c>
      <c r="AE1830" s="226">
        <f>CEILING(AD1830+AD1830*'[1]Nastavení cen'!$J$17,1)</f>
        <v>1757</v>
      </c>
      <c r="AF1830" s="226">
        <f t="shared" si="530"/>
        <v>0</v>
      </c>
      <c r="AG1830" s="227">
        <f>CEILING(AX1830+(AX1830*'[1]Nastavení cen'!$G$17),1)</f>
        <v>2000</v>
      </c>
      <c r="AH1830" s="227">
        <f>CEILING(AG1830*'[1]Nastavení cen'!$K$17,1)+AG1830</f>
        <v>2600</v>
      </c>
      <c r="AI1830" s="227">
        <f t="shared" si="630"/>
        <v>0</v>
      </c>
      <c r="AJ1830" s="228">
        <f t="shared" si="531"/>
        <v>4357</v>
      </c>
      <c r="AK1830" s="218"/>
      <c r="AL1830" s="229">
        <f t="shared" si="532"/>
        <v>0</v>
      </c>
      <c r="AM1830" s="204"/>
      <c r="AN1830" s="230">
        <v>15</v>
      </c>
      <c r="AO1830" s="231">
        <f t="shared" si="631"/>
        <v>0</v>
      </c>
      <c r="AP1830" s="232">
        <v>0.05</v>
      </c>
      <c r="AQ1830" s="233" t="s">
        <v>41</v>
      </c>
      <c r="AR1830" s="234">
        <f t="shared" si="632"/>
        <v>0</v>
      </c>
      <c r="AS1830" s="235"/>
      <c r="AT1830" s="236"/>
      <c r="AU1830" s="237"/>
      <c r="AV1830" s="238">
        <v>185</v>
      </c>
      <c r="AW1830" s="239">
        <f>'[1]Nastavení cen'!$H$17</f>
        <v>390</v>
      </c>
      <c r="AX1830" s="240">
        <v>2000</v>
      </c>
    </row>
    <row r="1831" spans="1:50" ht="17.25" hidden="1" customHeight="1" x14ac:dyDescent="0.3">
      <c r="A1831" s="213"/>
      <c r="B1831" s="214"/>
      <c r="C1831" s="215"/>
      <c r="D1831" s="186"/>
      <c r="E1831" s="184"/>
      <c r="F1831" s="185"/>
      <c r="G1831" s="186"/>
      <c r="H1831" s="186"/>
      <c r="I1831" s="187"/>
      <c r="J1831" s="188"/>
      <c r="K1831" s="216"/>
      <c r="L1831" s="186"/>
      <c r="M1831" s="186"/>
      <c r="N1831" s="187"/>
      <c r="O1831" s="191"/>
      <c r="P1831" s="464" t="s">
        <v>1497</v>
      </c>
      <c r="Q1831" s="218"/>
      <c r="R1831" s="219">
        <f t="shared" si="527"/>
        <v>0</v>
      </c>
      <c r="S1831" s="219">
        <f t="shared" si="528"/>
        <v>7</v>
      </c>
      <c r="T1831" s="195"/>
      <c r="U1831" s="196">
        <v>5</v>
      </c>
      <c r="V1831" s="89">
        <f t="shared" si="560"/>
        <v>0</v>
      </c>
      <c r="W1831" s="220" t="s">
        <v>1934</v>
      </c>
      <c r="X1831" s="221" t="s">
        <v>1957</v>
      </c>
      <c r="Y1831" s="222" t="s">
        <v>1959</v>
      </c>
      <c r="Z1831" s="199"/>
      <c r="AA1831" s="218"/>
      <c r="AB1831" s="223">
        <v>0</v>
      </c>
      <c r="AC1831" s="224" t="s">
        <v>40</v>
      </c>
      <c r="AD1831" s="225">
        <f t="shared" si="529"/>
        <v>1203</v>
      </c>
      <c r="AE1831" s="226">
        <f>CEILING(AD1831+AD1831*'[1]Nastavení cen'!$J$17,1)</f>
        <v>1757</v>
      </c>
      <c r="AF1831" s="226">
        <f t="shared" si="530"/>
        <v>0</v>
      </c>
      <c r="AG1831" s="227">
        <f>CEILING(AX1831+(AX1831*'[1]Nastavení cen'!$G$17),1)</f>
        <v>4000</v>
      </c>
      <c r="AH1831" s="227">
        <f>CEILING(AG1831*'[1]Nastavení cen'!$K$17,1)+AG1831</f>
        <v>5200</v>
      </c>
      <c r="AI1831" s="227">
        <f t="shared" si="630"/>
        <v>0</v>
      </c>
      <c r="AJ1831" s="228">
        <f t="shared" si="531"/>
        <v>6957</v>
      </c>
      <c r="AK1831" s="218"/>
      <c r="AL1831" s="229">
        <f t="shared" si="532"/>
        <v>0</v>
      </c>
      <c r="AM1831" s="204"/>
      <c r="AN1831" s="230">
        <v>15</v>
      </c>
      <c r="AO1831" s="231">
        <f t="shared" si="631"/>
        <v>0</v>
      </c>
      <c r="AP1831" s="232">
        <v>0.05</v>
      </c>
      <c r="AQ1831" s="233" t="s">
        <v>41</v>
      </c>
      <c r="AR1831" s="234">
        <f t="shared" si="632"/>
        <v>0</v>
      </c>
      <c r="AS1831" s="235"/>
      <c r="AT1831" s="236"/>
      <c r="AU1831" s="237"/>
      <c r="AV1831" s="238">
        <v>185</v>
      </c>
      <c r="AW1831" s="239">
        <f>'[1]Nastavení cen'!$H$17</f>
        <v>390</v>
      </c>
      <c r="AX1831" s="240">
        <v>4000</v>
      </c>
    </row>
    <row r="1832" spans="1:50" ht="25.05" customHeight="1" x14ac:dyDescent="0.3">
      <c r="A1832" s="213"/>
      <c r="B1832" s="214"/>
      <c r="C1832" s="215"/>
      <c r="D1832" s="186"/>
      <c r="E1832" s="184"/>
      <c r="F1832" s="185"/>
      <c r="G1832" s="186"/>
      <c r="H1832" s="186"/>
      <c r="I1832" s="187"/>
      <c r="J1832" s="188"/>
      <c r="K1832" s="216"/>
      <c r="L1832" s="186"/>
      <c r="M1832" s="186"/>
      <c r="N1832" s="187"/>
      <c r="O1832" s="191"/>
      <c r="P1832" s="464" t="s">
        <v>1497</v>
      </c>
      <c r="Q1832" s="218"/>
      <c r="R1832" s="219">
        <f t="shared" si="527"/>
        <v>0</v>
      </c>
      <c r="S1832" s="219">
        <f t="shared" si="528"/>
        <v>7</v>
      </c>
      <c r="T1832" s="195">
        <v>59</v>
      </c>
      <c r="U1832" s="196">
        <v>5</v>
      </c>
      <c r="V1832" s="89">
        <f t="shared" si="560"/>
        <v>0</v>
      </c>
      <c r="W1832" s="220" t="s">
        <v>1960</v>
      </c>
      <c r="X1832" s="221" t="s">
        <v>1961</v>
      </c>
      <c r="Y1832" s="222" t="s">
        <v>1962</v>
      </c>
      <c r="Z1832" s="199"/>
      <c r="AA1832" s="218"/>
      <c r="AB1832" s="223">
        <v>1</v>
      </c>
      <c r="AC1832" s="224" t="s">
        <v>40</v>
      </c>
      <c r="AD1832" s="225">
        <f t="shared" si="529"/>
        <v>306</v>
      </c>
      <c r="AE1832" s="226"/>
      <c r="AF1832" s="226">
        <f t="shared" si="530"/>
        <v>0</v>
      </c>
      <c r="AG1832" s="227">
        <f>CEILING(AX1832+(AX1832*'[1]Nastavení cen'!$G$17),1)</f>
        <v>1500</v>
      </c>
      <c r="AH1832" s="227"/>
      <c r="AI1832" s="227">
        <f t="shared" si="630"/>
        <v>0</v>
      </c>
      <c r="AJ1832" s="228">
        <f t="shared" si="531"/>
        <v>0</v>
      </c>
      <c r="AK1832" s="218"/>
      <c r="AL1832" s="229">
        <f t="shared" si="532"/>
        <v>0</v>
      </c>
      <c r="AM1832" s="204"/>
      <c r="AN1832" s="230">
        <v>5</v>
      </c>
      <c r="AO1832" s="231">
        <f t="shared" si="631"/>
        <v>5</v>
      </c>
      <c r="AP1832" s="232">
        <v>0.05</v>
      </c>
      <c r="AQ1832" s="233" t="s">
        <v>41</v>
      </c>
      <c r="AR1832" s="234">
        <f t="shared" si="632"/>
        <v>0.25</v>
      </c>
      <c r="AS1832" s="235"/>
      <c r="AT1832" s="236"/>
      <c r="AU1832" s="237"/>
      <c r="AV1832" s="238">
        <v>47</v>
      </c>
      <c r="AW1832" s="239">
        <f>'[1]Nastavení cen'!$H$17</f>
        <v>390</v>
      </c>
      <c r="AX1832" s="240">
        <v>1500</v>
      </c>
    </row>
    <row r="1833" spans="1:50" ht="17.25" hidden="1" customHeight="1" x14ac:dyDescent="0.3">
      <c r="A1833" s="213"/>
      <c r="B1833" s="214"/>
      <c r="C1833" s="215"/>
      <c r="D1833" s="186"/>
      <c r="E1833" s="184"/>
      <c r="F1833" s="185"/>
      <c r="G1833" s="186"/>
      <c r="H1833" s="186"/>
      <c r="I1833" s="187"/>
      <c r="J1833" s="188"/>
      <c r="K1833" s="216"/>
      <c r="L1833" s="186"/>
      <c r="M1833" s="186"/>
      <c r="N1833" s="187"/>
      <c r="O1833" s="191"/>
      <c r="P1833" s="464" t="s">
        <v>1497</v>
      </c>
      <c r="Q1833" s="218"/>
      <c r="R1833" s="219">
        <f t="shared" si="527"/>
        <v>0</v>
      </c>
      <c r="S1833" s="219">
        <f t="shared" si="528"/>
        <v>7</v>
      </c>
      <c r="T1833" s="195"/>
      <c r="U1833" s="196">
        <v>5</v>
      </c>
      <c r="V1833" s="89">
        <f t="shared" si="560"/>
        <v>0</v>
      </c>
      <c r="W1833" s="220" t="s">
        <v>1960</v>
      </c>
      <c r="X1833" s="221" t="s">
        <v>1961</v>
      </c>
      <c r="Y1833" s="222" t="s">
        <v>1963</v>
      </c>
      <c r="Z1833" s="199"/>
      <c r="AA1833" s="218"/>
      <c r="AB1833" s="223">
        <v>0</v>
      </c>
      <c r="AC1833" s="224" t="s">
        <v>40</v>
      </c>
      <c r="AD1833" s="225">
        <f t="shared" si="529"/>
        <v>306</v>
      </c>
      <c r="AE1833" s="226">
        <f>CEILING(AD1833+AD1833*'[1]Nastavení cen'!$J$17,1)</f>
        <v>447</v>
      </c>
      <c r="AF1833" s="226">
        <f t="shared" si="530"/>
        <v>0</v>
      </c>
      <c r="AG1833" s="227">
        <f>CEILING(AX1833+(AX1833*'[1]Nastavení cen'!$G$17),1)</f>
        <v>3000</v>
      </c>
      <c r="AH1833" s="227">
        <f>CEILING(AG1833*'[1]Nastavení cen'!$K$17,1)+AG1833</f>
        <v>3900</v>
      </c>
      <c r="AI1833" s="227">
        <f t="shared" si="630"/>
        <v>0</v>
      </c>
      <c r="AJ1833" s="228">
        <f t="shared" si="531"/>
        <v>4347</v>
      </c>
      <c r="AK1833" s="218"/>
      <c r="AL1833" s="229">
        <f t="shared" si="532"/>
        <v>0</v>
      </c>
      <c r="AM1833" s="204"/>
      <c r="AN1833" s="230">
        <v>5</v>
      </c>
      <c r="AO1833" s="231">
        <f t="shared" si="631"/>
        <v>0</v>
      </c>
      <c r="AP1833" s="232">
        <v>0.05</v>
      </c>
      <c r="AQ1833" s="233" t="s">
        <v>41</v>
      </c>
      <c r="AR1833" s="234">
        <f t="shared" si="632"/>
        <v>0</v>
      </c>
      <c r="AS1833" s="235"/>
      <c r="AT1833" s="236"/>
      <c r="AU1833" s="237"/>
      <c r="AV1833" s="238">
        <v>47</v>
      </c>
      <c r="AW1833" s="239">
        <f>'[1]Nastavení cen'!$H$17</f>
        <v>390</v>
      </c>
      <c r="AX1833" s="240">
        <v>3000</v>
      </c>
    </row>
    <row r="1834" spans="1:50" ht="17.25" hidden="1" customHeight="1" x14ac:dyDescent="0.3">
      <c r="A1834" s="213"/>
      <c r="B1834" s="214"/>
      <c r="C1834" s="215"/>
      <c r="D1834" s="186"/>
      <c r="E1834" s="184"/>
      <c r="F1834" s="185"/>
      <c r="G1834" s="186"/>
      <c r="H1834" s="186"/>
      <c r="I1834" s="187"/>
      <c r="J1834" s="188"/>
      <c r="K1834" s="216"/>
      <c r="L1834" s="186"/>
      <c r="M1834" s="186"/>
      <c r="N1834" s="187"/>
      <c r="O1834" s="191"/>
      <c r="P1834" s="464" t="s">
        <v>1497</v>
      </c>
      <c r="Q1834" s="218"/>
      <c r="R1834" s="219">
        <f t="shared" si="527"/>
        <v>0</v>
      </c>
      <c r="S1834" s="219">
        <f t="shared" si="528"/>
        <v>7</v>
      </c>
      <c r="T1834" s="195"/>
      <c r="U1834" s="196">
        <v>4</v>
      </c>
      <c r="V1834" s="89">
        <f t="shared" si="560"/>
        <v>0</v>
      </c>
      <c r="W1834" s="220" t="s">
        <v>1960</v>
      </c>
      <c r="X1834" s="221" t="s">
        <v>1961</v>
      </c>
      <c r="Y1834" s="222" t="s">
        <v>43</v>
      </c>
      <c r="Z1834" s="199"/>
      <c r="AA1834" s="218"/>
      <c r="AB1834" s="223">
        <v>0</v>
      </c>
      <c r="AC1834" s="224" t="s">
        <v>40</v>
      </c>
      <c r="AD1834" s="225">
        <f t="shared" si="529"/>
        <v>306</v>
      </c>
      <c r="AE1834" s="226">
        <f>CEILING(AD1834+AD1834*'[1]Nastavení cen'!$J$17,1)</f>
        <v>447</v>
      </c>
      <c r="AF1834" s="226">
        <f t="shared" si="530"/>
        <v>0</v>
      </c>
      <c r="AG1834" s="227"/>
      <c r="AH1834" s="227"/>
      <c r="AI1834" s="227"/>
      <c r="AJ1834" s="228">
        <f t="shared" si="531"/>
        <v>447</v>
      </c>
      <c r="AK1834" s="218"/>
      <c r="AL1834" s="229">
        <f t="shared" si="532"/>
        <v>0</v>
      </c>
      <c r="AM1834" s="204"/>
      <c r="AN1834" s="230" t="s">
        <v>41</v>
      </c>
      <c r="AO1834" s="231" t="s">
        <v>41</v>
      </c>
      <c r="AP1834" s="245" t="s">
        <v>41</v>
      </c>
      <c r="AQ1834" s="233" t="s">
        <v>41</v>
      </c>
      <c r="AR1834" s="234" t="s">
        <v>41</v>
      </c>
      <c r="AS1834" s="235"/>
      <c r="AT1834" s="236"/>
      <c r="AU1834" s="237"/>
      <c r="AV1834" s="238">
        <v>47</v>
      </c>
      <c r="AW1834" s="239">
        <f>'[1]Nastavení cen'!$H$17</f>
        <v>390</v>
      </c>
      <c r="AX1834" s="240"/>
    </row>
    <row r="1835" spans="1:50" ht="17.25" hidden="1" customHeight="1" x14ac:dyDescent="0.3">
      <c r="A1835" s="213"/>
      <c r="B1835" s="214"/>
      <c r="C1835" s="215"/>
      <c r="D1835" s="186"/>
      <c r="E1835" s="184"/>
      <c r="F1835" s="185"/>
      <c r="G1835" s="186"/>
      <c r="H1835" s="186"/>
      <c r="I1835" s="187"/>
      <c r="J1835" s="188"/>
      <c r="K1835" s="216"/>
      <c r="L1835" s="186"/>
      <c r="M1835" s="186"/>
      <c r="N1835" s="187"/>
      <c r="O1835" s="191"/>
      <c r="P1835" s="464" t="s">
        <v>1497</v>
      </c>
      <c r="Q1835" s="218"/>
      <c r="R1835" s="219">
        <f t="shared" si="527"/>
        <v>0</v>
      </c>
      <c r="S1835" s="219">
        <f t="shared" si="528"/>
        <v>7</v>
      </c>
      <c r="T1835" s="195"/>
      <c r="U1835" s="196">
        <v>5</v>
      </c>
      <c r="V1835" s="89">
        <f t="shared" si="560"/>
        <v>0</v>
      </c>
      <c r="W1835" s="220" t="s">
        <v>1960</v>
      </c>
      <c r="X1835" s="221" t="s">
        <v>1964</v>
      </c>
      <c r="Y1835" s="222" t="s">
        <v>1965</v>
      </c>
      <c r="Z1835" s="199"/>
      <c r="AA1835" s="218"/>
      <c r="AB1835" s="223">
        <v>0</v>
      </c>
      <c r="AC1835" s="224" t="s">
        <v>40</v>
      </c>
      <c r="AD1835" s="225">
        <f t="shared" si="529"/>
        <v>767</v>
      </c>
      <c r="AE1835" s="226">
        <f>CEILING(AD1835+AD1835*'[1]Nastavení cen'!$J$17,1)</f>
        <v>1120</v>
      </c>
      <c r="AF1835" s="226">
        <f t="shared" si="530"/>
        <v>0</v>
      </c>
      <c r="AG1835" s="227">
        <f>CEILING(AX1835+(AX1835*'[1]Nastavení cen'!$G$17),1)</f>
        <v>2500</v>
      </c>
      <c r="AH1835" s="227">
        <f>CEILING(AG1835*'[1]Nastavení cen'!$K$17,1)+AG1835</f>
        <v>3250</v>
      </c>
      <c r="AI1835" s="227">
        <f t="shared" ref="AI1835:AI1836" si="633">(AB1835*AH1835)</f>
        <v>0</v>
      </c>
      <c r="AJ1835" s="228">
        <f t="shared" si="531"/>
        <v>4370</v>
      </c>
      <c r="AK1835" s="218"/>
      <c r="AL1835" s="229">
        <f t="shared" si="532"/>
        <v>0</v>
      </c>
      <c r="AM1835" s="204"/>
      <c r="AN1835" s="230">
        <v>10</v>
      </c>
      <c r="AO1835" s="231">
        <f t="shared" ref="AO1835:AO1836" si="634">AB1835*AN1835</f>
        <v>0</v>
      </c>
      <c r="AP1835" s="232">
        <v>0.05</v>
      </c>
      <c r="AQ1835" s="233" t="s">
        <v>41</v>
      </c>
      <c r="AR1835" s="234">
        <f t="shared" ref="AR1835:AR1836" si="635">AO1835*AP1835</f>
        <v>0</v>
      </c>
      <c r="AS1835" s="235"/>
      <c r="AT1835" s="236"/>
      <c r="AU1835" s="237"/>
      <c r="AV1835" s="238">
        <v>118</v>
      </c>
      <c r="AW1835" s="239">
        <f>'[1]Nastavení cen'!$H$17</f>
        <v>390</v>
      </c>
      <c r="AX1835" s="240">
        <v>2500</v>
      </c>
    </row>
    <row r="1836" spans="1:50" ht="17.25" hidden="1" customHeight="1" x14ac:dyDescent="0.3">
      <c r="A1836" s="213"/>
      <c r="B1836" s="214"/>
      <c r="C1836" s="215"/>
      <c r="D1836" s="186"/>
      <c r="E1836" s="184"/>
      <c r="F1836" s="185"/>
      <c r="G1836" s="186"/>
      <c r="H1836" s="186"/>
      <c r="I1836" s="187"/>
      <c r="J1836" s="188"/>
      <c r="K1836" s="216"/>
      <c r="L1836" s="186"/>
      <c r="M1836" s="186"/>
      <c r="N1836" s="187"/>
      <c r="O1836" s="191"/>
      <c r="P1836" s="464" t="s">
        <v>1497</v>
      </c>
      <c r="Q1836" s="218"/>
      <c r="R1836" s="219">
        <f t="shared" si="527"/>
        <v>0</v>
      </c>
      <c r="S1836" s="219">
        <f t="shared" si="528"/>
        <v>7</v>
      </c>
      <c r="T1836" s="195"/>
      <c r="U1836" s="196">
        <v>5</v>
      </c>
      <c r="V1836" s="89">
        <f t="shared" si="560"/>
        <v>0</v>
      </c>
      <c r="W1836" s="220" t="s">
        <v>1960</v>
      </c>
      <c r="X1836" s="221" t="s">
        <v>1964</v>
      </c>
      <c r="Y1836" s="222" t="s">
        <v>1966</v>
      </c>
      <c r="Z1836" s="199"/>
      <c r="AA1836" s="218"/>
      <c r="AB1836" s="223">
        <v>0</v>
      </c>
      <c r="AC1836" s="224" t="s">
        <v>40</v>
      </c>
      <c r="AD1836" s="225">
        <f t="shared" si="529"/>
        <v>767</v>
      </c>
      <c r="AE1836" s="226">
        <f>CEILING(AD1836+AD1836*'[1]Nastavení cen'!$J$17,1)</f>
        <v>1120</v>
      </c>
      <c r="AF1836" s="226">
        <f t="shared" si="530"/>
        <v>0</v>
      </c>
      <c r="AG1836" s="227">
        <f>CEILING(AX1836+(AX1836*'[1]Nastavení cen'!$G$17),1)</f>
        <v>5000</v>
      </c>
      <c r="AH1836" s="227">
        <f>CEILING(AG1836*'[1]Nastavení cen'!$K$17,1)+AG1836</f>
        <v>6500</v>
      </c>
      <c r="AI1836" s="227">
        <f t="shared" si="633"/>
        <v>0</v>
      </c>
      <c r="AJ1836" s="228">
        <f t="shared" si="531"/>
        <v>7620</v>
      </c>
      <c r="AK1836" s="218"/>
      <c r="AL1836" s="229">
        <f t="shared" si="532"/>
        <v>0</v>
      </c>
      <c r="AM1836" s="204"/>
      <c r="AN1836" s="230">
        <v>10</v>
      </c>
      <c r="AO1836" s="231">
        <f t="shared" si="634"/>
        <v>0</v>
      </c>
      <c r="AP1836" s="232">
        <v>0.05</v>
      </c>
      <c r="AQ1836" s="233" t="s">
        <v>41</v>
      </c>
      <c r="AR1836" s="234">
        <f t="shared" si="635"/>
        <v>0</v>
      </c>
      <c r="AS1836" s="235"/>
      <c r="AT1836" s="236"/>
      <c r="AU1836" s="237"/>
      <c r="AV1836" s="238">
        <v>118</v>
      </c>
      <c r="AW1836" s="239">
        <f>'[1]Nastavení cen'!$H$17</f>
        <v>390</v>
      </c>
      <c r="AX1836" s="240">
        <v>5000</v>
      </c>
    </row>
    <row r="1837" spans="1:50" ht="17.25" hidden="1" customHeight="1" x14ac:dyDescent="0.3">
      <c r="A1837" s="213"/>
      <c r="B1837" s="214"/>
      <c r="C1837" s="215"/>
      <c r="D1837" s="186"/>
      <c r="E1837" s="184"/>
      <c r="F1837" s="185"/>
      <c r="G1837" s="186"/>
      <c r="H1837" s="186"/>
      <c r="I1837" s="187"/>
      <c r="J1837" s="188"/>
      <c r="K1837" s="216"/>
      <c r="L1837" s="186"/>
      <c r="M1837" s="186"/>
      <c r="N1837" s="187"/>
      <c r="O1837" s="191"/>
      <c r="P1837" s="464" t="s">
        <v>1497</v>
      </c>
      <c r="Q1837" s="218"/>
      <c r="R1837" s="219">
        <f t="shared" si="527"/>
        <v>0</v>
      </c>
      <c r="S1837" s="219">
        <f t="shared" si="528"/>
        <v>7</v>
      </c>
      <c r="T1837" s="195"/>
      <c r="U1837" s="196">
        <v>4</v>
      </c>
      <c r="V1837" s="89">
        <f t="shared" si="560"/>
        <v>0</v>
      </c>
      <c r="W1837" s="220" t="s">
        <v>1960</v>
      </c>
      <c r="X1837" s="221" t="s">
        <v>1964</v>
      </c>
      <c r="Y1837" s="222" t="s">
        <v>43</v>
      </c>
      <c r="Z1837" s="199"/>
      <c r="AA1837" s="218"/>
      <c r="AB1837" s="223">
        <v>0</v>
      </c>
      <c r="AC1837" s="224" t="s">
        <v>40</v>
      </c>
      <c r="AD1837" s="225">
        <f t="shared" si="529"/>
        <v>767</v>
      </c>
      <c r="AE1837" s="226">
        <f>CEILING(AD1837+AD1837*'[1]Nastavení cen'!$J$17,1)</f>
        <v>1120</v>
      </c>
      <c r="AF1837" s="226">
        <f t="shared" si="530"/>
        <v>0</v>
      </c>
      <c r="AG1837" s="227"/>
      <c r="AH1837" s="227"/>
      <c r="AI1837" s="227"/>
      <c r="AJ1837" s="228">
        <f t="shared" si="531"/>
        <v>1120</v>
      </c>
      <c r="AK1837" s="218"/>
      <c r="AL1837" s="229">
        <f t="shared" si="532"/>
        <v>0</v>
      </c>
      <c r="AM1837" s="204"/>
      <c r="AN1837" s="230" t="s">
        <v>41</v>
      </c>
      <c r="AO1837" s="231" t="s">
        <v>41</v>
      </c>
      <c r="AP1837" s="245" t="s">
        <v>41</v>
      </c>
      <c r="AQ1837" s="233" t="s">
        <v>41</v>
      </c>
      <c r="AR1837" s="234" t="s">
        <v>41</v>
      </c>
      <c r="AS1837" s="235"/>
      <c r="AT1837" s="236"/>
      <c r="AU1837" s="237"/>
      <c r="AV1837" s="238">
        <v>118</v>
      </c>
      <c r="AW1837" s="239">
        <f>'[1]Nastavení cen'!$H$17</f>
        <v>390</v>
      </c>
      <c r="AX1837" s="240"/>
    </row>
    <row r="1838" spans="1:50" ht="17.25" hidden="1" customHeight="1" x14ac:dyDescent="0.3">
      <c r="A1838" s="213"/>
      <c r="B1838" s="214"/>
      <c r="C1838" s="215"/>
      <c r="D1838" s="186"/>
      <c r="E1838" s="184"/>
      <c r="F1838" s="185"/>
      <c r="G1838" s="186"/>
      <c r="H1838" s="186"/>
      <c r="I1838" s="187"/>
      <c r="J1838" s="188"/>
      <c r="K1838" s="216"/>
      <c r="L1838" s="186"/>
      <c r="M1838" s="186"/>
      <c r="N1838" s="187"/>
      <c r="O1838" s="191"/>
      <c r="P1838" s="464" t="s">
        <v>1497</v>
      </c>
      <c r="Q1838" s="218"/>
      <c r="R1838" s="219">
        <f t="shared" si="527"/>
        <v>0</v>
      </c>
      <c r="S1838" s="219">
        <f t="shared" si="528"/>
        <v>7</v>
      </c>
      <c r="T1838" s="195"/>
      <c r="U1838" s="196">
        <v>5</v>
      </c>
      <c r="V1838" s="89">
        <f t="shared" si="560"/>
        <v>0</v>
      </c>
      <c r="W1838" s="220" t="s">
        <v>1960</v>
      </c>
      <c r="X1838" s="221" t="s">
        <v>1967</v>
      </c>
      <c r="Y1838" s="222" t="s">
        <v>1968</v>
      </c>
      <c r="Z1838" s="199"/>
      <c r="AA1838" s="218"/>
      <c r="AB1838" s="223">
        <v>0</v>
      </c>
      <c r="AC1838" s="224" t="s">
        <v>40</v>
      </c>
      <c r="AD1838" s="225">
        <f t="shared" si="529"/>
        <v>462</v>
      </c>
      <c r="AE1838" s="226">
        <f>CEILING(AD1838+AD1838*'[1]Nastavení cen'!$J$17,1)</f>
        <v>675</v>
      </c>
      <c r="AF1838" s="226">
        <f t="shared" si="530"/>
        <v>0</v>
      </c>
      <c r="AG1838" s="227">
        <f>CEILING(AX1838+(AX1838*'[1]Nastavení cen'!$G$17),1)</f>
        <v>2000</v>
      </c>
      <c r="AH1838" s="227">
        <f>CEILING(AG1838*'[1]Nastavení cen'!$K$17,1)+AG1838</f>
        <v>2600</v>
      </c>
      <c r="AI1838" s="227">
        <f t="shared" ref="AI1838:AI1839" si="636">(AB1838*AH1838)</f>
        <v>0</v>
      </c>
      <c r="AJ1838" s="228">
        <f t="shared" si="531"/>
        <v>3275</v>
      </c>
      <c r="AK1838" s="218"/>
      <c r="AL1838" s="229">
        <f t="shared" si="532"/>
        <v>0</v>
      </c>
      <c r="AM1838" s="204"/>
      <c r="AN1838" s="230">
        <v>5</v>
      </c>
      <c r="AO1838" s="231">
        <f t="shared" ref="AO1838:AO1839" si="637">AB1838*AN1838</f>
        <v>0</v>
      </c>
      <c r="AP1838" s="232">
        <v>0.05</v>
      </c>
      <c r="AQ1838" s="233" t="s">
        <v>41</v>
      </c>
      <c r="AR1838" s="234">
        <f t="shared" ref="AR1838:AR1839" si="638">AO1838*AP1838</f>
        <v>0</v>
      </c>
      <c r="AS1838" s="235"/>
      <c r="AT1838" s="236"/>
      <c r="AU1838" s="237"/>
      <c r="AV1838" s="238">
        <v>71</v>
      </c>
      <c r="AW1838" s="239">
        <f>'[1]Nastavení cen'!$H$17</f>
        <v>390</v>
      </c>
      <c r="AX1838" s="240">
        <v>2000</v>
      </c>
    </row>
    <row r="1839" spans="1:50" ht="17.25" hidden="1" customHeight="1" x14ac:dyDescent="0.3">
      <c r="A1839" s="213"/>
      <c r="B1839" s="214"/>
      <c r="C1839" s="215"/>
      <c r="D1839" s="186"/>
      <c r="E1839" s="184"/>
      <c r="F1839" s="185"/>
      <c r="G1839" s="186"/>
      <c r="H1839" s="186"/>
      <c r="I1839" s="187"/>
      <c r="J1839" s="188"/>
      <c r="K1839" s="216"/>
      <c r="L1839" s="186"/>
      <c r="M1839" s="186"/>
      <c r="N1839" s="187"/>
      <c r="O1839" s="191"/>
      <c r="P1839" s="464" t="s">
        <v>1497</v>
      </c>
      <c r="Q1839" s="218"/>
      <c r="R1839" s="219">
        <f t="shared" si="527"/>
        <v>0</v>
      </c>
      <c r="S1839" s="219">
        <f t="shared" si="528"/>
        <v>7</v>
      </c>
      <c r="T1839" s="195"/>
      <c r="U1839" s="196">
        <v>5</v>
      </c>
      <c r="V1839" s="89">
        <f t="shared" si="560"/>
        <v>0</v>
      </c>
      <c r="W1839" s="220" t="s">
        <v>1960</v>
      </c>
      <c r="X1839" s="221" t="s">
        <v>1967</v>
      </c>
      <c r="Y1839" s="222" t="s">
        <v>1969</v>
      </c>
      <c r="Z1839" s="199"/>
      <c r="AA1839" s="218"/>
      <c r="AB1839" s="223">
        <v>0</v>
      </c>
      <c r="AC1839" s="224" t="s">
        <v>40</v>
      </c>
      <c r="AD1839" s="225">
        <f t="shared" si="529"/>
        <v>462</v>
      </c>
      <c r="AE1839" s="226">
        <f>CEILING(AD1839+AD1839*'[1]Nastavení cen'!$J$17,1)</f>
        <v>675</v>
      </c>
      <c r="AF1839" s="226">
        <f t="shared" si="530"/>
        <v>0</v>
      </c>
      <c r="AG1839" s="227">
        <f>CEILING(AX1839+(AX1839*'[1]Nastavení cen'!$G$17),1)</f>
        <v>4000</v>
      </c>
      <c r="AH1839" s="227">
        <f>CEILING(AG1839*'[1]Nastavení cen'!$K$17,1)+AG1839</f>
        <v>5200</v>
      </c>
      <c r="AI1839" s="227">
        <f t="shared" si="636"/>
        <v>0</v>
      </c>
      <c r="AJ1839" s="228">
        <f t="shared" si="531"/>
        <v>5875</v>
      </c>
      <c r="AK1839" s="218"/>
      <c r="AL1839" s="229">
        <f t="shared" si="532"/>
        <v>0</v>
      </c>
      <c r="AM1839" s="204"/>
      <c r="AN1839" s="230">
        <v>5</v>
      </c>
      <c r="AO1839" s="231">
        <f t="shared" si="637"/>
        <v>0</v>
      </c>
      <c r="AP1839" s="232">
        <v>0.05</v>
      </c>
      <c r="AQ1839" s="233" t="s">
        <v>41</v>
      </c>
      <c r="AR1839" s="234">
        <f t="shared" si="638"/>
        <v>0</v>
      </c>
      <c r="AS1839" s="235"/>
      <c r="AT1839" s="236"/>
      <c r="AU1839" s="237"/>
      <c r="AV1839" s="238">
        <v>71</v>
      </c>
      <c r="AW1839" s="239">
        <f>'[1]Nastavení cen'!$H$17</f>
        <v>390</v>
      </c>
      <c r="AX1839" s="240">
        <v>4000</v>
      </c>
    </row>
    <row r="1840" spans="1:50" ht="17.25" hidden="1" customHeight="1" x14ac:dyDescent="0.3">
      <c r="A1840" s="213"/>
      <c r="B1840" s="214"/>
      <c r="C1840" s="215"/>
      <c r="D1840" s="186"/>
      <c r="E1840" s="184"/>
      <c r="F1840" s="185"/>
      <c r="G1840" s="186"/>
      <c r="H1840" s="186"/>
      <c r="I1840" s="187"/>
      <c r="J1840" s="188"/>
      <c r="K1840" s="216"/>
      <c r="L1840" s="186"/>
      <c r="M1840" s="186"/>
      <c r="N1840" s="187"/>
      <c r="O1840" s="191"/>
      <c r="P1840" s="464" t="s">
        <v>1497</v>
      </c>
      <c r="Q1840" s="218"/>
      <c r="R1840" s="219">
        <f t="shared" si="527"/>
        <v>0</v>
      </c>
      <c r="S1840" s="219">
        <f t="shared" si="528"/>
        <v>7</v>
      </c>
      <c r="T1840" s="195"/>
      <c r="U1840" s="196">
        <v>4</v>
      </c>
      <c r="V1840" s="89">
        <f t="shared" si="560"/>
        <v>0</v>
      </c>
      <c r="W1840" s="220" t="s">
        <v>1960</v>
      </c>
      <c r="X1840" s="221" t="s">
        <v>1967</v>
      </c>
      <c r="Y1840" s="222" t="s">
        <v>43</v>
      </c>
      <c r="Z1840" s="199"/>
      <c r="AA1840" s="218"/>
      <c r="AB1840" s="223">
        <v>0</v>
      </c>
      <c r="AC1840" s="224" t="s">
        <v>40</v>
      </c>
      <c r="AD1840" s="225">
        <f t="shared" si="529"/>
        <v>462</v>
      </c>
      <c r="AE1840" s="226">
        <f>CEILING(AD1840+AD1840*'[1]Nastavení cen'!$J$17,1)</f>
        <v>675</v>
      </c>
      <c r="AF1840" s="226">
        <f t="shared" si="530"/>
        <v>0</v>
      </c>
      <c r="AG1840" s="227"/>
      <c r="AH1840" s="227"/>
      <c r="AI1840" s="227"/>
      <c r="AJ1840" s="228">
        <f t="shared" si="531"/>
        <v>675</v>
      </c>
      <c r="AK1840" s="218"/>
      <c r="AL1840" s="229">
        <f t="shared" si="532"/>
        <v>0</v>
      </c>
      <c r="AM1840" s="204"/>
      <c r="AN1840" s="230" t="s">
        <v>41</v>
      </c>
      <c r="AO1840" s="231" t="s">
        <v>41</v>
      </c>
      <c r="AP1840" s="245" t="s">
        <v>41</v>
      </c>
      <c r="AQ1840" s="233" t="s">
        <v>41</v>
      </c>
      <c r="AR1840" s="234" t="s">
        <v>41</v>
      </c>
      <c r="AS1840" s="235"/>
      <c r="AT1840" s="236"/>
      <c r="AU1840" s="237"/>
      <c r="AV1840" s="238">
        <v>71</v>
      </c>
      <c r="AW1840" s="239">
        <f>'[1]Nastavení cen'!$H$17</f>
        <v>390</v>
      </c>
      <c r="AX1840" s="240"/>
    </row>
    <row r="1841" spans="1:50" ht="17.25" hidden="1" customHeight="1" x14ac:dyDescent="0.3">
      <c r="A1841" s="213"/>
      <c r="B1841" s="214"/>
      <c r="C1841" s="215"/>
      <c r="D1841" s="186"/>
      <c r="E1841" s="184"/>
      <c r="F1841" s="185"/>
      <c r="G1841" s="186"/>
      <c r="H1841" s="186"/>
      <c r="I1841" s="187"/>
      <c r="J1841" s="188"/>
      <c r="K1841" s="216"/>
      <c r="L1841" s="186"/>
      <c r="M1841" s="186"/>
      <c r="N1841" s="187"/>
      <c r="O1841" s="191"/>
      <c r="P1841" s="464" t="s">
        <v>1497</v>
      </c>
      <c r="Q1841" s="218"/>
      <c r="R1841" s="219">
        <f t="shared" si="527"/>
        <v>0</v>
      </c>
      <c r="S1841" s="219">
        <f t="shared" si="528"/>
        <v>7</v>
      </c>
      <c r="T1841" s="195"/>
      <c r="U1841" s="196">
        <v>5</v>
      </c>
      <c r="V1841" s="89">
        <f t="shared" si="560"/>
        <v>0</v>
      </c>
      <c r="W1841" s="220" t="s">
        <v>1960</v>
      </c>
      <c r="X1841" s="221" t="s">
        <v>1970</v>
      </c>
      <c r="Y1841" s="222" t="s">
        <v>1971</v>
      </c>
      <c r="Z1841" s="199"/>
      <c r="AA1841" s="218"/>
      <c r="AB1841" s="223">
        <v>0</v>
      </c>
      <c r="AC1841" s="224" t="s">
        <v>40</v>
      </c>
      <c r="AD1841" s="225">
        <f t="shared" si="529"/>
        <v>462</v>
      </c>
      <c r="AE1841" s="226">
        <f>CEILING(AD1841+AD1841*'[1]Nastavení cen'!$J$17,1)</f>
        <v>675</v>
      </c>
      <c r="AF1841" s="226">
        <f t="shared" si="530"/>
        <v>0</v>
      </c>
      <c r="AG1841" s="227">
        <f>CEILING(AX1841+(AX1841*'[1]Nastavení cen'!$G$17),1)</f>
        <v>5000</v>
      </c>
      <c r="AH1841" s="227">
        <f>CEILING(AG1841*'[1]Nastavení cen'!$K$17,1)+AG1841</f>
        <v>6500</v>
      </c>
      <c r="AI1841" s="227">
        <f t="shared" ref="AI1841:AI1842" si="639">(AB1841*AH1841)</f>
        <v>0</v>
      </c>
      <c r="AJ1841" s="228">
        <f t="shared" si="531"/>
        <v>7175</v>
      </c>
      <c r="AK1841" s="218"/>
      <c r="AL1841" s="229">
        <f t="shared" si="532"/>
        <v>0</v>
      </c>
      <c r="AM1841" s="204"/>
      <c r="AN1841" s="230">
        <v>5</v>
      </c>
      <c r="AO1841" s="231">
        <f t="shared" ref="AO1841:AO1842" si="640">AB1841*AN1841</f>
        <v>0</v>
      </c>
      <c r="AP1841" s="232">
        <v>0.05</v>
      </c>
      <c r="AQ1841" s="233" t="s">
        <v>41</v>
      </c>
      <c r="AR1841" s="234">
        <f t="shared" ref="AR1841:AR1842" si="641">AO1841*AP1841</f>
        <v>0</v>
      </c>
      <c r="AS1841" s="235"/>
      <c r="AT1841" s="236"/>
      <c r="AU1841" s="237"/>
      <c r="AV1841" s="238">
        <v>71</v>
      </c>
      <c r="AW1841" s="239">
        <f>'[1]Nastavení cen'!$H$17</f>
        <v>390</v>
      </c>
      <c r="AX1841" s="240">
        <v>5000</v>
      </c>
    </row>
    <row r="1842" spans="1:50" ht="17.25" hidden="1" customHeight="1" x14ac:dyDescent="0.3">
      <c r="A1842" s="213"/>
      <c r="B1842" s="214"/>
      <c r="C1842" s="215"/>
      <c r="D1842" s="186"/>
      <c r="E1842" s="184"/>
      <c r="F1842" s="185"/>
      <c r="G1842" s="186"/>
      <c r="H1842" s="186"/>
      <c r="I1842" s="187"/>
      <c r="J1842" s="188"/>
      <c r="K1842" s="216"/>
      <c r="L1842" s="186"/>
      <c r="M1842" s="186"/>
      <c r="N1842" s="187"/>
      <c r="O1842" s="191"/>
      <c r="P1842" s="464" t="s">
        <v>1497</v>
      </c>
      <c r="Q1842" s="218"/>
      <c r="R1842" s="219">
        <f t="shared" si="527"/>
        <v>0</v>
      </c>
      <c r="S1842" s="219">
        <f t="shared" si="528"/>
        <v>7</v>
      </c>
      <c r="T1842" s="195"/>
      <c r="U1842" s="196">
        <v>5</v>
      </c>
      <c r="V1842" s="89">
        <f t="shared" si="560"/>
        <v>0</v>
      </c>
      <c r="W1842" s="220" t="s">
        <v>1960</v>
      </c>
      <c r="X1842" s="221" t="s">
        <v>1970</v>
      </c>
      <c r="Y1842" s="222" t="s">
        <v>1972</v>
      </c>
      <c r="Z1842" s="199"/>
      <c r="AA1842" s="218"/>
      <c r="AB1842" s="223">
        <v>0</v>
      </c>
      <c r="AC1842" s="224" t="s">
        <v>40</v>
      </c>
      <c r="AD1842" s="225">
        <f t="shared" si="529"/>
        <v>462</v>
      </c>
      <c r="AE1842" s="226">
        <f>CEILING(AD1842+AD1842*'[1]Nastavení cen'!$J$17,1)</f>
        <v>675</v>
      </c>
      <c r="AF1842" s="226">
        <f t="shared" si="530"/>
        <v>0</v>
      </c>
      <c r="AG1842" s="227">
        <f>CEILING(AX1842+(AX1842*'[1]Nastavení cen'!$G$17),1)</f>
        <v>10000</v>
      </c>
      <c r="AH1842" s="227">
        <f>CEILING(AG1842*'[1]Nastavení cen'!$K$17,1)+AG1842</f>
        <v>13000</v>
      </c>
      <c r="AI1842" s="227">
        <f t="shared" si="639"/>
        <v>0</v>
      </c>
      <c r="AJ1842" s="228">
        <f t="shared" si="531"/>
        <v>13675</v>
      </c>
      <c r="AK1842" s="218"/>
      <c r="AL1842" s="229">
        <f t="shared" si="532"/>
        <v>0</v>
      </c>
      <c r="AM1842" s="204"/>
      <c r="AN1842" s="230">
        <v>5</v>
      </c>
      <c r="AO1842" s="231">
        <f t="shared" si="640"/>
        <v>0</v>
      </c>
      <c r="AP1842" s="232">
        <v>0.05</v>
      </c>
      <c r="AQ1842" s="233" t="s">
        <v>41</v>
      </c>
      <c r="AR1842" s="234">
        <f t="shared" si="641"/>
        <v>0</v>
      </c>
      <c r="AS1842" s="235"/>
      <c r="AT1842" s="236"/>
      <c r="AU1842" s="237"/>
      <c r="AV1842" s="238">
        <v>71</v>
      </c>
      <c r="AW1842" s="239">
        <f>'[1]Nastavení cen'!$H$17</f>
        <v>390</v>
      </c>
      <c r="AX1842" s="240">
        <v>10000</v>
      </c>
    </row>
    <row r="1843" spans="1:50" ht="17.25" hidden="1" customHeight="1" x14ac:dyDescent="0.3">
      <c r="A1843" s="213"/>
      <c r="B1843" s="214"/>
      <c r="C1843" s="215"/>
      <c r="D1843" s="186"/>
      <c r="E1843" s="184"/>
      <c r="F1843" s="185"/>
      <c r="G1843" s="186"/>
      <c r="H1843" s="186"/>
      <c r="I1843" s="187"/>
      <c r="J1843" s="188"/>
      <c r="K1843" s="216"/>
      <c r="L1843" s="186"/>
      <c r="M1843" s="186"/>
      <c r="N1843" s="187"/>
      <c r="O1843" s="191"/>
      <c r="P1843" s="464" t="s">
        <v>1497</v>
      </c>
      <c r="Q1843" s="218"/>
      <c r="R1843" s="219">
        <f t="shared" si="527"/>
        <v>0</v>
      </c>
      <c r="S1843" s="219">
        <f t="shared" si="528"/>
        <v>7</v>
      </c>
      <c r="T1843" s="195"/>
      <c r="U1843" s="196">
        <v>4</v>
      </c>
      <c r="V1843" s="89">
        <f t="shared" si="560"/>
        <v>0</v>
      </c>
      <c r="W1843" s="220" t="s">
        <v>1960</v>
      </c>
      <c r="X1843" s="221" t="s">
        <v>1970</v>
      </c>
      <c r="Y1843" s="222" t="s">
        <v>43</v>
      </c>
      <c r="Z1843" s="199"/>
      <c r="AA1843" s="218"/>
      <c r="AB1843" s="223">
        <v>0</v>
      </c>
      <c r="AC1843" s="224" t="s">
        <v>40</v>
      </c>
      <c r="AD1843" s="225">
        <f t="shared" si="529"/>
        <v>462</v>
      </c>
      <c r="AE1843" s="226">
        <f>CEILING(AD1843+AD1843*'[1]Nastavení cen'!$J$17,1)</f>
        <v>675</v>
      </c>
      <c r="AF1843" s="226">
        <f t="shared" si="530"/>
        <v>0</v>
      </c>
      <c r="AG1843" s="227"/>
      <c r="AH1843" s="227"/>
      <c r="AI1843" s="227"/>
      <c r="AJ1843" s="228">
        <f t="shared" si="531"/>
        <v>675</v>
      </c>
      <c r="AK1843" s="218"/>
      <c r="AL1843" s="229">
        <f t="shared" si="532"/>
        <v>0</v>
      </c>
      <c r="AM1843" s="204"/>
      <c r="AN1843" s="230" t="s">
        <v>41</v>
      </c>
      <c r="AO1843" s="231" t="s">
        <v>41</v>
      </c>
      <c r="AP1843" s="245" t="s">
        <v>41</v>
      </c>
      <c r="AQ1843" s="233" t="s">
        <v>41</v>
      </c>
      <c r="AR1843" s="234" t="s">
        <v>41</v>
      </c>
      <c r="AS1843" s="235"/>
      <c r="AT1843" s="236"/>
      <c r="AU1843" s="237"/>
      <c r="AV1843" s="238">
        <v>71</v>
      </c>
      <c r="AW1843" s="239">
        <f>'[1]Nastavení cen'!$H$17</f>
        <v>390</v>
      </c>
      <c r="AX1843" s="240"/>
    </row>
    <row r="1844" spans="1:50" ht="17.25" hidden="1" customHeight="1" x14ac:dyDescent="0.3">
      <c r="A1844" s="213"/>
      <c r="B1844" s="214"/>
      <c r="C1844" s="215"/>
      <c r="D1844" s="186"/>
      <c r="E1844" s="184"/>
      <c r="F1844" s="185"/>
      <c r="G1844" s="186"/>
      <c r="H1844" s="186"/>
      <c r="I1844" s="187"/>
      <c r="J1844" s="188"/>
      <c r="K1844" s="216"/>
      <c r="L1844" s="186"/>
      <c r="M1844" s="186"/>
      <c r="N1844" s="187"/>
      <c r="O1844" s="191"/>
      <c r="P1844" s="464" t="s">
        <v>1497</v>
      </c>
      <c r="Q1844" s="218"/>
      <c r="R1844" s="219">
        <f t="shared" si="527"/>
        <v>0</v>
      </c>
      <c r="S1844" s="219">
        <f t="shared" si="528"/>
        <v>7</v>
      </c>
      <c r="T1844" s="195"/>
      <c r="U1844" s="196">
        <v>5</v>
      </c>
      <c r="V1844" s="89">
        <f t="shared" si="560"/>
        <v>0</v>
      </c>
      <c r="W1844" s="220" t="s">
        <v>1960</v>
      </c>
      <c r="X1844" s="221" t="s">
        <v>1973</v>
      </c>
      <c r="Y1844" s="222" t="s">
        <v>1974</v>
      </c>
      <c r="Z1844" s="199"/>
      <c r="AA1844" s="218"/>
      <c r="AB1844" s="223">
        <v>0</v>
      </c>
      <c r="AC1844" s="224" t="s">
        <v>40</v>
      </c>
      <c r="AD1844" s="225">
        <f t="shared" si="529"/>
        <v>767</v>
      </c>
      <c r="AE1844" s="226">
        <f>CEILING(AD1844+AD1844*'[1]Nastavení cen'!$J$17,1)</f>
        <v>1120</v>
      </c>
      <c r="AF1844" s="226">
        <f t="shared" si="530"/>
        <v>0</v>
      </c>
      <c r="AG1844" s="227">
        <f>CEILING(AX1844+(AX1844*'[1]Nastavení cen'!$G$17),1)</f>
        <v>4000</v>
      </c>
      <c r="AH1844" s="227">
        <f>CEILING(AG1844*'[1]Nastavení cen'!$K$17,1)+AG1844</f>
        <v>5200</v>
      </c>
      <c r="AI1844" s="227">
        <f t="shared" ref="AI1844:AI1845" si="642">(AB1844*AH1844)</f>
        <v>0</v>
      </c>
      <c r="AJ1844" s="228">
        <f t="shared" si="531"/>
        <v>6320</v>
      </c>
      <c r="AK1844" s="218"/>
      <c r="AL1844" s="229">
        <f t="shared" si="532"/>
        <v>0</v>
      </c>
      <c r="AM1844" s="204"/>
      <c r="AN1844" s="230">
        <v>10</v>
      </c>
      <c r="AO1844" s="231">
        <f t="shared" ref="AO1844:AO1845" si="643">AB1844*AN1844</f>
        <v>0</v>
      </c>
      <c r="AP1844" s="232">
        <v>0.05</v>
      </c>
      <c r="AQ1844" s="233" t="s">
        <v>41</v>
      </c>
      <c r="AR1844" s="234">
        <f t="shared" ref="AR1844:AR1845" si="644">AO1844*AP1844</f>
        <v>0</v>
      </c>
      <c r="AS1844" s="235"/>
      <c r="AT1844" s="236"/>
      <c r="AU1844" s="237"/>
      <c r="AV1844" s="238">
        <v>118</v>
      </c>
      <c r="AW1844" s="239">
        <f>'[1]Nastavení cen'!$H$17</f>
        <v>390</v>
      </c>
      <c r="AX1844" s="240">
        <v>4000</v>
      </c>
    </row>
    <row r="1845" spans="1:50" ht="17.25" hidden="1" customHeight="1" x14ac:dyDescent="0.3">
      <c r="A1845" s="213"/>
      <c r="B1845" s="214"/>
      <c r="C1845" s="215"/>
      <c r="D1845" s="186"/>
      <c r="E1845" s="184"/>
      <c r="F1845" s="185"/>
      <c r="G1845" s="186"/>
      <c r="H1845" s="186"/>
      <c r="I1845" s="187"/>
      <c r="J1845" s="188"/>
      <c r="K1845" s="216"/>
      <c r="L1845" s="186"/>
      <c r="M1845" s="186"/>
      <c r="N1845" s="187"/>
      <c r="O1845" s="191"/>
      <c r="P1845" s="464" t="s">
        <v>1497</v>
      </c>
      <c r="Q1845" s="218"/>
      <c r="R1845" s="219">
        <f t="shared" si="527"/>
        <v>0</v>
      </c>
      <c r="S1845" s="219">
        <f t="shared" si="528"/>
        <v>7</v>
      </c>
      <c r="T1845" s="195"/>
      <c r="U1845" s="196">
        <v>5</v>
      </c>
      <c r="V1845" s="89">
        <f t="shared" si="560"/>
        <v>0</v>
      </c>
      <c r="W1845" s="220" t="s">
        <v>1960</v>
      </c>
      <c r="X1845" s="221" t="s">
        <v>1973</v>
      </c>
      <c r="Y1845" s="222" t="s">
        <v>1975</v>
      </c>
      <c r="Z1845" s="199"/>
      <c r="AA1845" s="218"/>
      <c r="AB1845" s="223">
        <v>0</v>
      </c>
      <c r="AC1845" s="224" t="s">
        <v>40</v>
      </c>
      <c r="AD1845" s="225">
        <f t="shared" si="529"/>
        <v>767</v>
      </c>
      <c r="AE1845" s="226">
        <f>CEILING(AD1845+AD1845*'[1]Nastavení cen'!$J$17,1)</f>
        <v>1120</v>
      </c>
      <c r="AF1845" s="226">
        <f t="shared" si="530"/>
        <v>0</v>
      </c>
      <c r="AG1845" s="227">
        <f>CEILING(AX1845+(AX1845*'[1]Nastavení cen'!$G$17),1)</f>
        <v>8000</v>
      </c>
      <c r="AH1845" s="227">
        <f>CEILING(AG1845*'[1]Nastavení cen'!$K$17,1)+AG1845</f>
        <v>10400</v>
      </c>
      <c r="AI1845" s="227">
        <f t="shared" si="642"/>
        <v>0</v>
      </c>
      <c r="AJ1845" s="228">
        <f t="shared" si="531"/>
        <v>11520</v>
      </c>
      <c r="AK1845" s="218"/>
      <c r="AL1845" s="229">
        <f t="shared" si="532"/>
        <v>0</v>
      </c>
      <c r="AM1845" s="204"/>
      <c r="AN1845" s="230">
        <v>10</v>
      </c>
      <c r="AO1845" s="231">
        <f t="shared" si="643"/>
        <v>0</v>
      </c>
      <c r="AP1845" s="232">
        <v>0.05</v>
      </c>
      <c r="AQ1845" s="233" t="s">
        <v>41</v>
      </c>
      <c r="AR1845" s="234">
        <f t="shared" si="644"/>
        <v>0</v>
      </c>
      <c r="AS1845" s="235"/>
      <c r="AT1845" s="236"/>
      <c r="AU1845" s="237"/>
      <c r="AV1845" s="238">
        <v>118</v>
      </c>
      <c r="AW1845" s="239">
        <f>'[1]Nastavení cen'!$H$17</f>
        <v>390</v>
      </c>
      <c r="AX1845" s="240">
        <v>8000</v>
      </c>
    </row>
    <row r="1846" spans="1:50" ht="17.25" hidden="1" customHeight="1" x14ac:dyDescent="0.3">
      <c r="A1846" s="213"/>
      <c r="B1846" s="214"/>
      <c r="C1846" s="215"/>
      <c r="D1846" s="186"/>
      <c r="E1846" s="184"/>
      <c r="F1846" s="185"/>
      <c r="G1846" s="186"/>
      <c r="H1846" s="186"/>
      <c r="I1846" s="187"/>
      <c r="J1846" s="188"/>
      <c r="K1846" s="216"/>
      <c r="L1846" s="186"/>
      <c r="M1846" s="186"/>
      <c r="N1846" s="187"/>
      <c r="O1846" s="191"/>
      <c r="P1846" s="464" t="s">
        <v>1497</v>
      </c>
      <c r="Q1846" s="218"/>
      <c r="R1846" s="219">
        <f t="shared" si="527"/>
        <v>0</v>
      </c>
      <c r="S1846" s="219">
        <f t="shared" si="528"/>
        <v>7</v>
      </c>
      <c r="T1846" s="195"/>
      <c r="U1846" s="196">
        <v>4</v>
      </c>
      <c r="V1846" s="89">
        <f t="shared" si="560"/>
        <v>0</v>
      </c>
      <c r="W1846" s="220" t="s">
        <v>1960</v>
      </c>
      <c r="X1846" s="221" t="s">
        <v>1973</v>
      </c>
      <c r="Y1846" s="222" t="s">
        <v>43</v>
      </c>
      <c r="Z1846" s="199"/>
      <c r="AA1846" s="218"/>
      <c r="AB1846" s="223">
        <v>0</v>
      </c>
      <c r="AC1846" s="224" t="s">
        <v>40</v>
      </c>
      <c r="AD1846" s="225">
        <f t="shared" si="529"/>
        <v>767</v>
      </c>
      <c r="AE1846" s="226">
        <f>CEILING(AD1846+AD1846*'[1]Nastavení cen'!$J$17,1)</f>
        <v>1120</v>
      </c>
      <c r="AF1846" s="226">
        <f t="shared" si="530"/>
        <v>0</v>
      </c>
      <c r="AG1846" s="227"/>
      <c r="AH1846" s="227"/>
      <c r="AI1846" s="227"/>
      <c r="AJ1846" s="228">
        <f t="shared" si="531"/>
        <v>1120</v>
      </c>
      <c r="AK1846" s="218"/>
      <c r="AL1846" s="229">
        <f t="shared" si="532"/>
        <v>0</v>
      </c>
      <c r="AM1846" s="204"/>
      <c r="AN1846" s="230" t="s">
        <v>41</v>
      </c>
      <c r="AO1846" s="231" t="s">
        <v>41</v>
      </c>
      <c r="AP1846" s="245" t="s">
        <v>41</v>
      </c>
      <c r="AQ1846" s="233" t="s">
        <v>41</v>
      </c>
      <c r="AR1846" s="234" t="s">
        <v>41</v>
      </c>
      <c r="AS1846" s="235"/>
      <c r="AT1846" s="236"/>
      <c r="AU1846" s="237"/>
      <c r="AV1846" s="238">
        <v>118</v>
      </c>
      <c r="AW1846" s="239">
        <f>'[1]Nastavení cen'!$H$17</f>
        <v>390</v>
      </c>
      <c r="AX1846" s="240"/>
    </row>
    <row r="1847" spans="1:50" ht="25.05" customHeight="1" x14ac:dyDescent="0.3">
      <c r="A1847" s="213"/>
      <c r="B1847" s="214"/>
      <c r="C1847" s="215"/>
      <c r="D1847" s="186"/>
      <c r="E1847" s="184"/>
      <c r="F1847" s="185"/>
      <c r="G1847" s="186"/>
      <c r="H1847" s="186"/>
      <c r="I1847" s="187"/>
      <c r="J1847" s="188"/>
      <c r="K1847" s="216"/>
      <c r="L1847" s="186"/>
      <c r="M1847" s="186"/>
      <c r="N1847" s="187"/>
      <c r="O1847" s="191"/>
      <c r="P1847" s="464" t="s">
        <v>1497</v>
      </c>
      <c r="Q1847" s="218"/>
      <c r="R1847" s="219">
        <f t="shared" si="527"/>
        <v>0</v>
      </c>
      <c r="S1847" s="219">
        <f t="shared" si="528"/>
        <v>7</v>
      </c>
      <c r="T1847" s="195">
        <v>60</v>
      </c>
      <c r="U1847" s="196">
        <v>5</v>
      </c>
      <c r="V1847" s="89">
        <f t="shared" si="560"/>
        <v>0</v>
      </c>
      <c r="W1847" s="220" t="s">
        <v>1960</v>
      </c>
      <c r="X1847" s="221" t="s">
        <v>1976</v>
      </c>
      <c r="Y1847" s="222" t="s">
        <v>1977</v>
      </c>
      <c r="Z1847" s="199"/>
      <c r="AA1847" s="218"/>
      <c r="AB1847" s="223">
        <v>1</v>
      </c>
      <c r="AC1847" s="224" t="s">
        <v>40</v>
      </c>
      <c r="AD1847" s="225">
        <f t="shared" si="529"/>
        <v>293</v>
      </c>
      <c r="AE1847" s="226"/>
      <c r="AF1847" s="226">
        <f t="shared" si="530"/>
        <v>0</v>
      </c>
      <c r="AG1847" s="227">
        <f>CEILING(AX1847+(AX1847*'[1]Nastavení cen'!$G$17),1)</f>
        <v>500</v>
      </c>
      <c r="AH1847" s="227"/>
      <c r="AI1847" s="227">
        <f t="shared" ref="AI1847:AI1848" si="645">(AB1847*AH1847)</f>
        <v>0</v>
      </c>
      <c r="AJ1847" s="228">
        <f t="shared" si="531"/>
        <v>0</v>
      </c>
      <c r="AK1847" s="218"/>
      <c r="AL1847" s="229">
        <f t="shared" si="532"/>
        <v>0</v>
      </c>
      <c r="AM1847" s="204"/>
      <c r="AN1847" s="230">
        <v>1</v>
      </c>
      <c r="AO1847" s="231">
        <f t="shared" ref="AO1847:AO1848" si="646">AB1847*AN1847</f>
        <v>1</v>
      </c>
      <c r="AP1847" s="232">
        <v>0.05</v>
      </c>
      <c r="AQ1847" s="233" t="s">
        <v>41</v>
      </c>
      <c r="AR1847" s="234">
        <f t="shared" ref="AR1847:AR1848" si="647">AO1847*AP1847</f>
        <v>0.05</v>
      </c>
      <c r="AS1847" s="235"/>
      <c r="AT1847" s="236"/>
      <c r="AU1847" s="237"/>
      <c r="AV1847" s="238">
        <v>45</v>
      </c>
      <c r="AW1847" s="239">
        <f>'[1]Nastavení cen'!$H$17</f>
        <v>390</v>
      </c>
      <c r="AX1847" s="240">
        <v>500</v>
      </c>
    </row>
    <row r="1848" spans="1:50" ht="17.25" hidden="1" customHeight="1" x14ac:dyDescent="0.3">
      <c r="A1848" s="213"/>
      <c r="B1848" s="214"/>
      <c r="C1848" s="215"/>
      <c r="D1848" s="186"/>
      <c r="E1848" s="184"/>
      <c r="F1848" s="185"/>
      <c r="G1848" s="186"/>
      <c r="H1848" s="186"/>
      <c r="I1848" s="187"/>
      <c r="J1848" s="188"/>
      <c r="K1848" s="216"/>
      <c r="L1848" s="186"/>
      <c r="M1848" s="186"/>
      <c r="N1848" s="187"/>
      <c r="O1848" s="191"/>
      <c r="P1848" s="464" t="s">
        <v>1497</v>
      </c>
      <c r="Q1848" s="218"/>
      <c r="R1848" s="219">
        <f t="shared" ref="R1848:R1905" si="648">$R$1592</f>
        <v>0</v>
      </c>
      <c r="S1848" s="219">
        <f t="shared" ref="S1848:S1905" si="649">$S$1592</f>
        <v>7</v>
      </c>
      <c r="T1848" s="195"/>
      <c r="U1848" s="196">
        <v>5</v>
      </c>
      <c r="V1848" s="89">
        <f t="shared" si="560"/>
        <v>0</v>
      </c>
      <c r="W1848" s="220" t="s">
        <v>1960</v>
      </c>
      <c r="X1848" s="221" t="s">
        <v>1976</v>
      </c>
      <c r="Y1848" s="222" t="s">
        <v>1978</v>
      </c>
      <c r="Z1848" s="199"/>
      <c r="AA1848" s="218"/>
      <c r="AB1848" s="223">
        <v>0</v>
      </c>
      <c r="AC1848" s="224" t="s">
        <v>40</v>
      </c>
      <c r="AD1848" s="225">
        <f t="shared" ref="AD1848:AD2155" si="650">ROUND(AV1848*(AW1848/60),0)</f>
        <v>293</v>
      </c>
      <c r="AE1848" s="226">
        <f>CEILING(AD1848+AD1848*'[1]Nastavení cen'!$J$17,1)</f>
        <v>428</v>
      </c>
      <c r="AF1848" s="226">
        <f t="shared" ref="AF1848:AF2155" si="651">(AB1848*AE1848)</f>
        <v>0</v>
      </c>
      <c r="AG1848" s="227">
        <f>CEILING(AX1848+(AX1848*'[1]Nastavení cen'!$G$17),1)</f>
        <v>1000</v>
      </c>
      <c r="AH1848" s="227">
        <f>CEILING(AG1848*'[1]Nastavení cen'!$K$17,1)+AG1848</f>
        <v>1300</v>
      </c>
      <c r="AI1848" s="227">
        <f t="shared" si="645"/>
        <v>0</v>
      </c>
      <c r="AJ1848" s="228">
        <f t="shared" ref="AJ1848:AJ2160" si="652">AE1848+AH1848</f>
        <v>1728</v>
      </c>
      <c r="AK1848" s="218"/>
      <c r="AL1848" s="229">
        <f t="shared" ref="AL1848:AL2160" si="653">AF1848+AI1848</f>
        <v>0</v>
      </c>
      <c r="AM1848" s="204"/>
      <c r="AN1848" s="230">
        <v>1</v>
      </c>
      <c r="AO1848" s="231">
        <f t="shared" si="646"/>
        <v>0</v>
      </c>
      <c r="AP1848" s="232">
        <v>0.05</v>
      </c>
      <c r="AQ1848" s="233" t="s">
        <v>41</v>
      </c>
      <c r="AR1848" s="234">
        <f t="shared" si="647"/>
        <v>0</v>
      </c>
      <c r="AS1848" s="235"/>
      <c r="AT1848" s="236"/>
      <c r="AU1848" s="237"/>
      <c r="AV1848" s="238">
        <v>45</v>
      </c>
      <c r="AW1848" s="239">
        <f>'[1]Nastavení cen'!$H$17</f>
        <v>390</v>
      </c>
      <c r="AX1848" s="240">
        <v>1000</v>
      </c>
    </row>
    <row r="1849" spans="1:50" ht="17.25" hidden="1" customHeight="1" x14ac:dyDescent="0.3">
      <c r="A1849" s="213"/>
      <c r="B1849" s="214"/>
      <c r="C1849" s="215"/>
      <c r="D1849" s="186"/>
      <c r="E1849" s="184"/>
      <c r="F1849" s="185"/>
      <c r="G1849" s="186"/>
      <c r="H1849" s="186"/>
      <c r="I1849" s="187"/>
      <c r="J1849" s="188"/>
      <c r="K1849" s="216"/>
      <c r="L1849" s="186"/>
      <c r="M1849" s="186"/>
      <c r="N1849" s="187"/>
      <c r="O1849" s="191"/>
      <c r="P1849" s="464" t="s">
        <v>1497</v>
      </c>
      <c r="Q1849" s="218"/>
      <c r="R1849" s="219">
        <f t="shared" si="648"/>
        <v>0</v>
      </c>
      <c r="S1849" s="219">
        <f t="shared" si="649"/>
        <v>7</v>
      </c>
      <c r="T1849" s="195"/>
      <c r="U1849" s="196">
        <v>4</v>
      </c>
      <c r="V1849" s="89">
        <f t="shared" si="560"/>
        <v>0</v>
      </c>
      <c r="W1849" s="220" t="s">
        <v>1960</v>
      </c>
      <c r="X1849" s="221" t="s">
        <v>1976</v>
      </c>
      <c r="Y1849" s="222" t="s">
        <v>43</v>
      </c>
      <c r="Z1849" s="199"/>
      <c r="AA1849" s="218"/>
      <c r="AB1849" s="223">
        <v>0</v>
      </c>
      <c r="AC1849" s="224" t="s">
        <v>40</v>
      </c>
      <c r="AD1849" s="225">
        <f t="shared" si="650"/>
        <v>293</v>
      </c>
      <c r="AE1849" s="226">
        <f>CEILING(AD1849+AD1849*'[1]Nastavení cen'!$J$17,1)</f>
        <v>428</v>
      </c>
      <c r="AF1849" s="226">
        <f t="shared" si="651"/>
        <v>0</v>
      </c>
      <c r="AG1849" s="227"/>
      <c r="AH1849" s="227"/>
      <c r="AI1849" s="227"/>
      <c r="AJ1849" s="228">
        <f t="shared" si="652"/>
        <v>428</v>
      </c>
      <c r="AK1849" s="218"/>
      <c r="AL1849" s="229">
        <f t="shared" si="653"/>
        <v>0</v>
      </c>
      <c r="AM1849" s="204"/>
      <c r="AN1849" s="230" t="s">
        <v>41</v>
      </c>
      <c r="AO1849" s="231" t="s">
        <v>41</v>
      </c>
      <c r="AP1849" s="245" t="s">
        <v>41</v>
      </c>
      <c r="AQ1849" s="233" t="s">
        <v>41</v>
      </c>
      <c r="AR1849" s="234" t="s">
        <v>41</v>
      </c>
      <c r="AS1849" s="235"/>
      <c r="AT1849" s="236"/>
      <c r="AU1849" s="237"/>
      <c r="AV1849" s="238">
        <v>45</v>
      </c>
      <c r="AW1849" s="239">
        <f>'[1]Nastavení cen'!$H$17</f>
        <v>390</v>
      </c>
      <c r="AX1849" s="240"/>
    </row>
    <row r="1850" spans="1:50" ht="25.05" customHeight="1" x14ac:dyDescent="0.3">
      <c r="A1850" s="213"/>
      <c r="B1850" s="214"/>
      <c r="C1850" s="215"/>
      <c r="D1850" s="186"/>
      <c r="E1850" s="184"/>
      <c r="F1850" s="185"/>
      <c r="G1850" s="186"/>
      <c r="H1850" s="186"/>
      <c r="I1850" s="187"/>
      <c r="J1850" s="188"/>
      <c r="K1850" s="216"/>
      <c r="L1850" s="186"/>
      <c r="M1850" s="186"/>
      <c r="N1850" s="187"/>
      <c r="O1850" s="191"/>
      <c r="P1850" s="464" t="s">
        <v>1497</v>
      </c>
      <c r="Q1850" s="218"/>
      <c r="R1850" s="219">
        <f t="shared" si="648"/>
        <v>0</v>
      </c>
      <c r="S1850" s="219">
        <f t="shared" si="649"/>
        <v>7</v>
      </c>
      <c r="T1850" s="195">
        <v>61</v>
      </c>
      <c r="U1850" s="196">
        <v>5</v>
      </c>
      <c r="V1850" s="89">
        <f t="shared" si="560"/>
        <v>0</v>
      </c>
      <c r="W1850" s="220" t="s">
        <v>1960</v>
      </c>
      <c r="X1850" s="221" t="s">
        <v>1979</v>
      </c>
      <c r="Y1850" s="222" t="s">
        <v>1980</v>
      </c>
      <c r="Z1850" s="199"/>
      <c r="AA1850" s="218"/>
      <c r="AB1850" s="223">
        <v>1</v>
      </c>
      <c r="AC1850" s="224" t="s">
        <v>40</v>
      </c>
      <c r="AD1850" s="225">
        <f t="shared" si="650"/>
        <v>234</v>
      </c>
      <c r="AE1850" s="226"/>
      <c r="AF1850" s="226">
        <f t="shared" si="651"/>
        <v>0</v>
      </c>
      <c r="AG1850" s="227">
        <f>CEILING(AX1850+(AX1850*'[1]Nastavení cen'!$G$17),1)</f>
        <v>500</v>
      </c>
      <c r="AH1850" s="227"/>
      <c r="AI1850" s="227">
        <f t="shared" ref="AI1850:AI1851" si="654">(AB1850*AH1850)</f>
        <v>0</v>
      </c>
      <c r="AJ1850" s="228">
        <f t="shared" si="652"/>
        <v>0</v>
      </c>
      <c r="AK1850" s="218"/>
      <c r="AL1850" s="229">
        <f t="shared" si="653"/>
        <v>0</v>
      </c>
      <c r="AM1850" s="204"/>
      <c r="AN1850" s="230">
        <v>0.2</v>
      </c>
      <c r="AO1850" s="231">
        <f t="shared" ref="AO1850:AO1851" si="655">AB1850*AN1850</f>
        <v>0.2</v>
      </c>
      <c r="AP1850" s="232">
        <v>0.05</v>
      </c>
      <c r="AQ1850" s="233" t="s">
        <v>41</v>
      </c>
      <c r="AR1850" s="234">
        <f t="shared" ref="AR1850:AR1851" si="656">AO1850*AP1850</f>
        <v>1.0000000000000002E-2</v>
      </c>
      <c r="AS1850" s="235"/>
      <c r="AT1850" s="236"/>
      <c r="AU1850" s="237"/>
      <c r="AV1850" s="238">
        <v>36</v>
      </c>
      <c r="AW1850" s="239">
        <f>'[1]Nastavení cen'!$H$17</f>
        <v>390</v>
      </c>
      <c r="AX1850" s="240">
        <v>500</v>
      </c>
    </row>
    <row r="1851" spans="1:50" ht="17.25" hidden="1" customHeight="1" x14ac:dyDescent="0.3">
      <c r="A1851" s="213"/>
      <c r="B1851" s="214"/>
      <c r="C1851" s="215"/>
      <c r="D1851" s="186"/>
      <c r="E1851" s="184"/>
      <c r="F1851" s="185"/>
      <c r="G1851" s="186"/>
      <c r="H1851" s="186"/>
      <c r="I1851" s="187"/>
      <c r="J1851" s="188"/>
      <c r="K1851" s="216"/>
      <c r="L1851" s="186"/>
      <c r="M1851" s="186"/>
      <c r="N1851" s="187"/>
      <c r="O1851" s="191"/>
      <c r="P1851" s="464" t="s">
        <v>1497</v>
      </c>
      <c r="Q1851" s="218"/>
      <c r="R1851" s="219">
        <f t="shared" si="648"/>
        <v>0</v>
      </c>
      <c r="S1851" s="219">
        <f t="shared" si="649"/>
        <v>7</v>
      </c>
      <c r="T1851" s="195"/>
      <c r="U1851" s="196">
        <v>5</v>
      </c>
      <c r="V1851" s="89">
        <f t="shared" si="560"/>
        <v>0</v>
      </c>
      <c r="W1851" s="220" t="s">
        <v>1960</v>
      </c>
      <c r="X1851" s="221" t="s">
        <v>1979</v>
      </c>
      <c r="Y1851" s="222" t="s">
        <v>1981</v>
      </c>
      <c r="Z1851" s="199"/>
      <c r="AA1851" s="218"/>
      <c r="AB1851" s="223">
        <v>0</v>
      </c>
      <c r="AC1851" s="224" t="s">
        <v>40</v>
      </c>
      <c r="AD1851" s="225">
        <f t="shared" si="650"/>
        <v>234</v>
      </c>
      <c r="AE1851" s="226">
        <f>CEILING(AD1851+AD1851*'[1]Nastavení cen'!$J$17,1)</f>
        <v>342</v>
      </c>
      <c r="AF1851" s="226">
        <f t="shared" si="651"/>
        <v>0</v>
      </c>
      <c r="AG1851" s="227">
        <f>CEILING(AX1851+(AX1851*'[1]Nastavení cen'!$G$17),1)</f>
        <v>1000</v>
      </c>
      <c r="AH1851" s="227">
        <f>CEILING(AG1851*'[1]Nastavení cen'!$K$17,1)+AG1851</f>
        <v>1300</v>
      </c>
      <c r="AI1851" s="227">
        <f t="shared" si="654"/>
        <v>0</v>
      </c>
      <c r="AJ1851" s="228">
        <f t="shared" si="652"/>
        <v>1642</v>
      </c>
      <c r="AK1851" s="218"/>
      <c r="AL1851" s="229">
        <f t="shared" si="653"/>
        <v>0</v>
      </c>
      <c r="AM1851" s="204"/>
      <c r="AN1851" s="230">
        <v>0.2</v>
      </c>
      <c r="AO1851" s="231">
        <f t="shared" si="655"/>
        <v>0</v>
      </c>
      <c r="AP1851" s="232">
        <v>0.05</v>
      </c>
      <c r="AQ1851" s="233" t="s">
        <v>41</v>
      </c>
      <c r="AR1851" s="234">
        <f t="shared" si="656"/>
        <v>0</v>
      </c>
      <c r="AS1851" s="235"/>
      <c r="AT1851" s="236"/>
      <c r="AU1851" s="237"/>
      <c r="AV1851" s="238">
        <v>36</v>
      </c>
      <c r="AW1851" s="239">
        <f>'[1]Nastavení cen'!$H$17</f>
        <v>390</v>
      </c>
      <c r="AX1851" s="240">
        <v>1000</v>
      </c>
    </row>
    <row r="1852" spans="1:50" ht="17.25" hidden="1" customHeight="1" x14ac:dyDescent="0.3">
      <c r="A1852" s="213"/>
      <c r="B1852" s="214"/>
      <c r="C1852" s="215"/>
      <c r="D1852" s="186"/>
      <c r="E1852" s="184"/>
      <c r="F1852" s="185"/>
      <c r="G1852" s="186"/>
      <c r="H1852" s="186"/>
      <c r="I1852" s="187"/>
      <c r="J1852" s="188"/>
      <c r="K1852" s="216"/>
      <c r="L1852" s="186"/>
      <c r="M1852" s="186"/>
      <c r="N1852" s="187"/>
      <c r="O1852" s="191"/>
      <c r="P1852" s="464" t="s">
        <v>1497</v>
      </c>
      <c r="Q1852" s="218"/>
      <c r="R1852" s="219">
        <f t="shared" si="648"/>
        <v>0</v>
      </c>
      <c r="S1852" s="219">
        <f t="shared" si="649"/>
        <v>7</v>
      </c>
      <c r="T1852" s="195"/>
      <c r="U1852" s="196">
        <v>4</v>
      </c>
      <c r="V1852" s="89">
        <f t="shared" si="560"/>
        <v>0</v>
      </c>
      <c r="W1852" s="220" t="s">
        <v>1960</v>
      </c>
      <c r="X1852" s="221" t="s">
        <v>1979</v>
      </c>
      <c r="Y1852" s="222" t="s">
        <v>43</v>
      </c>
      <c r="Z1852" s="199"/>
      <c r="AA1852" s="218"/>
      <c r="AB1852" s="223">
        <v>0</v>
      </c>
      <c r="AC1852" s="224" t="s">
        <v>40</v>
      </c>
      <c r="AD1852" s="225">
        <f t="shared" si="650"/>
        <v>234</v>
      </c>
      <c r="AE1852" s="226">
        <f>CEILING(AD1852+AD1852*'[1]Nastavení cen'!$J$17,1)</f>
        <v>342</v>
      </c>
      <c r="AF1852" s="226">
        <f t="shared" si="651"/>
        <v>0</v>
      </c>
      <c r="AG1852" s="227"/>
      <c r="AH1852" s="227"/>
      <c r="AI1852" s="227"/>
      <c r="AJ1852" s="228">
        <f t="shared" si="652"/>
        <v>342</v>
      </c>
      <c r="AK1852" s="218"/>
      <c r="AL1852" s="229">
        <f t="shared" si="653"/>
        <v>0</v>
      </c>
      <c r="AM1852" s="204"/>
      <c r="AN1852" s="230" t="s">
        <v>41</v>
      </c>
      <c r="AO1852" s="231" t="s">
        <v>41</v>
      </c>
      <c r="AP1852" s="245" t="s">
        <v>41</v>
      </c>
      <c r="AQ1852" s="233" t="s">
        <v>41</v>
      </c>
      <c r="AR1852" s="234" t="s">
        <v>41</v>
      </c>
      <c r="AS1852" s="235"/>
      <c r="AT1852" s="236"/>
      <c r="AU1852" s="237"/>
      <c r="AV1852" s="238">
        <v>36</v>
      </c>
      <c r="AW1852" s="239">
        <f>'[1]Nastavení cen'!$H$17</f>
        <v>390</v>
      </c>
      <c r="AX1852" s="240"/>
    </row>
    <row r="1853" spans="1:50" ht="17.25" hidden="1" customHeight="1" x14ac:dyDescent="0.3">
      <c r="A1853" s="213"/>
      <c r="B1853" s="214"/>
      <c r="C1853" s="215"/>
      <c r="D1853" s="186"/>
      <c r="E1853" s="184"/>
      <c r="F1853" s="185"/>
      <c r="G1853" s="186"/>
      <c r="H1853" s="186"/>
      <c r="I1853" s="187"/>
      <c r="J1853" s="188"/>
      <c r="K1853" s="216"/>
      <c r="L1853" s="186"/>
      <c r="M1853" s="186"/>
      <c r="N1853" s="187"/>
      <c r="O1853" s="191"/>
      <c r="P1853" s="464" t="s">
        <v>1497</v>
      </c>
      <c r="Q1853" s="218"/>
      <c r="R1853" s="219">
        <f t="shared" si="648"/>
        <v>0</v>
      </c>
      <c r="S1853" s="219">
        <f t="shared" si="649"/>
        <v>7</v>
      </c>
      <c r="T1853" s="195"/>
      <c r="U1853" s="196">
        <v>5</v>
      </c>
      <c r="V1853" s="89">
        <f t="shared" si="560"/>
        <v>0</v>
      </c>
      <c r="W1853" s="220" t="s">
        <v>1960</v>
      </c>
      <c r="X1853" s="221" t="s">
        <v>1982</v>
      </c>
      <c r="Y1853" s="222" t="s">
        <v>1983</v>
      </c>
      <c r="Z1853" s="199"/>
      <c r="AA1853" s="218"/>
      <c r="AB1853" s="223">
        <v>0</v>
      </c>
      <c r="AC1853" s="224" t="s">
        <v>40</v>
      </c>
      <c r="AD1853" s="225">
        <f t="shared" si="650"/>
        <v>390</v>
      </c>
      <c r="AE1853" s="226">
        <f>CEILING(AD1853+AD1853*'[1]Nastavení cen'!$J$17,1)</f>
        <v>570</v>
      </c>
      <c r="AF1853" s="226">
        <f t="shared" si="651"/>
        <v>0</v>
      </c>
      <c r="AG1853" s="227">
        <f>CEILING(AX1853+(AX1853*'[1]Nastavení cen'!$G$17),1)</f>
        <v>500</v>
      </c>
      <c r="AH1853" s="227">
        <f>CEILING(AG1853*'[1]Nastavení cen'!$K$17,1)+AG1853</f>
        <v>650</v>
      </c>
      <c r="AI1853" s="227">
        <f t="shared" ref="AI1853:AI1854" si="657">(AB1853*AH1853)</f>
        <v>0</v>
      </c>
      <c r="AJ1853" s="228">
        <f t="shared" si="652"/>
        <v>1220</v>
      </c>
      <c r="AK1853" s="218"/>
      <c r="AL1853" s="229">
        <f t="shared" si="653"/>
        <v>0</v>
      </c>
      <c r="AM1853" s="204"/>
      <c r="AN1853" s="230">
        <v>5</v>
      </c>
      <c r="AO1853" s="231">
        <f t="shared" ref="AO1853:AO1854" si="658">AB1853*AN1853</f>
        <v>0</v>
      </c>
      <c r="AP1853" s="232">
        <v>0.05</v>
      </c>
      <c r="AQ1853" s="233" t="s">
        <v>41</v>
      </c>
      <c r="AR1853" s="234">
        <f t="shared" ref="AR1853:AR1854" si="659">AO1853*AP1853</f>
        <v>0</v>
      </c>
      <c r="AS1853" s="235"/>
      <c r="AT1853" s="236"/>
      <c r="AU1853" s="237"/>
      <c r="AV1853" s="238">
        <v>60</v>
      </c>
      <c r="AW1853" s="239">
        <f>'[1]Nastavení cen'!$H$17</f>
        <v>390</v>
      </c>
      <c r="AX1853" s="240">
        <v>500</v>
      </c>
    </row>
    <row r="1854" spans="1:50" ht="17.25" hidden="1" customHeight="1" x14ac:dyDescent="0.3">
      <c r="A1854" s="213"/>
      <c r="B1854" s="214"/>
      <c r="C1854" s="215"/>
      <c r="D1854" s="186"/>
      <c r="E1854" s="184"/>
      <c r="F1854" s="185"/>
      <c r="G1854" s="186"/>
      <c r="H1854" s="186"/>
      <c r="I1854" s="187"/>
      <c r="J1854" s="188"/>
      <c r="K1854" s="216"/>
      <c r="L1854" s="186"/>
      <c r="M1854" s="186"/>
      <c r="N1854" s="187"/>
      <c r="O1854" s="191"/>
      <c r="P1854" s="464" t="s">
        <v>1497</v>
      </c>
      <c r="Q1854" s="218"/>
      <c r="R1854" s="219">
        <f t="shared" si="648"/>
        <v>0</v>
      </c>
      <c r="S1854" s="219">
        <f t="shared" si="649"/>
        <v>7</v>
      </c>
      <c r="T1854" s="195"/>
      <c r="U1854" s="196">
        <v>5</v>
      </c>
      <c r="V1854" s="89">
        <f t="shared" si="560"/>
        <v>0</v>
      </c>
      <c r="W1854" s="220" t="s">
        <v>1960</v>
      </c>
      <c r="X1854" s="221" t="s">
        <v>1982</v>
      </c>
      <c r="Y1854" s="222" t="s">
        <v>1984</v>
      </c>
      <c r="Z1854" s="199"/>
      <c r="AA1854" s="218"/>
      <c r="AB1854" s="223">
        <v>0</v>
      </c>
      <c r="AC1854" s="224" t="s">
        <v>40</v>
      </c>
      <c r="AD1854" s="225">
        <f t="shared" si="650"/>
        <v>390</v>
      </c>
      <c r="AE1854" s="226">
        <f>CEILING(AD1854+AD1854*'[1]Nastavení cen'!$J$17,1)</f>
        <v>570</v>
      </c>
      <c r="AF1854" s="226">
        <f t="shared" si="651"/>
        <v>0</v>
      </c>
      <c r="AG1854" s="227">
        <f>CEILING(AX1854+(AX1854*'[1]Nastavení cen'!$G$17),1)</f>
        <v>1000</v>
      </c>
      <c r="AH1854" s="227">
        <f>CEILING(AG1854*'[1]Nastavení cen'!$K$17,1)+AG1854</f>
        <v>1300</v>
      </c>
      <c r="AI1854" s="227">
        <f t="shared" si="657"/>
        <v>0</v>
      </c>
      <c r="AJ1854" s="228">
        <f t="shared" si="652"/>
        <v>1870</v>
      </c>
      <c r="AK1854" s="218"/>
      <c r="AL1854" s="229">
        <f t="shared" si="653"/>
        <v>0</v>
      </c>
      <c r="AM1854" s="204"/>
      <c r="AN1854" s="230">
        <v>5</v>
      </c>
      <c r="AO1854" s="231">
        <f t="shared" si="658"/>
        <v>0</v>
      </c>
      <c r="AP1854" s="232">
        <v>0.05</v>
      </c>
      <c r="AQ1854" s="233" t="s">
        <v>41</v>
      </c>
      <c r="AR1854" s="234">
        <f t="shared" si="659"/>
        <v>0</v>
      </c>
      <c r="AS1854" s="235"/>
      <c r="AT1854" s="236"/>
      <c r="AU1854" s="237"/>
      <c r="AV1854" s="238">
        <v>60</v>
      </c>
      <c r="AW1854" s="239">
        <f>'[1]Nastavení cen'!$H$17</f>
        <v>390</v>
      </c>
      <c r="AX1854" s="240">
        <v>1000</v>
      </c>
    </row>
    <row r="1855" spans="1:50" ht="17.25" hidden="1" customHeight="1" x14ac:dyDescent="0.3">
      <c r="A1855" s="213"/>
      <c r="B1855" s="214"/>
      <c r="C1855" s="215"/>
      <c r="D1855" s="186"/>
      <c r="E1855" s="184"/>
      <c r="F1855" s="185"/>
      <c r="G1855" s="186"/>
      <c r="H1855" s="186"/>
      <c r="I1855" s="187"/>
      <c r="J1855" s="188"/>
      <c r="K1855" s="216"/>
      <c r="L1855" s="186"/>
      <c r="M1855" s="186"/>
      <c r="N1855" s="187"/>
      <c r="O1855" s="191"/>
      <c r="P1855" s="464" t="s">
        <v>1497</v>
      </c>
      <c r="Q1855" s="218"/>
      <c r="R1855" s="219">
        <f t="shared" si="648"/>
        <v>0</v>
      </c>
      <c r="S1855" s="219">
        <f t="shared" si="649"/>
        <v>7</v>
      </c>
      <c r="T1855" s="195"/>
      <c r="U1855" s="196">
        <v>4</v>
      </c>
      <c r="V1855" s="89">
        <f t="shared" si="560"/>
        <v>0</v>
      </c>
      <c r="W1855" s="220" t="s">
        <v>1960</v>
      </c>
      <c r="X1855" s="221" t="s">
        <v>1982</v>
      </c>
      <c r="Y1855" s="222" t="s">
        <v>43</v>
      </c>
      <c r="Z1855" s="199"/>
      <c r="AA1855" s="218"/>
      <c r="AB1855" s="223">
        <v>0</v>
      </c>
      <c r="AC1855" s="224" t="s">
        <v>40</v>
      </c>
      <c r="AD1855" s="225">
        <f t="shared" si="650"/>
        <v>390</v>
      </c>
      <c r="AE1855" s="226">
        <f>CEILING(AD1855+AD1855*'[1]Nastavení cen'!$J$17,1)</f>
        <v>570</v>
      </c>
      <c r="AF1855" s="226">
        <f t="shared" si="651"/>
        <v>0</v>
      </c>
      <c r="AG1855" s="227"/>
      <c r="AH1855" s="227"/>
      <c r="AI1855" s="227"/>
      <c r="AJ1855" s="228">
        <f t="shared" si="652"/>
        <v>570</v>
      </c>
      <c r="AK1855" s="218"/>
      <c r="AL1855" s="229">
        <f t="shared" si="653"/>
        <v>0</v>
      </c>
      <c r="AM1855" s="204"/>
      <c r="AN1855" s="230" t="s">
        <v>41</v>
      </c>
      <c r="AO1855" s="231" t="s">
        <v>41</v>
      </c>
      <c r="AP1855" s="245" t="s">
        <v>41</v>
      </c>
      <c r="AQ1855" s="233" t="s">
        <v>41</v>
      </c>
      <c r="AR1855" s="234" t="s">
        <v>41</v>
      </c>
      <c r="AS1855" s="235"/>
      <c r="AT1855" s="236"/>
      <c r="AU1855" s="237"/>
      <c r="AV1855" s="238">
        <v>60</v>
      </c>
      <c r="AW1855" s="239">
        <f>'[1]Nastavení cen'!$H$17</f>
        <v>390</v>
      </c>
      <c r="AX1855" s="240"/>
    </row>
    <row r="1856" spans="1:50" ht="17.25" hidden="1" customHeight="1" x14ac:dyDescent="0.3">
      <c r="A1856" s="213"/>
      <c r="B1856" s="214"/>
      <c r="C1856" s="215"/>
      <c r="D1856" s="186"/>
      <c r="E1856" s="184"/>
      <c r="F1856" s="185"/>
      <c r="G1856" s="186"/>
      <c r="H1856" s="186"/>
      <c r="I1856" s="187"/>
      <c r="J1856" s="188"/>
      <c r="K1856" s="216"/>
      <c r="L1856" s="186"/>
      <c r="M1856" s="186"/>
      <c r="N1856" s="187"/>
      <c r="O1856" s="191"/>
      <c r="P1856" s="464" t="s">
        <v>1497</v>
      </c>
      <c r="Q1856" s="218"/>
      <c r="R1856" s="219">
        <f t="shared" si="648"/>
        <v>0</v>
      </c>
      <c r="S1856" s="219">
        <f t="shared" si="649"/>
        <v>7</v>
      </c>
      <c r="T1856" s="195"/>
      <c r="U1856" s="196">
        <v>5</v>
      </c>
      <c r="V1856" s="89">
        <f t="shared" si="560"/>
        <v>0</v>
      </c>
      <c r="W1856" s="220" t="s">
        <v>1960</v>
      </c>
      <c r="X1856" s="221" t="s">
        <v>1985</v>
      </c>
      <c r="Y1856" s="222" t="s">
        <v>1986</v>
      </c>
      <c r="Z1856" s="199"/>
      <c r="AA1856" s="218"/>
      <c r="AB1856" s="223">
        <v>0</v>
      </c>
      <c r="AC1856" s="224" t="s">
        <v>40</v>
      </c>
      <c r="AD1856" s="225">
        <f t="shared" si="650"/>
        <v>312</v>
      </c>
      <c r="AE1856" s="226">
        <f>CEILING(AD1856+AD1856*'[1]Nastavení cen'!$J$17,1)</f>
        <v>456</v>
      </c>
      <c r="AF1856" s="226">
        <f t="shared" si="651"/>
        <v>0</v>
      </c>
      <c r="AG1856" s="227">
        <f>CEILING(AX1856+(AX1856*'[1]Nastavení cen'!$G$17),1)</f>
        <v>500</v>
      </c>
      <c r="AH1856" s="227">
        <f>CEILING(AG1856*'[1]Nastavení cen'!$K$17,1)+AG1856</f>
        <v>650</v>
      </c>
      <c r="AI1856" s="227">
        <f t="shared" ref="AI1856:AI1857" si="660">(AB1856*AH1856)</f>
        <v>0</v>
      </c>
      <c r="AJ1856" s="228">
        <f t="shared" si="652"/>
        <v>1106</v>
      </c>
      <c r="AK1856" s="218"/>
      <c r="AL1856" s="229">
        <f t="shared" si="653"/>
        <v>0</v>
      </c>
      <c r="AM1856" s="204"/>
      <c r="AN1856" s="230">
        <v>1</v>
      </c>
      <c r="AO1856" s="231">
        <f t="shared" ref="AO1856:AO1857" si="661">AB1856*AN1856</f>
        <v>0</v>
      </c>
      <c r="AP1856" s="232">
        <v>0.05</v>
      </c>
      <c r="AQ1856" s="233" t="s">
        <v>41</v>
      </c>
      <c r="AR1856" s="234">
        <f t="shared" ref="AR1856:AR1857" si="662">AO1856*AP1856</f>
        <v>0</v>
      </c>
      <c r="AS1856" s="235"/>
      <c r="AT1856" s="236"/>
      <c r="AU1856" s="237"/>
      <c r="AV1856" s="238">
        <v>48</v>
      </c>
      <c r="AW1856" s="239">
        <f>'[1]Nastavení cen'!$H$17</f>
        <v>390</v>
      </c>
      <c r="AX1856" s="240">
        <v>500</v>
      </c>
    </row>
    <row r="1857" spans="1:50" ht="17.25" hidden="1" customHeight="1" x14ac:dyDescent="0.3">
      <c r="A1857" s="213"/>
      <c r="B1857" s="214"/>
      <c r="C1857" s="215"/>
      <c r="D1857" s="186"/>
      <c r="E1857" s="184"/>
      <c r="F1857" s="185"/>
      <c r="G1857" s="186"/>
      <c r="H1857" s="186"/>
      <c r="I1857" s="187"/>
      <c r="J1857" s="188"/>
      <c r="K1857" s="216"/>
      <c r="L1857" s="186"/>
      <c r="M1857" s="186"/>
      <c r="N1857" s="187"/>
      <c r="O1857" s="191"/>
      <c r="P1857" s="464" t="s">
        <v>1497</v>
      </c>
      <c r="Q1857" s="218"/>
      <c r="R1857" s="219">
        <f t="shared" si="648"/>
        <v>0</v>
      </c>
      <c r="S1857" s="219">
        <f t="shared" si="649"/>
        <v>7</v>
      </c>
      <c r="T1857" s="195"/>
      <c r="U1857" s="196">
        <v>5</v>
      </c>
      <c r="V1857" s="89">
        <f t="shared" si="560"/>
        <v>0</v>
      </c>
      <c r="W1857" s="220" t="s">
        <v>1960</v>
      </c>
      <c r="X1857" s="221" t="s">
        <v>1985</v>
      </c>
      <c r="Y1857" s="222" t="s">
        <v>1987</v>
      </c>
      <c r="Z1857" s="199"/>
      <c r="AA1857" s="218"/>
      <c r="AB1857" s="223">
        <v>0</v>
      </c>
      <c r="AC1857" s="224" t="s">
        <v>40</v>
      </c>
      <c r="AD1857" s="225">
        <f t="shared" si="650"/>
        <v>312</v>
      </c>
      <c r="AE1857" s="226">
        <f>CEILING(AD1857+AD1857*'[1]Nastavení cen'!$J$17,1)</f>
        <v>456</v>
      </c>
      <c r="AF1857" s="226">
        <f t="shared" si="651"/>
        <v>0</v>
      </c>
      <c r="AG1857" s="227">
        <f>CEILING(AX1857+(AX1857*'[1]Nastavení cen'!$G$17),1)</f>
        <v>1000</v>
      </c>
      <c r="AH1857" s="227">
        <f>CEILING(AG1857*'[1]Nastavení cen'!$K$17,1)+AG1857</f>
        <v>1300</v>
      </c>
      <c r="AI1857" s="227">
        <f t="shared" si="660"/>
        <v>0</v>
      </c>
      <c r="AJ1857" s="228">
        <f t="shared" si="652"/>
        <v>1756</v>
      </c>
      <c r="AK1857" s="218"/>
      <c r="AL1857" s="229">
        <f t="shared" si="653"/>
        <v>0</v>
      </c>
      <c r="AM1857" s="204"/>
      <c r="AN1857" s="230">
        <v>1</v>
      </c>
      <c r="AO1857" s="231">
        <f t="shared" si="661"/>
        <v>0</v>
      </c>
      <c r="AP1857" s="232">
        <v>0.05</v>
      </c>
      <c r="AQ1857" s="233" t="s">
        <v>41</v>
      </c>
      <c r="AR1857" s="234">
        <f t="shared" si="662"/>
        <v>0</v>
      </c>
      <c r="AS1857" s="235"/>
      <c r="AT1857" s="236"/>
      <c r="AU1857" s="237"/>
      <c r="AV1857" s="238">
        <v>48</v>
      </c>
      <c r="AW1857" s="239">
        <f>'[1]Nastavení cen'!$H$17</f>
        <v>390</v>
      </c>
      <c r="AX1857" s="240">
        <v>1000</v>
      </c>
    </row>
    <row r="1858" spans="1:50" ht="17.25" hidden="1" customHeight="1" x14ac:dyDescent="0.3">
      <c r="A1858" s="213"/>
      <c r="B1858" s="214"/>
      <c r="C1858" s="215"/>
      <c r="D1858" s="186"/>
      <c r="E1858" s="184"/>
      <c r="F1858" s="185"/>
      <c r="G1858" s="186"/>
      <c r="H1858" s="186"/>
      <c r="I1858" s="187"/>
      <c r="J1858" s="188"/>
      <c r="K1858" s="216"/>
      <c r="L1858" s="186"/>
      <c r="M1858" s="186"/>
      <c r="N1858" s="187"/>
      <c r="O1858" s="191"/>
      <c r="P1858" s="464" t="s">
        <v>1497</v>
      </c>
      <c r="Q1858" s="218"/>
      <c r="R1858" s="219">
        <f t="shared" si="648"/>
        <v>0</v>
      </c>
      <c r="S1858" s="219">
        <f t="shared" si="649"/>
        <v>7</v>
      </c>
      <c r="T1858" s="195"/>
      <c r="U1858" s="196">
        <v>4</v>
      </c>
      <c r="V1858" s="89">
        <f t="shared" si="560"/>
        <v>0</v>
      </c>
      <c r="W1858" s="220" t="s">
        <v>1960</v>
      </c>
      <c r="X1858" s="221" t="s">
        <v>1985</v>
      </c>
      <c r="Y1858" s="222" t="s">
        <v>43</v>
      </c>
      <c r="Z1858" s="199"/>
      <c r="AA1858" s="218"/>
      <c r="AB1858" s="223">
        <v>0</v>
      </c>
      <c r="AC1858" s="224" t="s">
        <v>40</v>
      </c>
      <c r="AD1858" s="225">
        <f t="shared" si="650"/>
        <v>312</v>
      </c>
      <c r="AE1858" s="226">
        <f>CEILING(AD1858+AD1858*'[1]Nastavení cen'!$J$17,1)</f>
        <v>456</v>
      </c>
      <c r="AF1858" s="226">
        <f t="shared" si="651"/>
        <v>0</v>
      </c>
      <c r="AG1858" s="227"/>
      <c r="AH1858" s="227"/>
      <c r="AI1858" s="227"/>
      <c r="AJ1858" s="228">
        <f t="shared" si="652"/>
        <v>456</v>
      </c>
      <c r="AK1858" s="218"/>
      <c r="AL1858" s="229">
        <f t="shared" si="653"/>
        <v>0</v>
      </c>
      <c r="AM1858" s="204"/>
      <c r="AN1858" s="230" t="s">
        <v>41</v>
      </c>
      <c r="AO1858" s="231" t="s">
        <v>41</v>
      </c>
      <c r="AP1858" s="245" t="s">
        <v>41</v>
      </c>
      <c r="AQ1858" s="233" t="s">
        <v>41</v>
      </c>
      <c r="AR1858" s="234" t="s">
        <v>41</v>
      </c>
      <c r="AS1858" s="235"/>
      <c r="AT1858" s="236"/>
      <c r="AU1858" s="237"/>
      <c r="AV1858" s="238">
        <v>48</v>
      </c>
      <c r="AW1858" s="239">
        <f>'[1]Nastavení cen'!$H$17</f>
        <v>390</v>
      </c>
      <c r="AX1858" s="240"/>
    </row>
    <row r="1859" spans="1:50" ht="17.25" hidden="1" customHeight="1" x14ac:dyDescent="0.3">
      <c r="A1859" s="213"/>
      <c r="B1859" s="214"/>
      <c r="C1859" s="215"/>
      <c r="D1859" s="186"/>
      <c r="E1859" s="184"/>
      <c r="F1859" s="185"/>
      <c r="G1859" s="186"/>
      <c r="H1859" s="186"/>
      <c r="I1859" s="187"/>
      <c r="J1859" s="188"/>
      <c r="K1859" s="216"/>
      <c r="L1859" s="186"/>
      <c r="M1859" s="186"/>
      <c r="N1859" s="187"/>
      <c r="O1859" s="191"/>
      <c r="P1859" s="464" t="s">
        <v>1497</v>
      </c>
      <c r="Q1859" s="218"/>
      <c r="R1859" s="219">
        <f t="shared" si="648"/>
        <v>0</v>
      </c>
      <c r="S1859" s="219">
        <f t="shared" si="649"/>
        <v>7</v>
      </c>
      <c r="T1859" s="195"/>
      <c r="U1859" s="196">
        <v>5</v>
      </c>
      <c r="V1859" s="89">
        <f t="shared" si="560"/>
        <v>0</v>
      </c>
      <c r="W1859" s="220" t="s">
        <v>1960</v>
      </c>
      <c r="X1859" s="221" t="s">
        <v>1988</v>
      </c>
      <c r="Y1859" s="222" t="s">
        <v>1989</v>
      </c>
      <c r="Z1859" s="199"/>
      <c r="AA1859" s="218"/>
      <c r="AB1859" s="223">
        <v>0</v>
      </c>
      <c r="AC1859" s="224" t="s">
        <v>40</v>
      </c>
      <c r="AD1859" s="225">
        <f t="shared" si="650"/>
        <v>234</v>
      </c>
      <c r="AE1859" s="226">
        <f>CEILING(AD1859+AD1859*'[1]Nastavení cen'!$J$17,1)</f>
        <v>342</v>
      </c>
      <c r="AF1859" s="226">
        <f t="shared" si="651"/>
        <v>0</v>
      </c>
      <c r="AG1859" s="227">
        <f>CEILING(AX1859+(AX1859*'[1]Nastavení cen'!$G$17),1)</f>
        <v>200</v>
      </c>
      <c r="AH1859" s="227">
        <f>CEILING(AG1859*'[1]Nastavení cen'!$K$17,1)+AG1859</f>
        <v>260</v>
      </c>
      <c r="AI1859" s="227">
        <f t="shared" ref="AI1859:AI1860" si="663">(AB1859*AH1859)</f>
        <v>0</v>
      </c>
      <c r="AJ1859" s="228">
        <f t="shared" si="652"/>
        <v>602</v>
      </c>
      <c r="AK1859" s="218"/>
      <c r="AL1859" s="229">
        <f t="shared" si="653"/>
        <v>0</v>
      </c>
      <c r="AM1859" s="204"/>
      <c r="AN1859" s="230">
        <v>0.1</v>
      </c>
      <c r="AO1859" s="231">
        <f t="shared" ref="AO1859:AO1860" si="664">AB1859*AN1859</f>
        <v>0</v>
      </c>
      <c r="AP1859" s="232">
        <v>0.05</v>
      </c>
      <c r="AQ1859" s="233" t="s">
        <v>41</v>
      </c>
      <c r="AR1859" s="234">
        <f t="shared" ref="AR1859:AR1860" si="665">AO1859*AP1859</f>
        <v>0</v>
      </c>
      <c r="AS1859" s="235"/>
      <c r="AT1859" s="236"/>
      <c r="AU1859" s="237"/>
      <c r="AV1859" s="238">
        <v>36</v>
      </c>
      <c r="AW1859" s="239">
        <f>'[1]Nastavení cen'!$H$17</f>
        <v>390</v>
      </c>
      <c r="AX1859" s="240">
        <v>200</v>
      </c>
    </row>
    <row r="1860" spans="1:50" ht="17.25" hidden="1" customHeight="1" x14ac:dyDescent="0.3">
      <c r="A1860" s="213"/>
      <c r="B1860" s="214"/>
      <c r="C1860" s="215"/>
      <c r="D1860" s="186"/>
      <c r="E1860" s="184"/>
      <c r="F1860" s="185"/>
      <c r="G1860" s="186"/>
      <c r="H1860" s="186"/>
      <c r="I1860" s="187"/>
      <c r="J1860" s="188"/>
      <c r="K1860" s="216"/>
      <c r="L1860" s="186"/>
      <c r="M1860" s="186"/>
      <c r="N1860" s="187"/>
      <c r="O1860" s="191"/>
      <c r="P1860" s="464" t="s">
        <v>1497</v>
      </c>
      <c r="Q1860" s="218"/>
      <c r="R1860" s="219">
        <f t="shared" si="648"/>
        <v>0</v>
      </c>
      <c r="S1860" s="219">
        <f t="shared" si="649"/>
        <v>7</v>
      </c>
      <c r="T1860" s="195"/>
      <c r="U1860" s="196">
        <v>5</v>
      </c>
      <c r="V1860" s="89">
        <f t="shared" si="560"/>
        <v>0</v>
      </c>
      <c r="W1860" s="220" t="s">
        <v>1960</v>
      </c>
      <c r="X1860" s="221" t="s">
        <v>1988</v>
      </c>
      <c r="Y1860" s="222" t="s">
        <v>1990</v>
      </c>
      <c r="Z1860" s="199"/>
      <c r="AA1860" s="218"/>
      <c r="AB1860" s="223">
        <v>0</v>
      </c>
      <c r="AC1860" s="224" t="s">
        <v>40</v>
      </c>
      <c r="AD1860" s="225">
        <f t="shared" si="650"/>
        <v>234</v>
      </c>
      <c r="AE1860" s="226">
        <f>CEILING(AD1860+AD1860*'[1]Nastavení cen'!$J$17,1)</f>
        <v>342</v>
      </c>
      <c r="AF1860" s="226">
        <f t="shared" si="651"/>
        <v>0</v>
      </c>
      <c r="AG1860" s="227">
        <f>CEILING(AX1860+(AX1860*'[1]Nastavení cen'!$G$17),1)</f>
        <v>400</v>
      </c>
      <c r="AH1860" s="227">
        <f>CEILING(AG1860*'[1]Nastavení cen'!$K$17,1)+AG1860</f>
        <v>520</v>
      </c>
      <c r="AI1860" s="227">
        <f t="shared" si="663"/>
        <v>0</v>
      </c>
      <c r="AJ1860" s="228">
        <f t="shared" si="652"/>
        <v>862</v>
      </c>
      <c r="AK1860" s="218"/>
      <c r="AL1860" s="229">
        <f t="shared" si="653"/>
        <v>0</v>
      </c>
      <c r="AM1860" s="204"/>
      <c r="AN1860" s="230">
        <v>0.1</v>
      </c>
      <c r="AO1860" s="231">
        <f t="shared" si="664"/>
        <v>0</v>
      </c>
      <c r="AP1860" s="232">
        <v>0.05</v>
      </c>
      <c r="AQ1860" s="233" t="s">
        <v>41</v>
      </c>
      <c r="AR1860" s="234">
        <f t="shared" si="665"/>
        <v>0</v>
      </c>
      <c r="AS1860" s="235"/>
      <c r="AT1860" s="236"/>
      <c r="AU1860" s="237"/>
      <c r="AV1860" s="238">
        <v>36</v>
      </c>
      <c r="AW1860" s="239">
        <f>'[1]Nastavení cen'!$H$17</f>
        <v>390</v>
      </c>
      <c r="AX1860" s="240">
        <v>400</v>
      </c>
    </row>
    <row r="1861" spans="1:50" ht="17.25" hidden="1" customHeight="1" x14ac:dyDescent="0.3">
      <c r="A1861" s="213"/>
      <c r="B1861" s="214"/>
      <c r="C1861" s="215"/>
      <c r="D1861" s="186"/>
      <c r="E1861" s="184"/>
      <c r="F1861" s="185"/>
      <c r="G1861" s="186"/>
      <c r="H1861" s="186"/>
      <c r="I1861" s="187"/>
      <c r="J1861" s="188"/>
      <c r="K1861" s="216"/>
      <c r="L1861" s="186"/>
      <c r="M1861" s="186"/>
      <c r="N1861" s="187"/>
      <c r="O1861" s="191"/>
      <c r="P1861" s="464" t="s">
        <v>1497</v>
      </c>
      <c r="Q1861" s="218"/>
      <c r="R1861" s="219">
        <f t="shared" si="648"/>
        <v>0</v>
      </c>
      <c r="S1861" s="219">
        <f t="shared" si="649"/>
        <v>7</v>
      </c>
      <c r="T1861" s="195"/>
      <c r="U1861" s="196">
        <v>4</v>
      </c>
      <c r="V1861" s="89">
        <f t="shared" si="560"/>
        <v>0</v>
      </c>
      <c r="W1861" s="220" t="s">
        <v>1960</v>
      </c>
      <c r="X1861" s="221" t="s">
        <v>1988</v>
      </c>
      <c r="Y1861" s="222" t="s">
        <v>43</v>
      </c>
      <c r="Z1861" s="199"/>
      <c r="AA1861" s="218"/>
      <c r="AB1861" s="223">
        <v>0</v>
      </c>
      <c r="AC1861" s="224" t="s">
        <v>40</v>
      </c>
      <c r="AD1861" s="225">
        <f t="shared" si="650"/>
        <v>234</v>
      </c>
      <c r="AE1861" s="226">
        <f>CEILING(AD1861+AD1861*'[1]Nastavení cen'!$J$17,1)</f>
        <v>342</v>
      </c>
      <c r="AF1861" s="226">
        <f t="shared" si="651"/>
        <v>0</v>
      </c>
      <c r="AG1861" s="227"/>
      <c r="AH1861" s="227"/>
      <c r="AI1861" s="227"/>
      <c r="AJ1861" s="228">
        <f t="shared" si="652"/>
        <v>342</v>
      </c>
      <c r="AK1861" s="218"/>
      <c r="AL1861" s="229">
        <f t="shared" si="653"/>
        <v>0</v>
      </c>
      <c r="AM1861" s="204"/>
      <c r="AN1861" s="230" t="s">
        <v>41</v>
      </c>
      <c r="AO1861" s="231" t="s">
        <v>41</v>
      </c>
      <c r="AP1861" s="245" t="s">
        <v>41</v>
      </c>
      <c r="AQ1861" s="233" t="s">
        <v>41</v>
      </c>
      <c r="AR1861" s="234" t="s">
        <v>41</v>
      </c>
      <c r="AS1861" s="235"/>
      <c r="AT1861" s="236"/>
      <c r="AU1861" s="237"/>
      <c r="AV1861" s="238">
        <v>36</v>
      </c>
      <c r="AW1861" s="239">
        <f>'[1]Nastavení cen'!$H$17</f>
        <v>390</v>
      </c>
      <c r="AX1861" s="240"/>
    </row>
    <row r="1862" spans="1:50" ht="25.05" customHeight="1" x14ac:dyDescent="0.3">
      <c r="A1862" s="213"/>
      <c r="B1862" s="214"/>
      <c r="C1862" s="215"/>
      <c r="D1862" s="186"/>
      <c r="E1862" s="184"/>
      <c r="F1862" s="185"/>
      <c r="G1862" s="186"/>
      <c r="H1862" s="186"/>
      <c r="I1862" s="187"/>
      <c r="J1862" s="188"/>
      <c r="K1862" s="216"/>
      <c r="L1862" s="186"/>
      <c r="M1862" s="186"/>
      <c r="N1862" s="187"/>
      <c r="O1862" s="191"/>
      <c r="P1862" s="464" t="s">
        <v>1497</v>
      </c>
      <c r="Q1862" s="218"/>
      <c r="R1862" s="219">
        <f t="shared" si="648"/>
        <v>0</v>
      </c>
      <c r="S1862" s="219">
        <f t="shared" si="649"/>
        <v>7</v>
      </c>
      <c r="T1862" s="195">
        <v>62</v>
      </c>
      <c r="U1862" s="196">
        <v>5</v>
      </c>
      <c r="V1862" s="89">
        <f t="shared" si="560"/>
        <v>0</v>
      </c>
      <c r="W1862" s="220" t="s">
        <v>1991</v>
      </c>
      <c r="X1862" s="221" t="s">
        <v>1992</v>
      </c>
      <c r="Y1862" s="222" t="s">
        <v>1993</v>
      </c>
      <c r="Z1862" s="199"/>
      <c r="AA1862" s="218"/>
      <c r="AB1862" s="223">
        <v>1</v>
      </c>
      <c r="AC1862" s="224" t="s">
        <v>40</v>
      </c>
      <c r="AD1862" s="225">
        <f t="shared" si="650"/>
        <v>234</v>
      </c>
      <c r="AE1862" s="226"/>
      <c r="AF1862" s="226">
        <f t="shared" si="651"/>
        <v>0</v>
      </c>
      <c r="AG1862" s="227">
        <f>CEILING(AX1862+(AX1862*'[1]Nastavení cen'!$G$17),1)</f>
        <v>273</v>
      </c>
      <c r="AH1862" s="227"/>
      <c r="AI1862" s="227">
        <f t="shared" ref="AI1862:AI1863" si="666">(AB1862*AH1862)</f>
        <v>0</v>
      </c>
      <c r="AJ1862" s="228">
        <f t="shared" si="652"/>
        <v>0</v>
      </c>
      <c r="AK1862" s="218"/>
      <c r="AL1862" s="229">
        <f t="shared" si="653"/>
        <v>0</v>
      </c>
      <c r="AM1862" s="204"/>
      <c r="AN1862" s="230">
        <v>0.3</v>
      </c>
      <c r="AO1862" s="231">
        <f t="shared" ref="AO1862:AO1863" si="667">AB1862*AN1862</f>
        <v>0.3</v>
      </c>
      <c r="AP1862" s="232">
        <v>0.05</v>
      </c>
      <c r="AQ1862" s="233" t="s">
        <v>41</v>
      </c>
      <c r="AR1862" s="234">
        <f t="shared" ref="AR1862:AR1863" si="668">AO1862*AP1862</f>
        <v>1.4999999999999999E-2</v>
      </c>
      <c r="AS1862" s="235"/>
      <c r="AT1862" s="236"/>
      <c r="AU1862" s="237"/>
      <c r="AV1862" s="238">
        <v>36</v>
      </c>
      <c r="AW1862" s="239">
        <f>'[1]Nastavení cen'!$H$17</f>
        <v>390</v>
      </c>
      <c r="AX1862" s="240">
        <v>273</v>
      </c>
    </row>
    <row r="1863" spans="1:50" ht="17.25" hidden="1" customHeight="1" x14ac:dyDescent="0.3">
      <c r="A1863" s="213"/>
      <c r="B1863" s="214"/>
      <c r="C1863" s="215"/>
      <c r="D1863" s="186"/>
      <c r="E1863" s="184"/>
      <c r="F1863" s="185"/>
      <c r="G1863" s="186"/>
      <c r="H1863" s="186"/>
      <c r="I1863" s="187"/>
      <c r="J1863" s="188"/>
      <c r="K1863" s="216"/>
      <c r="L1863" s="186"/>
      <c r="M1863" s="186"/>
      <c r="N1863" s="187"/>
      <c r="O1863" s="191"/>
      <c r="P1863" s="464" t="s">
        <v>1497</v>
      </c>
      <c r="Q1863" s="218"/>
      <c r="R1863" s="219">
        <f t="shared" si="648"/>
        <v>0</v>
      </c>
      <c r="S1863" s="219">
        <f t="shared" si="649"/>
        <v>7</v>
      </c>
      <c r="T1863" s="195"/>
      <c r="U1863" s="196">
        <v>5</v>
      </c>
      <c r="V1863" s="89">
        <f t="shared" si="560"/>
        <v>0</v>
      </c>
      <c r="W1863" s="220" t="s">
        <v>1991</v>
      </c>
      <c r="X1863" s="221" t="s">
        <v>1992</v>
      </c>
      <c r="Y1863" s="222" t="s">
        <v>1994</v>
      </c>
      <c r="Z1863" s="199"/>
      <c r="AA1863" s="218"/>
      <c r="AB1863" s="223">
        <v>0</v>
      </c>
      <c r="AC1863" s="224" t="s">
        <v>40</v>
      </c>
      <c r="AD1863" s="225">
        <f t="shared" si="650"/>
        <v>234</v>
      </c>
      <c r="AE1863" s="226">
        <f>CEILING(AD1863+AD1863*'[1]Nastavení cen'!$J$17,1)</f>
        <v>342</v>
      </c>
      <c r="AF1863" s="226">
        <f t="shared" si="651"/>
        <v>0</v>
      </c>
      <c r="AG1863" s="227">
        <f>CEILING(AX1863+(AX1863*'[1]Nastavení cen'!$G$17),1)</f>
        <v>600</v>
      </c>
      <c r="AH1863" s="227">
        <f>CEILING(AG1863*'[1]Nastavení cen'!$K$17,1)+AG1863</f>
        <v>780</v>
      </c>
      <c r="AI1863" s="227">
        <f t="shared" si="666"/>
        <v>0</v>
      </c>
      <c r="AJ1863" s="228">
        <f t="shared" si="652"/>
        <v>1122</v>
      </c>
      <c r="AK1863" s="218"/>
      <c r="AL1863" s="229">
        <f t="shared" si="653"/>
        <v>0</v>
      </c>
      <c r="AM1863" s="204"/>
      <c r="AN1863" s="230">
        <v>0.3</v>
      </c>
      <c r="AO1863" s="231">
        <f t="shared" si="667"/>
        <v>0</v>
      </c>
      <c r="AP1863" s="232">
        <v>0.05</v>
      </c>
      <c r="AQ1863" s="233" t="s">
        <v>41</v>
      </c>
      <c r="AR1863" s="234">
        <f t="shared" si="668"/>
        <v>0</v>
      </c>
      <c r="AS1863" s="235"/>
      <c r="AT1863" s="236"/>
      <c r="AU1863" s="237"/>
      <c r="AV1863" s="238">
        <v>36</v>
      </c>
      <c r="AW1863" s="239">
        <f>'[1]Nastavení cen'!$H$17</f>
        <v>390</v>
      </c>
      <c r="AX1863" s="240">
        <v>600</v>
      </c>
    </row>
    <row r="1864" spans="1:50" ht="17.25" hidden="1" customHeight="1" x14ac:dyDescent="0.3">
      <c r="A1864" s="213"/>
      <c r="B1864" s="214"/>
      <c r="C1864" s="215"/>
      <c r="D1864" s="186"/>
      <c r="E1864" s="184"/>
      <c r="F1864" s="185"/>
      <c r="G1864" s="186"/>
      <c r="H1864" s="186"/>
      <c r="I1864" s="187"/>
      <c r="J1864" s="188"/>
      <c r="K1864" s="216"/>
      <c r="L1864" s="186"/>
      <c r="M1864" s="186"/>
      <c r="N1864" s="187"/>
      <c r="O1864" s="191"/>
      <c r="P1864" s="464" t="s">
        <v>1497</v>
      </c>
      <c r="Q1864" s="218"/>
      <c r="R1864" s="219">
        <f t="shared" si="648"/>
        <v>0</v>
      </c>
      <c r="S1864" s="219">
        <f t="shared" si="649"/>
        <v>7</v>
      </c>
      <c r="T1864" s="195"/>
      <c r="U1864" s="196">
        <v>4</v>
      </c>
      <c r="V1864" s="89">
        <f t="shared" si="560"/>
        <v>0</v>
      </c>
      <c r="W1864" s="220" t="s">
        <v>1991</v>
      </c>
      <c r="X1864" s="221" t="s">
        <v>1992</v>
      </c>
      <c r="Y1864" s="222" t="s">
        <v>43</v>
      </c>
      <c r="Z1864" s="199"/>
      <c r="AA1864" s="218"/>
      <c r="AB1864" s="223">
        <v>0</v>
      </c>
      <c r="AC1864" s="224" t="s">
        <v>40</v>
      </c>
      <c r="AD1864" s="225">
        <f t="shared" si="650"/>
        <v>234</v>
      </c>
      <c r="AE1864" s="226">
        <f>CEILING(AD1864+AD1864*'[1]Nastavení cen'!$J$17,1)</f>
        <v>342</v>
      </c>
      <c r="AF1864" s="226">
        <f t="shared" si="651"/>
        <v>0</v>
      </c>
      <c r="AG1864" s="227"/>
      <c r="AH1864" s="227"/>
      <c r="AI1864" s="227"/>
      <c r="AJ1864" s="228">
        <f t="shared" si="652"/>
        <v>342</v>
      </c>
      <c r="AK1864" s="218"/>
      <c r="AL1864" s="229">
        <f t="shared" si="653"/>
        <v>0</v>
      </c>
      <c r="AM1864" s="204"/>
      <c r="AN1864" s="230" t="s">
        <v>41</v>
      </c>
      <c r="AO1864" s="231" t="s">
        <v>41</v>
      </c>
      <c r="AP1864" s="245" t="s">
        <v>41</v>
      </c>
      <c r="AQ1864" s="233" t="s">
        <v>41</v>
      </c>
      <c r="AR1864" s="234" t="s">
        <v>41</v>
      </c>
      <c r="AS1864" s="235"/>
      <c r="AT1864" s="236"/>
      <c r="AU1864" s="237"/>
      <c r="AV1864" s="238">
        <v>36</v>
      </c>
      <c r="AW1864" s="239">
        <f>'[1]Nastavení cen'!$H$17</f>
        <v>390</v>
      </c>
      <c r="AX1864" s="240"/>
    </row>
    <row r="1865" spans="1:50" ht="17.25" hidden="1" customHeight="1" x14ac:dyDescent="0.3">
      <c r="A1865" s="213"/>
      <c r="B1865" s="214"/>
      <c r="C1865" s="215"/>
      <c r="D1865" s="186"/>
      <c r="E1865" s="184"/>
      <c r="F1865" s="185"/>
      <c r="G1865" s="186"/>
      <c r="H1865" s="186"/>
      <c r="I1865" s="187"/>
      <c r="J1865" s="188"/>
      <c r="K1865" s="216"/>
      <c r="L1865" s="186"/>
      <c r="M1865" s="186"/>
      <c r="N1865" s="187"/>
      <c r="O1865" s="191"/>
      <c r="P1865" s="464" t="s">
        <v>1497</v>
      </c>
      <c r="Q1865" s="218"/>
      <c r="R1865" s="219">
        <f t="shared" si="648"/>
        <v>0</v>
      </c>
      <c r="S1865" s="219">
        <f t="shared" si="649"/>
        <v>7</v>
      </c>
      <c r="T1865" s="195"/>
      <c r="U1865" s="196">
        <v>5</v>
      </c>
      <c r="V1865" s="89">
        <f t="shared" si="560"/>
        <v>0</v>
      </c>
      <c r="W1865" s="220" t="s">
        <v>1991</v>
      </c>
      <c r="X1865" s="221" t="s">
        <v>1995</v>
      </c>
      <c r="Y1865" s="222" t="s">
        <v>1996</v>
      </c>
      <c r="Z1865" s="199"/>
      <c r="AA1865" s="218"/>
      <c r="AB1865" s="223">
        <v>0</v>
      </c>
      <c r="AC1865" s="224" t="s">
        <v>40</v>
      </c>
      <c r="AD1865" s="225">
        <f t="shared" si="650"/>
        <v>234</v>
      </c>
      <c r="AE1865" s="226">
        <f>CEILING(AD1865+AD1865*'[1]Nastavení cen'!$J$17,1)</f>
        <v>342</v>
      </c>
      <c r="AF1865" s="226">
        <f t="shared" si="651"/>
        <v>0</v>
      </c>
      <c r="AG1865" s="227">
        <f>CEILING(AX1865+(AX1865*'[1]Nastavení cen'!$G$17),1)</f>
        <v>500</v>
      </c>
      <c r="AH1865" s="227">
        <f>CEILING(AG1865*'[1]Nastavení cen'!$K$17,1)+AG1865</f>
        <v>650</v>
      </c>
      <c r="AI1865" s="227">
        <f t="shared" ref="AI1865:AI1866" si="669">(AB1865*AH1865)</f>
        <v>0</v>
      </c>
      <c r="AJ1865" s="228">
        <f t="shared" si="652"/>
        <v>992</v>
      </c>
      <c r="AK1865" s="218"/>
      <c r="AL1865" s="229">
        <f t="shared" si="653"/>
        <v>0</v>
      </c>
      <c r="AM1865" s="204"/>
      <c r="AN1865" s="230">
        <v>0.5</v>
      </c>
      <c r="AO1865" s="231">
        <f t="shared" ref="AO1865:AO1866" si="670">AB1865*AN1865</f>
        <v>0</v>
      </c>
      <c r="AP1865" s="232">
        <v>0.05</v>
      </c>
      <c r="AQ1865" s="233" t="s">
        <v>41</v>
      </c>
      <c r="AR1865" s="234">
        <f t="shared" ref="AR1865:AR1866" si="671">AO1865*AP1865</f>
        <v>0</v>
      </c>
      <c r="AS1865" s="235"/>
      <c r="AT1865" s="236"/>
      <c r="AU1865" s="237"/>
      <c r="AV1865" s="238">
        <v>36</v>
      </c>
      <c r="AW1865" s="239">
        <f>'[1]Nastavení cen'!$H$17</f>
        <v>390</v>
      </c>
      <c r="AX1865" s="240">
        <v>500</v>
      </c>
    </row>
    <row r="1866" spans="1:50" ht="17.25" hidden="1" customHeight="1" x14ac:dyDescent="0.3">
      <c r="A1866" s="213"/>
      <c r="B1866" s="214"/>
      <c r="C1866" s="215"/>
      <c r="D1866" s="186"/>
      <c r="E1866" s="184"/>
      <c r="F1866" s="185"/>
      <c r="G1866" s="186"/>
      <c r="H1866" s="186"/>
      <c r="I1866" s="187"/>
      <c r="J1866" s="188"/>
      <c r="K1866" s="216"/>
      <c r="L1866" s="186"/>
      <c r="M1866" s="186"/>
      <c r="N1866" s="187"/>
      <c r="O1866" s="191"/>
      <c r="P1866" s="464" t="s">
        <v>1497</v>
      </c>
      <c r="Q1866" s="218"/>
      <c r="R1866" s="219">
        <f t="shared" si="648"/>
        <v>0</v>
      </c>
      <c r="S1866" s="219">
        <f t="shared" si="649"/>
        <v>7</v>
      </c>
      <c r="T1866" s="195"/>
      <c r="U1866" s="196">
        <v>5</v>
      </c>
      <c r="V1866" s="89">
        <f t="shared" si="560"/>
        <v>0</v>
      </c>
      <c r="W1866" s="220" t="s">
        <v>1991</v>
      </c>
      <c r="X1866" s="221" t="s">
        <v>1995</v>
      </c>
      <c r="Y1866" s="222" t="s">
        <v>1997</v>
      </c>
      <c r="Z1866" s="199"/>
      <c r="AA1866" s="218"/>
      <c r="AB1866" s="223">
        <v>0</v>
      </c>
      <c r="AC1866" s="224" t="s">
        <v>40</v>
      </c>
      <c r="AD1866" s="225">
        <f t="shared" si="650"/>
        <v>234</v>
      </c>
      <c r="AE1866" s="226">
        <f>CEILING(AD1866+AD1866*'[1]Nastavení cen'!$J$17,1)</f>
        <v>342</v>
      </c>
      <c r="AF1866" s="226">
        <f t="shared" si="651"/>
        <v>0</v>
      </c>
      <c r="AG1866" s="227">
        <f>CEILING(AX1866+(AX1866*'[1]Nastavení cen'!$G$17),1)</f>
        <v>1000</v>
      </c>
      <c r="AH1866" s="227">
        <f>CEILING(AG1866*'[1]Nastavení cen'!$K$17,1)+AG1866</f>
        <v>1300</v>
      </c>
      <c r="AI1866" s="227">
        <f t="shared" si="669"/>
        <v>0</v>
      </c>
      <c r="AJ1866" s="228">
        <f t="shared" si="652"/>
        <v>1642</v>
      </c>
      <c r="AK1866" s="218"/>
      <c r="AL1866" s="229">
        <f t="shared" si="653"/>
        <v>0</v>
      </c>
      <c r="AM1866" s="204"/>
      <c r="AN1866" s="230">
        <v>0.5</v>
      </c>
      <c r="AO1866" s="231">
        <f t="shared" si="670"/>
        <v>0</v>
      </c>
      <c r="AP1866" s="232">
        <v>0.05</v>
      </c>
      <c r="AQ1866" s="233" t="s">
        <v>41</v>
      </c>
      <c r="AR1866" s="234">
        <f t="shared" si="671"/>
        <v>0</v>
      </c>
      <c r="AS1866" s="235"/>
      <c r="AT1866" s="236"/>
      <c r="AU1866" s="237"/>
      <c r="AV1866" s="238">
        <v>36</v>
      </c>
      <c r="AW1866" s="239">
        <f>'[1]Nastavení cen'!$H$17</f>
        <v>390</v>
      </c>
      <c r="AX1866" s="240">
        <v>1000</v>
      </c>
    </row>
    <row r="1867" spans="1:50" ht="17.25" hidden="1" customHeight="1" x14ac:dyDescent="0.3">
      <c r="A1867" s="213"/>
      <c r="B1867" s="214"/>
      <c r="C1867" s="215"/>
      <c r="D1867" s="186"/>
      <c r="E1867" s="184"/>
      <c r="F1867" s="185"/>
      <c r="G1867" s="186"/>
      <c r="H1867" s="186"/>
      <c r="I1867" s="187"/>
      <c r="J1867" s="188"/>
      <c r="K1867" s="216"/>
      <c r="L1867" s="186"/>
      <c r="M1867" s="186"/>
      <c r="N1867" s="187"/>
      <c r="O1867" s="191"/>
      <c r="P1867" s="464" t="s">
        <v>1497</v>
      </c>
      <c r="Q1867" s="218"/>
      <c r="R1867" s="219">
        <f t="shared" si="648"/>
        <v>0</v>
      </c>
      <c r="S1867" s="219">
        <f t="shared" si="649"/>
        <v>7</v>
      </c>
      <c r="T1867" s="195"/>
      <c r="U1867" s="196">
        <v>4</v>
      </c>
      <c r="V1867" s="89">
        <f t="shared" si="560"/>
        <v>0</v>
      </c>
      <c r="W1867" s="220" t="s">
        <v>1991</v>
      </c>
      <c r="X1867" s="221" t="s">
        <v>1995</v>
      </c>
      <c r="Y1867" s="222" t="s">
        <v>43</v>
      </c>
      <c r="Z1867" s="199"/>
      <c r="AA1867" s="218"/>
      <c r="AB1867" s="223">
        <v>0</v>
      </c>
      <c r="AC1867" s="224" t="s">
        <v>40</v>
      </c>
      <c r="AD1867" s="225">
        <f t="shared" si="650"/>
        <v>234</v>
      </c>
      <c r="AE1867" s="226">
        <f>CEILING(AD1867+AD1867*'[1]Nastavení cen'!$J$17,1)</f>
        <v>342</v>
      </c>
      <c r="AF1867" s="226">
        <f t="shared" si="651"/>
        <v>0</v>
      </c>
      <c r="AG1867" s="227"/>
      <c r="AH1867" s="227"/>
      <c r="AI1867" s="227"/>
      <c r="AJ1867" s="228">
        <f t="shared" si="652"/>
        <v>342</v>
      </c>
      <c r="AK1867" s="218"/>
      <c r="AL1867" s="229">
        <f t="shared" si="653"/>
        <v>0</v>
      </c>
      <c r="AM1867" s="204"/>
      <c r="AN1867" s="230" t="s">
        <v>41</v>
      </c>
      <c r="AO1867" s="231" t="s">
        <v>41</v>
      </c>
      <c r="AP1867" s="245" t="s">
        <v>41</v>
      </c>
      <c r="AQ1867" s="233" t="s">
        <v>41</v>
      </c>
      <c r="AR1867" s="234" t="s">
        <v>41</v>
      </c>
      <c r="AS1867" s="235"/>
      <c r="AT1867" s="236"/>
      <c r="AU1867" s="237"/>
      <c r="AV1867" s="238">
        <v>36</v>
      </c>
      <c r="AW1867" s="239">
        <f>'[1]Nastavení cen'!$H$17</f>
        <v>390</v>
      </c>
      <c r="AX1867" s="240"/>
    </row>
    <row r="1868" spans="1:50" ht="17.25" hidden="1" customHeight="1" x14ac:dyDescent="0.3">
      <c r="A1868" s="213"/>
      <c r="B1868" s="214"/>
      <c r="C1868" s="215"/>
      <c r="D1868" s="186"/>
      <c r="E1868" s="184"/>
      <c r="F1868" s="185"/>
      <c r="G1868" s="186"/>
      <c r="H1868" s="186"/>
      <c r="I1868" s="187"/>
      <c r="J1868" s="188"/>
      <c r="K1868" s="216"/>
      <c r="L1868" s="186"/>
      <c r="M1868" s="186"/>
      <c r="N1868" s="187"/>
      <c r="O1868" s="191"/>
      <c r="P1868" s="464" t="s">
        <v>1497</v>
      </c>
      <c r="Q1868" s="218"/>
      <c r="R1868" s="219">
        <f t="shared" si="648"/>
        <v>0</v>
      </c>
      <c r="S1868" s="219">
        <f t="shared" si="649"/>
        <v>7</v>
      </c>
      <c r="T1868" s="195"/>
      <c r="U1868" s="196">
        <v>5</v>
      </c>
      <c r="V1868" s="89">
        <f t="shared" si="560"/>
        <v>0</v>
      </c>
      <c r="W1868" s="220" t="s">
        <v>1991</v>
      </c>
      <c r="X1868" s="221" t="s">
        <v>1998</v>
      </c>
      <c r="Y1868" s="222" t="s">
        <v>1999</v>
      </c>
      <c r="Z1868" s="199"/>
      <c r="AA1868" s="218"/>
      <c r="AB1868" s="223">
        <v>0</v>
      </c>
      <c r="AC1868" s="224" t="s">
        <v>40</v>
      </c>
      <c r="AD1868" s="225">
        <f t="shared" si="650"/>
        <v>234</v>
      </c>
      <c r="AE1868" s="226">
        <f>CEILING(AD1868+AD1868*'[1]Nastavení cen'!$J$17,1)</f>
        <v>342</v>
      </c>
      <c r="AF1868" s="226">
        <f t="shared" si="651"/>
        <v>0</v>
      </c>
      <c r="AG1868" s="227">
        <f>CEILING(AX1868+(AX1868*'[1]Nastavení cen'!$G$17),1)</f>
        <v>500</v>
      </c>
      <c r="AH1868" s="227">
        <f>CEILING(AG1868*'[1]Nastavení cen'!$K$17,1)+AG1868</f>
        <v>650</v>
      </c>
      <c r="AI1868" s="227">
        <f t="shared" ref="AI1868:AI1869" si="672">(AB1868*AH1868)</f>
        <v>0</v>
      </c>
      <c r="AJ1868" s="228">
        <f t="shared" si="652"/>
        <v>992</v>
      </c>
      <c r="AK1868" s="218"/>
      <c r="AL1868" s="229">
        <f t="shared" si="653"/>
        <v>0</v>
      </c>
      <c r="AM1868" s="204"/>
      <c r="AN1868" s="230">
        <v>0.3</v>
      </c>
      <c r="AO1868" s="231">
        <f t="shared" ref="AO1868:AO1869" si="673">AB1868*AN1868</f>
        <v>0</v>
      </c>
      <c r="AP1868" s="232">
        <v>0.05</v>
      </c>
      <c r="AQ1868" s="233" t="s">
        <v>41</v>
      </c>
      <c r="AR1868" s="234">
        <f t="shared" ref="AR1868:AR1869" si="674">AO1868*AP1868</f>
        <v>0</v>
      </c>
      <c r="AS1868" s="235"/>
      <c r="AT1868" s="236"/>
      <c r="AU1868" s="237"/>
      <c r="AV1868" s="238">
        <v>36</v>
      </c>
      <c r="AW1868" s="239">
        <f>'[1]Nastavení cen'!$H$17</f>
        <v>390</v>
      </c>
      <c r="AX1868" s="240">
        <v>500</v>
      </c>
    </row>
    <row r="1869" spans="1:50" ht="17.25" hidden="1" customHeight="1" x14ac:dyDescent="0.3">
      <c r="A1869" s="213"/>
      <c r="B1869" s="214"/>
      <c r="C1869" s="215"/>
      <c r="D1869" s="186"/>
      <c r="E1869" s="184"/>
      <c r="F1869" s="185"/>
      <c r="G1869" s="186"/>
      <c r="H1869" s="186"/>
      <c r="I1869" s="187"/>
      <c r="J1869" s="188"/>
      <c r="K1869" s="216"/>
      <c r="L1869" s="186"/>
      <c r="M1869" s="186"/>
      <c r="N1869" s="187"/>
      <c r="O1869" s="191"/>
      <c r="P1869" s="464" t="s">
        <v>1497</v>
      </c>
      <c r="Q1869" s="218"/>
      <c r="R1869" s="219">
        <f t="shared" si="648"/>
        <v>0</v>
      </c>
      <c r="S1869" s="219">
        <f t="shared" si="649"/>
        <v>7</v>
      </c>
      <c r="T1869" s="195"/>
      <c r="U1869" s="196">
        <v>5</v>
      </c>
      <c r="V1869" s="89">
        <f t="shared" si="560"/>
        <v>0</v>
      </c>
      <c r="W1869" s="220" t="s">
        <v>1991</v>
      </c>
      <c r="X1869" s="221" t="s">
        <v>1998</v>
      </c>
      <c r="Y1869" s="222" t="s">
        <v>2000</v>
      </c>
      <c r="Z1869" s="199"/>
      <c r="AA1869" s="218"/>
      <c r="AB1869" s="223">
        <v>0</v>
      </c>
      <c r="AC1869" s="224" t="s">
        <v>40</v>
      </c>
      <c r="AD1869" s="225">
        <f t="shared" si="650"/>
        <v>234</v>
      </c>
      <c r="AE1869" s="226">
        <f>CEILING(AD1869+AD1869*'[1]Nastavení cen'!$J$17,1)</f>
        <v>342</v>
      </c>
      <c r="AF1869" s="226">
        <f t="shared" si="651"/>
        <v>0</v>
      </c>
      <c r="AG1869" s="227">
        <f>CEILING(AX1869+(AX1869*'[1]Nastavení cen'!$G$17),1)</f>
        <v>1000</v>
      </c>
      <c r="AH1869" s="227">
        <f>CEILING(AG1869*'[1]Nastavení cen'!$K$17,1)+AG1869</f>
        <v>1300</v>
      </c>
      <c r="AI1869" s="227">
        <f t="shared" si="672"/>
        <v>0</v>
      </c>
      <c r="AJ1869" s="228">
        <f t="shared" si="652"/>
        <v>1642</v>
      </c>
      <c r="AK1869" s="218"/>
      <c r="AL1869" s="229">
        <f t="shared" si="653"/>
        <v>0</v>
      </c>
      <c r="AM1869" s="204"/>
      <c r="AN1869" s="230">
        <v>0.3</v>
      </c>
      <c r="AO1869" s="231">
        <f t="shared" si="673"/>
        <v>0</v>
      </c>
      <c r="AP1869" s="232">
        <v>0.05</v>
      </c>
      <c r="AQ1869" s="233" t="s">
        <v>41</v>
      </c>
      <c r="AR1869" s="234">
        <f t="shared" si="674"/>
        <v>0</v>
      </c>
      <c r="AS1869" s="235"/>
      <c r="AT1869" s="236"/>
      <c r="AU1869" s="237"/>
      <c r="AV1869" s="238">
        <v>36</v>
      </c>
      <c r="AW1869" s="239">
        <f>'[1]Nastavení cen'!$H$17</f>
        <v>390</v>
      </c>
      <c r="AX1869" s="240">
        <v>1000</v>
      </c>
    </row>
    <row r="1870" spans="1:50" ht="17.25" hidden="1" customHeight="1" x14ac:dyDescent="0.3">
      <c r="A1870" s="213"/>
      <c r="B1870" s="214"/>
      <c r="C1870" s="215"/>
      <c r="D1870" s="186"/>
      <c r="E1870" s="184"/>
      <c r="F1870" s="185"/>
      <c r="G1870" s="186"/>
      <c r="H1870" s="186"/>
      <c r="I1870" s="187"/>
      <c r="J1870" s="188"/>
      <c r="K1870" s="216"/>
      <c r="L1870" s="186"/>
      <c r="M1870" s="186"/>
      <c r="N1870" s="187"/>
      <c r="O1870" s="191"/>
      <c r="P1870" s="464" t="s">
        <v>1497</v>
      </c>
      <c r="Q1870" s="218"/>
      <c r="R1870" s="219">
        <f t="shared" si="648"/>
        <v>0</v>
      </c>
      <c r="S1870" s="219">
        <f t="shared" si="649"/>
        <v>7</v>
      </c>
      <c r="T1870" s="195"/>
      <c r="U1870" s="196">
        <v>4</v>
      </c>
      <c r="V1870" s="89">
        <f t="shared" si="560"/>
        <v>0</v>
      </c>
      <c r="W1870" s="220" t="s">
        <v>1991</v>
      </c>
      <c r="X1870" s="221" t="s">
        <v>1998</v>
      </c>
      <c r="Y1870" s="222" t="s">
        <v>43</v>
      </c>
      <c r="Z1870" s="199"/>
      <c r="AA1870" s="218"/>
      <c r="AB1870" s="223">
        <v>0</v>
      </c>
      <c r="AC1870" s="224" t="s">
        <v>40</v>
      </c>
      <c r="AD1870" s="225">
        <f t="shared" si="650"/>
        <v>234</v>
      </c>
      <c r="AE1870" s="226">
        <f>CEILING(AD1870+AD1870*'[1]Nastavení cen'!$J$17,1)</f>
        <v>342</v>
      </c>
      <c r="AF1870" s="226">
        <f t="shared" si="651"/>
        <v>0</v>
      </c>
      <c r="AG1870" s="227"/>
      <c r="AH1870" s="227"/>
      <c r="AI1870" s="227"/>
      <c r="AJ1870" s="228">
        <f t="shared" si="652"/>
        <v>342</v>
      </c>
      <c r="AK1870" s="218"/>
      <c r="AL1870" s="229">
        <f t="shared" si="653"/>
        <v>0</v>
      </c>
      <c r="AM1870" s="204"/>
      <c r="AN1870" s="230" t="s">
        <v>41</v>
      </c>
      <c r="AO1870" s="231" t="s">
        <v>41</v>
      </c>
      <c r="AP1870" s="245" t="s">
        <v>41</v>
      </c>
      <c r="AQ1870" s="233" t="s">
        <v>41</v>
      </c>
      <c r="AR1870" s="234" t="s">
        <v>41</v>
      </c>
      <c r="AS1870" s="235"/>
      <c r="AT1870" s="236"/>
      <c r="AU1870" s="237"/>
      <c r="AV1870" s="238">
        <v>36</v>
      </c>
      <c r="AW1870" s="239">
        <f>'[1]Nastavení cen'!$H$17</f>
        <v>390</v>
      </c>
      <c r="AX1870" s="240"/>
    </row>
    <row r="1871" spans="1:50" ht="17.25" hidden="1" customHeight="1" x14ac:dyDescent="0.3">
      <c r="A1871" s="213"/>
      <c r="B1871" s="214"/>
      <c r="C1871" s="215"/>
      <c r="D1871" s="186"/>
      <c r="E1871" s="184"/>
      <c r="F1871" s="185"/>
      <c r="G1871" s="186"/>
      <c r="H1871" s="186"/>
      <c r="I1871" s="187"/>
      <c r="J1871" s="188"/>
      <c r="K1871" s="216"/>
      <c r="L1871" s="186"/>
      <c r="M1871" s="186"/>
      <c r="N1871" s="187"/>
      <c r="O1871" s="191"/>
      <c r="P1871" s="464" t="s">
        <v>1497</v>
      </c>
      <c r="Q1871" s="218"/>
      <c r="R1871" s="219">
        <f t="shared" si="648"/>
        <v>0</v>
      </c>
      <c r="S1871" s="219">
        <f t="shared" si="649"/>
        <v>7</v>
      </c>
      <c r="T1871" s="195"/>
      <c r="U1871" s="196">
        <v>5</v>
      </c>
      <c r="V1871" s="89">
        <f t="shared" si="560"/>
        <v>0</v>
      </c>
      <c r="W1871" s="220" t="s">
        <v>1991</v>
      </c>
      <c r="X1871" s="221" t="s">
        <v>2001</v>
      </c>
      <c r="Y1871" s="222" t="s">
        <v>2002</v>
      </c>
      <c r="Z1871" s="199"/>
      <c r="AA1871" s="218"/>
      <c r="AB1871" s="223">
        <v>0</v>
      </c>
      <c r="AC1871" s="224" t="s">
        <v>40</v>
      </c>
      <c r="AD1871" s="225">
        <f t="shared" si="650"/>
        <v>234</v>
      </c>
      <c r="AE1871" s="226">
        <f>CEILING(AD1871+AD1871*'[1]Nastavení cen'!$J$17,1)</f>
        <v>342</v>
      </c>
      <c r="AF1871" s="226">
        <f t="shared" si="651"/>
        <v>0</v>
      </c>
      <c r="AG1871" s="227">
        <f>CEILING(AX1871+(AX1871*'[1]Nastavení cen'!$G$17),1)</f>
        <v>500</v>
      </c>
      <c r="AH1871" s="227">
        <f>CEILING(AG1871*'[1]Nastavení cen'!$K$17,1)+AG1871</f>
        <v>650</v>
      </c>
      <c r="AI1871" s="227">
        <f t="shared" ref="AI1871:AI1872" si="675">(AB1871*AH1871)</f>
        <v>0</v>
      </c>
      <c r="AJ1871" s="228">
        <f t="shared" si="652"/>
        <v>992</v>
      </c>
      <c r="AK1871" s="218"/>
      <c r="AL1871" s="229">
        <f t="shared" si="653"/>
        <v>0</v>
      </c>
      <c r="AM1871" s="204"/>
      <c r="AN1871" s="230">
        <v>0.3</v>
      </c>
      <c r="AO1871" s="231">
        <f t="shared" ref="AO1871:AO1872" si="676">AB1871*AN1871</f>
        <v>0</v>
      </c>
      <c r="AP1871" s="232">
        <v>0.05</v>
      </c>
      <c r="AQ1871" s="233" t="s">
        <v>41</v>
      </c>
      <c r="AR1871" s="234">
        <f t="shared" ref="AR1871:AR1872" si="677">AO1871*AP1871</f>
        <v>0</v>
      </c>
      <c r="AS1871" s="235"/>
      <c r="AT1871" s="236"/>
      <c r="AU1871" s="237"/>
      <c r="AV1871" s="238">
        <v>36</v>
      </c>
      <c r="AW1871" s="239">
        <f>'[1]Nastavení cen'!$H$17</f>
        <v>390</v>
      </c>
      <c r="AX1871" s="240">
        <v>500</v>
      </c>
    </row>
    <row r="1872" spans="1:50" ht="17.25" hidden="1" customHeight="1" x14ac:dyDescent="0.3">
      <c r="A1872" s="213"/>
      <c r="B1872" s="214"/>
      <c r="C1872" s="215"/>
      <c r="D1872" s="186"/>
      <c r="E1872" s="184"/>
      <c r="F1872" s="185"/>
      <c r="G1872" s="186"/>
      <c r="H1872" s="186"/>
      <c r="I1872" s="187"/>
      <c r="J1872" s="188"/>
      <c r="K1872" s="216"/>
      <c r="L1872" s="186"/>
      <c r="M1872" s="186"/>
      <c r="N1872" s="187"/>
      <c r="O1872" s="191"/>
      <c r="P1872" s="464" t="s">
        <v>1497</v>
      </c>
      <c r="Q1872" s="218"/>
      <c r="R1872" s="219">
        <f t="shared" si="648"/>
        <v>0</v>
      </c>
      <c r="S1872" s="219">
        <f t="shared" si="649"/>
        <v>7</v>
      </c>
      <c r="T1872" s="195"/>
      <c r="U1872" s="196">
        <v>5</v>
      </c>
      <c r="V1872" s="89">
        <f t="shared" si="560"/>
        <v>0</v>
      </c>
      <c r="W1872" s="220" t="s">
        <v>1991</v>
      </c>
      <c r="X1872" s="221" t="s">
        <v>2001</v>
      </c>
      <c r="Y1872" s="222" t="s">
        <v>2003</v>
      </c>
      <c r="Z1872" s="199"/>
      <c r="AA1872" s="218"/>
      <c r="AB1872" s="223">
        <v>0</v>
      </c>
      <c r="AC1872" s="224" t="s">
        <v>40</v>
      </c>
      <c r="AD1872" s="225">
        <f t="shared" si="650"/>
        <v>234</v>
      </c>
      <c r="AE1872" s="226">
        <f>CEILING(AD1872+AD1872*'[1]Nastavení cen'!$J$17,1)</f>
        <v>342</v>
      </c>
      <c r="AF1872" s="226">
        <f t="shared" si="651"/>
        <v>0</v>
      </c>
      <c r="AG1872" s="227">
        <f>CEILING(AX1872+(AX1872*'[1]Nastavení cen'!$G$17),1)</f>
        <v>1000</v>
      </c>
      <c r="AH1872" s="227">
        <f>CEILING(AG1872*'[1]Nastavení cen'!$K$17,1)+AG1872</f>
        <v>1300</v>
      </c>
      <c r="AI1872" s="227">
        <f t="shared" si="675"/>
        <v>0</v>
      </c>
      <c r="AJ1872" s="228">
        <f t="shared" si="652"/>
        <v>1642</v>
      </c>
      <c r="AK1872" s="218"/>
      <c r="AL1872" s="229">
        <f t="shared" si="653"/>
        <v>0</v>
      </c>
      <c r="AM1872" s="204"/>
      <c r="AN1872" s="230">
        <v>0.3</v>
      </c>
      <c r="AO1872" s="231">
        <f t="shared" si="676"/>
        <v>0</v>
      </c>
      <c r="AP1872" s="232">
        <v>0.05</v>
      </c>
      <c r="AQ1872" s="233" t="s">
        <v>41</v>
      </c>
      <c r="AR1872" s="234">
        <f t="shared" si="677"/>
        <v>0</v>
      </c>
      <c r="AS1872" s="235"/>
      <c r="AT1872" s="236"/>
      <c r="AU1872" s="237"/>
      <c r="AV1872" s="238">
        <v>36</v>
      </c>
      <c r="AW1872" s="239">
        <f>'[1]Nastavení cen'!$H$17</f>
        <v>390</v>
      </c>
      <c r="AX1872" s="240">
        <v>1000</v>
      </c>
    </row>
    <row r="1873" spans="1:50" ht="17.25" hidden="1" customHeight="1" x14ac:dyDescent="0.3">
      <c r="A1873" s="213"/>
      <c r="B1873" s="214"/>
      <c r="C1873" s="215"/>
      <c r="D1873" s="186"/>
      <c r="E1873" s="184"/>
      <c r="F1873" s="185"/>
      <c r="G1873" s="186"/>
      <c r="H1873" s="186"/>
      <c r="I1873" s="187"/>
      <c r="J1873" s="188"/>
      <c r="K1873" s="216"/>
      <c r="L1873" s="186"/>
      <c r="M1873" s="186"/>
      <c r="N1873" s="187"/>
      <c r="O1873" s="191"/>
      <c r="P1873" s="464" t="s">
        <v>1497</v>
      </c>
      <c r="Q1873" s="218"/>
      <c r="R1873" s="219">
        <f t="shared" si="648"/>
        <v>0</v>
      </c>
      <c r="S1873" s="219">
        <f t="shared" si="649"/>
        <v>7</v>
      </c>
      <c r="T1873" s="195"/>
      <c r="U1873" s="196">
        <v>4</v>
      </c>
      <c r="V1873" s="89">
        <f t="shared" si="560"/>
        <v>0</v>
      </c>
      <c r="W1873" s="220" t="s">
        <v>1991</v>
      </c>
      <c r="X1873" s="221" t="s">
        <v>2001</v>
      </c>
      <c r="Y1873" s="222" t="s">
        <v>43</v>
      </c>
      <c r="Z1873" s="199"/>
      <c r="AA1873" s="218"/>
      <c r="AB1873" s="223">
        <v>0</v>
      </c>
      <c r="AC1873" s="224" t="s">
        <v>40</v>
      </c>
      <c r="AD1873" s="225">
        <f t="shared" si="650"/>
        <v>234</v>
      </c>
      <c r="AE1873" s="226">
        <f>CEILING(AD1873+AD1873*'[1]Nastavení cen'!$J$17,1)</f>
        <v>342</v>
      </c>
      <c r="AF1873" s="226">
        <f t="shared" si="651"/>
        <v>0</v>
      </c>
      <c r="AG1873" s="227"/>
      <c r="AH1873" s="227"/>
      <c r="AI1873" s="227"/>
      <c r="AJ1873" s="228">
        <f t="shared" si="652"/>
        <v>342</v>
      </c>
      <c r="AK1873" s="218"/>
      <c r="AL1873" s="229">
        <f t="shared" si="653"/>
        <v>0</v>
      </c>
      <c r="AM1873" s="204"/>
      <c r="AN1873" s="230" t="s">
        <v>41</v>
      </c>
      <c r="AO1873" s="231" t="s">
        <v>41</v>
      </c>
      <c r="AP1873" s="245" t="s">
        <v>41</v>
      </c>
      <c r="AQ1873" s="233" t="s">
        <v>41</v>
      </c>
      <c r="AR1873" s="234" t="s">
        <v>41</v>
      </c>
      <c r="AS1873" s="235"/>
      <c r="AT1873" s="236"/>
      <c r="AU1873" s="237"/>
      <c r="AV1873" s="238">
        <v>36</v>
      </c>
      <c r="AW1873" s="239">
        <f>'[1]Nastavení cen'!$H$17</f>
        <v>390</v>
      </c>
      <c r="AX1873" s="240"/>
    </row>
    <row r="1874" spans="1:50" ht="17.25" hidden="1" customHeight="1" x14ac:dyDescent="0.3">
      <c r="A1874" s="213"/>
      <c r="B1874" s="214"/>
      <c r="C1874" s="215"/>
      <c r="D1874" s="186"/>
      <c r="E1874" s="184"/>
      <c r="F1874" s="185"/>
      <c r="G1874" s="186"/>
      <c r="H1874" s="186"/>
      <c r="I1874" s="187"/>
      <c r="J1874" s="188"/>
      <c r="K1874" s="216"/>
      <c r="L1874" s="186"/>
      <c r="M1874" s="186"/>
      <c r="N1874" s="187"/>
      <c r="O1874" s="191"/>
      <c r="P1874" s="464" t="s">
        <v>1497</v>
      </c>
      <c r="Q1874" s="218"/>
      <c r="R1874" s="219">
        <f t="shared" si="648"/>
        <v>0</v>
      </c>
      <c r="S1874" s="219">
        <f t="shared" si="649"/>
        <v>7</v>
      </c>
      <c r="T1874" s="195"/>
      <c r="U1874" s="196">
        <v>5</v>
      </c>
      <c r="V1874" s="89">
        <f t="shared" si="560"/>
        <v>0</v>
      </c>
      <c r="W1874" s="220" t="s">
        <v>2004</v>
      </c>
      <c r="X1874" s="221" t="s">
        <v>2005</v>
      </c>
      <c r="Y1874" s="222" t="s">
        <v>2006</v>
      </c>
      <c r="Z1874" s="199"/>
      <c r="AA1874" s="218"/>
      <c r="AB1874" s="223">
        <v>0</v>
      </c>
      <c r="AC1874" s="224" t="s">
        <v>40</v>
      </c>
      <c r="AD1874" s="225">
        <f t="shared" si="650"/>
        <v>1541</v>
      </c>
      <c r="AE1874" s="226">
        <f>CEILING(AD1874+AD1874*'[1]Nastavení cen'!$J$17,1)</f>
        <v>2250</v>
      </c>
      <c r="AF1874" s="226">
        <f t="shared" si="651"/>
        <v>0</v>
      </c>
      <c r="AG1874" s="227">
        <f>CEILING(AX1874+(AX1874*'[1]Nastavení cen'!$G$17),1)</f>
        <v>6000</v>
      </c>
      <c r="AH1874" s="227">
        <f>CEILING(AG1874*'[1]Nastavení cen'!$K$17,1)+AG1874</f>
        <v>7800</v>
      </c>
      <c r="AI1874" s="227">
        <f t="shared" ref="AI1874:AI1875" si="678">(AB1874*AH1874)</f>
        <v>0</v>
      </c>
      <c r="AJ1874" s="228">
        <f t="shared" si="652"/>
        <v>10050</v>
      </c>
      <c r="AK1874" s="218"/>
      <c r="AL1874" s="229">
        <f t="shared" si="653"/>
        <v>0</v>
      </c>
      <c r="AM1874" s="204"/>
      <c r="AN1874" s="230">
        <v>30</v>
      </c>
      <c r="AO1874" s="231">
        <f t="shared" ref="AO1874:AO1875" si="679">AB1874*AN1874</f>
        <v>0</v>
      </c>
      <c r="AP1874" s="232">
        <v>0.05</v>
      </c>
      <c r="AQ1874" s="233" t="s">
        <v>41</v>
      </c>
      <c r="AR1874" s="234">
        <f t="shared" ref="AR1874:AR1875" si="680">AO1874*AP1874</f>
        <v>0</v>
      </c>
      <c r="AS1874" s="235"/>
      <c r="AT1874" s="236"/>
      <c r="AU1874" s="237"/>
      <c r="AV1874" s="238">
        <v>237</v>
      </c>
      <c r="AW1874" s="239">
        <f>'[1]Nastavení cen'!$H$17</f>
        <v>390</v>
      </c>
      <c r="AX1874" s="240">
        <v>6000</v>
      </c>
    </row>
    <row r="1875" spans="1:50" ht="17.25" hidden="1" customHeight="1" x14ac:dyDescent="0.3">
      <c r="A1875" s="213"/>
      <c r="B1875" s="214"/>
      <c r="C1875" s="215"/>
      <c r="D1875" s="186"/>
      <c r="E1875" s="184"/>
      <c r="F1875" s="185"/>
      <c r="G1875" s="186"/>
      <c r="H1875" s="186"/>
      <c r="I1875" s="187"/>
      <c r="J1875" s="188"/>
      <c r="K1875" s="216"/>
      <c r="L1875" s="186"/>
      <c r="M1875" s="186"/>
      <c r="N1875" s="187"/>
      <c r="O1875" s="191"/>
      <c r="P1875" s="464" t="s">
        <v>1497</v>
      </c>
      <c r="Q1875" s="218"/>
      <c r="R1875" s="219">
        <f t="shared" si="648"/>
        <v>0</v>
      </c>
      <c r="S1875" s="219">
        <f t="shared" si="649"/>
        <v>7</v>
      </c>
      <c r="T1875" s="195"/>
      <c r="U1875" s="196">
        <v>5</v>
      </c>
      <c r="V1875" s="89">
        <f t="shared" si="560"/>
        <v>0</v>
      </c>
      <c r="W1875" s="220" t="s">
        <v>2004</v>
      </c>
      <c r="X1875" s="221" t="s">
        <v>2005</v>
      </c>
      <c r="Y1875" s="222" t="s">
        <v>2007</v>
      </c>
      <c r="Z1875" s="199"/>
      <c r="AA1875" s="218"/>
      <c r="AB1875" s="223">
        <v>0</v>
      </c>
      <c r="AC1875" s="224" t="s">
        <v>40</v>
      </c>
      <c r="AD1875" s="225">
        <f t="shared" si="650"/>
        <v>1541</v>
      </c>
      <c r="AE1875" s="226">
        <f>CEILING(AD1875+AD1875*'[1]Nastavení cen'!$J$17,1)</f>
        <v>2250</v>
      </c>
      <c r="AF1875" s="226">
        <f t="shared" si="651"/>
        <v>0</v>
      </c>
      <c r="AG1875" s="227">
        <f>CEILING(AX1875+(AX1875*'[1]Nastavení cen'!$G$17),1)</f>
        <v>12000</v>
      </c>
      <c r="AH1875" s="227">
        <f>CEILING(AG1875*'[1]Nastavení cen'!$K$17,1)+AG1875</f>
        <v>15600</v>
      </c>
      <c r="AI1875" s="227">
        <f t="shared" si="678"/>
        <v>0</v>
      </c>
      <c r="AJ1875" s="228">
        <f t="shared" si="652"/>
        <v>17850</v>
      </c>
      <c r="AK1875" s="218"/>
      <c r="AL1875" s="229">
        <f t="shared" si="653"/>
        <v>0</v>
      </c>
      <c r="AM1875" s="204"/>
      <c r="AN1875" s="230">
        <v>30</v>
      </c>
      <c r="AO1875" s="231">
        <f t="shared" si="679"/>
        <v>0</v>
      </c>
      <c r="AP1875" s="232">
        <v>0.05</v>
      </c>
      <c r="AQ1875" s="233" t="s">
        <v>41</v>
      </c>
      <c r="AR1875" s="234">
        <f t="shared" si="680"/>
        <v>0</v>
      </c>
      <c r="AS1875" s="235"/>
      <c r="AT1875" s="236"/>
      <c r="AU1875" s="237"/>
      <c r="AV1875" s="238">
        <v>237</v>
      </c>
      <c r="AW1875" s="239">
        <f>'[1]Nastavení cen'!$H$17</f>
        <v>390</v>
      </c>
      <c r="AX1875" s="240">
        <v>12000</v>
      </c>
    </row>
    <row r="1876" spans="1:50" ht="17.25" hidden="1" customHeight="1" x14ac:dyDescent="0.3">
      <c r="A1876" s="213"/>
      <c r="B1876" s="214"/>
      <c r="C1876" s="215"/>
      <c r="D1876" s="186"/>
      <c r="E1876" s="184"/>
      <c r="F1876" s="185"/>
      <c r="G1876" s="186"/>
      <c r="H1876" s="186"/>
      <c r="I1876" s="187"/>
      <c r="J1876" s="188"/>
      <c r="K1876" s="216"/>
      <c r="L1876" s="186"/>
      <c r="M1876" s="186"/>
      <c r="N1876" s="187"/>
      <c r="O1876" s="191"/>
      <c r="P1876" s="464" t="s">
        <v>1497</v>
      </c>
      <c r="Q1876" s="218"/>
      <c r="R1876" s="219">
        <f t="shared" si="648"/>
        <v>0</v>
      </c>
      <c r="S1876" s="219">
        <f t="shared" si="649"/>
        <v>7</v>
      </c>
      <c r="T1876" s="195"/>
      <c r="U1876" s="196">
        <v>4</v>
      </c>
      <c r="V1876" s="89">
        <f t="shared" si="560"/>
        <v>0</v>
      </c>
      <c r="W1876" s="220" t="s">
        <v>2004</v>
      </c>
      <c r="X1876" s="221" t="s">
        <v>2005</v>
      </c>
      <c r="Y1876" s="222" t="s">
        <v>43</v>
      </c>
      <c r="Z1876" s="199"/>
      <c r="AA1876" s="218"/>
      <c r="AB1876" s="223">
        <v>0</v>
      </c>
      <c r="AC1876" s="224" t="s">
        <v>40</v>
      </c>
      <c r="AD1876" s="225">
        <f t="shared" si="650"/>
        <v>1541</v>
      </c>
      <c r="AE1876" s="226">
        <f>CEILING(AD1876+AD1876*'[1]Nastavení cen'!$J$17,1)</f>
        <v>2250</v>
      </c>
      <c r="AF1876" s="226">
        <f t="shared" si="651"/>
        <v>0</v>
      </c>
      <c r="AG1876" s="227"/>
      <c r="AH1876" s="227"/>
      <c r="AI1876" s="227"/>
      <c r="AJ1876" s="228">
        <f t="shared" si="652"/>
        <v>2250</v>
      </c>
      <c r="AK1876" s="218"/>
      <c r="AL1876" s="229">
        <f t="shared" si="653"/>
        <v>0</v>
      </c>
      <c r="AM1876" s="204"/>
      <c r="AN1876" s="230" t="s">
        <v>41</v>
      </c>
      <c r="AO1876" s="231" t="s">
        <v>41</v>
      </c>
      <c r="AP1876" s="245" t="s">
        <v>41</v>
      </c>
      <c r="AQ1876" s="233" t="s">
        <v>41</v>
      </c>
      <c r="AR1876" s="234" t="s">
        <v>41</v>
      </c>
      <c r="AS1876" s="235"/>
      <c r="AT1876" s="236"/>
      <c r="AU1876" s="237"/>
      <c r="AV1876" s="238">
        <v>237</v>
      </c>
      <c r="AW1876" s="239">
        <f>'[1]Nastavení cen'!$H$17</f>
        <v>390</v>
      </c>
      <c r="AX1876" s="240"/>
    </row>
    <row r="1877" spans="1:50" ht="17.25" hidden="1" customHeight="1" x14ac:dyDescent="0.3">
      <c r="A1877" s="213"/>
      <c r="B1877" s="214"/>
      <c r="C1877" s="215"/>
      <c r="D1877" s="186"/>
      <c r="E1877" s="184"/>
      <c r="F1877" s="185"/>
      <c r="G1877" s="186"/>
      <c r="H1877" s="186"/>
      <c r="I1877" s="187"/>
      <c r="J1877" s="188"/>
      <c r="K1877" s="216"/>
      <c r="L1877" s="186"/>
      <c r="M1877" s="186"/>
      <c r="N1877" s="187"/>
      <c r="O1877" s="191"/>
      <c r="P1877" s="464" t="s">
        <v>1497</v>
      </c>
      <c r="Q1877" s="218"/>
      <c r="R1877" s="219">
        <f t="shared" si="648"/>
        <v>0</v>
      </c>
      <c r="S1877" s="219">
        <f t="shared" si="649"/>
        <v>7</v>
      </c>
      <c r="T1877" s="195"/>
      <c r="U1877" s="196">
        <v>5</v>
      </c>
      <c r="V1877" s="89">
        <f t="shared" si="560"/>
        <v>0</v>
      </c>
      <c r="W1877" s="220" t="s">
        <v>2004</v>
      </c>
      <c r="X1877" s="221" t="s">
        <v>2008</v>
      </c>
      <c r="Y1877" s="222" t="s">
        <v>2006</v>
      </c>
      <c r="Z1877" s="199"/>
      <c r="AA1877" s="218"/>
      <c r="AB1877" s="223">
        <v>0</v>
      </c>
      <c r="AC1877" s="224" t="s">
        <v>40</v>
      </c>
      <c r="AD1877" s="225">
        <f t="shared" si="650"/>
        <v>2028</v>
      </c>
      <c r="AE1877" s="226">
        <f>CEILING(AD1877+AD1877*'[1]Nastavení cen'!$J$17,1)</f>
        <v>2961</v>
      </c>
      <c r="AF1877" s="226">
        <f t="shared" si="651"/>
        <v>0</v>
      </c>
      <c r="AG1877" s="227">
        <f>CEILING(AX1877+(AX1877*'[1]Nastavení cen'!$G$17),1)</f>
        <v>7000</v>
      </c>
      <c r="AH1877" s="227">
        <f>CEILING(AG1877*'[1]Nastavení cen'!$K$17,1)+AG1877</f>
        <v>9100</v>
      </c>
      <c r="AI1877" s="227">
        <f t="shared" ref="AI1877:AI1878" si="681">(AB1877*AH1877)</f>
        <v>0</v>
      </c>
      <c r="AJ1877" s="228">
        <f t="shared" si="652"/>
        <v>12061</v>
      </c>
      <c r="AK1877" s="218"/>
      <c r="AL1877" s="229">
        <f t="shared" si="653"/>
        <v>0</v>
      </c>
      <c r="AM1877" s="204"/>
      <c r="AN1877" s="230">
        <v>40</v>
      </c>
      <c r="AO1877" s="231">
        <f t="shared" ref="AO1877:AO1878" si="682">AB1877*AN1877</f>
        <v>0</v>
      </c>
      <c r="AP1877" s="232">
        <v>0.05</v>
      </c>
      <c r="AQ1877" s="233" t="s">
        <v>41</v>
      </c>
      <c r="AR1877" s="234">
        <f t="shared" ref="AR1877:AR1878" si="683">AO1877*AP1877</f>
        <v>0</v>
      </c>
      <c r="AS1877" s="235"/>
      <c r="AT1877" s="236"/>
      <c r="AU1877" s="237"/>
      <c r="AV1877" s="238">
        <v>312</v>
      </c>
      <c r="AW1877" s="239">
        <f>'[1]Nastavení cen'!$H$17</f>
        <v>390</v>
      </c>
      <c r="AX1877" s="240">
        <v>7000</v>
      </c>
    </row>
    <row r="1878" spans="1:50" ht="17.25" hidden="1" customHeight="1" x14ac:dyDescent="0.3">
      <c r="A1878" s="213"/>
      <c r="B1878" s="214"/>
      <c r="C1878" s="215"/>
      <c r="D1878" s="186"/>
      <c r="E1878" s="184"/>
      <c r="F1878" s="185"/>
      <c r="G1878" s="186"/>
      <c r="H1878" s="186"/>
      <c r="I1878" s="187"/>
      <c r="J1878" s="188"/>
      <c r="K1878" s="216"/>
      <c r="L1878" s="186"/>
      <c r="M1878" s="186"/>
      <c r="N1878" s="187"/>
      <c r="O1878" s="191"/>
      <c r="P1878" s="464" t="s">
        <v>1497</v>
      </c>
      <c r="Q1878" s="218"/>
      <c r="R1878" s="219">
        <f t="shared" si="648"/>
        <v>0</v>
      </c>
      <c r="S1878" s="219">
        <f t="shared" si="649"/>
        <v>7</v>
      </c>
      <c r="T1878" s="195"/>
      <c r="U1878" s="196">
        <v>5</v>
      </c>
      <c r="V1878" s="89">
        <f t="shared" si="560"/>
        <v>0</v>
      </c>
      <c r="W1878" s="220" t="s">
        <v>2004</v>
      </c>
      <c r="X1878" s="221" t="s">
        <v>2008</v>
      </c>
      <c r="Y1878" s="222" t="s">
        <v>2007</v>
      </c>
      <c r="Z1878" s="199"/>
      <c r="AA1878" s="218"/>
      <c r="AB1878" s="223">
        <v>0</v>
      </c>
      <c r="AC1878" s="224" t="s">
        <v>40</v>
      </c>
      <c r="AD1878" s="225">
        <f t="shared" si="650"/>
        <v>2028</v>
      </c>
      <c r="AE1878" s="226">
        <f>CEILING(AD1878+AD1878*'[1]Nastavení cen'!$J$17,1)</f>
        <v>2961</v>
      </c>
      <c r="AF1878" s="226">
        <f t="shared" si="651"/>
        <v>0</v>
      </c>
      <c r="AG1878" s="227">
        <f>CEILING(AX1878+(AX1878*'[1]Nastavení cen'!$G$17),1)</f>
        <v>14000</v>
      </c>
      <c r="AH1878" s="227">
        <f>CEILING(AG1878*'[1]Nastavení cen'!$K$17,1)+AG1878</f>
        <v>18200</v>
      </c>
      <c r="AI1878" s="227">
        <f t="shared" si="681"/>
        <v>0</v>
      </c>
      <c r="AJ1878" s="228">
        <f t="shared" si="652"/>
        <v>21161</v>
      </c>
      <c r="AK1878" s="218"/>
      <c r="AL1878" s="229">
        <f t="shared" si="653"/>
        <v>0</v>
      </c>
      <c r="AM1878" s="204"/>
      <c r="AN1878" s="230">
        <v>40</v>
      </c>
      <c r="AO1878" s="231">
        <f t="shared" si="682"/>
        <v>0</v>
      </c>
      <c r="AP1878" s="232">
        <v>0.05</v>
      </c>
      <c r="AQ1878" s="233" t="s">
        <v>41</v>
      </c>
      <c r="AR1878" s="234">
        <f t="shared" si="683"/>
        <v>0</v>
      </c>
      <c r="AS1878" s="235"/>
      <c r="AT1878" s="236"/>
      <c r="AU1878" s="237"/>
      <c r="AV1878" s="238">
        <v>312</v>
      </c>
      <c r="AW1878" s="239">
        <f>'[1]Nastavení cen'!$H$17</f>
        <v>390</v>
      </c>
      <c r="AX1878" s="240">
        <v>14000</v>
      </c>
    </row>
    <row r="1879" spans="1:50" ht="17.25" hidden="1" customHeight="1" x14ac:dyDescent="0.3">
      <c r="A1879" s="213"/>
      <c r="B1879" s="214"/>
      <c r="C1879" s="215"/>
      <c r="D1879" s="186"/>
      <c r="E1879" s="184"/>
      <c r="F1879" s="185"/>
      <c r="G1879" s="186"/>
      <c r="H1879" s="186"/>
      <c r="I1879" s="187"/>
      <c r="J1879" s="188"/>
      <c r="K1879" s="216"/>
      <c r="L1879" s="186"/>
      <c r="M1879" s="186"/>
      <c r="N1879" s="187"/>
      <c r="O1879" s="191"/>
      <c r="P1879" s="464" t="s">
        <v>1497</v>
      </c>
      <c r="Q1879" s="218"/>
      <c r="R1879" s="219">
        <f t="shared" si="648"/>
        <v>0</v>
      </c>
      <c r="S1879" s="219">
        <f t="shared" si="649"/>
        <v>7</v>
      </c>
      <c r="T1879" s="195"/>
      <c r="U1879" s="196">
        <v>4</v>
      </c>
      <c r="V1879" s="89">
        <f t="shared" si="560"/>
        <v>0</v>
      </c>
      <c r="W1879" s="220" t="s">
        <v>2004</v>
      </c>
      <c r="X1879" s="221" t="s">
        <v>2008</v>
      </c>
      <c r="Y1879" s="222" t="s">
        <v>43</v>
      </c>
      <c r="Z1879" s="199"/>
      <c r="AA1879" s="218"/>
      <c r="AB1879" s="223">
        <v>0</v>
      </c>
      <c r="AC1879" s="224" t="s">
        <v>40</v>
      </c>
      <c r="AD1879" s="225">
        <f t="shared" si="650"/>
        <v>2028</v>
      </c>
      <c r="AE1879" s="226">
        <f>CEILING(AD1879+AD1879*'[1]Nastavení cen'!$J$17,1)</f>
        <v>2961</v>
      </c>
      <c r="AF1879" s="226">
        <f t="shared" si="651"/>
        <v>0</v>
      </c>
      <c r="AG1879" s="227"/>
      <c r="AH1879" s="227"/>
      <c r="AI1879" s="227"/>
      <c r="AJ1879" s="228">
        <f t="shared" si="652"/>
        <v>2961</v>
      </c>
      <c r="AK1879" s="218"/>
      <c r="AL1879" s="229">
        <f t="shared" si="653"/>
        <v>0</v>
      </c>
      <c r="AM1879" s="204"/>
      <c r="AN1879" s="230" t="s">
        <v>41</v>
      </c>
      <c r="AO1879" s="231" t="s">
        <v>41</v>
      </c>
      <c r="AP1879" s="245" t="s">
        <v>41</v>
      </c>
      <c r="AQ1879" s="233" t="s">
        <v>41</v>
      </c>
      <c r="AR1879" s="234" t="s">
        <v>41</v>
      </c>
      <c r="AS1879" s="235"/>
      <c r="AT1879" s="236"/>
      <c r="AU1879" s="237"/>
      <c r="AV1879" s="238">
        <v>312</v>
      </c>
      <c r="AW1879" s="239">
        <f>'[1]Nastavení cen'!$H$17</f>
        <v>390</v>
      </c>
      <c r="AX1879" s="240"/>
    </row>
    <row r="1880" spans="1:50" ht="17.25" hidden="1" customHeight="1" x14ac:dyDescent="0.3">
      <c r="A1880" s="213"/>
      <c r="B1880" s="214"/>
      <c r="C1880" s="215"/>
      <c r="D1880" s="186"/>
      <c r="E1880" s="184"/>
      <c r="F1880" s="185"/>
      <c r="G1880" s="186"/>
      <c r="H1880" s="186"/>
      <c r="I1880" s="187"/>
      <c r="J1880" s="188"/>
      <c r="K1880" s="216"/>
      <c r="L1880" s="186"/>
      <c r="M1880" s="186"/>
      <c r="N1880" s="187"/>
      <c r="O1880" s="191"/>
      <c r="P1880" s="464" t="s">
        <v>1497</v>
      </c>
      <c r="Q1880" s="218"/>
      <c r="R1880" s="219">
        <f t="shared" si="648"/>
        <v>0</v>
      </c>
      <c r="S1880" s="219">
        <f t="shared" si="649"/>
        <v>7</v>
      </c>
      <c r="T1880" s="195"/>
      <c r="U1880" s="196">
        <v>5</v>
      </c>
      <c r="V1880" s="89">
        <f t="shared" si="560"/>
        <v>0</v>
      </c>
      <c r="W1880" s="220" t="s">
        <v>2004</v>
      </c>
      <c r="X1880" s="221" t="s">
        <v>2009</v>
      </c>
      <c r="Y1880" s="222" t="s">
        <v>2010</v>
      </c>
      <c r="Z1880" s="199"/>
      <c r="AA1880" s="218"/>
      <c r="AB1880" s="223">
        <v>0</v>
      </c>
      <c r="AC1880" s="224" t="s">
        <v>40</v>
      </c>
      <c r="AD1880" s="225">
        <f t="shared" si="650"/>
        <v>397</v>
      </c>
      <c r="AE1880" s="226">
        <f>CEILING(AD1880+AD1880*'[1]Nastavení cen'!$J$17,1)</f>
        <v>580</v>
      </c>
      <c r="AF1880" s="226">
        <f t="shared" si="651"/>
        <v>0</v>
      </c>
      <c r="AG1880" s="227">
        <f>CEILING(AX1880+(AX1880*'[1]Nastavení cen'!$G$17),1)</f>
        <v>500</v>
      </c>
      <c r="AH1880" s="227">
        <f>CEILING(AG1880*'[1]Nastavení cen'!$K$17,1)+AG1880</f>
        <v>650</v>
      </c>
      <c r="AI1880" s="227">
        <f>(AB1880*AH1880)</f>
        <v>0</v>
      </c>
      <c r="AJ1880" s="228">
        <f t="shared" si="652"/>
        <v>1230</v>
      </c>
      <c r="AK1880" s="218"/>
      <c r="AL1880" s="229">
        <f t="shared" si="653"/>
        <v>0</v>
      </c>
      <c r="AM1880" s="204"/>
      <c r="AN1880" s="230">
        <v>2</v>
      </c>
      <c r="AO1880" s="231">
        <f>AB1880*AN1880</f>
        <v>0</v>
      </c>
      <c r="AP1880" s="232">
        <v>0.05</v>
      </c>
      <c r="AQ1880" s="233" t="s">
        <v>41</v>
      </c>
      <c r="AR1880" s="234">
        <f>AO1880*AP1880</f>
        <v>0</v>
      </c>
      <c r="AS1880" s="235"/>
      <c r="AT1880" s="236"/>
      <c r="AU1880" s="237"/>
      <c r="AV1880" s="238">
        <v>61</v>
      </c>
      <c r="AW1880" s="239">
        <f>'[1]Nastavení cen'!$H$17</f>
        <v>390</v>
      </c>
      <c r="AX1880" s="240">
        <v>500</v>
      </c>
    </row>
    <row r="1881" spans="1:50" ht="17.25" hidden="1" customHeight="1" x14ac:dyDescent="0.3">
      <c r="A1881" s="213"/>
      <c r="B1881" s="214"/>
      <c r="C1881" s="215"/>
      <c r="D1881" s="186"/>
      <c r="E1881" s="184"/>
      <c r="F1881" s="185"/>
      <c r="G1881" s="186"/>
      <c r="H1881" s="186"/>
      <c r="I1881" s="187"/>
      <c r="J1881" s="188"/>
      <c r="K1881" s="216"/>
      <c r="L1881" s="186"/>
      <c r="M1881" s="186"/>
      <c r="N1881" s="187"/>
      <c r="O1881" s="191"/>
      <c r="P1881" s="464" t="s">
        <v>1497</v>
      </c>
      <c r="Q1881" s="218"/>
      <c r="R1881" s="219">
        <f t="shared" si="648"/>
        <v>0</v>
      </c>
      <c r="S1881" s="219">
        <f t="shared" si="649"/>
        <v>7</v>
      </c>
      <c r="T1881" s="195"/>
      <c r="U1881" s="196">
        <v>4</v>
      </c>
      <c r="V1881" s="89">
        <f t="shared" si="560"/>
        <v>0</v>
      </c>
      <c r="W1881" s="220" t="s">
        <v>2004</v>
      </c>
      <c r="X1881" s="221" t="s">
        <v>2009</v>
      </c>
      <c r="Y1881" s="222" t="s">
        <v>43</v>
      </c>
      <c r="Z1881" s="199"/>
      <c r="AA1881" s="218"/>
      <c r="AB1881" s="223">
        <v>0</v>
      </c>
      <c r="AC1881" s="224" t="s">
        <v>40</v>
      </c>
      <c r="AD1881" s="225">
        <f t="shared" si="650"/>
        <v>397</v>
      </c>
      <c r="AE1881" s="226">
        <f>CEILING(AD1881+AD1881*'[1]Nastavení cen'!$J$17,1)</f>
        <v>580</v>
      </c>
      <c r="AF1881" s="226">
        <f t="shared" si="651"/>
        <v>0</v>
      </c>
      <c r="AG1881" s="227"/>
      <c r="AH1881" s="227"/>
      <c r="AI1881" s="227"/>
      <c r="AJ1881" s="228">
        <f t="shared" si="652"/>
        <v>580</v>
      </c>
      <c r="AK1881" s="218"/>
      <c r="AL1881" s="229">
        <f t="shared" si="653"/>
        <v>0</v>
      </c>
      <c r="AM1881" s="204"/>
      <c r="AN1881" s="230" t="s">
        <v>41</v>
      </c>
      <c r="AO1881" s="231" t="s">
        <v>41</v>
      </c>
      <c r="AP1881" s="245" t="s">
        <v>41</v>
      </c>
      <c r="AQ1881" s="233" t="s">
        <v>41</v>
      </c>
      <c r="AR1881" s="234" t="s">
        <v>41</v>
      </c>
      <c r="AS1881" s="235"/>
      <c r="AT1881" s="236"/>
      <c r="AU1881" s="237"/>
      <c r="AV1881" s="238">
        <v>61</v>
      </c>
      <c r="AW1881" s="239">
        <f>'[1]Nastavení cen'!$H$17</f>
        <v>390</v>
      </c>
      <c r="AX1881" s="240"/>
    </row>
    <row r="1882" spans="1:50" ht="17.25" hidden="1" customHeight="1" x14ac:dyDescent="0.3">
      <c r="A1882" s="213"/>
      <c r="B1882" s="214"/>
      <c r="C1882" s="215"/>
      <c r="D1882" s="186"/>
      <c r="E1882" s="184"/>
      <c r="F1882" s="185"/>
      <c r="G1882" s="186"/>
      <c r="H1882" s="186"/>
      <c r="I1882" s="187"/>
      <c r="J1882" s="188"/>
      <c r="K1882" s="216"/>
      <c r="L1882" s="186"/>
      <c r="M1882" s="186"/>
      <c r="N1882" s="187"/>
      <c r="O1882" s="191"/>
      <c r="P1882" s="464" t="s">
        <v>1497</v>
      </c>
      <c r="Q1882" s="218"/>
      <c r="R1882" s="219">
        <f t="shared" si="648"/>
        <v>0</v>
      </c>
      <c r="S1882" s="219">
        <f t="shared" si="649"/>
        <v>7</v>
      </c>
      <c r="T1882" s="195"/>
      <c r="U1882" s="196">
        <v>5</v>
      </c>
      <c r="V1882" s="89">
        <f t="shared" si="560"/>
        <v>0</v>
      </c>
      <c r="W1882" s="220" t="s">
        <v>2011</v>
      </c>
      <c r="X1882" s="221" t="s">
        <v>2012</v>
      </c>
      <c r="Y1882" s="222" t="s">
        <v>2013</v>
      </c>
      <c r="Z1882" s="199"/>
      <c r="AA1882" s="218"/>
      <c r="AB1882" s="223">
        <v>0</v>
      </c>
      <c r="AC1882" s="224" t="s">
        <v>40</v>
      </c>
      <c r="AD1882" s="225">
        <f t="shared" si="650"/>
        <v>481</v>
      </c>
      <c r="AE1882" s="226">
        <f>CEILING(AD1882+AD1882*'[1]Nastavení cen'!$J$17,1)</f>
        <v>703</v>
      </c>
      <c r="AF1882" s="226">
        <f t="shared" si="651"/>
        <v>0</v>
      </c>
      <c r="AG1882" s="227">
        <f>CEILING(AX1882+(AX1882*'[1]Nastavení cen'!$G$17),1)</f>
        <v>3000</v>
      </c>
      <c r="AH1882" s="227">
        <f>CEILING(AG1882*'[1]Nastavení cen'!$K$17,1)+AG1882</f>
        <v>3900</v>
      </c>
      <c r="AI1882" s="227">
        <f t="shared" ref="AI1882:AI1883" si="684">(AB1882*AH1882)</f>
        <v>0</v>
      </c>
      <c r="AJ1882" s="228">
        <f t="shared" si="652"/>
        <v>4603</v>
      </c>
      <c r="AK1882" s="218"/>
      <c r="AL1882" s="229">
        <f t="shared" si="653"/>
        <v>0</v>
      </c>
      <c r="AM1882" s="204"/>
      <c r="AN1882" s="230">
        <v>10</v>
      </c>
      <c r="AO1882" s="231">
        <f t="shared" ref="AO1882:AO1883" si="685">AB1882*AN1882</f>
        <v>0</v>
      </c>
      <c r="AP1882" s="232">
        <v>0.05</v>
      </c>
      <c r="AQ1882" s="233" t="s">
        <v>41</v>
      </c>
      <c r="AR1882" s="234">
        <f t="shared" ref="AR1882:AR1883" si="686">AO1882*AP1882</f>
        <v>0</v>
      </c>
      <c r="AS1882" s="235"/>
      <c r="AT1882" s="236"/>
      <c r="AU1882" s="237"/>
      <c r="AV1882" s="238">
        <v>74</v>
      </c>
      <c r="AW1882" s="239">
        <f>'[1]Nastavení cen'!$H$17</f>
        <v>390</v>
      </c>
      <c r="AX1882" s="240">
        <v>3000</v>
      </c>
    </row>
    <row r="1883" spans="1:50" ht="17.25" hidden="1" customHeight="1" x14ac:dyDescent="0.3">
      <c r="A1883" s="213"/>
      <c r="B1883" s="214"/>
      <c r="C1883" s="215"/>
      <c r="D1883" s="186"/>
      <c r="E1883" s="184"/>
      <c r="F1883" s="185"/>
      <c r="G1883" s="186"/>
      <c r="H1883" s="186"/>
      <c r="I1883" s="187"/>
      <c r="J1883" s="188"/>
      <c r="K1883" s="216"/>
      <c r="L1883" s="186"/>
      <c r="M1883" s="186"/>
      <c r="N1883" s="187"/>
      <c r="O1883" s="191"/>
      <c r="P1883" s="464" t="s">
        <v>1497</v>
      </c>
      <c r="Q1883" s="218"/>
      <c r="R1883" s="219">
        <f t="shared" si="648"/>
        <v>0</v>
      </c>
      <c r="S1883" s="219">
        <f t="shared" si="649"/>
        <v>7</v>
      </c>
      <c r="T1883" s="195"/>
      <c r="U1883" s="196">
        <v>5</v>
      </c>
      <c r="V1883" s="89">
        <f t="shared" si="560"/>
        <v>0</v>
      </c>
      <c r="W1883" s="220" t="s">
        <v>2011</v>
      </c>
      <c r="X1883" s="221" t="s">
        <v>2012</v>
      </c>
      <c r="Y1883" s="222" t="s">
        <v>2014</v>
      </c>
      <c r="Z1883" s="199"/>
      <c r="AA1883" s="218"/>
      <c r="AB1883" s="223">
        <v>0</v>
      </c>
      <c r="AC1883" s="224" t="s">
        <v>40</v>
      </c>
      <c r="AD1883" s="225">
        <f t="shared" si="650"/>
        <v>481</v>
      </c>
      <c r="AE1883" s="226">
        <f>CEILING(AD1883+AD1883*'[1]Nastavení cen'!$J$17,1)</f>
        <v>703</v>
      </c>
      <c r="AF1883" s="226">
        <f t="shared" si="651"/>
        <v>0</v>
      </c>
      <c r="AG1883" s="227">
        <f>CEILING(AX1883+(AX1883*'[1]Nastavení cen'!$G$17),1)</f>
        <v>6000</v>
      </c>
      <c r="AH1883" s="227">
        <f>CEILING(AG1883*'[1]Nastavení cen'!$K$17,1)+AG1883</f>
        <v>7800</v>
      </c>
      <c r="AI1883" s="227">
        <f t="shared" si="684"/>
        <v>0</v>
      </c>
      <c r="AJ1883" s="228">
        <f t="shared" si="652"/>
        <v>8503</v>
      </c>
      <c r="AK1883" s="218"/>
      <c r="AL1883" s="229">
        <f t="shared" si="653"/>
        <v>0</v>
      </c>
      <c r="AM1883" s="204"/>
      <c r="AN1883" s="230">
        <v>10</v>
      </c>
      <c r="AO1883" s="231">
        <f t="shared" si="685"/>
        <v>0</v>
      </c>
      <c r="AP1883" s="232">
        <v>0.05</v>
      </c>
      <c r="AQ1883" s="233" t="s">
        <v>41</v>
      </c>
      <c r="AR1883" s="234">
        <f t="shared" si="686"/>
        <v>0</v>
      </c>
      <c r="AS1883" s="235"/>
      <c r="AT1883" s="236"/>
      <c r="AU1883" s="237"/>
      <c r="AV1883" s="238">
        <v>74</v>
      </c>
      <c r="AW1883" s="239">
        <f>'[1]Nastavení cen'!$H$17</f>
        <v>390</v>
      </c>
      <c r="AX1883" s="240">
        <v>6000</v>
      </c>
    </row>
    <row r="1884" spans="1:50" ht="17.25" hidden="1" customHeight="1" x14ac:dyDescent="0.3">
      <c r="A1884" s="213"/>
      <c r="B1884" s="214"/>
      <c r="C1884" s="215"/>
      <c r="D1884" s="186"/>
      <c r="E1884" s="184"/>
      <c r="F1884" s="185"/>
      <c r="G1884" s="186"/>
      <c r="H1884" s="186"/>
      <c r="I1884" s="187"/>
      <c r="J1884" s="188"/>
      <c r="K1884" s="216"/>
      <c r="L1884" s="186"/>
      <c r="M1884" s="186"/>
      <c r="N1884" s="187"/>
      <c r="O1884" s="191"/>
      <c r="P1884" s="464" t="s">
        <v>1497</v>
      </c>
      <c r="Q1884" s="218"/>
      <c r="R1884" s="219">
        <f t="shared" si="648"/>
        <v>0</v>
      </c>
      <c r="S1884" s="219">
        <f t="shared" si="649"/>
        <v>7</v>
      </c>
      <c r="T1884" s="195"/>
      <c r="U1884" s="196">
        <v>4</v>
      </c>
      <c r="V1884" s="89">
        <f t="shared" si="560"/>
        <v>0</v>
      </c>
      <c r="W1884" s="220" t="s">
        <v>2011</v>
      </c>
      <c r="X1884" s="221" t="s">
        <v>2012</v>
      </c>
      <c r="Y1884" s="222" t="s">
        <v>43</v>
      </c>
      <c r="Z1884" s="199"/>
      <c r="AA1884" s="218"/>
      <c r="AB1884" s="223">
        <v>0</v>
      </c>
      <c r="AC1884" s="224" t="s">
        <v>40</v>
      </c>
      <c r="AD1884" s="225">
        <f t="shared" si="650"/>
        <v>481</v>
      </c>
      <c r="AE1884" s="226">
        <f>CEILING(AD1884+AD1884*'[1]Nastavení cen'!$J$17,1)</f>
        <v>703</v>
      </c>
      <c r="AF1884" s="226">
        <f t="shared" si="651"/>
        <v>0</v>
      </c>
      <c r="AG1884" s="227"/>
      <c r="AH1884" s="227"/>
      <c r="AI1884" s="227"/>
      <c r="AJ1884" s="228">
        <f t="shared" si="652"/>
        <v>703</v>
      </c>
      <c r="AK1884" s="218"/>
      <c r="AL1884" s="229">
        <f t="shared" si="653"/>
        <v>0</v>
      </c>
      <c r="AM1884" s="204"/>
      <c r="AN1884" s="230" t="s">
        <v>41</v>
      </c>
      <c r="AO1884" s="231" t="s">
        <v>41</v>
      </c>
      <c r="AP1884" s="245" t="s">
        <v>41</v>
      </c>
      <c r="AQ1884" s="233" t="s">
        <v>41</v>
      </c>
      <c r="AR1884" s="234" t="s">
        <v>41</v>
      </c>
      <c r="AS1884" s="235"/>
      <c r="AT1884" s="236"/>
      <c r="AU1884" s="237"/>
      <c r="AV1884" s="238">
        <v>74</v>
      </c>
      <c r="AW1884" s="239">
        <f>'[1]Nastavení cen'!$H$17</f>
        <v>390</v>
      </c>
      <c r="AX1884" s="240"/>
    </row>
    <row r="1885" spans="1:50" ht="17.25" hidden="1" customHeight="1" x14ac:dyDescent="0.3">
      <c r="A1885" s="213"/>
      <c r="B1885" s="214"/>
      <c r="C1885" s="215"/>
      <c r="D1885" s="186"/>
      <c r="E1885" s="184"/>
      <c r="F1885" s="185"/>
      <c r="G1885" s="186"/>
      <c r="H1885" s="186"/>
      <c r="I1885" s="187"/>
      <c r="J1885" s="188"/>
      <c r="K1885" s="216"/>
      <c r="L1885" s="186"/>
      <c r="M1885" s="186"/>
      <c r="N1885" s="187"/>
      <c r="O1885" s="191"/>
      <c r="P1885" s="464" t="s">
        <v>1497</v>
      </c>
      <c r="Q1885" s="218"/>
      <c r="R1885" s="219">
        <f t="shared" si="648"/>
        <v>0</v>
      </c>
      <c r="S1885" s="219">
        <f t="shared" si="649"/>
        <v>7</v>
      </c>
      <c r="T1885" s="195"/>
      <c r="U1885" s="196">
        <v>5</v>
      </c>
      <c r="V1885" s="89">
        <f t="shared" si="560"/>
        <v>0</v>
      </c>
      <c r="W1885" s="220" t="s">
        <v>2011</v>
      </c>
      <c r="X1885" s="221" t="s">
        <v>2015</v>
      </c>
      <c r="Y1885" s="222" t="s">
        <v>2016</v>
      </c>
      <c r="Z1885" s="199"/>
      <c r="AA1885" s="218"/>
      <c r="AB1885" s="223">
        <v>0</v>
      </c>
      <c r="AC1885" s="224" t="s">
        <v>40</v>
      </c>
      <c r="AD1885" s="225">
        <f t="shared" si="650"/>
        <v>481</v>
      </c>
      <c r="AE1885" s="226">
        <f>CEILING(AD1885+AD1885*'[1]Nastavení cen'!$J$17,1)</f>
        <v>703</v>
      </c>
      <c r="AF1885" s="226">
        <f t="shared" si="651"/>
        <v>0</v>
      </c>
      <c r="AG1885" s="227">
        <f>CEILING(AX1885+(AX1885*'[1]Nastavení cen'!$G$17),1)</f>
        <v>3000</v>
      </c>
      <c r="AH1885" s="227">
        <f>CEILING(AG1885*'[1]Nastavení cen'!$K$17,1)+AG1885</f>
        <v>3900</v>
      </c>
      <c r="AI1885" s="227">
        <f t="shared" ref="AI1885:AI1886" si="687">(AB1885*AH1885)</f>
        <v>0</v>
      </c>
      <c r="AJ1885" s="228">
        <f t="shared" si="652"/>
        <v>4603</v>
      </c>
      <c r="AK1885" s="218"/>
      <c r="AL1885" s="229">
        <f t="shared" si="653"/>
        <v>0</v>
      </c>
      <c r="AM1885" s="204"/>
      <c r="AN1885" s="230">
        <v>5</v>
      </c>
      <c r="AO1885" s="231">
        <f t="shared" ref="AO1885:AO1886" si="688">AB1885*AN1885</f>
        <v>0</v>
      </c>
      <c r="AP1885" s="232">
        <v>0.05</v>
      </c>
      <c r="AQ1885" s="233" t="s">
        <v>41</v>
      </c>
      <c r="AR1885" s="234">
        <f t="shared" ref="AR1885:AR1886" si="689">AO1885*AP1885</f>
        <v>0</v>
      </c>
      <c r="AS1885" s="235"/>
      <c r="AT1885" s="236"/>
      <c r="AU1885" s="237"/>
      <c r="AV1885" s="238">
        <v>74</v>
      </c>
      <c r="AW1885" s="239">
        <f>'[1]Nastavení cen'!$H$17</f>
        <v>390</v>
      </c>
      <c r="AX1885" s="240">
        <v>3000</v>
      </c>
    </row>
    <row r="1886" spans="1:50" ht="17.25" hidden="1" customHeight="1" x14ac:dyDescent="0.3">
      <c r="A1886" s="213"/>
      <c r="B1886" s="214"/>
      <c r="C1886" s="215"/>
      <c r="D1886" s="186"/>
      <c r="E1886" s="184"/>
      <c r="F1886" s="185"/>
      <c r="G1886" s="186"/>
      <c r="H1886" s="186"/>
      <c r="I1886" s="187"/>
      <c r="J1886" s="188"/>
      <c r="K1886" s="216"/>
      <c r="L1886" s="186"/>
      <c r="M1886" s="186"/>
      <c r="N1886" s="187"/>
      <c r="O1886" s="191"/>
      <c r="P1886" s="464" t="s">
        <v>1497</v>
      </c>
      <c r="Q1886" s="218"/>
      <c r="R1886" s="219">
        <f t="shared" si="648"/>
        <v>0</v>
      </c>
      <c r="S1886" s="219">
        <f t="shared" si="649"/>
        <v>7</v>
      </c>
      <c r="T1886" s="195"/>
      <c r="U1886" s="196">
        <v>5</v>
      </c>
      <c r="V1886" s="89">
        <f t="shared" si="560"/>
        <v>0</v>
      </c>
      <c r="W1886" s="220" t="s">
        <v>2011</v>
      </c>
      <c r="X1886" s="221" t="s">
        <v>2015</v>
      </c>
      <c r="Y1886" s="222" t="s">
        <v>2017</v>
      </c>
      <c r="Z1886" s="199"/>
      <c r="AA1886" s="218"/>
      <c r="AB1886" s="223">
        <v>0</v>
      </c>
      <c r="AC1886" s="224" t="s">
        <v>40</v>
      </c>
      <c r="AD1886" s="225">
        <f t="shared" si="650"/>
        <v>481</v>
      </c>
      <c r="AE1886" s="226">
        <f>CEILING(AD1886+AD1886*'[1]Nastavení cen'!$J$17,1)</f>
        <v>703</v>
      </c>
      <c r="AF1886" s="226">
        <f t="shared" si="651"/>
        <v>0</v>
      </c>
      <c r="AG1886" s="227">
        <f>CEILING(AX1886+(AX1886*'[1]Nastavení cen'!$G$17),1)</f>
        <v>6000</v>
      </c>
      <c r="AH1886" s="227">
        <f>CEILING(AG1886*'[1]Nastavení cen'!$K$17,1)+AG1886</f>
        <v>7800</v>
      </c>
      <c r="AI1886" s="227">
        <f t="shared" si="687"/>
        <v>0</v>
      </c>
      <c r="AJ1886" s="228">
        <f t="shared" si="652"/>
        <v>8503</v>
      </c>
      <c r="AK1886" s="218"/>
      <c r="AL1886" s="229">
        <f t="shared" si="653"/>
        <v>0</v>
      </c>
      <c r="AM1886" s="204"/>
      <c r="AN1886" s="230">
        <v>5</v>
      </c>
      <c r="AO1886" s="231">
        <f t="shared" si="688"/>
        <v>0</v>
      </c>
      <c r="AP1886" s="232">
        <v>0.05</v>
      </c>
      <c r="AQ1886" s="233" t="s">
        <v>41</v>
      </c>
      <c r="AR1886" s="234">
        <f t="shared" si="689"/>
        <v>0</v>
      </c>
      <c r="AS1886" s="235"/>
      <c r="AT1886" s="236"/>
      <c r="AU1886" s="237"/>
      <c r="AV1886" s="238">
        <v>74</v>
      </c>
      <c r="AW1886" s="239">
        <f>'[1]Nastavení cen'!$H$17</f>
        <v>390</v>
      </c>
      <c r="AX1886" s="240">
        <v>6000</v>
      </c>
    </row>
    <row r="1887" spans="1:50" ht="17.25" hidden="1" customHeight="1" x14ac:dyDescent="0.3">
      <c r="A1887" s="213"/>
      <c r="B1887" s="214"/>
      <c r="C1887" s="215"/>
      <c r="D1887" s="186"/>
      <c r="E1887" s="184"/>
      <c r="F1887" s="185"/>
      <c r="G1887" s="186"/>
      <c r="H1887" s="186"/>
      <c r="I1887" s="187"/>
      <c r="J1887" s="188"/>
      <c r="K1887" s="216"/>
      <c r="L1887" s="186"/>
      <c r="M1887" s="186"/>
      <c r="N1887" s="187"/>
      <c r="O1887" s="191"/>
      <c r="P1887" s="464" t="s">
        <v>1497</v>
      </c>
      <c r="Q1887" s="218"/>
      <c r="R1887" s="219">
        <f t="shared" si="648"/>
        <v>0</v>
      </c>
      <c r="S1887" s="219">
        <f t="shared" si="649"/>
        <v>7</v>
      </c>
      <c r="T1887" s="195"/>
      <c r="U1887" s="196">
        <v>4</v>
      </c>
      <c r="V1887" s="89">
        <f t="shared" si="560"/>
        <v>0</v>
      </c>
      <c r="W1887" s="220" t="s">
        <v>2011</v>
      </c>
      <c r="X1887" s="221" t="s">
        <v>2015</v>
      </c>
      <c r="Y1887" s="222" t="s">
        <v>43</v>
      </c>
      <c r="Z1887" s="199"/>
      <c r="AA1887" s="218"/>
      <c r="AB1887" s="223">
        <v>0</v>
      </c>
      <c r="AC1887" s="224" t="s">
        <v>40</v>
      </c>
      <c r="AD1887" s="225">
        <f t="shared" si="650"/>
        <v>481</v>
      </c>
      <c r="AE1887" s="226">
        <f>CEILING(AD1887+AD1887*'[1]Nastavení cen'!$J$17,1)</f>
        <v>703</v>
      </c>
      <c r="AF1887" s="226">
        <f t="shared" si="651"/>
        <v>0</v>
      </c>
      <c r="AG1887" s="227"/>
      <c r="AH1887" s="227"/>
      <c r="AI1887" s="227"/>
      <c r="AJ1887" s="228">
        <f t="shared" si="652"/>
        <v>703</v>
      </c>
      <c r="AK1887" s="218"/>
      <c r="AL1887" s="229">
        <f t="shared" si="653"/>
        <v>0</v>
      </c>
      <c r="AM1887" s="204"/>
      <c r="AN1887" s="230" t="s">
        <v>41</v>
      </c>
      <c r="AO1887" s="231" t="s">
        <v>41</v>
      </c>
      <c r="AP1887" s="245" t="s">
        <v>41</v>
      </c>
      <c r="AQ1887" s="233" t="s">
        <v>41</v>
      </c>
      <c r="AR1887" s="234" t="s">
        <v>41</v>
      </c>
      <c r="AS1887" s="235"/>
      <c r="AT1887" s="236"/>
      <c r="AU1887" s="237"/>
      <c r="AV1887" s="238">
        <v>74</v>
      </c>
      <c r="AW1887" s="239">
        <f>'[1]Nastavení cen'!$H$17</f>
        <v>390</v>
      </c>
      <c r="AX1887" s="240"/>
    </row>
    <row r="1888" spans="1:50" ht="17.25" hidden="1" customHeight="1" x14ac:dyDescent="0.3">
      <c r="A1888" s="213"/>
      <c r="B1888" s="214"/>
      <c r="C1888" s="215"/>
      <c r="D1888" s="186"/>
      <c r="E1888" s="184"/>
      <c r="F1888" s="185"/>
      <c r="G1888" s="186"/>
      <c r="H1888" s="186"/>
      <c r="I1888" s="187"/>
      <c r="J1888" s="188"/>
      <c r="K1888" s="216"/>
      <c r="L1888" s="186"/>
      <c r="M1888" s="186"/>
      <c r="N1888" s="187"/>
      <c r="O1888" s="191"/>
      <c r="P1888" s="464" t="s">
        <v>1497</v>
      </c>
      <c r="Q1888" s="218"/>
      <c r="R1888" s="219">
        <f t="shared" si="648"/>
        <v>0</v>
      </c>
      <c r="S1888" s="219">
        <f t="shared" si="649"/>
        <v>7</v>
      </c>
      <c r="T1888" s="195"/>
      <c r="U1888" s="196">
        <v>5</v>
      </c>
      <c r="V1888" s="89">
        <f t="shared" si="560"/>
        <v>0</v>
      </c>
      <c r="W1888" s="220" t="s">
        <v>2018</v>
      </c>
      <c r="X1888" s="221" t="s">
        <v>2019</v>
      </c>
      <c r="Y1888" s="222" t="s">
        <v>2020</v>
      </c>
      <c r="Z1888" s="199"/>
      <c r="AA1888" s="218"/>
      <c r="AB1888" s="223">
        <v>0</v>
      </c>
      <c r="AC1888" s="224" t="s">
        <v>40</v>
      </c>
      <c r="AD1888" s="225">
        <f t="shared" si="650"/>
        <v>774</v>
      </c>
      <c r="AE1888" s="226">
        <f>CEILING(AD1888+AD1888*'[1]Nastavení cen'!$J$17,1)</f>
        <v>1131</v>
      </c>
      <c r="AF1888" s="226">
        <f t="shared" si="651"/>
        <v>0</v>
      </c>
      <c r="AG1888" s="227">
        <f>CEILING(AX1888+(AX1888*'[1]Nastavení cen'!$G$17),1)</f>
        <v>4000</v>
      </c>
      <c r="AH1888" s="227">
        <f>CEILING(AG1888*'[1]Nastavení cen'!$K$17,1)+AG1888</f>
        <v>5200</v>
      </c>
      <c r="AI1888" s="227">
        <f t="shared" ref="AI1888:AI1889" si="690">(AB1888*AH1888)</f>
        <v>0</v>
      </c>
      <c r="AJ1888" s="228">
        <f t="shared" si="652"/>
        <v>6331</v>
      </c>
      <c r="AK1888" s="218"/>
      <c r="AL1888" s="229">
        <f t="shared" si="653"/>
        <v>0</v>
      </c>
      <c r="AM1888" s="204"/>
      <c r="AN1888" s="230">
        <v>10</v>
      </c>
      <c r="AO1888" s="231">
        <f t="shared" ref="AO1888:AO1889" si="691">AB1888*AN1888</f>
        <v>0</v>
      </c>
      <c r="AP1888" s="232">
        <v>0.05</v>
      </c>
      <c r="AQ1888" s="233" t="s">
        <v>41</v>
      </c>
      <c r="AR1888" s="234">
        <f t="shared" ref="AR1888:AR1889" si="692">AO1888*AP1888</f>
        <v>0</v>
      </c>
      <c r="AS1888" s="235"/>
      <c r="AT1888" s="236"/>
      <c r="AU1888" s="237"/>
      <c r="AV1888" s="238">
        <v>119</v>
      </c>
      <c r="AW1888" s="239">
        <f>'[1]Nastavení cen'!$H$17</f>
        <v>390</v>
      </c>
      <c r="AX1888" s="240">
        <v>4000</v>
      </c>
    </row>
    <row r="1889" spans="1:50" ht="17.25" hidden="1" customHeight="1" x14ac:dyDescent="0.3">
      <c r="A1889" s="213"/>
      <c r="B1889" s="214"/>
      <c r="C1889" s="215"/>
      <c r="D1889" s="186"/>
      <c r="E1889" s="184"/>
      <c r="F1889" s="185"/>
      <c r="G1889" s="186"/>
      <c r="H1889" s="186"/>
      <c r="I1889" s="187"/>
      <c r="J1889" s="188"/>
      <c r="K1889" s="216"/>
      <c r="L1889" s="186"/>
      <c r="M1889" s="186"/>
      <c r="N1889" s="187"/>
      <c r="O1889" s="191"/>
      <c r="P1889" s="464" t="s">
        <v>1497</v>
      </c>
      <c r="Q1889" s="218"/>
      <c r="R1889" s="219">
        <f t="shared" si="648"/>
        <v>0</v>
      </c>
      <c r="S1889" s="219">
        <f t="shared" si="649"/>
        <v>7</v>
      </c>
      <c r="T1889" s="195"/>
      <c r="U1889" s="196">
        <v>5</v>
      </c>
      <c r="V1889" s="89">
        <f t="shared" si="560"/>
        <v>0</v>
      </c>
      <c r="W1889" s="220" t="s">
        <v>2018</v>
      </c>
      <c r="X1889" s="221" t="s">
        <v>2021</v>
      </c>
      <c r="Y1889" s="222" t="s">
        <v>2022</v>
      </c>
      <c r="Z1889" s="199"/>
      <c r="AA1889" s="218"/>
      <c r="AB1889" s="223">
        <v>0</v>
      </c>
      <c r="AC1889" s="224" t="s">
        <v>40</v>
      </c>
      <c r="AD1889" s="225">
        <f t="shared" si="650"/>
        <v>767</v>
      </c>
      <c r="AE1889" s="226">
        <f>CEILING(AD1889+AD1889*'[1]Nastavení cen'!$J$17,1)</f>
        <v>1120</v>
      </c>
      <c r="AF1889" s="226">
        <f t="shared" si="651"/>
        <v>0</v>
      </c>
      <c r="AG1889" s="227">
        <f>CEILING(AX1889+(AX1889*'[1]Nastavení cen'!$G$17),1)</f>
        <v>6000</v>
      </c>
      <c r="AH1889" s="227">
        <f>CEILING(AG1889*'[1]Nastavení cen'!$K$17,1)+AG1889</f>
        <v>7800</v>
      </c>
      <c r="AI1889" s="227">
        <f t="shared" si="690"/>
        <v>0</v>
      </c>
      <c r="AJ1889" s="228">
        <f t="shared" si="652"/>
        <v>8920</v>
      </c>
      <c r="AK1889" s="218"/>
      <c r="AL1889" s="229">
        <f t="shared" si="653"/>
        <v>0</v>
      </c>
      <c r="AM1889" s="204"/>
      <c r="AN1889" s="230">
        <v>10</v>
      </c>
      <c r="AO1889" s="231">
        <f t="shared" si="691"/>
        <v>0</v>
      </c>
      <c r="AP1889" s="232">
        <v>0.05</v>
      </c>
      <c r="AQ1889" s="233" t="s">
        <v>41</v>
      </c>
      <c r="AR1889" s="234">
        <f t="shared" si="692"/>
        <v>0</v>
      </c>
      <c r="AS1889" s="235"/>
      <c r="AT1889" s="236"/>
      <c r="AU1889" s="237"/>
      <c r="AV1889" s="238">
        <v>118</v>
      </c>
      <c r="AW1889" s="239">
        <f>'[1]Nastavení cen'!$H$17</f>
        <v>390</v>
      </c>
      <c r="AX1889" s="240">
        <v>6000</v>
      </c>
    </row>
    <row r="1890" spans="1:50" ht="17.25" hidden="1" customHeight="1" x14ac:dyDescent="0.3">
      <c r="A1890" s="213"/>
      <c r="B1890" s="214"/>
      <c r="C1890" s="215"/>
      <c r="D1890" s="186"/>
      <c r="E1890" s="184"/>
      <c r="F1890" s="185"/>
      <c r="G1890" s="186"/>
      <c r="H1890" s="186"/>
      <c r="I1890" s="187"/>
      <c r="J1890" s="188"/>
      <c r="K1890" s="216"/>
      <c r="L1890" s="186"/>
      <c r="M1890" s="186"/>
      <c r="N1890" s="187"/>
      <c r="O1890" s="191"/>
      <c r="P1890" s="464" t="s">
        <v>1497</v>
      </c>
      <c r="Q1890" s="218"/>
      <c r="R1890" s="219">
        <f t="shared" si="648"/>
        <v>0</v>
      </c>
      <c r="S1890" s="219">
        <f t="shared" si="649"/>
        <v>7</v>
      </c>
      <c r="T1890" s="195"/>
      <c r="U1890" s="196">
        <v>4</v>
      </c>
      <c r="V1890" s="89">
        <f t="shared" si="560"/>
        <v>0</v>
      </c>
      <c r="W1890" s="220" t="s">
        <v>2018</v>
      </c>
      <c r="X1890" s="221" t="s">
        <v>2023</v>
      </c>
      <c r="Y1890" s="222" t="s">
        <v>43</v>
      </c>
      <c r="Z1890" s="199"/>
      <c r="AA1890" s="218"/>
      <c r="AB1890" s="223">
        <v>0</v>
      </c>
      <c r="AC1890" s="224" t="s">
        <v>40</v>
      </c>
      <c r="AD1890" s="225">
        <f t="shared" si="650"/>
        <v>228</v>
      </c>
      <c r="AE1890" s="226">
        <f>CEILING(AD1890+AD1890*'[1]Nastavení cen'!$J$17,1)</f>
        <v>333</v>
      </c>
      <c r="AF1890" s="226">
        <f t="shared" si="651"/>
        <v>0</v>
      </c>
      <c r="AG1890" s="241"/>
      <c r="AH1890" s="242"/>
      <c r="AI1890" s="242"/>
      <c r="AJ1890" s="228">
        <f t="shared" si="652"/>
        <v>333</v>
      </c>
      <c r="AK1890" s="218"/>
      <c r="AL1890" s="229">
        <f t="shared" si="653"/>
        <v>0</v>
      </c>
      <c r="AM1890" s="204"/>
      <c r="AN1890" s="230" t="s">
        <v>41</v>
      </c>
      <c r="AO1890" s="231" t="s">
        <v>41</v>
      </c>
      <c r="AP1890" s="245" t="s">
        <v>41</v>
      </c>
      <c r="AQ1890" s="233" t="s">
        <v>41</v>
      </c>
      <c r="AR1890" s="234" t="s">
        <v>41</v>
      </c>
      <c r="AS1890" s="235"/>
      <c r="AT1890" s="236"/>
      <c r="AU1890" s="237"/>
      <c r="AV1890" s="238">
        <v>35</v>
      </c>
      <c r="AW1890" s="239">
        <f>'[1]Nastavení cen'!$H$17</f>
        <v>390</v>
      </c>
      <c r="AX1890" s="240"/>
    </row>
    <row r="1891" spans="1:50" ht="17.25" hidden="1" customHeight="1" x14ac:dyDescent="0.3">
      <c r="A1891" s="213"/>
      <c r="B1891" s="214"/>
      <c r="C1891" s="215"/>
      <c r="D1891" s="186"/>
      <c r="E1891" s="184"/>
      <c r="F1891" s="185"/>
      <c r="G1891" s="186"/>
      <c r="H1891" s="186"/>
      <c r="I1891" s="187"/>
      <c r="J1891" s="188"/>
      <c r="K1891" s="216"/>
      <c r="L1891" s="186"/>
      <c r="M1891" s="186"/>
      <c r="N1891" s="187"/>
      <c r="O1891" s="191"/>
      <c r="P1891" s="464" t="s">
        <v>1497</v>
      </c>
      <c r="Q1891" s="218"/>
      <c r="R1891" s="219">
        <f t="shared" si="648"/>
        <v>0</v>
      </c>
      <c r="S1891" s="219">
        <f t="shared" si="649"/>
        <v>7</v>
      </c>
      <c r="T1891" s="195"/>
      <c r="U1891" s="196">
        <v>4</v>
      </c>
      <c r="V1891" s="89">
        <f t="shared" si="560"/>
        <v>0</v>
      </c>
      <c r="W1891" s="220" t="s">
        <v>2018</v>
      </c>
      <c r="X1891" s="221" t="s">
        <v>2024</v>
      </c>
      <c r="Y1891" s="222" t="s">
        <v>43</v>
      </c>
      <c r="Z1891" s="199"/>
      <c r="AA1891" s="218"/>
      <c r="AB1891" s="223">
        <v>0</v>
      </c>
      <c r="AC1891" s="224" t="s">
        <v>40</v>
      </c>
      <c r="AD1891" s="225">
        <f t="shared" si="650"/>
        <v>228</v>
      </c>
      <c r="AE1891" s="226">
        <f>CEILING(AD1891+AD1891*'[1]Nastavení cen'!$J$17,1)</f>
        <v>333</v>
      </c>
      <c r="AF1891" s="226">
        <f t="shared" si="651"/>
        <v>0</v>
      </c>
      <c r="AG1891" s="241"/>
      <c r="AH1891" s="242"/>
      <c r="AI1891" s="242"/>
      <c r="AJ1891" s="228">
        <f t="shared" si="652"/>
        <v>333</v>
      </c>
      <c r="AK1891" s="218"/>
      <c r="AL1891" s="229">
        <f t="shared" si="653"/>
        <v>0</v>
      </c>
      <c r="AM1891" s="204"/>
      <c r="AN1891" s="230" t="s">
        <v>41</v>
      </c>
      <c r="AO1891" s="231" t="s">
        <v>41</v>
      </c>
      <c r="AP1891" s="245" t="s">
        <v>41</v>
      </c>
      <c r="AQ1891" s="233" t="s">
        <v>41</v>
      </c>
      <c r="AR1891" s="234" t="s">
        <v>41</v>
      </c>
      <c r="AS1891" s="235"/>
      <c r="AT1891" s="236"/>
      <c r="AU1891" s="237"/>
      <c r="AV1891" s="238">
        <v>35</v>
      </c>
      <c r="AW1891" s="239">
        <f>'[1]Nastavení cen'!$H$17</f>
        <v>390</v>
      </c>
      <c r="AX1891" s="240"/>
    </row>
    <row r="1892" spans="1:50" ht="17.25" hidden="1" customHeight="1" x14ac:dyDescent="0.3">
      <c r="A1892" s="213"/>
      <c r="B1892" s="214"/>
      <c r="C1892" s="215"/>
      <c r="D1892" s="186"/>
      <c r="E1892" s="184"/>
      <c r="F1892" s="185"/>
      <c r="G1892" s="186"/>
      <c r="H1892" s="186"/>
      <c r="I1892" s="187"/>
      <c r="J1892" s="188"/>
      <c r="K1892" s="216"/>
      <c r="L1892" s="186"/>
      <c r="M1892" s="186"/>
      <c r="N1892" s="187"/>
      <c r="O1892" s="191"/>
      <c r="P1892" s="464" t="s">
        <v>1497</v>
      </c>
      <c r="Q1892" s="218"/>
      <c r="R1892" s="219">
        <f t="shared" si="648"/>
        <v>0</v>
      </c>
      <c r="S1892" s="219">
        <f t="shared" si="649"/>
        <v>7</v>
      </c>
      <c r="T1892" s="195"/>
      <c r="U1892" s="196">
        <v>5</v>
      </c>
      <c r="V1892" s="89">
        <f t="shared" si="560"/>
        <v>0</v>
      </c>
      <c r="W1892" s="220" t="s">
        <v>2025</v>
      </c>
      <c r="X1892" s="221" t="s">
        <v>2026</v>
      </c>
      <c r="Y1892" s="222" t="s">
        <v>2027</v>
      </c>
      <c r="Z1892" s="199"/>
      <c r="AA1892" s="218"/>
      <c r="AB1892" s="223">
        <v>0</v>
      </c>
      <c r="AC1892" s="224" t="s">
        <v>40</v>
      </c>
      <c r="AD1892" s="225">
        <f t="shared" si="650"/>
        <v>1170</v>
      </c>
      <c r="AE1892" s="226">
        <f>CEILING(AD1892+AD1892*'[1]Nastavení cen'!$J$17,1)</f>
        <v>1709</v>
      </c>
      <c r="AF1892" s="226">
        <f t="shared" si="651"/>
        <v>0</v>
      </c>
      <c r="AG1892" s="227">
        <f>CEILING(AX1892+(AX1892*'[1]Nastavení cen'!$G$17),1)</f>
        <v>8000</v>
      </c>
      <c r="AH1892" s="227">
        <f>CEILING(AG1892*'[1]Nastavení cen'!$K$17,1)+AG1892</f>
        <v>10400</v>
      </c>
      <c r="AI1892" s="227">
        <f>(AB1892*AH1892)</f>
        <v>0</v>
      </c>
      <c r="AJ1892" s="228">
        <f t="shared" si="652"/>
        <v>12109</v>
      </c>
      <c r="AK1892" s="218"/>
      <c r="AL1892" s="229">
        <f t="shared" si="653"/>
        <v>0</v>
      </c>
      <c r="AM1892" s="204"/>
      <c r="AN1892" s="230">
        <v>30</v>
      </c>
      <c r="AO1892" s="231">
        <f>AB1892*AN1892</f>
        <v>0</v>
      </c>
      <c r="AP1892" s="232">
        <v>0.05</v>
      </c>
      <c r="AQ1892" s="233" t="s">
        <v>41</v>
      </c>
      <c r="AR1892" s="234">
        <f>AO1892*AP1892</f>
        <v>0</v>
      </c>
      <c r="AS1892" s="235"/>
      <c r="AT1892" s="236"/>
      <c r="AU1892" s="237"/>
      <c r="AV1892" s="238">
        <v>180</v>
      </c>
      <c r="AW1892" s="239">
        <f>'[1]Nastavení cen'!$H$17</f>
        <v>390</v>
      </c>
      <c r="AX1892" s="240">
        <v>8000</v>
      </c>
    </row>
    <row r="1893" spans="1:50" ht="17.25" hidden="1" customHeight="1" x14ac:dyDescent="0.3">
      <c r="A1893" s="213"/>
      <c r="B1893" s="214"/>
      <c r="C1893" s="215"/>
      <c r="D1893" s="186"/>
      <c r="E1893" s="184"/>
      <c r="F1893" s="185"/>
      <c r="G1893" s="186"/>
      <c r="H1893" s="186"/>
      <c r="I1893" s="187"/>
      <c r="J1893" s="188"/>
      <c r="K1893" s="216"/>
      <c r="L1893" s="186"/>
      <c r="M1893" s="186"/>
      <c r="N1893" s="187"/>
      <c r="O1893" s="191"/>
      <c r="P1893" s="464" t="s">
        <v>1497</v>
      </c>
      <c r="Q1893" s="218"/>
      <c r="R1893" s="219">
        <f t="shared" si="648"/>
        <v>0</v>
      </c>
      <c r="S1893" s="219">
        <f t="shared" si="649"/>
        <v>7</v>
      </c>
      <c r="T1893" s="195"/>
      <c r="U1893" s="196">
        <v>4</v>
      </c>
      <c r="V1893" s="89">
        <f t="shared" si="560"/>
        <v>0</v>
      </c>
      <c r="W1893" s="220" t="s">
        <v>2025</v>
      </c>
      <c r="X1893" s="221" t="s">
        <v>2026</v>
      </c>
      <c r="Y1893" s="222" t="s">
        <v>43</v>
      </c>
      <c r="Z1893" s="199"/>
      <c r="AA1893" s="218"/>
      <c r="AB1893" s="223">
        <v>0</v>
      </c>
      <c r="AC1893" s="224" t="s">
        <v>40</v>
      </c>
      <c r="AD1893" s="225">
        <f t="shared" si="650"/>
        <v>1170</v>
      </c>
      <c r="AE1893" s="226">
        <f>CEILING(AD1893+AD1893*'[1]Nastavení cen'!$J$17,1)</f>
        <v>1709</v>
      </c>
      <c r="AF1893" s="226">
        <f t="shared" si="651"/>
        <v>0</v>
      </c>
      <c r="AG1893" s="227"/>
      <c r="AH1893" s="227"/>
      <c r="AI1893" s="227"/>
      <c r="AJ1893" s="228">
        <f t="shared" si="652"/>
        <v>1709</v>
      </c>
      <c r="AK1893" s="218"/>
      <c r="AL1893" s="229">
        <f t="shared" si="653"/>
        <v>0</v>
      </c>
      <c r="AM1893" s="204"/>
      <c r="AN1893" s="230" t="s">
        <v>41</v>
      </c>
      <c r="AO1893" s="231" t="s">
        <v>41</v>
      </c>
      <c r="AP1893" s="245" t="s">
        <v>41</v>
      </c>
      <c r="AQ1893" s="233" t="s">
        <v>41</v>
      </c>
      <c r="AR1893" s="234" t="s">
        <v>41</v>
      </c>
      <c r="AS1893" s="235"/>
      <c r="AT1893" s="236"/>
      <c r="AU1893" s="237"/>
      <c r="AV1893" s="238">
        <v>180</v>
      </c>
      <c r="AW1893" s="239">
        <f>'[1]Nastavení cen'!$H$17</f>
        <v>390</v>
      </c>
      <c r="AX1893" s="240"/>
    </row>
    <row r="1894" spans="1:50" ht="17.25" hidden="1" customHeight="1" x14ac:dyDescent="0.3">
      <c r="A1894" s="213"/>
      <c r="B1894" s="214"/>
      <c r="C1894" s="215"/>
      <c r="D1894" s="186"/>
      <c r="E1894" s="184"/>
      <c r="F1894" s="185"/>
      <c r="G1894" s="186"/>
      <c r="H1894" s="186"/>
      <c r="I1894" s="187"/>
      <c r="J1894" s="188"/>
      <c r="K1894" s="216"/>
      <c r="L1894" s="186"/>
      <c r="M1894" s="186"/>
      <c r="N1894" s="187"/>
      <c r="O1894" s="191"/>
      <c r="P1894" s="464" t="s">
        <v>1497</v>
      </c>
      <c r="Q1894" s="218"/>
      <c r="R1894" s="219">
        <f t="shared" si="648"/>
        <v>0</v>
      </c>
      <c r="S1894" s="219">
        <f t="shared" si="649"/>
        <v>7</v>
      </c>
      <c r="T1894" s="195"/>
      <c r="U1894" s="196">
        <v>5</v>
      </c>
      <c r="V1894" s="89">
        <f t="shared" si="560"/>
        <v>0</v>
      </c>
      <c r="W1894" s="220" t="s">
        <v>2025</v>
      </c>
      <c r="X1894" s="221" t="s">
        <v>2028</v>
      </c>
      <c r="Y1894" s="222" t="s">
        <v>2029</v>
      </c>
      <c r="Z1894" s="199"/>
      <c r="AA1894" s="218"/>
      <c r="AB1894" s="223">
        <v>0</v>
      </c>
      <c r="AC1894" s="224" t="s">
        <v>40</v>
      </c>
      <c r="AD1894" s="225">
        <f t="shared" si="650"/>
        <v>670</v>
      </c>
      <c r="AE1894" s="226">
        <f>CEILING(AD1894+AD1894*'[1]Nastavení cen'!$J$17,1)</f>
        <v>979</v>
      </c>
      <c r="AF1894" s="226">
        <f t="shared" si="651"/>
        <v>0</v>
      </c>
      <c r="AG1894" s="227">
        <f>CEILING(AX1894+(AX1894*'[1]Nastavení cen'!$G$17),1)</f>
        <v>5000</v>
      </c>
      <c r="AH1894" s="227">
        <f>CEILING(AG1894*'[1]Nastavení cen'!$K$17,1)+AG1894</f>
        <v>6500</v>
      </c>
      <c r="AI1894" s="227">
        <f>(AB1894*AH1894)</f>
        <v>0</v>
      </c>
      <c r="AJ1894" s="228">
        <f t="shared" si="652"/>
        <v>7479</v>
      </c>
      <c r="AK1894" s="218"/>
      <c r="AL1894" s="229">
        <f t="shared" si="653"/>
        <v>0</v>
      </c>
      <c r="AM1894" s="204"/>
      <c r="AN1894" s="230">
        <v>20</v>
      </c>
      <c r="AO1894" s="231">
        <f>AB1894*AN1894</f>
        <v>0</v>
      </c>
      <c r="AP1894" s="232">
        <v>0.05</v>
      </c>
      <c r="AQ1894" s="233" t="s">
        <v>41</v>
      </c>
      <c r="AR1894" s="234">
        <f>AO1894*AP1894</f>
        <v>0</v>
      </c>
      <c r="AS1894" s="235"/>
      <c r="AT1894" s="236"/>
      <c r="AU1894" s="237"/>
      <c r="AV1894" s="238">
        <v>103</v>
      </c>
      <c r="AW1894" s="239">
        <f>'[1]Nastavení cen'!$H$17</f>
        <v>390</v>
      </c>
      <c r="AX1894" s="240">
        <v>5000</v>
      </c>
    </row>
    <row r="1895" spans="1:50" ht="17.25" hidden="1" customHeight="1" x14ac:dyDescent="0.3">
      <c r="A1895" s="213"/>
      <c r="B1895" s="214"/>
      <c r="C1895" s="215"/>
      <c r="D1895" s="186"/>
      <c r="E1895" s="184"/>
      <c r="F1895" s="185"/>
      <c r="G1895" s="186"/>
      <c r="H1895" s="186"/>
      <c r="I1895" s="187"/>
      <c r="J1895" s="188"/>
      <c r="K1895" s="216"/>
      <c r="L1895" s="186"/>
      <c r="M1895" s="186"/>
      <c r="N1895" s="187"/>
      <c r="O1895" s="191"/>
      <c r="P1895" s="464" t="s">
        <v>1497</v>
      </c>
      <c r="Q1895" s="218"/>
      <c r="R1895" s="219">
        <f t="shared" si="648"/>
        <v>0</v>
      </c>
      <c r="S1895" s="219">
        <f t="shared" si="649"/>
        <v>7</v>
      </c>
      <c r="T1895" s="195"/>
      <c r="U1895" s="196">
        <v>4</v>
      </c>
      <c r="V1895" s="89">
        <f t="shared" si="560"/>
        <v>0</v>
      </c>
      <c r="W1895" s="220" t="s">
        <v>2025</v>
      </c>
      <c r="X1895" s="221" t="s">
        <v>2028</v>
      </c>
      <c r="Y1895" s="222" t="s">
        <v>43</v>
      </c>
      <c r="Z1895" s="199"/>
      <c r="AA1895" s="218"/>
      <c r="AB1895" s="223">
        <v>0</v>
      </c>
      <c r="AC1895" s="224" t="s">
        <v>40</v>
      </c>
      <c r="AD1895" s="225">
        <f t="shared" si="650"/>
        <v>670</v>
      </c>
      <c r="AE1895" s="226">
        <f>CEILING(AD1895+AD1895*'[1]Nastavení cen'!$J$17,1)</f>
        <v>979</v>
      </c>
      <c r="AF1895" s="226">
        <f t="shared" si="651"/>
        <v>0</v>
      </c>
      <c r="AG1895" s="227"/>
      <c r="AH1895" s="227"/>
      <c r="AI1895" s="227"/>
      <c r="AJ1895" s="228">
        <f t="shared" si="652"/>
        <v>979</v>
      </c>
      <c r="AK1895" s="218"/>
      <c r="AL1895" s="229">
        <f t="shared" si="653"/>
        <v>0</v>
      </c>
      <c r="AM1895" s="204"/>
      <c r="AN1895" s="230" t="s">
        <v>41</v>
      </c>
      <c r="AO1895" s="231" t="s">
        <v>41</v>
      </c>
      <c r="AP1895" s="245" t="s">
        <v>41</v>
      </c>
      <c r="AQ1895" s="233" t="s">
        <v>41</v>
      </c>
      <c r="AR1895" s="234" t="s">
        <v>41</v>
      </c>
      <c r="AS1895" s="235"/>
      <c r="AT1895" s="236"/>
      <c r="AU1895" s="237"/>
      <c r="AV1895" s="238">
        <v>103</v>
      </c>
      <c r="AW1895" s="239">
        <f>'[1]Nastavení cen'!$H$17</f>
        <v>390</v>
      </c>
      <c r="AX1895" s="240"/>
    </row>
    <row r="1896" spans="1:50" ht="17.25" hidden="1" customHeight="1" x14ac:dyDescent="0.3">
      <c r="A1896" s="213"/>
      <c r="B1896" s="214"/>
      <c r="C1896" s="215"/>
      <c r="D1896" s="186"/>
      <c r="E1896" s="184"/>
      <c r="F1896" s="185"/>
      <c r="G1896" s="186"/>
      <c r="H1896" s="186"/>
      <c r="I1896" s="187"/>
      <c r="J1896" s="188"/>
      <c r="K1896" s="216"/>
      <c r="L1896" s="186"/>
      <c r="M1896" s="186"/>
      <c r="N1896" s="187"/>
      <c r="O1896" s="191"/>
      <c r="P1896" s="464" t="s">
        <v>1497</v>
      </c>
      <c r="Q1896" s="218"/>
      <c r="R1896" s="219">
        <f t="shared" si="648"/>
        <v>0</v>
      </c>
      <c r="S1896" s="219">
        <f t="shared" si="649"/>
        <v>7</v>
      </c>
      <c r="T1896" s="195"/>
      <c r="U1896" s="196">
        <v>4</v>
      </c>
      <c r="V1896" s="89">
        <f t="shared" si="560"/>
        <v>0</v>
      </c>
      <c r="W1896" s="220" t="s">
        <v>2025</v>
      </c>
      <c r="X1896" s="221" t="s">
        <v>2030</v>
      </c>
      <c r="Y1896" s="222" t="s">
        <v>43</v>
      </c>
      <c r="Z1896" s="199"/>
      <c r="AA1896" s="218"/>
      <c r="AB1896" s="223">
        <v>0</v>
      </c>
      <c r="AC1896" s="224" t="s">
        <v>40</v>
      </c>
      <c r="AD1896" s="225">
        <f t="shared" si="650"/>
        <v>501</v>
      </c>
      <c r="AE1896" s="226">
        <f>CEILING(AD1896+AD1896*'[1]Nastavení cen'!$J$17,1)</f>
        <v>732</v>
      </c>
      <c r="AF1896" s="226">
        <f t="shared" si="651"/>
        <v>0</v>
      </c>
      <c r="AG1896" s="227"/>
      <c r="AH1896" s="227"/>
      <c r="AI1896" s="227"/>
      <c r="AJ1896" s="228">
        <f t="shared" si="652"/>
        <v>732</v>
      </c>
      <c r="AK1896" s="218"/>
      <c r="AL1896" s="229">
        <f t="shared" si="653"/>
        <v>0</v>
      </c>
      <c r="AM1896" s="204"/>
      <c r="AN1896" s="230" t="s">
        <v>41</v>
      </c>
      <c r="AO1896" s="231" t="s">
        <v>41</v>
      </c>
      <c r="AP1896" s="245" t="s">
        <v>41</v>
      </c>
      <c r="AQ1896" s="233" t="s">
        <v>41</v>
      </c>
      <c r="AR1896" s="234" t="s">
        <v>41</v>
      </c>
      <c r="AS1896" s="235"/>
      <c r="AT1896" s="236"/>
      <c r="AU1896" s="237"/>
      <c r="AV1896" s="238">
        <v>77</v>
      </c>
      <c r="AW1896" s="239">
        <f>'[1]Nastavení cen'!$H$17</f>
        <v>390</v>
      </c>
      <c r="AX1896" s="240"/>
    </row>
    <row r="1897" spans="1:50" ht="25.05" customHeight="1" x14ac:dyDescent="0.3">
      <c r="A1897" s="213"/>
      <c r="B1897" s="214"/>
      <c r="C1897" s="215"/>
      <c r="D1897" s="186"/>
      <c r="E1897" s="184"/>
      <c r="F1897" s="185"/>
      <c r="G1897" s="186"/>
      <c r="H1897" s="186"/>
      <c r="I1897" s="187"/>
      <c r="J1897" s="188"/>
      <c r="K1897" s="216"/>
      <c r="L1897" s="186"/>
      <c r="M1897" s="186"/>
      <c r="N1897" s="187"/>
      <c r="O1897" s="191"/>
      <c r="P1897" s="464" t="s">
        <v>1497</v>
      </c>
      <c r="Q1897" s="218"/>
      <c r="R1897" s="219">
        <f t="shared" si="648"/>
        <v>0</v>
      </c>
      <c r="S1897" s="219">
        <f t="shared" si="649"/>
        <v>7</v>
      </c>
      <c r="T1897" s="195">
        <v>63</v>
      </c>
      <c r="U1897" s="196">
        <v>4</v>
      </c>
      <c r="V1897" s="89">
        <f t="shared" si="560"/>
        <v>0</v>
      </c>
      <c r="W1897" s="220" t="s">
        <v>64</v>
      </c>
      <c r="X1897" s="221" t="s">
        <v>2031</v>
      </c>
      <c r="Y1897" s="222" t="s">
        <v>43</v>
      </c>
      <c r="Z1897" s="199"/>
      <c r="AA1897" s="218"/>
      <c r="AB1897" s="223">
        <v>4</v>
      </c>
      <c r="AC1897" s="224" t="s">
        <v>66</v>
      </c>
      <c r="AD1897" s="225">
        <f t="shared" si="650"/>
        <v>390</v>
      </c>
      <c r="AE1897" s="226"/>
      <c r="AF1897" s="226">
        <f t="shared" si="651"/>
        <v>0</v>
      </c>
      <c r="AG1897" s="241"/>
      <c r="AH1897" s="242"/>
      <c r="AI1897" s="242"/>
      <c r="AJ1897" s="228">
        <f t="shared" si="652"/>
        <v>0</v>
      </c>
      <c r="AK1897" s="218"/>
      <c r="AL1897" s="229">
        <f t="shared" si="653"/>
        <v>0</v>
      </c>
      <c r="AM1897" s="204"/>
      <c r="AN1897" s="230" t="s">
        <v>41</v>
      </c>
      <c r="AO1897" s="231" t="s">
        <v>41</v>
      </c>
      <c r="AP1897" s="245" t="s">
        <v>41</v>
      </c>
      <c r="AQ1897" s="233" t="s">
        <v>41</v>
      </c>
      <c r="AR1897" s="234" t="s">
        <v>41</v>
      </c>
      <c r="AS1897" s="235"/>
      <c r="AT1897" s="236"/>
      <c r="AU1897" s="237"/>
      <c r="AV1897" s="238">
        <v>60</v>
      </c>
      <c r="AW1897" s="239">
        <f>'[1]Nastavení cen'!$H$17</f>
        <v>390</v>
      </c>
      <c r="AX1897" s="240"/>
    </row>
    <row r="1898" spans="1:50" ht="17.25" hidden="1" customHeight="1" x14ac:dyDescent="0.3">
      <c r="A1898" s="213"/>
      <c r="B1898" s="214"/>
      <c r="C1898" s="215"/>
      <c r="D1898" s="186"/>
      <c r="E1898" s="184"/>
      <c r="F1898" s="185"/>
      <c r="G1898" s="186"/>
      <c r="H1898" s="186"/>
      <c r="I1898" s="187"/>
      <c r="J1898" s="188"/>
      <c r="K1898" s="216"/>
      <c r="L1898" s="186"/>
      <c r="M1898" s="186"/>
      <c r="N1898" s="187"/>
      <c r="O1898" s="191"/>
      <c r="P1898" s="464" t="s">
        <v>1497</v>
      </c>
      <c r="Q1898" s="218"/>
      <c r="R1898" s="219">
        <f t="shared" si="648"/>
        <v>0</v>
      </c>
      <c r="S1898" s="219">
        <f t="shared" si="649"/>
        <v>7</v>
      </c>
      <c r="T1898" s="195"/>
      <c r="U1898" s="196">
        <v>4</v>
      </c>
      <c r="V1898" s="89">
        <f t="shared" si="560"/>
        <v>0</v>
      </c>
      <c r="W1898" s="220" t="s">
        <v>64</v>
      </c>
      <c r="X1898" s="221" t="s">
        <v>2032</v>
      </c>
      <c r="Y1898" s="222" t="s">
        <v>43</v>
      </c>
      <c r="Z1898" s="199"/>
      <c r="AA1898" s="218"/>
      <c r="AB1898" s="223">
        <v>0</v>
      </c>
      <c r="AC1898" s="224" t="s">
        <v>66</v>
      </c>
      <c r="AD1898" s="225">
        <f t="shared" si="650"/>
        <v>390</v>
      </c>
      <c r="AE1898" s="226">
        <f>CEILING(AD1898+AD1898*'[1]Nastavení cen'!$J$17,1)</f>
        <v>570</v>
      </c>
      <c r="AF1898" s="226">
        <f t="shared" si="651"/>
        <v>0</v>
      </c>
      <c r="AG1898" s="241"/>
      <c r="AH1898" s="242"/>
      <c r="AI1898" s="242"/>
      <c r="AJ1898" s="228">
        <f t="shared" si="652"/>
        <v>570</v>
      </c>
      <c r="AK1898" s="218"/>
      <c r="AL1898" s="229">
        <f t="shared" si="653"/>
        <v>0</v>
      </c>
      <c r="AM1898" s="204"/>
      <c r="AN1898" s="230" t="s">
        <v>41</v>
      </c>
      <c r="AO1898" s="231" t="s">
        <v>41</v>
      </c>
      <c r="AP1898" s="245" t="s">
        <v>41</v>
      </c>
      <c r="AQ1898" s="233" t="s">
        <v>41</v>
      </c>
      <c r="AR1898" s="234" t="s">
        <v>41</v>
      </c>
      <c r="AS1898" s="235"/>
      <c r="AT1898" s="236"/>
      <c r="AU1898" s="237"/>
      <c r="AV1898" s="238">
        <v>60</v>
      </c>
      <c r="AW1898" s="239">
        <f>'[1]Nastavení cen'!$H$17</f>
        <v>390</v>
      </c>
      <c r="AX1898" s="240"/>
    </row>
    <row r="1899" spans="1:50" ht="17.25" hidden="1" customHeight="1" x14ac:dyDescent="0.3">
      <c r="A1899" s="213"/>
      <c r="B1899" s="214"/>
      <c r="C1899" s="215"/>
      <c r="D1899" s="186"/>
      <c r="E1899" s="184"/>
      <c r="F1899" s="185"/>
      <c r="G1899" s="186"/>
      <c r="H1899" s="186"/>
      <c r="I1899" s="187"/>
      <c r="J1899" s="188"/>
      <c r="K1899" s="216"/>
      <c r="L1899" s="186"/>
      <c r="M1899" s="186"/>
      <c r="N1899" s="187"/>
      <c r="O1899" s="191"/>
      <c r="P1899" s="464" t="s">
        <v>1497</v>
      </c>
      <c r="Q1899" s="218"/>
      <c r="R1899" s="219">
        <f t="shared" si="648"/>
        <v>0</v>
      </c>
      <c r="S1899" s="219">
        <f t="shared" si="649"/>
        <v>7</v>
      </c>
      <c r="T1899" s="195"/>
      <c r="U1899" s="196">
        <v>4</v>
      </c>
      <c r="V1899" s="89">
        <f t="shared" si="560"/>
        <v>0</v>
      </c>
      <c r="W1899" s="220" t="s">
        <v>64</v>
      </c>
      <c r="X1899" s="221" t="s">
        <v>2033</v>
      </c>
      <c r="Y1899" s="222" t="s">
        <v>43</v>
      </c>
      <c r="Z1899" s="199"/>
      <c r="AA1899" s="218"/>
      <c r="AB1899" s="223">
        <v>0</v>
      </c>
      <c r="AC1899" s="224" t="s">
        <v>66</v>
      </c>
      <c r="AD1899" s="225">
        <f t="shared" si="650"/>
        <v>270</v>
      </c>
      <c r="AE1899" s="226">
        <f>CEILING(AD1899+AD1899*'[1]Nastavení cen'!$J$17,1)</f>
        <v>395</v>
      </c>
      <c r="AF1899" s="226">
        <f t="shared" si="651"/>
        <v>0</v>
      </c>
      <c r="AG1899" s="241"/>
      <c r="AH1899" s="242"/>
      <c r="AI1899" s="242"/>
      <c r="AJ1899" s="228">
        <f t="shared" si="652"/>
        <v>395</v>
      </c>
      <c r="AK1899" s="218"/>
      <c r="AL1899" s="229">
        <f t="shared" si="653"/>
        <v>0</v>
      </c>
      <c r="AM1899" s="204"/>
      <c r="AN1899" s="230" t="s">
        <v>41</v>
      </c>
      <c r="AO1899" s="231" t="s">
        <v>41</v>
      </c>
      <c r="AP1899" s="245" t="s">
        <v>41</v>
      </c>
      <c r="AQ1899" s="233" t="s">
        <v>41</v>
      </c>
      <c r="AR1899" s="234" t="s">
        <v>41</v>
      </c>
      <c r="AS1899" s="235"/>
      <c r="AT1899" s="236"/>
      <c r="AU1899" s="237"/>
      <c r="AV1899" s="238">
        <v>60</v>
      </c>
      <c r="AW1899" s="239">
        <f>'[1]Nastavení cen'!$I$17</f>
        <v>270</v>
      </c>
      <c r="AX1899" s="240"/>
    </row>
    <row r="1900" spans="1:50" ht="17.25" hidden="1" customHeight="1" x14ac:dyDescent="0.3">
      <c r="A1900" s="213"/>
      <c r="B1900" s="214"/>
      <c r="C1900" s="215"/>
      <c r="D1900" s="186"/>
      <c r="E1900" s="184"/>
      <c r="F1900" s="185"/>
      <c r="G1900" s="186"/>
      <c r="H1900" s="186"/>
      <c r="I1900" s="187"/>
      <c r="J1900" s="188"/>
      <c r="K1900" s="216"/>
      <c r="L1900" s="186"/>
      <c r="M1900" s="186"/>
      <c r="N1900" s="187"/>
      <c r="O1900" s="191"/>
      <c r="P1900" s="464" t="s">
        <v>1497</v>
      </c>
      <c r="Q1900" s="218"/>
      <c r="R1900" s="219">
        <f t="shared" si="648"/>
        <v>0</v>
      </c>
      <c r="S1900" s="219">
        <f t="shared" si="649"/>
        <v>7</v>
      </c>
      <c r="T1900" s="195"/>
      <c r="U1900" s="196">
        <v>4</v>
      </c>
      <c r="V1900" s="89">
        <f t="shared" si="560"/>
        <v>0</v>
      </c>
      <c r="W1900" s="220" t="s">
        <v>64</v>
      </c>
      <c r="X1900" s="221" t="s">
        <v>2034</v>
      </c>
      <c r="Y1900" s="222" t="s">
        <v>43</v>
      </c>
      <c r="Z1900" s="199"/>
      <c r="AA1900" s="218"/>
      <c r="AB1900" s="223">
        <v>0</v>
      </c>
      <c r="AC1900" s="224" t="s">
        <v>66</v>
      </c>
      <c r="AD1900" s="225">
        <f t="shared" si="650"/>
        <v>270</v>
      </c>
      <c r="AE1900" s="226">
        <f>CEILING(AD1900+AD1900*'[1]Nastavení cen'!$J$17,1)</f>
        <v>395</v>
      </c>
      <c r="AF1900" s="226">
        <f t="shared" si="651"/>
        <v>0</v>
      </c>
      <c r="AG1900" s="241"/>
      <c r="AH1900" s="242"/>
      <c r="AI1900" s="242"/>
      <c r="AJ1900" s="228">
        <f t="shared" si="652"/>
        <v>395</v>
      </c>
      <c r="AK1900" s="218"/>
      <c r="AL1900" s="229">
        <f t="shared" si="653"/>
        <v>0</v>
      </c>
      <c r="AM1900" s="204"/>
      <c r="AN1900" s="230" t="s">
        <v>41</v>
      </c>
      <c r="AO1900" s="231" t="s">
        <v>41</v>
      </c>
      <c r="AP1900" s="245" t="s">
        <v>41</v>
      </c>
      <c r="AQ1900" s="233" t="s">
        <v>41</v>
      </c>
      <c r="AR1900" s="234" t="s">
        <v>41</v>
      </c>
      <c r="AS1900" s="235"/>
      <c r="AT1900" s="236"/>
      <c r="AU1900" s="237"/>
      <c r="AV1900" s="238">
        <v>60</v>
      </c>
      <c r="AW1900" s="239">
        <f>'[1]Nastavení cen'!$I$17</f>
        <v>270</v>
      </c>
      <c r="AX1900" s="240"/>
    </row>
    <row r="1901" spans="1:50" ht="17.25" hidden="1" customHeight="1" x14ac:dyDescent="0.3">
      <c r="A1901" s="213"/>
      <c r="B1901" s="214"/>
      <c r="C1901" s="215"/>
      <c r="D1901" s="186"/>
      <c r="E1901" s="184"/>
      <c r="F1901" s="185"/>
      <c r="G1901" s="186"/>
      <c r="H1901" s="186"/>
      <c r="I1901" s="187"/>
      <c r="J1901" s="188"/>
      <c r="K1901" s="216"/>
      <c r="L1901" s="186"/>
      <c r="M1901" s="186"/>
      <c r="N1901" s="187"/>
      <c r="O1901" s="191"/>
      <c r="P1901" s="464" t="s">
        <v>1497</v>
      </c>
      <c r="Q1901" s="218"/>
      <c r="R1901" s="219">
        <f t="shared" si="648"/>
        <v>0</v>
      </c>
      <c r="S1901" s="219">
        <f t="shared" si="649"/>
        <v>7</v>
      </c>
      <c r="T1901" s="195"/>
      <c r="U1901" s="196">
        <v>5</v>
      </c>
      <c r="V1901" s="89">
        <f t="shared" si="560"/>
        <v>0</v>
      </c>
      <c r="W1901" s="220" t="s">
        <v>70</v>
      </c>
      <c r="X1901" s="221" t="s">
        <v>71</v>
      </c>
      <c r="Y1901" s="222" t="s">
        <v>2035</v>
      </c>
      <c r="Z1901" s="199"/>
      <c r="AA1901" s="218"/>
      <c r="AB1901" s="223">
        <v>0</v>
      </c>
      <c r="AC1901" s="224" t="s">
        <v>46</v>
      </c>
      <c r="AD1901" s="225"/>
      <c r="AE1901" s="226"/>
      <c r="AF1901" s="226"/>
      <c r="AG1901" s="227">
        <f>CEILING(AX1901+(AX1901*'[1]Nastavení cen'!$G$17),1)</f>
        <v>500</v>
      </c>
      <c r="AH1901" s="227">
        <f>CEILING(AG1901*'[1]Nastavení cen'!$K$17,1)+AG1901</f>
        <v>650</v>
      </c>
      <c r="AI1901" s="227">
        <f t="shared" ref="AI1901:AI1905" si="693">(AB1901*AH1901)</f>
        <v>0</v>
      </c>
      <c r="AJ1901" s="228">
        <f t="shared" si="652"/>
        <v>650</v>
      </c>
      <c r="AK1901" s="218"/>
      <c r="AL1901" s="229">
        <f t="shared" si="653"/>
        <v>0</v>
      </c>
      <c r="AM1901" s="204"/>
      <c r="AN1901" s="230">
        <v>5</v>
      </c>
      <c r="AO1901" s="231">
        <f t="shared" ref="AO1901:AO1905" si="694">AB1901*AN1901</f>
        <v>0</v>
      </c>
      <c r="AP1901" s="232">
        <v>0.05</v>
      </c>
      <c r="AQ1901" s="233" t="s">
        <v>41</v>
      </c>
      <c r="AR1901" s="234">
        <f t="shared" ref="AR1901:AR1905" si="695">AO1901*AP1901</f>
        <v>0</v>
      </c>
      <c r="AS1901" s="235"/>
      <c r="AT1901" s="236"/>
      <c r="AU1901" s="237"/>
      <c r="AV1901" s="238"/>
      <c r="AW1901" s="239"/>
      <c r="AX1901" s="240">
        <v>500</v>
      </c>
    </row>
    <row r="1902" spans="1:50" ht="17.25" hidden="1" customHeight="1" x14ac:dyDescent="0.3">
      <c r="A1902" s="213"/>
      <c r="B1902" s="214"/>
      <c r="C1902" s="215"/>
      <c r="D1902" s="186"/>
      <c r="E1902" s="184"/>
      <c r="F1902" s="185"/>
      <c r="G1902" s="186"/>
      <c r="H1902" s="186"/>
      <c r="I1902" s="187"/>
      <c r="J1902" s="188"/>
      <c r="K1902" s="216"/>
      <c r="L1902" s="186"/>
      <c r="M1902" s="186"/>
      <c r="N1902" s="187"/>
      <c r="O1902" s="191"/>
      <c r="P1902" s="464" t="s">
        <v>1497</v>
      </c>
      <c r="Q1902" s="218"/>
      <c r="R1902" s="219">
        <f t="shared" si="648"/>
        <v>0</v>
      </c>
      <c r="S1902" s="219">
        <f t="shared" si="649"/>
        <v>7</v>
      </c>
      <c r="T1902" s="195"/>
      <c r="U1902" s="196">
        <v>5</v>
      </c>
      <c r="V1902" s="89">
        <f t="shared" si="560"/>
        <v>0</v>
      </c>
      <c r="W1902" s="220" t="s">
        <v>70</v>
      </c>
      <c r="X1902" s="221" t="s">
        <v>71</v>
      </c>
      <c r="Y1902" s="222" t="s">
        <v>2036</v>
      </c>
      <c r="Z1902" s="199"/>
      <c r="AA1902" s="218"/>
      <c r="AB1902" s="223">
        <v>0</v>
      </c>
      <c r="AC1902" s="224" t="s">
        <v>46</v>
      </c>
      <c r="AD1902" s="225"/>
      <c r="AE1902" s="226"/>
      <c r="AF1902" s="226"/>
      <c r="AG1902" s="227">
        <f>CEILING(AX1902+(AX1902*'[1]Nastavení cen'!$G$17),1)</f>
        <v>1000</v>
      </c>
      <c r="AH1902" s="227">
        <f>CEILING(AG1902*'[1]Nastavení cen'!$K$17,1)+AG1902</f>
        <v>1300</v>
      </c>
      <c r="AI1902" s="227">
        <f t="shared" si="693"/>
        <v>0</v>
      </c>
      <c r="AJ1902" s="228">
        <f t="shared" si="652"/>
        <v>1300</v>
      </c>
      <c r="AK1902" s="218"/>
      <c r="AL1902" s="229">
        <f t="shared" si="653"/>
        <v>0</v>
      </c>
      <c r="AM1902" s="204"/>
      <c r="AN1902" s="230">
        <v>10</v>
      </c>
      <c r="AO1902" s="231">
        <f t="shared" si="694"/>
        <v>0</v>
      </c>
      <c r="AP1902" s="232">
        <v>0.05</v>
      </c>
      <c r="AQ1902" s="233" t="s">
        <v>41</v>
      </c>
      <c r="AR1902" s="234">
        <f t="shared" si="695"/>
        <v>0</v>
      </c>
      <c r="AS1902" s="235"/>
      <c r="AT1902" s="236"/>
      <c r="AU1902" s="237"/>
      <c r="AV1902" s="238"/>
      <c r="AW1902" s="239"/>
      <c r="AX1902" s="240">
        <v>1000</v>
      </c>
    </row>
    <row r="1903" spans="1:50" ht="17.25" hidden="1" customHeight="1" x14ac:dyDescent="0.3">
      <c r="A1903" s="213"/>
      <c r="B1903" s="214"/>
      <c r="C1903" s="215"/>
      <c r="D1903" s="186"/>
      <c r="E1903" s="184"/>
      <c r="F1903" s="185"/>
      <c r="G1903" s="186"/>
      <c r="H1903" s="186"/>
      <c r="I1903" s="187"/>
      <c r="J1903" s="188"/>
      <c r="K1903" s="216"/>
      <c r="L1903" s="186"/>
      <c r="M1903" s="186"/>
      <c r="N1903" s="187"/>
      <c r="O1903" s="191"/>
      <c r="P1903" s="464" t="s">
        <v>1497</v>
      </c>
      <c r="Q1903" s="218"/>
      <c r="R1903" s="219">
        <f t="shared" si="648"/>
        <v>0</v>
      </c>
      <c r="S1903" s="219">
        <f t="shared" si="649"/>
        <v>7</v>
      </c>
      <c r="T1903" s="195"/>
      <c r="U1903" s="196">
        <v>5</v>
      </c>
      <c r="V1903" s="89">
        <f t="shared" si="560"/>
        <v>0</v>
      </c>
      <c r="W1903" s="220" t="s">
        <v>70</v>
      </c>
      <c r="X1903" s="221" t="s">
        <v>71</v>
      </c>
      <c r="Y1903" s="222" t="s">
        <v>2037</v>
      </c>
      <c r="Z1903" s="199"/>
      <c r="AA1903" s="218"/>
      <c r="AB1903" s="223">
        <v>0</v>
      </c>
      <c r="AC1903" s="224" t="s">
        <v>46</v>
      </c>
      <c r="AD1903" s="225"/>
      <c r="AE1903" s="226"/>
      <c r="AF1903" s="226"/>
      <c r="AG1903" s="227">
        <f>CEILING(AX1903+(AX1903*'[1]Nastavení cen'!$G$17),1)</f>
        <v>2000</v>
      </c>
      <c r="AH1903" s="227">
        <f>CEILING(AG1903*'[1]Nastavení cen'!$K$17,1)+AG1903</f>
        <v>2600</v>
      </c>
      <c r="AI1903" s="227">
        <f t="shared" si="693"/>
        <v>0</v>
      </c>
      <c r="AJ1903" s="228">
        <f t="shared" si="652"/>
        <v>2600</v>
      </c>
      <c r="AK1903" s="218"/>
      <c r="AL1903" s="229">
        <f t="shared" si="653"/>
        <v>0</v>
      </c>
      <c r="AM1903" s="204"/>
      <c r="AN1903" s="230">
        <v>20</v>
      </c>
      <c r="AO1903" s="231">
        <f t="shared" si="694"/>
        <v>0</v>
      </c>
      <c r="AP1903" s="232">
        <v>0.05</v>
      </c>
      <c r="AQ1903" s="233" t="s">
        <v>41</v>
      </c>
      <c r="AR1903" s="234">
        <f t="shared" si="695"/>
        <v>0</v>
      </c>
      <c r="AS1903" s="235"/>
      <c r="AT1903" s="236"/>
      <c r="AU1903" s="237"/>
      <c r="AV1903" s="238"/>
      <c r="AW1903" s="239"/>
      <c r="AX1903" s="240">
        <v>2000</v>
      </c>
    </row>
    <row r="1904" spans="1:50" ht="17.25" hidden="1" customHeight="1" x14ac:dyDescent="0.3">
      <c r="A1904" s="213"/>
      <c r="B1904" s="214"/>
      <c r="C1904" s="215"/>
      <c r="D1904" s="186"/>
      <c r="E1904" s="184"/>
      <c r="F1904" s="185"/>
      <c r="G1904" s="186"/>
      <c r="H1904" s="186"/>
      <c r="I1904" s="187"/>
      <c r="J1904" s="188"/>
      <c r="K1904" s="216"/>
      <c r="L1904" s="186"/>
      <c r="M1904" s="186"/>
      <c r="N1904" s="187"/>
      <c r="O1904" s="191"/>
      <c r="P1904" s="464" t="s">
        <v>1497</v>
      </c>
      <c r="Q1904" s="218"/>
      <c r="R1904" s="219">
        <f t="shared" si="648"/>
        <v>0</v>
      </c>
      <c r="S1904" s="219">
        <f t="shared" si="649"/>
        <v>7</v>
      </c>
      <c r="T1904" s="195"/>
      <c r="U1904" s="196">
        <v>5</v>
      </c>
      <c r="V1904" s="89">
        <f t="shared" si="560"/>
        <v>0</v>
      </c>
      <c r="W1904" s="220" t="s">
        <v>70</v>
      </c>
      <c r="X1904" s="221" t="s">
        <v>71</v>
      </c>
      <c r="Y1904" s="222" t="s">
        <v>2038</v>
      </c>
      <c r="Z1904" s="199"/>
      <c r="AA1904" s="218"/>
      <c r="AB1904" s="223">
        <v>0</v>
      </c>
      <c r="AC1904" s="224" t="s">
        <v>46</v>
      </c>
      <c r="AD1904" s="225"/>
      <c r="AE1904" s="226"/>
      <c r="AF1904" s="226"/>
      <c r="AG1904" s="227">
        <f>CEILING(AX1904+(AX1904*'[1]Nastavení cen'!$G$17),1)</f>
        <v>5000</v>
      </c>
      <c r="AH1904" s="227">
        <f>CEILING(AG1904*'[1]Nastavení cen'!$K$17,1)+AG1904</f>
        <v>6500</v>
      </c>
      <c r="AI1904" s="227">
        <f t="shared" si="693"/>
        <v>0</v>
      </c>
      <c r="AJ1904" s="228">
        <f t="shared" si="652"/>
        <v>6500</v>
      </c>
      <c r="AK1904" s="218"/>
      <c r="AL1904" s="229">
        <f t="shared" si="653"/>
        <v>0</v>
      </c>
      <c r="AM1904" s="204"/>
      <c r="AN1904" s="230">
        <v>50</v>
      </c>
      <c r="AO1904" s="231">
        <f t="shared" si="694"/>
        <v>0</v>
      </c>
      <c r="AP1904" s="232">
        <v>0.05</v>
      </c>
      <c r="AQ1904" s="233" t="s">
        <v>41</v>
      </c>
      <c r="AR1904" s="234">
        <f t="shared" si="695"/>
        <v>0</v>
      </c>
      <c r="AS1904" s="235"/>
      <c r="AT1904" s="236"/>
      <c r="AU1904" s="237"/>
      <c r="AV1904" s="238"/>
      <c r="AW1904" s="239"/>
      <c r="AX1904" s="240">
        <v>5000</v>
      </c>
    </row>
    <row r="1905" spans="1:50" ht="17.25" hidden="1" customHeight="1" x14ac:dyDescent="0.3">
      <c r="A1905" s="213"/>
      <c r="B1905" s="214"/>
      <c r="C1905" s="215"/>
      <c r="D1905" s="186"/>
      <c r="E1905" s="184"/>
      <c r="F1905" s="185"/>
      <c r="G1905" s="186"/>
      <c r="H1905" s="186"/>
      <c r="I1905" s="187"/>
      <c r="J1905" s="188"/>
      <c r="K1905" s="216"/>
      <c r="L1905" s="186"/>
      <c r="M1905" s="186"/>
      <c r="N1905" s="187"/>
      <c r="O1905" s="191"/>
      <c r="P1905" s="464" t="s">
        <v>1497</v>
      </c>
      <c r="Q1905" s="218"/>
      <c r="R1905" s="219">
        <f t="shared" si="648"/>
        <v>0</v>
      </c>
      <c r="S1905" s="219">
        <f t="shared" si="649"/>
        <v>7</v>
      </c>
      <c r="T1905" s="195"/>
      <c r="U1905" s="196">
        <v>5</v>
      </c>
      <c r="V1905" s="89">
        <f t="shared" si="560"/>
        <v>0</v>
      </c>
      <c r="W1905" s="220" t="s">
        <v>70</v>
      </c>
      <c r="X1905" s="221" t="s">
        <v>71</v>
      </c>
      <c r="Y1905" s="222" t="s">
        <v>2039</v>
      </c>
      <c r="Z1905" s="199"/>
      <c r="AA1905" s="218"/>
      <c r="AB1905" s="223">
        <v>0</v>
      </c>
      <c r="AC1905" s="224" t="s">
        <v>46</v>
      </c>
      <c r="AD1905" s="225"/>
      <c r="AE1905" s="226"/>
      <c r="AF1905" s="226"/>
      <c r="AG1905" s="227">
        <f>CEILING(AX1905+(AX1905*'[1]Nastavení cen'!$G$17),1)</f>
        <v>10000</v>
      </c>
      <c r="AH1905" s="227">
        <f>CEILING(AG1905*'[1]Nastavení cen'!$K$17,1)+AG1905</f>
        <v>13000</v>
      </c>
      <c r="AI1905" s="227">
        <f t="shared" si="693"/>
        <v>0</v>
      </c>
      <c r="AJ1905" s="228">
        <f t="shared" si="652"/>
        <v>13000</v>
      </c>
      <c r="AK1905" s="218"/>
      <c r="AL1905" s="229">
        <f t="shared" si="653"/>
        <v>0</v>
      </c>
      <c r="AM1905" s="204"/>
      <c r="AN1905" s="230">
        <v>100</v>
      </c>
      <c r="AO1905" s="231">
        <f t="shared" si="694"/>
        <v>0</v>
      </c>
      <c r="AP1905" s="232">
        <v>0.05</v>
      </c>
      <c r="AQ1905" s="233" t="s">
        <v>41</v>
      </c>
      <c r="AR1905" s="234">
        <f t="shared" si="695"/>
        <v>0</v>
      </c>
      <c r="AS1905" s="235"/>
      <c r="AT1905" s="236"/>
      <c r="AU1905" s="237"/>
      <c r="AV1905" s="238"/>
      <c r="AW1905" s="239"/>
      <c r="AX1905" s="240">
        <v>10000</v>
      </c>
    </row>
    <row r="1906" spans="1:50" ht="17.25" hidden="1" customHeight="1" x14ac:dyDescent="0.3">
      <c r="A1906" s="373"/>
      <c r="B1906" s="340"/>
      <c r="C1906" s="247"/>
      <c r="D1906" s="248"/>
      <c r="E1906" s="249"/>
      <c r="F1906" s="250"/>
      <c r="G1906" s="248"/>
      <c r="H1906" s="248"/>
      <c r="I1906" s="251"/>
      <c r="J1906" s="252"/>
      <c r="K1906" s="253"/>
      <c r="L1906" s="248"/>
      <c r="M1906" s="248"/>
      <c r="N1906" s="251"/>
      <c r="O1906" s="191"/>
      <c r="P1906" s="480" t="s">
        <v>1497</v>
      </c>
      <c r="Q1906" s="255"/>
      <c r="R1906" s="219"/>
      <c r="S1906" s="219"/>
      <c r="T1906" s="341"/>
      <c r="U1906" s="196">
        <v>99</v>
      </c>
      <c r="V1906" s="89">
        <f t="shared" si="560"/>
        <v>0</v>
      </c>
      <c r="W1906" s="342"/>
      <c r="X1906" s="343"/>
      <c r="Y1906" s="344"/>
      <c r="Z1906" s="345"/>
      <c r="AA1906" s="255"/>
      <c r="AB1906" s="339">
        <v>0</v>
      </c>
      <c r="AC1906" s="346"/>
      <c r="AD1906" s="347"/>
      <c r="AE1906" s="348"/>
      <c r="AF1906" s="348"/>
      <c r="AG1906" s="243"/>
      <c r="AH1906" s="244"/>
      <c r="AI1906" s="244"/>
      <c r="AJ1906" s="349"/>
      <c r="AK1906" s="255"/>
      <c r="AL1906" s="350"/>
      <c r="AM1906" s="204"/>
      <c r="AN1906" s="230" t="s">
        <v>41</v>
      </c>
      <c r="AO1906" s="231" t="s">
        <v>41</v>
      </c>
      <c r="AP1906" s="245" t="s">
        <v>41</v>
      </c>
      <c r="AQ1906" s="233" t="s">
        <v>41</v>
      </c>
      <c r="AR1906" s="234" t="s">
        <v>41</v>
      </c>
      <c r="AS1906" s="235"/>
      <c r="AT1906" s="236"/>
      <c r="AU1906" s="237"/>
      <c r="AV1906" s="238"/>
      <c r="AW1906" s="239"/>
      <c r="AX1906" s="240"/>
    </row>
    <row r="1907" spans="1:50" ht="17.25" customHeight="1" x14ac:dyDescent="0.3">
      <c r="A1907" s="262"/>
      <c r="B1907" s="263"/>
      <c r="C1907" s="264" t="s">
        <v>0</v>
      </c>
      <c r="D1907" s="24"/>
      <c r="E1907" s="25" t="s">
        <v>1</v>
      </c>
      <c r="F1907" s="26"/>
      <c r="G1907" s="26"/>
      <c r="H1907" s="26"/>
      <c r="I1907" s="27"/>
      <c r="J1907" s="265"/>
      <c r="K1907" s="29" t="s">
        <v>2</v>
      </c>
      <c r="L1907" s="26"/>
      <c r="M1907" s="26"/>
      <c r="N1907" s="27"/>
      <c r="O1907" s="266"/>
      <c r="P1907" s="267" t="s">
        <v>1497</v>
      </c>
      <c r="Q1907" s="268"/>
      <c r="R1907" s="269"/>
      <c r="S1907" s="270"/>
      <c r="T1907" s="271" t="s">
        <v>10</v>
      </c>
      <c r="U1907" s="270" t="s">
        <v>11</v>
      </c>
      <c r="V1907" s="89">
        <f t="shared" si="560"/>
        <v>0</v>
      </c>
      <c r="W1907" s="272"/>
      <c r="X1907" s="273" t="s">
        <v>2040</v>
      </c>
      <c r="Y1907" s="26"/>
      <c r="Z1907" s="26"/>
      <c r="AA1907" s="274"/>
      <c r="AB1907" s="271" t="s">
        <v>10</v>
      </c>
      <c r="AC1907" s="275"/>
      <c r="AD1907" s="276"/>
      <c r="AE1907" s="276"/>
      <c r="AF1907" s="276">
        <f>SUM(AF1406:AF1906)</f>
        <v>0</v>
      </c>
      <c r="AG1907" s="276"/>
      <c r="AH1907" s="276"/>
      <c r="AI1907" s="276">
        <f>SUM(AI1406:AI1906)</f>
        <v>0</v>
      </c>
      <c r="AJ1907" s="277"/>
      <c r="AK1907" s="274"/>
      <c r="AL1907" s="278">
        <f>AF1907+AI1907</f>
        <v>0</v>
      </c>
      <c r="AM1907" s="279"/>
      <c r="AN1907" s="280"/>
      <c r="AO1907" s="281">
        <f>SUM(AO1406:AO1906)</f>
        <v>120.34</v>
      </c>
      <c r="AP1907" s="276"/>
      <c r="AQ1907" s="281">
        <f t="shared" ref="AQ1907:AR1907" si="696">SUM(AQ1406:AQ1906)</f>
        <v>0</v>
      </c>
      <c r="AR1907" s="282">
        <f t="shared" si="696"/>
        <v>6.0169999999999995</v>
      </c>
      <c r="AS1907" s="283"/>
      <c r="AT1907" s="284">
        <f>SUM(AT1406:AT1906)</f>
        <v>0</v>
      </c>
      <c r="AU1907" s="285"/>
      <c r="AV1907" s="106"/>
      <c r="AW1907" s="107"/>
      <c r="AX1907" s="107"/>
    </row>
    <row r="1908" spans="1:50" ht="17.25" hidden="1" customHeight="1" x14ac:dyDescent="0.3">
      <c r="A1908" s="262"/>
      <c r="B1908" s="263"/>
      <c r="C1908" s="264" t="s">
        <v>0</v>
      </c>
      <c r="D1908" s="24"/>
      <c r="E1908" s="25" t="s">
        <v>1</v>
      </c>
      <c r="F1908" s="26"/>
      <c r="G1908" s="26"/>
      <c r="H1908" s="26"/>
      <c r="I1908" s="27"/>
      <c r="J1908" s="263"/>
      <c r="K1908" s="29" t="s">
        <v>2</v>
      </c>
      <c r="L1908" s="26"/>
      <c r="M1908" s="26"/>
      <c r="N1908" s="27"/>
      <c r="O1908" s="266"/>
      <c r="P1908" s="267" t="str">
        <f>P1907</f>
        <v>ins</v>
      </c>
      <c r="Q1908" s="268"/>
      <c r="R1908" s="269"/>
      <c r="S1908" s="270"/>
      <c r="T1908" s="271" t="s">
        <v>10</v>
      </c>
      <c r="U1908" s="270" t="s">
        <v>32</v>
      </c>
      <c r="V1908" s="89">
        <f t="shared" si="560"/>
        <v>0</v>
      </c>
      <c r="W1908" s="272"/>
      <c r="X1908" s="273" t="str">
        <f>X1907</f>
        <v>Instalatérské práce celkem</v>
      </c>
      <c r="Y1908" s="26"/>
      <c r="Z1908" s="26"/>
      <c r="AA1908" s="274"/>
      <c r="AB1908" s="271" t="s">
        <v>10</v>
      </c>
      <c r="AC1908" s="275"/>
      <c r="AD1908" s="276"/>
      <c r="AE1908" s="276"/>
      <c r="AF1908" s="276">
        <f>AF1907</f>
        <v>0</v>
      </c>
      <c r="AG1908" s="276"/>
      <c r="AH1908" s="276"/>
      <c r="AI1908" s="276">
        <f>AI1907</f>
        <v>0</v>
      </c>
      <c r="AJ1908" s="277"/>
      <c r="AK1908" s="274"/>
      <c r="AL1908" s="278">
        <f>AL1907</f>
        <v>0</v>
      </c>
      <c r="AM1908" s="279"/>
      <c r="AN1908" s="280"/>
      <c r="AO1908" s="281">
        <f>AO1907</f>
        <v>120.34</v>
      </c>
      <c r="AP1908" s="276"/>
      <c r="AQ1908" s="281">
        <f t="shared" ref="AQ1908:AR1908" si="697">AQ1907</f>
        <v>0</v>
      </c>
      <c r="AR1908" s="281">
        <f t="shared" si="697"/>
        <v>6.0169999999999995</v>
      </c>
      <c r="AS1908" s="283"/>
      <c r="AT1908" s="284">
        <f>AT1907</f>
        <v>0</v>
      </c>
      <c r="AU1908" s="285"/>
      <c r="AV1908" s="106"/>
      <c r="AW1908" s="107"/>
      <c r="AX1908" s="107"/>
    </row>
    <row r="1909" spans="1:50" ht="17.25" hidden="1" customHeight="1" x14ac:dyDescent="0.3">
      <c r="A1909" s="262"/>
      <c r="B1909" s="263"/>
      <c r="C1909" s="286" t="s">
        <v>0</v>
      </c>
      <c r="D1909" s="24"/>
      <c r="E1909" s="287" t="s">
        <v>1</v>
      </c>
      <c r="F1909" s="26"/>
      <c r="G1909" s="26"/>
      <c r="H1909" s="26"/>
      <c r="I1909" s="27"/>
      <c r="J1909" s="265"/>
      <c r="K1909" s="287" t="s">
        <v>2</v>
      </c>
      <c r="L1909" s="26"/>
      <c r="M1909" s="26"/>
      <c r="N1909" s="27"/>
      <c r="O1909" s="266"/>
      <c r="P1909" s="288" t="str">
        <f>P1907</f>
        <v>ins</v>
      </c>
      <c r="Q1909" s="289"/>
      <c r="R1909" s="290"/>
      <c r="S1909" s="290"/>
      <c r="T1909" s="291" t="s">
        <v>10</v>
      </c>
      <c r="U1909" s="292" t="s">
        <v>34</v>
      </c>
      <c r="V1909" s="89">
        <f t="shared" si="560"/>
        <v>0</v>
      </c>
      <c r="W1909" s="293"/>
      <c r="X1909" s="294" t="str">
        <f>X1907</f>
        <v>Instalatérské práce celkem</v>
      </c>
      <c r="Y1909" s="26"/>
      <c r="Z1909" s="26"/>
      <c r="AA1909" s="289"/>
      <c r="AB1909" s="291" t="s">
        <v>10</v>
      </c>
      <c r="AC1909" s="295"/>
      <c r="AD1909" s="296"/>
      <c r="AE1909" s="296"/>
      <c r="AF1909" s="296">
        <f>AF1907</f>
        <v>0</v>
      </c>
      <c r="AG1909" s="296"/>
      <c r="AH1909" s="296"/>
      <c r="AI1909" s="296">
        <f>AI1907</f>
        <v>0</v>
      </c>
      <c r="AJ1909" s="297"/>
      <c r="AK1909" s="289"/>
      <c r="AL1909" s="298">
        <f>AL1907</f>
        <v>0</v>
      </c>
      <c r="AM1909" s="299"/>
      <c r="AN1909" s="300"/>
      <c r="AO1909" s="301">
        <f>AO1907</f>
        <v>120.34</v>
      </c>
      <c r="AP1909" s="296"/>
      <c r="AQ1909" s="301">
        <f t="shared" ref="AQ1909:AR1909" si="698">AQ1907</f>
        <v>0</v>
      </c>
      <c r="AR1909" s="301">
        <f t="shared" si="698"/>
        <v>6.0169999999999995</v>
      </c>
      <c r="AS1909" s="302"/>
      <c r="AT1909" s="303">
        <f>AT1907</f>
        <v>0</v>
      </c>
      <c r="AU1909" s="304"/>
      <c r="AV1909" s="106"/>
      <c r="AW1909" s="107"/>
      <c r="AX1909" s="107"/>
    </row>
    <row r="1910" spans="1:50" ht="17.25" hidden="1" customHeight="1" x14ac:dyDescent="0.3">
      <c r="A1910" s="262"/>
      <c r="B1910" s="263"/>
      <c r="C1910" s="286" t="s">
        <v>0</v>
      </c>
      <c r="D1910" s="24"/>
      <c r="E1910" s="305" t="s">
        <v>1</v>
      </c>
      <c r="F1910" s="26"/>
      <c r="G1910" s="26"/>
      <c r="H1910" s="26"/>
      <c r="I1910" s="27"/>
      <c r="J1910" s="265"/>
      <c r="K1910" s="305" t="s">
        <v>2</v>
      </c>
      <c r="L1910" s="26"/>
      <c r="M1910" s="26"/>
      <c r="N1910" s="27"/>
      <c r="O1910" s="266"/>
      <c r="P1910" s="306" t="str">
        <f>P1907</f>
        <v>ins</v>
      </c>
      <c r="Q1910" s="24"/>
      <c r="R1910" s="307"/>
      <c r="S1910" s="307"/>
      <c r="T1910" s="308" t="s">
        <v>10</v>
      </c>
      <c r="U1910" s="309" t="s">
        <v>35</v>
      </c>
      <c r="V1910" s="89">
        <f t="shared" si="560"/>
        <v>0</v>
      </c>
      <c r="W1910" s="310"/>
      <c r="X1910" s="311" t="str">
        <f>X1907</f>
        <v>Instalatérské práce celkem</v>
      </c>
      <c r="Y1910" s="26"/>
      <c r="Z1910" s="26"/>
      <c r="AA1910" s="24"/>
      <c r="AB1910" s="308" t="s">
        <v>10</v>
      </c>
      <c r="AC1910" s="312"/>
      <c r="AD1910" s="313"/>
      <c r="AE1910" s="313"/>
      <c r="AF1910" s="313">
        <f>AF1907</f>
        <v>0</v>
      </c>
      <c r="AG1910" s="313"/>
      <c r="AH1910" s="313"/>
      <c r="AI1910" s="313">
        <f>AI1907</f>
        <v>0</v>
      </c>
      <c r="AJ1910" s="314"/>
      <c r="AK1910" s="24"/>
      <c r="AL1910" s="315">
        <f>AL1907</f>
        <v>0</v>
      </c>
      <c r="AM1910" s="299"/>
      <c r="AN1910" s="316"/>
      <c r="AO1910" s="317">
        <f>AO1907</f>
        <v>120.34</v>
      </c>
      <c r="AP1910" s="313"/>
      <c r="AQ1910" s="317">
        <f t="shared" ref="AQ1910:AR1910" si="699">AQ1907</f>
        <v>0</v>
      </c>
      <c r="AR1910" s="317">
        <f t="shared" si="699"/>
        <v>6.0169999999999995</v>
      </c>
      <c r="AS1910" s="318"/>
      <c r="AT1910" s="319">
        <f>AT1907</f>
        <v>0</v>
      </c>
      <c r="AU1910" s="304"/>
      <c r="AV1910" s="106"/>
      <c r="AW1910" s="107"/>
      <c r="AX1910" s="107"/>
    </row>
    <row r="1911" spans="1:50" ht="26.25" hidden="1" customHeight="1" x14ac:dyDescent="0.3">
      <c r="A1911" s="77"/>
      <c r="B1911" s="78"/>
      <c r="C1911" s="79" t="s">
        <v>6</v>
      </c>
      <c r="D1911" s="79" t="s">
        <v>7</v>
      </c>
      <c r="E1911" s="80" t="s">
        <v>8</v>
      </c>
      <c r="F1911" s="80" t="s">
        <v>8</v>
      </c>
      <c r="G1911" s="80" t="s">
        <v>8</v>
      </c>
      <c r="H1911" s="80" t="s">
        <v>8</v>
      </c>
      <c r="I1911" s="80" t="s">
        <v>8</v>
      </c>
      <c r="J1911" s="81"/>
      <c r="K1911" s="82"/>
      <c r="L1911" s="82"/>
      <c r="M1911" s="82"/>
      <c r="N1911" s="82"/>
      <c r="O1911" s="135"/>
      <c r="P1911" s="320" t="str">
        <f>P1912</f>
        <v>top</v>
      </c>
      <c r="Q1911" s="321"/>
      <c r="R1911" s="138"/>
      <c r="S1911" s="139"/>
      <c r="T1911" s="87" t="s">
        <v>10</v>
      </c>
      <c r="U1911" s="88" t="s">
        <v>11</v>
      </c>
      <c r="V1911" s="89">
        <f t="shared" ref="V1911:V2165" si="700">$AL$2167</f>
        <v>0</v>
      </c>
      <c r="W1911" s="90"/>
      <c r="X1911" s="91" t="s">
        <v>2041</v>
      </c>
      <c r="Y1911" s="92"/>
      <c r="Z1911" s="92"/>
      <c r="AA1911" s="92"/>
      <c r="AB1911" s="93" t="s">
        <v>10</v>
      </c>
      <c r="AC1911" s="94"/>
      <c r="AD1911" s="95"/>
      <c r="AE1911" s="96"/>
      <c r="AF1911" s="96"/>
      <c r="AG1911" s="97"/>
      <c r="AH1911" s="96"/>
      <c r="AI1911" s="96"/>
      <c r="AJ1911" s="98"/>
      <c r="AK1911" s="98"/>
      <c r="AL1911" s="140"/>
      <c r="AM1911" s="108"/>
      <c r="AN1911" s="141"/>
      <c r="AO1911" s="141"/>
      <c r="AP1911" s="103"/>
      <c r="AQ1911" s="104"/>
      <c r="AR1911" s="142"/>
      <c r="AS1911" s="143"/>
      <c r="AT1911" s="143"/>
      <c r="AU1911" s="144"/>
      <c r="AV1911" s="106"/>
      <c r="AW1911" s="107"/>
      <c r="AX1911" s="107"/>
    </row>
    <row r="1912" spans="1:50" ht="26.4" hidden="1" x14ac:dyDescent="0.3">
      <c r="A1912" s="108"/>
      <c r="B1912" s="109"/>
      <c r="C1912" s="110"/>
      <c r="D1912" s="110"/>
      <c r="E1912" s="111" t="s">
        <v>13</v>
      </c>
      <c r="F1912" s="111" t="s">
        <v>13</v>
      </c>
      <c r="G1912" s="111" t="s">
        <v>13</v>
      </c>
      <c r="H1912" s="111" t="s">
        <v>13</v>
      </c>
      <c r="I1912" s="111" t="s">
        <v>13</v>
      </c>
      <c r="J1912" s="112"/>
      <c r="K1912" s="110"/>
      <c r="L1912" s="110"/>
      <c r="M1912" s="110"/>
      <c r="N1912" s="110"/>
      <c r="O1912" s="113"/>
      <c r="P1912" s="114" t="str">
        <f>P1919</f>
        <v>top</v>
      </c>
      <c r="Q1912" s="362">
        <f>[1]Harmonogram!I184</f>
        <v>0</v>
      </c>
      <c r="R1912" s="117" t="s">
        <v>14</v>
      </c>
      <c r="S1912" s="117" t="s">
        <v>15</v>
      </c>
      <c r="T1912" s="115" t="s">
        <v>16</v>
      </c>
      <c r="U1912" s="118" t="s">
        <v>11</v>
      </c>
      <c r="V1912" s="89">
        <f t="shared" si="700"/>
        <v>0</v>
      </c>
      <c r="W1912" s="118" t="s">
        <v>17</v>
      </c>
      <c r="X1912" s="119" t="s">
        <v>18</v>
      </c>
      <c r="Y1912" s="120" t="s">
        <v>19</v>
      </c>
      <c r="Z1912" s="26"/>
      <c r="AA1912" s="27"/>
      <c r="AB1912" s="121" t="s">
        <v>20</v>
      </c>
      <c r="AC1912" s="27"/>
      <c r="AD1912" s="122" t="s">
        <v>21</v>
      </c>
      <c r="AE1912" s="123" t="s">
        <v>22</v>
      </c>
      <c r="AF1912" s="27"/>
      <c r="AG1912" s="124" t="s">
        <v>23</v>
      </c>
      <c r="AH1912" s="125" t="s">
        <v>24</v>
      </c>
      <c r="AI1912" s="27"/>
      <c r="AJ1912" s="126" t="s">
        <v>25</v>
      </c>
      <c r="AK1912" s="26"/>
      <c r="AL1912" s="27"/>
      <c r="AM1912" s="127"/>
      <c r="AN1912" s="128" t="s">
        <v>26</v>
      </c>
      <c r="AO1912" s="27"/>
      <c r="AP1912" s="129" t="s">
        <v>27</v>
      </c>
      <c r="AQ1912" s="26"/>
      <c r="AR1912" s="27"/>
      <c r="AS1912" s="130" t="s">
        <v>28</v>
      </c>
      <c r="AT1912" s="27"/>
      <c r="AU1912" s="131"/>
      <c r="AV1912" s="132" t="s">
        <v>29</v>
      </c>
      <c r="AW1912" s="133" t="s">
        <v>30</v>
      </c>
      <c r="AX1912" s="134" t="s">
        <v>31</v>
      </c>
    </row>
    <row r="1913" spans="1:50" ht="26.25" hidden="1" customHeight="1" x14ac:dyDescent="0.3">
      <c r="A1913" s="77"/>
      <c r="B1913" s="78"/>
      <c r="C1913" s="79" t="s">
        <v>6</v>
      </c>
      <c r="D1913" s="79" t="s">
        <v>7</v>
      </c>
      <c r="E1913" s="80" t="s">
        <v>8</v>
      </c>
      <c r="F1913" s="80" t="s">
        <v>8</v>
      </c>
      <c r="G1913" s="80" t="s">
        <v>8</v>
      </c>
      <c r="H1913" s="80" t="s">
        <v>8</v>
      </c>
      <c r="I1913" s="80" t="s">
        <v>8</v>
      </c>
      <c r="J1913" s="81"/>
      <c r="K1913" s="82"/>
      <c r="L1913" s="82"/>
      <c r="M1913" s="82"/>
      <c r="N1913" s="82"/>
      <c r="O1913" s="135"/>
      <c r="P1913" s="329" t="str">
        <f>P1912</f>
        <v>top</v>
      </c>
      <c r="Q1913" s="325"/>
      <c r="R1913" s="138"/>
      <c r="S1913" s="139"/>
      <c r="T1913" s="87" t="s">
        <v>10</v>
      </c>
      <c r="U1913" s="88" t="s">
        <v>32</v>
      </c>
      <c r="V1913" s="89">
        <f t="shared" si="700"/>
        <v>0</v>
      </c>
      <c r="W1913" s="90"/>
      <c r="X1913" s="91" t="str">
        <f>X1911</f>
        <v>Topenářské práce</v>
      </c>
      <c r="Y1913" s="92"/>
      <c r="Z1913" s="92"/>
      <c r="AA1913" s="92"/>
      <c r="AB1913" s="93" t="s">
        <v>10</v>
      </c>
      <c r="AC1913" s="94"/>
      <c r="AD1913" s="95"/>
      <c r="AE1913" s="97"/>
      <c r="AF1913" s="97"/>
      <c r="AG1913" s="97"/>
      <c r="AH1913" s="97"/>
      <c r="AI1913" s="97"/>
      <c r="AJ1913" s="98"/>
      <c r="AK1913" s="98"/>
      <c r="AL1913" s="140"/>
      <c r="AM1913" s="108"/>
      <c r="AN1913" s="141"/>
      <c r="AO1913" s="141"/>
      <c r="AP1913" s="103"/>
      <c r="AQ1913" s="104"/>
      <c r="AR1913" s="142"/>
      <c r="AS1913" s="143"/>
      <c r="AT1913" s="143"/>
      <c r="AU1913" s="144"/>
      <c r="AV1913" s="106"/>
      <c r="AW1913" s="107"/>
      <c r="AX1913" s="107"/>
    </row>
    <row r="1914" spans="1:50" ht="26.4" hidden="1" x14ac:dyDescent="0.3">
      <c r="A1914" s="108"/>
      <c r="B1914" s="109"/>
      <c r="C1914" s="110"/>
      <c r="D1914" s="110"/>
      <c r="E1914" s="111" t="s">
        <v>13</v>
      </c>
      <c r="F1914" s="111" t="s">
        <v>13</v>
      </c>
      <c r="G1914" s="111" t="s">
        <v>13</v>
      </c>
      <c r="H1914" s="111" t="s">
        <v>13</v>
      </c>
      <c r="I1914" s="111" t="s">
        <v>13</v>
      </c>
      <c r="J1914" s="112"/>
      <c r="K1914" s="110"/>
      <c r="L1914" s="110"/>
      <c r="M1914" s="110"/>
      <c r="N1914" s="110"/>
      <c r="O1914" s="113"/>
      <c r="P1914" s="114" t="str">
        <f t="shared" ref="P1914:Q1914" si="701">P1912</f>
        <v>top</v>
      </c>
      <c r="Q1914" s="362">
        <f t="shared" si="701"/>
        <v>0</v>
      </c>
      <c r="R1914" s="117" t="s">
        <v>14</v>
      </c>
      <c r="S1914" s="117" t="s">
        <v>15</v>
      </c>
      <c r="T1914" s="115" t="s">
        <v>16</v>
      </c>
      <c r="U1914" s="118" t="s">
        <v>32</v>
      </c>
      <c r="V1914" s="89">
        <f t="shared" si="700"/>
        <v>0</v>
      </c>
      <c r="W1914" s="118" t="s">
        <v>17</v>
      </c>
      <c r="X1914" s="115" t="s">
        <v>18</v>
      </c>
      <c r="Y1914" s="23" t="s">
        <v>19</v>
      </c>
      <c r="Z1914" s="26"/>
      <c r="AA1914" s="27"/>
      <c r="AB1914" s="121" t="s">
        <v>20</v>
      </c>
      <c r="AC1914" s="27"/>
      <c r="AD1914" s="122" t="s">
        <v>21</v>
      </c>
      <c r="AE1914" s="126" t="s">
        <v>33</v>
      </c>
      <c r="AF1914" s="27"/>
      <c r="AG1914" s="124" t="s">
        <v>23</v>
      </c>
      <c r="AH1914" s="126" t="s">
        <v>24</v>
      </c>
      <c r="AI1914" s="27"/>
      <c r="AJ1914" s="126" t="s">
        <v>25</v>
      </c>
      <c r="AK1914" s="26"/>
      <c r="AL1914" s="27"/>
      <c r="AM1914" s="127"/>
      <c r="AN1914" s="128" t="s">
        <v>26</v>
      </c>
      <c r="AO1914" s="27"/>
      <c r="AP1914" s="129" t="s">
        <v>27</v>
      </c>
      <c r="AQ1914" s="26"/>
      <c r="AR1914" s="27"/>
      <c r="AS1914" s="130" t="s">
        <v>28</v>
      </c>
      <c r="AT1914" s="27"/>
      <c r="AU1914" s="131"/>
      <c r="AV1914" s="132" t="s">
        <v>29</v>
      </c>
      <c r="AW1914" s="133" t="s">
        <v>30</v>
      </c>
      <c r="AX1914" s="134" t="s">
        <v>31</v>
      </c>
    </row>
    <row r="1915" spans="1:50" ht="26.25" hidden="1" customHeight="1" x14ac:dyDescent="0.3">
      <c r="A1915" s="77"/>
      <c r="B1915" s="78"/>
      <c r="C1915" s="79" t="s">
        <v>6</v>
      </c>
      <c r="D1915" s="79" t="s">
        <v>7</v>
      </c>
      <c r="E1915" s="80" t="s">
        <v>8</v>
      </c>
      <c r="F1915" s="80" t="s">
        <v>8</v>
      </c>
      <c r="G1915" s="80" t="s">
        <v>8</v>
      </c>
      <c r="H1915" s="80" t="s">
        <v>8</v>
      </c>
      <c r="I1915" s="80" t="s">
        <v>8</v>
      </c>
      <c r="J1915" s="81"/>
      <c r="K1915" s="82"/>
      <c r="L1915" s="82"/>
      <c r="M1915" s="82"/>
      <c r="N1915" s="82"/>
      <c r="O1915" s="135"/>
      <c r="P1915" s="329" t="str">
        <f>P1912</f>
        <v>top</v>
      </c>
      <c r="Q1915" s="325"/>
      <c r="R1915" s="138"/>
      <c r="S1915" s="139"/>
      <c r="T1915" s="87" t="s">
        <v>10</v>
      </c>
      <c r="U1915" s="88" t="s">
        <v>34</v>
      </c>
      <c r="V1915" s="89">
        <f t="shared" si="700"/>
        <v>0</v>
      </c>
      <c r="W1915" s="90"/>
      <c r="X1915" s="91" t="str">
        <f>X1911</f>
        <v>Topenářské práce</v>
      </c>
      <c r="Y1915" s="92"/>
      <c r="Z1915" s="92"/>
      <c r="AA1915" s="92"/>
      <c r="AB1915" s="93" t="s">
        <v>10</v>
      </c>
      <c r="AC1915" s="94"/>
      <c r="AD1915" s="95"/>
      <c r="AE1915" s="97"/>
      <c r="AF1915" s="97"/>
      <c r="AG1915" s="97"/>
      <c r="AH1915" s="97"/>
      <c r="AI1915" s="97"/>
      <c r="AJ1915" s="98"/>
      <c r="AK1915" s="98"/>
      <c r="AL1915" s="140"/>
      <c r="AM1915" s="108"/>
      <c r="AN1915" s="141"/>
      <c r="AO1915" s="141"/>
      <c r="AP1915" s="103"/>
      <c r="AQ1915" s="104"/>
      <c r="AR1915" s="142"/>
      <c r="AS1915" s="143"/>
      <c r="AT1915" s="143"/>
      <c r="AU1915" s="144"/>
      <c r="AV1915" s="106"/>
      <c r="AW1915" s="107"/>
      <c r="AX1915" s="107"/>
    </row>
    <row r="1916" spans="1:50" ht="26.4" hidden="1" x14ac:dyDescent="0.3">
      <c r="A1916" s="108"/>
      <c r="B1916" s="109"/>
      <c r="C1916" s="110"/>
      <c r="D1916" s="110"/>
      <c r="E1916" s="111" t="s">
        <v>13</v>
      </c>
      <c r="F1916" s="111" t="s">
        <v>13</v>
      </c>
      <c r="G1916" s="111" t="s">
        <v>13</v>
      </c>
      <c r="H1916" s="111" t="s">
        <v>13</v>
      </c>
      <c r="I1916" s="111" t="s">
        <v>13</v>
      </c>
      <c r="J1916" s="112"/>
      <c r="K1916" s="110"/>
      <c r="L1916" s="110"/>
      <c r="M1916" s="110"/>
      <c r="N1916" s="110"/>
      <c r="O1916" s="113"/>
      <c r="P1916" s="330" t="str">
        <f t="shared" ref="P1916:Q1916" si="702">P1912</f>
        <v>top</v>
      </c>
      <c r="Q1916" s="362">
        <f t="shared" si="702"/>
        <v>0</v>
      </c>
      <c r="R1916" s="148" t="s">
        <v>14</v>
      </c>
      <c r="S1916" s="148" t="s">
        <v>15</v>
      </c>
      <c r="T1916" s="149" t="s">
        <v>16</v>
      </c>
      <c r="U1916" s="118" t="s">
        <v>34</v>
      </c>
      <c r="V1916" s="89">
        <f t="shared" si="700"/>
        <v>0</v>
      </c>
      <c r="W1916" s="118" t="s">
        <v>17</v>
      </c>
      <c r="X1916" s="150" t="s">
        <v>18</v>
      </c>
      <c r="Y1916" s="151" t="s">
        <v>19</v>
      </c>
      <c r="Z1916" s="26"/>
      <c r="AA1916" s="27"/>
      <c r="AB1916" s="152" t="s">
        <v>20</v>
      </c>
      <c r="AC1916" s="27"/>
      <c r="AD1916" s="153" t="s">
        <v>21</v>
      </c>
      <c r="AE1916" s="154" t="s">
        <v>33</v>
      </c>
      <c r="AF1916" s="27"/>
      <c r="AG1916" s="155" t="s">
        <v>23</v>
      </c>
      <c r="AH1916" s="156" t="s">
        <v>24</v>
      </c>
      <c r="AI1916" s="27"/>
      <c r="AJ1916" s="157" t="s">
        <v>25</v>
      </c>
      <c r="AK1916" s="26"/>
      <c r="AL1916" s="27"/>
      <c r="AM1916" s="158"/>
      <c r="AN1916" s="159" t="s">
        <v>26</v>
      </c>
      <c r="AO1916" s="27"/>
      <c r="AP1916" s="160" t="s">
        <v>27</v>
      </c>
      <c r="AQ1916" s="26"/>
      <c r="AR1916" s="27"/>
      <c r="AS1916" s="161" t="s">
        <v>28</v>
      </c>
      <c r="AT1916" s="27"/>
      <c r="AU1916" s="131"/>
      <c r="AV1916" s="132" t="s">
        <v>29</v>
      </c>
      <c r="AW1916" s="133" t="s">
        <v>30</v>
      </c>
      <c r="AX1916" s="134" t="s">
        <v>31</v>
      </c>
    </row>
    <row r="1917" spans="1:50" ht="26.25" hidden="1" customHeight="1" x14ac:dyDescent="0.3">
      <c r="A1917" s="77"/>
      <c r="B1917" s="78"/>
      <c r="C1917" s="79" t="s">
        <v>6</v>
      </c>
      <c r="D1917" s="79" t="s">
        <v>7</v>
      </c>
      <c r="E1917" s="80" t="s">
        <v>8</v>
      </c>
      <c r="F1917" s="80" t="s">
        <v>8</v>
      </c>
      <c r="G1917" s="80" t="s">
        <v>8</v>
      </c>
      <c r="H1917" s="80" t="s">
        <v>8</v>
      </c>
      <c r="I1917" s="80" t="s">
        <v>8</v>
      </c>
      <c r="J1917" s="81"/>
      <c r="K1917" s="82"/>
      <c r="L1917" s="82"/>
      <c r="M1917" s="82"/>
      <c r="N1917" s="82"/>
      <c r="O1917" s="135"/>
      <c r="P1917" s="329" t="str">
        <f>P1912</f>
        <v>top</v>
      </c>
      <c r="Q1917" s="325"/>
      <c r="R1917" s="138"/>
      <c r="S1917" s="139"/>
      <c r="T1917" s="87" t="s">
        <v>10</v>
      </c>
      <c r="U1917" s="88" t="s">
        <v>35</v>
      </c>
      <c r="V1917" s="89">
        <f t="shared" si="700"/>
        <v>0</v>
      </c>
      <c r="W1917" s="90"/>
      <c r="X1917" s="91" t="str">
        <f>X1911</f>
        <v>Topenářské práce</v>
      </c>
      <c r="Y1917" s="92"/>
      <c r="Z1917" s="92"/>
      <c r="AA1917" s="92"/>
      <c r="AB1917" s="93" t="s">
        <v>10</v>
      </c>
      <c r="AC1917" s="94"/>
      <c r="AD1917" s="95"/>
      <c r="AE1917" s="97"/>
      <c r="AF1917" s="97"/>
      <c r="AG1917" s="97"/>
      <c r="AH1917" s="97"/>
      <c r="AI1917" s="97"/>
      <c r="AJ1917" s="98"/>
      <c r="AK1917" s="98"/>
      <c r="AL1917" s="140"/>
      <c r="AM1917" s="108"/>
      <c r="AN1917" s="141"/>
      <c r="AO1917" s="141"/>
      <c r="AP1917" s="103"/>
      <c r="AQ1917" s="104"/>
      <c r="AR1917" s="142"/>
      <c r="AS1917" s="143"/>
      <c r="AT1917" s="143"/>
      <c r="AU1917" s="144"/>
      <c r="AV1917" s="106"/>
      <c r="AW1917" s="107"/>
      <c r="AX1917" s="107"/>
    </row>
    <row r="1918" spans="1:50" ht="39.6" hidden="1" x14ac:dyDescent="0.3">
      <c r="A1918" s="108"/>
      <c r="B1918" s="109"/>
      <c r="C1918" s="110"/>
      <c r="D1918" s="110"/>
      <c r="E1918" s="111" t="s">
        <v>13</v>
      </c>
      <c r="F1918" s="111" t="s">
        <v>13</v>
      </c>
      <c r="G1918" s="111" t="s">
        <v>13</v>
      </c>
      <c r="H1918" s="111" t="s">
        <v>13</v>
      </c>
      <c r="I1918" s="111" t="s">
        <v>13</v>
      </c>
      <c r="J1918" s="112"/>
      <c r="K1918" s="110"/>
      <c r="L1918" s="110"/>
      <c r="M1918" s="110"/>
      <c r="N1918" s="110"/>
      <c r="O1918" s="113"/>
      <c r="P1918" s="331" t="str">
        <f t="shared" ref="P1918:Q1918" si="703">P1912</f>
        <v>top</v>
      </c>
      <c r="Q1918" s="364">
        <f t="shared" si="703"/>
        <v>0</v>
      </c>
      <c r="R1918" s="165" t="s">
        <v>14</v>
      </c>
      <c r="S1918" s="165" t="s">
        <v>15</v>
      </c>
      <c r="T1918" s="166" t="s">
        <v>16</v>
      </c>
      <c r="U1918" s="118" t="s">
        <v>35</v>
      </c>
      <c r="V1918" s="89">
        <f t="shared" si="700"/>
        <v>0</v>
      </c>
      <c r="W1918" s="118" t="s">
        <v>17</v>
      </c>
      <c r="X1918" s="167" t="s">
        <v>18</v>
      </c>
      <c r="Y1918" s="168" t="s">
        <v>19</v>
      </c>
      <c r="Z1918" s="26"/>
      <c r="AA1918" s="27"/>
      <c r="AB1918" s="169" t="s">
        <v>20</v>
      </c>
      <c r="AC1918" s="27"/>
      <c r="AD1918" s="170" t="s">
        <v>21</v>
      </c>
      <c r="AE1918" s="171" t="s">
        <v>33</v>
      </c>
      <c r="AF1918" s="27"/>
      <c r="AG1918" s="172" t="s">
        <v>23</v>
      </c>
      <c r="AH1918" s="173" t="s">
        <v>24</v>
      </c>
      <c r="AI1918" s="27"/>
      <c r="AJ1918" s="174" t="s">
        <v>25</v>
      </c>
      <c r="AK1918" s="26"/>
      <c r="AL1918" s="27"/>
      <c r="AM1918" s="175"/>
      <c r="AN1918" s="176" t="s">
        <v>26</v>
      </c>
      <c r="AO1918" s="27"/>
      <c r="AP1918" s="177" t="s">
        <v>27</v>
      </c>
      <c r="AQ1918" s="26"/>
      <c r="AR1918" s="27"/>
      <c r="AS1918" s="178" t="s">
        <v>28</v>
      </c>
      <c r="AT1918" s="27"/>
      <c r="AU1918" s="179"/>
      <c r="AV1918" s="132" t="s">
        <v>29</v>
      </c>
      <c r="AW1918" s="133" t="s">
        <v>30</v>
      </c>
      <c r="AX1918" s="134" t="s">
        <v>31</v>
      </c>
    </row>
    <row r="1919" spans="1:50" ht="17.25" hidden="1" customHeight="1" x14ac:dyDescent="0.3">
      <c r="A1919" s="180"/>
      <c r="B1919" s="181"/>
      <c r="C1919" s="215"/>
      <c r="D1919" s="186"/>
      <c r="E1919" s="184"/>
      <c r="F1919" s="185"/>
      <c r="G1919" s="186"/>
      <c r="H1919" s="186"/>
      <c r="I1919" s="187"/>
      <c r="J1919" s="188"/>
      <c r="K1919" s="216"/>
      <c r="L1919" s="186"/>
      <c r="M1919" s="186"/>
      <c r="N1919" s="187"/>
      <c r="O1919" s="191"/>
      <c r="P1919" s="481" t="s">
        <v>2042</v>
      </c>
      <c r="Q1919" s="218"/>
      <c r="R1919" s="194">
        <f>[1]Harmonogram!N49</f>
        <v>0</v>
      </c>
      <c r="S1919" s="194">
        <f>[1]Harmonogram!O49</f>
        <v>7</v>
      </c>
      <c r="T1919" s="195" t="s">
        <v>36</v>
      </c>
      <c r="U1919" s="196">
        <v>0</v>
      </c>
      <c r="V1919" s="89">
        <f t="shared" si="700"/>
        <v>0</v>
      </c>
      <c r="W1919" s="197"/>
      <c r="X1919" s="198" t="str">
        <f>[1]Harmonogram!K49</f>
        <v>topenáři - rozvody potrubí</v>
      </c>
      <c r="Y1919" s="199"/>
      <c r="Z1919" s="199"/>
      <c r="AA1919" s="200"/>
      <c r="AB1919" s="201"/>
      <c r="AC1919" s="201"/>
      <c r="AD1919" s="202"/>
      <c r="AE1919" s="202"/>
      <c r="AF1919" s="202"/>
      <c r="AG1919" s="202"/>
      <c r="AH1919" s="202"/>
      <c r="AI1919" s="202"/>
      <c r="AJ1919" s="201"/>
      <c r="AK1919" s="201"/>
      <c r="AL1919" s="333"/>
      <c r="AM1919" s="204"/>
      <c r="AN1919" s="205"/>
      <c r="AO1919" s="206"/>
      <c r="AP1919" s="207"/>
      <c r="AQ1919" s="208"/>
      <c r="AR1919" s="334"/>
      <c r="AS1919" s="335"/>
      <c r="AT1919" s="336"/>
      <c r="AU1919" s="211"/>
      <c r="AV1919" s="212"/>
      <c r="AW1919" s="212"/>
      <c r="AX1919" s="212"/>
    </row>
    <row r="1920" spans="1:50" ht="17.25" hidden="1" customHeight="1" x14ac:dyDescent="0.3">
      <c r="A1920" s="213"/>
      <c r="B1920" s="214"/>
      <c r="C1920" s="215"/>
      <c r="D1920" s="186"/>
      <c r="E1920" s="184"/>
      <c r="F1920" s="185"/>
      <c r="G1920" s="186"/>
      <c r="H1920" s="186"/>
      <c r="I1920" s="187"/>
      <c r="J1920" s="188"/>
      <c r="K1920" s="216"/>
      <c r="L1920" s="186"/>
      <c r="M1920" s="186"/>
      <c r="N1920" s="187"/>
      <c r="O1920" s="191"/>
      <c r="P1920" s="481" t="s">
        <v>2042</v>
      </c>
      <c r="Q1920" s="218"/>
      <c r="R1920" s="219">
        <f t="shared" ref="R1920:R2039" si="704">$R$1919</f>
        <v>0</v>
      </c>
      <c r="S1920" s="219">
        <f t="shared" ref="S1920:S2039" si="705">$S$1919</f>
        <v>7</v>
      </c>
      <c r="T1920" s="195"/>
      <c r="U1920" s="196">
        <v>4</v>
      </c>
      <c r="V1920" s="89">
        <f t="shared" si="700"/>
        <v>0</v>
      </c>
      <c r="W1920" s="220" t="s">
        <v>1499</v>
      </c>
      <c r="X1920" s="221" t="s">
        <v>1500</v>
      </c>
      <c r="Y1920" s="222" t="s">
        <v>43</v>
      </c>
      <c r="Z1920" s="199"/>
      <c r="AA1920" s="218"/>
      <c r="AB1920" s="223">
        <v>0</v>
      </c>
      <c r="AC1920" s="224" t="s">
        <v>146</v>
      </c>
      <c r="AD1920" s="225">
        <f t="shared" ref="AD1920:AD2039" si="706">ROUND(AV1920*(AW1920/60),0)</f>
        <v>72</v>
      </c>
      <c r="AE1920" s="226">
        <f>CEILING(AD1920+AD1920*'[1]Nastavení cen'!$J$17,1)</f>
        <v>106</v>
      </c>
      <c r="AF1920" s="226">
        <f t="shared" ref="AF1920:AF2039" si="707">(AB1920*AE1920)</f>
        <v>0</v>
      </c>
      <c r="AG1920" s="241"/>
      <c r="AH1920" s="242"/>
      <c r="AI1920" s="242"/>
      <c r="AJ1920" s="228">
        <f t="shared" ref="AJ1920:AJ2039" si="708">AE1920+AH1920</f>
        <v>106</v>
      </c>
      <c r="AK1920" s="218"/>
      <c r="AL1920" s="229">
        <f t="shared" ref="AL1920:AL2039" si="709">AF1920+AI1920</f>
        <v>0</v>
      </c>
      <c r="AM1920" s="204"/>
      <c r="AN1920" s="230">
        <v>3</v>
      </c>
      <c r="AO1920" s="231" t="s">
        <v>41</v>
      </c>
      <c r="AP1920" s="435">
        <v>1</v>
      </c>
      <c r="AQ1920" s="233">
        <f t="shared" ref="AQ1920:AQ1929" si="710">AB1920*AN1920*AP1920</f>
        <v>0</v>
      </c>
      <c r="AR1920" s="234" t="s">
        <v>41</v>
      </c>
      <c r="AS1920" s="235"/>
      <c r="AT1920" s="236"/>
      <c r="AU1920" s="237"/>
      <c r="AV1920" s="238">
        <v>11</v>
      </c>
      <c r="AW1920" s="239">
        <f>'[1]Nastavení cen'!$H$17</f>
        <v>390</v>
      </c>
      <c r="AX1920" s="240"/>
    </row>
    <row r="1921" spans="1:50" ht="17.25" hidden="1" customHeight="1" x14ac:dyDescent="0.3">
      <c r="A1921" s="213"/>
      <c r="B1921" s="214"/>
      <c r="C1921" s="215"/>
      <c r="D1921" s="186"/>
      <c r="E1921" s="184"/>
      <c r="F1921" s="185"/>
      <c r="G1921" s="186"/>
      <c r="H1921" s="186"/>
      <c r="I1921" s="187"/>
      <c r="J1921" s="188"/>
      <c r="K1921" s="216"/>
      <c r="L1921" s="186"/>
      <c r="M1921" s="186"/>
      <c r="N1921" s="187"/>
      <c r="O1921" s="191"/>
      <c r="P1921" s="481" t="s">
        <v>2042</v>
      </c>
      <c r="Q1921" s="218"/>
      <c r="R1921" s="219">
        <f t="shared" si="704"/>
        <v>0</v>
      </c>
      <c r="S1921" s="219">
        <f t="shared" si="705"/>
        <v>7</v>
      </c>
      <c r="T1921" s="195"/>
      <c r="U1921" s="196">
        <v>4</v>
      </c>
      <c r="V1921" s="89">
        <f t="shared" si="700"/>
        <v>0</v>
      </c>
      <c r="W1921" s="220" t="s">
        <v>1499</v>
      </c>
      <c r="X1921" s="221" t="s">
        <v>1501</v>
      </c>
      <c r="Y1921" s="222" t="s">
        <v>43</v>
      </c>
      <c r="Z1921" s="199"/>
      <c r="AA1921" s="218"/>
      <c r="AB1921" s="223">
        <v>0</v>
      </c>
      <c r="AC1921" s="224" t="s">
        <v>146</v>
      </c>
      <c r="AD1921" s="225">
        <f t="shared" si="706"/>
        <v>111</v>
      </c>
      <c r="AE1921" s="226">
        <f>CEILING(AD1921+AD1921*'[1]Nastavení cen'!$J$17,1)</f>
        <v>163</v>
      </c>
      <c r="AF1921" s="226">
        <f t="shared" si="707"/>
        <v>0</v>
      </c>
      <c r="AG1921" s="241"/>
      <c r="AH1921" s="242"/>
      <c r="AI1921" s="242"/>
      <c r="AJ1921" s="228">
        <f t="shared" si="708"/>
        <v>163</v>
      </c>
      <c r="AK1921" s="218"/>
      <c r="AL1921" s="229">
        <f t="shared" si="709"/>
        <v>0</v>
      </c>
      <c r="AM1921" s="204"/>
      <c r="AN1921" s="230">
        <v>5</v>
      </c>
      <c r="AO1921" s="231" t="s">
        <v>41</v>
      </c>
      <c r="AP1921" s="435">
        <v>1</v>
      </c>
      <c r="AQ1921" s="233">
        <f t="shared" si="710"/>
        <v>0</v>
      </c>
      <c r="AR1921" s="234" t="s">
        <v>41</v>
      </c>
      <c r="AS1921" s="235"/>
      <c r="AT1921" s="236"/>
      <c r="AU1921" s="237"/>
      <c r="AV1921" s="238">
        <v>17</v>
      </c>
      <c r="AW1921" s="239">
        <f>'[1]Nastavení cen'!$H$17</f>
        <v>390</v>
      </c>
      <c r="AX1921" s="240"/>
    </row>
    <row r="1922" spans="1:50" ht="17.25" hidden="1" customHeight="1" x14ac:dyDescent="0.3">
      <c r="A1922" s="213"/>
      <c r="B1922" s="214"/>
      <c r="C1922" s="215"/>
      <c r="D1922" s="186"/>
      <c r="E1922" s="184"/>
      <c r="F1922" s="185"/>
      <c r="G1922" s="186"/>
      <c r="H1922" s="186"/>
      <c r="I1922" s="187"/>
      <c r="J1922" s="188"/>
      <c r="K1922" s="216"/>
      <c r="L1922" s="186"/>
      <c r="M1922" s="186"/>
      <c r="N1922" s="187"/>
      <c r="O1922" s="191"/>
      <c r="P1922" s="481" t="s">
        <v>2042</v>
      </c>
      <c r="Q1922" s="218"/>
      <c r="R1922" s="219">
        <f t="shared" si="704"/>
        <v>0</v>
      </c>
      <c r="S1922" s="219">
        <f t="shared" si="705"/>
        <v>7</v>
      </c>
      <c r="T1922" s="195"/>
      <c r="U1922" s="196">
        <v>4</v>
      </c>
      <c r="V1922" s="89">
        <f t="shared" si="700"/>
        <v>0</v>
      </c>
      <c r="W1922" s="220" t="s">
        <v>1499</v>
      </c>
      <c r="X1922" s="221" t="s">
        <v>2043</v>
      </c>
      <c r="Y1922" s="222" t="s">
        <v>43</v>
      </c>
      <c r="Z1922" s="199"/>
      <c r="AA1922" s="218"/>
      <c r="AB1922" s="223">
        <v>0</v>
      </c>
      <c r="AC1922" s="224" t="s">
        <v>146</v>
      </c>
      <c r="AD1922" s="225">
        <f t="shared" si="706"/>
        <v>137</v>
      </c>
      <c r="AE1922" s="226">
        <f>CEILING(AD1922+AD1922*'[1]Nastavení cen'!$J$17,1)</f>
        <v>201</v>
      </c>
      <c r="AF1922" s="226">
        <f t="shared" si="707"/>
        <v>0</v>
      </c>
      <c r="AG1922" s="241"/>
      <c r="AH1922" s="242"/>
      <c r="AI1922" s="242"/>
      <c r="AJ1922" s="228">
        <f t="shared" si="708"/>
        <v>201</v>
      </c>
      <c r="AK1922" s="218"/>
      <c r="AL1922" s="229">
        <f t="shared" si="709"/>
        <v>0</v>
      </c>
      <c r="AM1922" s="204"/>
      <c r="AN1922" s="230">
        <v>7</v>
      </c>
      <c r="AO1922" s="231" t="s">
        <v>41</v>
      </c>
      <c r="AP1922" s="435">
        <v>1</v>
      </c>
      <c r="AQ1922" s="233">
        <f t="shared" si="710"/>
        <v>0</v>
      </c>
      <c r="AR1922" s="234" t="s">
        <v>41</v>
      </c>
      <c r="AS1922" s="235"/>
      <c r="AT1922" s="236"/>
      <c r="AU1922" s="237"/>
      <c r="AV1922" s="238">
        <v>21</v>
      </c>
      <c r="AW1922" s="239">
        <f>'[1]Nastavení cen'!$H$17</f>
        <v>390</v>
      </c>
      <c r="AX1922" s="240"/>
    </row>
    <row r="1923" spans="1:50" ht="17.25" hidden="1" customHeight="1" x14ac:dyDescent="0.3">
      <c r="A1923" s="213"/>
      <c r="B1923" s="214"/>
      <c r="C1923" s="215"/>
      <c r="D1923" s="186"/>
      <c r="E1923" s="184"/>
      <c r="F1923" s="185"/>
      <c r="G1923" s="186"/>
      <c r="H1923" s="186"/>
      <c r="I1923" s="187"/>
      <c r="J1923" s="188"/>
      <c r="K1923" s="216"/>
      <c r="L1923" s="186"/>
      <c r="M1923" s="186"/>
      <c r="N1923" s="187"/>
      <c r="O1923" s="191"/>
      <c r="P1923" s="481" t="s">
        <v>2042</v>
      </c>
      <c r="Q1923" s="218"/>
      <c r="R1923" s="219">
        <f t="shared" si="704"/>
        <v>0</v>
      </c>
      <c r="S1923" s="219">
        <f t="shared" si="705"/>
        <v>7</v>
      </c>
      <c r="T1923" s="195"/>
      <c r="U1923" s="196">
        <v>4</v>
      </c>
      <c r="V1923" s="89">
        <f t="shared" si="700"/>
        <v>0</v>
      </c>
      <c r="W1923" s="220" t="s">
        <v>1504</v>
      </c>
      <c r="X1923" s="221" t="s">
        <v>1505</v>
      </c>
      <c r="Y1923" s="222" t="s">
        <v>43</v>
      </c>
      <c r="Z1923" s="199"/>
      <c r="AA1923" s="218"/>
      <c r="AB1923" s="223">
        <v>0</v>
      </c>
      <c r="AC1923" s="224" t="s">
        <v>146</v>
      </c>
      <c r="AD1923" s="225">
        <f t="shared" si="706"/>
        <v>78</v>
      </c>
      <c r="AE1923" s="226">
        <f>CEILING(AD1923+AD1923*'[1]Nastavení cen'!$J$17,1)</f>
        <v>114</v>
      </c>
      <c r="AF1923" s="226">
        <f t="shared" si="707"/>
        <v>0</v>
      </c>
      <c r="AG1923" s="241"/>
      <c r="AH1923" s="242"/>
      <c r="AI1923" s="242"/>
      <c r="AJ1923" s="228">
        <f t="shared" si="708"/>
        <v>114</v>
      </c>
      <c r="AK1923" s="218"/>
      <c r="AL1923" s="229">
        <f t="shared" si="709"/>
        <v>0</v>
      </c>
      <c r="AM1923" s="204"/>
      <c r="AN1923" s="230">
        <v>3</v>
      </c>
      <c r="AO1923" s="231" t="s">
        <v>41</v>
      </c>
      <c r="AP1923" s="435">
        <v>1</v>
      </c>
      <c r="AQ1923" s="233">
        <f t="shared" si="710"/>
        <v>0</v>
      </c>
      <c r="AR1923" s="234" t="s">
        <v>41</v>
      </c>
      <c r="AS1923" s="235"/>
      <c r="AT1923" s="236"/>
      <c r="AU1923" s="237"/>
      <c r="AV1923" s="238">
        <v>12</v>
      </c>
      <c r="AW1923" s="239">
        <f>'[1]Nastavení cen'!$H$17</f>
        <v>390</v>
      </c>
      <c r="AX1923" s="240"/>
    </row>
    <row r="1924" spans="1:50" ht="17.25" hidden="1" customHeight="1" x14ac:dyDescent="0.3">
      <c r="A1924" s="213"/>
      <c r="B1924" s="214"/>
      <c r="C1924" s="215"/>
      <c r="D1924" s="186"/>
      <c r="E1924" s="184"/>
      <c r="F1924" s="185"/>
      <c r="G1924" s="186"/>
      <c r="H1924" s="186"/>
      <c r="I1924" s="187"/>
      <c r="J1924" s="188"/>
      <c r="K1924" s="216"/>
      <c r="L1924" s="186"/>
      <c r="M1924" s="186"/>
      <c r="N1924" s="187"/>
      <c r="O1924" s="191"/>
      <c r="P1924" s="481" t="s">
        <v>2042</v>
      </c>
      <c r="Q1924" s="218"/>
      <c r="R1924" s="219">
        <f t="shared" si="704"/>
        <v>0</v>
      </c>
      <c r="S1924" s="219">
        <f t="shared" si="705"/>
        <v>7</v>
      </c>
      <c r="T1924" s="195"/>
      <c r="U1924" s="196">
        <v>4</v>
      </c>
      <c r="V1924" s="89">
        <f t="shared" si="700"/>
        <v>0</v>
      </c>
      <c r="W1924" s="220" t="s">
        <v>1504</v>
      </c>
      <c r="X1924" s="221" t="s">
        <v>1506</v>
      </c>
      <c r="Y1924" s="222" t="s">
        <v>43</v>
      </c>
      <c r="Z1924" s="199"/>
      <c r="AA1924" s="218"/>
      <c r="AB1924" s="223">
        <v>0</v>
      </c>
      <c r="AC1924" s="224" t="s">
        <v>146</v>
      </c>
      <c r="AD1924" s="225">
        <f t="shared" si="706"/>
        <v>124</v>
      </c>
      <c r="AE1924" s="226">
        <f>CEILING(AD1924+AD1924*'[1]Nastavení cen'!$J$17,1)</f>
        <v>182</v>
      </c>
      <c r="AF1924" s="226">
        <f t="shared" si="707"/>
        <v>0</v>
      </c>
      <c r="AG1924" s="241"/>
      <c r="AH1924" s="242"/>
      <c r="AI1924" s="242"/>
      <c r="AJ1924" s="228">
        <f t="shared" si="708"/>
        <v>182</v>
      </c>
      <c r="AK1924" s="218"/>
      <c r="AL1924" s="229">
        <f t="shared" si="709"/>
        <v>0</v>
      </c>
      <c r="AM1924" s="204"/>
      <c r="AN1924" s="230">
        <v>10</v>
      </c>
      <c r="AO1924" s="231" t="s">
        <v>41</v>
      </c>
      <c r="AP1924" s="435">
        <v>1</v>
      </c>
      <c r="AQ1924" s="233">
        <f t="shared" si="710"/>
        <v>0</v>
      </c>
      <c r="AR1924" s="234" t="s">
        <v>41</v>
      </c>
      <c r="AS1924" s="235"/>
      <c r="AT1924" s="236"/>
      <c r="AU1924" s="237"/>
      <c r="AV1924" s="238">
        <v>19</v>
      </c>
      <c r="AW1924" s="239">
        <f>'[1]Nastavení cen'!$H$17</f>
        <v>390</v>
      </c>
      <c r="AX1924" s="240"/>
    </row>
    <row r="1925" spans="1:50" ht="17.25" hidden="1" customHeight="1" x14ac:dyDescent="0.3">
      <c r="A1925" s="213"/>
      <c r="B1925" s="214"/>
      <c r="C1925" s="215"/>
      <c r="D1925" s="186"/>
      <c r="E1925" s="184"/>
      <c r="F1925" s="185"/>
      <c r="G1925" s="186"/>
      <c r="H1925" s="186"/>
      <c r="I1925" s="187"/>
      <c r="J1925" s="188"/>
      <c r="K1925" s="216"/>
      <c r="L1925" s="186"/>
      <c r="M1925" s="186"/>
      <c r="N1925" s="187"/>
      <c r="O1925" s="191"/>
      <c r="P1925" s="481" t="s">
        <v>2042</v>
      </c>
      <c r="Q1925" s="218"/>
      <c r="R1925" s="219">
        <f t="shared" si="704"/>
        <v>0</v>
      </c>
      <c r="S1925" s="219">
        <f t="shared" si="705"/>
        <v>7</v>
      </c>
      <c r="T1925" s="195"/>
      <c r="U1925" s="196">
        <v>4</v>
      </c>
      <c r="V1925" s="89">
        <f t="shared" si="700"/>
        <v>0</v>
      </c>
      <c r="W1925" s="220" t="s">
        <v>1504</v>
      </c>
      <c r="X1925" s="221" t="s">
        <v>2044</v>
      </c>
      <c r="Y1925" s="222" t="s">
        <v>43</v>
      </c>
      <c r="Z1925" s="199"/>
      <c r="AA1925" s="218"/>
      <c r="AB1925" s="223">
        <v>0</v>
      </c>
      <c r="AC1925" s="224" t="s">
        <v>146</v>
      </c>
      <c r="AD1925" s="225">
        <f t="shared" si="706"/>
        <v>150</v>
      </c>
      <c r="AE1925" s="226">
        <f>CEILING(AD1925+AD1925*'[1]Nastavení cen'!$J$17,1)</f>
        <v>219</v>
      </c>
      <c r="AF1925" s="226">
        <f t="shared" si="707"/>
        <v>0</v>
      </c>
      <c r="AG1925" s="241"/>
      <c r="AH1925" s="242"/>
      <c r="AI1925" s="242"/>
      <c r="AJ1925" s="228">
        <f t="shared" si="708"/>
        <v>219</v>
      </c>
      <c r="AK1925" s="218"/>
      <c r="AL1925" s="229">
        <f t="shared" si="709"/>
        <v>0</v>
      </c>
      <c r="AM1925" s="204"/>
      <c r="AN1925" s="230">
        <v>10</v>
      </c>
      <c r="AO1925" s="231" t="s">
        <v>41</v>
      </c>
      <c r="AP1925" s="435">
        <v>1</v>
      </c>
      <c r="AQ1925" s="233">
        <f t="shared" si="710"/>
        <v>0</v>
      </c>
      <c r="AR1925" s="234" t="s">
        <v>41</v>
      </c>
      <c r="AS1925" s="235"/>
      <c r="AT1925" s="236"/>
      <c r="AU1925" s="237"/>
      <c r="AV1925" s="238">
        <v>23</v>
      </c>
      <c r="AW1925" s="239">
        <f>'[1]Nastavení cen'!$H$17</f>
        <v>390</v>
      </c>
      <c r="AX1925" s="240"/>
    </row>
    <row r="1926" spans="1:50" ht="17.25" hidden="1" customHeight="1" x14ac:dyDescent="0.3">
      <c r="A1926" s="213"/>
      <c r="B1926" s="214"/>
      <c r="C1926" s="215"/>
      <c r="D1926" s="186"/>
      <c r="E1926" s="184"/>
      <c r="F1926" s="185"/>
      <c r="G1926" s="186"/>
      <c r="H1926" s="186"/>
      <c r="I1926" s="187"/>
      <c r="J1926" s="188"/>
      <c r="K1926" s="216"/>
      <c r="L1926" s="186"/>
      <c r="M1926" s="186"/>
      <c r="N1926" s="187"/>
      <c r="O1926" s="191"/>
      <c r="P1926" s="481" t="s">
        <v>2042</v>
      </c>
      <c r="Q1926" s="218"/>
      <c r="R1926" s="219">
        <f t="shared" si="704"/>
        <v>0</v>
      </c>
      <c r="S1926" s="219">
        <f t="shared" si="705"/>
        <v>7</v>
      </c>
      <c r="T1926" s="195"/>
      <c r="U1926" s="196">
        <v>4</v>
      </c>
      <c r="V1926" s="89">
        <f t="shared" si="700"/>
        <v>0</v>
      </c>
      <c r="W1926" s="220" t="s">
        <v>2045</v>
      </c>
      <c r="X1926" s="221" t="s">
        <v>2046</v>
      </c>
      <c r="Y1926" s="222" t="s">
        <v>43</v>
      </c>
      <c r="Z1926" s="199"/>
      <c r="AA1926" s="218"/>
      <c r="AB1926" s="223">
        <v>0</v>
      </c>
      <c r="AC1926" s="224" t="s">
        <v>146</v>
      </c>
      <c r="AD1926" s="225">
        <f t="shared" si="706"/>
        <v>137</v>
      </c>
      <c r="AE1926" s="226">
        <f>CEILING(AD1926+AD1926*'[1]Nastavení cen'!$J$17,1)</f>
        <v>201</v>
      </c>
      <c r="AF1926" s="226">
        <f t="shared" si="707"/>
        <v>0</v>
      </c>
      <c r="AG1926" s="241"/>
      <c r="AH1926" s="242"/>
      <c r="AI1926" s="242"/>
      <c r="AJ1926" s="228">
        <f t="shared" si="708"/>
        <v>201</v>
      </c>
      <c r="AK1926" s="218"/>
      <c r="AL1926" s="229">
        <f t="shared" si="709"/>
        <v>0</v>
      </c>
      <c r="AM1926" s="204"/>
      <c r="AN1926" s="230">
        <v>5</v>
      </c>
      <c r="AO1926" s="231" t="s">
        <v>41</v>
      </c>
      <c r="AP1926" s="435">
        <v>1</v>
      </c>
      <c r="AQ1926" s="233">
        <f t="shared" si="710"/>
        <v>0</v>
      </c>
      <c r="AR1926" s="234" t="s">
        <v>41</v>
      </c>
      <c r="AS1926" s="235"/>
      <c r="AT1926" s="236"/>
      <c r="AU1926" s="237"/>
      <c r="AV1926" s="238">
        <v>21</v>
      </c>
      <c r="AW1926" s="239">
        <f>'[1]Nastavení cen'!$H$17</f>
        <v>390</v>
      </c>
      <c r="AX1926" s="240"/>
    </row>
    <row r="1927" spans="1:50" ht="17.25" hidden="1" customHeight="1" x14ac:dyDescent="0.3">
      <c r="A1927" s="213"/>
      <c r="B1927" s="214"/>
      <c r="C1927" s="215"/>
      <c r="D1927" s="186"/>
      <c r="E1927" s="184"/>
      <c r="F1927" s="185"/>
      <c r="G1927" s="186"/>
      <c r="H1927" s="186"/>
      <c r="I1927" s="187"/>
      <c r="J1927" s="188"/>
      <c r="K1927" s="216"/>
      <c r="L1927" s="186"/>
      <c r="M1927" s="186"/>
      <c r="N1927" s="187"/>
      <c r="O1927" s="191"/>
      <c r="P1927" s="481" t="s">
        <v>2042</v>
      </c>
      <c r="Q1927" s="218"/>
      <c r="R1927" s="219">
        <f t="shared" si="704"/>
        <v>0</v>
      </c>
      <c r="S1927" s="219">
        <f t="shared" si="705"/>
        <v>7</v>
      </c>
      <c r="T1927" s="195"/>
      <c r="U1927" s="196">
        <v>4</v>
      </c>
      <c r="V1927" s="89">
        <f t="shared" si="700"/>
        <v>0</v>
      </c>
      <c r="W1927" s="220" t="s">
        <v>2045</v>
      </c>
      <c r="X1927" s="221" t="s">
        <v>2047</v>
      </c>
      <c r="Y1927" s="222" t="s">
        <v>43</v>
      </c>
      <c r="Z1927" s="199"/>
      <c r="AA1927" s="218"/>
      <c r="AB1927" s="223">
        <v>0</v>
      </c>
      <c r="AC1927" s="224" t="s">
        <v>146</v>
      </c>
      <c r="AD1927" s="225">
        <f t="shared" si="706"/>
        <v>208</v>
      </c>
      <c r="AE1927" s="226">
        <f>CEILING(AD1927+AD1927*'[1]Nastavení cen'!$J$17,1)</f>
        <v>304</v>
      </c>
      <c r="AF1927" s="226">
        <f t="shared" si="707"/>
        <v>0</v>
      </c>
      <c r="AG1927" s="241"/>
      <c r="AH1927" s="242"/>
      <c r="AI1927" s="242"/>
      <c r="AJ1927" s="228">
        <f t="shared" si="708"/>
        <v>304</v>
      </c>
      <c r="AK1927" s="218"/>
      <c r="AL1927" s="229">
        <f t="shared" si="709"/>
        <v>0</v>
      </c>
      <c r="AM1927" s="204"/>
      <c r="AN1927" s="230">
        <v>10</v>
      </c>
      <c r="AO1927" s="231" t="s">
        <v>41</v>
      </c>
      <c r="AP1927" s="435">
        <v>1</v>
      </c>
      <c r="AQ1927" s="233">
        <f t="shared" si="710"/>
        <v>0</v>
      </c>
      <c r="AR1927" s="234" t="s">
        <v>41</v>
      </c>
      <c r="AS1927" s="235"/>
      <c r="AT1927" s="236"/>
      <c r="AU1927" s="237"/>
      <c r="AV1927" s="238">
        <v>32</v>
      </c>
      <c r="AW1927" s="239">
        <f>'[1]Nastavení cen'!$H$17</f>
        <v>390</v>
      </c>
      <c r="AX1927" s="240"/>
    </row>
    <row r="1928" spans="1:50" ht="17.25" hidden="1" customHeight="1" x14ac:dyDescent="0.3">
      <c r="A1928" s="213"/>
      <c r="B1928" s="214"/>
      <c r="C1928" s="215"/>
      <c r="D1928" s="186"/>
      <c r="E1928" s="184"/>
      <c r="F1928" s="185"/>
      <c r="G1928" s="186"/>
      <c r="H1928" s="186"/>
      <c r="I1928" s="187"/>
      <c r="J1928" s="188"/>
      <c r="K1928" s="216"/>
      <c r="L1928" s="186"/>
      <c r="M1928" s="186"/>
      <c r="N1928" s="187"/>
      <c r="O1928" s="191"/>
      <c r="P1928" s="481" t="s">
        <v>2042</v>
      </c>
      <c r="Q1928" s="218"/>
      <c r="R1928" s="219">
        <f t="shared" si="704"/>
        <v>0</v>
      </c>
      <c r="S1928" s="219">
        <f t="shared" si="705"/>
        <v>7</v>
      </c>
      <c r="T1928" s="195"/>
      <c r="U1928" s="196">
        <v>4</v>
      </c>
      <c r="V1928" s="89">
        <f t="shared" si="700"/>
        <v>0</v>
      </c>
      <c r="W1928" s="220" t="s">
        <v>2045</v>
      </c>
      <c r="X1928" s="221" t="s">
        <v>2048</v>
      </c>
      <c r="Y1928" s="222" t="s">
        <v>43</v>
      </c>
      <c r="Z1928" s="199"/>
      <c r="AA1928" s="218"/>
      <c r="AB1928" s="223">
        <v>0</v>
      </c>
      <c r="AC1928" s="224" t="s">
        <v>146</v>
      </c>
      <c r="AD1928" s="225">
        <f t="shared" si="706"/>
        <v>273</v>
      </c>
      <c r="AE1928" s="226">
        <f>CEILING(AD1928+AD1928*'[1]Nastavení cen'!$J$17,1)</f>
        <v>399</v>
      </c>
      <c r="AF1928" s="226">
        <f t="shared" si="707"/>
        <v>0</v>
      </c>
      <c r="AG1928" s="241"/>
      <c r="AH1928" s="242"/>
      <c r="AI1928" s="242"/>
      <c r="AJ1928" s="228">
        <f t="shared" si="708"/>
        <v>399</v>
      </c>
      <c r="AK1928" s="218"/>
      <c r="AL1928" s="229">
        <f t="shared" si="709"/>
        <v>0</v>
      </c>
      <c r="AM1928" s="204"/>
      <c r="AN1928" s="230">
        <v>10</v>
      </c>
      <c r="AO1928" s="231" t="s">
        <v>41</v>
      </c>
      <c r="AP1928" s="435">
        <v>1</v>
      </c>
      <c r="AQ1928" s="233">
        <f t="shared" si="710"/>
        <v>0</v>
      </c>
      <c r="AR1928" s="234" t="s">
        <v>41</v>
      </c>
      <c r="AS1928" s="235"/>
      <c r="AT1928" s="236"/>
      <c r="AU1928" s="237"/>
      <c r="AV1928" s="238">
        <v>42</v>
      </c>
      <c r="AW1928" s="239">
        <f>'[1]Nastavení cen'!$H$17</f>
        <v>390</v>
      </c>
      <c r="AX1928" s="240"/>
    </row>
    <row r="1929" spans="1:50" ht="17.25" hidden="1" customHeight="1" x14ac:dyDescent="0.3">
      <c r="A1929" s="213"/>
      <c r="B1929" s="214"/>
      <c r="C1929" s="215"/>
      <c r="D1929" s="186"/>
      <c r="E1929" s="184"/>
      <c r="F1929" s="185"/>
      <c r="G1929" s="186"/>
      <c r="H1929" s="186"/>
      <c r="I1929" s="187"/>
      <c r="J1929" s="188"/>
      <c r="K1929" s="216"/>
      <c r="L1929" s="186"/>
      <c r="M1929" s="186"/>
      <c r="N1929" s="187"/>
      <c r="O1929" s="191"/>
      <c r="P1929" s="481" t="s">
        <v>2042</v>
      </c>
      <c r="Q1929" s="218"/>
      <c r="R1929" s="219">
        <f t="shared" si="704"/>
        <v>0</v>
      </c>
      <c r="S1929" s="219">
        <f t="shared" si="705"/>
        <v>7</v>
      </c>
      <c r="T1929" s="195"/>
      <c r="U1929" s="196">
        <v>4</v>
      </c>
      <c r="V1929" s="89">
        <f t="shared" si="700"/>
        <v>0</v>
      </c>
      <c r="W1929" s="220" t="s">
        <v>2049</v>
      </c>
      <c r="X1929" s="221" t="s">
        <v>2050</v>
      </c>
      <c r="Y1929" s="222" t="s">
        <v>43</v>
      </c>
      <c r="Z1929" s="199"/>
      <c r="AA1929" s="218"/>
      <c r="AB1929" s="223">
        <v>0</v>
      </c>
      <c r="AC1929" s="224" t="s">
        <v>146</v>
      </c>
      <c r="AD1929" s="225">
        <f t="shared" si="706"/>
        <v>33</v>
      </c>
      <c r="AE1929" s="226">
        <f>CEILING(AD1929+AD1929*'[1]Nastavení cen'!$J$17,1)</f>
        <v>49</v>
      </c>
      <c r="AF1929" s="226">
        <f t="shared" si="707"/>
        <v>0</v>
      </c>
      <c r="AG1929" s="241"/>
      <c r="AH1929" s="242"/>
      <c r="AI1929" s="242"/>
      <c r="AJ1929" s="228">
        <f t="shared" si="708"/>
        <v>49</v>
      </c>
      <c r="AK1929" s="218"/>
      <c r="AL1929" s="229">
        <f t="shared" si="709"/>
        <v>0</v>
      </c>
      <c r="AM1929" s="204"/>
      <c r="AN1929" s="230">
        <v>10</v>
      </c>
      <c r="AO1929" s="231" t="s">
        <v>41</v>
      </c>
      <c r="AP1929" s="232">
        <v>1</v>
      </c>
      <c r="AQ1929" s="233">
        <f t="shared" si="710"/>
        <v>0</v>
      </c>
      <c r="AR1929" s="234" t="s">
        <v>41</v>
      </c>
      <c r="AS1929" s="235"/>
      <c r="AT1929" s="236"/>
      <c r="AU1929" s="237"/>
      <c r="AV1929" s="238">
        <v>5</v>
      </c>
      <c r="AW1929" s="239">
        <f>'[1]Nastavení cen'!$H$17</f>
        <v>390</v>
      </c>
      <c r="AX1929" s="240"/>
    </row>
    <row r="1930" spans="1:50" ht="17.25" hidden="1" customHeight="1" x14ac:dyDescent="0.3">
      <c r="A1930" s="213"/>
      <c r="B1930" s="214"/>
      <c r="C1930" s="215"/>
      <c r="D1930" s="186"/>
      <c r="E1930" s="184"/>
      <c r="F1930" s="185"/>
      <c r="G1930" s="186"/>
      <c r="H1930" s="186"/>
      <c r="I1930" s="187"/>
      <c r="J1930" s="188"/>
      <c r="K1930" s="216"/>
      <c r="L1930" s="186"/>
      <c r="M1930" s="186"/>
      <c r="N1930" s="187"/>
      <c r="O1930" s="191"/>
      <c r="P1930" s="481" t="s">
        <v>2042</v>
      </c>
      <c r="Q1930" s="218"/>
      <c r="R1930" s="219">
        <f t="shared" si="704"/>
        <v>0</v>
      </c>
      <c r="S1930" s="219">
        <f t="shared" si="705"/>
        <v>7</v>
      </c>
      <c r="T1930" s="195"/>
      <c r="U1930" s="196">
        <v>4</v>
      </c>
      <c r="V1930" s="89">
        <f t="shared" si="700"/>
        <v>0</v>
      </c>
      <c r="W1930" s="220" t="s">
        <v>2051</v>
      </c>
      <c r="X1930" s="221" t="s">
        <v>2052</v>
      </c>
      <c r="Y1930" s="222" t="s">
        <v>43</v>
      </c>
      <c r="Z1930" s="199"/>
      <c r="AA1930" s="218"/>
      <c r="AB1930" s="223">
        <v>0</v>
      </c>
      <c r="AC1930" s="224" t="s">
        <v>40</v>
      </c>
      <c r="AD1930" s="225">
        <f t="shared" si="706"/>
        <v>767</v>
      </c>
      <c r="AE1930" s="226">
        <f>CEILING(AD1930+AD1930*'[1]Nastavení cen'!$J$17,1)</f>
        <v>1120</v>
      </c>
      <c r="AF1930" s="226">
        <f t="shared" si="707"/>
        <v>0</v>
      </c>
      <c r="AG1930" s="241"/>
      <c r="AH1930" s="242"/>
      <c r="AI1930" s="242"/>
      <c r="AJ1930" s="228">
        <f t="shared" si="708"/>
        <v>1120</v>
      </c>
      <c r="AK1930" s="218"/>
      <c r="AL1930" s="229">
        <f t="shared" si="709"/>
        <v>0</v>
      </c>
      <c r="AM1930" s="204"/>
      <c r="AN1930" s="230" t="s">
        <v>41</v>
      </c>
      <c r="AO1930" s="231" t="s">
        <v>41</v>
      </c>
      <c r="AP1930" s="245" t="s">
        <v>41</v>
      </c>
      <c r="AQ1930" s="233" t="s">
        <v>41</v>
      </c>
      <c r="AR1930" s="234" t="s">
        <v>41</v>
      </c>
      <c r="AS1930" s="235"/>
      <c r="AT1930" s="236"/>
      <c r="AU1930" s="237"/>
      <c r="AV1930" s="238">
        <v>118</v>
      </c>
      <c r="AW1930" s="239">
        <f>'[1]Nastavení cen'!$H$17</f>
        <v>390</v>
      </c>
      <c r="AX1930" s="240"/>
    </row>
    <row r="1931" spans="1:50" ht="17.25" hidden="1" customHeight="1" x14ac:dyDescent="0.3">
      <c r="A1931" s="213"/>
      <c r="B1931" s="214"/>
      <c r="C1931" s="215"/>
      <c r="D1931" s="186"/>
      <c r="E1931" s="184"/>
      <c r="F1931" s="185"/>
      <c r="G1931" s="186"/>
      <c r="H1931" s="186"/>
      <c r="I1931" s="187"/>
      <c r="J1931" s="188"/>
      <c r="K1931" s="216"/>
      <c r="L1931" s="186"/>
      <c r="M1931" s="186"/>
      <c r="N1931" s="187"/>
      <c r="O1931" s="191"/>
      <c r="P1931" s="481" t="s">
        <v>2042</v>
      </c>
      <c r="Q1931" s="218"/>
      <c r="R1931" s="219">
        <f t="shared" si="704"/>
        <v>0</v>
      </c>
      <c r="S1931" s="219">
        <f t="shared" si="705"/>
        <v>7</v>
      </c>
      <c r="T1931" s="195"/>
      <c r="U1931" s="196">
        <v>2</v>
      </c>
      <c r="V1931" s="89">
        <f t="shared" si="700"/>
        <v>0</v>
      </c>
      <c r="W1931" s="220" t="s">
        <v>2053</v>
      </c>
      <c r="X1931" s="221" t="s">
        <v>2054</v>
      </c>
      <c r="Y1931" s="222" t="s">
        <v>2055</v>
      </c>
      <c r="Z1931" s="199"/>
      <c r="AA1931" s="199"/>
      <c r="AB1931" s="223">
        <v>0</v>
      </c>
      <c r="AC1931" s="224" t="s">
        <v>146</v>
      </c>
      <c r="AD1931" s="225">
        <f t="shared" si="706"/>
        <v>156</v>
      </c>
      <c r="AE1931" s="226">
        <f>CEILING(AD1931+AD1931*'[1]Nastavení cen'!$J$17,1)</f>
        <v>228</v>
      </c>
      <c r="AF1931" s="226">
        <f t="shared" si="707"/>
        <v>0</v>
      </c>
      <c r="AG1931" s="241">
        <f>CEILING(AX1931+(AX1931*'[1]Nastavení cen'!$G$17),1)</f>
        <v>900</v>
      </c>
      <c r="AH1931" s="242">
        <f>CEILING(AG1931*'[1]Nastavení cen'!$K$17,1)+AG1931</f>
        <v>1170</v>
      </c>
      <c r="AI1931" s="242">
        <f>(AB1931*AH1931)</f>
        <v>0</v>
      </c>
      <c r="AJ1931" s="228">
        <f t="shared" si="708"/>
        <v>1398</v>
      </c>
      <c r="AK1931" s="218"/>
      <c r="AL1931" s="229">
        <f t="shared" si="709"/>
        <v>0</v>
      </c>
      <c r="AM1931" s="204"/>
      <c r="AN1931" s="230">
        <v>1</v>
      </c>
      <c r="AO1931" s="231">
        <f>AB1931*AN1931</f>
        <v>0</v>
      </c>
      <c r="AP1931" s="232">
        <v>0.05</v>
      </c>
      <c r="AQ1931" s="233" t="s">
        <v>41</v>
      </c>
      <c r="AR1931" s="234">
        <f>AO1931*AP1931</f>
        <v>0</v>
      </c>
      <c r="AS1931" s="235"/>
      <c r="AT1931" s="236"/>
      <c r="AU1931" s="237"/>
      <c r="AV1931" s="238">
        <v>24</v>
      </c>
      <c r="AW1931" s="239">
        <f>'[1]Nastavení cen'!$H$17</f>
        <v>390</v>
      </c>
      <c r="AX1931" s="240">
        <v>900</v>
      </c>
    </row>
    <row r="1932" spans="1:50" ht="17.25" hidden="1" customHeight="1" x14ac:dyDescent="0.3">
      <c r="A1932" s="213"/>
      <c r="B1932" s="214"/>
      <c r="C1932" s="215"/>
      <c r="D1932" s="186"/>
      <c r="E1932" s="184"/>
      <c r="F1932" s="185"/>
      <c r="G1932" s="186"/>
      <c r="H1932" s="186"/>
      <c r="I1932" s="187"/>
      <c r="J1932" s="188"/>
      <c r="K1932" s="216"/>
      <c r="L1932" s="186"/>
      <c r="M1932" s="186"/>
      <c r="N1932" s="187"/>
      <c r="O1932" s="191"/>
      <c r="P1932" s="481" t="s">
        <v>2042</v>
      </c>
      <c r="Q1932" s="218"/>
      <c r="R1932" s="219">
        <f t="shared" si="704"/>
        <v>0</v>
      </c>
      <c r="S1932" s="219">
        <f t="shared" si="705"/>
        <v>7</v>
      </c>
      <c r="T1932" s="195"/>
      <c r="U1932" s="196">
        <v>4</v>
      </c>
      <c r="V1932" s="89">
        <f t="shared" si="700"/>
        <v>0</v>
      </c>
      <c r="W1932" s="220" t="s">
        <v>2053</v>
      </c>
      <c r="X1932" s="221" t="s">
        <v>2054</v>
      </c>
      <c r="Y1932" s="222" t="s">
        <v>43</v>
      </c>
      <c r="Z1932" s="199"/>
      <c r="AA1932" s="218"/>
      <c r="AB1932" s="223">
        <v>0</v>
      </c>
      <c r="AC1932" s="224" t="s">
        <v>146</v>
      </c>
      <c r="AD1932" s="225">
        <f t="shared" si="706"/>
        <v>156</v>
      </c>
      <c r="AE1932" s="226">
        <f>CEILING(AD1932+AD1932*'[1]Nastavení cen'!$J$17,1)</f>
        <v>228</v>
      </c>
      <c r="AF1932" s="226">
        <f t="shared" si="707"/>
        <v>0</v>
      </c>
      <c r="AG1932" s="241"/>
      <c r="AH1932" s="242"/>
      <c r="AI1932" s="242"/>
      <c r="AJ1932" s="228">
        <f t="shared" si="708"/>
        <v>228</v>
      </c>
      <c r="AK1932" s="218"/>
      <c r="AL1932" s="229">
        <f t="shared" si="709"/>
        <v>0</v>
      </c>
      <c r="AM1932" s="204"/>
      <c r="AN1932" s="230" t="s">
        <v>41</v>
      </c>
      <c r="AO1932" s="231" t="s">
        <v>41</v>
      </c>
      <c r="AP1932" s="245" t="s">
        <v>41</v>
      </c>
      <c r="AQ1932" s="233" t="s">
        <v>41</v>
      </c>
      <c r="AR1932" s="234" t="s">
        <v>41</v>
      </c>
      <c r="AS1932" s="235"/>
      <c r="AT1932" s="236"/>
      <c r="AU1932" s="237"/>
      <c r="AV1932" s="238">
        <v>24</v>
      </c>
      <c r="AW1932" s="239">
        <f>'[1]Nastavení cen'!$H$17</f>
        <v>390</v>
      </c>
      <c r="AX1932" s="240"/>
    </row>
    <row r="1933" spans="1:50" ht="17.25" hidden="1" customHeight="1" x14ac:dyDescent="0.3">
      <c r="A1933" s="213"/>
      <c r="B1933" s="214"/>
      <c r="C1933" s="215"/>
      <c r="D1933" s="186"/>
      <c r="E1933" s="184"/>
      <c r="F1933" s="185"/>
      <c r="G1933" s="186"/>
      <c r="H1933" s="186"/>
      <c r="I1933" s="187"/>
      <c r="J1933" s="188"/>
      <c r="K1933" s="216"/>
      <c r="L1933" s="186"/>
      <c r="M1933" s="186"/>
      <c r="N1933" s="187"/>
      <c r="O1933" s="191"/>
      <c r="P1933" s="481" t="s">
        <v>2042</v>
      </c>
      <c r="Q1933" s="218"/>
      <c r="R1933" s="219">
        <f t="shared" si="704"/>
        <v>0</v>
      </c>
      <c r="S1933" s="219">
        <f t="shared" si="705"/>
        <v>7</v>
      </c>
      <c r="T1933" s="195"/>
      <c r="U1933" s="196">
        <v>2</v>
      </c>
      <c r="V1933" s="89">
        <f t="shared" si="700"/>
        <v>0</v>
      </c>
      <c r="W1933" s="220" t="s">
        <v>2053</v>
      </c>
      <c r="X1933" s="221" t="s">
        <v>2056</v>
      </c>
      <c r="Y1933" s="222" t="s">
        <v>2057</v>
      </c>
      <c r="Z1933" s="199"/>
      <c r="AA1933" s="199"/>
      <c r="AB1933" s="223">
        <v>0</v>
      </c>
      <c r="AC1933" s="224" t="s">
        <v>40</v>
      </c>
      <c r="AD1933" s="225">
        <f t="shared" si="706"/>
        <v>202</v>
      </c>
      <c r="AE1933" s="226">
        <f>CEILING(AD1933+AD1933*'[1]Nastavení cen'!$J$17,1)</f>
        <v>295</v>
      </c>
      <c r="AF1933" s="226">
        <f t="shared" si="707"/>
        <v>0</v>
      </c>
      <c r="AG1933" s="241">
        <f>CEILING(AX1933+(AX1933*'[1]Nastavení cen'!$G$17),1)</f>
        <v>300</v>
      </c>
      <c r="AH1933" s="242">
        <f>CEILING(AG1933*'[1]Nastavení cen'!$K$17,1)+AG1933</f>
        <v>390</v>
      </c>
      <c r="AI1933" s="242">
        <f>(AB1933*AH1933)</f>
        <v>0</v>
      </c>
      <c r="AJ1933" s="228">
        <f t="shared" si="708"/>
        <v>685</v>
      </c>
      <c r="AK1933" s="218"/>
      <c r="AL1933" s="229">
        <f t="shared" si="709"/>
        <v>0</v>
      </c>
      <c r="AM1933" s="204"/>
      <c r="AN1933" s="230">
        <v>0.1</v>
      </c>
      <c r="AO1933" s="231">
        <f>AB1933*AN1933</f>
        <v>0</v>
      </c>
      <c r="AP1933" s="232">
        <v>0.05</v>
      </c>
      <c r="AQ1933" s="233" t="s">
        <v>41</v>
      </c>
      <c r="AR1933" s="234">
        <f>AO1933*AP1933</f>
        <v>0</v>
      </c>
      <c r="AS1933" s="235"/>
      <c r="AT1933" s="236"/>
      <c r="AU1933" s="237"/>
      <c r="AV1933" s="238">
        <v>31</v>
      </c>
      <c r="AW1933" s="239">
        <f>'[1]Nastavení cen'!$H$17</f>
        <v>390</v>
      </c>
      <c r="AX1933" s="240">
        <v>300</v>
      </c>
    </row>
    <row r="1934" spans="1:50" ht="17.25" hidden="1" customHeight="1" x14ac:dyDescent="0.3">
      <c r="A1934" s="213"/>
      <c r="B1934" s="214"/>
      <c r="C1934" s="215"/>
      <c r="D1934" s="186"/>
      <c r="E1934" s="184"/>
      <c r="F1934" s="185"/>
      <c r="G1934" s="186"/>
      <c r="H1934" s="186"/>
      <c r="I1934" s="187"/>
      <c r="J1934" s="188"/>
      <c r="K1934" s="216"/>
      <c r="L1934" s="186"/>
      <c r="M1934" s="186"/>
      <c r="N1934" s="187"/>
      <c r="O1934" s="191"/>
      <c r="P1934" s="481" t="s">
        <v>2042</v>
      </c>
      <c r="Q1934" s="218"/>
      <c r="R1934" s="219">
        <f t="shared" si="704"/>
        <v>0</v>
      </c>
      <c r="S1934" s="219">
        <f t="shared" si="705"/>
        <v>7</v>
      </c>
      <c r="T1934" s="195"/>
      <c r="U1934" s="196">
        <v>4</v>
      </c>
      <c r="V1934" s="89">
        <f t="shared" si="700"/>
        <v>0</v>
      </c>
      <c r="W1934" s="220" t="s">
        <v>2053</v>
      </c>
      <c r="X1934" s="221" t="s">
        <v>2056</v>
      </c>
      <c r="Y1934" s="222" t="s">
        <v>43</v>
      </c>
      <c r="Z1934" s="199"/>
      <c r="AA1934" s="218"/>
      <c r="AB1934" s="223">
        <v>0</v>
      </c>
      <c r="AC1934" s="224" t="s">
        <v>40</v>
      </c>
      <c r="AD1934" s="225">
        <f t="shared" si="706"/>
        <v>202</v>
      </c>
      <c r="AE1934" s="226">
        <f>CEILING(AD1934+AD1934*'[1]Nastavení cen'!$J$17,1)</f>
        <v>295</v>
      </c>
      <c r="AF1934" s="226">
        <f t="shared" si="707"/>
        <v>0</v>
      </c>
      <c r="AG1934" s="241"/>
      <c r="AH1934" s="242"/>
      <c r="AI1934" s="242"/>
      <c r="AJ1934" s="228">
        <f t="shared" si="708"/>
        <v>295</v>
      </c>
      <c r="AK1934" s="218"/>
      <c r="AL1934" s="229">
        <f t="shared" si="709"/>
        <v>0</v>
      </c>
      <c r="AM1934" s="204"/>
      <c r="AN1934" s="230" t="s">
        <v>41</v>
      </c>
      <c r="AO1934" s="231" t="s">
        <v>41</v>
      </c>
      <c r="AP1934" s="245" t="s">
        <v>41</v>
      </c>
      <c r="AQ1934" s="233" t="s">
        <v>41</v>
      </c>
      <c r="AR1934" s="234" t="s">
        <v>41</v>
      </c>
      <c r="AS1934" s="235"/>
      <c r="AT1934" s="236"/>
      <c r="AU1934" s="237"/>
      <c r="AV1934" s="238">
        <v>31</v>
      </c>
      <c r="AW1934" s="239">
        <f>'[1]Nastavení cen'!$H$17</f>
        <v>390</v>
      </c>
      <c r="AX1934" s="240"/>
    </row>
    <row r="1935" spans="1:50" ht="17.25" hidden="1" customHeight="1" x14ac:dyDescent="0.3">
      <c r="A1935" s="213"/>
      <c r="B1935" s="214"/>
      <c r="C1935" s="215"/>
      <c r="D1935" s="186"/>
      <c r="E1935" s="184"/>
      <c r="F1935" s="185"/>
      <c r="G1935" s="186"/>
      <c r="H1935" s="186"/>
      <c r="I1935" s="187"/>
      <c r="J1935" s="188"/>
      <c r="K1935" s="216"/>
      <c r="L1935" s="186"/>
      <c r="M1935" s="186"/>
      <c r="N1935" s="187"/>
      <c r="O1935" s="191"/>
      <c r="P1935" s="481" t="s">
        <v>2042</v>
      </c>
      <c r="Q1935" s="218"/>
      <c r="R1935" s="219">
        <f t="shared" si="704"/>
        <v>0</v>
      </c>
      <c r="S1935" s="219">
        <f t="shared" si="705"/>
        <v>7</v>
      </c>
      <c r="T1935" s="195"/>
      <c r="U1935" s="196">
        <v>2</v>
      </c>
      <c r="V1935" s="89">
        <f t="shared" si="700"/>
        <v>0</v>
      </c>
      <c r="W1935" s="220" t="s">
        <v>2053</v>
      </c>
      <c r="X1935" s="221" t="s">
        <v>2058</v>
      </c>
      <c r="Y1935" s="222" t="s">
        <v>2059</v>
      </c>
      <c r="Z1935" s="199"/>
      <c r="AA1935" s="199"/>
      <c r="AB1935" s="223">
        <v>0</v>
      </c>
      <c r="AC1935" s="224" t="s">
        <v>40</v>
      </c>
      <c r="AD1935" s="225">
        <f t="shared" si="706"/>
        <v>293</v>
      </c>
      <c r="AE1935" s="226">
        <f>CEILING(AD1935+AD1935*'[1]Nastavení cen'!$J$17,1)</f>
        <v>428</v>
      </c>
      <c r="AF1935" s="226">
        <f t="shared" si="707"/>
        <v>0</v>
      </c>
      <c r="AG1935" s="241">
        <f>CEILING(AX1935+(AX1935*'[1]Nastavení cen'!$G$17),1)</f>
        <v>420</v>
      </c>
      <c r="AH1935" s="242">
        <f>CEILING(AG1935*'[1]Nastavení cen'!$K$17,1)+AG1935</f>
        <v>546</v>
      </c>
      <c r="AI1935" s="242">
        <f>(AB1935*AH1935)</f>
        <v>0</v>
      </c>
      <c r="AJ1935" s="228">
        <f t="shared" si="708"/>
        <v>974</v>
      </c>
      <c r="AK1935" s="218"/>
      <c r="AL1935" s="229">
        <f t="shared" si="709"/>
        <v>0</v>
      </c>
      <c r="AM1935" s="204"/>
      <c r="AN1935" s="230">
        <v>0.09</v>
      </c>
      <c r="AO1935" s="231">
        <f>AB1935*AN1935</f>
        <v>0</v>
      </c>
      <c r="AP1935" s="232">
        <v>0.05</v>
      </c>
      <c r="AQ1935" s="233" t="s">
        <v>41</v>
      </c>
      <c r="AR1935" s="234">
        <f>AO1935*AP1935</f>
        <v>0</v>
      </c>
      <c r="AS1935" s="235"/>
      <c r="AT1935" s="236"/>
      <c r="AU1935" s="237"/>
      <c r="AV1935" s="238">
        <v>45</v>
      </c>
      <c r="AW1935" s="239">
        <f>'[1]Nastavení cen'!$H$17</f>
        <v>390</v>
      </c>
      <c r="AX1935" s="240">
        <v>420</v>
      </c>
    </row>
    <row r="1936" spans="1:50" ht="17.25" hidden="1" customHeight="1" x14ac:dyDescent="0.3">
      <c r="A1936" s="213"/>
      <c r="B1936" s="214"/>
      <c r="C1936" s="215"/>
      <c r="D1936" s="186"/>
      <c r="E1936" s="184"/>
      <c r="F1936" s="185"/>
      <c r="G1936" s="186"/>
      <c r="H1936" s="186"/>
      <c r="I1936" s="187"/>
      <c r="J1936" s="188"/>
      <c r="K1936" s="216"/>
      <c r="L1936" s="186"/>
      <c r="M1936" s="186"/>
      <c r="N1936" s="187"/>
      <c r="O1936" s="191"/>
      <c r="P1936" s="481" t="s">
        <v>2042</v>
      </c>
      <c r="Q1936" s="218"/>
      <c r="R1936" s="219">
        <f t="shared" si="704"/>
        <v>0</v>
      </c>
      <c r="S1936" s="219">
        <f t="shared" si="705"/>
        <v>7</v>
      </c>
      <c r="T1936" s="195"/>
      <c r="U1936" s="196">
        <v>4</v>
      </c>
      <c r="V1936" s="89">
        <f t="shared" si="700"/>
        <v>0</v>
      </c>
      <c r="W1936" s="220" t="s">
        <v>2053</v>
      </c>
      <c r="X1936" s="221" t="s">
        <v>2058</v>
      </c>
      <c r="Y1936" s="222" t="s">
        <v>43</v>
      </c>
      <c r="Z1936" s="199"/>
      <c r="AA1936" s="218"/>
      <c r="AB1936" s="223">
        <v>0</v>
      </c>
      <c r="AC1936" s="224" t="s">
        <v>40</v>
      </c>
      <c r="AD1936" s="225">
        <f t="shared" si="706"/>
        <v>293</v>
      </c>
      <c r="AE1936" s="226">
        <f>CEILING(AD1936+AD1936*'[1]Nastavení cen'!$J$17,1)</f>
        <v>428</v>
      </c>
      <c r="AF1936" s="226">
        <f t="shared" si="707"/>
        <v>0</v>
      </c>
      <c r="AG1936" s="241"/>
      <c r="AH1936" s="242"/>
      <c r="AI1936" s="242"/>
      <c r="AJ1936" s="228">
        <f t="shared" si="708"/>
        <v>428</v>
      </c>
      <c r="AK1936" s="218"/>
      <c r="AL1936" s="229">
        <f t="shared" si="709"/>
        <v>0</v>
      </c>
      <c r="AM1936" s="204"/>
      <c r="AN1936" s="230" t="s">
        <v>41</v>
      </c>
      <c r="AO1936" s="231" t="s">
        <v>41</v>
      </c>
      <c r="AP1936" s="245" t="s">
        <v>41</v>
      </c>
      <c r="AQ1936" s="233" t="s">
        <v>41</v>
      </c>
      <c r="AR1936" s="234" t="s">
        <v>41</v>
      </c>
      <c r="AS1936" s="235"/>
      <c r="AT1936" s="236"/>
      <c r="AU1936" s="237"/>
      <c r="AV1936" s="238">
        <v>45</v>
      </c>
      <c r="AW1936" s="239">
        <f>'[1]Nastavení cen'!$H$17</f>
        <v>390</v>
      </c>
      <c r="AX1936" s="240"/>
    </row>
    <row r="1937" spans="1:50" ht="17.25" hidden="1" customHeight="1" x14ac:dyDescent="0.3">
      <c r="A1937" s="213"/>
      <c r="B1937" s="214"/>
      <c r="C1937" s="215"/>
      <c r="D1937" s="186"/>
      <c r="E1937" s="184"/>
      <c r="F1937" s="185"/>
      <c r="G1937" s="186"/>
      <c r="H1937" s="186"/>
      <c r="I1937" s="187"/>
      <c r="J1937" s="188"/>
      <c r="K1937" s="216"/>
      <c r="L1937" s="186"/>
      <c r="M1937" s="186"/>
      <c r="N1937" s="187"/>
      <c r="O1937" s="191"/>
      <c r="P1937" s="481" t="s">
        <v>2042</v>
      </c>
      <c r="Q1937" s="218"/>
      <c r="R1937" s="219">
        <f t="shared" si="704"/>
        <v>0</v>
      </c>
      <c r="S1937" s="219">
        <f t="shared" si="705"/>
        <v>7</v>
      </c>
      <c r="T1937" s="195"/>
      <c r="U1937" s="196">
        <v>2</v>
      </c>
      <c r="V1937" s="89">
        <f t="shared" si="700"/>
        <v>0</v>
      </c>
      <c r="W1937" s="220" t="s">
        <v>2053</v>
      </c>
      <c r="X1937" s="221" t="s">
        <v>2060</v>
      </c>
      <c r="Y1937" s="222" t="s">
        <v>2061</v>
      </c>
      <c r="Z1937" s="199"/>
      <c r="AA1937" s="199"/>
      <c r="AB1937" s="223">
        <v>0</v>
      </c>
      <c r="AC1937" s="224" t="s">
        <v>146</v>
      </c>
      <c r="AD1937" s="225">
        <f t="shared" si="706"/>
        <v>137</v>
      </c>
      <c r="AE1937" s="226">
        <f>CEILING(AD1937+AD1937*'[1]Nastavení cen'!$J$17,1)</f>
        <v>201</v>
      </c>
      <c r="AF1937" s="226">
        <f t="shared" si="707"/>
        <v>0</v>
      </c>
      <c r="AG1937" s="241">
        <f>CEILING(AX1937+(AX1937*'[1]Nastavení cen'!$G$17),1)</f>
        <v>260</v>
      </c>
      <c r="AH1937" s="242">
        <f>CEILING(AG1937*'[1]Nastavení cen'!$K$17,1)+AG1937</f>
        <v>338</v>
      </c>
      <c r="AI1937" s="242">
        <f>(AB1937*AH1937)</f>
        <v>0</v>
      </c>
      <c r="AJ1937" s="228">
        <f t="shared" si="708"/>
        <v>539</v>
      </c>
      <c r="AK1937" s="218"/>
      <c r="AL1937" s="229">
        <f t="shared" si="709"/>
        <v>0</v>
      </c>
      <c r="AM1937" s="204"/>
      <c r="AN1937" s="230">
        <v>1</v>
      </c>
      <c r="AO1937" s="231">
        <f>AB1937*AN1937</f>
        <v>0</v>
      </c>
      <c r="AP1937" s="232">
        <v>0.05</v>
      </c>
      <c r="AQ1937" s="233" t="s">
        <v>41</v>
      </c>
      <c r="AR1937" s="234">
        <f>AO1937*AP1937</f>
        <v>0</v>
      </c>
      <c r="AS1937" s="235"/>
      <c r="AT1937" s="236"/>
      <c r="AU1937" s="237"/>
      <c r="AV1937" s="238">
        <v>21</v>
      </c>
      <c r="AW1937" s="239">
        <f>'[1]Nastavení cen'!$H$17</f>
        <v>390</v>
      </c>
      <c r="AX1937" s="240">
        <v>260</v>
      </c>
    </row>
    <row r="1938" spans="1:50" ht="17.25" hidden="1" customHeight="1" x14ac:dyDescent="0.3">
      <c r="A1938" s="213"/>
      <c r="B1938" s="214"/>
      <c r="C1938" s="215"/>
      <c r="D1938" s="186"/>
      <c r="E1938" s="184"/>
      <c r="F1938" s="185"/>
      <c r="G1938" s="186"/>
      <c r="H1938" s="186"/>
      <c r="I1938" s="187"/>
      <c r="J1938" s="188"/>
      <c r="K1938" s="216"/>
      <c r="L1938" s="186"/>
      <c r="M1938" s="186"/>
      <c r="N1938" s="187"/>
      <c r="O1938" s="191"/>
      <c r="P1938" s="481" t="s">
        <v>2042</v>
      </c>
      <c r="Q1938" s="218"/>
      <c r="R1938" s="219">
        <f t="shared" si="704"/>
        <v>0</v>
      </c>
      <c r="S1938" s="219">
        <f t="shared" si="705"/>
        <v>7</v>
      </c>
      <c r="T1938" s="195"/>
      <c r="U1938" s="196">
        <v>4</v>
      </c>
      <c r="V1938" s="89">
        <f t="shared" si="700"/>
        <v>0</v>
      </c>
      <c r="W1938" s="220" t="s">
        <v>2053</v>
      </c>
      <c r="X1938" s="221" t="s">
        <v>2060</v>
      </c>
      <c r="Y1938" s="222" t="s">
        <v>43</v>
      </c>
      <c r="Z1938" s="199"/>
      <c r="AA1938" s="218"/>
      <c r="AB1938" s="223">
        <v>0</v>
      </c>
      <c r="AC1938" s="224" t="s">
        <v>146</v>
      </c>
      <c r="AD1938" s="225">
        <f t="shared" si="706"/>
        <v>137</v>
      </c>
      <c r="AE1938" s="226">
        <f>CEILING(AD1938+AD1938*'[1]Nastavení cen'!$J$17,1)</f>
        <v>201</v>
      </c>
      <c r="AF1938" s="226">
        <f t="shared" si="707"/>
        <v>0</v>
      </c>
      <c r="AG1938" s="241"/>
      <c r="AH1938" s="242"/>
      <c r="AI1938" s="242"/>
      <c r="AJ1938" s="228">
        <f t="shared" si="708"/>
        <v>201</v>
      </c>
      <c r="AK1938" s="218"/>
      <c r="AL1938" s="229">
        <f t="shared" si="709"/>
        <v>0</v>
      </c>
      <c r="AM1938" s="204"/>
      <c r="AN1938" s="230" t="s">
        <v>41</v>
      </c>
      <c r="AO1938" s="231" t="s">
        <v>41</v>
      </c>
      <c r="AP1938" s="245" t="s">
        <v>41</v>
      </c>
      <c r="AQ1938" s="233" t="s">
        <v>41</v>
      </c>
      <c r="AR1938" s="234" t="s">
        <v>41</v>
      </c>
      <c r="AS1938" s="235"/>
      <c r="AT1938" s="236"/>
      <c r="AU1938" s="237"/>
      <c r="AV1938" s="238">
        <v>21</v>
      </c>
      <c r="AW1938" s="239">
        <f>'[1]Nastavení cen'!$H$17</f>
        <v>390</v>
      </c>
      <c r="AX1938" s="240"/>
    </row>
    <row r="1939" spans="1:50" ht="17.25" hidden="1" customHeight="1" x14ac:dyDescent="0.3">
      <c r="A1939" s="213"/>
      <c r="B1939" s="214"/>
      <c r="C1939" s="215"/>
      <c r="D1939" s="186"/>
      <c r="E1939" s="184"/>
      <c r="F1939" s="185"/>
      <c r="G1939" s="186"/>
      <c r="H1939" s="186"/>
      <c r="I1939" s="187"/>
      <c r="J1939" s="188"/>
      <c r="K1939" s="216"/>
      <c r="L1939" s="186"/>
      <c r="M1939" s="186"/>
      <c r="N1939" s="187"/>
      <c r="O1939" s="191"/>
      <c r="P1939" s="481" t="s">
        <v>2042</v>
      </c>
      <c r="Q1939" s="218"/>
      <c r="R1939" s="219">
        <f t="shared" si="704"/>
        <v>0</v>
      </c>
      <c r="S1939" s="219">
        <f t="shared" si="705"/>
        <v>7</v>
      </c>
      <c r="T1939" s="195"/>
      <c r="U1939" s="196">
        <v>2</v>
      </c>
      <c r="V1939" s="89">
        <f t="shared" si="700"/>
        <v>0</v>
      </c>
      <c r="W1939" s="220" t="s">
        <v>2053</v>
      </c>
      <c r="X1939" s="221" t="s">
        <v>2062</v>
      </c>
      <c r="Y1939" s="222" t="s">
        <v>2063</v>
      </c>
      <c r="Z1939" s="199"/>
      <c r="AA1939" s="199"/>
      <c r="AB1939" s="223">
        <v>0</v>
      </c>
      <c r="AC1939" s="224" t="s">
        <v>40</v>
      </c>
      <c r="AD1939" s="225">
        <f t="shared" si="706"/>
        <v>182</v>
      </c>
      <c r="AE1939" s="226">
        <f>CEILING(AD1939+AD1939*'[1]Nastavení cen'!$J$17,1)</f>
        <v>266</v>
      </c>
      <c r="AF1939" s="226">
        <f t="shared" si="707"/>
        <v>0</v>
      </c>
      <c r="AG1939" s="241">
        <f>CEILING(AX1939+(AX1939*'[1]Nastavení cen'!$G$17),1)</f>
        <v>53</v>
      </c>
      <c r="AH1939" s="242">
        <f>CEILING(AG1939*'[1]Nastavení cen'!$K$17,1)+AG1939</f>
        <v>69</v>
      </c>
      <c r="AI1939" s="242">
        <f>(AB1939*AH1939)</f>
        <v>0</v>
      </c>
      <c r="AJ1939" s="228">
        <f t="shared" si="708"/>
        <v>335</v>
      </c>
      <c r="AK1939" s="218"/>
      <c r="AL1939" s="229">
        <f t="shared" si="709"/>
        <v>0</v>
      </c>
      <c r="AM1939" s="204"/>
      <c r="AN1939" s="230">
        <v>0.1</v>
      </c>
      <c r="AO1939" s="231">
        <f>AB1939*AN1939</f>
        <v>0</v>
      </c>
      <c r="AP1939" s="232">
        <v>0.05</v>
      </c>
      <c r="AQ1939" s="233" t="s">
        <v>41</v>
      </c>
      <c r="AR1939" s="234">
        <f>AO1939*AP1939</f>
        <v>0</v>
      </c>
      <c r="AS1939" s="235"/>
      <c r="AT1939" s="236"/>
      <c r="AU1939" s="237"/>
      <c r="AV1939" s="238">
        <v>28</v>
      </c>
      <c r="AW1939" s="239">
        <f>'[1]Nastavení cen'!$H$17</f>
        <v>390</v>
      </c>
      <c r="AX1939" s="240">
        <v>53</v>
      </c>
    </row>
    <row r="1940" spans="1:50" ht="17.25" hidden="1" customHeight="1" x14ac:dyDescent="0.3">
      <c r="A1940" s="213"/>
      <c r="B1940" s="214"/>
      <c r="C1940" s="215"/>
      <c r="D1940" s="186"/>
      <c r="E1940" s="184"/>
      <c r="F1940" s="185"/>
      <c r="G1940" s="186"/>
      <c r="H1940" s="186"/>
      <c r="I1940" s="187"/>
      <c r="J1940" s="188"/>
      <c r="K1940" s="216"/>
      <c r="L1940" s="186"/>
      <c r="M1940" s="186"/>
      <c r="N1940" s="187"/>
      <c r="O1940" s="191"/>
      <c r="P1940" s="481" t="s">
        <v>2042</v>
      </c>
      <c r="Q1940" s="218"/>
      <c r="R1940" s="219">
        <f t="shared" si="704"/>
        <v>0</v>
      </c>
      <c r="S1940" s="219">
        <f t="shared" si="705"/>
        <v>7</v>
      </c>
      <c r="T1940" s="195"/>
      <c r="U1940" s="196">
        <v>4</v>
      </c>
      <c r="V1940" s="89">
        <f t="shared" si="700"/>
        <v>0</v>
      </c>
      <c r="W1940" s="220" t="s">
        <v>2053</v>
      </c>
      <c r="X1940" s="221" t="s">
        <v>2062</v>
      </c>
      <c r="Y1940" s="222" t="s">
        <v>43</v>
      </c>
      <c r="Z1940" s="199"/>
      <c r="AA1940" s="218"/>
      <c r="AB1940" s="223">
        <v>0</v>
      </c>
      <c r="AC1940" s="224" t="s">
        <v>40</v>
      </c>
      <c r="AD1940" s="225">
        <f t="shared" si="706"/>
        <v>182</v>
      </c>
      <c r="AE1940" s="226">
        <f>CEILING(AD1940+AD1940*'[1]Nastavení cen'!$J$17,1)</f>
        <v>266</v>
      </c>
      <c r="AF1940" s="226">
        <f t="shared" si="707"/>
        <v>0</v>
      </c>
      <c r="AG1940" s="241"/>
      <c r="AH1940" s="242"/>
      <c r="AI1940" s="242"/>
      <c r="AJ1940" s="228">
        <f t="shared" si="708"/>
        <v>266</v>
      </c>
      <c r="AK1940" s="218"/>
      <c r="AL1940" s="229">
        <f t="shared" si="709"/>
        <v>0</v>
      </c>
      <c r="AM1940" s="204"/>
      <c r="AN1940" s="230" t="s">
        <v>41</v>
      </c>
      <c r="AO1940" s="231" t="s">
        <v>41</v>
      </c>
      <c r="AP1940" s="245" t="s">
        <v>41</v>
      </c>
      <c r="AQ1940" s="233" t="s">
        <v>41</v>
      </c>
      <c r="AR1940" s="234" t="s">
        <v>41</v>
      </c>
      <c r="AS1940" s="235"/>
      <c r="AT1940" s="236"/>
      <c r="AU1940" s="237"/>
      <c r="AV1940" s="238">
        <v>28</v>
      </c>
      <c r="AW1940" s="239">
        <f>'[1]Nastavení cen'!$H$17</f>
        <v>390</v>
      </c>
      <c r="AX1940" s="240"/>
    </row>
    <row r="1941" spans="1:50" ht="17.25" hidden="1" customHeight="1" x14ac:dyDescent="0.3">
      <c r="A1941" s="213"/>
      <c r="B1941" s="214"/>
      <c r="C1941" s="215"/>
      <c r="D1941" s="186"/>
      <c r="E1941" s="184"/>
      <c r="F1941" s="185"/>
      <c r="G1941" s="186"/>
      <c r="H1941" s="186"/>
      <c r="I1941" s="187"/>
      <c r="J1941" s="188"/>
      <c r="K1941" s="216"/>
      <c r="L1941" s="186"/>
      <c r="M1941" s="186"/>
      <c r="N1941" s="187"/>
      <c r="O1941" s="191"/>
      <c r="P1941" s="481" t="s">
        <v>2042</v>
      </c>
      <c r="Q1941" s="218"/>
      <c r="R1941" s="219">
        <f t="shared" si="704"/>
        <v>0</v>
      </c>
      <c r="S1941" s="219">
        <f t="shared" si="705"/>
        <v>7</v>
      </c>
      <c r="T1941" s="195"/>
      <c r="U1941" s="196">
        <v>2</v>
      </c>
      <c r="V1941" s="89">
        <f t="shared" si="700"/>
        <v>0</v>
      </c>
      <c r="W1941" s="220" t="s">
        <v>2053</v>
      </c>
      <c r="X1941" s="221" t="s">
        <v>2064</v>
      </c>
      <c r="Y1941" s="222" t="s">
        <v>2065</v>
      </c>
      <c r="Z1941" s="199"/>
      <c r="AA1941" s="199"/>
      <c r="AB1941" s="223">
        <v>0</v>
      </c>
      <c r="AC1941" s="224" t="s">
        <v>40</v>
      </c>
      <c r="AD1941" s="225">
        <f t="shared" si="706"/>
        <v>267</v>
      </c>
      <c r="AE1941" s="226">
        <f>CEILING(AD1941+AD1941*'[1]Nastavení cen'!$J$17,1)</f>
        <v>390</v>
      </c>
      <c r="AF1941" s="226">
        <f t="shared" si="707"/>
        <v>0</v>
      </c>
      <c r="AG1941" s="241">
        <f>CEILING(AX1941+(AX1941*'[1]Nastavení cen'!$G$17),1)</f>
        <v>61</v>
      </c>
      <c r="AH1941" s="242">
        <f>CEILING(AG1941*'[1]Nastavení cen'!$K$17,1)+AG1941</f>
        <v>80</v>
      </c>
      <c r="AI1941" s="242">
        <f>(AB1941*AH1941)</f>
        <v>0</v>
      </c>
      <c r="AJ1941" s="228">
        <f t="shared" si="708"/>
        <v>470</v>
      </c>
      <c r="AK1941" s="218"/>
      <c r="AL1941" s="229">
        <f t="shared" si="709"/>
        <v>0</v>
      </c>
      <c r="AM1941" s="204"/>
      <c r="AN1941" s="230">
        <v>0.09</v>
      </c>
      <c r="AO1941" s="231">
        <f>AB1941*AN1941</f>
        <v>0</v>
      </c>
      <c r="AP1941" s="232">
        <v>0.05</v>
      </c>
      <c r="AQ1941" s="233" t="s">
        <v>41</v>
      </c>
      <c r="AR1941" s="234">
        <f>AO1941*AP1941</f>
        <v>0</v>
      </c>
      <c r="AS1941" s="235"/>
      <c r="AT1941" s="236"/>
      <c r="AU1941" s="237"/>
      <c r="AV1941" s="238">
        <v>41</v>
      </c>
      <c r="AW1941" s="239">
        <f>'[1]Nastavení cen'!$H$17</f>
        <v>390</v>
      </c>
      <c r="AX1941" s="240">
        <v>61</v>
      </c>
    </row>
    <row r="1942" spans="1:50" ht="17.25" hidden="1" customHeight="1" x14ac:dyDescent="0.3">
      <c r="A1942" s="213"/>
      <c r="B1942" s="214"/>
      <c r="C1942" s="215"/>
      <c r="D1942" s="186"/>
      <c r="E1942" s="184"/>
      <c r="F1942" s="185"/>
      <c r="G1942" s="186"/>
      <c r="H1942" s="186"/>
      <c r="I1942" s="187"/>
      <c r="J1942" s="188"/>
      <c r="K1942" s="216"/>
      <c r="L1942" s="186"/>
      <c r="M1942" s="186"/>
      <c r="N1942" s="187"/>
      <c r="O1942" s="191"/>
      <c r="P1942" s="481" t="s">
        <v>2042</v>
      </c>
      <c r="Q1942" s="218"/>
      <c r="R1942" s="219">
        <f t="shared" si="704"/>
        <v>0</v>
      </c>
      <c r="S1942" s="219">
        <f t="shared" si="705"/>
        <v>7</v>
      </c>
      <c r="T1942" s="195"/>
      <c r="U1942" s="196">
        <v>4</v>
      </c>
      <c r="V1942" s="89">
        <f t="shared" si="700"/>
        <v>0</v>
      </c>
      <c r="W1942" s="220" t="s">
        <v>2053</v>
      </c>
      <c r="X1942" s="221" t="s">
        <v>2064</v>
      </c>
      <c r="Y1942" s="222" t="s">
        <v>43</v>
      </c>
      <c r="Z1942" s="199"/>
      <c r="AA1942" s="218"/>
      <c r="AB1942" s="223">
        <v>0</v>
      </c>
      <c r="AC1942" s="224" t="s">
        <v>40</v>
      </c>
      <c r="AD1942" s="225">
        <f t="shared" si="706"/>
        <v>267</v>
      </c>
      <c r="AE1942" s="226">
        <f>CEILING(AD1942+AD1942*'[1]Nastavení cen'!$J$17,1)</f>
        <v>390</v>
      </c>
      <c r="AF1942" s="226">
        <f t="shared" si="707"/>
        <v>0</v>
      </c>
      <c r="AG1942" s="241"/>
      <c r="AH1942" s="242"/>
      <c r="AI1942" s="242"/>
      <c r="AJ1942" s="228">
        <f t="shared" si="708"/>
        <v>390</v>
      </c>
      <c r="AK1942" s="218"/>
      <c r="AL1942" s="229">
        <f t="shared" si="709"/>
        <v>0</v>
      </c>
      <c r="AM1942" s="204"/>
      <c r="AN1942" s="230" t="s">
        <v>41</v>
      </c>
      <c r="AO1942" s="231" t="s">
        <v>41</v>
      </c>
      <c r="AP1942" s="245" t="s">
        <v>41</v>
      </c>
      <c r="AQ1942" s="233" t="s">
        <v>41</v>
      </c>
      <c r="AR1942" s="234" t="s">
        <v>41</v>
      </c>
      <c r="AS1942" s="235"/>
      <c r="AT1942" s="236"/>
      <c r="AU1942" s="237"/>
      <c r="AV1942" s="238">
        <v>41</v>
      </c>
      <c r="AW1942" s="239">
        <f>'[1]Nastavení cen'!$H$17</f>
        <v>390</v>
      </c>
      <c r="AX1942" s="240"/>
    </row>
    <row r="1943" spans="1:50" ht="17.25" hidden="1" customHeight="1" x14ac:dyDescent="0.3">
      <c r="A1943" s="213"/>
      <c r="B1943" s="214"/>
      <c r="C1943" s="215"/>
      <c r="D1943" s="186"/>
      <c r="E1943" s="184"/>
      <c r="F1943" s="185"/>
      <c r="G1943" s="186"/>
      <c r="H1943" s="186"/>
      <c r="I1943" s="187"/>
      <c r="J1943" s="188"/>
      <c r="K1943" s="216"/>
      <c r="L1943" s="186"/>
      <c r="M1943" s="186"/>
      <c r="N1943" s="187"/>
      <c r="O1943" s="191"/>
      <c r="P1943" s="481" t="s">
        <v>2042</v>
      </c>
      <c r="Q1943" s="218"/>
      <c r="R1943" s="219">
        <f t="shared" si="704"/>
        <v>0</v>
      </c>
      <c r="S1943" s="219">
        <f t="shared" si="705"/>
        <v>7</v>
      </c>
      <c r="T1943" s="195"/>
      <c r="U1943" s="196">
        <v>2</v>
      </c>
      <c r="V1943" s="89">
        <f t="shared" si="700"/>
        <v>0</v>
      </c>
      <c r="W1943" s="220" t="s">
        <v>2053</v>
      </c>
      <c r="X1943" s="221" t="s">
        <v>2066</v>
      </c>
      <c r="Y1943" s="222" t="s">
        <v>2067</v>
      </c>
      <c r="Z1943" s="199"/>
      <c r="AA1943" s="218"/>
      <c r="AB1943" s="223">
        <v>0</v>
      </c>
      <c r="AC1943" s="224" t="s">
        <v>146</v>
      </c>
      <c r="AD1943" s="225">
        <f t="shared" si="706"/>
        <v>130</v>
      </c>
      <c r="AE1943" s="226">
        <f>CEILING(AD1943+AD1943*'[1]Nastavení cen'!$J$17,1)</f>
        <v>190</v>
      </c>
      <c r="AF1943" s="226">
        <f t="shared" si="707"/>
        <v>0</v>
      </c>
      <c r="AG1943" s="241">
        <f>CEILING(AX1943+(AX1943*'[1]Nastavení cen'!$G$17),1)</f>
        <v>200</v>
      </c>
      <c r="AH1943" s="242">
        <f>CEILING(AG1943*'[1]Nastavení cen'!$K$17,1)+AG1943</f>
        <v>260</v>
      </c>
      <c r="AI1943" s="242">
        <f>(AB1943*AH1943)</f>
        <v>0</v>
      </c>
      <c r="AJ1943" s="228">
        <f t="shared" si="708"/>
        <v>450</v>
      </c>
      <c r="AK1943" s="218"/>
      <c r="AL1943" s="229">
        <f t="shared" si="709"/>
        <v>0</v>
      </c>
      <c r="AM1943" s="204"/>
      <c r="AN1943" s="230">
        <v>0.7</v>
      </c>
      <c r="AO1943" s="231">
        <f>AB1943*AN1943</f>
        <v>0</v>
      </c>
      <c r="AP1943" s="232">
        <v>0.05</v>
      </c>
      <c r="AQ1943" s="233" t="s">
        <v>41</v>
      </c>
      <c r="AR1943" s="234">
        <f>AO1943*AP1943</f>
        <v>0</v>
      </c>
      <c r="AS1943" s="235"/>
      <c r="AT1943" s="236"/>
      <c r="AU1943" s="237"/>
      <c r="AV1943" s="238">
        <v>20</v>
      </c>
      <c r="AW1943" s="239">
        <f>'[1]Nastavení cen'!$H$17</f>
        <v>390</v>
      </c>
      <c r="AX1943" s="240">
        <v>200</v>
      </c>
    </row>
    <row r="1944" spans="1:50" ht="17.25" hidden="1" customHeight="1" x14ac:dyDescent="0.3">
      <c r="A1944" s="213"/>
      <c r="B1944" s="214"/>
      <c r="C1944" s="215"/>
      <c r="D1944" s="186"/>
      <c r="E1944" s="184"/>
      <c r="F1944" s="185"/>
      <c r="G1944" s="186"/>
      <c r="H1944" s="186"/>
      <c r="I1944" s="187"/>
      <c r="J1944" s="188"/>
      <c r="K1944" s="216"/>
      <c r="L1944" s="186"/>
      <c r="M1944" s="186"/>
      <c r="N1944" s="187"/>
      <c r="O1944" s="191"/>
      <c r="P1944" s="481" t="s">
        <v>2042</v>
      </c>
      <c r="Q1944" s="218"/>
      <c r="R1944" s="219">
        <f t="shared" si="704"/>
        <v>0</v>
      </c>
      <c r="S1944" s="219">
        <f t="shared" si="705"/>
        <v>7</v>
      </c>
      <c r="T1944" s="195"/>
      <c r="U1944" s="196">
        <v>4</v>
      </c>
      <c r="V1944" s="89">
        <f t="shared" si="700"/>
        <v>0</v>
      </c>
      <c r="W1944" s="220" t="s">
        <v>2053</v>
      </c>
      <c r="X1944" s="221" t="s">
        <v>2066</v>
      </c>
      <c r="Y1944" s="222" t="s">
        <v>43</v>
      </c>
      <c r="Z1944" s="199"/>
      <c r="AA1944" s="218"/>
      <c r="AB1944" s="223">
        <v>0</v>
      </c>
      <c r="AC1944" s="224" t="s">
        <v>146</v>
      </c>
      <c r="AD1944" s="225">
        <f t="shared" si="706"/>
        <v>130</v>
      </c>
      <c r="AE1944" s="226">
        <f>CEILING(AD1944+AD1944*'[1]Nastavení cen'!$J$17,1)</f>
        <v>190</v>
      </c>
      <c r="AF1944" s="226">
        <f t="shared" si="707"/>
        <v>0</v>
      </c>
      <c r="AG1944" s="241"/>
      <c r="AH1944" s="242"/>
      <c r="AI1944" s="242"/>
      <c r="AJ1944" s="228">
        <f t="shared" si="708"/>
        <v>190</v>
      </c>
      <c r="AK1944" s="218"/>
      <c r="AL1944" s="229">
        <f t="shared" si="709"/>
        <v>0</v>
      </c>
      <c r="AM1944" s="204"/>
      <c r="AN1944" s="230" t="s">
        <v>41</v>
      </c>
      <c r="AO1944" s="231" t="s">
        <v>41</v>
      </c>
      <c r="AP1944" s="245" t="s">
        <v>41</v>
      </c>
      <c r="AQ1944" s="233" t="s">
        <v>41</v>
      </c>
      <c r="AR1944" s="234" t="s">
        <v>41</v>
      </c>
      <c r="AS1944" s="235"/>
      <c r="AT1944" s="236"/>
      <c r="AU1944" s="237"/>
      <c r="AV1944" s="238">
        <v>20</v>
      </c>
      <c r="AW1944" s="239">
        <f>'[1]Nastavení cen'!$H$17</f>
        <v>390</v>
      </c>
      <c r="AX1944" s="240"/>
    </row>
    <row r="1945" spans="1:50" ht="17.25" hidden="1" customHeight="1" x14ac:dyDescent="0.3">
      <c r="A1945" s="213"/>
      <c r="B1945" s="214"/>
      <c r="C1945" s="215"/>
      <c r="D1945" s="186"/>
      <c r="E1945" s="184"/>
      <c r="F1945" s="185"/>
      <c r="G1945" s="186"/>
      <c r="H1945" s="186"/>
      <c r="I1945" s="187"/>
      <c r="J1945" s="188"/>
      <c r="K1945" s="216"/>
      <c r="L1945" s="186"/>
      <c r="M1945" s="186"/>
      <c r="N1945" s="187"/>
      <c r="O1945" s="191"/>
      <c r="P1945" s="481" t="s">
        <v>2042</v>
      </c>
      <c r="Q1945" s="218"/>
      <c r="R1945" s="219">
        <f t="shared" si="704"/>
        <v>0</v>
      </c>
      <c r="S1945" s="219">
        <f t="shared" si="705"/>
        <v>7</v>
      </c>
      <c r="T1945" s="195"/>
      <c r="U1945" s="196">
        <v>2</v>
      </c>
      <c r="V1945" s="89">
        <f t="shared" si="700"/>
        <v>0</v>
      </c>
      <c r="W1945" s="220" t="s">
        <v>2053</v>
      </c>
      <c r="X1945" s="221" t="s">
        <v>2068</v>
      </c>
      <c r="Y1945" s="222" t="s">
        <v>2069</v>
      </c>
      <c r="Z1945" s="199"/>
      <c r="AA1945" s="218"/>
      <c r="AB1945" s="223">
        <v>0</v>
      </c>
      <c r="AC1945" s="224" t="s">
        <v>40</v>
      </c>
      <c r="AD1945" s="225">
        <f t="shared" si="706"/>
        <v>169</v>
      </c>
      <c r="AE1945" s="226">
        <f>CEILING(AD1945+AD1945*'[1]Nastavení cen'!$J$17,1)</f>
        <v>247</v>
      </c>
      <c r="AF1945" s="226">
        <f t="shared" si="707"/>
        <v>0</v>
      </c>
      <c r="AG1945" s="241">
        <f>CEILING(AX1945+(AX1945*'[1]Nastavení cen'!$G$17),1)</f>
        <v>43</v>
      </c>
      <c r="AH1945" s="242">
        <f>CEILING(AG1945*'[1]Nastavení cen'!$K$17,1)+AG1945</f>
        <v>56</v>
      </c>
      <c r="AI1945" s="242">
        <f>(AB1945*AH1945)</f>
        <v>0</v>
      </c>
      <c r="AJ1945" s="228">
        <f t="shared" si="708"/>
        <v>303</v>
      </c>
      <c r="AK1945" s="218"/>
      <c r="AL1945" s="229">
        <f t="shared" si="709"/>
        <v>0</v>
      </c>
      <c r="AM1945" s="204"/>
      <c r="AN1945" s="230">
        <v>0.08</v>
      </c>
      <c r="AO1945" s="231">
        <f>AB1945*AN1945</f>
        <v>0</v>
      </c>
      <c r="AP1945" s="232">
        <v>0.05</v>
      </c>
      <c r="AQ1945" s="233" t="s">
        <v>41</v>
      </c>
      <c r="AR1945" s="234">
        <f>AO1945*AP1945</f>
        <v>0</v>
      </c>
      <c r="AS1945" s="235"/>
      <c r="AT1945" s="236"/>
      <c r="AU1945" s="237"/>
      <c r="AV1945" s="238">
        <v>26</v>
      </c>
      <c r="AW1945" s="239">
        <f>'[1]Nastavení cen'!$H$17</f>
        <v>390</v>
      </c>
      <c r="AX1945" s="240">
        <v>43</v>
      </c>
    </row>
    <row r="1946" spans="1:50" ht="17.25" hidden="1" customHeight="1" x14ac:dyDescent="0.3">
      <c r="A1946" s="213"/>
      <c r="B1946" s="214"/>
      <c r="C1946" s="215"/>
      <c r="D1946" s="186"/>
      <c r="E1946" s="184"/>
      <c r="F1946" s="185"/>
      <c r="G1946" s="186"/>
      <c r="H1946" s="186"/>
      <c r="I1946" s="187"/>
      <c r="J1946" s="188"/>
      <c r="K1946" s="216"/>
      <c r="L1946" s="186"/>
      <c r="M1946" s="186"/>
      <c r="N1946" s="187"/>
      <c r="O1946" s="191"/>
      <c r="P1946" s="481" t="s">
        <v>2042</v>
      </c>
      <c r="Q1946" s="218"/>
      <c r="R1946" s="219">
        <f t="shared" si="704"/>
        <v>0</v>
      </c>
      <c r="S1946" s="219">
        <f t="shared" si="705"/>
        <v>7</v>
      </c>
      <c r="T1946" s="195"/>
      <c r="U1946" s="196">
        <v>4</v>
      </c>
      <c r="V1946" s="89">
        <f t="shared" si="700"/>
        <v>0</v>
      </c>
      <c r="W1946" s="220" t="s">
        <v>2053</v>
      </c>
      <c r="X1946" s="221" t="s">
        <v>2068</v>
      </c>
      <c r="Y1946" s="222" t="s">
        <v>43</v>
      </c>
      <c r="Z1946" s="199"/>
      <c r="AA1946" s="218"/>
      <c r="AB1946" s="223">
        <v>0</v>
      </c>
      <c r="AC1946" s="224" t="s">
        <v>40</v>
      </c>
      <c r="AD1946" s="225">
        <f t="shared" si="706"/>
        <v>169</v>
      </c>
      <c r="AE1946" s="226">
        <f>CEILING(AD1946+AD1946*'[1]Nastavení cen'!$J$17,1)</f>
        <v>247</v>
      </c>
      <c r="AF1946" s="226">
        <f t="shared" si="707"/>
        <v>0</v>
      </c>
      <c r="AG1946" s="241"/>
      <c r="AH1946" s="242"/>
      <c r="AI1946" s="242"/>
      <c r="AJ1946" s="228">
        <f t="shared" si="708"/>
        <v>247</v>
      </c>
      <c r="AK1946" s="218"/>
      <c r="AL1946" s="229">
        <f t="shared" si="709"/>
        <v>0</v>
      </c>
      <c r="AM1946" s="204"/>
      <c r="AN1946" s="230" t="s">
        <v>41</v>
      </c>
      <c r="AO1946" s="231" t="s">
        <v>41</v>
      </c>
      <c r="AP1946" s="245" t="s">
        <v>41</v>
      </c>
      <c r="AQ1946" s="233" t="s">
        <v>41</v>
      </c>
      <c r="AR1946" s="234" t="s">
        <v>41</v>
      </c>
      <c r="AS1946" s="235"/>
      <c r="AT1946" s="236"/>
      <c r="AU1946" s="237"/>
      <c r="AV1946" s="238">
        <v>26</v>
      </c>
      <c r="AW1946" s="239">
        <f>'[1]Nastavení cen'!$H$17</f>
        <v>390</v>
      </c>
      <c r="AX1946" s="240"/>
    </row>
    <row r="1947" spans="1:50" ht="17.25" hidden="1" customHeight="1" x14ac:dyDescent="0.3">
      <c r="A1947" s="213"/>
      <c r="B1947" s="214"/>
      <c r="C1947" s="215"/>
      <c r="D1947" s="186"/>
      <c r="E1947" s="184"/>
      <c r="F1947" s="185"/>
      <c r="G1947" s="186"/>
      <c r="H1947" s="186"/>
      <c r="I1947" s="187"/>
      <c r="J1947" s="188"/>
      <c r="K1947" s="216"/>
      <c r="L1947" s="186"/>
      <c r="M1947" s="186"/>
      <c r="N1947" s="187"/>
      <c r="O1947" s="191"/>
      <c r="P1947" s="481" t="s">
        <v>2042</v>
      </c>
      <c r="Q1947" s="218"/>
      <c r="R1947" s="219">
        <f t="shared" si="704"/>
        <v>0</v>
      </c>
      <c r="S1947" s="219">
        <f t="shared" si="705"/>
        <v>7</v>
      </c>
      <c r="T1947" s="195"/>
      <c r="U1947" s="196">
        <v>2</v>
      </c>
      <c r="V1947" s="89">
        <f t="shared" si="700"/>
        <v>0</v>
      </c>
      <c r="W1947" s="220" t="s">
        <v>2053</v>
      </c>
      <c r="X1947" s="221" t="s">
        <v>2070</v>
      </c>
      <c r="Y1947" s="222" t="s">
        <v>2071</v>
      </c>
      <c r="Z1947" s="199"/>
      <c r="AA1947" s="218"/>
      <c r="AB1947" s="223">
        <v>0</v>
      </c>
      <c r="AC1947" s="224" t="s">
        <v>40</v>
      </c>
      <c r="AD1947" s="225">
        <f t="shared" si="706"/>
        <v>254</v>
      </c>
      <c r="AE1947" s="226">
        <f>CEILING(AD1947+AD1947*'[1]Nastavení cen'!$J$17,1)</f>
        <v>371</v>
      </c>
      <c r="AF1947" s="226">
        <f t="shared" si="707"/>
        <v>0</v>
      </c>
      <c r="AG1947" s="241">
        <f>CEILING(AX1947+(AX1947*'[1]Nastavení cen'!$G$17),1)</f>
        <v>51</v>
      </c>
      <c r="AH1947" s="242">
        <f>CEILING(AG1947*'[1]Nastavení cen'!$K$17,1)+AG1947</f>
        <v>67</v>
      </c>
      <c r="AI1947" s="242">
        <f>(AB1947*AH1947)</f>
        <v>0</v>
      </c>
      <c r="AJ1947" s="228">
        <f t="shared" si="708"/>
        <v>438</v>
      </c>
      <c r="AK1947" s="218"/>
      <c r="AL1947" s="229">
        <f t="shared" si="709"/>
        <v>0</v>
      </c>
      <c r="AM1947" s="204"/>
      <c r="AN1947" s="230">
        <v>0.08</v>
      </c>
      <c r="AO1947" s="231">
        <f>AB1947*AN1947</f>
        <v>0</v>
      </c>
      <c r="AP1947" s="232">
        <v>0.05</v>
      </c>
      <c r="AQ1947" s="233" t="s">
        <v>41</v>
      </c>
      <c r="AR1947" s="234">
        <f>AO1947*AP1947</f>
        <v>0</v>
      </c>
      <c r="AS1947" s="235"/>
      <c r="AT1947" s="236"/>
      <c r="AU1947" s="237"/>
      <c r="AV1947" s="238">
        <v>39</v>
      </c>
      <c r="AW1947" s="239">
        <f>'[1]Nastavení cen'!$H$17</f>
        <v>390</v>
      </c>
      <c r="AX1947" s="240">
        <v>51</v>
      </c>
    </row>
    <row r="1948" spans="1:50" ht="17.25" hidden="1" customHeight="1" x14ac:dyDescent="0.3">
      <c r="A1948" s="213"/>
      <c r="B1948" s="214"/>
      <c r="C1948" s="215"/>
      <c r="D1948" s="186"/>
      <c r="E1948" s="184"/>
      <c r="F1948" s="185"/>
      <c r="G1948" s="186"/>
      <c r="H1948" s="186"/>
      <c r="I1948" s="187"/>
      <c r="J1948" s="188"/>
      <c r="K1948" s="216"/>
      <c r="L1948" s="186"/>
      <c r="M1948" s="186"/>
      <c r="N1948" s="187"/>
      <c r="O1948" s="191"/>
      <c r="P1948" s="481" t="s">
        <v>2042</v>
      </c>
      <c r="Q1948" s="218"/>
      <c r="R1948" s="219">
        <f t="shared" si="704"/>
        <v>0</v>
      </c>
      <c r="S1948" s="219">
        <f t="shared" si="705"/>
        <v>7</v>
      </c>
      <c r="T1948" s="195"/>
      <c r="U1948" s="196">
        <v>4</v>
      </c>
      <c r="V1948" s="89">
        <f t="shared" si="700"/>
        <v>0</v>
      </c>
      <c r="W1948" s="220" t="s">
        <v>2053</v>
      </c>
      <c r="X1948" s="221" t="s">
        <v>2070</v>
      </c>
      <c r="Y1948" s="222" t="s">
        <v>43</v>
      </c>
      <c r="Z1948" s="199"/>
      <c r="AA1948" s="218"/>
      <c r="AB1948" s="223">
        <v>0</v>
      </c>
      <c r="AC1948" s="224" t="s">
        <v>40</v>
      </c>
      <c r="AD1948" s="225">
        <f t="shared" si="706"/>
        <v>254</v>
      </c>
      <c r="AE1948" s="226">
        <f>CEILING(AD1948+AD1948*'[1]Nastavení cen'!$J$17,1)</f>
        <v>371</v>
      </c>
      <c r="AF1948" s="226">
        <f t="shared" si="707"/>
        <v>0</v>
      </c>
      <c r="AG1948" s="241"/>
      <c r="AH1948" s="242"/>
      <c r="AI1948" s="242"/>
      <c r="AJ1948" s="228">
        <f t="shared" si="708"/>
        <v>371</v>
      </c>
      <c r="AK1948" s="218"/>
      <c r="AL1948" s="229">
        <f t="shared" si="709"/>
        <v>0</v>
      </c>
      <c r="AM1948" s="204"/>
      <c r="AN1948" s="230" t="s">
        <v>41</v>
      </c>
      <c r="AO1948" s="231" t="s">
        <v>41</v>
      </c>
      <c r="AP1948" s="245" t="s">
        <v>41</v>
      </c>
      <c r="AQ1948" s="233" t="s">
        <v>41</v>
      </c>
      <c r="AR1948" s="234" t="s">
        <v>41</v>
      </c>
      <c r="AS1948" s="235"/>
      <c r="AT1948" s="236"/>
      <c r="AU1948" s="237"/>
      <c r="AV1948" s="238">
        <v>39</v>
      </c>
      <c r="AW1948" s="239">
        <f>'[1]Nastavení cen'!$H$17</f>
        <v>390</v>
      </c>
      <c r="AX1948" s="240"/>
    </row>
    <row r="1949" spans="1:50" ht="17.25" hidden="1" customHeight="1" x14ac:dyDescent="0.3">
      <c r="A1949" s="213"/>
      <c r="B1949" s="214"/>
      <c r="C1949" s="215"/>
      <c r="D1949" s="186"/>
      <c r="E1949" s="184"/>
      <c r="F1949" s="185"/>
      <c r="G1949" s="186"/>
      <c r="H1949" s="186"/>
      <c r="I1949" s="187"/>
      <c r="J1949" s="188"/>
      <c r="K1949" s="216"/>
      <c r="L1949" s="186"/>
      <c r="M1949" s="186"/>
      <c r="N1949" s="187"/>
      <c r="O1949" s="191"/>
      <c r="P1949" s="481" t="s">
        <v>2042</v>
      </c>
      <c r="Q1949" s="218"/>
      <c r="R1949" s="219">
        <f t="shared" si="704"/>
        <v>0</v>
      </c>
      <c r="S1949" s="219">
        <f t="shared" si="705"/>
        <v>7</v>
      </c>
      <c r="T1949" s="195"/>
      <c r="U1949" s="196">
        <v>2</v>
      </c>
      <c r="V1949" s="89">
        <f t="shared" si="700"/>
        <v>0</v>
      </c>
      <c r="W1949" s="220" t="s">
        <v>2053</v>
      </c>
      <c r="X1949" s="221" t="s">
        <v>2072</v>
      </c>
      <c r="Y1949" s="222" t="s">
        <v>2073</v>
      </c>
      <c r="Z1949" s="199"/>
      <c r="AA1949" s="218"/>
      <c r="AB1949" s="223">
        <v>0</v>
      </c>
      <c r="AC1949" s="224" t="s">
        <v>146</v>
      </c>
      <c r="AD1949" s="225">
        <f t="shared" si="706"/>
        <v>124</v>
      </c>
      <c r="AE1949" s="226">
        <f>CEILING(AD1949+AD1949*'[1]Nastavení cen'!$J$17,1)</f>
        <v>182</v>
      </c>
      <c r="AF1949" s="226">
        <f t="shared" si="707"/>
        <v>0</v>
      </c>
      <c r="AG1949" s="241">
        <f>CEILING(AX1949+(AX1949*'[1]Nastavení cen'!$G$17),1)</f>
        <v>170</v>
      </c>
      <c r="AH1949" s="242">
        <f>CEILING(AG1949*'[1]Nastavení cen'!$K$17,1)+AG1949</f>
        <v>221</v>
      </c>
      <c r="AI1949" s="242">
        <f>(AB1949*AH1949)</f>
        <v>0</v>
      </c>
      <c r="AJ1949" s="228">
        <f t="shared" si="708"/>
        <v>403</v>
      </c>
      <c r="AK1949" s="218"/>
      <c r="AL1949" s="229">
        <f t="shared" si="709"/>
        <v>0</v>
      </c>
      <c r="AM1949" s="204"/>
      <c r="AN1949" s="230">
        <v>0.6</v>
      </c>
      <c r="AO1949" s="231">
        <f>AB1949*AN1949</f>
        <v>0</v>
      </c>
      <c r="AP1949" s="232">
        <v>0.05</v>
      </c>
      <c r="AQ1949" s="233" t="s">
        <v>41</v>
      </c>
      <c r="AR1949" s="234">
        <f>AO1949*AP1949</f>
        <v>0</v>
      </c>
      <c r="AS1949" s="235"/>
      <c r="AT1949" s="236"/>
      <c r="AU1949" s="237"/>
      <c r="AV1949" s="238">
        <v>19</v>
      </c>
      <c r="AW1949" s="239">
        <f>'[1]Nastavení cen'!$H$17</f>
        <v>390</v>
      </c>
      <c r="AX1949" s="240">
        <v>170</v>
      </c>
    </row>
    <row r="1950" spans="1:50" ht="17.25" hidden="1" customHeight="1" x14ac:dyDescent="0.3">
      <c r="A1950" s="213"/>
      <c r="B1950" s="214"/>
      <c r="C1950" s="215"/>
      <c r="D1950" s="186"/>
      <c r="E1950" s="184"/>
      <c r="F1950" s="185"/>
      <c r="G1950" s="186"/>
      <c r="H1950" s="186"/>
      <c r="I1950" s="187"/>
      <c r="J1950" s="188"/>
      <c r="K1950" s="216"/>
      <c r="L1950" s="186"/>
      <c r="M1950" s="186"/>
      <c r="N1950" s="187"/>
      <c r="O1950" s="191"/>
      <c r="P1950" s="481" t="s">
        <v>2042</v>
      </c>
      <c r="Q1950" s="218"/>
      <c r="R1950" s="219">
        <f t="shared" si="704"/>
        <v>0</v>
      </c>
      <c r="S1950" s="219">
        <f t="shared" si="705"/>
        <v>7</v>
      </c>
      <c r="T1950" s="195"/>
      <c r="U1950" s="196">
        <v>4</v>
      </c>
      <c r="V1950" s="89">
        <f t="shared" si="700"/>
        <v>0</v>
      </c>
      <c r="W1950" s="220" t="s">
        <v>2053</v>
      </c>
      <c r="X1950" s="221" t="s">
        <v>2072</v>
      </c>
      <c r="Y1950" s="222" t="s">
        <v>43</v>
      </c>
      <c r="Z1950" s="199"/>
      <c r="AA1950" s="218"/>
      <c r="AB1950" s="223">
        <v>0</v>
      </c>
      <c r="AC1950" s="224" t="s">
        <v>146</v>
      </c>
      <c r="AD1950" s="225">
        <f t="shared" si="706"/>
        <v>124</v>
      </c>
      <c r="AE1950" s="226">
        <f>CEILING(AD1950+AD1950*'[1]Nastavení cen'!$J$17,1)</f>
        <v>182</v>
      </c>
      <c r="AF1950" s="226">
        <f t="shared" si="707"/>
        <v>0</v>
      </c>
      <c r="AG1950" s="241"/>
      <c r="AH1950" s="242"/>
      <c r="AI1950" s="242"/>
      <c r="AJ1950" s="228">
        <f t="shared" si="708"/>
        <v>182</v>
      </c>
      <c r="AK1950" s="218"/>
      <c r="AL1950" s="229">
        <f t="shared" si="709"/>
        <v>0</v>
      </c>
      <c r="AM1950" s="204"/>
      <c r="AN1950" s="230" t="s">
        <v>41</v>
      </c>
      <c r="AO1950" s="231" t="s">
        <v>41</v>
      </c>
      <c r="AP1950" s="245" t="s">
        <v>41</v>
      </c>
      <c r="AQ1950" s="233" t="s">
        <v>41</v>
      </c>
      <c r="AR1950" s="234" t="s">
        <v>41</v>
      </c>
      <c r="AS1950" s="235"/>
      <c r="AT1950" s="236"/>
      <c r="AU1950" s="237"/>
      <c r="AV1950" s="238">
        <v>19</v>
      </c>
      <c r="AW1950" s="239">
        <f>'[1]Nastavení cen'!$H$17</f>
        <v>390</v>
      </c>
      <c r="AX1950" s="240"/>
    </row>
    <row r="1951" spans="1:50" ht="17.25" hidden="1" customHeight="1" x14ac:dyDescent="0.3">
      <c r="A1951" s="213"/>
      <c r="B1951" s="214"/>
      <c r="C1951" s="215"/>
      <c r="D1951" s="186"/>
      <c r="E1951" s="184"/>
      <c r="F1951" s="185"/>
      <c r="G1951" s="186"/>
      <c r="H1951" s="186"/>
      <c r="I1951" s="187"/>
      <c r="J1951" s="188"/>
      <c r="K1951" s="216"/>
      <c r="L1951" s="186"/>
      <c r="M1951" s="186"/>
      <c r="N1951" s="187"/>
      <c r="O1951" s="191"/>
      <c r="P1951" s="481" t="s">
        <v>2042</v>
      </c>
      <c r="Q1951" s="218"/>
      <c r="R1951" s="219">
        <f t="shared" si="704"/>
        <v>0</v>
      </c>
      <c r="S1951" s="219">
        <f t="shared" si="705"/>
        <v>7</v>
      </c>
      <c r="T1951" s="195"/>
      <c r="U1951" s="196">
        <v>2</v>
      </c>
      <c r="V1951" s="89">
        <f t="shared" si="700"/>
        <v>0</v>
      </c>
      <c r="W1951" s="220" t="s">
        <v>2053</v>
      </c>
      <c r="X1951" s="221" t="s">
        <v>2074</v>
      </c>
      <c r="Y1951" s="222" t="s">
        <v>2075</v>
      </c>
      <c r="Z1951" s="199"/>
      <c r="AA1951" s="218"/>
      <c r="AB1951" s="223">
        <v>0</v>
      </c>
      <c r="AC1951" s="224" t="s">
        <v>40</v>
      </c>
      <c r="AD1951" s="225">
        <f t="shared" si="706"/>
        <v>163</v>
      </c>
      <c r="AE1951" s="226">
        <f>CEILING(AD1951+AD1951*'[1]Nastavení cen'!$J$17,1)</f>
        <v>238</v>
      </c>
      <c r="AF1951" s="226">
        <f t="shared" si="707"/>
        <v>0</v>
      </c>
      <c r="AG1951" s="241">
        <f>CEILING(AX1951+(AX1951*'[1]Nastavení cen'!$G$17),1)</f>
        <v>33</v>
      </c>
      <c r="AH1951" s="242">
        <f>CEILING(AG1951*'[1]Nastavení cen'!$K$17,1)+AG1951</f>
        <v>43</v>
      </c>
      <c r="AI1951" s="242">
        <f>(AB1951*AH1951)</f>
        <v>0</v>
      </c>
      <c r="AJ1951" s="228">
        <f t="shared" si="708"/>
        <v>281</v>
      </c>
      <c r="AK1951" s="218"/>
      <c r="AL1951" s="229">
        <f t="shared" si="709"/>
        <v>0</v>
      </c>
      <c r="AM1951" s="204"/>
      <c r="AN1951" s="230">
        <v>0.06</v>
      </c>
      <c r="AO1951" s="231">
        <f>AB1951*AN1951</f>
        <v>0</v>
      </c>
      <c r="AP1951" s="232">
        <v>0.05</v>
      </c>
      <c r="AQ1951" s="233" t="s">
        <v>41</v>
      </c>
      <c r="AR1951" s="234">
        <f>AO1951*AP1951</f>
        <v>0</v>
      </c>
      <c r="AS1951" s="235"/>
      <c r="AT1951" s="236"/>
      <c r="AU1951" s="237"/>
      <c r="AV1951" s="238">
        <v>25</v>
      </c>
      <c r="AW1951" s="239">
        <f>'[1]Nastavení cen'!$H$17</f>
        <v>390</v>
      </c>
      <c r="AX1951" s="240">
        <v>33</v>
      </c>
    </row>
    <row r="1952" spans="1:50" ht="17.25" hidden="1" customHeight="1" x14ac:dyDescent="0.3">
      <c r="A1952" s="213"/>
      <c r="B1952" s="214"/>
      <c r="C1952" s="215"/>
      <c r="D1952" s="186"/>
      <c r="E1952" s="184"/>
      <c r="F1952" s="185"/>
      <c r="G1952" s="186"/>
      <c r="H1952" s="186"/>
      <c r="I1952" s="187"/>
      <c r="J1952" s="188"/>
      <c r="K1952" s="216"/>
      <c r="L1952" s="186"/>
      <c r="M1952" s="186"/>
      <c r="N1952" s="187"/>
      <c r="O1952" s="191"/>
      <c r="P1952" s="481" t="s">
        <v>2042</v>
      </c>
      <c r="Q1952" s="218"/>
      <c r="R1952" s="219">
        <f t="shared" si="704"/>
        <v>0</v>
      </c>
      <c r="S1952" s="219">
        <f t="shared" si="705"/>
        <v>7</v>
      </c>
      <c r="T1952" s="195"/>
      <c r="U1952" s="196">
        <v>4</v>
      </c>
      <c r="V1952" s="89">
        <f t="shared" si="700"/>
        <v>0</v>
      </c>
      <c r="W1952" s="220" t="s">
        <v>2053</v>
      </c>
      <c r="X1952" s="221" t="s">
        <v>2074</v>
      </c>
      <c r="Y1952" s="222" t="s">
        <v>43</v>
      </c>
      <c r="Z1952" s="199"/>
      <c r="AA1952" s="218"/>
      <c r="AB1952" s="223">
        <v>0</v>
      </c>
      <c r="AC1952" s="224" t="s">
        <v>40</v>
      </c>
      <c r="AD1952" s="225">
        <f t="shared" si="706"/>
        <v>163</v>
      </c>
      <c r="AE1952" s="226">
        <f>CEILING(AD1952+AD1952*'[1]Nastavení cen'!$J$17,1)</f>
        <v>238</v>
      </c>
      <c r="AF1952" s="226">
        <f t="shared" si="707"/>
        <v>0</v>
      </c>
      <c r="AG1952" s="241"/>
      <c r="AH1952" s="242"/>
      <c r="AI1952" s="242"/>
      <c r="AJ1952" s="228">
        <f t="shared" si="708"/>
        <v>238</v>
      </c>
      <c r="AK1952" s="218"/>
      <c r="AL1952" s="229">
        <f t="shared" si="709"/>
        <v>0</v>
      </c>
      <c r="AM1952" s="204"/>
      <c r="AN1952" s="230" t="s">
        <v>41</v>
      </c>
      <c r="AO1952" s="231" t="s">
        <v>41</v>
      </c>
      <c r="AP1952" s="245" t="s">
        <v>41</v>
      </c>
      <c r="AQ1952" s="233" t="s">
        <v>41</v>
      </c>
      <c r="AR1952" s="234" t="s">
        <v>41</v>
      </c>
      <c r="AS1952" s="235"/>
      <c r="AT1952" s="236"/>
      <c r="AU1952" s="237"/>
      <c r="AV1952" s="238">
        <v>25</v>
      </c>
      <c r="AW1952" s="239">
        <f>'[1]Nastavení cen'!$H$17</f>
        <v>390</v>
      </c>
      <c r="AX1952" s="240"/>
    </row>
    <row r="1953" spans="1:50" ht="17.25" hidden="1" customHeight="1" x14ac:dyDescent="0.3">
      <c r="A1953" s="213"/>
      <c r="B1953" s="214"/>
      <c r="C1953" s="215"/>
      <c r="D1953" s="186"/>
      <c r="E1953" s="184"/>
      <c r="F1953" s="185"/>
      <c r="G1953" s="186"/>
      <c r="H1953" s="186"/>
      <c r="I1953" s="187"/>
      <c r="J1953" s="188"/>
      <c r="K1953" s="216"/>
      <c r="L1953" s="186"/>
      <c r="M1953" s="186"/>
      <c r="N1953" s="187"/>
      <c r="O1953" s="191"/>
      <c r="P1953" s="481" t="s">
        <v>2042</v>
      </c>
      <c r="Q1953" s="218"/>
      <c r="R1953" s="219">
        <f t="shared" si="704"/>
        <v>0</v>
      </c>
      <c r="S1953" s="219">
        <f t="shared" si="705"/>
        <v>7</v>
      </c>
      <c r="T1953" s="195"/>
      <c r="U1953" s="196">
        <v>2</v>
      </c>
      <c r="V1953" s="89">
        <f t="shared" si="700"/>
        <v>0</v>
      </c>
      <c r="W1953" s="220" t="s">
        <v>2053</v>
      </c>
      <c r="X1953" s="221" t="s">
        <v>2076</v>
      </c>
      <c r="Y1953" s="222" t="s">
        <v>2077</v>
      </c>
      <c r="Z1953" s="199"/>
      <c r="AA1953" s="218"/>
      <c r="AB1953" s="223">
        <v>0</v>
      </c>
      <c r="AC1953" s="224" t="s">
        <v>40</v>
      </c>
      <c r="AD1953" s="225">
        <f t="shared" si="706"/>
        <v>247</v>
      </c>
      <c r="AE1953" s="226">
        <f>CEILING(AD1953+AD1953*'[1]Nastavení cen'!$J$17,1)</f>
        <v>361</v>
      </c>
      <c r="AF1953" s="226">
        <f t="shared" si="707"/>
        <v>0</v>
      </c>
      <c r="AG1953" s="241">
        <f>CEILING(AX1953+(AX1953*'[1]Nastavení cen'!$G$17),1)</f>
        <v>44</v>
      </c>
      <c r="AH1953" s="242">
        <f>CEILING(AG1953*'[1]Nastavení cen'!$K$17,1)+AG1953</f>
        <v>58</v>
      </c>
      <c r="AI1953" s="242">
        <f>(AB1953*AH1953)</f>
        <v>0</v>
      </c>
      <c r="AJ1953" s="228">
        <f t="shared" si="708"/>
        <v>419</v>
      </c>
      <c r="AK1953" s="218"/>
      <c r="AL1953" s="229">
        <f t="shared" si="709"/>
        <v>0</v>
      </c>
      <c r="AM1953" s="204"/>
      <c r="AN1953" s="230">
        <v>0.06</v>
      </c>
      <c r="AO1953" s="231">
        <f>AB1953*AN1953</f>
        <v>0</v>
      </c>
      <c r="AP1953" s="232">
        <v>0.05</v>
      </c>
      <c r="AQ1953" s="233" t="s">
        <v>41</v>
      </c>
      <c r="AR1953" s="234">
        <f>AO1953*AP1953</f>
        <v>0</v>
      </c>
      <c r="AS1953" s="235"/>
      <c r="AT1953" s="236"/>
      <c r="AU1953" s="237"/>
      <c r="AV1953" s="238">
        <v>38</v>
      </c>
      <c r="AW1953" s="239">
        <f>'[1]Nastavení cen'!$H$17</f>
        <v>390</v>
      </c>
      <c r="AX1953" s="240">
        <v>44</v>
      </c>
    </row>
    <row r="1954" spans="1:50" ht="17.25" hidden="1" customHeight="1" x14ac:dyDescent="0.3">
      <c r="A1954" s="213"/>
      <c r="B1954" s="214"/>
      <c r="C1954" s="215"/>
      <c r="D1954" s="186"/>
      <c r="E1954" s="184"/>
      <c r="F1954" s="185"/>
      <c r="G1954" s="186"/>
      <c r="H1954" s="186"/>
      <c r="I1954" s="187"/>
      <c r="J1954" s="188"/>
      <c r="K1954" s="216"/>
      <c r="L1954" s="186"/>
      <c r="M1954" s="186"/>
      <c r="N1954" s="187"/>
      <c r="O1954" s="191"/>
      <c r="P1954" s="481" t="s">
        <v>2042</v>
      </c>
      <c r="Q1954" s="218"/>
      <c r="R1954" s="219">
        <f t="shared" si="704"/>
        <v>0</v>
      </c>
      <c r="S1954" s="219">
        <f t="shared" si="705"/>
        <v>7</v>
      </c>
      <c r="T1954" s="195"/>
      <c r="U1954" s="196">
        <v>4</v>
      </c>
      <c r="V1954" s="89">
        <f t="shared" si="700"/>
        <v>0</v>
      </c>
      <c r="W1954" s="220" t="s">
        <v>2053</v>
      </c>
      <c r="X1954" s="221" t="s">
        <v>2076</v>
      </c>
      <c r="Y1954" s="222" t="s">
        <v>43</v>
      </c>
      <c r="Z1954" s="199"/>
      <c r="AA1954" s="218"/>
      <c r="AB1954" s="223">
        <v>0</v>
      </c>
      <c r="AC1954" s="224" t="s">
        <v>40</v>
      </c>
      <c r="AD1954" s="225">
        <f t="shared" si="706"/>
        <v>247</v>
      </c>
      <c r="AE1954" s="226">
        <f>CEILING(AD1954+AD1954*'[1]Nastavení cen'!$J$17,1)</f>
        <v>361</v>
      </c>
      <c r="AF1954" s="226">
        <f t="shared" si="707"/>
        <v>0</v>
      </c>
      <c r="AG1954" s="241"/>
      <c r="AH1954" s="242"/>
      <c r="AI1954" s="242"/>
      <c r="AJ1954" s="228">
        <f t="shared" si="708"/>
        <v>361</v>
      </c>
      <c r="AK1954" s="218"/>
      <c r="AL1954" s="229">
        <f t="shared" si="709"/>
        <v>0</v>
      </c>
      <c r="AM1954" s="204"/>
      <c r="AN1954" s="230" t="s">
        <v>41</v>
      </c>
      <c r="AO1954" s="231" t="s">
        <v>41</v>
      </c>
      <c r="AP1954" s="245" t="s">
        <v>41</v>
      </c>
      <c r="AQ1954" s="233" t="s">
        <v>41</v>
      </c>
      <c r="AR1954" s="234" t="s">
        <v>41</v>
      </c>
      <c r="AS1954" s="235"/>
      <c r="AT1954" s="236"/>
      <c r="AU1954" s="237"/>
      <c r="AV1954" s="238">
        <v>38</v>
      </c>
      <c r="AW1954" s="239">
        <f>'[1]Nastavení cen'!$H$17</f>
        <v>390</v>
      </c>
      <c r="AX1954" s="240"/>
    </row>
    <row r="1955" spans="1:50" ht="17.25" hidden="1" customHeight="1" x14ac:dyDescent="0.3">
      <c r="A1955" s="213"/>
      <c r="B1955" s="214"/>
      <c r="C1955" s="215"/>
      <c r="D1955" s="186"/>
      <c r="E1955" s="184"/>
      <c r="F1955" s="185"/>
      <c r="G1955" s="186"/>
      <c r="H1955" s="186"/>
      <c r="I1955" s="187"/>
      <c r="J1955" s="188"/>
      <c r="K1955" s="216"/>
      <c r="L1955" s="186"/>
      <c r="M1955" s="186"/>
      <c r="N1955" s="187"/>
      <c r="O1955" s="191"/>
      <c r="P1955" s="481" t="s">
        <v>2042</v>
      </c>
      <c r="Q1955" s="218"/>
      <c r="R1955" s="219">
        <f t="shared" si="704"/>
        <v>0</v>
      </c>
      <c r="S1955" s="219">
        <f t="shared" si="705"/>
        <v>7</v>
      </c>
      <c r="T1955" s="195"/>
      <c r="U1955" s="196">
        <v>2</v>
      </c>
      <c r="V1955" s="89">
        <f t="shared" si="700"/>
        <v>0</v>
      </c>
      <c r="W1955" s="220" t="s">
        <v>2053</v>
      </c>
      <c r="X1955" s="221" t="s">
        <v>2078</v>
      </c>
      <c r="Y1955" s="222" t="s">
        <v>2079</v>
      </c>
      <c r="Z1955" s="199"/>
      <c r="AA1955" s="218"/>
      <c r="AB1955" s="223">
        <v>0</v>
      </c>
      <c r="AC1955" s="224" t="s">
        <v>146</v>
      </c>
      <c r="AD1955" s="225">
        <f t="shared" si="706"/>
        <v>117</v>
      </c>
      <c r="AE1955" s="226">
        <f>CEILING(AD1955+AD1955*'[1]Nastavení cen'!$J$17,1)</f>
        <v>171</v>
      </c>
      <c r="AF1955" s="226">
        <f t="shared" si="707"/>
        <v>0</v>
      </c>
      <c r="AG1955" s="241">
        <f>CEILING(AX1955+(AX1955*'[1]Nastavení cen'!$G$17),1)</f>
        <v>83</v>
      </c>
      <c r="AH1955" s="242">
        <f>CEILING(AG1955*'[1]Nastavení cen'!$K$17,1)+AG1955</f>
        <v>108</v>
      </c>
      <c r="AI1955" s="242">
        <f>(AB1955*AH1955)</f>
        <v>0</v>
      </c>
      <c r="AJ1955" s="228">
        <f t="shared" si="708"/>
        <v>279</v>
      </c>
      <c r="AK1955" s="218"/>
      <c r="AL1955" s="229">
        <f t="shared" si="709"/>
        <v>0</v>
      </c>
      <c r="AM1955" s="204"/>
      <c r="AN1955" s="230">
        <v>0.4</v>
      </c>
      <c r="AO1955" s="231">
        <f>AB1955*AN1955</f>
        <v>0</v>
      </c>
      <c r="AP1955" s="232">
        <v>0.05</v>
      </c>
      <c r="AQ1955" s="233" t="s">
        <v>41</v>
      </c>
      <c r="AR1955" s="234">
        <f>AO1955*AP1955</f>
        <v>0</v>
      </c>
      <c r="AS1955" s="235"/>
      <c r="AT1955" s="236"/>
      <c r="AU1955" s="237"/>
      <c r="AV1955" s="238">
        <v>18</v>
      </c>
      <c r="AW1955" s="239">
        <f>'[1]Nastavení cen'!$H$17</f>
        <v>390</v>
      </c>
      <c r="AX1955" s="240">
        <v>83</v>
      </c>
    </row>
    <row r="1956" spans="1:50" ht="17.25" hidden="1" customHeight="1" x14ac:dyDescent="0.3">
      <c r="A1956" s="213"/>
      <c r="B1956" s="214"/>
      <c r="C1956" s="215"/>
      <c r="D1956" s="186"/>
      <c r="E1956" s="184"/>
      <c r="F1956" s="185"/>
      <c r="G1956" s="186"/>
      <c r="H1956" s="186"/>
      <c r="I1956" s="187"/>
      <c r="J1956" s="188"/>
      <c r="K1956" s="216"/>
      <c r="L1956" s="186"/>
      <c r="M1956" s="186"/>
      <c r="N1956" s="187"/>
      <c r="O1956" s="191"/>
      <c r="P1956" s="481" t="s">
        <v>2042</v>
      </c>
      <c r="Q1956" s="218"/>
      <c r="R1956" s="219">
        <f t="shared" si="704"/>
        <v>0</v>
      </c>
      <c r="S1956" s="219">
        <f t="shared" si="705"/>
        <v>7</v>
      </c>
      <c r="T1956" s="195"/>
      <c r="U1956" s="196">
        <v>4</v>
      </c>
      <c r="V1956" s="89">
        <f t="shared" si="700"/>
        <v>0</v>
      </c>
      <c r="W1956" s="220" t="s">
        <v>2053</v>
      </c>
      <c r="X1956" s="221" t="s">
        <v>2078</v>
      </c>
      <c r="Y1956" s="222" t="s">
        <v>43</v>
      </c>
      <c r="Z1956" s="199"/>
      <c r="AA1956" s="218"/>
      <c r="AB1956" s="223">
        <v>0</v>
      </c>
      <c r="AC1956" s="224" t="s">
        <v>146</v>
      </c>
      <c r="AD1956" s="225">
        <f t="shared" si="706"/>
        <v>117</v>
      </c>
      <c r="AE1956" s="226">
        <f>CEILING(AD1956+AD1956*'[1]Nastavení cen'!$J$17,1)</f>
        <v>171</v>
      </c>
      <c r="AF1956" s="226">
        <f t="shared" si="707"/>
        <v>0</v>
      </c>
      <c r="AG1956" s="241"/>
      <c r="AH1956" s="242"/>
      <c r="AI1956" s="242"/>
      <c r="AJ1956" s="228">
        <f t="shared" si="708"/>
        <v>171</v>
      </c>
      <c r="AK1956" s="218"/>
      <c r="AL1956" s="229">
        <f t="shared" si="709"/>
        <v>0</v>
      </c>
      <c r="AM1956" s="204"/>
      <c r="AN1956" s="230" t="s">
        <v>41</v>
      </c>
      <c r="AO1956" s="231" t="s">
        <v>41</v>
      </c>
      <c r="AP1956" s="245" t="s">
        <v>41</v>
      </c>
      <c r="AQ1956" s="233" t="s">
        <v>41</v>
      </c>
      <c r="AR1956" s="234" t="s">
        <v>41</v>
      </c>
      <c r="AS1956" s="235"/>
      <c r="AT1956" s="236"/>
      <c r="AU1956" s="237"/>
      <c r="AV1956" s="238">
        <v>18</v>
      </c>
      <c r="AW1956" s="239">
        <f>'[1]Nastavení cen'!$H$17</f>
        <v>390</v>
      </c>
      <c r="AX1956" s="240"/>
    </row>
    <row r="1957" spans="1:50" ht="17.25" hidden="1" customHeight="1" x14ac:dyDescent="0.3">
      <c r="A1957" s="213"/>
      <c r="B1957" s="214"/>
      <c r="C1957" s="215"/>
      <c r="D1957" s="186"/>
      <c r="E1957" s="184"/>
      <c r="F1957" s="185"/>
      <c r="G1957" s="186"/>
      <c r="H1957" s="186"/>
      <c r="I1957" s="187"/>
      <c r="J1957" s="188"/>
      <c r="K1957" s="216"/>
      <c r="L1957" s="186"/>
      <c r="M1957" s="186"/>
      <c r="N1957" s="187"/>
      <c r="O1957" s="191"/>
      <c r="P1957" s="481" t="s">
        <v>2042</v>
      </c>
      <c r="Q1957" s="218"/>
      <c r="R1957" s="219">
        <f t="shared" si="704"/>
        <v>0</v>
      </c>
      <c r="S1957" s="219">
        <f t="shared" si="705"/>
        <v>7</v>
      </c>
      <c r="T1957" s="195"/>
      <c r="U1957" s="196">
        <v>2</v>
      </c>
      <c r="V1957" s="89">
        <f t="shared" si="700"/>
        <v>0</v>
      </c>
      <c r="W1957" s="220" t="s">
        <v>2053</v>
      </c>
      <c r="X1957" s="221" t="s">
        <v>2080</v>
      </c>
      <c r="Y1957" s="222" t="s">
        <v>2081</v>
      </c>
      <c r="Z1957" s="199"/>
      <c r="AA1957" s="218"/>
      <c r="AB1957" s="223">
        <v>0</v>
      </c>
      <c r="AC1957" s="224" t="s">
        <v>40</v>
      </c>
      <c r="AD1957" s="225">
        <f t="shared" si="706"/>
        <v>156</v>
      </c>
      <c r="AE1957" s="226">
        <f>CEILING(AD1957+AD1957*'[1]Nastavení cen'!$J$17,1)</f>
        <v>228</v>
      </c>
      <c r="AF1957" s="226">
        <f t="shared" si="707"/>
        <v>0</v>
      </c>
      <c r="AG1957" s="241">
        <f>CEILING(AX1957+(AX1957*'[1]Nastavení cen'!$G$17),1)</f>
        <v>20</v>
      </c>
      <c r="AH1957" s="242">
        <f>CEILING(AG1957*'[1]Nastavení cen'!$K$17,1)+AG1957</f>
        <v>26</v>
      </c>
      <c r="AI1957" s="242">
        <f>(AB1957*AH1957)</f>
        <v>0</v>
      </c>
      <c r="AJ1957" s="228">
        <f t="shared" si="708"/>
        <v>254</v>
      </c>
      <c r="AK1957" s="218"/>
      <c r="AL1957" s="229">
        <f t="shared" si="709"/>
        <v>0</v>
      </c>
      <c r="AM1957" s="204"/>
      <c r="AN1957" s="230">
        <v>0.05</v>
      </c>
      <c r="AO1957" s="231">
        <f>AB1957*AN1957</f>
        <v>0</v>
      </c>
      <c r="AP1957" s="232">
        <v>0.05</v>
      </c>
      <c r="AQ1957" s="233" t="s">
        <v>41</v>
      </c>
      <c r="AR1957" s="234">
        <f>AO1957*AP1957</f>
        <v>0</v>
      </c>
      <c r="AS1957" s="235"/>
      <c r="AT1957" s="236"/>
      <c r="AU1957" s="237"/>
      <c r="AV1957" s="238">
        <v>24</v>
      </c>
      <c r="AW1957" s="239">
        <f>'[1]Nastavení cen'!$H$17</f>
        <v>390</v>
      </c>
      <c r="AX1957" s="240">
        <v>20</v>
      </c>
    </row>
    <row r="1958" spans="1:50" ht="17.25" hidden="1" customHeight="1" x14ac:dyDescent="0.3">
      <c r="A1958" s="213"/>
      <c r="B1958" s="214"/>
      <c r="C1958" s="215"/>
      <c r="D1958" s="186"/>
      <c r="E1958" s="184"/>
      <c r="F1958" s="185"/>
      <c r="G1958" s="186"/>
      <c r="H1958" s="186"/>
      <c r="I1958" s="187"/>
      <c r="J1958" s="188"/>
      <c r="K1958" s="216"/>
      <c r="L1958" s="186"/>
      <c r="M1958" s="186"/>
      <c r="N1958" s="187"/>
      <c r="O1958" s="191"/>
      <c r="P1958" s="481" t="s">
        <v>2042</v>
      </c>
      <c r="Q1958" s="218"/>
      <c r="R1958" s="219">
        <f t="shared" si="704"/>
        <v>0</v>
      </c>
      <c r="S1958" s="219">
        <f t="shared" si="705"/>
        <v>7</v>
      </c>
      <c r="T1958" s="195"/>
      <c r="U1958" s="196">
        <v>4</v>
      </c>
      <c r="V1958" s="89">
        <f t="shared" si="700"/>
        <v>0</v>
      </c>
      <c r="W1958" s="220" t="s">
        <v>2053</v>
      </c>
      <c r="X1958" s="221" t="s">
        <v>2080</v>
      </c>
      <c r="Y1958" s="222" t="s">
        <v>43</v>
      </c>
      <c r="Z1958" s="199"/>
      <c r="AA1958" s="218"/>
      <c r="AB1958" s="223">
        <v>0</v>
      </c>
      <c r="AC1958" s="224" t="s">
        <v>40</v>
      </c>
      <c r="AD1958" s="225">
        <f t="shared" si="706"/>
        <v>156</v>
      </c>
      <c r="AE1958" s="226">
        <f>CEILING(AD1958+AD1958*'[1]Nastavení cen'!$J$17,1)</f>
        <v>228</v>
      </c>
      <c r="AF1958" s="226">
        <f t="shared" si="707"/>
        <v>0</v>
      </c>
      <c r="AG1958" s="241"/>
      <c r="AH1958" s="242"/>
      <c r="AI1958" s="242"/>
      <c r="AJ1958" s="228">
        <f t="shared" si="708"/>
        <v>228</v>
      </c>
      <c r="AK1958" s="218"/>
      <c r="AL1958" s="229">
        <f t="shared" si="709"/>
        <v>0</v>
      </c>
      <c r="AM1958" s="204"/>
      <c r="AN1958" s="230" t="s">
        <v>41</v>
      </c>
      <c r="AO1958" s="231" t="s">
        <v>41</v>
      </c>
      <c r="AP1958" s="245" t="s">
        <v>41</v>
      </c>
      <c r="AQ1958" s="233" t="s">
        <v>41</v>
      </c>
      <c r="AR1958" s="234" t="s">
        <v>41</v>
      </c>
      <c r="AS1958" s="235"/>
      <c r="AT1958" s="236"/>
      <c r="AU1958" s="237"/>
      <c r="AV1958" s="238">
        <v>24</v>
      </c>
      <c r="AW1958" s="239">
        <f>'[1]Nastavení cen'!$H$17</f>
        <v>390</v>
      </c>
      <c r="AX1958" s="240"/>
    </row>
    <row r="1959" spans="1:50" ht="17.25" hidden="1" customHeight="1" x14ac:dyDescent="0.3">
      <c r="A1959" s="213"/>
      <c r="B1959" s="214"/>
      <c r="C1959" s="215"/>
      <c r="D1959" s="186"/>
      <c r="E1959" s="184"/>
      <c r="F1959" s="185"/>
      <c r="G1959" s="186"/>
      <c r="H1959" s="186"/>
      <c r="I1959" s="187"/>
      <c r="J1959" s="188"/>
      <c r="K1959" s="216"/>
      <c r="L1959" s="186"/>
      <c r="M1959" s="186"/>
      <c r="N1959" s="187"/>
      <c r="O1959" s="191"/>
      <c r="P1959" s="481" t="s">
        <v>2042</v>
      </c>
      <c r="Q1959" s="218"/>
      <c r="R1959" s="219">
        <f t="shared" si="704"/>
        <v>0</v>
      </c>
      <c r="S1959" s="219">
        <f t="shared" si="705"/>
        <v>7</v>
      </c>
      <c r="T1959" s="195"/>
      <c r="U1959" s="196">
        <v>2</v>
      </c>
      <c r="V1959" s="89">
        <f t="shared" si="700"/>
        <v>0</v>
      </c>
      <c r="W1959" s="220" t="s">
        <v>2053</v>
      </c>
      <c r="X1959" s="221" t="s">
        <v>2082</v>
      </c>
      <c r="Y1959" s="222" t="s">
        <v>2083</v>
      </c>
      <c r="Z1959" s="199"/>
      <c r="AA1959" s="218"/>
      <c r="AB1959" s="223">
        <v>0</v>
      </c>
      <c r="AC1959" s="224" t="s">
        <v>40</v>
      </c>
      <c r="AD1959" s="225">
        <f t="shared" si="706"/>
        <v>234</v>
      </c>
      <c r="AE1959" s="226">
        <f>CEILING(AD1959+AD1959*'[1]Nastavení cen'!$J$17,1)</f>
        <v>342</v>
      </c>
      <c r="AF1959" s="226">
        <f t="shared" si="707"/>
        <v>0</v>
      </c>
      <c r="AG1959" s="241">
        <f>CEILING(AX1959+(AX1959*'[1]Nastavení cen'!$G$17),1)</f>
        <v>28</v>
      </c>
      <c r="AH1959" s="242">
        <f>CEILING(AG1959*'[1]Nastavení cen'!$K$17,1)+AG1959</f>
        <v>37</v>
      </c>
      <c r="AI1959" s="242">
        <f>(AB1959*AH1959)</f>
        <v>0</v>
      </c>
      <c r="AJ1959" s="228">
        <f t="shared" si="708"/>
        <v>379</v>
      </c>
      <c r="AK1959" s="218"/>
      <c r="AL1959" s="229">
        <f t="shared" si="709"/>
        <v>0</v>
      </c>
      <c r="AM1959" s="204"/>
      <c r="AN1959" s="230">
        <v>0.05</v>
      </c>
      <c r="AO1959" s="231">
        <f>AB1959*AN1959</f>
        <v>0</v>
      </c>
      <c r="AP1959" s="232">
        <v>0.05</v>
      </c>
      <c r="AQ1959" s="233" t="s">
        <v>41</v>
      </c>
      <c r="AR1959" s="234">
        <f>AO1959*AP1959</f>
        <v>0</v>
      </c>
      <c r="AS1959" s="235"/>
      <c r="AT1959" s="236"/>
      <c r="AU1959" s="237"/>
      <c r="AV1959" s="238">
        <v>36</v>
      </c>
      <c r="AW1959" s="239">
        <f>'[1]Nastavení cen'!$H$17</f>
        <v>390</v>
      </c>
      <c r="AX1959" s="240">
        <v>28</v>
      </c>
    </row>
    <row r="1960" spans="1:50" ht="17.25" hidden="1" customHeight="1" x14ac:dyDescent="0.3">
      <c r="A1960" s="213"/>
      <c r="B1960" s="214"/>
      <c r="C1960" s="215"/>
      <c r="D1960" s="186"/>
      <c r="E1960" s="184"/>
      <c r="F1960" s="185"/>
      <c r="G1960" s="186"/>
      <c r="H1960" s="186"/>
      <c r="I1960" s="187"/>
      <c r="J1960" s="188"/>
      <c r="K1960" s="216"/>
      <c r="L1960" s="186"/>
      <c r="M1960" s="186"/>
      <c r="N1960" s="187"/>
      <c r="O1960" s="191"/>
      <c r="P1960" s="481" t="s">
        <v>2042</v>
      </c>
      <c r="Q1960" s="218"/>
      <c r="R1960" s="219">
        <f t="shared" si="704"/>
        <v>0</v>
      </c>
      <c r="S1960" s="219">
        <f t="shared" si="705"/>
        <v>7</v>
      </c>
      <c r="T1960" s="195"/>
      <c r="U1960" s="196">
        <v>4</v>
      </c>
      <c r="V1960" s="89">
        <f t="shared" si="700"/>
        <v>0</v>
      </c>
      <c r="W1960" s="220" t="s">
        <v>2053</v>
      </c>
      <c r="X1960" s="221" t="s">
        <v>2082</v>
      </c>
      <c r="Y1960" s="222" t="s">
        <v>43</v>
      </c>
      <c r="Z1960" s="199"/>
      <c r="AA1960" s="218"/>
      <c r="AB1960" s="223">
        <v>0</v>
      </c>
      <c r="AC1960" s="224" t="s">
        <v>40</v>
      </c>
      <c r="AD1960" s="225">
        <f t="shared" si="706"/>
        <v>234</v>
      </c>
      <c r="AE1960" s="226">
        <f>CEILING(AD1960+AD1960*'[1]Nastavení cen'!$J$17,1)</f>
        <v>342</v>
      </c>
      <c r="AF1960" s="226">
        <f t="shared" si="707"/>
        <v>0</v>
      </c>
      <c r="AG1960" s="241"/>
      <c r="AH1960" s="242"/>
      <c r="AI1960" s="242"/>
      <c r="AJ1960" s="228">
        <f t="shared" si="708"/>
        <v>342</v>
      </c>
      <c r="AK1960" s="218"/>
      <c r="AL1960" s="229">
        <f t="shared" si="709"/>
        <v>0</v>
      </c>
      <c r="AM1960" s="204"/>
      <c r="AN1960" s="230" t="s">
        <v>41</v>
      </c>
      <c r="AO1960" s="231" t="s">
        <v>41</v>
      </c>
      <c r="AP1960" s="245" t="s">
        <v>41</v>
      </c>
      <c r="AQ1960" s="233" t="s">
        <v>41</v>
      </c>
      <c r="AR1960" s="234" t="s">
        <v>41</v>
      </c>
      <c r="AS1960" s="235"/>
      <c r="AT1960" s="236"/>
      <c r="AU1960" s="237"/>
      <c r="AV1960" s="238">
        <v>36</v>
      </c>
      <c r="AW1960" s="239">
        <f>'[1]Nastavení cen'!$H$17</f>
        <v>390</v>
      </c>
      <c r="AX1960" s="240"/>
    </row>
    <row r="1961" spans="1:50" ht="17.25" hidden="1" customHeight="1" x14ac:dyDescent="0.3">
      <c r="A1961" s="213"/>
      <c r="B1961" s="214"/>
      <c r="C1961" s="215"/>
      <c r="D1961" s="186"/>
      <c r="E1961" s="184"/>
      <c r="F1961" s="185"/>
      <c r="G1961" s="186"/>
      <c r="H1961" s="186"/>
      <c r="I1961" s="187"/>
      <c r="J1961" s="188"/>
      <c r="K1961" s="216"/>
      <c r="L1961" s="186"/>
      <c r="M1961" s="186"/>
      <c r="N1961" s="187"/>
      <c r="O1961" s="191"/>
      <c r="P1961" s="481" t="s">
        <v>2042</v>
      </c>
      <c r="Q1961" s="218"/>
      <c r="R1961" s="219">
        <f t="shared" si="704"/>
        <v>0</v>
      </c>
      <c r="S1961" s="219">
        <f t="shared" si="705"/>
        <v>7</v>
      </c>
      <c r="T1961" s="195"/>
      <c r="U1961" s="196">
        <v>1</v>
      </c>
      <c r="V1961" s="89">
        <f t="shared" si="700"/>
        <v>0</v>
      </c>
      <c r="W1961" s="220" t="s">
        <v>2084</v>
      </c>
      <c r="X1961" s="221" t="s">
        <v>2085</v>
      </c>
      <c r="Y1961" s="222" t="s">
        <v>2061</v>
      </c>
      <c r="Z1961" s="199"/>
      <c r="AA1961" s="199"/>
      <c r="AB1961" s="223">
        <v>0</v>
      </c>
      <c r="AC1961" s="224" t="s">
        <v>146</v>
      </c>
      <c r="AD1961" s="225">
        <f t="shared" si="706"/>
        <v>130</v>
      </c>
      <c r="AE1961" s="226">
        <f>CEILING(AD1961+AD1961*'[1]Nastavení cen'!$J$17,1)</f>
        <v>190</v>
      </c>
      <c r="AF1961" s="226">
        <f t="shared" si="707"/>
        <v>0</v>
      </c>
      <c r="AG1961" s="241">
        <f>CEILING(AX1961+(AX1961*'[1]Nastavení cen'!$G$17),1)</f>
        <v>260</v>
      </c>
      <c r="AH1961" s="242">
        <f>CEILING(AG1961*'[1]Nastavení cen'!$K$17,1)+AG1961</f>
        <v>338</v>
      </c>
      <c r="AI1961" s="242">
        <f>(AB1961*AH1961)</f>
        <v>0</v>
      </c>
      <c r="AJ1961" s="228">
        <f t="shared" si="708"/>
        <v>528</v>
      </c>
      <c r="AK1961" s="218"/>
      <c r="AL1961" s="229">
        <f t="shared" si="709"/>
        <v>0</v>
      </c>
      <c r="AM1961" s="204"/>
      <c r="AN1961" s="230">
        <v>1</v>
      </c>
      <c r="AO1961" s="231">
        <f>AB1961*AN1961</f>
        <v>0</v>
      </c>
      <c r="AP1961" s="232">
        <v>0.05</v>
      </c>
      <c r="AQ1961" s="233" t="s">
        <v>41</v>
      </c>
      <c r="AR1961" s="234">
        <f>AO1961*AP1961</f>
        <v>0</v>
      </c>
      <c r="AS1961" s="235"/>
      <c r="AT1961" s="236"/>
      <c r="AU1961" s="237"/>
      <c r="AV1961" s="238">
        <v>20</v>
      </c>
      <c r="AW1961" s="239">
        <f>'[1]Nastavení cen'!$H$17</f>
        <v>390</v>
      </c>
      <c r="AX1961" s="240">
        <v>260</v>
      </c>
    </row>
    <row r="1962" spans="1:50" ht="17.25" hidden="1" customHeight="1" x14ac:dyDescent="0.3">
      <c r="A1962" s="213"/>
      <c r="B1962" s="214"/>
      <c r="C1962" s="215"/>
      <c r="D1962" s="186"/>
      <c r="E1962" s="184"/>
      <c r="F1962" s="185"/>
      <c r="G1962" s="186"/>
      <c r="H1962" s="186"/>
      <c r="I1962" s="187"/>
      <c r="J1962" s="188"/>
      <c r="K1962" s="216"/>
      <c r="L1962" s="186"/>
      <c r="M1962" s="186"/>
      <c r="N1962" s="187"/>
      <c r="O1962" s="191"/>
      <c r="P1962" s="481" t="s">
        <v>2042</v>
      </c>
      <c r="Q1962" s="218"/>
      <c r="R1962" s="219">
        <f t="shared" si="704"/>
        <v>0</v>
      </c>
      <c r="S1962" s="219">
        <f t="shared" si="705"/>
        <v>7</v>
      </c>
      <c r="T1962" s="195"/>
      <c r="U1962" s="196">
        <v>4</v>
      </c>
      <c r="V1962" s="89">
        <f t="shared" si="700"/>
        <v>0</v>
      </c>
      <c r="W1962" s="220" t="s">
        <v>2084</v>
      </c>
      <c r="X1962" s="221" t="s">
        <v>2085</v>
      </c>
      <c r="Y1962" s="222" t="s">
        <v>43</v>
      </c>
      <c r="Z1962" s="199"/>
      <c r="AA1962" s="218"/>
      <c r="AB1962" s="223">
        <v>0</v>
      </c>
      <c r="AC1962" s="224" t="s">
        <v>146</v>
      </c>
      <c r="AD1962" s="225">
        <f t="shared" si="706"/>
        <v>130</v>
      </c>
      <c r="AE1962" s="226">
        <f>CEILING(AD1962+AD1962*'[1]Nastavení cen'!$J$17,1)</f>
        <v>190</v>
      </c>
      <c r="AF1962" s="226">
        <f t="shared" si="707"/>
        <v>0</v>
      </c>
      <c r="AG1962" s="241"/>
      <c r="AH1962" s="242"/>
      <c r="AI1962" s="242"/>
      <c r="AJ1962" s="228">
        <f t="shared" si="708"/>
        <v>190</v>
      </c>
      <c r="AK1962" s="218"/>
      <c r="AL1962" s="229">
        <f t="shared" si="709"/>
        <v>0</v>
      </c>
      <c r="AM1962" s="204"/>
      <c r="AN1962" s="230" t="s">
        <v>41</v>
      </c>
      <c r="AO1962" s="231" t="s">
        <v>41</v>
      </c>
      <c r="AP1962" s="245" t="s">
        <v>41</v>
      </c>
      <c r="AQ1962" s="233" t="s">
        <v>41</v>
      </c>
      <c r="AR1962" s="234" t="s">
        <v>41</v>
      </c>
      <c r="AS1962" s="235"/>
      <c r="AT1962" s="236"/>
      <c r="AU1962" s="237"/>
      <c r="AV1962" s="238">
        <v>20</v>
      </c>
      <c r="AW1962" s="239">
        <f>'[1]Nastavení cen'!$H$17</f>
        <v>390</v>
      </c>
      <c r="AX1962" s="240"/>
    </row>
    <row r="1963" spans="1:50" ht="17.25" hidden="1" customHeight="1" x14ac:dyDescent="0.3">
      <c r="A1963" s="213"/>
      <c r="B1963" s="214"/>
      <c r="C1963" s="215"/>
      <c r="D1963" s="186"/>
      <c r="E1963" s="184"/>
      <c r="F1963" s="185"/>
      <c r="G1963" s="186"/>
      <c r="H1963" s="186"/>
      <c r="I1963" s="187"/>
      <c r="J1963" s="188"/>
      <c r="K1963" s="216"/>
      <c r="L1963" s="186"/>
      <c r="M1963" s="186"/>
      <c r="N1963" s="187"/>
      <c r="O1963" s="191"/>
      <c r="P1963" s="481" t="s">
        <v>2042</v>
      </c>
      <c r="Q1963" s="218"/>
      <c r="R1963" s="219">
        <f t="shared" si="704"/>
        <v>0</v>
      </c>
      <c r="S1963" s="219">
        <f t="shared" si="705"/>
        <v>7</v>
      </c>
      <c r="T1963" s="195"/>
      <c r="U1963" s="196">
        <v>1</v>
      </c>
      <c r="V1963" s="89">
        <f t="shared" si="700"/>
        <v>0</v>
      </c>
      <c r="W1963" s="220" t="s">
        <v>2084</v>
      </c>
      <c r="X1963" s="221" t="s">
        <v>2086</v>
      </c>
      <c r="Y1963" s="222" t="s">
        <v>2087</v>
      </c>
      <c r="Z1963" s="199"/>
      <c r="AA1963" s="199"/>
      <c r="AB1963" s="223">
        <v>0</v>
      </c>
      <c r="AC1963" s="224" t="s">
        <v>40</v>
      </c>
      <c r="AD1963" s="225">
        <f t="shared" si="706"/>
        <v>169</v>
      </c>
      <c r="AE1963" s="226">
        <f>CEILING(AD1963+AD1963*'[1]Nastavení cen'!$J$17,1)</f>
        <v>247</v>
      </c>
      <c r="AF1963" s="226">
        <f t="shared" si="707"/>
        <v>0</v>
      </c>
      <c r="AG1963" s="241">
        <f>CEILING(AX1963+(AX1963*'[1]Nastavení cen'!$G$17),1)</f>
        <v>264</v>
      </c>
      <c r="AH1963" s="242">
        <f>CEILING(AG1963*'[1]Nastavení cen'!$K$17,1)+AG1963</f>
        <v>344</v>
      </c>
      <c r="AI1963" s="242">
        <f>(AB1963*AH1963)</f>
        <v>0</v>
      </c>
      <c r="AJ1963" s="228">
        <f t="shared" si="708"/>
        <v>591</v>
      </c>
      <c r="AK1963" s="218"/>
      <c r="AL1963" s="229">
        <f t="shared" si="709"/>
        <v>0</v>
      </c>
      <c r="AM1963" s="204"/>
      <c r="AN1963" s="230">
        <v>0.1</v>
      </c>
      <c r="AO1963" s="231">
        <f>AB1963*AN1963</f>
        <v>0</v>
      </c>
      <c r="AP1963" s="232">
        <v>0.05</v>
      </c>
      <c r="AQ1963" s="233" t="s">
        <v>41</v>
      </c>
      <c r="AR1963" s="234">
        <f>AO1963*AP1963</f>
        <v>0</v>
      </c>
      <c r="AS1963" s="235"/>
      <c r="AT1963" s="236"/>
      <c r="AU1963" s="237"/>
      <c r="AV1963" s="238">
        <v>26</v>
      </c>
      <c r="AW1963" s="239">
        <f>'[1]Nastavení cen'!$H$17</f>
        <v>390</v>
      </c>
      <c r="AX1963" s="240">
        <v>264</v>
      </c>
    </row>
    <row r="1964" spans="1:50" ht="17.25" hidden="1" customHeight="1" x14ac:dyDescent="0.3">
      <c r="A1964" s="213"/>
      <c r="B1964" s="214"/>
      <c r="C1964" s="215"/>
      <c r="D1964" s="186"/>
      <c r="E1964" s="184"/>
      <c r="F1964" s="185"/>
      <c r="G1964" s="186"/>
      <c r="H1964" s="186"/>
      <c r="I1964" s="187"/>
      <c r="J1964" s="188"/>
      <c r="K1964" s="216"/>
      <c r="L1964" s="186"/>
      <c r="M1964" s="186"/>
      <c r="N1964" s="187"/>
      <c r="O1964" s="191"/>
      <c r="P1964" s="481" t="s">
        <v>2042</v>
      </c>
      <c r="Q1964" s="218"/>
      <c r="R1964" s="219">
        <f t="shared" si="704"/>
        <v>0</v>
      </c>
      <c r="S1964" s="219">
        <f t="shared" si="705"/>
        <v>7</v>
      </c>
      <c r="T1964" s="195"/>
      <c r="U1964" s="196">
        <v>4</v>
      </c>
      <c r="V1964" s="89">
        <f t="shared" si="700"/>
        <v>0</v>
      </c>
      <c r="W1964" s="220" t="s">
        <v>2084</v>
      </c>
      <c r="X1964" s="221" t="s">
        <v>2086</v>
      </c>
      <c r="Y1964" s="222" t="s">
        <v>43</v>
      </c>
      <c r="Z1964" s="199"/>
      <c r="AA1964" s="218"/>
      <c r="AB1964" s="223">
        <v>0</v>
      </c>
      <c r="AC1964" s="224" t="s">
        <v>40</v>
      </c>
      <c r="AD1964" s="225">
        <f t="shared" si="706"/>
        <v>169</v>
      </c>
      <c r="AE1964" s="226">
        <f>CEILING(AD1964+AD1964*'[1]Nastavení cen'!$J$17,1)</f>
        <v>247</v>
      </c>
      <c r="AF1964" s="226">
        <f t="shared" si="707"/>
        <v>0</v>
      </c>
      <c r="AG1964" s="241"/>
      <c r="AH1964" s="242"/>
      <c r="AI1964" s="242"/>
      <c r="AJ1964" s="228">
        <f t="shared" si="708"/>
        <v>247</v>
      </c>
      <c r="AK1964" s="218"/>
      <c r="AL1964" s="229">
        <f t="shared" si="709"/>
        <v>0</v>
      </c>
      <c r="AM1964" s="204"/>
      <c r="AN1964" s="230" t="s">
        <v>41</v>
      </c>
      <c r="AO1964" s="231" t="s">
        <v>41</v>
      </c>
      <c r="AP1964" s="245" t="s">
        <v>41</v>
      </c>
      <c r="AQ1964" s="233" t="s">
        <v>41</v>
      </c>
      <c r="AR1964" s="234" t="s">
        <v>41</v>
      </c>
      <c r="AS1964" s="235"/>
      <c r="AT1964" s="236"/>
      <c r="AU1964" s="237"/>
      <c r="AV1964" s="238">
        <v>26</v>
      </c>
      <c r="AW1964" s="239">
        <f>'[1]Nastavení cen'!$H$17</f>
        <v>390</v>
      </c>
      <c r="AX1964" s="240"/>
    </row>
    <row r="1965" spans="1:50" ht="17.25" hidden="1" customHeight="1" x14ac:dyDescent="0.3">
      <c r="A1965" s="213"/>
      <c r="B1965" s="214"/>
      <c r="C1965" s="215"/>
      <c r="D1965" s="186"/>
      <c r="E1965" s="184"/>
      <c r="F1965" s="185"/>
      <c r="G1965" s="186"/>
      <c r="H1965" s="186"/>
      <c r="I1965" s="187"/>
      <c r="J1965" s="188"/>
      <c r="K1965" s="216"/>
      <c r="L1965" s="186"/>
      <c r="M1965" s="186"/>
      <c r="N1965" s="187"/>
      <c r="O1965" s="191"/>
      <c r="P1965" s="481" t="s">
        <v>2042</v>
      </c>
      <c r="Q1965" s="218"/>
      <c r="R1965" s="219">
        <f t="shared" si="704"/>
        <v>0</v>
      </c>
      <c r="S1965" s="219">
        <f t="shared" si="705"/>
        <v>7</v>
      </c>
      <c r="T1965" s="195"/>
      <c r="U1965" s="196">
        <v>1</v>
      </c>
      <c r="V1965" s="89">
        <f t="shared" si="700"/>
        <v>0</v>
      </c>
      <c r="W1965" s="220" t="s">
        <v>2084</v>
      </c>
      <c r="X1965" s="221" t="s">
        <v>2088</v>
      </c>
      <c r="Y1965" s="222" t="s">
        <v>2089</v>
      </c>
      <c r="Z1965" s="199"/>
      <c r="AA1965" s="218"/>
      <c r="AB1965" s="223">
        <v>0</v>
      </c>
      <c r="AC1965" s="224" t="s">
        <v>40</v>
      </c>
      <c r="AD1965" s="225">
        <f t="shared" si="706"/>
        <v>169</v>
      </c>
      <c r="AE1965" s="226">
        <f>CEILING(AD1965+AD1965*'[1]Nastavení cen'!$J$17,1)</f>
        <v>247</v>
      </c>
      <c r="AF1965" s="226">
        <f t="shared" si="707"/>
        <v>0</v>
      </c>
      <c r="AG1965" s="241">
        <f>CEILING(AX1965+(AX1965*'[1]Nastavení cen'!$G$17),1)</f>
        <v>160</v>
      </c>
      <c r="AH1965" s="242">
        <f>CEILING(AG1965*'[1]Nastavení cen'!$K$17,1)+AG1965</f>
        <v>208</v>
      </c>
      <c r="AI1965" s="242">
        <f>(AB1965*AH1965)</f>
        <v>0</v>
      </c>
      <c r="AJ1965" s="228">
        <f t="shared" si="708"/>
        <v>455</v>
      </c>
      <c r="AK1965" s="218"/>
      <c r="AL1965" s="229">
        <f t="shared" si="709"/>
        <v>0</v>
      </c>
      <c r="AM1965" s="204"/>
      <c r="AN1965" s="230">
        <v>0.1</v>
      </c>
      <c r="AO1965" s="231">
        <f>AB1965*AN1965</f>
        <v>0</v>
      </c>
      <c r="AP1965" s="232">
        <v>0.05</v>
      </c>
      <c r="AQ1965" s="233" t="s">
        <v>41</v>
      </c>
      <c r="AR1965" s="234">
        <f>AO1965*AP1965</f>
        <v>0</v>
      </c>
      <c r="AS1965" s="235"/>
      <c r="AT1965" s="236"/>
      <c r="AU1965" s="237"/>
      <c r="AV1965" s="238">
        <v>26</v>
      </c>
      <c r="AW1965" s="239">
        <f>'[1]Nastavení cen'!$H$17</f>
        <v>390</v>
      </c>
      <c r="AX1965" s="240">
        <v>160</v>
      </c>
    </row>
    <row r="1966" spans="1:50" ht="17.25" hidden="1" customHeight="1" x14ac:dyDescent="0.3">
      <c r="A1966" s="213"/>
      <c r="B1966" s="214"/>
      <c r="C1966" s="215"/>
      <c r="D1966" s="186"/>
      <c r="E1966" s="184"/>
      <c r="F1966" s="185"/>
      <c r="G1966" s="186"/>
      <c r="H1966" s="186"/>
      <c r="I1966" s="187"/>
      <c r="J1966" s="188"/>
      <c r="K1966" s="216"/>
      <c r="L1966" s="186"/>
      <c r="M1966" s="186"/>
      <c r="N1966" s="187"/>
      <c r="O1966" s="191"/>
      <c r="P1966" s="481" t="s">
        <v>2042</v>
      </c>
      <c r="Q1966" s="218"/>
      <c r="R1966" s="219">
        <f t="shared" si="704"/>
        <v>0</v>
      </c>
      <c r="S1966" s="219">
        <f t="shared" si="705"/>
        <v>7</v>
      </c>
      <c r="T1966" s="195"/>
      <c r="U1966" s="196">
        <v>4</v>
      </c>
      <c r="V1966" s="89">
        <f t="shared" si="700"/>
        <v>0</v>
      </c>
      <c r="W1966" s="220" t="s">
        <v>2084</v>
      </c>
      <c r="X1966" s="221" t="s">
        <v>2088</v>
      </c>
      <c r="Y1966" s="222" t="s">
        <v>43</v>
      </c>
      <c r="Z1966" s="199"/>
      <c r="AA1966" s="218"/>
      <c r="AB1966" s="223">
        <v>0</v>
      </c>
      <c r="AC1966" s="224" t="s">
        <v>40</v>
      </c>
      <c r="AD1966" s="225">
        <f t="shared" si="706"/>
        <v>169</v>
      </c>
      <c r="AE1966" s="226">
        <f>CEILING(AD1966+AD1966*'[1]Nastavení cen'!$J$17,1)</f>
        <v>247</v>
      </c>
      <c r="AF1966" s="226">
        <f t="shared" si="707"/>
        <v>0</v>
      </c>
      <c r="AG1966" s="241"/>
      <c r="AH1966" s="242"/>
      <c r="AI1966" s="242"/>
      <c r="AJ1966" s="228">
        <f t="shared" si="708"/>
        <v>247</v>
      </c>
      <c r="AK1966" s="218"/>
      <c r="AL1966" s="229">
        <f t="shared" si="709"/>
        <v>0</v>
      </c>
      <c r="AM1966" s="204"/>
      <c r="AN1966" s="230" t="s">
        <v>41</v>
      </c>
      <c r="AO1966" s="231" t="s">
        <v>41</v>
      </c>
      <c r="AP1966" s="245" t="s">
        <v>41</v>
      </c>
      <c r="AQ1966" s="233" t="s">
        <v>41</v>
      </c>
      <c r="AR1966" s="234" t="s">
        <v>41</v>
      </c>
      <c r="AS1966" s="235"/>
      <c r="AT1966" s="236"/>
      <c r="AU1966" s="237"/>
      <c r="AV1966" s="238">
        <v>26</v>
      </c>
      <c r="AW1966" s="239">
        <f>'[1]Nastavení cen'!$H$17</f>
        <v>390</v>
      </c>
      <c r="AX1966" s="240"/>
    </row>
    <row r="1967" spans="1:50" ht="17.25" hidden="1" customHeight="1" x14ac:dyDescent="0.3">
      <c r="A1967" s="213"/>
      <c r="B1967" s="214"/>
      <c r="C1967" s="215"/>
      <c r="D1967" s="186"/>
      <c r="E1967" s="184"/>
      <c r="F1967" s="185"/>
      <c r="G1967" s="186"/>
      <c r="H1967" s="186"/>
      <c r="I1967" s="187"/>
      <c r="J1967" s="188"/>
      <c r="K1967" s="216"/>
      <c r="L1967" s="186"/>
      <c r="M1967" s="186"/>
      <c r="N1967" s="187"/>
      <c r="O1967" s="191"/>
      <c r="P1967" s="481" t="s">
        <v>2042</v>
      </c>
      <c r="Q1967" s="218"/>
      <c r="R1967" s="219">
        <f t="shared" si="704"/>
        <v>0</v>
      </c>
      <c r="S1967" s="219">
        <f t="shared" si="705"/>
        <v>7</v>
      </c>
      <c r="T1967" s="195"/>
      <c r="U1967" s="196">
        <v>1</v>
      </c>
      <c r="V1967" s="89">
        <f t="shared" si="700"/>
        <v>0</v>
      </c>
      <c r="W1967" s="220" t="s">
        <v>2084</v>
      </c>
      <c r="X1967" s="221" t="s">
        <v>2090</v>
      </c>
      <c r="Y1967" s="222" t="s">
        <v>2091</v>
      </c>
      <c r="Z1967" s="199"/>
      <c r="AA1967" s="199"/>
      <c r="AB1967" s="223">
        <v>0</v>
      </c>
      <c r="AC1967" s="224" t="s">
        <v>40</v>
      </c>
      <c r="AD1967" s="225">
        <f t="shared" si="706"/>
        <v>254</v>
      </c>
      <c r="AE1967" s="226">
        <f>CEILING(AD1967+AD1967*'[1]Nastavení cen'!$J$17,1)</f>
        <v>371</v>
      </c>
      <c r="AF1967" s="226">
        <f t="shared" si="707"/>
        <v>0</v>
      </c>
      <c r="AG1967" s="241">
        <f>CEILING(AX1967+(AX1967*'[1]Nastavení cen'!$G$17),1)</f>
        <v>462</v>
      </c>
      <c r="AH1967" s="242">
        <f>CEILING(AG1967*'[1]Nastavení cen'!$K$17,1)+AG1967</f>
        <v>601</v>
      </c>
      <c r="AI1967" s="242">
        <f>(AB1967*AH1967)</f>
        <v>0</v>
      </c>
      <c r="AJ1967" s="228">
        <f t="shared" si="708"/>
        <v>972</v>
      </c>
      <c r="AK1967" s="218"/>
      <c r="AL1967" s="229">
        <f t="shared" si="709"/>
        <v>0</v>
      </c>
      <c r="AM1967" s="204"/>
      <c r="AN1967" s="230">
        <v>0.1</v>
      </c>
      <c r="AO1967" s="231">
        <f>AB1967*AN1967</f>
        <v>0</v>
      </c>
      <c r="AP1967" s="232">
        <v>0.05</v>
      </c>
      <c r="AQ1967" s="233" t="s">
        <v>41</v>
      </c>
      <c r="AR1967" s="234">
        <f>AO1967*AP1967</f>
        <v>0</v>
      </c>
      <c r="AS1967" s="235"/>
      <c r="AT1967" s="236"/>
      <c r="AU1967" s="237"/>
      <c r="AV1967" s="238">
        <v>39</v>
      </c>
      <c r="AW1967" s="239">
        <f>'[1]Nastavení cen'!$H$17</f>
        <v>390</v>
      </c>
      <c r="AX1967" s="240">
        <v>462</v>
      </c>
    </row>
    <row r="1968" spans="1:50" ht="17.25" hidden="1" customHeight="1" x14ac:dyDescent="0.3">
      <c r="A1968" s="213"/>
      <c r="B1968" s="214"/>
      <c r="C1968" s="215"/>
      <c r="D1968" s="186"/>
      <c r="E1968" s="184"/>
      <c r="F1968" s="185"/>
      <c r="G1968" s="186"/>
      <c r="H1968" s="186"/>
      <c r="I1968" s="187"/>
      <c r="J1968" s="188"/>
      <c r="K1968" s="216"/>
      <c r="L1968" s="186"/>
      <c r="M1968" s="186"/>
      <c r="N1968" s="187"/>
      <c r="O1968" s="191"/>
      <c r="P1968" s="481" t="s">
        <v>2042</v>
      </c>
      <c r="Q1968" s="218"/>
      <c r="R1968" s="219">
        <f t="shared" si="704"/>
        <v>0</v>
      </c>
      <c r="S1968" s="219">
        <f t="shared" si="705"/>
        <v>7</v>
      </c>
      <c r="T1968" s="195"/>
      <c r="U1968" s="196">
        <v>4</v>
      </c>
      <c r="V1968" s="89">
        <f t="shared" si="700"/>
        <v>0</v>
      </c>
      <c r="W1968" s="220" t="s">
        <v>2084</v>
      </c>
      <c r="X1968" s="221" t="s">
        <v>2090</v>
      </c>
      <c r="Y1968" s="222" t="s">
        <v>43</v>
      </c>
      <c r="Z1968" s="199"/>
      <c r="AA1968" s="218"/>
      <c r="AB1968" s="223">
        <v>0</v>
      </c>
      <c r="AC1968" s="224" t="s">
        <v>40</v>
      </c>
      <c r="AD1968" s="225">
        <f t="shared" si="706"/>
        <v>254</v>
      </c>
      <c r="AE1968" s="226">
        <f>CEILING(AD1968+AD1968*'[1]Nastavení cen'!$J$17,1)</f>
        <v>371</v>
      </c>
      <c r="AF1968" s="226">
        <f t="shared" si="707"/>
        <v>0</v>
      </c>
      <c r="AG1968" s="241"/>
      <c r="AH1968" s="242"/>
      <c r="AI1968" s="242"/>
      <c r="AJ1968" s="228">
        <f t="shared" si="708"/>
        <v>371</v>
      </c>
      <c r="AK1968" s="218"/>
      <c r="AL1968" s="229">
        <f t="shared" si="709"/>
        <v>0</v>
      </c>
      <c r="AM1968" s="204"/>
      <c r="AN1968" s="230" t="s">
        <v>41</v>
      </c>
      <c r="AO1968" s="231" t="s">
        <v>41</v>
      </c>
      <c r="AP1968" s="245" t="s">
        <v>41</v>
      </c>
      <c r="AQ1968" s="233" t="s">
        <v>41</v>
      </c>
      <c r="AR1968" s="234" t="s">
        <v>41</v>
      </c>
      <c r="AS1968" s="235"/>
      <c r="AT1968" s="236"/>
      <c r="AU1968" s="237"/>
      <c r="AV1968" s="238">
        <v>39</v>
      </c>
      <c r="AW1968" s="239">
        <f>'[1]Nastavení cen'!$H$17</f>
        <v>390</v>
      </c>
      <c r="AX1968" s="240"/>
    </row>
    <row r="1969" spans="1:50" ht="17.25" hidden="1" customHeight="1" x14ac:dyDescent="0.3">
      <c r="A1969" s="213"/>
      <c r="B1969" s="214"/>
      <c r="C1969" s="215"/>
      <c r="D1969" s="186"/>
      <c r="E1969" s="184"/>
      <c r="F1969" s="185"/>
      <c r="G1969" s="186"/>
      <c r="H1969" s="186"/>
      <c r="I1969" s="187"/>
      <c r="J1969" s="188"/>
      <c r="K1969" s="216"/>
      <c r="L1969" s="186"/>
      <c r="M1969" s="186"/>
      <c r="N1969" s="187"/>
      <c r="O1969" s="191"/>
      <c r="P1969" s="481" t="s">
        <v>2042</v>
      </c>
      <c r="Q1969" s="218"/>
      <c r="R1969" s="219">
        <f t="shared" si="704"/>
        <v>0</v>
      </c>
      <c r="S1969" s="219">
        <f t="shared" si="705"/>
        <v>7</v>
      </c>
      <c r="T1969" s="195"/>
      <c r="U1969" s="196">
        <v>1</v>
      </c>
      <c r="V1969" s="89">
        <f t="shared" si="700"/>
        <v>0</v>
      </c>
      <c r="W1969" s="220" t="s">
        <v>2084</v>
      </c>
      <c r="X1969" s="221" t="s">
        <v>2092</v>
      </c>
      <c r="Y1969" s="222" t="s">
        <v>2067</v>
      </c>
      <c r="Z1969" s="199"/>
      <c r="AA1969" s="218"/>
      <c r="AB1969" s="223">
        <v>0</v>
      </c>
      <c r="AC1969" s="224" t="s">
        <v>146</v>
      </c>
      <c r="AD1969" s="225">
        <f t="shared" si="706"/>
        <v>124</v>
      </c>
      <c r="AE1969" s="226">
        <f>CEILING(AD1969+AD1969*'[1]Nastavení cen'!$J$17,1)</f>
        <v>182</v>
      </c>
      <c r="AF1969" s="226">
        <f t="shared" si="707"/>
        <v>0</v>
      </c>
      <c r="AG1969" s="241">
        <f>CEILING(AX1969+(AX1969*'[1]Nastavení cen'!$G$17),1)</f>
        <v>200</v>
      </c>
      <c r="AH1969" s="242">
        <f>CEILING(AG1969*'[1]Nastavení cen'!$K$17,1)+AG1969</f>
        <v>260</v>
      </c>
      <c r="AI1969" s="242">
        <f>(AB1969*AH1969)</f>
        <v>0</v>
      </c>
      <c r="AJ1969" s="228">
        <f t="shared" si="708"/>
        <v>442</v>
      </c>
      <c r="AK1969" s="218"/>
      <c r="AL1969" s="229">
        <f t="shared" si="709"/>
        <v>0</v>
      </c>
      <c r="AM1969" s="204"/>
      <c r="AN1969" s="230">
        <v>0.7</v>
      </c>
      <c r="AO1969" s="231">
        <f>AB1969*AN1969</f>
        <v>0</v>
      </c>
      <c r="AP1969" s="232">
        <v>0.05</v>
      </c>
      <c r="AQ1969" s="233" t="s">
        <v>41</v>
      </c>
      <c r="AR1969" s="234">
        <f>AO1969*AP1969</f>
        <v>0</v>
      </c>
      <c r="AS1969" s="235"/>
      <c r="AT1969" s="236"/>
      <c r="AU1969" s="237"/>
      <c r="AV1969" s="238">
        <v>19</v>
      </c>
      <c r="AW1969" s="239">
        <f>'[1]Nastavení cen'!$H$17</f>
        <v>390</v>
      </c>
      <c r="AX1969" s="240">
        <v>200</v>
      </c>
    </row>
    <row r="1970" spans="1:50" ht="17.25" hidden="1" customHeight="1" x14ac:dyDescent="0.3">
      <c r="A1970" s="213"/>
      <c r="B1970" s="214"/>
      <c r="C1970" s="215"/>
      <c r="D1970" s="186"/>
      <c r="E1970" s="184"/>
      <c r="F1970" s="185"/>
      <c r="G1970" s="186"/>
      <c r="H1970" s="186"/>
      <c r="I1970" s="187"/>
      <c r="J1970" s="188"/>
      <c r="K1970" s="216"/>
      <c r="L1970" s="186"/>
      <c r="M1970" s="186"/>
      <c r="N1970" s="187"/>
      <c r="O1970" s="191"/>
      <c r="P1970" s="481" t="s">
        <v>2042</v>
      </c>
      <c r="Q1970" s="218"/>
      <c r="R1970" s="219">
        <f t="shared" si="704"/>
        <v>0</v>
      </c>
      <c r="S1970" s="219">
        <f t="shared" si="705"/>
        <v>7</v>
      </c>
      <c r="T1970" s="195"/>
      <c r="U1970" s="196">
        <v>4</v>
      </c>
      <c r="V1970" s="89">
        <f t="shared" si="700"/>
        <v>0</v>
      </c>
      <c r="W1970" s="220" t="s">
        <v>2084</v>
      </c>
      <c r="X1970" s="221" t="s">
        <v>2092</v>
      </c>
      <c r="Y1970" s="222" t="s">
        <v>43</v>
      </c>
      <c r="Z1970" s="199"/>
      <c r="AA1970" s="218"/>
      <c r="AB1970" s="223">
        <v>0</v>
      </c>
      <c r="AC1970" s="224" t="s">
        <v>146</v>
      </c>
      <c r="AD1970" s="225">
        <f t="shared" si="706"/>
        <v>124</v>
      </c>
      <c r="AE1970" s="226">
        <f>CEILING(AD1970+AD1970*'[1]Nastavení cen'!$J$17,1)</f>
        <v>182</v>
      </c>
      <c r="AF1970" s="226">
        <f t="shared" si="707"/>
        <v>0</v>
      </c>
      <c r="AG1970" s="241"/>
      <c r="AH1970" s="242"/>
      <c r="AI1970" s="242"/>
      <c r="AJ1970" s="228">
        <f t="shared" si="708"/>
        <v>182</v>
      </c>
      <c r="AK1970" s="218"/>
      <c r="AL1970" s="229">
        <f t="shared" si="709"/>
        <v>0</v>
      </c>
      <c r="AM1970" s="204"/>
      <c r="AN1970" s="230" t="s">
        <v>41</v>
      </c>
      <c r="AO1970" s="231" t="s">
        <v>41</v>
      </c>
      <c r="AP1970" s="245" t="s">
        <v>41</v>
      </c>
      <c r="AQ1970" s="233" t="s">
        <v>41</v>
      </c>
      <c r="AR1970" s="234" t="s">
        <v>41</v>
      </c>
      <c r="AS1970" s="235"/>
      <c r="AT1970" s="236"/>
      <c r="AU1970" s="237"/>
      <c r="AV1970" s="238">
        <v>19</v>
      </c>
      <c r="AW1970" s="239">
        <f>'[1]Nastavení cen'!$H$17</f>
        <v>390</v>
      </c>
      <c r="AX1970" s="240"/>
    </row>
    <row r="1971" spans="1:50" ht="17.25" hidden="1" customHeight="1" x14ac:dyDescent="0.3">
      <c r="A1971" s="213"/>
      <c r="B1971" s="214"/>
      <c r="C1971" s="215"/>
      <c r="D1971" s="186"/>
      <c r="E1971" s="184"/>
      <c r="F1971" s="185"/>
      <c r="G1971" s="186"/>
      <c r="H1971" s="186"/>
      <c r="I1971" s="187"/>
      <c r="J1971" s="188"/>
      <c r="K1971" s="216"/>
      <c r="L1971" s="186"/>
      <c r="M1971" s="186"/>
      <c r="N1971" s="187"/>
      <c r="O1971" s="191"/>
      <c r="P1971" s="481" t="s">
        <v>2042</v>
      </c>
      <c r="Q1971" s="218"/>
      <c r="R1971" s="219">
        <f t="shared" si="704"/>
        <v>0</v>
      </c>
      <c r="S1971" s="219">
        <f t="shared" si="705"/>
        <v>7</v>
      </c>
      <c r="T1971" s="195"/>
      <c r="U1971" s="196">
        <v>1</v>
      </c>
      <c r="V1971" s="89">
        <f t="shared" si="700"/>
        <v>0</v>
      </c>
      <c r="W1971" s="220" t="s">
        <v>2084</v>
      </c>
      <c r="X1971" s="221" t="s">
        <v>2093</v>
      </c>
      <c r="Y1971" s="222" t="s">
        <v>2094</v>
      </c>
      <c r="Z1971" s="199"/>
      <c r="AA1971" s="218"/>
      <c r="AB1971" s="223">
        <v>0</v>
      </c>
      <c r="AC1971" s="224" t="s">
        <v>40</v>
      </c>
      <c r="AD1971" s="225">
        <f t="shared" si="706"/>
        <v>163</v>
      </c>
      <c r="AE1971" s="226">
        <f>CEILING(AD1971+AD1971*'[1]Nastavení cen'!$J$17,1)</f>
        <v>238</v>
      </c>
      <c r="AF1971" s="226">
        <f t="shared" si="707"/>
        <v>0</v>
      </c>
      <c r="AG1971" s="241">
        <f>CEILING(AX1971+(AX1971*'[1]Nastavení cen'!$G$17),1)</f>
        <v>132</v>
      </c>
      <c r="AH1971" s="242">
        <f>CEILING(AG1971*'[1]Nastavení cen'!$K$17,1)+AG1971</f>
        <v>172</v>
      </c>
      <c r="AI1971" s="242">
        <f>(AB1971*AH1971)</f>
        <v>0</v>
      </c>
      <c r="AJ1971" s="228">
        <f t="shared" si="708"/>
        <v>410</v>
      </c>
      <c r="AK1971" s="218"/>
      <c r="AL1971" s="229">
        <f t="shared" si="709"/>
        <v>0</v>
      </c>
      <c r="AM1971" s="204"/>
      <c r="AN1971" s="230">
        <v>0.08</v>
      </c>
      <c r="AO1971" s="231">
        <f>AB1971*AN1971</f>
        <v>0</v>
      </c>
      <c r="AP1971" s="232">
        <v>0.05</v>
      </c>
      <c r="AQ1971" s="233" t="s">
        <v>41</v>
      </c>
      <c r="AR1971" s="234">
        <f>AO1971*AP1971</f>
        <v>0</v>
      </c>
      <c r="AS1971" s="235"/>
      <c r="AT1971" s="236"/>
      <c r="AU1971" s="237"/>
      <c r="AV1971" s="238">
        <v>25</v>
      </c>
      <c r="AW1971" s="239">
        <f>'[1]Nastavení cen'!$H$17</f>
        <v>390</v>
      </c>
      <c r="AX1971" s="240">
        <v>132</v>
      </c>
    </row>
    <row r="1972" spans="1:50" ht="17.25" hidden="1" customHeight="1" x14ac:dyDescent="0.3">
      <c r="A1972" s="213"/>
      <c r="B1972" s="214"/>
      <c r="C1972" s="215"/>
      <c r="D1972" s="186"/>
      <c r="E1972" s="184"/>
      <c r="F1972" s="185"/>
      <c r="G1972" s="186"/>
      <c r="H1972" s="186"/>
      <c r="I1972" s="187"/>
      <c r="J1972" s="188"/>
      <c r="K1972" s="216"/>
      <c r="L1972" s="186"/>
      <c r="M1972" s="186"/>
      <c r="N1972" s="187"/>
      <c r="O1972" s="191"/>
      <c r="P1972" s="481" t="s">
        <v>2042</v>
      </c>
      <c r="Q1972" s="218"/>
      <c r="R1972" s="219">
        <f t="shared" si="704"/>
        <v>0</v>
      </c>
      <c r="S1972" s="219">
        <f t="shared" si="705"/>
        <v>7</v>
      </c>
      <c r="T1972" s="195"/>
      <c r="U1972" s="196">
        <v>4</v>
      </c>
      <c r="V1972" s="89">
        <f t="shared" si="700"/>
        <v>0</v>
      </c>
      <c r="W1972" s="220" t="s">
        <v>2084</v>
      </c>
      <c r="X1972" s="221" t="s">
        <v>2093</v>
      </c>
      <c r="Y1972" s="222" t="s">
        <v>43</v>
      </c>
      <c r="Z1972" s="199"/>
      <c r="AA1972" s="218"/>
      <c r="AB1972" s="223">
        <v>0</v>
      </c>
      <c r="AC1972" s="224" t="s">
        <v>40</v>
      </c>
      <c r="AD1972" s="225">
        <f t="shared" si="706"/>
        <v>163</v>
      </c>
      <c r="AE1972" s="226">
        <f>CEILING(AD1972+AD1972*'[1]Nastavení cen'!$J$17,1)</f>
        <v>238</v>
      </c>
      <c r="AF1972" s="226">
        <f t="shared" si="707"/>
        <v>0</v>
      </c>
      <c r="AG1972" s="241"/>
      <c r="AH1972" s="242"/>
      <c r="AI1972" s="242"/>
      <c r="AJ1972" s="228">
        <f t="shared" si="708"/>
        <v>238</v>
      </c>
      <c r="AK1972" s="218"/>
      <c r="AL1972" s="229">
        <f t="shared" si="709"/>
        <v>0</v>
      </c>
      <c r="AM1972" s="204"/>
      <c r="AN1972" s="230" t="s">
        <v>41</v>
      </c>
      <c r="AO1972" s="231" t="s">
        <v>41</v>
      </c>
      <c r="AP1972" s="245" t="s">
        <v>41</v>
      </c>
      <c r="AQ1972" s="233" t="s">
        <v>41</v>
      </c>
      <c r="AR1972" s="234" t="s">
        <v>41</v>
      </c>
      <c r="AS1972" s="235"/>
      <c r="AT1972" s="236"/>
      <c r="AU1972" s="237"/>
      <c r="AV1972" s="238">
        <v>25</v>
      </c>
      <c r="AW1972" s="239">
        <f>'[1]Nastavení cen'!$H$17</f>
        <v>390</v>
      </c>
      <c r="AX1972" s="240"/>
    </row>
    <row r="1973" spans="1:50" ht="17.25" hidden="1" customHeight="1" x14ac:dyDescent="0.3">
      <c r="A1973" s="213"/>
      <c r="B1973" s="214"/>
      <c r="C1973" s="215"/>
      <c r="D1973" s="186"/>
      <c r="E1973" s="184"/>
      <c r="F1973" s="185"/>
      <c r="G1973" s="186"/>
      <c r="H1973" s="186"/>
      <c r="I1973" s="187"/>
      <c r="J1973" s="188"/>
      <c r="K1973" s="216"/>
      <c r="L1973" s="186"/>
      <c r="M1973" s="186"/>
      <c r="N1973" s="187"/>
      <c r="O1973" s="191"/>
      <c r="P1973" s="481" t="s">
        <v>2042</v>
      </c>
      <c r="Q1973" s="218"/>
      <c r="R1973" s="219">
        <f t="shared" si="704"/>
        <v>0</v>
      </c>
      <c r="S1973" s="219">
        <f t="shared" si="705"/>
        <v>7</v>
      </c>
      <c r="T1973" s="195"/>
      <c r="U1973" s="196">
        <v>1</v>
      </c>
      <c r="V1973" s="89">
        <f t="shared" si="700"/>
        <v>0</v>
      </c>
      <c r="W1973" s="220" t="s">
        <v>2084</v>
      </c>
      <c r="X1973" s="221" t="s">
        <v>2095</v>
      </c>
      <c r="Y1973" s="222" t="s">
        <v>2096</v>
      </c>
      <c r="Z1973" s="199"/>
      <c r="AA1973" s="218"/>
      <c r="AB1973" s="223">
        <v>0</v>
      </c>
      <c r="AC1973" s="224" t="s">
        <v>40</v>
      </c>
      <c r="AD1973" s="225">
        <f t="shared" si="706"/>
        <v>163</v>
      </c>
      <c r="AE1973" s="226">
        <f>CEILING(AD1973+AD1973*'[1]Nastavení cen'!$J$17,1)</f>
        <v>238</v>
      </c>
      <c r="AF1973" s="226">
        <f t="shared" si="707"/>
        <v>0</v>
      </c>
      <c r="AG1973" s="241">
        <f>CEILING(AX1973+(AX1973*'[1]Nastavení cen'!$G$17),1)</f>
        <v>88</v>
      </c>
      <c r="AH1973" s="242">
        <f>CEILING(AG1973*'[1]Nastavení cen'!$K$17,1)+AG1973</f>
        <v>115</v>
      </c>
      <c r="AI1973" s="242">
        <f>(AB1973*AH1973)</f>
        <v>0</v>
      </c>
      <c r="AJ1973" s="228">
        <f t="shared" si="708"/>
        <v>353</v>
      </c>
      <c r="AK1973" s="218"/>
      <c r="AL1973" s="229">
        <f t="shared" si="709"/>
        <v>0</v>
      </c>
      <c r="AM1973" s="204"/>
      <c r="AN1973" s="230">
        <v>0.08</v>
      </c>
      <c r="AO1973" s="231">
        <f>AB1973*AN1973</f>
        <v>0</v>
      </c>
      <c r="AP1973" s="232">
        <v>0.05</v>
      </c>
      <c r="AQ1973" s="233" t="s">
        <v>41</v>
      </c>
      <c r="AR1973" s="234">
        <f>AO1973*AP1973</f>
        <v>0</v>
      </c>
      <c r="AS1973" s="235"/>
      <c r="AT1973" s="236"/>
      <c r="AU1973" s="237"/>
      <c r="AV1973" s="238">
        <v>25</v>
      </c>
      <c r="AW1973" s="239">
        <f>'[1]Nastavení cen'!$H$17</f>
        <v>390</v>
      </c>
      <c r="AX1973" s="240">
        <v>88</v>
      </c>
    </row>
    <row r="1974" spans="1:50" ht="17.25" hidden="1" customHeight="1" x14ac:dyDescent="0.3">
      <c r="A1974" s="213"/>
      <c r="B1974" s="214"/>
      <c r="C1974" s="215"/>
      <c r="D1974" s="186"/>
      <c r="E1974" s="184"/>
      <c r="F1974" s="185"/>
      <c r="G1974" s="186"/>
      <c r="H1974" s="186"/>
      <c r="I1974" s="187"/>
      <c r="J1974" s="188"/>
      <c r="K1974" s="216"/>
      <c r="L1974" s="186"/>
      <c r="M1974" s="186"/>
      <c r="N1974" s="187"/>
      <c r="O1974" s="191"/>
      <c r="P1974" s="481" t="s">
        <v>2042</v>
      </c>
      <c r="Q1974" s="218"/>
      <c r="R1974" s="219">
        <f t="shared" si="704"/>
        <v>0</v>
      </c>
      <c r="S1974" s="219">
        <f t="shared" si="705"/>
        <v>7</v>
      </c>
      <c r="T1974" s="195"/>
      <c r="U1974" s="196">
        <v>4</v>
      </c>
      <c r="V1974" s="89">
        <f t="shared" si="700"/>
        <v>0</v>
      </c>
      <c r="W1974" s="220" t="s">
        <v>2084</v>
      </c>
      <c r="X1974" s="221" t="s">
        <v>2095</v>
      </c>
      <c r="Y1974" s="222" t="s">
        <v>43</v>
      </c>
      <c r="Z1974" s="199"/>
      <c r="AA1974" s="218"/>
      <c r="AB1974" s="223">
        <v>0</v>
      </c>
      <c r="AC1974" s="224" t="s">
        <v>40</v>
      </c>
      <c r="AD1974" s="225">
        <f t="shared" si="706"/>
        <v>163</v>
      </c>
      <c r="AE1974" s="226">
        <f>CEILING(AD1974+AD1974*'[1]Nastavení cen'!$J$17,1)</f>
        <v>238</v>
      </c>
      <c r="AF1974" s="226">
        <f t="shared" si="707"/>
        <v>0</v>
      </c>
      <c r="AG1974" s="241"/>
      <c r="AH1974" s="242"/>
      <c r="AI1974" s="242"/>
      <c r="AJ1974" s="228">
        <f t="shared" si="708"/>
        <v>238</v>
      </c>
      <c r="AK1974" s="218"/>
      <c r="AL1974" s="229">
        <f t="shared" si="709"/>
        <v>0</v>
      </c>
      <c r="AM1974" s="204"/>
      <c r="AN1974" s="230" t="s">
        <v>41</v>
      </c>
      <c r="AO1974" s="231" t="s">
        <v>41</v>
      </c>
      <c r="AP1974" s="245" t="s">
        <v>41</v>
      </c>
      <c r="AQ1974" s="233" t="s">
        <v>41</v>
      </c>
      <c r="AR1974" s="234" t="s">
        <v>41</v>
      </c>
      <c r="AS1974" s="235"/>
      <c r="AT1974" s="236"/>
      <c r="AU1974" s="237"/>
      <c r="AV1974" s="238">
        <v>25</v>
      </c>
      <c r="AW1974" s="239">
        <f>'[1]Nastavení cen'!$H$17</f>
        <v>390</v>
      </c>
      <c r="AX1974" s="240"/>
    </row>
    <row r="1975" spans="1:50" ht="17.25" hidden="1" customHeight="1" x14ac:dyDescent="0.3">
      <c r="A1975" s="213"/>
      <c r="B1975" s="214"/>
      <c r="C1975" s="215"/>
      <c r="D1975" s="186"/>
      <c r="E1975" s="184"/>
      <c r="F1975" s="185"/>
      <c r="G1975" s="186"/>
      <c r="H1975" s="186"/>
      <c r="I1975" s="187"/>
      <c r="J1975" s="188"/>
      <c r="K1975" s="216"/>
      <c r="L1975" s="186"/>
      <c r="M1975" s="186"/>
      <c r="N1975" s="187"/>
      <c r="O1975" s="191"/>
      <c r="P1975" s="481" t="s">
        <v>2042</v>
      </c>
      <c r="Q1975" s="218"/>
      <c r="R1975" s="219">
        <f t="shared" si="704"/>
        <v>0</v>
      </c>
      <c r="S1975" s="219">
        <f t="shared" si="705"/>
        <v>7</v>
      </c>
      <c r="T1975" s="195"/>
      <c r="U1975" s="196">
        <v>1</v>
      </c>
      <c r="V1975" s="89">
        <f t="shared" si="700"/>
        <v>0</v>
      </c>
      <c r="W1975" s="220" t="s">
        <v>2084</v>
      </c>
      <c r="X1975" s="221" t="s">
        <v>2097</v>
      </c>
      <c r="Y1975" s="222" t="s">
        <v>2098</v>
      </c>
      <c r="Z1975" s="199"/>
      <c r="AA1975" s="218"/>
      <c r="AB1975" s="223">
        <v>0</v>
      </c>
      <c r="AC1975" s="224" t="s">
        <v>40</v>
      </c>
      <c r="AD1975" s="225">
        <f t="shared" si="706"/>
        <v>247</v>
      </c>
      <c r="AE1975" s="226">
        <f>CEILING(AD1975+AD1975*'[1]Nastavení cen'!$J$17,1)</f>
        <v>361</v>
      </c>
      <c r="AF1975" s="226">
        <f t="shared" si="707"/>
        <v>0</v>
      </c>
      <c r="AG1975" s="241">
        <f>CEILING(AX1975+(AX1975*'[1]Nastavení cen'!$G$17),1)</f>
        <v>187</v>
      </c>
      <c r="AH1975" s="242">
        <f>CEILING(AG1975*'[1]Nastavení cen'!$K$17,1)+AG1975</f>
        <v>244</v>
      </c>
      <c r="AI1975" s="242">
        <f>(AB1975*AH1975)</f>
        <v>0</v>
      </c>
      <c r="AJ1975" s="228">
        <f t="shared" si="708"/>
        <v>605</v>
      </c>
      <c r="AK1975" s="218"/>
      <c r="AL1975" s="229">
        <f t="shared" si="709"/>
        <v>0</v>
      </c>
      <c r="AM1975" s="204"/>
      <c r="AN1975" s="230">
        <v>0.08</v>
      </c>
      <c r="AO1975" s="231">
        <f>AB1975*AN1975</f>
        <v>0</v>
      </c>
      <c r="AP1975" s="232">
        <v>0.05</v>
      </c>
      <c r="AQ1975" s="233" t="s">
        <v>41</v>
      </c>
      <c r="AR1975" s="234">
        <f>AO1975*AP1975</f>
        <v>0</v>
      </c>
      <c r="AS1975" s="235"/>
      <c r="AT1975" s="236"/>
      <c r="AU1975" s="237"/>
      <c r="AV1975" s="238">
        <v>38</v>
      </c>
      <c r="AW1975" s="239">
        <f>'[1]Nastavení cen'!$H$17</f>
        <v>390</v>
      </c>
      <c r="AX1975" s="240">
        <v>187</v>
      </c>
    </row>
    <row r="1976" spans="1:50" ht="17.25" hidden="1" customHeight="1" x14ac:dyDescent="0.3">
      <c r="A1976" s="213"/>
      <c r="B1976" s="214"/>
      <c r="C1976" s="215"/>
      <c r="D1976" s="186"/>
      <c r="E1976" s="184"/>
      <c r="F1976" s="185"/>
      <c r="G1976" s="186"/>
      <c r="H1976" s="186"/>
      <c r="I1976" s="187"/>
      <c r="J1976" s="188"/>
      <c r="K1976" s="216"/>
      <c r="L1976" s="186"/>
      <c r="M1976" s="186"/>
      <c r="N1976" s="187"/>
      <c r="O1976" s="191"/>
      <c r="P1976" s="481" t="s">
        <v>2042</v>
      </c>
      <c r="Q1976" s="218"/>
      <c r="R1976" s="219">
        <f t="shared" si="704"/>
        <v>0</v>
      </c>
      <c r="S1976" s="219">
        <f t="shared" si="705"/>
        <v>7</v>
      </c>
      <c r="T1976" s="195"/>
      <c r="U1976" s="196">
        <v>4</v>
      </c>
      <c r="V1976" s="89">
        <f t="shared" si="700"/>
        <v>0</v>
      </c>
      <c r="W1976" s="220" t="s">
        <v>2084</v>
      </c>
      <c r="X1976" s="221" t="s">
        <v>2097</v>
      </c>
      <c r="Y1976" s="222" t="s">
        <v>43</v>
      </c>
      <c r="Z1976" s="199"/>
      <c r="AA1976" s="218"/>
      <c r="AB1976" s="223">
        <v>0</v>
      </c>
      <c r="AC1976" s="224" t="s">
        <v>40</v>
      </c>
      <c r="AD1976" s="225">
        <f t="shared" si="706"/>
        <v>247</v>
      </c>
      <c r="AE1976" s="226">
        <f>CEILING(AD1976+AD1976*'[1]Nastavení cen'!$J$17,1)</f>
        <v>361</v>
      </c>
      <c r="AF1976" s="226">
        <f t="shared" si="707"/>
        <v>0</v>
      </c>
      <c r="AG1976" s="241"/>
      <c r="AH1976" s="242"/>
      <c r="AI1976" s="242"/>
      <c r="AJ1976" s="228">
        <f t="shared" si="708"/>
        <v>361</v>
      </c>
      <c r="AK1976" s="218"/>
      <c r="AL1976" s="229">
        <f t="shared" si="709"/>
        <v>0</v>
      </c>
      <c r="AM1976" s="204"/>
      <c r="AN1976" s="230" t="s">
        <v>41</v>
      </c>
      <c r="AO1976" s="231" t="s">
        <v>41</v>
      </c>
      <c r="AP1976" s="245" t="s">
        <v>41</v>
      </c>
      <c r="AQ1976" s="233" t="s">
        <v>41</v>
      </c>
      <c r="AR1976" s="234" t="s">
        <v>41</v>
      </c>
      <c r="AS1976" s="235"/>
      <c r="AT1976" s="236"/>
      <c r="AU1976" s="237"/>
      <c r="AV1976" s="238">
        <v>38</v>
      </c>
      <c r="AW1976" s="239">
        <f>'[1]Nastavení cen'!$H$17</f>
        <v>390</v>
      </c>
      <c r="AX1976" s="240"/>
    </row>
    <row r="1977" spans="1:50" ht="17.25" hidden="1" customHeight="1" x14ac:dyDescent="0.3">
      <c r="A1977" s="213"/>
      <c r="B1977" s="214"/>
      <c r="C1977" s="215"/>
      <c r="D1977" s="186"/>
      <c r="E1977" s="184"/>
      <c r="F1977" s="185"/>
      <c r="G1977" s="186"/>
      <c r="H1977" s="186"/>
      <c r="I1977" s="187"/>
      <c r="J1977" s="188"/>
      <c r="K1977" s="216"/>
      <c r="L1977" s="186"/>
      <c r="M1977" s="186"/>
      <c r="N1977" s="187"/>
      <c r="O1977" s="191"/>
      <c r="P1977" s="481" t="s">
        <v>2042</v>
      </c>
      <c r="Q1977" s="218"/>
      <c r="R1977" s="219">
        <f t="shared" si="704"/>
        <v>0</v>
      </c>
      <c r="S1977" s="219">
        <f t="shared" si="705"/>
        <v>7</v>
      </c>
      <c r="T1977" s="195"/>
      <c r="U1977" s="196">
        <v>2</v>
      </c>
      <c r="V1977" s="89">
        <f t="shared" si="700"/>
        <v>0</v>
      </c>
      <c r="W1977" s="220" t="s">
        <v>2084</v>
      </c>
      <c r="X1977" s="221" t="s">
        <v>2099</v>
      </c>
      <c r="Y1977" s="222" t="s">
        <v>2073</v>
      </c>
      <c r="Z1977" s="199"/>
      <c r="AA1977" s="218"/>
      <c r="AB1977" s="223">
        <v>0</v>
      </c>
      <c r="AC1977" s="224" t="s">
        <v>146</v>
      </c>
      <c r="AD1977" s="225">
        <f t="shared" si="706"/>
        <v>124</v>
      </c>
      <c r="AE1977" s="226">
        <f>CEILING(AD1977+AD1977*'[1]Nastavení cen'!$J$17,1)</f>
        <v>182</v>
      </c>
      <c r="AF1977" s="226">
        <f t="shared" si="707"/>
        <v>0</v>
      </c>
      <c r="AG1977" s="241">
        <f>CEILING(AX1977+(AX1977*'[1]Nastavení cen'!$G$17),1)</f>
        <v>170</v>
      </c>
      <c r="AH1977" s="242">
        <f>CEILING(AG1977*'[1]Nastavení cen'!$K$17,1)+AG1977</f>
        <v>221</v>
      </c>
      <c r="AI1977" s="242">
        <f>(AB1977*AH1977)</f>
        <v>0</v>
      </c>
      <c r="AJ1977" s="228">
        <f t="shared" si="708"/>
        <v>403</v>
      </c>
      <c r="AK1977" s="218"/>
      <c r="AL1977" s="229">
        <f t="shared" si="709"/>
        <v>0</v>
      </c>
      <c r="AM1977" s="204"/>
      <c r="AN1977" s="230">
        <v>0.6</v>
      </c>
      <c r="AO1977" s="231">
        <f>AB1977*AN1977</f>
        <v>0</v>
      </c>
      <c r="AP1977" s="232">
        <v>0.05</v>
      </c>
      <c r="AQ1977" s="233" t="s">
        <v>41</v>
      </c>
      <c r="AR1977" s="234">
        <f>AO1977*AP1977</f>
        <v>0</v>
      </c>
      <c r="AS1977" s="235"/>
      <c r="AT1977" s="236"/>
      <c r="AU1977" s="237"/>
      <c r="AV1977" s="238">
        <v>19</v>
      </c>
      <c r="AW1977" s="239">
        <f>'[1]Nastavení cen'!$H$17</f>
        <v>390</v>
      </c>
      <c r="AX1977" s="240">
        <v>170</v>
      </c>
    </row>
    <row r="1978" spans="1:50" ht="17.25" hidden="1" customHeight="1" x14ac:dyDescent="0.3">
      <c r="A1978" s="213"/>
      <c r="B1978" s="214"/>
      <c r="C1978" s="215"/>
      <c r="D1978" s="186"/>
      <c r="E1978" s="184"/>
      <c r="F1978" s="185"/>
      <c r="G1978" s="186"/>
      <c r="H1978" s="186"/>
      <c r="I1978" s="187"/>
      <c r="J1978" s="188"/>
      <c r="K1978" s="216"/>
      <c r="L1978" s="186"/>
      <c r="M1978" s="186"/>
      <c r="N1978" s="187"/>
      <c r="O1978" s="191"/>
      <c r="P1978" s="481" t="s">
        <v>2042</v>
      </c>
      <c r="Q1978" s="218"/>
      <c r="R1978" s="219">
        <f t="shared" si="704"/>
        <v>0</v>
      </c>
      <c r="S1978" s="219">
        <f t="shared" si="705"/>
        <v>7</v>
      </c>
      <c r="T1978" s="195"/>
      <c r="U1978" s="196">
        <v>4</v>
      </c>
      <c r="V1978" s="89">
        <f t="shared" si="700"/>
        <v>0</v>
      </c>
      <c r="W1978" s="220" t="s">
        <v>2084</v>
      </c>
      <c r="X1978" s="221" t="s">
        <v>2099</v>
      </c>
      <c r="Y1978" s="222" t="s">
        <v>43</v>
      </c>
      <c r="Z1978" s="199"/>
      <c r="AA1978" s="218"/>
      <c r="AB1978" s="223">
        <v>0</v>
      </c>
      <c r="AC1978" s="224" t="s">
        <v>146</v>
      </c>
      <c r="AD1978" s="225">
        <f t="shared" si="706"/>
        <v>124</v>
      </c>
      <c r="AE1978" s="226">
        <f>CEILING(AD1978+AD1978*'[1]Nastavení cen'!$J$17,1)</f>
        <v>182</v>
      </c>
      <c r="AF1978" s="226">
        <f t="shared" si="707"/>
        <v>0</v>
      </c>
      <c r="AG1978" s="241"/>
      <c r="AH1978" s="242"/>
      <c r="AI1978" s="242"/>
      <c r="AJ1978" s="228">
        <f t="shared" si="708"/>
        <v>182</v>
      </c>
      <c r="AK1978" s="218"/>
      <c r="AL1978" s="229">
        <f t="shared" si="709"/>
        <v>0</v>
      </c>
      <c r="AM1978" s="204"/>
      <c r="AN1978" s="230" t="s">
        <v>41</v>
      </c>
      <c r="AO1978" s="231" t="s">
        <v>41</v>
      </c>
      <c r="AP1978" s="245" t="s">
        <v>41</v>
      </c>
      <c r="AQ1978" s="233" t="s">
        <v>41</v>
      </c>
      <c r="AR1978" s="234" t="s">
        <v>41</v>
      </c>
      <c r="AS1978" s="235"/>
      <c r="AT1978" s="236"/>
      <c r="AU1978" s="237"/>
      <c r="AV1978" s="238">
        <v>19</v>
      </c>
      <c r="AW1978" s="239">
        <f>'[1]Nastavení cen'!$H$17</f>
        <v>390</v>
      </c>
      <c r="AX1978" s="240"/>
    </row>
    <row r="1979" spans="1:50" ht="17.25" hidden="1" customHeight="1" x14ac:dyDescent="0.3">
      <c r="A1979" s="213"/>
      <c r="B1979" s="214"/>
      <c r="C1979" s="215"/>
      <c r="D1979" s="186"/>
      <c r="E1979" s="184"/>
      <c r="F1979" s="185"/>
      <c r="G1979" s="186"/>
      <c r="H1979" s="186"/>
      <c r="I1979" s="187"/>
      <c r="J1979" s="188"/>
      <c r="K1979" s="216"/>
      <c r="L1979" s="186"/>
      <c r="M1979" s="186"/>
      <c r="N1979" s="187"/>
      <c r="O1979" s="191"/>
      <c r="P1979" s="481" t="s">
        <v>2042</v>
      </c>
      <c r="Q1979" s="218"/>
      <c r="R1979" s="219">
        <f t="shared" si="704"/>
        <v>0</v>
      </c>
      <c r="S1979" s="219">
        <f t="shared" si="705"/>
        <v>7</v>
      </c>
      <c r="T1979" s="195"/>
      <c r="U1979" s="196">
        <v>2</v>
      </c>
      <c r="V1979" s="89">
        <f t="shared" si="700"/>
        <v>0</v>
      </c>
      <c r="W1979" s="220" t="s">
        <v>2084</v>
      </c>
      <c r="X1979" s="221" t="s">
        <v>2100</v>
      </c>
      <c r="Y1979" s="222" t="s">
        <v>2101</v>
      </c>
      <c r="Z1979" s="199"/>
      <c r="AA1979" s="218"/>
      <c r="AB1979" s="223">
        <v>0</v>
      </c>
      <c r="AC1979" s="224" t="s">
        <v>40</v>
      </c>
      <c r="AD1979" s="225">
        <f t="shared" si="706"/>
        <v>163</v>
      </c>
      <c r="AE1979" s="226">
        <f>CEILING(AD1979+AD1979*'[1]Nastavení cen'!$J$17,1)</f>
        <v>238</v>
      </c>
      <c r="AF1979" s="226">
        <f t="shared" si="707"/>
        <v>0</v>
      </c>
      <c r="AG1979" s="241">
        <f>CEILING(AX1979+(AX1979*'[1]Nastavení cen'!$G$17),1)</f>
        <v>110</v>
      </c>
      <c r="AH1979" s="242">
        <f>CEILING(AG1979*'[1]Nastavení cen'!$K$17,1)+AG1979</f>
        <v>143</v>
      </c>
      <c r="AI1979" s="242">
        <f>(AB1979*AH1979)</f>
        <v>0</v>
      </c>
      <c r="AJ1979" s="228">
        <f t="shared" si="708"/>
        <v>381</v>
      </c>
      <c r="AK1979" s="218"/>
      <c r="AL1979" s="229">
        <f t="shared" si="709"/>
        <v>0</v>
      </c>
      <c r="AM1979" s="204"/>
      <c r="AN1979" s="230">
        <v>0.06</v>
      </c>
      <c r="AO1979" s="231">
        <f>AB1979*AN1979</f>
        <v>0</v>
      </c>
      <c r="AP1979" s="232">
        <v>0.05</v>
      </c>
      <c r="AQ1979" s="233" t="s">
        <v>41</v>
      </c>
      <c r="AR1979" s="234">
        <f>AO1979*AP1979</f>
        <v>0</v>
      </c>
      <c r="AS1979" s="235"/>
      <c r="AT1979" s="236"/>
      <c r="AU1979" s="237"/>
      <c r="AV1979" s="238">
        <v>25</v>
      </c>
      <c r="AW1979" s="239">
        <f>'[1]Nastavení cen'!$H$17</f>
        <v>390</v>
      </c>
      <c r="AX1979" s="240">
        <v>110</v>
      </c>
    </row>
    <row r="1980" spans="1:50" ht="17.25" hidden="1" customHeight="1" x14ac:dyDescent="0.3">
      <c r="A1980" s="213"/>
      <c r="B1980" s="214"/>
      <c r="C1980" s="215"/>
      <c r="D1980" s="186"/>
      <c r="E1980" s="184"/>
      <c r="F1980" s="185"/>
      <c r="G1980" s="186"/>
      <c r="H1980" s="186"/>
      <c r="I1980" s="187"/>
      <c r="J1980" s="188"/>
      <c r="K1980" s="216"/>
      <c r="L1980" s="186"/>
      <c r="M1980" s="186"/>
      <c r="N1980" s="187"/>
      <c r="O1980" s="191"/>
      <c r="P1980" s="481" t="s">
        <v>2042</v>
      </c>
      <c r="Q1980" s="218"/>
      <c r="R1980" s="219">
        <f t="shared" si="704"/>
        <v>0</v>
      </c>
      <c r="S1980" s="219">
        <f t="shared" si="705"/>
        <v>7</v>
      </c>
      <c r="T1980" s="195"/>
      <c r="U1980" s="196">
        <v>4</v>
      </c>
      <c r="V1980" s="89">
        <f t="shared" si="700"/>
        <v>0</v>
      </c>
      <c r="W1980" s="220" t="s">
        <v>2084</v>
      </c>
      <c r="X1980" s="221" t="s">
        <v>2100</v>
      </c>
      <c r="Y1980" s="222" t="s">
        <v>43</v>
      </c>
      <c r="Z1980" s="199"/>
      <c r="AA1980" s="218"/>
      <c r="AB1980" s="223">
        <v>0</v>
      </c>
      <c r="AC1980" s="224" t="s">
        <v>40</v>
      </c>
      <c r="AD1980" s="225">
        <f t="shared" si="706"/>
        <v>163</v>
      </c>
      <c r="AE1980" s="226">
        <f>CEILING(AD1980+AD1980*'[1]Nastavení cen'!$J$17,1)</f>
        <v>238</v>
      </c>
      <c r="AF1980" s="226">
        <f t="shared" si="707"/>
        <v>0</v>
      </c>
      <c r="AG1980" s="241"/>
      <c r="AH1980" s="242"/>
      <c r="AI1980" s="242"/>
      <c r="AJ1980" s="228">
        <f t="shared" si="708"/>
        <v>238</v>
      </c>
      <c r="AK1980" s="218"/>
      <c r="AL1980" s="229">
        <f t="shared" si="709"/>
        <v>0</v>
      </c>
      <c r="AM1980" s="204"/>
      <c r="AN1980" s="230" t="s">
        <v>41</v>
      </c>
      <c r="AO1980" s="231" t="s">
        <v>41</v>
      </c>
      <c r="AP1980" s="245" t="s">
        <v>41</v>
      </c>
      <c r="AQ1980" s="233" t="s">
        <v>41</v>
      </c>
      <c r="AR1980" s="234" t="s">
        <v>41</v>
      </c>
      <c r="AS1980" s="235"/>
      <c r="AT1980" s="236"/>
      <c r="AU1980" s="237"/>
      <c r="AV1980" s="238">
        <v>25</v>
      </c>
      <c r="AW1980" s="239">
        <f>'[1]Nastavení cen'!$H$17</f>
        <v>390</v>
      </c>
      <c r="AX1980" s="240"/>
    </row>
    <row r="1981" spans="1:50" ht="17.25" hidden="1" customHeight="1" x14ac:dyDescent="0.3">
      <c r="A1981" s="213"/>
      <c r="B1981" s="214"/>
      <c r="C1981" s="215"/>
      <c r="D1981" s="186"/>
      <c r="E1981" s="184"/>
      <c r="F1981" s="185"/>
      <c r="G1981" s="186"/>
      <c r="H1981" s="186"/>
      <c r="I1981" s="187"/>
      <c r="J1981" s="188"/>
      <c r="K1981" s="216"/>
      <c r="L1981" s="186"/>
      <c r="M1981" s="186"/>
      <c r="N1981" s="187"/>
      <c r="O1981" s="191"/>
      <c r="P1981" s="481" t="s">
        <v>2042</v>
      </c>
      <c r="Q1981" s="218"/>
      <c r="R1981" s="219">
        <f t="shared" si="704"/>
        <v>0</v>
      </c>
      <c r="S1981" s="219">
        <f t="shared" si="705"/>
        <v>7</v>
      </c>
      <c r="T1981" s="195"/>
      <c r="U1981" s="196">
        <v>2</v>
      </c>
      <c r="V1981" s="89">
        <f t="shared" si="700"/>
        <v>0</v>
      </c>
      <c r="W1981" s="220" t="s">
        <v>2084</v>
      </c>
      <c r="X1981" s="221" t="s">
        <v>2102</v>
      </c>
      <c r="Y1981" s="222" t="s">
        <v>2103</v>
      </c>
      <c r="Z1981" s="199"/>
      <c r="AA1981" s="218"/>
      <c r="AB1981" s="223">
        <v>0</v>
      </c>
      <c r="AC1981" s="224" t="s">
        <v>40</v>
      </c>
      <c r="AD1981" s="225">
        <f t="shared" si="706"/>
        <v>163</v>
      </c>
      <c r="AE1981" s="226">
        <f>CEILING(AD1981+AD1981*'[1]Nastavení cen'!$J$17,1)</f>
        <v>238</v>
      </c>
      <c r="AF1981" s="226">
        <f t="shared" si="707"/>
        <v>0</v>
      </c>
      <c r="AG1981" s="241">
        <f>CEILING(AX1981+(AX1981*'[1]Nastavení cen'!$G$17),1)</f>
        <v>88</v>
      </c>
      <c r="AH1981" s="242">
        <f>CEILING(AG1981*'[1]Nastavení cen'!$K$17,1)+AG1981</f>
        <v>115</v>
      </c>
      <c r="AI1981" s="242">
        <f>(AB1981*AH1981)</f>
        <v>0</v>
      </c>
      <c r="AJ1981" s="228">
        <f t="shared" si="708"/>
        <v>353</v>
      </c>
      <c r="AK1981" s="218"/>
      <c r="AL1981" s="229">
        <f t="shared" si="709"/>
        <v>0</v>
      </c>
      <c r="AM1981" s="204"/>
      <c r="AN1981" s="230">
        <v>0.06</v>
      </c>
      <c r="AO1981" s="231">
        <f>AB1981*AN1981</f>
        <v>0</v>
      </c>
      <c r="AP1981" s="232">
        <v>0.05</v>
      </c>
      <c r="AQ1981" s="233" t="s">
        <v>41</v>
      </c>
      <c r="AR1981" s="234">
        <f>AO1981*AP1981</f>
        <v>0</v>
      </c>
      <c r="AS1981" s="235"/>
      <c r="AT1981" s="236"/>
      <c r="AU1981" s="237"/>
      <c r="AV1981" s="238">
        <v>25</v>
      </c>
      <c r="AW1981" s="239">
        <f>'[1]Nastavení cen'!$H$17</f>
        <v>390</v>
      </c>
      <c r="AX1981" s="240">
        <v>88</v>
      </c>
    </row>
    <row r="1982" spans="1:50" ht="17.25" hidden="1" customHeight="1" x14ac:dyDescent="0.3">
      <c r="A1982" s="213"/>
      <c r="B1982" s="214"/>
      <c r="C1982" s="215"/>
      <c r="D1982" s="186"/>
      <c r="E1982" s="184"/>
      <c r="F1982" s="185"/>
      <c r="G1982" s="186"/>
      <c r="H1982" s="186"/>
      <c r="I1982" s="187"/>
      <c r="J1982" s="188"/>
      <c r="K1982" s="216"/>
      <c r="L1982" s="186"/>
      <c r="M1982" s="186"/>
      <c r="N1982" s="187"/>
      <c r="O1982" s="191"/>
      <c r="P1982" s="481" t="s">
        <v>2042</v>
      </c>
      <c r="Q1982" s="218"/>
      <c r="R1982" s="219">
        <f t="shared" si="704"/>
        <v>0</v>
      </c>
      <c r="S1982" s="219">
        <f t="shared" si="705"/>
        <v>7</v>
      </c>
      <c r="T1982" s="195"/>
      <c r="U1982" s="196">
        <v>4</v>
      </c>
      <c r="V1982" s="89">
        <f t="shared" si="700"/>
        <v>0</v>
      </c>
      <c r="W1982" s="220" t="s">
        <v>2084</v>
      </c>
      <c r="X1982" s="221" t="s">
        <v>2102</v>
      </c>
      <c r="Y1982" s="222" t="s">
        <v>43</v>
      </c>
      <c r="Z1982" s="199"/>
      <c r="AA1982" s="218"/>
      <c r="AB1982" s="223">
        <v>0</v>
      </c>
      <c r="AC1982" s="224" t="s">
        <v>40</v>
      </c>
      <c r="AD1982" s="225">
        <f t="shared" si="706"/>
        <v>163</v>
      </c>
      <c r="AE1982" s="226">
        <f>CEILING(AD1982+AD1982*'[1]Nastavení cen'!$J$17,1)</f>
        <v>238</v>
      </c>
      <c r="AF1982" s="226">
        <f t="shared" si="707"/>
        <v>0</v>
      </c>
      <c r="AG1982" s="241"/>
      <c r="AH1982" s="242"/>
      <c r="AI1982" s="242"/>
      <c r="AJ1982" s="228">
        <f t="shared" si="708"/>
        <v>238</v>
      </c>
      <c r="AK1982" s="218"/>
      <c r="AL1982" s="229">
        <f t="shared" si="709"/>
        <v>0</v>
      </c>
      <c r="AM1982" s="204"/>
      <c r="AN1982" s="230" t="s">
        <v>41</v>
      </c>
      <c r="AO1982" s="231" t="s">
        <v>41</v>
      </c>
      <c r="AP1982" s="245" t="s">
        <v>41</v>
      </c>
      <c r="AQ1982" s="233" t="s">
        <v>41</v>
      </c>
      <c r="AR1982" s="234" t="s">
        <v>41</v>
      </c>
      <c r="AS1982" s="235"/>
      <c r="AT1982" s="236"/>
      <c r="AU1982" s="237"/>
      <c r="AV1982" s="238">
        <v>25</v>
      </c>
      <c r="AW1982" s="239">
        <f>'[1]Nastavení cen'!$H$17</f>
        <v>390</v>
      </c>
      <c r="AX1982" s="240"/>
    </row>
    <row r="1983" spans="1:50" ht="17.25" hidden="1" customHeight="1" x14ac:dyDescent="0.3">
      <c r="A1983" s="213"/>
      <c r="B1983" s="214"/>
      <c r="C1983" s="215"/>
      <c r="D1983" s="186"/>
      <c r="E1983" s="184"/>
      <c r="F1983" s="185"/>
      <c r="G1983" s="186"/>
      <c r="H1983" s="186"/>
      <c r="I1983" s="187"/>
      <c r="J1983" s="188"/>
      <c r="K1983" s="216"/>
      <c r="L1983" s="186"/>
      <c r="M1983" s="186"/>
      <c r="N1983" s="187"/>
      <c r="O1983" s="191"/>
      <c r="P1983" s="481" t="s">
        <v>2042</v>
      </c>
      <c r="Q1983" s="218"/>
      <c r="R1983" s="219">
        <f t="shared" si="704"/>
        <v>0</v>
      </c>
      <c r="S1983" s="219">
        <f t="shared" si="705"/>
        <v>7</v>
      </c>
      <c r="T1983" s="195"/>
      <c r="U1983" s="196">
        <v>2</v>
      </c>
      <c r="V1983" s="89">
        <f t="shared" si="700"/>
        <v>0</v>
      </c>
      <c r="W1983" s="220" t="s">
        <v>2084</v>
      </c>
      <c r="X1983" s="221" t="s">
        <v>2104</v>
      </c>
      <c r="Y1983" s="222" t="s">
        <v>2105</v>
      </c>
      <c r="Z1983" s="199"/>
      <c r="AA1983" s="218"/>
      <c r="AB1983" s="223">
        <v>0</v>
      </c>
      <c r="AC1983" s="224" t="s">
        <v>40</v>
      </c>
      <c r="AD1983" s="225">
        <f t="shared" si="706"/>
        <v>247</v>
      </c>
      <c r="AE1983" s="226">
        <f>CEILING(AD1983+AD1983*'[1]Nastavení cen'!$J$17,1)</f>
        <v>361</v>
      </c>
      <c r="AF1983" s="226">
        <f t="shared" si="707"/>
        <v>0</v>
      </c>
      <c r="AG1983" s="241">
        <f>CEILING(AX1983+(AX1983*'[1]Nastavení cen'!$G$17),1)</f>
        <v>132</v>
      </c>
      <c r="AH1983" s="242">
        <f>CEILING(AG1983*'[1]Nastavení cen'!$K$17,1)+AG1983</f>
        <v>172</v>
      </c>
      <c r="AI1983" s="242">
        <f>(AB1983*AH1983)</f>
        <v>0</v>
      </c>
      <c r="AJ1983" s="228">
        <f t="shared" si="708"/>
        <v>533</v>
      </c>
      <c r="AK1983" s="218"/>
      <c r="AL1983" s="229">
        <f t="shared" si="709"/>
        <v>0</v>
      </c>
      <c r="AM1983" s="204"/>
      <c r="AN1983" s="230">
        <v>0.06</v>
      </c>
      <c r="AO1983" s="231">
        <f>AB1983*AN1983</f>
        <v>0</v>
      </c>
      <c r="AP1983" s="232">
        <v>0.05</v>
      </c>
      <c r="AQ1983" s="233" t="s">
        <v>41</v>
      </c>
      <c r="AR1983" s="234">
        <f>AO1983*AP1983</f>
        <v>0</v>
      </c>
      <c r="AS1983" s="235"/>
      <c r="AT1983" s="236"/>
      <c r="AU1983" s="237"/>
      <c r="AV1983" s="238">
        <v>38</v>
      </c>
      <c r="AW1983" s="239">
        <f>'[1]Nastavení cen'!$H$17</f>
        <v>390</v>
      </c>
      <c r="AX1983" s="240">
        <v>132</v>
      </c>
    </row>
    <row r="1984" spans="1:50" ht="17.25" hidden="1" customHeight="1" x14ac:dyDescent="0.3">
      <c r="A1984" s="213"/>
      <c r="B1984" s="214"/>
      <c r="C1984" s="215"/>
      <c r="D1984" s="186"/>
      <c r="E1984" s="184"/>
      <c r="F1984" s="185"/>
      <c r="G1984" s="186"/>
      <c r="H1984" s="186"/>
      <c r="I1984" s="187"/>
      <c r="J1984" s="188"/>
      <c r="K1984" s="216"/>
      <c r="L1984" s="186"/>
      <c r="M1984" s="186"/>
      <c r="N1984" s="187"/>
      <c r="O1984" s="191"/>
      <c r="P1984" s="481" t="s">
        <v>2042</v>
      </c>
      <c r="Q1984" s="218"/>
      <c r="R1984" s="219">
        <f t="shared" si="704"/>
        <v>0</v>
      </c>
      <c r="S1984" s="219">
        <f t="shared" si="705"/>
        <v>7</v>
      </c>
      <c r="T1984" s="195"/>
      <c r="U1984" s="196">
        <v>4</v>
      </c>
      <c r="V1984" s="89">
        <f t="shared" si="700"/>
        <v>0</v>
      </c>
      <c r="W1984" s="220" t="s">
        <v>2084</v>
      </c>
      <c r="X1984" s="221" t="s">
        <v>2104</v>
      </c>
      <c r="Y1984" s="222" t="s">
        <v>43</v>
      </c>
      <c r="Z1984" s="199"/>
      <c r="AA1984" s="218"/>
      <c r="AB1984" s="223">
        <v>0</v>
      </c>
      <c r="AC1984" s="224" t="s">
        <v>40</v>
      </c>
      <c r="AD1984" s="225">
        <f t="shared" si="706"/>
        <v>247</v>
      </c>
      <c r="AE1984" s="226">
        <f>CEILING(AD1984+AD1984*'[1]Nastavení cen'!$J$17,1)</f>
        <v>361</v>
      </c>
      <c r="AF1984" s="226">
        <f t="shared" si="707"/>
        <v>0</v>
      </c>
      <c r="AG1984" s="241"/>
      <c r="AH1984" s="242"/>
      <c r="AI1984" s="242"/>
      <c r="AJ1984" s="228">
        <f t="shared" si="708"/>
        <v>361</v>
      </c>
      <c r="AK1984" s="218"/>
      <c r="AL1984" s="229">
        <f t="shared" si="709"/>
        <v>0</v>
      </c>
      <c r="AM1984" s="204"/>
      <c r="AN1984" s="230" t="s">
        <v>41</v>
      </c>
      <c r="AO1984" s="231" t="s">
        <v>41</v>
      </c>
      <c r="AP1984" s="245" t="s">
        <v>41</v>
      </c>
      <c r="AQ1984" s="233" t="s">
        <v>41</v>
      </c>
      <c r="AR1984" s="234" t="s">
        <v>41</v>
      </c>
      <c r="AS1984" s="235"/>
      <c r="AT1984" s="236"/>
      <c r="AU1984" s="237"/>
      <c r="AV1984" s="238">
        <v>38</v>
      </c>
      <c r="AW1984" s="239">
        <f>'[1]Nastavení cen'!$H$17</f>
        <v>390</v>
      </c>
      <c r="AX1984" s="240"/>
    </row>
    <row r="1985" spans="1:50" ht="17.25" hidden="1" customHeight="1" x14ac:dyDescent="0.3">
      <c r="A1985" s="213"/>
      <c r="B1985" s="214"/>
      <c r="C1985" s="215"/>
      <c r="D1985" s="186"/>
      <c r="E1985" s="184"/>
      <c r="F1985" s="185"/>
      <c r="G1985" s="186"/>
      <c r="H1985" s="186"/>
      <c r="I1985" s="187"/>
      <c r="J1985" s="188"/>
      <c r="K1985" s="216"/>
      <c r="L1985" s="186"/>
      <c r="M1985" s="186"/>
      <c r="N1985" s="187"/>
      <c r="O1985" s="191"/>
      <c r="P1985" s="481" t="s">
        <v>2042</v>
      </c>
      <c r="Q1985" s="218"/>
      <c r="R1985" s="219">
        <f t="shared" si="704"/>
        <v>0</v>
      </c>
      <c r="S1985" s="219">
        <f t="shared" si="705"/>
        <v>7</v>
      </c>
      <c r="T1985" s="195"/>
      <c r="U1985" s="196">
        <v>1</v>
      </c>
      <c r="V1985" s="89">
        <f t="shared" si="700"/>
        <v>0</v>
      </c>
      <c r="W1985" s="220" t="s">
        <v>2084</v>
      </c>
      <c r="X1985" s="221" t="s">
        <v>2106</v>
      </c>
      <c r="Y1985" s="222" t="s">
        <v>2079</v>
      </c>
      <c r="Z1985" s="199"/>
      <c r="AA1985" s="218"/>
      <c r="AB1985" s="223">
        <v>0</v>
      </c>
      <c r="AC1985" s="224" t="s">
        <v>146</v>
      </c>
      <c r="AD1985" s="225">
        <f t="shared" si="706"/>
        <v>117</v>
      </c>
      <c r="AE1985" s="226">
        <f>CEILING(AD1985+AD1985*'[1]Nastavení cen'!$J$17,1)</f>
        <v>171</v>
      </c>
      <c r="AF1985" s="226">
        <f t="shared" si="707"/>
        <v>0</v>
      </c>
      <c r="AG1985" s="241">
        <f>CEILING(AX1985+(AX1985*'[1]Nastavení cen'!$G$17),1)</f>
        <v>130</v>
      </c>
      <c r="AH1985" s="242">
        <f>CEILING(AG1985*'[1]Nastavení cen'!$K$17,1)+AG1985</f>
        <v>169</v>
      </c>
      <c r="AI1985" s="242">
        <f>(AB1985*AH1985)</f>
        <v>0</v>
      </c>
      <c r="AJ1985" s="228">
        <f t="shared" si="708"/>
        <v>340</v>
      </c>
      <c r="AK1985" s="218"/>
      <c r="AL1985" s="229">
        <f t="shared" si="709"/>
        <v>0</v>
      </c>
      <c r="AM1985" s="204"/>
      <c r="AN1985" s="230">
        <v>0.5</v>
      </c>
      <c r="AO1985" s="231">
        <f>AB1985*AN1985</f>
        <v>0</v>
      </c>
      <c r="AP1985" s="232">
        <v>0.05</v>
      </c>
      <c r="AQ1985" s="233" t="s">
        <v>41</v>
      </c>
      <c r="AR1985" s="234">
        <f>AO1985*AP1985</f>
        <v>0</v>
      </c>
      <c r="AS1985" s="235"/>
      <c r="AT1985" s="236"/>
      <c r="AU1985" s="237"/>
      <c r="AV1985" s="238">
        <v>18</v>
      </c>
      <c r="AW1985" s="239">
        <f>'[1]Nastavení cen'!$H$17</f>
        <v>390</v>
      </c>
      <c r="AX1985" s="240">
        <v>130</v>
      </c>
    </row>
    <row r="1986" spans="1:50" ht="17.25" hidden="1" customHeight="1" x14ac:dyDescent="0.3">
      <c r="A1986" s="213"/>
      <c r="B1986" s="214"/>
      <c r="C1986" s="215"/>
      <c r="D1986" s="186"/>
      <c r="E1986" s="184"/>
      <c r="F1986" s="185"/>
      <c r="G1986" s="186"/>
      <c r="H1986" s="186"/>
      <c r="I1986" s="187"/>
      <c r="J1986" s="188"/>
      <c r="K1986" s="216"/>
      <c r="L1986" s="186"/>
      <c r="M1986" s="186"/>
      <c r="N1986" s="187"/>
      <c r="O1986" s="191"/>
      <c r="P1986" s="481" t="s">
        <v>2042</v>
      </c>
      <c r="Q1986" s="218"/>
      <c r="R1986" s="219">
        <f t="shared" si="704"/>
        <v>0</v>
      </c>
      <c r="S1986" s="219">
        <f t="shared" si="705"/>
        <v>7</v>
      </c>
      <c r="T1986" s="195"/>
      <c r="U1986" s="196">
        <v>4</v>
      </c>
      <c r="V1986" s="89">
        <f t="shared" si="700"/>
        <v>0</v>
      </c>
      <c r="W1986" s="220" t="s">
        <v>2084</v>
      </c>
      <c r="X1986" s="221" t="s">
        <v>2106</v>
      </c>
      <c r="Y1986" s="222" t="s">
        <v>43</v>
      </c>
      <c r="Z1986" s="199"/>
      <c r="AA1986" s="218"/>
      <c r="AB1986" s="223">
        <v>0</v>
      </c>
      <c r="AC1986" s="224" t="s">
        <v>146</v>
      </c>
      <c r="AD1986" s="225">
        <f t="shared" si="706"/>
        <v>117</v>
      </c>
      <c r="AE1986" s="226">
        <f>CEILING(AD1986+AD1986*'[1]Nastavení cen'!$J$17,1)</f>
        <v>171</v>
      </c>
      <c r="AF1986" s="226">
        <f t="shared" si="707"/>
        <v>0</v>
      </c>
      <c r="AG1986" s="241"/>
      <c r="AH1986" s="242"/>
      <c r="AI1986" s="242"/>
      <c r="AJ1986" s="228">
        <f t="shared" si="708"/>
        <v>171</v>
      </c>
      <c r="AK1986" s="218"/>
      <c r="AL1986" s="229">
        <f t="shared" si="709"/>
        <v>0</v>
      </c>
      <c r="AM1986" s="204"/>
      <c r="AN1986" s="230" t="s">
        <v>41</v>
      </c>
      <c r="AO1986" s="231" t="s">
        <v>41</v>
      </c>
      <c r="AP1986" s="245" t="s">
        <v>41</v>
      </c>
      <c r="AQ1986" s="233" t="s">
        <v>41</v>
      </c>
      <c r="AR1986" s="234" t="s">
        <v>41</v>
      </c>
      <c r="AS1986" s="235"/>
      <c r="AT1986" s="236"/>
      <c r="AU1986" s="237"/>
      <c r="AV1986" s="238">
        <v>18</v>
      </c>
      <c r="AW1986" s="239">
        <f>'[1]Nastavení cen'!$H$17</f>
        <v>390</v>
      </c>
      <c r="AX1986" s="240"/>
    </row>
    <row r="1987" spans="1:50" ht="17.25" hidden="1" customHeight="1" x14ac:dyDescent="0.3">
      <c r="A1987" s="213"/>
      <c r="B1987" s="214"/>
      <c r="C1987" s="215"/>
      <c r="D1987" s="186"/>
      <c r="E1987" s="184"/>
      <c r="F1987" s="185"/>
      <c r="G1987" s="186"/>
      <c r="H1987" s="186"/>
      <c r="I1987" s="187"/>
      <c r="J1987" s="188"/>
      <c r="K1987" s="216"/>
      <c r="L1987" s="186"/>
      <c r="M1987" s="186"/>
      <c r="N1987" s="187"/>
      <c r="O1987" s="191"/>
      <c r="P1987" s="481" t="s">
        <v>2042</v>
      </c>
      <c r="Q1987" s="218"/>
      <c r="R1987" s="219">
        <f t="shared" si="704"/>
        <v>0</v>
      </c>
      <c r="S1987" s="219">
        <f t="shared" si="705"/>
        <v>7</v>
      </c>
      <c r="T1987" s="195"/>
      <c r="U1987" s="196">
        <v>1</v>
      </c>
      <c r="V1987" s="89">
        <f t="shared" si="700"/>
        <v>0</v>
      </c>
      <c r="W1987" s="220" t="s">
        <v>2084</v>
      </c>
      <c r="X1987" s="221" t="s">
        <v>2107</v>
      </c>
      <c r="Y1987" s="222" t="s">
        <v>2108</v>
      </c>
      <c r="Z1987" s="199"/>
      <c r="AA1987" s="218"/>
      <c r="AB1987" s="223">
        <v>0</v>
      </c>
      <c r="AC1987" s="224" t="s">
        <v>40</v>
      </c>
      <c r="AD1987" s="225">
        <f t="shared" si="706"/>
        <v>156</v>
      </c>
      <c r="AE1987" s="226">
        <f>CEILING(AD1987+AD1987*'[1]Nastavení cen'!$J$17,1)</f>
        <v>228</v>
      </c>
      <c r="AF1987" s="226">
        <f t="shared" si="707"/>
        <v>0</v>
      </c>
      <c r="AG1987" s="241">
        <f>CEILING(AX1987+(AX1987*'[1]Nastavení cen'!$G$17),1)</f>
        <v>72</v>
      </c>
      <c r="AH1987" s="242">
        <f>CEILING(AG1987*'[1]Nastavení cen'!$K$17,1)+AG1987</f>
        <v>94</v>
      </c>
      <c r="AI1987" s="242">
        <f>(AB1987*AH1987)</f>
        <v>0</v>
      </c>
      <c r="AJ1987" s="228">
        <f t="shared" si="708"/>
        <v>322</v>
      </c>
      <c r="AK1987" s="218"/>
      <c r="AL1987" s="229">
        <f t="shared" si="709"/>
        <v>0</v>
      </c>
      <c r="AM1987" s="204"/>
      <c r="AN1987" s="230">
        <v>0.02</v>
      </c>
      <c r="AO1987" s="231">
        <f>AB1987*AN1987</f>
        <v>0</v>
      </c>
      <c r="AP1987" s="232">
        <v>0.05</v>
      </c>
      <c r="AQ1987" s="233" t="s">
        <v>41</v>
      </c>
      <c r="AR1987" s="234">
        <f>AO1987*AP1987</f>
        <v>0</v>
      </c>
      <c r="AS1987" s="235"/>
      <c r="AT1987" s="236"/>
      <c r="AU1987" s="237"/>
      <c r="AV1987" s="238">
        <v>24</v>
      </c>
      <c r="AW1987" s="239">
        <f>'[1]Nastavení cen'!$H$17</f>
        <v>390</v>
      </c>
      <c r="AX1987" s="240">
        <v>72</v>
      </c>
    </row>
    <row r="1988" spans="1:50" ht="17.25" hidden="1" customHeight="1" x14ac:dyDescent="0.3">
      <c r="A1988" s="213"/>
      <c r="B1988" s="214"/>
      <c r="C1988" s="215"/>
      <c r="D1988" s="186"/>
      <c r="E1988" s="184"/>
      <c r="F1988" s="185"/>
      <c r="G1988" s="186"/>
      <c r="H1988" s="186"/>
      <c r="I1988" s="187"/>
      <c r="J1988" s="188"/>
      <c r="K1988" s="216"/>
      <c r="L1988" s="186"/>
      <c r="M1988" s="186"/>
      <c r="N1988" s="187"/>
      <c r="O1988" s="191"/>
      <c r="P1988" s="481" t="s">
        <v>2042</v>
      </c>
      <c r="Q1988" s="218"/>
      <c r="R1988" s="219">
        <f t="shared" si="704"/>
        <v>0</v>
      </c>
      <c r="S1988" s="219">
        <f t="shared" si="705"/>
        <v>7</v>
      </c>
      <c r="T1988" s="195"/>
      <c r="U1988" s="196">
        <v>4</v>
      </c>
      <c r="V1988" s="89">
        <f t="shared" si="700"/>
        <v>0</v>
      </c>
      <c r="W1988" s="220" t="s">
        <v>2084</v>
      </c>
      <c r="X1988" s="221" t="s">
        <v>2107</v>
      </c>
      <c r="Y1988" s="222" t="s">
        <v>43</v>
      </c>
      <c r="Z1988" s="199"/>
      <c r="AA1988" s="218"/>
      <c r="AB1988" s="223">
        <v>0</v>
      </c>
      <c r="AC1988" s="224" t="s">
        <v>40</v>
      </c>
      <c r="AD1988" s="225">
        <f t="shared" si="706"/>
        <v>156</v>
      </c>
      <c r="AE1988" s="226">
        <f>CEILING(AD1988+AD1988*'[1]Nastavení cen'!$J$17,1)</f>
        <v>228</v>
      </c>
      <c r="AF1988" s="226">
        <f t="shared" si="707"/>
        <v>0</v>
      </c>
      <c r="AG1988" s="241"/>
      <c r="AH1988" s="242"/>
      <c r="AI1988" s="242"/>
      <c r="AJ1988" s="228">
        <f t="shared" si="708"/>
        <v>228</v>
      </c>
      <c r="AK1988" s="218"/>
      <c r="AL1988" s="229">
        <f t="shared" si="709"/>
        <v>0</v>
      </c>
      <c r="AM1988" s="204"/>
      <c r="AN1988" s="230" t="s">
        <v>41</v>
      </c>
      <c r="AO1988" s="231" t="s">
        <v>41</v>
      </c>
      <c r="AP1988" s="245" t="s">
        <v>41</v>
      </c>
      <c r="AQ1988" s="233" t="s">
        <v>41</v>
      </c>
      <c r="AR1988" s="234" t="s">
        <v>41</v>
      </c>
      <c r="AS1988" s="235"/>
      <c r="AT1988" s="236"/>
      <c r="AU1988" s="237"/>
      <c r="AV1988" s="238">
        <v>24</v>
      </c>
      <c r="AW1988" s="239">
        <f>'[1]Nastavení cen'!$H$17</f>
        <v>390</v>
      </c>
      <c r="AX1988" s="240"/>
    </row>
    <row r="1989" spans="1:50" ht="17.25" hidden="1" customHeight="1" x14ac:dyDescent="0.3">
      <c r="A1989" s="213"/>
      <c r="B1989" s="214"/>
      <c r="C1989" s="215"/>
      <c r="D1989" s="186"/>
      <c r="E1989" s="184"/>
      <c r="F1989" s="185"/>
      <c r="G1989" s="186"/>
      <c r="H1989" s="186"/>
      <c r="I1989" s="187"/>
      <c r="J1989" s="188"/>
      <c r="K1989" s="216"/>
      <c r="L1989" s="186"/>
      <c r="M1989" s="186"/>
      <c r="N1989" s="187"/>
      <c r="O1989" s="191"/>
      <c r="P1989" s="481" t="s">
        <v>2042</v>
      </c>
      <c r="Q1989" s="218"/>
      <c r="R1989" s="219">
        <f t="shared" si="704"/>
        <v>0</v>
      </c>
      <c r="S1989" s="219">
        <f t="shared" si="705"/>
        <v>7</v>
      </c>
      <c r="T1989" s="195"/>
      <c r="U1989" s="196">
        <v>1</v>
      </c>
      <c r="V1989" s="89">
        <f t="shared" si="700"/>
        <v>0</v>
      </c>
      <c r="W1989" s="220" t="s">
        <v>2084</v>
      </c>
      <c r="X1989" s="221" t="s">
        <v>2109</v>
      </c>
      <c r="Y1989" s="222" t="s">
        <v>2110</v>
      </c>
      <c r="Z1989" s="199"/>
      <c r="AA1989" s="218"/>
      <c r="AB1989" s="223">
        <v>0</v>
      </c>
      <c r="AC1989" s="224" t="s">
        <v>40</v>
      </c>
      <c r="AD1989" s="225">
        <f t="shared" si="706"/>
        <v>156</v>
      </c>
      <c r="AE1989" s="226">
        <f>CEILING(AD1989+AD1989*'[1]Nastavení cen'!$J$17,1)</f>
        <v>228</v>
      </c>
      <c r="AF1989" s="226">
        <f t="shared" si="707"/>
        <v>0</v>
      </c>
      <c r="AG1989" s="241">
        <f>CEILING(AX1989+(AX1989*'[1]Nastavení cen'!$G$17),1)</f>
        <v>61</v>
      </c>
      <c r="AH1989" s="242">
        <f>CEILING(AG1989*'[1]Nastavení cen'!$K$17,1)+AG1989</f>
        <v>80</v>
      </c>
      <c r="AI1989" s="242">
        <f>(AB1989*AH1989)</f>
        <v>0</v>
      </c>
      <c r="AJ1989" s="228">
        <f t="shared" si="708"/>
        <v>308</v>
      </c>
      <c r="AK1989" s="218"/>
      <c r="AL1989" s="229">
        <f t="shared" si="709"/>
        <v>0</v>
      </c>
      <c r="AM1989" s="204"/>
      <c r="AN1989" s="230">
        <v>0.02</v>
      </c>
      <c r="AO1989" s="231">
        <f>AB1989*AN1989</f>
        <v>0</v>
      </c>
      <c r="AP1989" s="232">
        <v>0.05</v>
      </c>
      <c r="AQ1989" s="233" t="s">
        <v>41</v>
      </c>
      <c r="AR1989" s="234">
        <f>AO1989*AP1989</f>
        <v>0</v>
      </c>
      <c r="AS1989" s="235"/>
      <c r="AT1989" s="236"/>
      <c r="AU1989" s="237"/>
      <c r="AV1989" s="238">
        <v>24</v>
      </c>
      <c r="AW1989" s="239">
        <f>'[1]Nastavení cen'!$H$17</f>
        <v>390</v>
      </c>
      <c r="AX1989" s="240">
        <v>61</v>
      </c>
    </row>
    <row r="1990" spans="1:50" ht="17.25" hidden="1" customHeight="1" x14ac:dyDescent="0.3">
      <c r="A1990" s="213"/>
      <c r="B1990" s="214"/>
      <c r="C1990" s="215"/>
      <c r="D1990" s="186"/>
      <c r="E1990" s="184"/>
      <c r="F1990" s="185"/>
      <c r="G1990" s="186"/>
      <c r="H1990" s="186"/>
      <c r="I1990" s="187"/>
      <c r="J1990" s="188"/>
      <c r="K1990" s="216"/>
      <c r="L1990" s="186"/>
      <c r="M1990" s="186"/>
      <c r="N1990" s="187"/>
      <c r="O1990" s="191"/>
      <c r="P1990" s="481" t="s">
        <v>2042</v>
      </c>
      <c r="Q1990" s="218"/>
      <c r="R1990" s="219">
        <f t="shared" si="704"/>
        <v>0</v>
      </c>
      <c r="S1990" s="219">
        <f t="shared" si="705"/>
        <v>7</v>
      </c>
      <c r="T1990" s="195"/>
      <c r="U1990" s="196">
        <v>4</v>
      </c>
      <c r="V1990" s="89">
        <f t="shared" si="700"/>
        <v>0</v>
      </c>
      <c r="W1990" s="220" t="s">
        <v>2084</v>
      </c>
      <c r="X1990" s="221" t="s">
        <v>2109</v>
      </c>
      <c r="Y1990" s="222" t="s">
        <v>43</v>
      </c>
      <c r="Z1990" s="199"/>
      <c r="AA1990" s="218"/>
      <c r="AB1990" s="223">
        <v>0</v>
      </c>
      <c r="AC1990" s="224" t="s">
        <v>40</v>
      </c>
      <c r="AD1990" s="225">
        <f t="shared" si="706"/>
        <v>156</v>
      </c>
      <c r="AE1990" s="226">
        <f>CEILING(AD1990+AD1990*'[1]Nastavení cen'!$J$17,1)</f>
        <v>228</v>
      </c>
      <c r="AF1990" s="226">
        <f t="shared" si="707"/>
        <v>0</v>
      </c>
      <c r="AG1990" s="241"/>
      <c r="AH1990" s="242"/>
      <c r="AI1990" s="242"/>
      <c r="AJ1990" s="228">
        <f t="shared" si="708"/>
        <v>228</v>
      </c>
      <c r="AK1990" s="218"/>
      <c r="AL1990" s="229">
        <f t="shared" si="709"/>
        <v>0</v>
      </c>
      <c r="AM1990" s="204"/>
      <c r="AN1990" s="230" t="s">
        <v>41</v>
      </c>
      <c r="AO1990" s="231" t="s">
        <v>41</v>
      </c>
      <c r="AP1990" s="245" t="s">
        <v>41</v>
      </c>
      <c r="AQ1990" s="233" t="s">
        <v>41</v>
      </c>
      <c r="AR1990" s="234" t="s">
        <v>41</v>
      </c>
      <c r="AS1990" s="235"/>
      <c r="AT1990" s="236"/>
      <c r="AU1990" s="237"/>
      <c r="AV1990" s="238">
        <v>24</v>
      </c>
      <c r="AW1990" s="239">
        <f>'[1]Nastavení cen'!$H$17</f>
        <v>390</v>
      </c>
      <c r="AX1990" s="240"/>
    </row>
    <row r="1991" spans="1:50" ht="17.25" hidden="1" customHeight="1" x14ac:dyDescent="0.3">
      <c r="A1991" s="213"/>
      <c r="B1991" s="214"/>
      <c r="C1991" s="215"/>
      <c r="D1991" s="186"/>
      <c r="E1991" s="184"/>
      <c r="F1991" s="185"/>
      <c r="G1991" s="186"/>
      <c r="H1991" s="186"/>
      <c r="I1991" s="187"/>
      <c r="J1991" s="188"/>
      <c r="K1991" s="216"/>
      <c r="L1991" s="186"/>
      <c r="M1991" s="186"/>
      <c r="N1991" s="187"/>
      <c r="O1991" s="191"/>
      <c r="P1991" s="481" t="s">
        <v>2042</v>
      </c>
      <c r="Q1991" s="218"/>
      <c r="R1991" s="219">
        <f t="shared" si="704"/>
        <v>0</v>
      </c>
      <c r="S1991" s="219">
        <f t="shared" si="705"/>
        <v>7</v>
      </c>
      <c r="T1991" s="195"/>
      <c r="U1991" s="196">
        <v>1</v>
      </c>
      <c r="V1991" s="89">
        <f t="shared" si="700"/>
        <v>0</v>
      </c>
      <c r="W1991" s="220" t="s">
        <v>2084</v>
      </c>
      <c r="X1991" s="221" t="s">
        <v>2111</v>
      </c>
      <c r="Y1991" s="344" t="s">
        <v>2112</v>
      </c>
      <c r="Z1991" s="345"/>
      <c r="AA1991" s="255"/>
      <c r="AB1991" s="223">
        <v>0</v>
      </c>
      <c r="AC1991" s="224" t="s">
        <v>40</v>
      </c>
      <c r="AD1991" s="225">
        <f t="shared" si="706"/>
        <v>234</v>
      </c>
      <c r="AE1991" s="226">
        <f>CEILING(AD1991+AD1991*'[1]Nastavení cen'!$J$17,1)</f>
        <v>342</v>
      </c>
      <c r="AF1991" s="226">
        <f t="shared" si="707"/>
        <v>0</v>
      </c>
      <c r="AG1991" s="241">
        <f>CEILING(AX1991+(AX1991*'[1]Nastavení cen'!$G$17),1)</f>
        <v>94</v>
      </c>
      <c r="AH1991" s="242">
        <f>CEILING(AG1991*'[1]Nastavení cen'!$K$17,1)+AG1991</f>
        <v>123</v>
      </c>
      <c r="AI1991" s="242">
        <f>(AB1991*AH1991)</f>
        <v>0</v>
      </c>
      <c r="AJ1991" s="349">
        <f t="shared" si="708"/>
        <v>465</v>
      </c>
      <c r="AK1991" s="255"/>
      <c r="AL1991" s="229">
        <f t="shared" si="709"/>
        <v>0</v>
      </c>
      <c r="AM1991" s="204"/>
      <c r="AN1991" s="230">
        <v>0.03</v>
      </c>
      <c r="AO1991" s="231">
        <f>AB1991*AN1991</f>
        <v>0</v>
      </c>
      <c r="AP1991" s="232">
        <v>0.05</v>
      </c>
      <c r="AQ1991" s="233" t="s">
        <v>41</v>
      </c>
      <c r="AR1991" s="234">
        <f>AO1991*AP1991</f>
        <v>0</v>
      </c>
      <c r="AS1991" s="235"/>
      <c r="AT1991" s="236"/>
      <c r="AU1991" s="237"/>
      <c r="AV1991" s="238">
        <v>36</v>
      </c>
      <c r="AW1991" s="239">
        <f>'[1]Nastavení cen'!$H$17</f>
        <v>390</v>
      </c>
      <c r="AX1991" s="240">
        <v>94</v>
      </c>
    </row>
    <row r="1992" spans="1:50" ht="17.25" hidden="1" customHeight="1" x14ac:dyDescent="0.3">
      <c r="A1992" s="213"/>
      <c r="B1992" s="214"/>
      <c r="C1992" s="215"/>
      <c r="D1992" s="186"/>
      <c r="E1992" s="184"/>
      <c r="F1992" s="185"/>
      <c r="G1992" s="186"/>
      <c r="H1992" s="186"/>
      <c r="I1992" s="187"/>
      <c r="J1992" s="188"/>
      <c r="K1992" s="216"/>
      <c r="L1992" s="186"/>
      <c r="M1992" s="186"/>
      <c r="N1992" s="187"/>
      <c r="O1992" s="191"/>
      <c r="P1992" s="481" t="s">
        <v>2042</v>
      </c>
      <c r="Q1992" s="218"/>
      <c r="R1992" s="219">
        <f t="shared" si="704"/>
        <v>0</v>
      </c>
      <c r="S1992" s="219">
        <f t="shared" si="705"/>
        <v>7</v>
      </c>
      <c r="T1992" s="195"/>
      <c r="U1992" s="196">
        <v>4</v>
      </c>
      <c r="V1992" s="89">
        <f t="shared" si="700"/>
        <v>0</v>
      </c>
      <c r="W1992" s="220" t="s">
        <v>2084</v>
      </c>
      <c r="X1992" s="221" t="s">
        <v>2111</v>
      </c>
      <c r="Y1992" s="222" t="s">
        <v>43</v>
      </c>
      <c r="Z1992" s="199"/>
      <c r="AA1992" s="218"/>
      <c r="AB1992" s="223">
        <v>0</v>
      </c>
      <c r="AC1992" s="224" t="s">
        <v>40</v>
      </c>
      <c r="AD1992" s="225">
        <f t="shared" si="706"/>
        <v>234</v>
      </c>
      <c r="AE1992" s="226">
        <f>CEILING(AD1992+AD1992*'[1]Nastavení cen'!$J$17,1)</f>
        <v>342</v>
      </c>
      <c r="AF1992" s="226">
        <f t="shared" si="707"/>
        <v>0</v>
      </c>
      <c r="AG1992" s="241"/>
      <c r="AH1992" s="242"/>
      <c r="AI1992" s="242"/>
      <c r="AJ1992" s="349">
        <f t="shared" si="708"/>
        <v>342</v>
      </c>
      <c r="AK1992" s="255"/>
      <c r="AL1992" s="229">
        <f t="shared" si="709"/>
        <v>0</v>
      </c>
      <c r="AM1992" s="204"/>
      <c r="AN1992" s="230" t="s">
        <v>41</v>
      </c>
      <c r="AO1992" s="231" t="s">
        <v>41</v>
      </c>
      <c r="AP1992" s="245" t="s">
        <v>41</v>
      </c>
      <c r="AQ1992" s="233" t="s">
        <v>41</v>
      </c>
      <c r="AR1992" s="234" t="s">
        <v>41</v>
      </c>
      <c r="AS1992" s="235"/>
      <c r="AT1992" s="236"/>
      <c r="AU1992" s="237"/>
      <c r="AV1992" s="238">
        <v>36</v>
      </c>
      <c r="AW1992" s="239">
        <f>'[1]Nastavení cen'!$H$17</f>
        <v>390</v>
      </c>
      <c r="AX1992" s="240"/>
    </row>
    <row r="1993" spans="1:50" ht="17.25" hidden="1" customHeight="1" x14ac:dyDescent="0.3">
      <c r="A1993" s="213"/>
      <c r="B1993" s="214"/>
      <c r="C1993" s="215"/>
      <c r="D1993" s="186"/>
      <c r="E1993" s="184"/>
      <c r="F1993" s="185"/>
      <c r="G1993" s="186"/>
      <c r="H1993" s="186"/>
      <c r="I1993" s="187"/>
      <c r="J1993" s="188"/>
      <c r="K1993" s="216"/>
      <c r="L1993" s="186"/>
      <c r="M1993" s="186"/>
      <c r="N1993" s="187"/>
      <c r="O1993" s="191"/>
      <c r="P1993" s="481" t="s">
        <v>2042</v>
      </c>
      <c r="Q1993" s="218"/>
      <c r="R1993" s="219">
        <f t="shared" si="704"/>
        <v>0</v>
      </c>
      <c r="S1993" s="219">
        <f t="shared" si="705"/>
        <v>7</v>
      </c>
      <c r="T1993" s="195"/>
      <c r="U1993" s="196">
        <v>1</v>
      </c>
      <c r="V1993" s="89">
        <f t="shared" si="700"/>
        <v>0</v>
      </c>
      <c r="W1993" s="220" t="s">
        <v>2113</v>
      </c>
      <c r="X1993" s="221" t="s">
        <v>2114</v>
      </c>
      <c r="Y1993" s="222" t="s">
        <v>2115</v>
      </c>
      <c r="Z1993" s="199"/>
      <c r="AA1993" s="218"/>
      <c r="AB1993" s="223">
        <v>0</v>
      </c>
      <c r="AC1993" s="224" t="s">
        <v>146</v>
      </c>
      <c r="AD1993" s="225">
        <f t="shared" si="706"/>
        <v>130</v>
      </c>
      <c r="AE1993" s="226">
        <f>CEILING(AD1993+AD1993*'[1]Nastavení cen'!$J$17,1)</f>
        <v>190</v>
      </c>
      <c r="AF1993" s="226">
        <f t="shared" si="707"/>
        <v>0</v>
      </c>
      <c r="AG1993" s="241">
        <f>CEILING(AX1993+(AX1993*'[1]Nastavení cen'!$G$17),1)</f>
        <v>65</v>
      </c>
      <c r="AH1993" s="242">
        <f>CEILING(AG1993*'[1]Nastavení cen'!$K$17,1)+AG1993</f>
        <v>85</v>
      </c>
      <c r="AI1993" s="242">
        <f>(AB1993*AH1993)</f>
        <v>0</v>
      </c>
      <c r="AJ1993" s="349">
        <f t="shared" si="708"/>
        <v>275</v>
      </c>
      <c r="AK1993" s="255"/>
      <c r="AL1993" s="229">
        <f t="shared" si="709"/>
        <v>0</v>
      </c>
      <c r="AM1993" s="204"/>
      <c r="AN1993" s="230">
        <v>0.5</v>
      </c>
      <c r="AO1993" s="231">
        <f>AB1993*AN1993</f>
        <v>0</v>
      </c>
      <c r="AP1993" s="232">
        <v>0.05</v>
      </c>
      <c r="AQ1993" s="233" t="s">
        <v>41</v>
      </c>
      <c r="AR1993" s="234">
        <f>AO1993*AP1993</f>
        <v>0</v>
      </c>
      <c r="AS1993" s="235"/>
      <c r="AT1993" s="236"/>
      <c r="AU1993" s="237"/>
      <c r="AV1993" s="238">
        <v>20</v>
      </c>
      <c r="AW1993" s="239">
        <f>'[1]Nastavení cen'!$H$17</f>
        <v>390</v>
      </c>
      <c r="AX1993" s="240">
        <v>65</v>
      </c>
    </row>
    <row r="1994" spans="1:50" ht="17.25" hidden="1" customHeight="1" x14ac:dyDescent="0.3">
      <c r="A1994" s="213"/>
      <c r="B1994" s="214"/>
      <c r="C1994" s="215"/>
      <c r="D1994" s="186"/>
      <c r="E1994" s="184"/>
      <c r="F1994" s="185"/>
      <c r="G1994" s="186"/>
      <c r="H1994" s="186"/>
      <c r="I1994" s="187"/>
      <c r="J1994" s="188"/>
      <c r="K1994" s="216"/>
      <c r="L1994" s="186"/>
      <c r="M1994" s="186"/>
      <c r="N1994" s="187"/>
      <c r="O1994" s="191"/>
      <c r="P1994" s="481" t="s">
        <v>2042</v>
      </c>
      <c r="Q1994" s="218"/>
      <c r="R1994" s="219">
        <f t="shared" si="704"/>
        <v>0</v>
      </c>
      <c r="S1994" s="219">
        <f t="shared" si="705"/>
        <v>7</v>
      </c>
      <c r="T1994" s="195"/>
      <c r="U1994" s="196">
        <v>4</v>
      </c>
      <c r="V1994" s="89">
        <f t="shared" si="700"/>
        <v>0</v>
      </c>
      <c r="W1994" s="220" t="s">
        <v>2113</v>
      </c>
      <c r="X1994" s="221" t="s">
        <v>2114</v>
      </c>
      <c r="Y1994" s="222" t="s">
        <v>43</v>
      </c>
      <c r="Z1994" s="199"/>
      <c r="AA1994" s="218"/>
      <c r="AB1994" s="223">
        <v>0</v>
      </c>
      <c r="AC1994" s="224" t="s">
        <v>146</v>
      </c>
      <c r="AD1994" s="225">
        <f t="shared" si="706"/>
        <v>130</v>
      </c>
      <c r="AE1994" s="226">
        <f>CEILING(AD1994+AD1994*'[1]Nastavení cen'!$J$17,1)</f>
        <v>190</v>
      </c>
      <c r="AF1994" s="226">
        <f t="shared" si="707"/>
        <v>0</v>
      </c>
      <c r="AG1994" s="241"/>
      <c r="AH1994" s="242"/>
      <c r="AI1994" s="242"/>
      <c r="AJ1994" s="349">
        <f t="shared" si="708"/>
        <v>190</v>
      </c>
      <c r="AK1994" s="255"/>
      <c r="AL1994" s="229">
        <f t="shared" si="709"/>
        <v>0</v>
      </c>
      <c r="AM1994" s="204"/>
      <c r="AN1994" s="230" t="s">
        <v>41</v>
      </c>
      <c r="AO1994" s="231" t="s">
        <v>41</v>
      </c>
      <c r="AP1994" s="245" t="s">
        <v>41</v>
      </c>
      <c r="AQ1994" s="233" t="s">
        <v>41</v>
      </c>
      <c r="AR1994" s="234" t="s">
        <v>41</v>
      </c>
      <c r="AS1994" s="235"/>
      <c r="AT1994" s="236"/>
      <c r="AU1994" s="237"/>
      <c r="AV1994" s="238">
        <v>20</v>
      </c>
      <c r="AW1994" s="239">
        <f>'[1]Nastavení cen'!$H$17</f>
        <v>390</v>
      </c>
      <c r="AX1994" s="240"/>
    </row>
    <row r="1995" spans="1:50" ht="17.25" hidden="1" customHeight="1" x14ac:dyDescent="0.3">
      <c r="A1995" s="213"/>
      <c r="B1995" s="214"/>
      <c r="C1995" s="215"/>
      <c r="D1995" s="186"/>
      <c r="E1995" s="184"/>
      <c r="F1995" s="185"/>
      <c r="G1995" s="186"/>
      <c r="H1995" s="186"/>
      <c r="I1995" s="187"/>
      <c r="J1995" s="188"/>
      <c r="K1995" s="216"/>
      <c r="L1995" s="186"/>
      <c r="M1995" s="186"/>
      <c r="N1995" s="187"/>
      <c r="O1995" s="191"/>
      <c r="P1995" s="481" t="s">
        <v>2042</v>
      </c>
      <c r="Q1995" s="218"/>
      <c r="R1995" s="219">
        <f t="shared" si="704"/>
        <v>0</v>
      </c>
      <c r="S1995" s="219">
        <f t="shared" si="705"/>
        <v>7</v>
      </c>
      <c r="T1995" s="195"/>
      <c r="U1995" s="196">
        <v>1</v>
      </c>
      <c r="V1995" s="89">
        <f t="shared" si="700"/>
        <v>0</v>
      </c>
      <c r="W1995" s="220" t="s">
        <v>2113</v>
      </c>
      <c r="X1995" s="221" t="s">
        <v>2116</v>
      </c>
      <c r="Y1995" s="222" t="s">
        <v>2117</v>
      </c>
      <c r="Z1995" s="199"/>
      <c r="AA1995" s="218"/>
      <c r="AB1995" s="223">
        <v>0</v>
      </c>
      <c r="AC1995" s="224" t="s">
        <v>40</v>
      </c>
      <c r="AD1995" s="225">
        <f t="shared" si="706"/>
        <v>260</v>
      </c>
      <c r="AE1995" s="226">
        <f>CEILING(AD1995+AD1995*'[1]Nastavení cen'!$J$17,1)</f>
        <v>380</v>
      </c>
      <c r="AF1995" s="226">
        <f t="shared" si="707"/>
        <v>0</v>
      </c>
      <c r="AG1995" s="241">
        <f>CEILING(AX1995+(AX1995*'[1]Nastavení cen'!$G$17),1)</f>
        <v>462</v>
      </c>
      <c r="AH1995" s="242">
        <f>CEILING(AG1995*'[1]Nastavení cen'!$K$17,1)+AG1995</f>
        <v>601</v>
      </c>
      <c r="AI1995" s="242">
        <f>(AB1995*AH1995)</f>
        <v>0</v>
      </c>
      <c r="AJ1995" s="349">
        <f t="shared" si="708"/>
        <v>981</v>
      </c>
      <c r="AK1995" s="255"/>
      <c r="AL1995" s="229">
        <f t="shared" si="709"/>
        <v>0</v>
      </c>
      <c r="AM1995" s="204"/>
      <c r="AN1995" s="230">
        <v>0.06</v>
      </c>
      <c r="AO1995" s="231">
        <f>AB1995*AN1995</f>
        <v>0</v>
      </c>
      <c r="AP1995" s="232">
        <v>0.05</v>
      </c>
      <c r="AQ1995" s="233" t="s">
        <v>41</v>
      </c>
      <c r="AR1995" s="234">
        <f>AO1995*AP1995</f>
        <v>0</v>
      </c>
      <c r="AS1995" s="235"/>
      <c r="AT1995" s="236"/>
      <c r="AU1995" s="237"/>
      <c r="AV1995" s="238">
        <v>40</v>
      </c>
      <c r="AW1995" s="239">
        <f>'[1]Nastavení cen'!$H$17</f>
        <v>390</v>
      </c>
      <c r="AX1995" s="240">
        <v>462</v>
      </c>
    </row>
    <row r="1996" spans="1:50" ht="17.25" hidden="1" customHeight="1" x14ac:dyDescent="0.3">
      <c r="A1996" s="213"/>
      <c r="B1996" s="214"/>
      <c r="C1996" s="215"/>
      <c r="D1996" s="186"/>
      <c r="E1996" s="184"/>
      <c r="F1996" s="185"/>
      <c r="G1996" s="186"/>
      <c r="H1996" s="186"/>
      <c r="I1996" s="187"/>
      <c r="J1996" s="188"/>
      <c r="K1996" s="216"/>
      <c r="L1996" s="186"/>
      <c r="M1996" s="186"/>
      <c r="N1996" s="187"/>
      <c r="O1996" s="191"/>
      <c r="P1996" s="481" t="s">
        <v>2042</v>
      </c>
      <c r="Q1996" s="218"/>
      <c r="R1996" s="219">
        <f t="shared" si="704"/>
        <v>0</v>
      </c>
      <c r="S1996" s="219">
        <f t="shared" si="705"/>
        <v>7</v>
      </c>
      <c r="T1996" s="195"/>
      <c r="U1996" s="196">
        <v>4</v>
      </c>
      <c r="V1996" s="89">
        <f t="shared" si="700"/>
        <v>0</v>
      </c>
      <c r="W1996" s="220" t="s">
        <v>2113</v>
      </c>
      <c r="X1996" s="221" t="s">
        <v>2116</v>
      </c>
      <c r="Y1996" s="222" t="s">
        <v>43</v>
      </c>
      <c r="Z1996" s="199"/>
      <c r="AA1996" s="218"/>
      <c r="AB1996" s="223">
        <v>0</v>
      </c>
      <c r="AC1996" s="224" t="s">
        <v>40</v>
      </c>
      <c r="AD1996" s="225">
        <f t="shared" si="706"/>
        <v>260</v>
      </c>
      <c r="AE1996" s="226">
        <f>CEILING(AD1996+AD1996*'[1]Nastavení cen'!$J$17,1)</f>
        <v>380</v>
      </c>
      <c r="AF1996" s="226">
        <f t="shared" si="707"/>
        <v>0</v>
      </c>
      <c r="AG1996" s="241"/>
      <c r="AH1996" s="242"/>
      <c r="AI1996" s="242"/>
      <c r="AJ1996" s="349">
        <f t="shared" si="708"/>
        <v>380</v>
      </c>
      <c r="AK1996" s="255"/>
      <c r="AL1996" s="229">
        <f t="shared" si="709"/>
        <v>0</v>
      </c>
      <c r="AM1996" s="204"/>
      <c r="AN1996" s="230" t="s">
        <v>41</v>
      </c>
      <c r="AO1996" s="231" t="s">
        <v>41</v>
      </c>
      <c r="AP1996" s="245" t="s">
        <v>41</v>
      </c>
      <c r="AQ1996" s="233" t="s">
        <v>41</v>
      </c>
      <c r="AR1996" s="234" t="s">
        <v>41</v>
      </c>
      <c r="AS1996" s="235"/>
      <c r="AT1996" s="236"/>
      <c r="AU1996" s="237"/>
      <c r="AV1996" s="238">
        <v>40</v>
      </c>
      <c r="AW1996" s="239">
        <f>'[1]Nastavení cen'!$H$17</f>
        <v>390</v>
      </c>
      <c r="AX1996" s="240"/>
    </row>
    <row r="1997" spans="1:50" ht="17.25" hidden="1" customHeight="1" x14ac:dyDescent="0.3">
      <c r="A1997" s="213"/>
      <c r="B1997" s="214"/>
      <c r="C1997" s="215"/>
      <c r="D1997" s="186"/>
      <c r="E1997" s="184"/>
      <c r="F1997" s="185"/>
      <c r="G1997" s="186"/>
      <c r="H1997" s="186"/>
      <c r="I1997" s="187"/>
      <c r="J1997" s="188"/>
      <c r="K1997" s="216"/>
      <c r="L1997" s="186"/>
      <c r="M1997" s="186"/>
      <c r="N1997" s="187"/>
      <c r="O1997" s="191"/>
      <c r="P1997" s="481" t="s">
        <v>2042</v>
      </c>
      <c r="Q1997" s="218"/>
      <c r="R1997" s="219">
        <f t="shared" si="704"/>
        <v>0</v>
      </c>
      <c r="S1997" s="219">
        <f t="shared" si="705"/>
        <v>7</v>
      </c>
      <c r="T1997" s="195"/>
      <c r="U1997" s="196">
        <v>1</v>
      </c>
      <c r="V1997" s="89">
        <f t="shared" si="700"/>
        <v>0</v>
      </c>
      <c r="W1997" s="220" t="s">
        <v>2113</v>
      </c>
      <c r="X1997" s="221" t="s">
        <v>2118</v>
      </c>
      <c r="Y1997" s="222" t="s">
        <v>2119</v>
      </c>
      <c r="Z1997" s="199"/>
      <c r="AA1997" s="218"/>
      <c r="AB1997" s="223">
        <v>0</v>
      </c>
      <c r="AC1997" s="224" t="s">
        <v>146</v>
      </c>
      <c r="AD1997" s="225">
        <f t="shared" si="706"/>
        <v>124</v>
      </c>
      <c r="AE1997" s="226">
        <f>CEILING(AD1997+AD1997*'[1]Nastavení cen'!$J$17,1)</f>
        <v>182</v>
      </c>
      <c r="AF1997" s="226">
        <f t="shared" si="707"/>
        <v>0</v>
      </c>
      <c r="AG1997" s="241">
        <f>CEILING(AX1997+(AX1997*'[1]Nastavení cen'!$G$17),1)</f>
        <v>34</v>
      </c>
      <c r="AH1997" s="242">
        <f>CEILING(AG1997*'[1]Nastavení cen'!$K$17,1)+AG1997</f>
        <v>45</v>
      </c>
      <c r="AI1997" s="242">
        <f>(AB1997*AH1997)</f>
        <v>0</v>
      </c>
      <c r="AJ1997" s="349">
        <f t="shared" si="708"/>
        <v>227</v>
      </c>
      <c r="AK1997" s="255"/>
      <c r="AL1997" s="229">
        <f t="shared" si="709"/>
        <v>0</v>
      </c>
      <c r="AM1997" s="204"/>
      <c r="AN1997" s="230">
        <v>0.3</v>
      </c>
      <c r="AO1997" s="231">
        <f>AB1997*AN1997</f>
        <v>0</v>
      </c>
      <c r="AP1997" s="232">
        <v>0.05</v>
      </c>
      <c r="AQ1997" s="233" t="s">
        <v>41</v>
      </c>
      <c r="AR1997" s="234">
        <f>AO1997*AP1997</f>
        <v>0</v>
      </c>
      <c r="AS1997" s="235"/>
      <c r="AT1997" s="236"/>
      <c r="AU1997" s="237"/>
      <c r="AV1997" s="238">
        <v>19</v>
      </c>
      <c r="AW1997" s="239">
        <f>'[1]Nastavení cen'!$H$17</f>
        <v>390</v>
      </c>
      <c r="AX1997" s="240">
        <v>34</v>
      </c>
    </row>
    <row r="1998" spans="1:50" ht="17.25" hidden="1" customHeight="1" x14ac:dyDescent="0.3">
      <c r="A1998" s="213"/>
      <c r="B1998" s="214"/>
      <c r="C1998" s="215"/>
      <c r="D1998" s="186"/>
      <c r="E1998" s="184"/>
      <c r="F1998" s="185"/>
      <c r="G1998" s="186"/>
      <c r="H1998" s="186"/>
      <c r="I1998" s="187"/>
      <c r="J1998" s="188"/>
      <c r="K1998" s="216"/>
      <c r="L1998" s="186"/>
      <c r="M1998" s="186"/>
      <c r="N1998" s="187"/>
      <c r="O1998" s="191"/>
      <c r="P1998" s="481" t="s">
        <v>2042</v>
      </c>
      <c r="Q1998" s="218"/>
      <c r="R1998" s="219">
        <f t="shared" si="704"/>
        <v>0</v>
      </c>
      <c r="S1998" s="219">
        <f t="shared" si="705"/>
        <v>7</v>
      </c>
      <c r="T1998" s="195"/>
      <c r="U1998" s="196">
        <v>4</v>
      </c>
      <c r="V1998" s="89">
        <f t="shared" si="700"/>
        <v>0</v>
      </c>
      <c r="W1998" s="220" t="s">
        <v>2113</v>
      </c>
      <c r="X1998" s="221" t="s">
        <v>2118</v>
      </c>
      <c r="Y1998" s="222" t="s">
        <v>43</v>
      </c>
      <c r="Z1998" s="199"/>
      <c r="AA1998" s="218"/>
      <c r="AB1998" s="223">
        <v>0</v>
      </c>
      <c r="AC1998" s="224" t="s">
        <v>146</v>
      </c>
      <c r="AD1998" s="225">
        <f t="shared" si="706"/>
        <v>124</v>
      </c>
      <c r="AE1998" s="226">
        <f>CEILING(AD1998+AD1998*'[1]Nastavení cen'!$J$17,1)</f>
        <v>182</v>
      </c>
      <c r="AF1998" s="226">
        <f t="shared" si="707"/>
        <v>0</v>
      </c>
      <c r="AG1998" s="241"/>
      <c r="AH1998" s="242"/>
      <c r="AI1998" s="242"/>
      <c r="AJ1998" s="349">
        <f t="shared" si="708"/>
        <v>182</v>
      </c>
      <c r="AK1998" s="255"/>
      <c r="AL1998" s="229">
        <f t="shared" si="709"/>
        <v>0</v>
      </c>
      <c r="AM1998" s="204"/>
      <c r="AN1998" s="230" t="s">
        <v>41</v>
      </c>
      <c r="AO1998" s="231" t="s">
        <v>41</v>
      </c>
      <c r="AP1998" s="245" t="s">
        <v>41</v>
      </c>
      <c r="AQ1998" s="233" t="s">
        <v>41</v>
      </c>
      <c r="AR1998" s="234" t="s">
        <v>41</v>
      </c>
      <c r="AS1998" s="235"/>
      <c r="AT1998" s="236"/>
      <c r="AU1998" s="237"/>
      <c r="AV1998" s="238">
        <v>19</v>
      </c>
      <c r="AW1998" s="239">
        <f>'[1]Nastavení cen'!$H$17</f>
        <v>390</v>
      </c>
      <c r="AX1998" s="240"/>
    </row>
    <row r="1999" spans="1:50" ht="17.25" hidden="1" customHeight="1" x14ac:dyDescent="0.3">
      <c r="A1999" s="213"/>
      <c r="B1999" s="214"/>
      <c r="C1999" s="215"/>
      <c r="D1999" s="186"/>
      <c r="E1999" s="184"/>
      <c r="F1999" s="185"/>
      <c r="G1999" s="186"/>
      <c r="H1999" s="186"/>
      <c r="I1999" s="187"/>
      <c r="J1999" s="188"/>
      <c r="K1999" s="216"/>
      <c r="L1999" s="186"/>
      <c r="M1999" s="186"/>
      <c r="N1999" s="187"/>
      <c r="O1999" s="191"/>
      <c r="P1999" s="481" t="s">
        <v>2042</v>
      </c>
      <c r="Q1999" s="218"/>
      <c r="R1999" s="219">
        <f t="shared" si="704"/>
        <v>0</v>
      </c>
      <c r="S1999" s="219">
        <f t="shared" si="705"/>
        <v>7</v>
      </c>
      <c r="T1999" s="195"/>
      <c r="U1999" s="196">
        <v>1</v>
      </c>
      <c r="V1999" s="89">
        <f t="shared" si="700"/>
        <v>0</v>
      </c>
      <c r="W1999" s="220" t="s">
        <v>2113</v>
      </c>
      <c r="X1999" s="221" t="s">
        <v>2120</v>
      </c>
      <c r="Y1999" s="222" t="s">
        <v>2121</v>
      </c>
      <c r="Z1999" s="199"/>
      <c r="AA1999" s="218"/>
      <c r="AB1999" s="223">
        <v>0</v>
      </c>
      <c r="AC1999" s="224" t="s">
        <v>40</v>
      </c>
      <c r="AD1999" s="225">
        <f t="shared" si="706"/>
        <v>247</v>
      </c>
      <c r="AE1999" s="226">
        <f>CEILING(AD1999+AD1999*'[1]Nastavení cen'!$J$17,1)</f>
        <v>361</v>
      </c>
      <c r="AF1999" s="226">
        <f t="shared" si="707"/>
        <v>0</v>
      </c>
      <c r="AG1999" s="241">
        <f>CEILING(AX1999+(AX1999*'[1]Nastavení cen'!$G$17),1)</f>
        <v>382</v>
      </c>
      <c r="AH1999" s="242">
        <f>CEILING(AG1999*'[1]Nastavení cen'!$K$17,1)+AG1999</f>
        <v>497</v>
      </c>
      <c r="AI1999" s="242">
        <f>(AB1999*AH1999)</f>
        <v>0</v>
      </c>
      <c r="AJ1999" s="349">
        <f t="shared" si="708"/>
        <v>858</v>
      </c>
      <c r="AK1999" s="255"/>
      <c r="AL1999" s="229">
        <f t="shared" si="709"/>
        <v>0</v>
      </c>
      <c r="AM1999" s="204"/>
      <c r="AN1999" s="230">
        <v>0.05</v>
      </c>
      <c r="AO1999" s="231">
        <f>AB1999*AN1999</f>
        <v>0</v>
      </c>
      <c r="AP1999" s="232">
        <v>0.05</v>
      </c>
      <c r="AQ1999" s="233" t="s">
        <v>41</v>
      </c>
      <c r="AR1999" s="234">
        <f>AO1999*AP1999</f>
        <v>0</v>
      </c>
      <c r="AS1999" s="235"/>
      <c r="AT1999" s="236"/>
      <c r="AU1999" s="237"/>
      <c r="AV1999" s="238">
        <v>38</v>
      </c>
      <c r="AW1999" s="239">
        <f>'[1]Nastavení cen'!$H$17</f>
        <v>390</v>
      </c>
      <c r="AX1999" s="240">
        <v>382</v>
      </c>
    </row>
    <row r="2000" spans="1:50" ht="17.25" hidden="1" customHeight="1" x14ac:dyDescent="0.3">
      <c r="A2000" s="213"/>
      <c r="B2000" s="214"/>
      <c r="C2000" s="215"/>
      <c r="D2000" s="186"/>
      <c r="E2000" s="184"/>
      <c r="F2000" s="185"/>
      <c r="G2000" s="186"/>
      <c r="H2000" s="186"/>
      <c r="I2000" s="187"/>
      <c r="J2000" s="188"/>
      <c r="K2000" s="216"/>
      <c r="L2000" s="186"/>
      <c r="M2000" s="186"/>
      <c r="N2000" s="187"/>
      <c r="O2000" s="191"/>
      <c r="P2000" s="481" t="s">
        <v>2042</v>
      </c>
      <c r="Q2000" s="218"/>
      <c r="R2000" s="219">
        <f t="shared" si="704"/>
        <v>0</v>
      </c>
      <c r="S2000" s="219">
        <f t="shared" si="705"/>
        <v>7</v>
      </c>
      <c r="T2000" s="195"/>
      <c r="U2000" s="196">
        <v>4</v>
      </c>
      <c r="V2000" s="89">
        <f t="shared" si="700"/>
        <v>0</v>
      </c>
      <c r="W2000" s="220" t="s">
        <v>2113</v>
      </c>
      <c r="X2000" s="221" t="s">
        <v>2120</v>
      </c>
      <c r="Y2000" s="222" t="s">
        <v>43</v>
      </c>
      <c r="Z2000" s="199"/>
      <c r="AA2000" s="218"/>
      <c r="AB2000" s="223">
        <v>0</v>
      </c>
      <c r="AC2000" s="224" t="s">
        <v>40</v>
      </c>
      <c r="AD2000" s="225">
        <f t="shared" si="706"/>
        <v>247</v>
      </c>
      <c r="AE2000" s="226">
        <f>CEILING(AD2000+AD2000*'[1]Nastavení cen'!$J$17,1)</f>
        <v>361</v>
      </c>
      <c r="AF2000" s="226">
        <f t="shared" si="707"/>
        <v>0</v>
      </c>
      <c r="AG2000" s="241"/>
      <c r="AH2000" s="242"/>
      <c r="AI2000" s="242"/>
      <c r="AJ2000" s="349">
        <f t="shared" si="708"/>
        <v>361</v>
      </c>
      <c r="AK2000" s="255"/>
      <c r="AL2000" s="229">
        <f t="shared" si="709"/>
        <v>0</v>
      </c>
      <c r="AM2000" s="204"/>
      <c r="AN2000" s="230" t="s">
        <v>41</v>
      </c>
      <c r="AO2000" s="231" t="s">
        <v>41</v>
      </c>
      <c r="AP2000" s="245" t="s">
        <v>41</v>
      </c>
      <c r="AQ2000" s="233" t="s">
        <v>41</v>
      </c>
      <c r="AR2000" s="234" t="s">
        <v>41</v>
      </c>
      <c r="AS2000" s="235"/>
      <c r="AT2000" s="236"/>
      <c r="AU2000" s="237"/>
      <c r="AV2000" s="238">
        <v>38</v>
      </c>
      <c r="AW2000" s="239">
        <f>'[1]Nastavení cen'!$H$17</f>
        <v>390</v>
      </c>
      <c r="AX2000" s="240"/>
    </row>
    <row r="2001" spans="1:50" ht="17.25" hidden="1" customHeight="1" x14ac:dyDescent="0.3">
      <c r="A2001" s="213"/>
      <c r="B2001" s="214"/>
      <c r="C2001" s="215"/>
      <c r="D2001" s="186"/>
      <c r="E2001" s="184"/>
      <c r="F2001" s="185"/>
      <c r="G2001" s="186"/>
      <c r="H2001" s="186"/>
      <c r="I2001" s="187"/>
      <c r="J2001" s="188"/>
      <c r="K2001" s="216"/>
      <c r="L2001" s="186"/>
      <c r="M2001" s="186"/>
      <c r="N2001" s="187"/>
      <c r="O2001" s="191"/>
      <c r="P2001" s="481" t="s">
        <v>2042</v>
      </c>
      <c r="Q2001" s="218"/>
      <c r="R2001" s="219">
        <f t="shared" si="704"/>
        <v>0</v>
      </c>
      <c r="S2001" s="219">
        <f t="shared" si="705"/>
        <v>7</v>
      </c>
      <c r="T2001" s="195"/>
      <c r="U2001" s="196">
        <v>1</v>
      </c>
      <c r="V2001" s="89">
        <f t="shared" si="700"/>
        <v>0</v>
      </c>
      <c r="W2001" s="220" t="s">
        <v>2113</v>
      </c>
      <c r="X2001" s="221" t="s">
        <v>2122</v>
      </c>
      <c r="Y2001" s="222" t="s">
        <v>2123</v>
      </c>
      <c r="Z2001" s="199"/>
      <c r="AA2001" s="218"/>
      <c r="AB2001" s="223">
        <v>0</v>
      </c>
      <c r="AC2001" s="224" t="s">
        <v>146</v>
      </c>
      <c r="AD2001" s="225">
        <f t="shared" si="706"/>
        <v>117</v>
      </c>
      <c r="AE2001" s="226">
        <f>CEILING(AD2001+AD2001*'[1]Nastavení cen'!$J$17,1)</f>
        <v>171</v>
      </c>
      <c r="AF2001" s="226">
        <f t="shared" si="707"/>
        <v>0</v>
      </c>
      <c r="AG2001" s="241">
        <f>CEILING(AX2001+(AX2001*'[1]Nastavení cen'!$G$17),1)</f>
        <v>24</v>
      </c>
      <c r="AH2001" s="242">
        <f>CEILING(AG2001*'[1]Nastavení cen'!$K$17,1)+AG2001</f>
        <v>32</v>
      </c>
      <c r="AI2001" s="242">
        <f>(AB2001*AH2001)</f>
        <v>0</v>
      </c>
      <c r="AJ2001" s="349">
        <f t="shared" si="708"/>
        <v>203</v>
      </c>
      <c r="AK2001" s="255"/>
      <c r="AL2001" s="229">
        <f t="shared" si="709"/>
        <v>0</v>
      </c>
      <c r="AM2001" s="204"/>
      <c r="AN2001" s="230">
        <v>0.2</v>
      </c>
      <c r="AO2001" s="231">
        <f>AB2001*AN2001</f>
        <v>0</v>
      </c>
      <c r="AP2001" s="232">
        <v>0.05</v>
      </c>
      <c r="AQ2001" s="233" t="s">
        <v>41</v>
      </c>
      <c r="AR2001" s="234">
        <f>AO2001*AP2001</f>
        <v>0</v>
      </c>
      <c r="AS2001" s="235"/>
      <c r="AT2001" s="236"/>
      <c r="AU2001" s="237"/>
      <c r="AV2001" s="238">
        <v>18</v>
      </c>
      <c r="AW2001" s="239">
        <f>'[1]Nastavení cen'!$H$17</f>
        <v>390</v>
      </c>
      <c r="AX2001" s="240">
        <v>24</v>
      </c>
    </row>
    <row r="2002" spans="1:50" ht="17.25" hidden="1" customHeight="1" x14ac:dyDescent="0.3">
      <c r="A2002" s="213"/>
      <c r="B2002" s="214"/>
      <c r="C2002" s="215"/>
      <c r="D2002" s="186"/>
      <c r="E2002" s="184"/>
      <c r="F2002" s="185"/>
      <c r="G2002" s="186"/>
      <c r="H2002" s="186"/>
      <c r="I2002" s="187"/>
      <c r="J2002" s="188"/>
      <c r="K2002" s="216"/>
      <c r="L2002" s="186"/>
      <c r="M2002" s="186"/>
      <c r="N2002" s="187"/>
      <c r="O2002" s="191"/>
      <c r="P2002" s="481" t="s">
        <v>2042</v>
      </c>
      <c r="Q2002" s="218"/>
      <c r="R2002" s="219">
        <f t="shared" si="704"/>
        <v>0</v>
      </c>
      <c r="S2002" s="219">
        <f t="shared" si="705"/>
        <v>7</v>
      </c>
      <c r="T2002" s="195"/>
      <c r="U2002" s="196">
        <v>4</v>
      </c>
      <c r="V2002" s="89">
        <f t="shared" si="700"/>
        <v>0</v>
      </c>
      <c r="W2002" s="220" t="s">
        <v>2113</v>
      </c>
      <c r="X2002" s="221" t="s">
        <v>2122</v>
      </c>
      <c r="Y2002" s="222" t="s">
        <v>43</v>
      </c>
      <c r="Z2002" s="199"/>
      <c r="AA2002" s="218"/>
      <c r="AB2002" s="223">
        <v>0</v>
      </c>
      <c r="AC2002" s="224" t="s">
        <v>146</v>
      </c>
      <c r="AD2002" s="225">
        <f t="shared" si="706"/>
        <v>117</v>
      </c>
      <c r="AE2002" s="226">
        <f>CEILING(AD2002+AD2002*'[1]Nastavení cen'!$J$17,1)</f>
        <v>171</v>
      </c>
      <c r="AF2002" s="226">
        <f t="shared" si="707"/>
        <v>0</v>
      </c>
      <c r="AG2002" s="241"/>
      <c r="AH2002" s="242"/>
      <c r="AI2002" s="242"/>
      <c r="AJ2002" s="349">
        <f t="shared" si="708"/>
        <v>171</v>
      </c>
      <c r="AK2002" s="255"/>
      <c r="AL2002" s="229">
        <f t="shared" si="709"/>
        <v>0</v>
      </c>
      <c r="AM2002" s="204"/>
      <c r="AN2002" s="230" t="s">
        <v>41</v>
      </c>
      <c r="AO2002" s="231" t="s">
        <v>41</v>
      </c>
      <c r="AP2002" s="245" t="s">
        <v>41</v>
      </c>
      <c r="AQ2002" s="233" t="s">
        <v>41</v>
      </c>
      <c r="AR2002" s="234" t="s">
        <v>41</v>
      </c>
      <c r="AS2002" s="235"/>
      <c r="AT2002" s="236"/>
      <c r="AU2002" s="237"/>
      <c r="AV2002" s="238">
        <v>18</v>
      </c>
      <c r="AW2002" s="239">
        <f>'[1]Nastavení cen'!$H$17</f>
        <v>390</v>
      </c>
      <c r="AX2002" s="240"/>
    </row>
    <row r="2003" spans="1:50" ht="17.25" hidden="1" customHeight="1" x14ac:dyDescent="0.3">
      <c r="A2003" s="213"/>
      <c r="B2003" s="214"/>
      <c r="C2003" s="215"/>
      <c r="D2003" s="186"/>
      <c r="E2003" s="184"/>
      <c r="F2003" s="185"/>
      <c r="G2003" s="186"/>
      <c r="H2003" s="186"/>
      <c r="I2003" s="187"/>
      <c r="J2003" s="188"/>
      <c r="K2003" s="216"/>
      <c r="L2003" s="186"/>
      <c r="M2003" s="186"/>
      <c r="N2003" s="187"/>
      <c r="O2003" s="191"/>
      <c r="P2003" s="481" t="s">
        <v>2042</v>
      </c>
      <c r="Q2003" s="218"/>
      <c r="R2003" s="219">
        <f t="shared" si="704"/>
        <v>0</v>
      </c>
      <c r="S2003" s="219">
        <f t="shared" si="705"/>
        <v>7</v>
      </c>
      <c r="T2003" s="195"/>
      <c r="U2003" s="196">
        <v>1</v>
      </c>
      <c r="V2003" s="89">
        <f t="shared" si="700"/>
        <v>0</v>
      </c>
      <c r="W2003" s="220" t="s">
        <v>2113</v>
      </c>
      <c r="X2003" s="221" t="s">
        <v>2124</v>
      </c>
      <c r="Y2003" s="222" t="s">
        <v>2125</v>
      </c>
      <c r="Z2003" s="199"/>
      <c r="AA2003" s="218"/>
      <c r="AB2003" s="223">
        <v>0</v>
      </c>
      <c r="AC2003" s="224" t="s">
        <v>40</v>
      </c>
      <c r="AD2003" s="225">
        <f t="shared" si="706"/>
        <v>234</v>
      </c>
      <c r="AE2003" s="226">
        <f>CEILING(AD2003+AD2003*'[1]Nastavení cen'!$J$17,1)</f>
        <v>342</v>
      </c>
      <c r="AF2003" s="226">
        <f t="shared" si="707"/>
        <v>0</v>
      </c>
      <c r="AG2003" s="241">
        <f>CEILING(AX2003+(AX2003*'[1]Nastavení cen'!$G$17),1)</f>
        <v>340</v>
      </c>
      <c r="AH2003" s="242">
        <f>CEILING(AG2003*'[1]Nastavení cen'!$K$17,1)+AG2003</f>
        <v>442</v>
      </c>
      <c r="AI2003" s="242">
        <f>(AB2003*AH2003)</f>
        <v>0</v>
      </c>
      <c r="AJ2003" s="349">
        <f t="shared" si="708"/>
        <v>784</v>
      </c>
      <c r="AK2003" s="255"/>
      <c r="AL2003" s="229">
        <f t="shared" si="709"/>
        <v>0</v>
      </c>
      <c r="AM2003" s="204"/>
      <c r="AN2003" s="230">
        <v>0.04</v>
      </c>
      <c r="AO2003" s="231">
        <f>AB2003*AN2003</f>
        <v>0</v>
      </c>
      <c r="AP2003" s="232">
        <v>0.05</v>
      </c>
      <c r="AQ2003" s="233" t="s">
        <v>41</v>
      </c>
      <c r="AR2003" s="234">
        <f>AO2003*AP2003</f>
        <v>0</v>
      </c>
      <c r="AS2003" s="235"/>
      <c r="AT2003" s="236"/>
      <c r="AU2003" s="237"/>
      <c r="AV2003" s="238">
        <v>36</v>
      </c>
      <c r="AW2003" s="239">
        <f>'[1]Nastavení cen'!$H$17</f>
        <v>390</v>
      </c>
      <c r="AX2003" s="240">
        <v>340</v>
      </c>
    </row>
    <row r="2004" spans="1:50" ht="17.25" hidden="1" customHeight="1" x14ac:dyDescent="0.3">
      <c r="A2004" s="213"/>
      <c r="B2004" s="214"/>
      <c r="C2004" s="215"/>
      <c r="D2004" s="186"/>
      <c r="E2004" s="184"/>
      <c r="F2004" s="185"/>
      <c r="G2004" s="186"/>
      <c r="H2004" s="186"/>
      <c r="I2004" s="187"/>
      <c r="J2004" s="188"/>
      <c r="K2004" s="216"/>
      <c r="L2004" s="186"/>
      <c r="M2004" s="186"/>
      <c r="N2004" s="187"/>
      <c r="O2004" s="191"/>
      <c r="P2004" s="481" t="s">
        <v>2042</v>
      </c>
      <c r="Q2004" s="218"/>
      <c r="R2004" s="219">
        <f t="shared" si="704"/>
        <v>0</v>
      </c>
      <c r="S2004" s="219">
        <f t="shared" si="705"/>
        <v>7</v>
      </c>
      <c r="T2004" s="195"/>
      <c r="U2004" s="196">
        <v>4</v>
      </c>
      <c r="V2004" s="89">
        <f t="shared" si="700"/>
        <v>0</v>
      </c>
      <c r="W2004" s="220" t="s">
        <v>2113</v>
      </c>
      <c r="X2004" s="221" t="s">
        <v>2124</v>
      </c>
      <c r="Y2004" s="222" t="s">
        <v>43</v>
      </c>
      <c r="Z2004" s="199"/>
      <c r="AA2004" s="218"/>
      <c r="AB2004" s="223">
        <v>0</v>
      </c>
      <c r="AC2004" s="224" t="s">
        <v>40</v>
      </c>
      <c r="AD2004" s="225">
        <f t="shared" si="706"/>
        <v>234</v>
      </c>
      <c r="AE2004" s="226">
        <f>CEILING(AD2004+AD2004*'[1]Nastavení cen'!$J$17,1)</f>
        <v>342</v>
      </c>
      <c r="AF2004" s="226">
        <f t="shared" si="707"/>
        <v>0</v>
      </c>
      <c r="AG2004" s="241"/>
      <c r="AH2004" s="242"/>
      <c r="AI2004" s="242"/>
      <c r="AJ2004" s="349">
        <f t="shared" si="708"/>
        <v>342</v>
      </c>
      <c r="AK2004" s="255"/>
      <c r="AL2004" s="229">
        <f t="shared" si="709"/>
        <v>0</v>
      </c>
      <c r="AM2004" s="204"/>
      <c r="AN2004" s="230" t="s">
        <v>41</v>
      </c>
      <c r="AO2004" s="231" t="s">
        <v>41</v>
      </c>
      <c r="AP2004" s="245" t="s">
        <v>41</v>
      </c>
      <c r="AQ2004" s="233" t="s">
        <v>41</v>
      </c>
      <c r="AR2004" s="234" t="s">
        <v>41</v>
      </c>
      <c r="AS2004" s="235"/>
      <c r="AT2004" s="236"/>
      <c r="AU2004" s="237"/>
      <c r="AV2004" s="238">
        <v>36</v>
      </c>
      <c r="AW2004" s="239">
        <f>'[1]Nastavení cen'!$H$17</f>
        <v>390</v>
      </c>
      <c r="AX2004" s="240"/>
    </row>
    <row r="2005" spans="1:50" ht="17.25" hidden="1" customHeight="1" x14ac:dyDescent="0.3">
      <c r="A2005" s="213"/>
      <c r="B2005" s="214"/>
      <c r="C2005" s="215"/>
      <c r="D2005" s="186"/>
      <c r="E2005" s="184"/>
      <c r="F2005" s="185"/>
      <c r="G2005" s="186"/>
      <c r="H2005" s="186"/>
      <c r="I2005" s="187"/>
      <c r="J2005" s="188"/>
      <c r="K2005" s="216"/>
      <c r="L2005" s="186"/>
      <c r="M2005" s="186"/>
      <c r="N2005" s="187"/>
      <c r="O2005" s="191"/>
      <c r="P2005" s="481" t="s">
        <v>2042</v>
      </c>
      <c r="Q2005" s="218"/>
      <c r="R2005" s="219">
        <f t="shared" si="704"/>
        <v>0</v>
      </c>
      <c r="S2005" s="219">
        <f t="shared" si="705"/>
        <v>7</v>
      </c>
      <c r="T2005" s="195"/>
      <c r="U2005" s="196">
        <v>1</v>
      </c>
      <c r="V2005" s="89">
        <f t="shared" si="700"/>
        <v>0</v>
      </c>
      <c r="W2005" s="220" t="s">
        <v>2113</v>
      </c>
      <c r="X2005" s="221" t="s">
        <v>2126</v>
      </c>
      <c r="Y2005" s="222" t="s">
        <v>2127</v>
      </c>
      <c r="Z2005" s="199"/>
      <c r="AA2005" s="218"/>
      <c r="AB2005" s="223">
        <v>0</v>
      </c>
      <c r="AC2005" s="224" t="s">
        <v>40</v>
      </c>
      <c r="AD2005" s="225">
        <f t="shared" si="706"/>
        <v>156</v>
      </c>
      <c r="AE2005" s="226">
        <f>CEILING(AD2005+AD2005*'[1]Nastavení cen'!$J$17,1)</f>
        <v>228</v>
      </c>
      <c r="AF2005" s="226">
        <f t="shared" si="707"/>
        <v>0</v>
      </c>
      <c r="AG2005" s="241">
        <f>CEILING(AX2005+(AX2005*'[1]Nastavení cen'!$G$17),1)</f>
        <v>62</v>
      </c>
      <c r="AH2005" s="242">
        <f>CEILING(AG2005*'[1]Nastavení cen'!$K$17,1)+AG2005</f>
        <v>81</v>
      </c>
      <c r="AI2005" s="242">
        <f>(AB2005*AH2005)</f>
        <v>0</v>
      </c>
      <c r="AJ2005" s="349">
        <f t="shared" si="708"/>
        <v>309</v>
      </c>
      <c r="AK2005" s="255"/>
      <c r="AL2005" s="229">
        <f t="shared" si="709"/>
        <v>0</v>
      </c>
      <c r="AM2005" s="204"/>
      <c r="AN2005" s="230">
        <v>0.05</v>
      </c>
      <c r="AO2005" s="231">
        <f>AB2005*AN2005</f>
        <v>0</v>
      </c>
      <c r="AP2005" s="232">
        <v>0.05</v>
      </c>
      <c r="AQ2005" s="233" t="s">
        <v>41</v>
      </c>
      <c r="AR2005" s="234">
        <f>AO2005*AP2005</f>
        <v>0</v>
      </c>
      <c r="AS2005" s="235"/>
      <c r="AT2005" s="236"/>
      <c r="AU2005" s="237"/>
      <c r="AV2005" s="238">
        <v>24</v>
      </c>
      <c r="AW2005" s="239">
        <f>'[1]Nastavení cen'!$H$17</f>
        <v>390</v>
      </c>
      <c r="AX2005" s="240">
        <v>62</v>
      </c>
    </row>
    <row r="2006" spans="1:50" ht="17.25" hidden="1" customHeight="1" x14ac:dyDescent="0.3">
      <c r="A2006" s="213"/>
      <c r="B2006" s="214"/>
      <c r="C2006" s="215"/>
      <c r="D2006" s="186"/>
      <c r="E2006" s="184"/>
      <c r="F2006" s="185"/>
      <c r="G2006" s="186"/>
      <c r="H2006" s="186"/>
      <c r="I2006" s="187"/>
      <c r="J2006" s="188"/>
      <c r="K2006" s="216"/>
      <c r="L2006" s="186"/>
      <c r="M2006" s="186"/>
      <c r="N2006" s="187"/>
      <c r="O2006" s="191"/>
      <c r="P2006" s="481" t="s">
        <v>2042</v>
      </c>
      <c r="Q2006" s="218"/>
      <c r="R2006" s="219">
        <f t="shared" si="704"/>
        <v>0</v>
      </c>
      <c r="S2006" s="219">
        <f t="shared" si="705"/>
        <v>7</v>
      </c>
      <c r="T2006" s="195"/>
      <c r="U2006" s="196">
        <v>4</v>
      </c>
      <c r="V2006" s="89">
        <f t="shared" si="700"/>
        <v>0</v>
      </c>
      <c r="W2006" s="220" t="s">
        <v>2113</v>
      </c>
      <c r="X2006" s="221" t="s">
        <v>2126</v>
      </c>
      <c r="Y2006" s="222" t="s">
        <v>43</v>
      </c>
      <c r="Z2006" s="199"/>
      <c r="AA2006" s="218"/>
      <c r="AB2006" s="223">
        <v>0</v>
      </c>
      <c r="AC2006" s="224" t="s">
        <v>40</v>
      </c>
      <c r="AD2006" s="225">
        <f t="shared" si="706"/>
        <v>156</v>
      </c>
      <c r="AE2006" s="226">
        <f>CEILING(AD2006+AD2006*'[1]Nastavení cen'!$J$17,1)</f>
        <v>228</v>
      </c>
      <c r="AF2006" s="226">
        <f t="shared" si="707"/>
        <v>0</v>
      </c>
      <c r="AG2006" s="241"/>
      <c r="AH2006" s="242"/>
      <c r="AI2006" s="242"/>
      <c r="AJ2006" s="349">
        <f t="shared" si="708"/>
        <v>228</v>
      </c>
      <c r="AK2006" s="255"/>
      <c r="AL2006" s="229">
        <f t="shared" si="709"/>
        <v>0</v>
      </c>
      <c r="AM2006" s="204"/>
      <c r="AN2006" s="230" t="s">
        <v>41</v>
      </c>
      <c r="AO2006" s="231" t="s">
        <v>41</v>
      </c>
      <c r="AP2006" s="245" t="s">
        <v>41</v>
      </c>
      <c r="AQ2006" s="233" t="s">
        <v>41</v>
      </c>
      <c r="AR2006" s="234" t="s">
        <v>41</v>
      </c>
      <c r="AS2006" s="235"/>
      <c r="AT2006" s="236"/>
      <c r="AU2006" s="237"/>
      <c r="AV2006" s="238">
        <v>24</v>
      </c>
      <c r="AW2006" s="239">
        <f>'[1]Nastavení cen'!$H$17</f>
        <v>390</v>
      </c>
      <c r="AX2006" s="240"/>
    </row>
    <row r="2007" spans="1:50" ht="17.25" hidden="1" customHeight="1" x14ac:dyDescent="0.3">
      <c r="A2007" s="213"/>
      <c r="B2007" s="214"/>
      <c r="C2007" s="215"/>
      <c r="D2007" s="186"/>
      <c r="E2007" s="184"/>
      <c r="F2007" s="185"/>
      <c r="G2007" s="186"/>
      <c r="H2007" s="186"/>
      <c r="I2007" s="187"/>
      <c r="J2007" s="188"/>
      <c r="K2007" s="216"/>
      <c r="L2007" s="186"/>
      <c r="M2007" s="186"/>
      <c r="N2007" s="187"/>
      <c r="O2007" s="191"/>
      <c r="P2007" s="481" t="s">
        <v>2042</v>
      </c>
      <c r="Q2007" s="218"/>
      <c r="R2007" s="219">
        <f t="shared" si="704"/>
        <v>0</v>
      </c>
      <c r="S2007" s="219">
        <f t="shared" si="705"/>
        <v>7</v>
      </c>
      <c r="T2007" s="195"/>
      <c r="U2007" s="196">
        <v>1</v>
      </c>
      <c r="V2007" s="89">
        <f t="shared" si="700"/>
        <v>0</v>
      </c>
      <c r="W2007" s="220" t="s">
        <v>2113</v>
      </c>
      <c r="X2007" s="221" t="s">
        <v>2128</v>
      </c>
      <c r="Y2007" s="222" t="s">
        <v>1644</v>
      </c>
      <c r="Z2007" s="199"/>
      <c r="AA2007" s="218"/>
      <c r="AB2007" s="223">
        <v>0</v>
      </c>
      <c r="AC2007" s="224" t="s">
        <v>40</v>
      </c>
      <c r="AD2007" s="225">
        <f t="shared" si="706"/>
        <v>130</v>
      </c>
      <c r="AE2007" s="226">
        <f>CEILING(AD2007+AD2007*'[1]Nastavení cen'!$J$17,1)</f>
        <v>190</v>
      </c>
      <c r="AF2007" s="226">
        <f t="shared" si="707"/>
        <v>0</v>
      </c>
      <c r="AG2007" s="241">
        <f>CEILING(AX2007+(AX2007*'[1]Nastavení cen'!$G$17),1)</f>
        <v>17</v>
      </c>
      <c r="AH2007" s="242">
        <f>CEILING(AG2007*'[1]Nastavení cen'!$K$17,1)+AG2007</f>
        <v>23</v>
      </c>
      <c r="AI2007" s="242">
        <f>(AB2007*AH2007)</f>
        <v>0</v>
      </c>
      <c r="AJ2007" s="349">
        <f t="shared" si="708"/>
        <v>213</v>
      </c>
      <c r="AK2007" s="255"/>
      <c r="AL2007" s="229">
        <f t="shared" si="709"/>
        <v>0</v>
      </c>
      <c r="AM2007" s="204"/>
      <c r="AN2007" s="230">
        <v>0.5</v>
      </c>
      <c r="AO2007" s="231">
        <f>AB2007*AN2007</f>
        <v>0</v>
      </c>
      <c r="AP2007" s="232">
        <v>0.05</v>
      </c>
      <c r="AQ2007" s="233" t="s">
        <v>41</v>
      </c>
      <c r="AR2007" s="234">
        <f>AO2007*AP2007</f>
        <v>0</v>
      </c>
      <c r="AS2007" s="235"/>
      <c r="AT2007" s="236"/>
      <c r="AU2007" s="237"/>
      <c r="AV2007" s="238">
        <v>20</v>
      </c>
      <c r="AW2007" s="239">
        <f>'[1]Nastavení cen'!$H$17</f>
        <v>390</v>
      </c>
      <c r="AX2007" s="240">
        <v>17</v>
      </c>
    </row>
    <row r="2008" spans="1:50" ht="17.25" hidden="1" customHeight="1" x14ac:dyDescent="0.3">
      <c r="A2008" s="213"/>
      <c r="B2008" s="214"/>
      <c r="C2008" s="215"/>
      <c r="D2008" s="186"/>
      <c r="E2008" s="184"/>
      <c r="F2008" s="185"/>
      <c r="G2008" s="186"/>
      <c r="H2008" s="186"/>
      <c r="I2008" s="187"/>
      <c r="J2008" s="188"/>
      <c r="K2008" s="216"/>
      <c r="L2008" s="186"/>
      <c r="M2008" s="186"/>
      <c r="N2008" s="187"/>
      <c r="O2008" s="191"/>
      <c r="P2008" s="481" t="s">
        <v>2042</v>
      </c>
      <c r="Q2008" s="218"/>
      <c r="R2008" s="219">
        <f t="shared" si="704"/>
        <v>0</v>
      </c>
      <c r="S2008" s="219">
        <f t="shared" si="705"/>
        <v>7</v>
      </c>
      <c r="T2008" s="195"/>
      <c r="U2008" s="196">
        <v>4</v>
      </c>
      <c r="V2008" s="89">
        <f t="shared" si="700"/>
        <v>0</v>
      </c>
      <c r="W2008" s="220" t="s">
        <v>2113</v>
      </c>
      <c r="X2008" s="221" t="s">
        <v>2128</v>
      </c>
      <c r="Y2008" s="222" t="s">
        <v>43</v>
      </c>
      <c r="Z2008" s="199"/>
      <c r="AA2008" s="218"/>
      <c r="AB2008" s="223">
        <v>0</v>
      </c>
      <c r="AC2008" s="224" t="s">
        <v>40</v>
      </c>
      <c r="AD2008" s="225">
        <f t="shared" si="706"/>
        <v>130</v>
      </c>
      <c r="AE2008" s="226">
        <f>CEILING(AD2008+AD2008*'[1]Nastavení cen'!$J$17,1)</f>
        <v>190</v>
      </c>
      <c r="AF2008" s="226">
        <f t="shared" si="707"/>
        <v>0</v>
      </c>
      <c r="AG2008" s="241"/>
      <c r="AH2008" s="242"/>
      <c r="AI2008" s="242"/>
      <c r="AJ2008" s="349">
        <f t="shared" si="708"/>
        <v>190</v>
      </c>
      <c r="AK2008" s="255"/>
      <c r="AL2008" s="229">
        <f t="shared" si="709"/>
        <v>0</v>
      </c>
      <c r="AM2008" s="204"/>
      <c r="AN2008" s="230" t="s">
        <v>41</v>
      </c>
      <c r="AO2008" s="231" t="s">
        <v>41</v>
      </c>
      <c r="AP2008" s="245" t="s">
        <v>41</v>
      </c>
      <c r="AQ2008" s="233" t="s">
        <v>41</v>
      </c>
      <c r="AR2008" s="234" t="s">
        <v>41</v>
      </c>
      <c r="AS2008" s="235"/>
      <c r="AT2008" s="236"/>
      <c r="AU2008" s="237"/>
      <c r="AV2008" s="238">
        <v>20</v>
      </c>
      <c r="AW2008" s="239">
        <f>'[1]Nastavení cen'!$H$17</f>
        <v>390</v>
      </c>
      <c r="AX2008" s="240"/>
    </row>
    <row r="2009" spans="1:50" ht="17.25" hidden="1" customHeight="1" x14ac:dyDescent="0.3">
      <c r="A2009" s="213"/>
      <c r="B2009" s="214"/>
      <c r="C2009" s="215"/>
      <c r="D2009" s="186"/>
      <c r="E2009" s="184"/>
      <c r="F2009" s="185"/>
      <c r="G2009" s="186"/>
      <c r="H2009" s="186"/>
      <c r="I2009" s="187"/>
      <c r="J2009" s="188"/>
      <c r="K2009" s="216"/>
      <c r="L2009" s="186"/>
      <c r="M2009" s="186"/>
      <c r="N2009" s="187"/>
      <c r="O2009" s="191"/>
      <c r="P2009" s="481" t="s">
        <v>2042</v>
      </c>
      <c r="Q2009" s="218"/>
      <c r="R2009" s="219">
        <f t="shared" si="704"/>
        <v>0</v>
      </c>
      <c r="S2009" s="219">
        <f t="shared" si="705"/>
        <v>7</v>
      </c>
      <c r="T2009" s="195"/>
      <c r="U2009" s="196">
        <v>1</v>
      </c>
      <c r="V2009" s="89">
        <f t="shared" si="700"/>
        <v>0</v>
      </c>
      <c r="W2009" s="220" t="s">
        <v>1580</v>
      </c>
      <c r="X2009" s="221" t="s">
        <v>2129</v>
      </c>
      <c r="Y2009" s="222" t="s">
        <v>2130</v>
      </c>
      <c r="Z2009" s="199"/>
      <c r="AA2009" s="218"/>
      <c r="AB2009" s="223">
        <v>0</v>
      </c>
      <c r="AC2009" s="224" t="s">
        <v>40</v>
      </c>
      <c r="AD2009" s="225">
        <f t="shared" si="706"/>
        <v>384</v>
      </c>
      <c r="AE2009" s="226">
        <f>CEILING(AD2009+AD2009*'[1]Nastavení cen'!$J$17,1)</f>
        <v>561</v>
      </c>
      <c r="AF2009" s="226">
        <f t="shared" si="707"/>
        <v>0</v>
      </c>
      <c r="AG2009" s="241">
        <f>CEILING(AX2009+(AX2009*'[1]Nastavení cen'!$G$17),1)</f>
        <v>275</v>
      </c>
      <c r="AH2009" s="242">
        <f>CEILING(AG2009*'[1]Nastavení cen'!$K$17,1)+AG2009</f>
        <v>358</v>
      </c>
      <c r="AI2009" s="242">
        <f>(AB2009*AH2009)</f>
        <v>0</v>
      </c>
      <c r="AJ2009" s="228">
        <f t="shared" si="708"/>
        <v>919</v>
      </c>
      <c r="AK2009" s="218"/>
      <c r="AL2009" s="229">
        <f t="shared" si="709"/>
        <v>0</v>
      </c>
      <c r="AM2009" s="204"/>
      <c r="AN2009" s="230">
        <v>0.05</v>
      </c>
      <c r="AO2009" s="231">
        <f>AB2009*AN2009</f>
        <v>0</v>
      </c>
      <c r="AP2009" s="232">
        <v>0.05</v>
      </c>
      <c r="AQ2009" s="233" t="s">
        <v>41</v>
      </c>
      <c r="AR2009" s="234">
        <f>AO2009*AP2009</f>
        <v>0</v>
      </c>
      <c r="AS2009" s="235"/>
      <c r="AT2009" s="236"/>
      <c r="AU2009" s="237"/>
      <c r="AV2009" s="238">
        <v>59</v>
      </c>
      <c r="AW2009" s="239">
        <f>'[1]Nastavení cen'!$H$17</f>
        <v>390</v>
      </c>
      <c r="AX2009" s="240">
        <v>275</v>
      </c>
    </row>
    <row r="2010" spans="1:50" ht="17.25" hidden="1" customHeight="1" x14ac:dyDescent="0.3">
      <c r="A2010" s="213"/>
      <c r="B2010" s="214"/>
      <c r="C2010" s="215"/>
      <c r="D2010" s="186"/>
      <c r="E2010" s="184"/>
      <c r="F2010" s="185"/>
      <c r="G2010" s="186"/>
      <c r="H2010" s="186"/>
      <c r="I2010" s="187"/>
      <c r="J2010" s="188"/>
      <c r="K2010" s="216"/>
      <c r="L2010" s="186"/>
      <c r="M2010" s="186"/>
      <c r="N2010" s="187"/>
      <c r="O2010" s="191"/>
      <c r="P2010" s="481" t="s">
        <v>2042</v>
      </c>
      <c r="Q2010" s="218"/>
      <c r="R2010" s="219">
        <f t="shared" si="704"/>
        <v>0</v>
      </c>
      <c r="S2010" s="219">
        <f t="shared" si="705"/>
        <v>7</v>
      </c>
      <c r="T2010" s="195"/>
      <c r="U2010" s="196">
        <v>4</v>
      </c>
      <c r="V2010" s="89">
        <f t="shared" si="700"/>
        <v>0</v>
      </c>
      <c r="W2010" s="220" t="s">
        <v>1580</v>
      </c>
      <c r="X2010" s="221" t="s">
        <v>2129</v>
      </c>
      <c r="Y2010" s="222" t="s">
        <v>43</v>
      </c>
      <c r="Z2010" s="199"/>
      <c r="AA2010" s="218"/>
      <c r="AB2010" s="223">
        <v>0</v>
      </c>
      <c r="AC2010" s="224" t="s">
        <v>40</v>
      </c>
      <c r="AD2010" s="225">
        <f t="shared" si="706"/>
        <v>384</v>
      </c>
      <c r="AE2010" s="226">
        <f>CEILING(AD2010+AD2010*'[1]Nastavení cen'!$J$17,1)</f>
        <v>561</v>
      </c>
      <c r="AF2010" s="226">
        <f t="shared" si="707"/>
        <v>0</v>
      </c>
      <c r="AG2010" s="241"/>
      <c r="AH2010" s="242"/>
      <c r="AI2010" s="242"/>
      <c r="AJ2010" s="228">
        <f t="shared" si="708"/>
        <v>561</v>
      </c>
      <c r="AK2010" s="218"/>
      <c r="AL2010" s="229">
        <f t="shared" si="709"/>
        <v>0</v>
      </c>
      <c r="AM2010" s="204"/>
      <c r="AN2010" s="230" t="s">
        <v>41</v>
      </c>
      <c r="AO2010" s="231" t="s">
        <v>41</v>
      </c>
      <c r="AP2010" s="245" t="s">
        <v>41</v>
      </c>
      <c r="AQ2010" s="233" t="s">
        <v>41</v>
      </c>
      <c r="AR2010" s="234" t="s">
        <v>41</v>
      </c>
      <c r="AS2010" s="235"/>
      <c r="AT2010" s="236"/>
      <c r="AU2010" s="237"/>
      <c r="AV2010" s="238">
        <v>59</v>
      </c>
      <c r="AW2010" s="239">
        <f>'[1]Nastavení cen'!$H$17</f>
        <v>390</v>
      </c>
      <c r="AX2010" s="240"/>
    </row>
    <row r="2011" spans="1:50" ht="17.25" hidden="1" customHeight="1" x14ac:dyDescent="0.3">
      <c r="A2011" s="213"/>
      <c r="B2011" s="214"/>
      <c r="C2011" s="215"/>
      <c r="D2011" s="186"/>
      <c r="E2011" s="184"/>
      <c r="F2011" s="185"/>
      <c r="G2011" s="186"/>
      <c r="H2011" s="186"/>
      <c r="I2011" s="187"/>
      <c r="J2011" s="188"/>
      <c r="K2011" s="216"/>
      <c r="L2011" s="186"/>
      <c r="M2011" s="186"/>
      <c r="N2011" s="187"/>
      <c r="O2011" s="191"/>
      <c r="P2011" s="481" t="s">
        <v>2042</v>
      </c>
      <c r="Q2011" s="218"/>
      <c r="R2011" s="219">
        <f t="shared" si="704"/>
        <v>0</v>
      </c>
      <c r="S2011" s="219">
        <f t="shared" si="705"/>
        <v>7</v>
      </c>
      <c r="T2011" s="195"/>
      <c r="U2011" s="196">
        <v>2</v>
      </c>
      <c r="V2011" s="89">
        <f t="shared" si="700"/>
        <v>0</v>
      </c>
      <c r="W2011" s="220" t="s">
        <v>1580</v>
      </c>
      <c r="X2011" s="221" t="s">
        <v>2131</v>
      </c>
      <c r="Y2011" s="222" t="s">
        <v>2130</v>
      </c>
      <c r="Z2011" s="199"/>
      <c r="AA2011" s="218"/>
      <c r="AB2011" s="223">
        <v>0</v>
      </c>
      <c r="AC2011" s="224" t="s">
        <v>40</v>
      </c>
      <c r="AD2011" s="225">
        <f t="shared" si="706"/>
        <v>169</v>
      </c>
      <c r="AE2011" s="226">
        <f>CEILING(AD2011+AD2011*'[1]Nastavení cen'!$J$17,1)</f>
        <v>247</v>
      </c>
      <c r="AF2011" s="226">
        <f t="shared" si="707"/>
        <v>0</v>
      </c>
      <c r="AG2011" s="241">
        <f>CEILING(AX2011+(AX2011*'[1]Nastavení cen'!$G$17),1)</f>
        <v>275</v>
      </c>
      <c r="AH2011" s="242">
        <f>CEILING(AG2011*'[1]Nastavení cen'!$K$17,1)+AG2011</f>
        <v>358</v>
      </c>
      <c r="AI2011" s="242">
        <f>(AB2011*AH2011)</f>
        <v>0</v>
      </c>
      <c r="AJ2011" s="228">
        <f t="shared" si="708"/>
        <v>605</v>
      </c>
      <c r="AK2011" s="218"/>
      <c r="AL2011" s="229">
        <f t="shared" si="709"/>
        <v>0</v>
      </c>
      <c r="AM2011" s="204"/>
      <c r="AN2011" s="230">
        <v>0.05</v>
      </c>
      <c r="AO2011" s="231">
        <f>AB2011*AN2011</f>
        <v>0</v>
      </c>
      <c r="AP2011" s="232">
        <v>0.05</v>
      </c>
      <c r="AQ2011" s="233" t="s">
        <v>41</v>
      </c>
      <c r="AR2011" s="234">
        <f>AO2011*AP2011</f>
        <v>0</v>
      </c>
      <c r="AS2011" s="235"/>
      <c r="AT2011" s="236"/>
      <c r="AU2011" s="237"/>
      <c r="AV2011" s="238">
        <v>26</v>
      </c>
      <c r="AW2011" s="239">
        <f>'[1]Nastavení cen'!$H$17</f>
        <v>390</v>
      </c>
      <c r="AX2011" s="240">
        <v>275</v>
      </c>
    </row>
    <row r="2012" spans="1:50" ht="17.25" hidden="1" customHeight="1" x14ac:dyDescent="0.3">
      <c r="A2012" s="213"/>
      <c r="B2012" s="214"/>
      <c r="C2012" s="215"/>
      <c r="D2012" s="186"/>
      <c r="E2012" s="184"/>
      <c r="F2012" s="185"/>
      <c r="G2012" s="186"/>
      <c r="H2012" s="186"/>
      <c r="I2012" s="187"/>
      <c r="J2012" s="188"/>
      <c r="K2012" s="216"/>
      <c r="L2012" s="186"/>
      <c r="M2012" s="186"/>
      <c r="N2012" s="187"/>
      <c r="O2012" s="191"/>
      <c r="P2012" s="481" t="s">
        <v>2042</v>
      </c>
      <c r="Q2012" s="218"/>
      <c r="R2012" s="219">
        <f t="shared" si="704"/>
        <v>0</v>
      </c>
      <c r="S2012" s="219">
        <f t="shared" si="705"/>
        <v>7</v>
      </c>
      <c r="T2012" s="195"/>
      <c r="U2012" s="196">
        <v>4</v>
      </c>
      <c r="V2012" s="89">
        <f t="shared" si="700"/>
        <v>0</v>
      </c>
      <c r="W2012" s="220" t="s">
        <v>1580</v>
      </c>
      <c r="X2012" s="221" t="s">
        <v>2131</v>
      </c>
      <c r="Y2012" s="222" t="s">
        <v>43</v>
      </c>
      <c r="Z2012" s="199"/>
      <c r="AA2012" s="218"/>
      <c r="AB2012" s="223">
        <v>0</v>
      </c>
      <c r="AC2012" s="224" t="s">
        <v>40</v>
      </c>
      <c r="AD2012" s="225">
        <f t="shared" si="706"/>
        <v>169</v>
      </c>
      <c r="AE2012" s="226">
        <f>CEILING(AD2012+AD2012*'[1]Nastavení cen'!$J$17,1)</f>
        <v>247</v>
      </c>
      <c r="AF2012" s="226">
        <f t="shared" si="707"/>
        <v>0</v>
      </c>
      <c r="AG2012" s="241"/>
      <c r="AH2012" s="242"/>
      <c r="AI2012" s="242"/>
      <c r="AJ2012" s="228">
        <f t="shared" si="708"/>
        <v>247</v>
      </c>
      <c r="AK2012" s="218"/>
      <c r="AL2012" s="229">
        <f t="shared" si="709"/>
        <v>0</v>
      </c>
      <c r="AM2012" s="204"/>
      <c r="AN2012" s="230" t="s">
        <v>41</v>
      </c>
      <c r="AO2012" s="231" t="s">
        <v>41</v>
      </c>
      <c r="AP2012" s="245" t="s">
        <v>41</v>
      </c>
      <c r="AQ2012" s="233" t="s">
        <v>41</v>
      </c>
      <c r="AR2012" s="234" t="s">
        <v>41</v>
      </c>
      <c r="AS2012" s="235"/>
      <c r="AT2012" s="236"/>
      <c r="AU2012" s="237"/>
      <c r="AV2012" s="238">
        <v>26</v>
      </c>
      <c r="AW2012" s="239">
        <f>'[1]Nastavení cen'!$H$17</f>
        <v>390</v>
      </c>
      <c r="AX2012" s="240"/>
    </row>
    <row r="2013" spans="1:50" ht="17.25" hidden="1" customHeight="1" x14ac:dyDescent="0.3">
      <c r="A2013" s="213"/>
      <c r="B2013" s="214"/>
      <c r="C2013" s="215"/>
      <c r="D2013" s="186"/>
      <c r="E2013" s="184"/>
      <c r="F2013" s="185"/>
      <c r="G2013" s="186"/>
      <c r="H2013" s="186"/>
      <c r="I2013" s="187"/>
      <c r="J2013" s="188"/>
      <c r="K2013" s="216"/>
      <c r="L2013" s="186"/>
      <c r="M2013" s="186"/>
      <c r="N2013" s="187"/>
      <c r="O2013" s="191"/>
      <c r="P2013" s="481" t="s">
        <v>2042</v>
      </c>
      <c r="Q2013" s="218"/>
      <c r="R2013" s="219">
        <f t="shared" si="704"/>
        <v>0</v>
      </c>
      <c r="S2013" s="219">
        <f t="shared" si="705"/>
        <v>7</v>
      </c>
      <c r="T2013" s="195"/>
      <c r="U2013" s="196">
        <v>5</v>
      </c>
      <c r="V2013" s="89">
        <f t="shared" si="700"/>
        <v>0</v>
      </c>
      <c r="W2013" s="220" t="s">
        <v>1580</v>
      </c>
      <c r="X2013" s="221" t="s">
        <v>2132</v>
      </c>
      <c r="Y2013" s="222" t="s">
        <v>2133</v>
      </c>
      <c r="Z2013" s="199"/>
      <c r="AA2013" s="218"/>
      <c r="AB2013" s="223">
        <v>0</v>
      </c>
      <c r="AC2013" s="224" t="s">
        <v>40</v>
      </c>
      <c r="AD2013" s="225">
        <f t="shared" si="706"/>
        <v>280</v>
      </c>
      <c r="AE2013" s="226">
        <f>CEILING(AD2013+AD2013*'[1]Nastavení cen'!$J$17,1)</f>
        <v>409</v>
      </c>
      <c r="AF2013" s="226">
        <f t="shared" si="707"/>
        <v>0</v>
      </c>
      <c r="AG2013" s="227">
        <f>CEILING(AX2013+(AX2013*'[1]Nastavení cen'!$G$17),1)</f>
        <v>300</v>
      </c>
      <c r="AH2013" s="227">
        <f>CEILING(AG2013*'[1]Nastavení cen'!$K$17,1)+AG2013</f>
        <v>390</v>
      </c>
      <c r="AI2013" s="227">
        <f>(AB2013*AH2013)</f>
        <v>0</v>
      </c>
      <c r="AJ2013" s="228">
        <f t="shared" si="708"/>
        <v>799</v>
      </c>
      <c r="AK2013" s="218"/>
      <c r="AL2013" s="229">
        <f t="shared" si="709"/>
        <v>0</v>
      </c>
      <c r="AM2013" s="204"/>
      <c r="AN2013" s="230">
        <v>0.05</v>
      </c>
      <c r="AO2013" s="231">
        <f>AB2013*AN2013</f>
        <v>0</v>
      </c>
      <c r="AP2013" s="232">
        <v>0.05</v>
      </c>
      <c r="AQ2013" s="233" t="s">
        <v>41</v>
      </c>
      <c r="AR2013" s="234">
        <f>AO2013*AP2013</f>
        <v>0</v>
      </c>
      <c r="AS2013" s="235"/>
      <c r="AT2013" s="236"/>
      <c r="AU2013" s="237"/>
      <c r="AV2013" s="238">
        <v>43</v>
      </c>
      <c r="AW2013" s="239">
        <f>'[1]Nastavení cen'!$H$17</f>
        <v>390</v>
      </c>
      <c r="AX2013" s="240">
        <v>300</v>
      </c>
    </row>
    <row r="2014" spans="1:50" ht="17.25" hidden="1" customHeight="1" x14ac:dyDescent="0.3">
      <c r="A2014" s="213"/>
      <c r="B2014" s="214"/>
      <c r="C2014" s="215"/>
      <c r="D2014" s="186"/>
      <c r="E2014" s="184"/>
      <c r="F2014" s="185"/>
      <c r="G2014" s="186"/>
      <c r="H2014" s="186"/>
      <c r="I2014" s="187"/>
      <c r="J2014" s="188"/>
      <c r="K2014" s="216"/>
      <c r="L2014" s="186"/>
      <c r="M2014" s="186"/>
      <c r="N2014" s="187"/>
      <c r="O2014" s="191"/>
      <c r="P2014" s="481" t="s">
        <v>2042</v>
      </c>
      <c r="Q2014" s="218"/>
      <c r="R2014" s="219">
        <f t="shared" si="704"/>
        <v>0</v>
      </c>
      <c r="S2014" s="219">
        <f t="shared" si="705"/>
        <v>7</v>
      </c>
      <c r="T2014" s="195"/>
      <c r="U2014" s="196">
        <v>4</v>
      </c>
      <c r="V2014" s="89">
        <f t="shared" si="700"/>
        <v>0</v>
      </c>
      <c r="W2014" s="220" t="s">
        <v>1580</v>
      </c>
      <c r="X2014" s="221" t="s">
        <v>2132</v>
      </c>
      <c r="Y2014" s="222" t="s">
        <v>43</v>
      </c>
      <c r="Z2014" s="199"/>
      <c r="AA2014" s="218"/>
      <c r="AB2014" s="223">
        <v>0</v>
      </c>
      <c r="AC2014" s="224" t="s">
        <v>40</v>
      </c>
      <c r="AD2014" s="225">
        <f t="shared" si="706"/>
        <v>280</v>
      </c>
      <c r="AE2014" s="226">
        <f>CEILING(AD2014+AD2014*'[1]Nastavení cen'!$J$17,1)</f>
        <v>409</v>
      </c>
      <c r="AF2014" s="226">
        <f t="shared" si="707"/>
        <v>0</v>
      </c>
      <c r="AG2014" s="227"/>
      <c r="AH2014" s="227"/>
      <c r="AI2014" s="227"/>
      <c r="AJ2014" s="228">
        <f t="shared" si="708"/>
        <v>409</v>
      </c>
      <c r="AK2014" s="218"/>
      <c r="AL2014" s="229">
        <f t="shared" si="709"/>
        <v>0</v>
      </c>
      <c r="AM2014" s="204"/>
      <c r="AN2014" s="230" t="s">
        <v>41</v>
      </c>
      <c r="AO2014" s="231" t="s">
        <v>41</v>
      </c>
      <c r="AP2014" s="245" t="s">
        <v>41</v>
      </c>
      <c r="AQ2014" s="233" t="s">
        <v>41</v>
      </c>
      <c r="AR2014" s="234" t="s">
        <v>41</v>
      </c>
      <c r="AS2014" s="235"/>
      <c r="AT2014" s="236"/>
      <c r="AU2014" s="237"/>
      <c r="AV2014" s="238">
        <v>43</v>
      </c>
      <c r="AW2014" s="239">
        <f>'[1]Nastavení cen'!$H$17</f>
        <v>390</v>
      </c>
      <c r="AX2014" s="240"/>
    </row>
    <row r="2015" spans="1:50" ht="17.25" hidden="1" customHeight="1" x14ac:dyDescent="0.3">
      <c r="A2015" s="213"/>
      <c r="B2015" s="214"/>
      <c r="C2015" s="215"/>
      <c r="D2015" s="186"/>
      <c r="E2015" s="184"/>
      <c r="F2015" s="185"/>
      <c r="G2015" s="186"/>
      <c r="H2015" s="186"/>
      <c r="I2015" s="187"/>
      <c r="J2015" s="188"/>
      <c r="K2015" s="216"/>
      <c r="L2015" s="186"/>
      <c r="M2015" s="186"/>
      <c r="N2015" s="187"/>
      <c r="O2015" s="191"/>
      <c r="P2015" s="481" t="s">
        <v>2042</v>
      </c>
      <c r="Q2015" s="218"/>
      <c r="R2015" s="219">
        <f t="shared" si="704"/>
        <v>0</v>
      </c>
      <c r="S2015" s="219">
        <f t="shared" si="705"/>
        <v>7</v>
      </c>
      <c r="T2015" s="195"/>
      <c r="U2015" s="196">
        <v>1</v>
      </c>
      <c r="V2015" s="89">
        <f t="shared" si="700"/>
        <v>0</v>
      </c>
      <c r="W2015" s="220" t="s">
        <v>1642</v>
      </c>
      <c r="X2015" s="221" t="s">
        <v>1643</v>
      </c>
      <c r="Y2015" s="222" t="s">
        <v>1644</v>
      </c>
      <c r="Z2015" s="199"/>
      <c r="AA2015" s="218"/>
      <c r="AB2015" s="223">
        <v>0</v>
      </c>
      <c r="AC2015" s="224" t="s">
        <v>146</v>
      </c>
      <c r="AD2015" s="225">
        <f t="shared" si="706"/>
        <v>26</v>
      </c>
      <c r="AE2015" s="226">
        <f>CEILING(AD2015+AD2015*'[1]Nastavení cen'!$J$17,1)</f>
        <v>38</v>
      </c>
      <c r="AF2015" s="226">
        <f t="shared" si="707"/>
        <v>0</v>
      </c>
      <c r="AG2015" s="241">
        <f>CEILING(AX2015+(AX2015*'[1]Nastavení cen'!$G$17),1)</f>
        <v>6</v>
      </c>
      <c r="AH2015" s="242">
        <f>CEILING(AG2015*'[1]Nastavení cen'!$K$17,1)+AG2015</f>
        <v>8</v>
      </c>
      <c r="AI2015" s="242">
        <f>(AB2015*AH2015)</f>
        <v>0</v>
      </c>
      <c r="AJ2015" s="228">
        <f t="shared" si="708"/>
        <v>46</v>
      </c>
      <c r="AK2015" s="218"/>
      <c r="AL2015" s="229">
        <f t="shared" si="709"/>
        <v>0</v>
      </c>
      <c r="AM2015" s="204"/>
      <c r="AN2015" s="230">
        <v>0.2</v>
      </c>
      <c r="AO2015" s="231">
        <f>AB2015*AN2015</f>
        <v>0</v>
      </c>
      <c r="AP2015" s="232">
        <v>0.05</v>
      </c>
      <c r="AQ2015" s="233" t="s">
        <v>41</v>
      </c>
      <c r="AR2015" s="234">
        <f>AO2015*AP2015</f>
        <v>0</v>
      </c>
      <c r="AS2015" s="235"/>
      <c r="AT2015" s="236"/>
      <c r="AU2015" s="237"/>
      <c r="AV2015" s="238">
        <v>4</v>
      </c>
      <c r="AW2015" s="239">
        <f>'[1]Nastavení cen'!$H$17</f>
        <v>390</v>
      </c>
      <c r="AX2015" s="240">
        <v>6</v>
      </c>
    </row>
    <row r="2016" spans="1:50" ht="17.25" hidden="1" customHeight="1" x14ac:dyDescent="0.3">
      <c r="A2016" s="213"/>
      <c r="B2016" s="214"/>
      <c r="C2016" s="215"/>
      <c r="D2016" s="186"/>
      <c r="E2016" s="184"/>
      <c r="F2016" s="185"/>
      <c r="G2016" s="186"/>
      <c r="H2016" s="186"/>
      <c r="I2016" s="187"/>
      <c r="J2016" s="188"/>
      <c r="K2016" s="216"/>
      <c r="L2016" s="186"/>
      <c r="M2016" s="186"/>
      <c r="N2016" s="187"/>
      <c r="O2016" s="191"/>
      <c r="P2016" s="481" t="s">
        <v>2042</v>
      </c>
      <c r="Q2016" s="218"/>
      <c r="R2016" s="219">
        <f t="shared" si="704"/>
        <v>0</v>
      </c>
      <c r="S2016" s="219">
        <f t="shared" si="705"/>
        <v>7</v>
      </c>
      <c r="T2016" s="195"/>
      <c r="U2016" s="196">
        <v>4</v>
      </c>
      <c r="V2016" s="89">
        <f t="shared" si="700"/>
        <v>0</v>
      </c>
      <c r="W2016" s="220" t="s">
        <v>1642</v>
      </c>
      <c r="X2016" s="221" t="s">
        <v>1643</v>
      </c>
      <c r="Y2016" s="222" t="s">
        <v>43</v>
      </c>
      <c r="Z2016" s="199"/>
      <c r="AA2016" s="218"/>
      <c r="AB2016" s="223">
        <v>0</v>
      </c>
      <c r="AC2016" s="224" t="s">
        <v>146</v>
      </c>
      <c r="AD2016" s="225">
        <f t="shared" si="706"/>
        <v>26</v>
      </c>
      <c r="AE2016" s="226">
        <f>CEILING(AD2016+AD2016*'[1]Nastavení cen'!$J$17,1)</f>
        <v>38</v>
      </c>
      <c r="AF2016" s="226">
        <f t="shared" si="707"/>
        <v>0</v>
      </c>
      <c r="AG2016" s="241"/>
      <c r="AH2016" s="242"/>
      <c r="AI2016" s="242"/>
      <c r="AJ2016" s="228">
        <f t="shared" si="708"/>
        <v>38</v>
      </c>
      <c r="AK2016" s="218"/>
      <c r="AL2016" s="229">
        <f t="shared" si="709"/>
        <v>0</v>
      </c>
      <c r="AM2016" s="204"/>
      <c r="AN2016" s="230" t="s">
        <v>41</v>
      </c>
      <c r="AO2016" s="231" t="s">
        <v>41</v>
      </c>
      <c r="AP2016" s="245" t="s">
        <v>41</v>
      </c>
      <c r="AQ2016" s="233" t="s">
        <v>41</v>
      </c>
      <c r="AR2016" s="234" t="s">
        <v>41</v>
      </c>
      <c r="AS2016" s="235"/>
      <c r="AT2016" s="236"/>
      <c r="AU2016" s="237"/>
      <c r="AV2016" s="238">
        <v>4</v>
      </c>
      <c r="AW2016" s="239">
        <f>'[1]Nastavení cen'!$H$17</f>
        <v>390</v>
      </c>
      <c r="AX2016" s="240"/>
    </row>
    <row r="2017" spans="1:50" ht="17.25" hidden="1" customHeight="1" x14ac:dyDescent="0.3">
      <c r="A2017" s="213"/>
      <c r="B2017" s="214"/>
      <c r="C2017" s="215"/>
      <c r="D2017" s="186"/>
      <c r="E2017" s="184"/>
      <c r="F2017" s="185"/>
      <c r="G2017" s="186"/>
      <c r="H2017" s="186"/>
      <c r="I2017" s="187"/>
      <c r="J2017" s="188"/>
      <c r="K2017" s="216"/>
      <c r="L2017" s="186"/>
      <c r="M2017" s="186"/>
      <c r="N2017" s="187"/>
      <c r="O2017" s="191"/>
      <c r="P2017" s="481" t="s">
        <v>2042</v>
      </c>
      <c r="Q2017" s="218"/>
      <c r="R2017" s="219">
        <f t="shared" si="704"/>
        <v>0</v>
      </c>
      <c r="S2017" s="219">
        <f t="shared" si="705"/>
        <v>7</v>
      </c>
      <c r="T2017" s="195"/>
      <c r="U2017" s="196">
        <v>1</v>
      </c>
      <c r="V2017" s="89">
        <f t="shared" si="700"/>
        <v>0</v>
      </c>
      <c r="W2017" s="220" t="s">
        <v>1642</v>
      </c>
      <c r="X2017" s="221" t="s">
        <v>2134</v>
      </c>
      <c r="Y2017" s="222" t="s">
        <v>2135</v>
      </c>
      <c r="Z2017" s="199"/>
      <c r="AA2017" s="218"/>
      <c r="AB2017" s="223">
        <v>0</v>
      </c>
      <c r="AC2017" s="224" t="s">
        <v>40</v>
      </c>
      <c r="AD2017" s="225">
        <f t="shared" si="706"/>
        <v>26</v>
      </c>
      <c r="AE2017" s="226">
        <f>CEILING(AD2017+AD2017*'[1]Nastavení cen'!$J$17,1)</f>
        <v>38</v>
      </c>
      <c r="AF2017" s="226">
        <f t="shared" si="707"/>
        <v>0</v>
      </c>
      <c r="AG2017" s="241">
        <f>CEILING(AX2017+(AX2017*'[1]Nastavení cen'!$G$17),1)</f>
        <v>7</v>
      </c>
      <c r="AH2017" s="242">
        <f>CEILING(AG2017*'[1]Nastavení cen'!$K$17,1)+AG2017</f>
        <v>10</v>
      </c>
      <c r="AI2017" s="242">
        <f>(AB2017*AH2017)</f>
        <v>0</v>
      </c>
      <c r="AJ2017" s="228">
        <f t="shared" si="708"/>
        <v>48</v>
      </c>
      <c r="AK2017" s="218"/>
      <c r="AL2017" s="229">
        <f t="shared" si="709"/>
        <v>0</v>
      </c>
      <c r="AM2017" s="204"/>
      <c r="AN2017" s="230">
        <v>0.1</v>
      </c>
      <c r="AO2017" s="231">
        <f>AB2017*AN2017</f>
        <v>0</v>
      </c>
      <c r="AP2017" s="232">
        <v>0.05</v>
      </c>
      <c r="AQ2017" s="233" t="s">
        <v>41</v>
      </c>
      <c r="AR2017" s="234">
        <f>AO2017*AP2017</f>
        <v>0</v>
      </c>
      <c r="AS2017" s="235"/>
      <c r="AT2017" s="236"/>
      <c r="AU2017" s="237"/>
      <c r="AV2017" s="238">
        <v>4</v>
      </c>
      <c r="AW2017" s="239">
        <f>'[1]Nastavení cen'!$H$17</f>
        <v>390</v>
      </c>
      <c r="AX2017" s="240">
        <v>7</v>
      </c>
    </row>
    <row r="2018" spans="1:50" ht="17.25" hidden="1" customHeight="1" x14ac:dyDescent="0.3">
      <c r="A2018" s="213"/>
      <c r="B2018" s="214"/>
      <c r="C2018" s="215"/>
      <c r="D2018" s="186"/>
      <c r="E2018" s="184"/>
      <c r="F2018" s="185"/>
      <c r="G2018" s="186"/>
      <c r="H2018" s="186"/>
      <c r="I2018" s="187"/>
      <c r="J2018" s="188"/>
      <c r="K2018" s="216"/>
      <c r="L2018" s="186"/>
      <c r="M2018" s="186"/>
      <c r="N2018" s="187"/>
      <c r="O2018" s="191"/>
      <c r="P2018" s="481" t="s">
        <v>2042</v>
      </c>
      <c r="Q2018" s="218"/>
      <c r="R2018" s="219">
        <f t="shared" si="704"/>
        <v>0</v>
      </c>
      <c r="S2018" s="219">
        <f t="shared" si="705"/>
        <v>7</v>
      </c>
      <c r="T2018" s="195"/>
      <c r="U2018" s="196">
        <v>4</v>
      </c>
      <c r="V2018" s="89">
        <f t="shared" si="700"/>
        <v>0</v>
      </c>
      <c r="W2018" s="220" t="s">
        <v>1642</v>
      </c>
      <c r="X2018" s="221" t="s">
        <v>2134</v>
      </c>
      <c r="Y2018" s="222" t="s">
        <v>43</v>
      </c>
      <c r="Z2018" s="199"/>
      <c r="AA2018" s="218"/>
      <c r="AB2018" s="223">
        <v>0</v>
      </c>
      <c r="AC2018" s="224" t="s">
        <v>40</v>
      </c>
      <c r="AD2018" s="225">
        <f t="shared" si="706"/>
        <v>26</v>
      </c>
      <c r="AE2018" s="226">
        <f>CEILING(AD2018+AD2018*'[1]Nastavení cen'!$J$17,1)</f>
        <v>38</v>
      </c>
      <c r="AF2018" s="226">
        <f t="shared" si="707"/>
        <v>0</v>
      </c>
      <c r="AG2018" s="241"/>
      <c r="AH2018" s="242"/>
      <c r="AI2018" s="242"/>
      <c r="AJ2018" s="228">
        <f t="shared" si="708"/>
        <v>38</v>
      </c>
      <c r="AK2018" s="218"/>
      <c r="AL2018" s="229">
        <f t="shared" si="709"/>
        <v>0</v>
      </c>
      <c r="AM2018" s="204"/>
      <c r="AN2018" s="230" t="s">
        <v>41</v>
      </c>
      <c r="AO2018" s="231" t="s">
        <v>41</v>
      </c>
      <c r="AP2018" s="245" t="s">
        <v>41</v>
      </c>
      <c r="AQ2018" s="233" t="s">
        <v>41</v>
      </c>
      <c r="AR2018" s="234" t="s">
        <v>41</v>
      </c>
      <c r="AS2018" s="235"/>
      <c r="AT2018" s="236"/>
      <c r="AU2018" s="237"/>
      <c r="AV2018" s="238">
        <v>4</v>
      </c>
      <c r="AW2018" s="239">
        <f>'[1]Nastavení cen'!$H$17</f>
        <v>390</v>
      </c>
      <c r="AX2018" s="240"/>
    </row>
    <row r="2019" spans="1:50" ht="17.25" hidden="1" customHeight="1" x14ac:dyDescent="0.3">
      <c r="A2019" s="213"/>
      <c r="B2019" s="214"/>
      <c r="C2019" s="215"/>
      <c r="D2019" s="186"/>
      <c r="E2019" s="184"/>
      <c r="F2019" s="185"/>
      <c r="G2019" s="186"/>
      <c r="H2019" s="186"/>
      <c r="I2019" s="187"/>
      <c r="J2019" s="188"/>
      <c r="K2019" s="216"/>
      <c r="L2019" s="186"/>
      <c r="M2019" s="186"/>
      <c r="N2019" s="187"/>
      <c r="O2019" s="191"/>
      <c r="P2019" s="481" t="s">
        <v>2042</v>
      </c>
      <c r="Q2019" s="218"/>
      <c r="R2019" s="219">
        <f t="shared" si="704"/>
        <v>0</v>
      </c>
      <c r="S2019" s="219">
        <f t="shared" si="705"/>
        <v>7</v>
      </c>
      <c r="T2019" s="195"/>
      <c r="U2019" s="196">
        <v>2</v>
      </c>
      <c r="V2019" s="89">
        <f t="shared" si="700"/>
        <v>0</v>
      </c>
      <c r="W2019" s="220" t="s">
        <v>1642</v>
      </c>
      <c r="X2019" s="221" t="s">
        <v>2136</v>
      </c>
      <c r="Y2019" s="222" t="s">
        <v>2137</v>
      </c>
      <c r="Z2019" s="199"/>
      <c r="AA2019" s="218"/>
      <c r="AB2019" s="223">
        <v>0</v>
      </c>
      <c r="AC2019" s="224" t="s">
        <v>40</v>
      </c>
      <c r="AD2019" s="225">
        <f t="shared" si="706"/>
        <v>39</v>
      </c>
      <c r="AE2019" s="226">
        <f>CEILING(AD2019+AD2019*'[1]Nastavení cen'!$J$17,1)</f>
        <v>57</v>
      </c>
      <c r="AF2019" s="226">
        <f t="shared" si="707"/>
        <v>0</v>
      </c>
      <c r="AG2019" s="241">
        <f>CEILING(AX2019+(AX2019*'[1]Nastavení cen'!$G$17),1)</f>
        <v>14</v>
      </c>
      <c r="AH2019" s="242">
        <f>CEILING(AG2019*'[1]Nastavení cen'!$K$17,1)+AG2019</f>
        <v>19</v>
      </c>
      <c r="AI2019" s="242">
        <f>(AB2019*AH2019)</f>
        <v>0</v>
      </c>
      <c r="AJ2019" s="228">
        <f t="shared" si="708"/>
        <v>76</v>
      </c>
      <c r="AK2019" s="218"/>
      <c r="AL2019" s="229">
        <f t="shared" si="709"/>
        <v>0</v>
      </c>
      <c r="AM2019" s="204"/>
      <c r="AN2019" s="230">
        <v>0.1</v>
      </c>
      <c r="AO2019" s="231">
        <f>AB2019*AN2019</f>
        <v>0</v>
      </c>
      <c r="AP2019" s="232">
        <v>0.05</v>
      </c>
      <c r="AQ2019" s="233" t="s">
        <v>41</v>
      </c>
      <c r="AR2019" s="234">
        <f>AO2019*AP2019</f>
        <v>0</v>
      </c>
      <c r="AS2019" s="235"/>
      <c r="AT2019" s="236"/>
      <c r="AU2019" s="237"/>
      <c r="AV2019" s="238">
        <v>6</v>
      </c>
      <c r="AW2019" s="239">
        <f>'[1]Nastavení cen'!$H$17</f>
        <v>390</v>
      </c>
      <c r="AX2019" s="240">
        <v>14</v>
      </c>
    </row>
    <row r="2020" spans="1:50" ht="17.25" hidden="1" customHeight="1" x14ac:dyDescent="0.3">
      <c r="A2020" s="213"/>
      <c r="B2020" s="214"/>
      <c r="C2020" s="215"/>
      <c r="D2020" s="186"/>
      <c r="E2020" s="184"/>
      <c r="F2020" s="185"/>
      <c r="G2020" s="186"/>
      <c r="H2020" s="186"/>
      <c r="I2020" s="187"/>
      <c r="J2020" s="188"/>
      <c r="K2020" s="216"/>
      <c r="L2020" s="186"/>
      <c r="M2020" s="186"/>
      <c r="N2020" s="187"/>
      <c r="O2020" s="191"/>
      <c r="P2020" s="481" t="s">
        <v>2042</v>
      </c>
      <c r="Q2020" s="218"/>
      <c r="R2020" s="219">
        <f t="shared" si="704"/>
        <v>0</v>
      </c>
      <c r="S2020" s="219">
        <f t="shared" si="705"/>
        <v>7</v>
      </c>
      <c r="T2020" s="195"/>
      <c r="U2020" s="196">
        <v>4</v>
      </c>
      <c r="V2020" s="89">
        <f t="shared" si="700"/>
        <v>0</v>
      </c>
      <c r="W2020" s="220" t="s">
        <v>1642</v>
      </c>
      <c r="X2020" s="221" t="s">
        <v>2136</v>
      </c>
      <c r="Y2020" s="222" t="s">
        <v>43</v>
      </c>
      <c r="Z2020" s="199"/>
      <c r="AA2020" s="218"/>
      <c r="AB2020" s="223">
        <v>0</v>
      </c>
      <c r="AC2020" s="224" t="s">
        <v>40</v>
      </c>
      <c r="AD2020" s="225">
        <f t="shared" si="706"/>
        <v>39</v>
      </c>
      <c r="AE2020" s="226">
        <f>CEILING(AD2020+AD2020*'[1]Nastavení cen'!$J$17,1)</f>
        <v>57</v>
      </c>
      <c r="AF2020" s="226">
        <f t="shared" si="707"/>
        <v>0</v>
      </c>
      <c r="AG2020" s="241"/>
      <c r="AH2020" s="242"/>
      <c r="AI2020" s="242"/>
      <c r="AJ2020" s="228">
        <f t="shared" si="708"/>
        <v>57</v>
      </c>
      <c r="AK2020" s="218"/>
      <c r="AL2020" s="229">
        <f t="shared" si="709"/>
        <v>0</v>
      </c>
      <c r="AM2020" s="204"/>
      <c r="AN2020" s="230" t="s">
        <v>41</v>
      </c>
      <c r="AO2020" s="231" t="s">
        <v>41</v>
      </c>
      <c r="AP2020" s="245" t="s">
        <v>41</v>
      </c>
      <c r="AQ2020" s="233" t="s">
        <v>41</v>
      </c>
      <c r="AR2020" s="234" t="s">
        <v>41</v>
      </c>
      <c r="AS2020" s="235"/>
      <c r="AT2020" s="236"/>
      <c r="AU2020" s="237"/>
      <c r="AV2020" s="238">
        <v>6</v>
      </c>
      <c r="AW2020" s="239">
        <f>'[1]Nastavení cen'!$H$17</f>
        <v>390</v>
      </c>
      <c r="AX2020" s="240"/>
    </row>
    <row r="2021" spans="1:50" ht="17.25" hidden="1" customHeight="1" x14ac:dyDescent="0.3">
      <c r="A2021" s="213"/>
      <c r="B2021" s="214"/>
      <c r="C2021" s="215"/>
      <c r="D2021" s="186"/>
      <c r="E2021" s="184"/>
      <c r="F2021" s="185"/>
      <c r="G2021" s="186"/>
      <c r="H2021" s="186"/>
      <c r="I2021" s="187"/>
      <c r="J2021" s="188"/>
      <c r="K2021" s="216"/>
      <c r="L2021" s="186"/>
      <c r="M2021" s="186"/>
      <c r="N2021" s="187"/>
      <c r="O2021" s="191"/>
      <c r="P2021" s="481" t="s">
        <v>2042</v>
      </c>
      <c r="Q2021" s="218"/>
      <c r="R2021" s="219">
        <f t="shared" si="704"/>
        <v>0</v>
      </c>
      <c r="S2021" s="219">
        <f t="shared" si="705"/>
        <v>7</v>
      </c>
      <c r="T2021" s="195"/>
      <c r="U2021" s="196">
        <v>3</v>
      </c>
      <c r="V2021" s="89">
        <f t="shared" si="700"/>
        <v>0</v>
      </c>
      <c r="W2021" s="220" t="s">
        <v>147</v>
      </c>
      <c r="X2021" s="221" t="s">
        <v>2138</v>
      </c>
      <c r="Y2021" s="222" t="s">
        <v>2139</v>
      </c>
      <c r="Z2021" s="199"/>
      <c r="AA2021" s="218"/>
      <c r="AB2021" s="223">
        <v>0</v>
      </c>
      <c r="AC2021" s="224" t="s">
        <v>2140</v>
      </c>
      <c r="AD2021" s="225">
        <f t="shared" si="706"/>
        <v>13</v>
      </c>
      <c r="AE2021" s="226">
        <f>CEILING(AD2021+AD2021*'[1]Nastavení cen'!$J$17,1)</f>
        <v>19</v>
      </c>
      <c r="AF2021" s="226">
        <f t="shared" si="707"/>
        <v>0</v>
      </c>
      <c r="AG2021" s="241">
        <f>CEILING(AX2021+(AX2021*'[1]Nastavení cen'!$G$17),1)</f>
        <v>30</v>
      </c>
      <c r="AH2021" s="242">
        <f>CEILING(AG2021*'[1]Nastavení cen'!$K$17,1)+AG2021</f>
        <v>39</v>
      </c>
      <c r="AI2021" s="242">
        <f>(AB2021*AH2021)</f>
        <v>0</v>
      </c>
      <c r="AJ2021" s="228">
        <f t="shared" si="708"/>
        <v>58</v>
      </c>
      <c r="AK2021" s="218"/>
      <c r="AL2021" s="229">
        <f t="shared" si="709"/>
        <v>0</v>
      </c>
      <c r="AM2021" s="204"/>
      <c r="AN2021" s="230">
        <v>0.02</v>
      </c>
      <c r="AO2021" s="231">
        <f>AB2021*AN2021</f>
        <v>0</v>
      </c>
      <c r="AP2021" s="232">
        <v>0.05</v>
      </c>
      <c r="AQ2021" s="233" t="s">
        <v>41</v>
      </c>
      <c r="AR2021" s="234">
        <f>AO2021*AP2021</f>
        <v>0</v>
      </c>
      <c r="AS2021" s="235"/>
      <c r="AT2021" s="236"/>
      <c r="AU2021" s="237"/>
      <c r="AV2021" s="238">
        <v>2</v>
      </c>
      <c r="AW2021" s="239">
        <f>'[1]Nastavení cen'!$H$17</f>
        <v>390</v>
      </c>
      <c r="AX2021" s="240">
        <v>30</v>
      </c>
    </row>
    <row r="2022" spans="1:50" ht="17.25" hidden="1" customHeight="1" x14ac:dyDescent="0.3">
      <c r="A2022" s="213"/>
      <c r="B2022" s="214"/>
      <c r="C2022" s="215"/>
      <c r="D2022" s="186"/>
      <c r="E2022" s="184"/>
      <c r="F2022" s="185"/>
      <c r="G2022" s="186"/>
      <c r="H2022" s="186"/>
      <c r="I2022" s="187"/>
      <c r="J2022" s="188"/>
      <c r="K2022" s="216"/>
      <c r="L2022" s="186"/>
      <c r="M2022" s="186"/>
      <c r="N2022" s="187"/>
      <c r="O2022" s="191"/>
      <c r="P2022" s="481" t="s">
        <v>2042</v>
      </c>
      <c r="Q2022" s="218"/>
      <c r="R2022" s="219">
        <f t="shared" si="704"/>
        <v>0</v>
      </c>
      <c r="S2022" s="219">
        <f t="shared" si="705"/>
        <v>7</v>
      </c>
      <c r="T2022" s="195"/>
      <c r="U2022" s="196">
        <v>4</v>
      </c>
      <c r="V2022" s="89">
        <f t="shared" si="700"/>
        <v>0</v>
      </c>
      <c r="W2022" s="220" t="s">
        <v>147</v>
      </c>
      <c r="X2022" s="221" t="s">
        <v>2138</v>
      </c>
      <c r="Y2022" s="222" t="s">
        <v>43</v>
      </c>
      <c r="Z2022" s="199"/>
      <c r="AA2022" s="218"/>
      <c r="AB2022" s="223">
        <v>0</v>
      </c>
      <c r="AC2022" s="224" t="s">
        <v>2140</v>
      </c>
      <c r="AD2022" s="225">
        <f t="shared" si="706"/>
        <v>13</v>
      </c>
      <c r="AE2022" s="226">
        <f>CEILING(AD2022+AD2022*'[1]Nastavení cen'!$J$17,1)</f>
        <v>19</v>
      </c>
      <c r="AF2022" s="226">
        <f t="shared" si="707"/>
        <v>0</v>
      </c>
      <c r="AG2022" s="241"/>
      <c r="AH2022" s="242"/>
      <c r="AI2022" s="242"/>
      <c r="AJ2022" s="228">
        <f t="shared" si="708"/>
        <v>19</v>
      </c>
      <c r="AK2022" s="218"/>
      <c r="AL2022" s="229">
        <f t="shared" si="709"/>
        <v>0</v>
      </c>
      <c r="AM2022" s="204"/>
      <c r="AN2022" s="230" t="s">
        <v>41</v>
      </c>
      <c r="AO2022" s="231" t="s">
        <v>41</v>
      </c>
      <c r="AP2022" s="245" t="s">
        <v>41</v>
      </c>
      <c r="AQ2022" s="233" t="s">
        <v>41</v>
      </c>
      <c r="AR2022" s="234" t="s">
        <v>41</v>
      </c>
      <c r="AS2022" s="235"/>
      <c r="AT2022" s="236"/>
      <c r="AU2022" s="237"/>
      <c r="AV2022" s="238">
        <v>2</v>
      </c>
      <c r="AW2022" s="239">
        <f>'[1]Nastavení cen'!$H$17</f>
        <v>390</v>
      </c>
      <c r="AX2022" s="240"/>
    </row>
    <row r="2023" spans="1:50" ht="17.25" hidden="1" customHeight="1" x14ac:dyDescent="0.3">
      <c r="A2023" s="213"/>
      <c r="B2023" s="214"/>
      <c r="C2023" s="215"/>
      <c r="D2023" s="186"/>
      <c r="E2023" s="184"/>
      <c r="F2023" s="185"/>
      <c r="G2023" s="186"/>
      <c r="H2023" s="186"/>
      <c r="I2023" s="187"/>
      <c r="J2023" s="188"/>
      <c r="K2023" s="216"/>
      <c r="L2023" s="186"/>
      <c r="M2023" s="186"/>
      <c r="N2023" s="187"/>
      <c r="O2023" s="191"/>
      <c r="P2023" s="481" t="s">
        <v>2042</v>
      </c>
      <c r="Q2023" s="218"/>
      <c r="R2023" s="219">
        <f t="shared" si="704"/>
        <v>0</v>
      </c>
      <c r="S2023" s="219">
        <f t="shared" si="705"/>
        <v>7</v>
      </c>
      <c r="T2023" s="195"/>
      <c r="U2023" s="196">
        <v>2</v>
      </c>
      <c r="V2023" s="89">
        <f t="shared" si="700"/>
        <v>0</v>
      </c>
      <c r="W2023" s="220" t="s">
        <v>147</v>
      </c>
      <c r="X2023" s="221" t="s">
        <v>2141</v>
      </c>
      <c r="Y2023" s="222" t="s">
        <v>2142</v>
      </c>
      <c r="Z2023" s="199"/>
      <c r="AA2023" s="218"/>
      <c r="AB2023" s="223">
        <v>0</v>
      </c>
      <c r="AC2023" s="224" t="s">
        <v>2140</v>
      </c>
      <c r="AD2023" s="225">
        <f t="shared" si="706"/>
        <v>13</v>
      </c>
      <c r="AE2023" s="226">
        <f>CEILING(AD2023+AD2023*'[1]Nastavení cen'!$J$17,1)</f>
        <v>19</v>
      </c>
      <c r="AF2023" s="226">
        <f t="shared" si="707"/>
        <v>0</v>
      </c>
      <c r="AG2023" s="241">
        <f>CEILING(AX2023+(AX2023*'[1]Nastavení cen'!$G$17),1)</f>
        <v>14</v>
      </c>
      <c r="AH2023" s="242">
        <f>CEILING(AG2023*'[1]Nastavení cen'!$K$17,1)+AG2023</f>
        <v>19</v>
      </c>
      <c r="AI2023" s="242">
        <f>(AB2023*AH2023)</f>
        <v>0</v>
      </c>
      <c r="AJ2023" s="228">
        <f t="shared" si="708"/>
        <v>38</v>
      </c>
      <c r="AK2023" s="218"/>
      <c r="AL2023" s="229">
        <f t="shared" si="709"/>
        <v>0</v>
      </c>
      <c r="AM2023" s="204"/>
      <c r="AN2023" s="230">
        <v>0.02</v>
      </c>
      <c r="AO2023" s="231">
        <f>AB2023*AN2023</f>
        <v>0</v>
      </c>
      <c r="AP2023" s="232">
        <v>0.05</v>
      </c>
      <c r="AQ2023" s="233" t="s">
        <v>41</v>
      </c>
      <c r="AR2023" s="234">
        <f>AO2023*AP2023</f>
        <v>0</v>
      </c>
      <c r="AS2023" s="235"/>
      <c r="AT2023" s="236"/>
      <c r="AU2023" s="237"/>
      <c r="AV2023" s="238">
        <v>2</v>
      </c>
      <c r="AW2023" s="239">
        <f>'[1]Nastavení cen'!$H$17</f>
        <v>390</v>
      </c>
      <c r="AX2023" s="240">
        <v>14</v>
      </c>
    </row>
    <row r="2024" spans="1:50" ht="17.25" hidden="1" customHeight="1" x14ac:dyDescent="0.3">
      <c r="A2024" s="213"/>
      <c r="B2024" s="214"/>
      <c r="C2024" s="215"/>
      <c r="D2024" s="186"/>
      <c r="E2024" s="184"/>
      <c r="F2024" s="185"/>
      <c r="G2024" s="186"/>
      <c r="H2024" s="186"/>
      <c r="I2024" s="187"/>
      <c r="J2024" s="188"/>
      <c r="K2024" s="216"/>
      <c r="L2024" s="186"/>
      <c r="M2024" s="186"/>
      <c r="N2024" s="187"/>
      <c r="O2024" s="191"/>
      <c r="P2024" s="481" t="s">
        <v>2042</v>
      </c>
      <c r="Q2024" s="218"/>
      <c r="R2024" s="219">
        <f t="shared" si="704"/>
        <v>0</v>
      </c>
      <c r="S2024" s="219">
        <f t="shared" si="705"/>
        <v>7</v>
      </c>
      <c r="T2024" s="195"/>
      <c r="U2024" s="196">
        <v>4</v>
      </c>
      <c r="V2024" s="89">
        <f t="shared" si="700"/>
        <v>0</v>
      </c>
      <c r="W2024" s="220" t="s">
        <v>147</v>
      </c>
      <c r="X2024" s="221" t="s">
        <v>2141</v>
      </c>
      <c r="Y2024" s="222" t="s">
        <v>43</v>
      </c>
      <c r="Z2024" s="199"/>
      <c r="AA2024" s="218"/>
      <c r="AB2024" s="223">
        <v>0</v>
      </c>
      <c r="AC2024" s="224" t="s">
        <v>2140</v>
      </c>
      <c r="AD2024" s="225">
        <f t="shared" si="706"/>
        <v>13</v>
      </c>
      <c r="AE2024" s="226">
        <f>CEILING(AD2024+AD2024*'[1]Nastavení cen'!$J$17,1)</f>
        <v>19</v>
      </c>
      <c r="AF2024" s="226">
        <f t="shared" si="707"/>
        <v>0</v>
      </c>
      <c r="AG2024" s="241"/>
      <c r="AH2024" s="242"/>
      <c r="AI2024" s="242"/>
      <c r="AJ2024" s="228">
        <f t="shared" si="708"/>
        <v>19</v>
      </c>
      <c r="AK2024" s="218"/>
      <c r="AL2024" s="229">
        <f t="shared" si="709"/>
        <v>0</v>
      </c>
      <c r="AM2024" s="204"/>
      <c r="AN2024" s="230" t="s">
        <v>41</v>
      </c>
      <c r="AO2024" s="231" t="s">
        <v>41</v>
      </c>
      <c r="AP2024" s="245" t="s">
        <v>41</v>
      </c>
      <c r="AQ2024" s="233" t="s">
        <v>41</v>
      </c>
      <c r="AR2024" s="234" t="s">
        <v>41</v>
      </c>
      <c r="AS2024" s="235"/>
      <c r="AT2024" s="236"/>
      <c r="AU2024" s="237"/>
      <c r="AV2024" s="238">
        <v>2</v>
      </c>
      <c r="AW2024" s="239">
        <f>'[1]Nastavení cen'!$H$17</f>
        <v>390</v>
      </c>
      <c r="AX2024" s="240"/>
    </row>
    <row r="2025" spans="1:50" ht="17.25" hidden="1" customHeight="1" x14ac:dyDescent="0.3">
      <c r="A2025" s="213"/>
      <c r="B2025" s="214"/>
      <c r="C2025" s="215"/>
      <c r="D2025" s="186"/>
      <c r="E2025" s="184"/>
      <c r="F2025" s="185"/>
      <c r="G2025" s="186"/>
      <c r="H2025" s="186"/>
      <c r="I2025" s="187"/>
      <c r="J2025" s="188"/>
      <c r="K2025" s="216"/>
      <c r="L2025" s="186"/>
      <c r="M2025" s="186"/>
      <c r="N2025" s="187"/>
      <c r="O2025" s="191"/>
      <c r="P2025" s="481" t="s">
        <v>2042</v>
      </c>
      <c r="Q2025" s="218"/>
      <c r="R2025" s="219">
        <f t="shared" si="704"/>
        <v>0</v>
      </c>
      <c r="S2025" s="219">
        <f t="shared" si="705"/>
        <v>7</v>
      </c>
      <c r="T2025" s="195"/>
      <c r="U2025" s="196">
        <v>1</v>
      </c>
      <c r="V2025" s="89">
        <f t="shared" si="700"/>
        <v>0</v>
      </c>
      <c r="W2025" s="220" t="s">
        <v>147</v>
      </c>
      <c r="X2025" s="221" t="s">
        <v>2143</v>
      </c>
      <c r="Y2025" s="222" t="s">
        <v>2144</v>
      </c>
      <c r="Z2025" s="199"/>
      <c r="AA2025" s="218"/>
      <c r="AB2025" s="223">
        <v>0</v>
      </c>
      <c r="AC2025" s="224" t="s">
        <v>2140</v>
      </c>
      <c r="AD2025" s="225">
        <f t="shared" si="706"/>
        <v>13</v>
      </c>
      <c r="AE2025" s="226">
        <f>CEILING(AD2025+AD2025*'[1]Nastavení cen'!$J$17,1)</f>
        <v>19</v>
      </c>
      <c r="AF2025" s="226">
        <f t="shared" si="707"/>
        <v>0</v>
      </c>
      <c r="AG2025" s="241">
        <f>CEILING(AX2025+(AX2025*'[1]Nastavení cen'!$G$17),1)</f>
        <v>11</v>
      </c>
      <c r="AH2025" s="242">
        <f>CEILING(AG2025*'[1]Nastavení cen'!$K$17,1)+AG2025</f>
        <v>15</v>
      </c>
      <c r="AI2025" s="242">
        <f>(AB2025*AH2025)</f>
        <v>0</v>
      </c>
      <c r="AJ2025" s="228">
        <f t="shared" si="708"/>
        <v>34</v>
      </c>
      <c r="AK2025" s="218"/>
      <c r="AL2025" s="229">
        <f t="shared" si="709"/>
        <v>0</v>
      </c>
      <c r="AM2025" s="204"/>
      <c r="AN2025" s="230">
        <v>0.03</v>
      </c>
      <c r="AO2025" s="231">
        <f>AB2025*AN2025</f>
        <v>0</v>
      </c>
      <c r="AP2025" s="232">
        <v>0.05</v>
      </c>
      <c r="AQ2025" s="233" t="s">
        <v>41</v>
      </c>
      <c r="AR2025" s="234">
        <f>AO2025*AP2025</f>
        <v>0</v>
      </c>
      <c r="AS2025" s="235"/>
      <c r="AT2025" s="236"/>
      <c r="AU2025" s="237"/>
      <c r="AV2025" s="238">
        <v>2</v>
      </c>
      <c r="AW2025" s="239">
        <f>'[1]Nastavení cen'!$H$17</f>
        <v>390</v>
      </c>
      <c r="AX2025" s="240">
        <v>11</v>
      </c>
    </row>
    <row r="2026" spans="1:50" ht="17.25" hidden="1" customHeight="1" x14ac:dyDescent="0.3">
      <c r="A2026" s="213"/>
      <c r="B2026" s="214"/>
      <c r="C2026" s="215"/>
      <c r="D2026" s="186"/>
      <c r="E2026" s="184"/>
      <c r="F2026" s="185"/>
      <c r="G2026" s="186"/>
      <c r="H2026" s="186"/>
      <c r="I2026" s="187"/>
      <c r="J2026" s="188"/>
      <c r="K2026" s="216"/>
      <c r="L2026" s="186"/>
      <c r="M2026" s="186"/>
      <c r="N2026" s="187"/>
      <c r="O2026" s="191"/>
      <c r="P2026" s="481" t="s">
        <v>2042</v>
      </c>
      <c r="Q2026" s="218"/>
      <c r="R2026" s="219">
        <f t="shared" si="704"/>
        <v>0</v>
      </c>
      <c r="S2026" s="219">
        <f t="shared" si="705"/>
        <v>7</v>
      </c>
      <c r="T2026" s="195"/>
      <c r="U2026" s="196">
        <v>4</v>
      </c>
      <c r="V2026" s="89">
        <f t="shared" si="700"/>
        <v>0</v>
      </c>
      <c r="W2026" s="220" t="s">
        <v>147</v>
      </c>
      <c r="X2026" s="221" t="s">
        <v>2143</v>
      </c>
      <c r="Y2026" s="222" t="s">
        <v>43</v>
      </c>
      <c r="Z2026" s="199"/>
      <c r="AA2026" s="218"/>
      <c r="AB2026" s="223">
        <v>0</v>
      </c>
      <c r="AC2026" s="224" t="s">
        <v>2140</v>
      </c>
      <c r="AD2026" s="225">
        <f t="shared" si="706"/>
        <v>13</v>
      </c>
      <c r="AE2026" s="226">
        <f>CEILING(AD2026+AD2026*'[1]Nastavení cen'!$J$17,1)</f>
        <v>19</v>
      </c>
      <c r="AF2026" s="226">
        <f t="shared" si="707"/>
        <v>0</v>
      </c>
      <c r="AG2026" s="241"/>
      <c r="AH2026" s="242"/>
      <c r="AI2026" s="242"/>
      <c r="AJ2026" s="228">
        <f t="shared" si="708"/>
        <v>19</v>
      </c>
      <c r="AK2026" s="218"/>
      <c r="AL2026" s="229">
        <f t="shared" si="709"/>
        <v>0</v>
      </c>
      <c r="AM2026" s="204"/>
      <c r="AN2026" s="230" t="s">
        <v>41</v>
      </c>
      <c r="AO2026" s="231" t="s">
        <v>41</v>
      </c>
      <c r="AP2026" s="245" t="s">
        <v>41</v>
      </c>
      <c r="AQ2026" s="233" t="s">
        <v>41</v>
      </c>
      <c r="AR2026" s="234" t="s">
        <v>41</v>
      </c>
      <c r="AS2026" s="235"/>
      <c r="AT2026" s="236"/>
      <c r="AU2026" s="237"/>
      <c r="AV2026" s="238">
        <v>2</v>
      </c>
      <c r="AW2026" s="239">
        <f>'[1]Nastavení cen'!$H$17</f>
        <v>390</v>
      </c>
      <c r="AX2026" s="240"/>
    </row>
    <row r="2027" spans="1:50" ht="17.25" hidden="1" customHeight="1" x14ac:dyDescent="0.3">
      <c r="A2027" s="213"/>
      <c r="B2027" s="214"/>
      <c r="C2027" s="215"/>
      <c r="D2027" s="186"/>
      <c r="E2027" s="184"/>
      <c r="F2027" s="185"/>
      <c r="G2027" s="186"/>
      <c r="H2027" s="186"/>
      <c r="I2027" s="187"/>
      <c r="J2027" s="188"/>
      <c r="K2027" s="216"/>
      <c r="L2027" s="186"/>
      <c r="M2027" s="186"/>
      <c r="N2027" s="187"/>
      <c r="O2027" s="191"/>
      <c r="P2027" s="481" t="s">
        <v>2042</v>
      </c>
      <c r="Q2027" s="218"/>
      <c r="R2027" s="219">
        <f t="shared" si="704"/>
        <v>0</v>
      </c>
      <c r="S2027" s="219">
        <f t="shared" si="705"/>
        <v>7</v>
      </c>
      <c r="T2027" s="195"/>
      <c r="U2027" s="196">
        <v>2</v>
      </c>
      <c r="V2027" s="89">
        <f t="shared" si="700"/>
        <v>0</v>
      </c>
      <c r="W2027" s="220" t="s">
        <v>147</v>
      </c>
      <c r="X2027" s="221" t="s">
        <v>2145</v>
      </c>
      <c r="Y2027" s="222" t="s">
        <v>2146</v>
      </c>
      <c r="Z2027" s="199"/>
      <c r="AA2027" s="218"/>
      <c r="AB2027" s="223">
        <v>0</v>
      </c>
      <c r="AC2027" s="224" t="s">
        <v>2140</v>
      </c>
      <c r="AD2027" s="225">
        <f t="shared" si="706"/>
        <v>13</v>
      </c>
      <c r="AE2027" s="226">
        <f>CEILING(AD2027+AD2027*'[1]Nastavení cen'!$J$17,1)</f>
        <v>19</v>
      </c>
      <c r="AF2027" s="226">
        <f t="shared" si="707"/>
        <v>0</v>
      </c>
      <c r="AG2027" s="241">
        <f>CEILING(AX2027+(AX2027*'[1]Nastavení cen'!$G$17),1)</f>
        <v>10</v>
      </c>
      <c r="AH2027" s="242">
        <f>CEILING(AG2027*'[1]Nastavení cen'!$K$17,1)+AG2027</f>
        <v>13</v>
      </c>
      <c r="AI2027" s="242">
        <f>(AB2027*AH2027)</f>
        <v>0</v>
      </c>
      <c r="AJ2027" s="228">
        <f t="shared" si="708"/>
        <v>32</v>
      </c>
      <c r="AK2027" s="218"/>
      <c r="AL2027" s="229">
        <f t="shared" si="709"/>
        <v>0</v>
      </c>
      <c r="AM2027" s="204"/>
      <c r="AN2027" s="230">
        <v>0.01</v>
      </c>
      <c r="AO2027" s="231">
        <f>AB2027*AN2027</f>
        <v>0</v>
      </c>
      <c r="AP2027" s="232">
        <v>0.05</v>
      </c>
      <c r="AQ2027" s="233" t="s">
        <v>41</v>
      </c>
      <c r="AR2027" s="234">
        <f>AO2027*AP2027</f>
        <v>0</v>
      </c>
      <c r="AS2027" s="235"/>
      <c r="AT2027" s="236"/>
      <c r="AU2027" s="237"/>
      <c r="AV2027" s="238">
        <v>2</v>
      </c>
      <c r="AW2027" s="239">
        <f>'[1]Nastavení cen'!$H$17</f>
        <v>390</v>
      </c>
      <c r="AX2027" s="240">
        <v>10</v>
      </c>
    </row>
    <row r="2028" spans="1:50" ht="17.25" hidden="1" customHeight="1" x14ac:dyDescent="0.3">
      <c r="A2028" s="213"/>
      <c r="B2028" s="214"/>
      <c r="C2028" s="215"/>
      <c r="D2028" s="186"/>
      <c r="E2028" s="184"/>
      <c r="F2028" s="185"/>
      <c r="G2028" s="186"/>
      <c r="H2028" s="186"/>
      <c r="I2028" s="187"/>
      <c r="J2028" s="188"/>
      <c r="K2028" s="216"/>
      <c r="L2028" s="186"/>
      <c r="M2028" s="186"/>
      <c r="N2028" s="187"/>
      <c r="O2028" s="191"/>
      <c r="P2028" s="481" t="s">
        <v>2042</v>
      </c>
      <c r="Q2028" s="218"/>
      <c r="R2028" s="219">
        <f t="shared" si="704"/>
        <v>0</v>
      </c>
      <c r="S2028" s="219">
        <f t="shared" si="705"/>
        <v>7</v>
      </c>
      <c r="T2028" s="195"/>
      <c r="U2028" s="196">
        <v>4</v>
      </c>
      <c r="V2028" s="89">
        <f t="shared" si="700"/>
        <v>0</v>
      </c>
      <c r="W2028" s="220" t="s">
        <v>147</v>
      </c>
      <c r="X2028" s="221" t="s">
        <v>2145</v>
      </c>
      <c r="Y2028" s="222" t="s">
        <v>43</v>
      </c>
      <c r="Z2028" s="199"/>
      <c r="AA2028" s="218"/>
      <c r="AB2028" s="223">
        <v>0</v>
      </c>
      <c r="AC2028" s="224" t="s">
        <v>2140</v>
      </c>
      <c r="AD2028" s="225">
        <f t="shared" si="706"/>
        <v>13</v>
      </c>
      <c r="AE2028" s="226">
        <f>CEILING(AD2028+AD2028*'[1]Nastavení cen'!$J$17,1)</f>
        <v>19</v>
      </c>
      <c r="AF2028" s="226">
        <f t="shared" si="707"/>
        <v>0</v>
      </c>
      <c r="AG2028" s="241"/>
      <c r="AH2028" s="242"/>
      <c r="AI2028" s="242"/>
      <c r="AJ2028" s="228">
        <f t="shared" si="708"/>
        <v>19</v>
      </c>
      <c r="AK2028" s="218"/>
      <c r="AL2028" s="229">
        <f t="shared" si="709"/>
        <v>0</v>
      </c>
      <c r="AM2028" s="204"/>
      <c r="AN2028" s="230" t="s">
        <v>41</v>
      </c>
      <c r="AO2028" s="231" t="s">
        <v>41</v>
      </c>
      <c r="AP2028" s="245" t="s">
        <v>41</v>
      </c>
      <c r="AQ2028" s="233" t="s">
        <v>41</v>
      </c>
      <c r="AR2028" s="234" t="s">
        <v>41</v>
      </c>
      <c r="AS2028" s="235"/>
      <c r="AT2028" s="236"/>
      <c r="AU2028" s="237"/>
      <c r="AV2028" s="238">
        <v>2</v>
      </c>
      <c r="AW2028" s="239">
        <f>'[1]Nastavení cen'!$H$17</f>
        <v>390</v>
      </c>
      <c r="AX2028" s="240"/>
    </row>
    <row r="2029" spans="1:50" ht="17.25" hidden="1" customHeight="1" x14ac:dyDescent="0.3">
      <c r="A2029" s="213"/>
      <c r="B2029" s="214"/>
      <c r="C2029" s="215"/>
      <c r="D2029" s="186"/>
      <c r="E2029" s="184"/>
      <c r="F2029" s="185"/>
      <c r="G2029" s="186"/>
      <c r="H2029" s="186"/>
      <c r="I2029" s="187"/>
      <c r="J2029" s="188"/>
      <c r="K2029" s="216"/>
      <c r="L2029" s="186"/>
      <c r="M2029" s="186"/>
      <c r="N2029" s="187"/>
      <c r="O2029" s="191"/>
      <c r="P2029" s="481" t="s">
        <v>2042</v>
      </c>
      <c r="Q2029" s="218"/>
      <c r="R2029" s="219">
        <f t="shared" si="704"/>
        <v>0</v>
      </c>
      <c r="S2029" s="219">
        <f t="shared" si="705"/>
        <v>7</v>
      </c>
      <c r="T2029" s="195"/>
      <c r="U2029" s="196">
        <v>2</v>
      </c>
      <c r="V2029" s="89">
        <f t="shared" si="700"/>
        <v>0</v>
      </c>
      <c r="W2029" s="220" t="s">
        <v>147</v>
      </c>
      <c r="X2029" s="221" t="s">
        <v>2147</v>
      </c>
      <c r="Y2029" s="222" t="s">
        <v>2148</v>
      </c>
      <c r="Z2029" s="199"/>
      <c r="AA2029" s="218"/>
      <c r="AB2029" s="223">
        <v>0</v>
      </c>
      <c r="AC2029" s="224" t="s">
        <v>2140</v>
      </c>
      <c r="AD2029" s="225">
        <f t="shared" si="706"/>
        <v>13</v>
      </c>
      <c r="AE2029" s="226">
        <f>CEILING(AD2029+AD2029*'[1]Nastavení cen'!$J$17,1)</f>
        <v>19</v>
      </c>
      <c r="AF2029" s="226">
        <f t="shared" si="707"/>
        <v>0</v>
      </c>
      <c r="AG2029" s="241">
        <f>CEILING(AX2029+(AX2029*'[1]Nastavení cen'!$G$17),1)</f>
        <v>9</v>
      </c>
      <c r="AH2029" s="242">
        <f>CEILING(AG2029*'[1]Nastavení cen'!$K$17,1)+AG2029</f>
        <v>12</v>
      </c>
      <c r="AI2029" s="242">
        <f>(AB2029*AH2029)</f>
        <v>0</v>
      </c>
      <c r="AJ2029" s="228">
        <f t="shared" si="708"/>
        <v>31</v>
      </c>
      <c r="AK2029" s="218"/>
      <c r="AL2029" s="229">
        <f t="shared" si="709"/>
        <v>0</v>
      </c>
      <c r="AM2029" s="204"/>
      <c r="AN2029" s="230">
        <v>0.01</v>
      </c>
      <c r="AO2029" s="231">
        <f>AB2029*AN2029</f>
        <v>0</v>
      </c>
      <c r="AP2029" s="232">
        <v>0.05</v>
      </c>
      <c r="AQ2029" s="233" t="s">
        <v>41</v>
      </c>
      <c r="AR2029" s="234">
        <f>AO2029*AP2029</f>
        <v>0</v>
      </c>
      <c r="AS2029" s="235"/>
      <c r="AT2029" s="236"/>
      <c r="AU2029" s="237"/>
      <c r="AV2029" s="238">
        <v>2</v>
      </c>
      <c r="AW2029" s="239">
        <f>'[1]Nastavení cen'!$H$17</f>
        <v>390</v>
      </c>
      <c r="AX2029" s="240">
        <v>9</v>
      </c>
    </row>
    <row r="2030" spans="1:50" ht="17.25" hidden="1" customHeight="1" x14ac:dyDescent="0.3">
      <c r="A2030" s="213"/>
      <c r="B2030" s="214"/>
      <c r="C2030" s="215"/>
      <c r="D2030" s="186"/>
      <c r="E2030" s="184"/>
      <c r="F2030" s="185"/>
      <c r="G2030" s="186"/>
      <c r="H2030" s="186"/>
      <c r="I2030" s="187"/>
      <c r="J2030" s="188"/>
      <c r="K2030" s="216"/>
      <c r="L2030" s="186"/>
      <c r="M2030" s="186"/>
      <c r="N2030" s="187"/>
      <c r="O2030" s="191"/>
      <c r="P2030" s="481" t="s">
        <v>2042</v>
      </c>
      <c r="Q2030" s="218"/>
      <c r="R2030" s="219">
        <f t="shared" si="704"/>
        <v>0</v>
      </c>
      <c r="S2030" s="219">
        <f t="shared" si="705"/>
        <v>7</v>
      </c>
      <c r="T2030" s="195"/>
      <c r="U2030" s="196">
        <v>4</v>
      </c>
      <c r="V2030" s="89">
        <f t="shared" si="700"/>
        <v>0</v>
      </c>
      <c r="W2030" s="220" t="s">
        <v>147</v>
      </c>
      <c r="X2030" s="221" t="s">
        <v>2147</v>
      </c>
      <c r="Y2030" s="222" t="s">
        <v>43</v>
      </c>
      <c r="Z2030" s="199"/>
      <c r="AA2030" s="218"/>
      <c r="AB2030" s="223">
        <v>0</v>
      </c>
      <c r="AC2030" s="224" t="s">
        <v>2140</v>
      </c>
      <c r="AD2030" s="225">
        <f t="shared" si="706"/>
        <v>13</v>
      </c>
      <c r="AE2030" s="226">
        <f>CEILING(AD2030+AD2030*'[1]Nastavení cen'!$J$17,1)</f>
        <v>19</v>
      </c>
      <c r="AF2030" s="226">
        <f t="shared" si="707"/>
        <v>0</v>
      </c>
      <c r="AG2030" s="241"/>
      <c r="AH2030" s="242"/>
      <c r="AI2030" s="242"/>
      <c r="AJ2030" s="228">
        <f t="shared" si="708"/>
        <v>19</v>
      </c>
      <c r="AK2030" s="218"/>
      <c r="AL2030" s="229">
        <f t="shared" si="709"/>
        <v>0</v>
      </c>
      <c r="AM2030" s="204"/>
      <c r="AN2030" s="230" t="s">
        <v>41</v>
      </c>
      <c r="AO2030" s="231" t="s">
        <v>41</v>
      </c>
      <c r="AP2030" s="245" t="s">
        <v>41</v>
      </c>
      <c r="AQ2030" s="233" t="s">
        <v>41</v>
      </c>
      <c r="AR2030" s="234" t="s">
        <v>41</v>
      </c>
      <c r="AS2030" s="235"/>
      <c r="AT2030" s="236"/>
      <c r="AU2030" s="237"/>
      <c r="AV2030" s="238">
        <v>2</v>
      </c>
      <c r="AW2030" s="239">
        <f>'[1]Nastavení cen'!$H$17</f>
        <v>390</v>
      </c>
      <c r="AX2030" s="240"/>
    </row>
    <row r="2031" spans="1:50" ht="17.25" hidden="1" customHeight="1" x14ac:dyDescent="0.3">
      <c r="A2031" s="213"/>
      <c r="B2031" s="214"/>
      <c r="C2031" s="215"/>
      <c r="D2031" s="186"/>
      <c r="E2031" s="184"/>
      <c r="F2031" s="185"/>
      <c r="G2031" s="186"/>
      <c r="H2031" s="186"/>
      <c r="I2031" s="187"/>
      <c r="J2031" s="188"/>
      <c r="K2031" s="216"/>
      <c r="L2031" s="186"/>
      <c r="M2031" s="186"/>
      <c r="N2031" s="187"/>
      <c r="O2031" s="191"/>
      <c r="P2031" s="481" t="s">
        <v>2042</v>
      </c>
      <c r="Q2031" s="218"/>
      <c r="R2031" s="219">
        <f t="shared" si="704"/>
        <v>0</v>
      </c>
      <c r="S2031" s="219">
        <f t="shared" si="705"/>
        <v>7</v>
      </c>
      <c r="T2031" s="195"/>
      <c r="U2031" s="196">
        <v>2</v>
      </c>
      <c r="V2031" s="89">
        <f t="shared" si="700"/>
        <v>0</v>
      </c>
      <c r="W2031" s="220" t="s">
        <v>147</v>
      </c>
      <c r="X2031" s="221" t="s">
        <v>2141</v>
      </c>
      <c r="Y2031" s="222" t="s">
        <v>2149</v>
      </c>
      <c r="Z2031" s="199"/>
      <c r="AA2031" s="218"/>
      <c r="AB2031" s="223">
        <v>0</v>
      </c>
      <c r="AC2031" s="224" t="s">
        <v>2140</v>
      </c>
      <c r="AD2031" s="225">
        <f t="shared" si="706"/>
        <v>20</v>
      </c>
      <c r="AE2031" s="226">
        <f>CEILING(AD2031+AD2031*'[1]Nastavení cen'!$J$17,1)</f>
        <v>30</v>
      </c>
      <c r="AF2031" s="226">
        <f t="shared" si="707"/>
        <v>0</v>
      </c>
      <c r="AG2031" s="241">
        <f>CEILING(AX2031+(AX2031*'[1]Nastavení cen'!$G$17),1)</f>
        <v>24</v>
      </c>
      <c r="AH2031" s="242">
        <f>CEILING(AG2031*'[1]Nastavení cen'!$K$17,1)+AG2031</f>
        <v>32</v>
      </c>
      <c r="AI2031" s="242">
        <f t="shared" ref="AI2031:AI2032" si="711">(AB2031*AH2031)</f>
        <v>0</v>
      </c>
      <c r="AJ2031" s="228">
        <f t="shared" si="708"/>
        <v>62</v>
      </c>
      <c r="AK2031" s="218"/>
      <c r="AL2031" s="229">
        <f t="shared" si="709"/>
        <v>0</v>
      </c>
      <c r="AM2031" s="204"/>
      <c r="AN2031" s="230">
        <v>0.05</v>
      </c>
      <c r="AO2031" s="231">
        <f t="shared" ref="AO2031:AO2032" si="712">AB2031*AN2031</f>
        <v>0</v>
      </c>
      <c r="AP2031" s="232">
        <v>0.05</v>
      </c>
      <c r="AQ2031" s="233" t="s">
        <v>41</v>
      </c>
      <c r="AR2031" s="234">
        <f t="shared" ref="AR2031:AR2032" si="713">AO2031*AP2031</f>
        <v>0</v>
      </c>
      <c r="AS2031" s="235"/>
      <c r="AT2031" s="236"/>
      <c r="AU2031" s="237"/>
      <c r="AV2031" s="238">
        <v>3</v>
      </c>
      <c r="AW2031" s="239">
        <f>'[1]Nastavení cen'!$H$17</f>
        <v>390</v>
      </c>
      <c r="AX2031" s="240">
        <v>24</v>
      </c>
    </row>
    <row r="2032" spans="1:50" ht="17.25" hidden="1" customHeight="1" x14ac:dyDescent="0.3">
      <c r="A2032" s="213"/>
      <c r="B2032" s="214"/>
      <c r="C2032" s="215"/>
      <c r="D2032" s="186"/>
      <c r="E2032" s="184"/>
      <c r="F2032" s="185"/>
      <c r="G2032" s="186"/>
      <c r="H2032" s="186"/>
      <c r="I2032" s="187"/>
      <c r="J2032" s="188"/>
      <c r="K2032" s="216"/>
      <c r="L2032" s="186"/>
      <c r="M2032" s="186"/>
      <c r="N2032" s="187"/>
      <c r="O2032" s="191"/>
      <c r="P2032" s="481" t="s">
        <v>2042</v>
      </c>
      <c r="Q2032" s="218"/>
      <c r="R2032" s="219">
        <f t="shared" si="704"/>
        <v>0</v>
      </c>
      <c r="S2032" s="219">
        <f t="shared" si="705"/>
        <v>7</v>
      </c>
      <c r="T2032" s="195"/>
      <c r="U2032" s="196">
        <v>2</v>
      </c>
      <c r="V2032" s="89">
        <f t="shared" si="700"/>
        <v>0</v>
      </c>
      <c r="W2032" s="220" t="s">
        <v>147</v>
      </c>
      <c r="X2032" s="221" t="s">
        <v>2150</v>
      </c>
      <c r="Y2032" s="222" t="s">
        <v>2151</v>
      </c>
      <c r="Z2032" s="199"/>
      <c r="AA2032" s="218"/>
      <c r="AB2032" s="223">
        <v>0</v>
      </c>
      <c r="AC2032" s="224" t="s">
        <v>2140</v>
      </c>
      <c r="AD2032" s="225">
        <f t="shared" si="706"/>
        <v>13</v>
      </c>
      <c r="AE2032" s="226">
        <f>CEILING(AD2032+AD2032*'[1]Nastavení cen'!$J$17,1)</f>
        <v>19</v>
      </c>
      <c r="AF2032" s="226">
        <f t="shared" si="707"/>
        <v>0</v>
      </c>
      <c r="AG2032" s="241">
        <f>CEILING(AX2032+(AX2032*'[1]Nastavení cen'!$G$17),1)</f>
        <v>11</v>
      </c>
      <c r="AH2032" s="242">
        <f>CEILING(AG2032*'[1]Nastavení cen'!$K$17,1)+AG2032</f>
        <v>15</v>
      </c>
      <c r="AI2032" s="242">
        <f t="shared" si="711"/>
        <v>0</v>
      </c>
      <c r="AJ2032" s="228">
        <f t="shared" si="708"/>
        <v>34</v>
      </c>
      <c r="AK2032" s="218"/>
      <c r="AL2032" s="229">
        <f t="shared" si="709"/>
        <v>0</v>
      </c>
      <c r="AM2032" s="204"/>
      <c r="AN2032" s="230">
        <v>0.06</v>
      </c>
      <c r="AO2032" s="231">
        <f t="shared" si="712"/>
        <v>0</v>
      </c>
      <c r="AP2032" s="232">
        <v>0.05</v>
      </c>
      <c r="AQ2032" s="233" t="s">
        <v>41</v>
      </c>
      <c r="AR2032" s="234">
        <f t="shared" si="713"/>
        <v>0</v>
      </c>
      <c r="AS2032" s="235"/>
      <c r="AT2032" s="236"/>
      <c r="AU2032" s="237"/>
      <c r="AV2032" s="238">
        <v>2</v>
      </c>
      <c r="AW2032" s="239">
        <f>'[1]Nastavení cen'!$H$17</f>
        <v>390</v>
      </c>
      <c r="AX2032" s="240">
        <v>11</v>
      </c>
    </row>
    <row r="2033" spans="1:50" ht="17.25" hidden="1" customHeight="1" x14ac:dyDescent="0.3">
      <c r="A2033" s="213"/>
      <c r="B2033" s="214"/>
      <c r="C2033" s="215"/>
      <c r="D2033" s="186"/>
      <c r="E2033" s="184"/>
      <c r="F2033" s="185"/>
      <c r="G2033" s="186"/>
      <c r="H2033" s="186"/>
      <c r="I2033" s="187"/>
      <c r="J2033" s="188"/>
      <c r="K2033" s="216"/>
      <c r="L2033" s="186"/>
      <c r="M2033" s="186"/>
      <c r="N2033" s="187"/>
      <c r="O2033" s="191"/>
      <c r="P2033" s="481" t="s">
        <v>2042</v>
      </c>
      <c r="Q2033" s="218"/>
      <c r="R2033" s="219">
        <f t="shared" si="704"/>
        <v>0</v>
      </c>
      <c r="S2033" s="219">
        <f t="shared" si="705"/>
        <v>7</v>
      </c>
      <c r="T2033" s="195"/>
      <c r="U2033" s="196">
        <v>4</v>
      </c>
      <c r="V2033" s="89">
        <f t="shared" si="700"/>
        <v>0</v>
      </c>
      <c r="W2033" s="220" t="s">
        <v>147</v>
      </c>
      <c r="X2033" s="221" t="s">
        <v>2150</v>
      </c>
      <c r="Y2033" s="222" t="s">
        <v>43</v>
      </c>
      <c r="Z2033" s="199"/>
      <c r="AA2033" s="218"/>
      <c r="AB2033" s="223">
        <v>0</v>
      </c>
      <c r="AC2033" s="224" t="s">
        <v>2140</v>
      </c>
      <c r="AD2033" s="225">
        <f t="shared" si="706"/>
        <v>13</v>
      </c>
      <c r="AE2033" s="226">
        <f>CEILING(AD2033+AD2033*'[1]Nastavení cen'!$J$17,1)</f>
        <v>19</v>
      </c>
      <c r="AF2033" s="226">
        <f t="shared" si="707"/>
        <v>0</v>
      </c>
      <c r="AG2033" s="241"/>
      <c r="AH2033" s="242"/>
      <c r="AI2033" s="242"/>
      <c r="AJ2033" s="228">
        <f t="shared" si="708"/>
        <v>19</v>
      </c>
      <c r="AK2033" s="218"/>
      <c r="AL2033" s="229">
        <f t="shared" si="709"/>
        <v>0</v>
      </c>
      <c r="AM2033" s="204"/>
      <c r="AN2033" s="230" t="s">
        <v>41</v>
      </c>
      <c r="AO2033" s="231" t="s">
        <v>41</v>
      </c>
      <c r="AP2033" s="245" t="s">
        <v>41</v>
      </c>
      <c r="AQ2033" s="233" t="s">
        <v>41</v>
      </c>
      <c r="AR2033" s="234" t="s">
        <v>41</v>
      </c>
      <c r="AS2033" s="235"/>
      <c r="AT2033" s="236"/>
      <c r="AU2033" s="237"/>
      <c r="AV2033" s="238">
        <v>2</v>
      </c>
      <c r="AW2033" s="239">
        <f>'[1]Nastavení cen'!$H$17</f>
        <v>390</v>
      </c>
      <c r="AX2033" s="240"/>
    </row>
    <row r="2034" spans="1:50" ht="17.25" hidden="1" customHeight="1" x14ac:dyDescent="0.3">
      <c r="A2034" s="213"/>
      <c r="B2034" s="214"/>
      <c r="C2034" s="215"/>
      <c r="D2034" s="186"/>
      <c r="E2034" s="184"/>
      <c r="F2034" s="185"/>
      <c r="G2034" s="186"/>
      <c r="H2034" s="186"/>
      <c r="I2034" s="187"/>
      <c r="J2034" s="188"/>
      <c r="K2034" s="216"/>
      <c r="L2034" s="186"/>
      <c r="M2034" s="186"/>
      <c r="N2034" s="187"/>
      <c r="O2034" s="191"/>
      <c r="P2034" s="481" t="s">
        <v>2042</v>
      </c>
      <c r="Q2034" s="218"/>
      <c r="R2034" s="219">
        <f t="shared" si="704"/>
        <v>0</v>
      </c>
      <c r="S2034" s="219">
        <f t="shared" si="705"/>
        <v>7</v>
      </c>
      <c r="T2034" s="195"/>
      <c r="U2034" s="196">
        <v>1</v>
      </c>
      <c r="V2034" s="89">
        <f t="shared" si="700"/>
        <v>0</v>
      </c>
      <c r="W2034" s="220" t="s">
        <v>147</v>
      </c>
      <c r="X2034" s="221" t="s">
        <v>2152</v>
      </c>
      <c r="Y2034" s="222" t="s">
        <v>1661</v>
      </c>
      <c r="Z2034" s="199"/>
      <c r="AA2034" s="218"/>
      <c r="AB2034" s="223">
        <v>0</v>
      </c>
      <c r="AC2034" s="224" t="s">
        <v>2140</v>
      </c>
      <c r="AD2034" s="225">
        <f t="shared" si="706"/>
        <v>13</v>
      </c>
      <c r="AE2034" s="226">
        <f>CEILING(AD2034+AD2034*'[1]Nastavení cen'!$J$17,1)</f>
        <v>19</v>
      </c>
      <c r="AF2034" s="226">
        <f t="shared" si="707"/>
        <v>0</v>
      </c>
      <c r="AG2034" s="241">
        <f>CEILING(AX2034+(AX2034*'[1]Nastavení cen'!$G$17),1)</f>
        <v>9</v>
      </c>
      <c r="AH2034" s="242">
        <f>CEILING(AG2034*'[1]Nastavení cen'!$K$17,1)+AG2034</f>
        <v>12</v>
      </c>
      <c r="AI2034" s="242">
        <f>(AB2034*AH2034)</f>
        <v>0</v>
      </c>
      <c r="AJ2034" s="228">
        <f t="shared" si="708"/>
        <v>31</v>
      </c>
      <c r="AK2034" s="218"/>
      <c r="AL2034" s="229">
        <f t="shared" si="709"/>
        <v>0</v>
      </c>
      <c r="AM2034" s="204"/>
      <c r="AN2034" s="230">
        <v>0.05</v>
      </c>
      <c r="AO2034" s="231">
        <f>AB2034*AN2034</f>
        <v>0</v>
      </c>
      <c r="AP2034" s="232">
        <v>0.05</v>
      </c>
      <c r="AQ2034" s="233" t="s">
        <v>41</v>
      </c>
      <c r="AR2034" s="234">
        <f>AO2034*AP2034</f>
        <v>0</v>
      </c>
      <c r="AS2034" s="235"/>
      <c r="AT2034" s="236"/>
      <c r="AU2034" s="237"/>
      <c r="AV2034" s="238">
        <v>2</v>
      </c>
      <c r="AW2034" s="239">
        <f>'[1]Nastavení cen'!$H$17</f>
        <v>390</v>
      </c>
      <c r="AX2034" s="240">
        <v>9</v>
      </c>
    </row>
    <row r="2035" spans="1:50" ht="17.25" hidden="1" customHeight="1" x14ac:dyDescent="0.3">
      <c r="A2035" s="213"/>
      <c r="B2035" s="214"/>
      <c r="C2035" s="215"/>
      <c r="D2035" s="186"/>
      <c r="E2035" s="184"/>
      <c r="F2035" s="185"/>
      <c r="G2035" s="186"/>
      <c r="H2035" s="186"/>
      <c r="I2035" s="187"/>
      <c r="J2035" s="188"/>
      <c r="K2035" s="216"/>
      <c r="L2035" s="186"/>
      <c r="M2035" s="186"/>
      <c r="N2035" s="187"/>
      <c r="O2035" s="191"/>
      <c r="P2035" s="481" t="s">
        <v>2042</v>
      </c>
      <c r="Q2035" s="218"/>
      <c r="R2035" s="219">
        <f t="shared" si="704"/>
        <v>0</v>
      </c>
      <c r="S2035" s="219">
        <f t="shared" si="705"/>
        <v>7</v>
      </c>
      <c r="T2035" s="195"/>
      <c r="U2035" s="196">
        <v>4</v>
      </c>
      <c r="V2035" s="89">
        <f t="shared" si="700"/>
        <v>0</v>
      </c>
      <c r="W2035" s="220" t="s">
        <v>147</v>
      </c>
      <c r="X2035" s="221" t="s">
        <v>2152</v>
      </c>
      <c r="Y2035" s="222" t="s">
        <v>43</v>
      </c>
      <c r="Z2035" s="199"/>
      <c r="AA2035" s="218"/>
      <c r="AB2035" s="223">
        <v>0</v>
      </c>
      <c r="AC2035" s="224" t="s">
        <v>2140</v>
      </c>
      <c r="AD2035" s="225">
        <f t="shared" si="706"/>
        <v>13</v>
      </c>
      <c r="AE2035" s="226">
        <f>CEILING(AD2035+AD2035*'[1]Nastavení cen'!$J$17,1)</f>
        <v>19</v>
      </c>
      <c r="AF2035" s="226">
        <f t="shared" si="707"/>
        <v>0</v>
      </c>
      <c r="AG2035" s="241"/>
      <c r="AH2035" s="242"/>
      <c r="AI2035" s="242"/>
      <c r="AJ2035" s="228">
        <f t="shared" si="708"/>
        <v>19</v>
      </c>
      <c r="AK2035" s="218"/>
      <c r="AL2035" s="229">
        <f t="shared" si="709"/>
        <v>0</v>
      </c>
      <c r="AM2035" s="204"/>
      <c r="AN2035" s="230" t="s">
        <v>41</v>
      </c>
      <c r="AO2035" s="231" t="s">
        <v>41</v>
      </c>
      <c r="AP2035" s="245" t="s">
        <v>41</v>
      </c>
      <c r="AQ2035" s="233" t="s">
        <v>41</v>
      </c>
      <c r="AR2035" s="234" t="s">
        <v>41</v>
      </c>
      <c r="AS2035" s="235"/>
      <c r="AT2035" s="236"/>
      <c r="AU2035" s="237"/>
      <c r="AV2035" s="238">
        <v>2</v>
      </c>
      <c r="AW2035" s="239">
        <f>'[1]Nastavení cen'!$H$17</f>
        <v>390</v>
      </c>
      <c r="AX2035" s="240"/>
    </row>
    <row r="2036" spans="1:50" ht="17.25" hidden="1" customHeight="1" x14ac:dyDescent="0.3">
      <c r="A2036" s="213"/>
      <c r="B2036" s="214"/>
      <c r="C2036" s="215"/>
      <c r="D2036" s="186"/>
      <c r="E2036" s="184"/>
      <c r="F2036" s="185"/>
      <c r="G2036" s="186"/>
      <c r="H2036" s="186"/>
      <c r="I2036" s="187"/>
      <c r="J2036" s="188"/>
      <c r="K2036" s="216"/>
      <c r="L2036" s="186"/>
      <c r="M2036" s="186"/>
      <c r="N2036" s="187"/>
      <c r="O2036" s="191"/>
      <c r="P2036" s="481" t="s">
        <v>2042</v>
      </c>
      <c r="Q2036" s="218"/>
      <c r="R2036" s="219">
        <f t="shared" si="704"/>
        <v>0</v>
      </c>
      <c r="S2036" s="219">
        <f t="shared" si="705"/>
        <v>7</v>
      </c>
      <c r="T2036" s="195"/>
      <c r="U2036" s="196">
        <v>2</v>
      </c>
      <c r="V2036" s="89">
        <f t="shared" si="700"/>
        <v>0</v>
      </c>
      <c r="W2036" s="220" t="s">
        <v>147</v>
      </c>
      <c r="X2036" s="221" t="s">
        <v>2153</v>
      </c>
      <c r="Y2036" s="222" t="s">
        <v>2154</v>
      </c>
      <c r="Z2036" s="199"/>
      <c r="AA2036" s="218"/>
      <c r="AB2036" s="223">
        <v>0</v>
      </c>
      <c r="AC2036" s="224" t="s">
        <v>2140</v>
      </c>
      <c r="AD2036" s="225">
        <f t="shared" si="706"/>
        <v>13</v>
      </c>
      <c r="AE2036" s="226">
        <f>CEILING(AD2036+AD2036*'[1]Nastavení cen'!$J$17,1)</f>
        <v>19</v>
      </c>
      <c r="AF2036" s="226">
        <f t="shared" si="707"/>
        <v>0</v>
      </c>
      <c r="AG2036" s="241">
        <f>CEILING(AX2036+(AX2036*'[1]Nastavení cen'!$G$17),1)</f>
        <v>8</v>
      </c>
      <c r="AH2036" s="242">
        <f>CEILING(AG2036*'[1]Nastavení cen'!$K$17,1)+AG2036</f>
        <v>11</v>
      </c>
      <c r="AI2036" s="242">
        <f>(AB2036*AH2036)</f>
        <v>0</v>
      </c>
      <c r="AJ2036" s="228">
        <f t="shared" si="708"/>
        <v>30</v>
      </c>
      <c r="AK2036" s="218"/>
      <c r="AL2036" s="229">
        <f t="shared" si="709"/>
        <v>0</v>
      </c>
      <c r="AM2036" s="204"/>
      <c r="AN2036" s="230">
        <v>0.04</v>
      </c>
      <c r="AO2036" s="231">
        <f>AB2036*AN2036</f>
        <v>0</v>
      </c>
      <c r="AP2036" s="232">
        <v>0.05</v>
      </c>
      <c r="AQ2036" s="233" t="s">
        <v>41</v>
      </c>
      <c r="AR2036" s="234">
        <f>AO2036*AP2036</f>
        <v>0</v>
      </c>
      <c r="AS2036" s="235"/>
      <c r="AT2036" s="236"/>
      <c r="AU2036" s="237"/>
      <c r="AV2036" s="238">
        <v>2</v>
      </c>
      <c r="AW2036" s="239">
        <f>'[1]Nastavení cen'!$H$17</f>
        <v>390</v>
      </c>
      <c r="AX2036" s="240">
        <v>8</v>
      </c>
    </row>
    <row r="2037" spans="1:50" ht="17.25" hidden="1" customHeight="1" x14ac:dyDescent="0.3">
      <c r="A2037" s="213"/>
      <c r="B2037" s="214"/>
      <c r="C2037" s="215"/>
      <c r="D2037" s="186"/>
      <c r="E2037" s="184"/>
      <c r="F2037" s="185"/>
      <c r="G2037" s="186"/>
      <c r="H2037" s="186"/>
      <c r="I2037" s="187"/>
      <c r="J2037" s="188"/>
      <c r="K2037" s="216"/>
      <c r="L2037" s="186"/>
      <c r="M2037" s="186"/>
      <c r="N2037" s="187"/>
      <c r="O2037" s="191"/>
      <c r="P2037" s="481" t="s">
        <v>2042</v>
      </c>
      <c r="Q2037" s="218"/>
      <c r="R2037" s="219">
        <f t="shared" si="704"/>
        <v>0</v>
      </c>
      <c r="S2037" s="219">
        <f t="shared" si="705"/>
        <v>7</v>
      </c>
      <c r="T2037" s="195"/>
      <c r="U2037" s="196">
        <v>4</v>
      </c>
      <c r="V2037" s="89">
        <f t="shared" si="700"/>
        <v>0</v>
      </c>
      <c r="W2037" s="220" t="s">
        <v>147</v>
      </c>
      <c r="X2037" s="221" t="s">
        <v>2153</v>
      </c>
      <c r="Y2037" s="222" t="s">
        <v>43</v>
      </c>
      <c r="Z2037" s="199"/>
      <c r="AA2037" s="218"/>
      <c r="AB2037" s="223">
        <v>0</v>
      </c>
      <c r="AC2037" s="224" t="s">
        <v>2140</v>
      </c>
      <c r="AD2037" s="225">
        <f t="shared" si="706"/>
        <v>13</v>
      </c>
      <c r="AE2037" s="226">
        <f>CEILING(AD2037+AD2037*'[1]Nastavení cen'!$J$17,1)</f>
        <v>19</v>
      </c>
      <c r="AF2037" s="226">
        <f t="shared" si="707"/>
        <v>0</v>
      </c>
      <c r="AG2037" s="241"/>
      <c r="AH2037" s="242"/>
      <c r="AI2037" s="242"/>
      <c r="AJ2037" s="228">
        <f t="shared" si="708"/>
        <v>19</v>
      </c>
      <c r="AK2037" s="218"/>
      <c r="AL2037" s="229">
        <f t="shared" si="709"/>
        <v>0</v>
      </c>
      <c r="AM2037" s="204"/>
      <c r="AN2037" s="230" t="s">
        <v>41</v>
      </c>
      <c r="AO2037" s="231" t="s">
        <v>41</v>
      </c>
      <c r="AP2037" s="245" t="s">
        <v>41</v>
      </c>
      <c r="AQ2037" s="233" t="s">
        <v>41</v>
      </c>
      <c r="AR2037" s="234" t="s">
        <v>41</v>
      </c>
      <c r="AS2037" s="235"/>
      <c r="AT2037" s="236"/>
      <c r="AU2037" s="237"/>
      <c r="AV2037" s="238">
        <v>2</v>
      </c>
      <c r="AW2037" s="239">
        <f>'[1]Nastavení cen'!$H$17</f>
        <v>390</v>
      </c>
      <c r="AX2037" s="240"/>
    </row>
    <row r="2038" spans="1:50" ht="17.25" hidden="1" customHeight="1" x14ac:dyDescent="0.3">
      <c r="A2038" s="213"/>
      <c r="B2038" s="214"/>
      <c r="C2038" s="215"/>
      <c r="D2038" s="186"/>
      <c r="E2038" s="184"/>
      <c r="F2038" s="185"/>
      <c r="G2038" s="186"/>
      <c r="H2038" s="186"/>
      <c r="I2038" s="187"/>
      <c r="J2038" s="188"/>
      <c r="K2038" s="216"/>
      <c r="L2038" s="186"/>
      <c r="M2038" s="186"/>
      <c r="N2038" s="187"/>
      <c r="O2038" s="191"/>
      <c r="P2038" s="481" t="s">
        <v>2042</v>
      </c>
      <c r="Q2038" s="218"/>
      <c r="R2038" s="219">
        <f t="shared" si="704"/>
        <v>0</v>
      </c>
      <c r="S2038" s="219">
        <f t="shared" si="705"/>
        <v>7</v>
      </c>
      <c r="T2038" s="195"/>
      <c r="U2038" s="196">
        <v>4</v>
      </c>
      <c r="V2038" s="89">
        <f t="shared" si="700"/>
        <v>0</v>
      </c>
      <c r="W2038" s="220" t="s">
        <v>1702</v>
      </c>
      <c r="X2038" s="221" t="s">
        <v>2155</v>
      </c>
      <c r="Y2038" s="222" t="s">
        <v>43</v>
      </c>
      <c r="Z2038" s="199"/>
      <c r="AA2038" s="218"/>
      <c r="AB2038" s="223">
        <v>0</v>
      </c>
      <c r="AC2038" s="224" t="s">
        <v>40</v>
      </c>
      <c r="AD2038" s="225">
        <f t="shared" si="706"/>
        <v>1060</v>
      </c>
      <c r="AE2038" s="226">
        <f>CEILING(AD2038+AD2038*'[1]Nastavení cen'!$J$17,1)</f>
        <v>1548</v>
      </c>
      <c r="AF2038" s="226">
        <f t="shared" si="707"/>
        <v>0</v>
      </c>
      <c r="AG2038" s="241"/>
      <c r="AH2038" s="242"/>
      <c r="AI2038" s="242"/>
      <c r="AJ2038" s="228">
        <f t="shared" si="708"/>
        <v>1548</v>
      </c>
      <c r="AK2038" s="218"/>
      <c r="AL2038" s="229">
        <f t="shared" si="709"/>
        <v>0</v>
      </c>
      <c r="AM2038" s="204"/>
      <c r="AN2038" s="230" t="s">
        <v>41</v>
      </c>
      <c r="AO2038" s="231" t="s">
        <v>41</v>
      </c>
      <c r="AP2038" s="245" t="s">
        <v>41</v>
      </c>
      <c r="AQ2038" s="233" t="s">
        <v>41</v>
      </c>
      <c r="AR2038" s="234" t="s">
        <v>41</v>
      </c>
      <c r="AS2038" s="235"/>
      <c r="AT2038" s="236"/>
      <c r="AU2038" s="237"/>
      <c r="AV2038" s="238">
        <v>163</v>
      </c>
      <c r="AW2038" s="239">
        <f>'[1]Nastavení cen'!$H$17</f>
        <v>390</v>
      </c>
      <c r="AX2038" s="240"/>
    </row>
    <row r="2039" spans="1:50" ht="17.25" hidden="1" customHeight="1" x14ac:dyDescent="0.3">
      <c r="A2039" s="213"/>
      <c r="B2039" s="214"/>
      <c r="C2039" s="215"/>
      <c r="D2039" s="186"/>
      <c r="E2039" s="184"/>
      <c r="F2039" s="185"/>
      <c r="G2039" s="186"/>
      <c r="H2039" s="186"/>
      <c r="I2039" s="187"/>
      <c r="J2039" s="188"/>
      <c r="K2039" s="216"/>
      <c r="L2039" s="186"/>
      <c r="M2039" s="186"/>
      <c r="N2039" s="187"/>
      <c r="O2039" s="191"/>
      <c r="P2039" s="481" t="s">
        <v>2042</v>
      </c>
      <c r="Q2039" s="218"/>
      <c r="R2039" s="219">
        <f t="shared" si="704"/>
        <v>0</v>
      </c>
      <c r="S2039" s="219">
        <f t="shared" si="705"/>
        <v>7</v>
      </c>
      <c r="T2039" s="195"/>
      <c r="U2039" s="196">
        <v>4</v>
      </c>
      <c r="V2039" s="89">
        <f t="shared" si="700"/>
        <v>0</v>
      </c>
      <c r="W2039" s="220" t="s">
        <v>1704</v>
      </c>
      <c r="X2039" s="221" t="s">
        <v>2156</v>
      </c>
      <c r="Y2039" s="222" t="s">
        <v>43</v>
      </c>
      <c r="Z2039" s="199"/>
      <c r="AA2039" s="218"/>
      <c r="AB2039" s="223">
        <v>0</v>
      </c>
      <c r="AC2039" s="224" t="s">
        <v>66</v>
      </c>
      <c r="AD2039" s="225">
        <f t="shared" si="706"/>
        <v>490</v>
      </c>
      <c r="AE2039" s="226">
        <f>CEILING(AD2039+AD2039*'[1]Nastavení cen'!$J$17,1)</f>
        <v>716</v>
      </c>
      <c r="AF2039" s="226">
        <f t="shared" si="707"/>
        <v>0</v>
      </c>
      <c r="AG2039" s="241"/>
      <c r="AH2039" s="242"/>
      <c r="AI2039" s="242"/>
      <c r="AJ2039" s="228">
        <f t="shared" si="708"/>
        <v>716</v>
      </c>
      <c r="AK2039" s="218"/>
      <c r="AL2039" s="229">
        <f t="shared" si="709"/>
        <v>0</v>
      </c>
      <c r="AM2039" s="204"/>
      <c r="AN2039" s="230" t="s">
        <v>41</v>
      </c>
      <c r="AO2039" s="231" t="s">
        <v>41</v>
      </c>
      <c r="AP2039" s="245" t="s">
        <v>41</v>
      </c>
      <c r="AQ2039" s="233" t="s">
        <v>41</v>
      </c>
      <c r="AR2039" s="234" t="s">
        <v>41</v>
      </c>
      <c r="AS2039" s="235"/>
      <c r="AT2039" s="236"/>
      <c r="AU2039" s="237"/>
      <c r="AV2039" s="238">
        <v>60</v>
      </c>
      <c r="AW2039" s="239">
        <v>490</v>
      </c>
      <c r="AX2039" s="240"/>
    </row>
    <row r="2040" spans="1:50" ht="17.25" hidden="1" customHeight="1" x14ac:dyDescent="0.3">
      <c r="A2040" s="180"/>
      <c r="B2040" s="181"/>
      <c r="C2040" s="215"/>
      <c r="D2040" s="186"/>
      <c r="E2040" s="184"/>
      <c r="F2040" s="185"/>
      <c r="G2040" s="186"/>
      <c r="H2040" s="186"/>
      <c r="I2040" s="187"/>
      <c r="J2040" s="188"/>
      <c r="K2040" s="216"/>
      <c r="L2040" s="186"/>
      <c r="M2040" s="186"/>
      <c r="N2040" s="187"/>
      <c r="O2040" s="191"/>
      <c r="P2040" s="481" t="s">
        <v>2042</v>
      </c>
      <c r="Q2040" s="218"/>
      <c r="R2040" s="219">
        <f>[1]Harmonogram!N184</f>
        <v>0</v>
      </c>
      <c r="S2040" s="219">
        <f>[1]Harmonogram!O184</f>
        <v>7</v>
      </c>
      <c r="T2040" s="195" t="s">
        <v>36</v>
      </c>
      <c r="U2040" s="196">
        <v>0</v>
      </c>
      <c r="V2040" s="89">
        <f t="shared" si="700"/>
        <v>0</v>
      </c>
      <c r="W2040" s="197"/>
      <c r="X2040" s="198" t="str">
        <f>[1]Harmonogram!K184</f>
        <v>topenáři - kompletace topení</v>
      </c>
      <c r="Y2040" s="199"/>
      <c r="Z2040" s="199"/>
      <c r="AA2040" s="200"/>
      <c r="AB2040" s="202"/>
      <c r="AC2040" s="202"/>
      <c r="AD2040" s="202"/>
      <c r="AE2040" s="202"/>
      <c r="AF2040" s="202"/>
      <c r="AG2040" s="202"/>
      <c r="AH2040" s="202"/>
      <c r="AI2040" s="202"/>
      <c r="AJ2040" s="202"/>
      <c r="AK2040" s="202"/>
      <c r="AL2040" s="333"/>
      <c r="AM2040" s="204"/>
      <c r="AN2040" s="205"/>
      <c r="AO2040" s="385"/>
      <c r="AP2040" s="232"/>
      <c r="AQ2040" s="233"/>
      <c r="AR2040" s="234"/>
      <c r="AS2040" s="386"/>
      <c r="AT2040" s="387"/>
      <c r="AU2040" s="388"/>
      <c r="AV2040" s="389"/>
      <c r="AW2040" s="389"/>
      <c r="AX2040" s="389"/>
    </row>
    <row r="2041" spans="1:50" ht="17.25" hidden="1" customHeight="1" x14ac:dyDescent="0.3">
      <c r="A2041" s="213"/>
      <c r="B2041" s="214"/>
      <c r="C2041" s="215"/>
      <c r="D2041" s="186"/>
      <c r="E2041" s="184"/>
      <c r="F2041" s="185"/>
      <c r="G2041" s="186"/>
      <c r="H2041" s="186"/>
      <c r="I2041" s="187"/>
      <c r="J2041" s="188"/>
      <c r="K2041" s="216"/>
      <c r="L2041" s="186"/>
      <c r="M2041" s="186"/>
      <c r="N2041" s="187"/>
      <c r="O2041" s="191"/>
      <c r="P2041" s="481" t="s">
        <v>2042</v>
      </c>
      <c r="Q2041" s="218"/>
      <c r="R2041" s="219">
        <f t="shared" ref="R2041:R2165" si="714">$R$2040</f>
        <v>0</v>
      </c>
      <c r="S2041" s="219">
        <f t="shared" ref="S2041:S2165" si="715">$S$2040</f>
        <v>7</v>
      </c>
      <c r="T2041" s="195"/>
      <c r="U2041" s="196">
        <v>5</v>
      </c>
      <c r="V2041" s="89">
        <f t="shared" si="700"/>
        <v>0</v>
      </c>
      <c r="W2041" s="220" t="s">
        <v>2157</v>
      </c>
      <c r="X2041" s="221" t="s">
        <v>2158</v>
      </c>
      <c r="Y2041" s="222" t="s">
        <v>2159</v>
      </c>
      <c r="Z2041" s="199"/>
      <c r="AA2041" s="218"/>
      <c r="AB2041" s="223">
        <v>0</v>
      </c>
      <c r="AC2041" s="224" t="s">
        <v>40</v>
      </c>
      <c r="AD2041" s="225">
        <f t="shared" ref="AD2041:AD2116" si="716">ROUND(AV2041*(AW2041/60),0)</f>
        <v>5051</v>
      </c>
      <c r="AE2041" s="226">
        <f>CEILING(AD2041+AD2041*'[1]Nastavení cen'!$J$17,1)</f>
        <v>7375</v>
      </c>
      <c r="AF2041" s="226">
        <f t="shared" ref="AF2041:AF2116" si="717">(AB2041*AE2041)</f>
        <v>0</v>
      </c>
      <c r="AG2041" s="227">
        <f>CEILING(AX2041+(AX2041*'[1]Nastavení cen'!$G$17),1)</f>
        <v>20000</v>
      </c>
      <c r="AH2041" s="227">
        <f>CEILING(AG2041*'[1]Nastavení cen'!$K$17,1)+AG2041</f>
        <v>26000</v>
      </c>
      <c r="AI2041" s="227">
        <f t="shared" ref="AI2041:AI2042" si="718">(AB2041*AH2041)</f>
        <v>0</v>
      </c>
      <c r="AJ2041" s="228">
        <f t="shared" ref="AJ2041:AJ2165" si="719">AE2041+AH2041</f>
        <v>33375</v>
      </c>
      <c r="AK2041" s="218"/>
      <c r="AL2041" s="229">
        <f t="shared" ref="AL2041:AL2165" si="720">AF2041+AI2041</f>
        <v>0</v>
      </c>
      <c r="AM2041" s="204"/>
      <c r="AN2041" s="230">
        <v>35</v>
      </c>
      <c r="AO2041" s="231">
        <f t="shared" ref="AO2041:AO2042" si="721">AB2041*AN2041</f>
        <v>0</v>
      </c>
      <c r="AP2041" s="232">
        <v>0.05</v>
      </c>
      <c r="AQ2041" s="233" t="s">
        <v>41</v>
      </c>
      <c r="AR2041" s="234">
        <f t="shared" ref="AR2041:AR2042" si="722">AO2041*AP2041</f>
        <v>0</v>
      </c>
      <c r="AS2041" s="235"/>
      <c r="AT2041" s="236"/>
      <c r="AU2041" s="237"/>
      <c r="AV2041" s="238">
        <v>777</v>
      </c>
      <c r="AW2041" s="239">
        <f>'[1]Nastavení cen'!$H$17</f>
        <v>390</v>
      </c>
      <c r="AX2041" s="240">
        <v>20000</v>
      </c>
    </row>
    <row r="2042" spans="1:50" ht="17.25" hidden="1" customHeight="1" x14ac:dyDescent="0.3">
      <c r="A2042" s="213"/>
      <c r="B2042" s="214"/>
      <c r="C2042" s="215"/>
      <c r="D2042" s="186"/>
      <c r="E2042" s="184"/>
      <c r="F2042" s="185"/>
      <c r="G2042" s="186"/>
      <c r="H2042" s="186"/>
      <c r="I2042" s="187"/>
      <c r="J2042" s="188"/>
      <c r="K2042" s="216"/>
      <c r="L2042" s="186"/>
      <c r="M2042" s="186"/>
      <c r="N2042" s="187"/>
      <c r="O2042" s="191"/>
      <c r="P2042" s="481" t="s">
        <v>2042</v>
      </c>
      <c r="Q2042" s="218"/>
      <c r="R2042" s="219">
        <f t="shared" si="714"/>
        <v>0</v>
      </c>
      <c r="S2042" s="219">
        <f t="shared" si="715"/>
        <v>7</v>
      </c>
      <c r="T2042" s="195"/>
      <c r="U2042" s="196">
        <v>5</v>
      </c>
      <c r="V2042" s="89">
        <f t="shared" si="700"/>
        <v>0</v>
      </c>
      <c r="W2042" s="220" t="s">
        <v>2157</v>
      </c>
      <c r="X2042" s="221" t="s">
        <v>2158</v>
      </c>
      <c r="Y2042" s="222" t="s">
        <v>2160</v>
      </c>
      <c r="Z2042" s="199"/>
      <c r="AA2042" s="218"/>
      <c r="AB2042" s="223">
        <v>0</v>
      </c>
      <c r="AC2042" s="224" t="s">
        <v>40</v>
      </c>
      <c r="AD2042" s="225">
        <f t="shared" si="716"/>
        <v>5051</v>
      </c>
      <c r="AE2042" s="226">
        <f>CEILING(AD2042+AD2042*'[1]Nastavení cen'!$J$17,1)</f>
        <v>7375</v>
      </c>
      <c r="AF2042" s="226">
        <f t="shared" si="717"/>
        <v>0</v>
      </c>
      <c r="AG2042" s="227">
        <f>CEILING(AX2042+(AX2042*'[1]Nastavení cen'!$G$17),1)</f>
        <v>40000</v>
      </c>
      <c r="AH2042" s="227">
        <f>CEILING(AG2042*'[1]Nastavení cen'!$K$17,1)+AG2042</f>
        <v>52000</v>
      </c>
      <c r="AI2042" s="227">
        <f t="shared" si="718"/>
        <v>0</v>
      </c>
      <c r="AJ2042" s="228">
        <f t="shared" si="719"/>
        <v>59375</v>
      </c>
      <c r="AK2042" s="218"/>
      <c r="AL2042" s="229">
        <f t="shared" si="720"/>
        <v>0</v>
      </c>
      <c r="AM2042" s="204"/>
      <c r="AN2042" s="230">
        <v>35</v>
      </c>
      <c r="AO2042" s="231">
        <f t="shared" si="721"/>
        <v>0</v>
      </c>
      <c r="AP2042" s="232">
        <v>0.05</v>
      </c>
      <c r="AQ2042" s="233" t="s">
        <v>41</v>
      </c>
      <c r="AR2042" s="234">
        <f t="shared" si="722"/>
        <v>0</v>
      </c>
      <c r="AS2042" s="235"/>
      <c r="AT2042" s="236"/>
      <c r="AU2042" s="237"/>
      <c r="AV2042" s="238">
        <v>777</v>
      </c>
      <c r="AW2042" s="239">
        <f>'[1]Nastavení cen'!$H$17</f>
        <v>390</v>
      </c>
      <c r="AX2042" s="240">
        <v>40000</v>
      </c>
    </row>
    <row r="2043" spans="1:50" ht="17.25" hidden="1" customHeight="1" x14ac:dyDescent="0.3">
      <c r="A2043" s="213"/>
      <c r="B2043" s="214"/>
      <c r="C2043" s="215"/>
      <c r="D2043" s="186"/>
      <c r="E2043" s="184"/>
      <c r="F2043" s="185"/>
      <c r="G2043" s="186"/>
      <c r="H2043" s="186"/>
      <c r="I2043" s="187"/>
      <c r="J2043" s="188"/>
      <c r="K2043" s="216"/>
      <c r="L2043" s="186"/>
      <c r="M2043" s="186"/>
      <c r="N2043" s="187"/>
      <c r="O2043" s="191"/>
      <c r="P2043" s="481" t="s">
        <v>2042</v>
      </c>
      <c r="Q2043" s="218"/>
      <c r="R2043" s="219">
        <f t="shared" si="714"/>
        <v>0</v>
      </c>
      <c r="S2043" s="219">
        <f t="shared" si="715"/>
        <v>7</v>
      </c>
      <c r="T2043" s="195"/>
      <c r="U2043" s="196">
        <v>4</v>
      </c>
      <c r="V2043" s="89">
        <f t="shared" si="700"/>
        <v>0</v>
      </c>
      <c r="W2043" s="220" t="s">
        <v>2157</v>
      </c>
      <c r="X2043" s="221" t="s">
        <v>2158</v>
      </c>
      <c r="Y2043" s="222" t="s">
        <v>43</v>
      </c>
      <c r="Z2043" s="199"/>
      <c r="AA2043" s="218"/>
      <c r="AB2043" s="223">
        <v>0</v>
      </c>
      <c r="AC2043" s="224" t="s">
        <v>40</v>
      </c>
      <c r="AD2043" s="225">
        <f t="shared" si="716"/>
        <v>5051</v>
      </c>
      <c r="AE2043" s="226">
        <f>CEILING(AD2043+AD2043*'[1]Nastavení cen'!$J$17,1)</f>
        <v>7375</v>
      </c>
      <c r="AF2043" s="226">
        <f t="shared" si="717"/>
        <v>0</v>
      </c>
      <c r="AG2043" s="227"/>
      <c r="AH2043" s="227"/>
      <c r="AI2043" s="227"/>
      <c r="AJ2043" s="228">
        <f t="shared" si="719"/>
        <v>7375</v>
      </c>
      <c r="AK2043" s="218"/>
      <c r="AL2043" s="229">
        <f t="shared" si="720"/>
        <v>0</v>
      </c>
      <c r="AM2043" s="204"/>
      <c r="AN2043" s="230" t="s">
        <v>41</v>
      </c>
      <c r="AO2043" s="231" t="s">
        <v>41</v>
      </c>
      <c r="AP2043" s="245" t="s">
        <v>41</v>
      </c>
      <c r="AQ2043" s="233" t="s">
        <v>41</v>
      </c>
      <c r="AR2043" s="234" t="s">
        <v>41</v>
      </c>
      <c r="AS2043" s="235"/>
      <c r="AT2043" s="236"/>
      <c r="AU2043" s="237"/>
      <c r="AV2043" s="238">
        <v>777</v>
      </c>
      <c r="AW2043" s="239">
        <f>'[1]Nastavení cen'!$H$17</f>
        <v>390</v>
      </c>
      <c r="AX2043" s="240"/>
    </row>
    <row r="2044" spans="1:50" ht="17.25" hidden="1" customHeight="1" x14ac:dyDescent="0.3">
      <c r="A2044" s="213"/>
      <c r="B2044" s="214"/>
      <c r="C2044" s="215"/>
      <c r="D2044" s="186"/>
      <c r="E2044" s="184"/>
      <c r="F2044" s="185"/>
      <c r="G2044" s="186"/>
      <c r="H2044" s="186"/>
      <c r="I2044" s="187"/>
      <c r="J2044" s="188"/>
      <c r="K2044" s="216"/>
      <c r="L2044" s="186"/>
      <c r="M2044" s="186"/>
      <c r="N2044" s="187"/>
      <c r="O2044" s="191"/>
      <c r="P2044" s="481" t="s">
        <v>2042</v>
      </c>
      <c r="Q2044" s="218"/>
      <c r="R2044" s="219">
        <f t="shared" si="714"/>
        <v>0</v>
      </c>
      <c r="S2044" s="219">
        <f t="shared" si="715"/>
        <v>7</v>
      </c>
      <c r="T2044" s="195"/>
      <c r="U2044" s="196">
        <v>5</v>
      </c>
      <c r="V2044" s="89">
        <f t="shared" si="700"/>
        <v>0</v>
      </c>
      <c r="W2044" s="220" t="s">
        <v>2157</v>
      </c>
      <c r="X2044" s="221" t="s">
        <v>2161</v>
      </c>
      <c r="Y2044" s="222" t="s">
        <v>2162</v>
      </c>
      <c r="Z2044" s="199"/>
      <c r="AA2044" s="218"/>
      <c r="AB2044" s="223">
        <v>0</v>
      </c>
      <c r="AC2044" s="224" t="s">
        <v>40</v>
      </c>
      <c r="AD2044" s="225">
        <f t="shared" si="716"/>
        <v>5616</v>
      </c>
      <c r="AE2044" s="226">
        <f>CEILING(AD2044+AD2044*'[1]Nastavení cen'!$J$17,1)</f>
        <v>8200</v>
      </c>
      <c r="AF2044" s="226">
        <f t="shared" si="717"/>
        <v>0</v>
      </c>
      <c r="AG2044" s="227">
        <f>CEILING(AX2044+(AX2044*'[1]Nastavení cen'!$G$17),1)</f>
        <v>25000</v>
      </c>
      <c r="AH2044" s="227">
        <f>CEILING(AG2044*'[1]Nastavení cen'!$K$17,1)+AG2044</f>
        <v>32500</v>
      </c>
      <c r="AI2044" s="227">
        <f t="shared" ref="AI2044:AI2045" si="723">(AB2044*AH2044)</f>
        <v>0</v>
      </c>
      <c r="AJ2044" s="228">
        <f t="shared" si="719"/>
        <v>40700</v>
      </c>
      <c r="AK2044" s="218"/>
      <c r="AL2044" s="229">
        <f t="shared" si="720"/>
        <v>0</v>
      </c>
      <c r="AM2044" s="204"/>
      <c r="AN2044" s="230">
        <v>30</v>
      </c>
      <c r="AO2044" s="231">
        <f t="shared" ref="AO2044:AO2045" si="724">AB2044*AN2044</f>
        <v>0</v>
      </c>
      <c r="AP2044" s="232">
        <v>0.05</v>
      </c>
      <c r="AQ2044" s="233" t="s">
        <v>41</v>
      </c>
      <c r="AR2044" s="234">
        <f t="shared" ref="AR2044:AR2045" si="725">AO2044*AP2044</f>
        <v>0</v>
      </c>
      <c r="AS2044" s="235"/>
      <c r="AT2044" s="236"/>
      <c r="AU2044" s="237"/>
      <c r="AV2044" s="238">
        <v>864</v>
      </c>
      <c r="AW2044" s="239">
        <f>'[1]Nastavení cen'!$H$17</f>
        <v>390</v>
      </c>
      <c r="AX2044" s="240">
        <v>25000</v>
      </c>
    </row>
    <row r="2045" spans="1:50" ht="17.25" hidden="1" customHeight="1" x14ac:dyDescent="0.3">
      <c r="A2045" s="213"/>
      <c r="B2045" s="214"/>
      <c r="C2045" s="215"/>
      <c r="D2045" s="186"/>
      <c r="E2045" s="184"/>
      <c r="F2045" s="185"/>
      <c r="G2045" s="186"/>
      <c r="H2045" s="186"/>
      <c r="I2045" s="187"/>
      <c r="J2045" s="188"/>
      <c r="K2045" s="216"/>
      <c r="L2045" s="186"/>
      <c r="M2045" s="186"/>
      <c r="N2045" s="187"/>
      <c r="O2045" s="191"/>
      <c r="P2045" s="481" t="s">
        <v>2042</v>
      </c>
      <c r="Q2045" s="218"/>
      <c r="R2045" s="219">
        <f t="shared" si="714"/>
        <v>0</v>
      </c>
      <c r="S2045" s="219">
        <f t="shared" si="715"/>
        <v>7</v>
      </c>
      <c r="T2045" s="195"/>
      <c r="U2045" s="196">
        <v>5</v>
      </c>
      <c r="V2045" s="89">
        <f t="shared" si="700"/>
        <v>0</v>
      </c>
      <c r="W2045" s="220" t="s">
        <v>2157</v>
      </c>
      <c r="X2045" s="221" t="s">
        <v>2161</v>
      </c>
      <c r="Y2045" s="222" t="s">
        <v>2163</v>
      </c>
      <c r="Z2045" s="199"/>
      <c r="AA2045" s="218"/>
      <c r="AB2045" s="223">
        <v>0</v>
      </c>
      <c r="AC2045" s="224" t="s">
        <v>40</v>
      </c>
      <c r="AD2045" s="225">
        <f t="shared" si="716"/>
        <v>5616</v>
      </c>
      <c r="AE2045" s="226">
        <f>CEILING(AD2045+AD2045*'[1]Nastavení cen'!$J$17,1)</f>
        <v>8200</v>
      </c>
      <c r="AF2045" s="226">
        <f t="shared" si="717"/>
        <v>0</v>
      </c>
      <c r="AG2045" s="227">
        <f>CEILING(AX2045+(AX2045*'[1]Nastavení cen'!$G$17),1)</f>
        <v>50000</v>
      </c>
      <c r="AH2045" s="227">
        <f>CEILING(AG2045*'[1]Nastavení cen'!$K$17,1)+AG2045</f>
        <v>65000</v>
      </c>
      <c r="AI2045" s="227">
        <f t="shared" si="723"/>
        <v>0</v>
      </c>
      <c r="AJ2045" s="228">
        <f t="shared" si="719"/>
        <v>73200</v>
      </c>
      <c r="AK2045" s="218"/>
      <c r="AL2045" s="229">
        <f t="shared" si="720"/>
        <v>0</v>
      </c>
      <c r="AM2045" s="204"/>
      <c r="AN2045" s="230">
        <v>30</v>
      </c>
      <c r="AO2045" s="231">
        <f t="shared" si="724"/>
        <v>0</v>
      </c>
      <c r="AP2045" s="232">
        <v>0.05</v>
      </c>
      <c r="AQ2045" s="233" t="s">
        <v>41</v>
      </c>
      <c r="AR2045" s="234">
        <f t="shared" si="725"/>
        <v>0</v>
      </c>
      <c r="AS2045" s="235"/>
      <c r="AT2045" s="236"/>
      <c r="AU2045" s="237"/>
      <c r="AV2045" s="238">
        <v>864</v>
      </c>
      <c r="AW2045" s="239">
        <f>'[1]Nastavení cen'!$H$17</f>
        <v>390</v>
      </c>
      <c r="AX2045" s="240">
        <v>50000</v>
      </c>
    </row>
    <row r="2046" spans="1:50" ht="17.25" hidden="1" customHeight="1" x14ac:dyDescent="0.3">
      <c r="A2046" s="213"/>
      <c r="B2046" s="214"/>
      <c r="C2046" s="215"/>
      <c r="D2046" s="186"/>
      <c r="E2046" s="184"/>
      <c r="F2046" s="185"/>
      <c r="G2046" s="186"/>
      <c r="H2046" s="186"/>
      <c r="I2046" s="187"/>
      <c r="J2046" s="188"/>
      <c r="K2046" s="216"/>
      <c r="L2046" s="186"/>
      <c r="M2046" s="186"/>
      <c r="N2046" s="187"/>
      <c r="O2046" s="191"/>
      <c r="P2046" s="481" t="s">
        <v>2042</v>
      </c>
      <c r="Q2046" s="218"/>
      <c r="R2046" s="219">
        <f t="shared" si="714"/>
        <v>0</v>
      </c>
      <c r="S2046" s="219">
        <f t="shared" si="715"/>
        <v>7</v>
      </c>
      <c r="T2046" s="195"/>
      <c r="U2046" s="196">
        <v>4</v>
      </c>
      <c r="V2046" s="89">
        <f t="shared" si="700"/>
        <v>0</v>
      </c>
      <c r="W2046" s="220" t="s">
        <v>2157</v>
      </c>
      <c r="X2046" s="221" t="s">
        <v>2161</v>
      </c>
      <c r="Y2046" s="222" t="s">
        <v>43</v>
      </c>
      <c r="Z2046" s="199"/>
      <c r="AA2046" s="218"/>
      <c r="AB2046" s="223">
        <v>0</v>
      </c>
      <c r="AC2046" s="224" t="s">
        <v>40</v>
      </c>
      <c r="AD2046" s="225">
        <f t="shared" si="716"/>
        <v>5616</v>
      </c>
      <c r="AE2046" s="226">
        <f>CEILING(AD2046+AD2046*'[1]Nastavení cen'!$J$17,1)</f>
        <v>8200</v>
      </c>
      <c r="AF2046" s="226">
        <f t="shared" si="717"/>
        <v>0</v>
      </c>
      <c r="AG2046" s="227"/>
      <c r="AH2046" s="227"/>
      <c r="AI2046" s="227"/>
      <c r="AJ2046" s="228">
        <f t="shared" si="719"/>
        <v>8200</v>
      </c>
      <c r="AK2046" s="218"/>
      <c r="AL2046" s="229">
        <f t="shared" si="720"/>
        <v>0</v>
      </c>
      <c r="AM2046" s="204"/>
      <c r="AN2046" s="230" t="s">
        <v>41</v>
      </c>
      <c r="AO2046" s="231" t="s">
        <v>41</v>
      </c>
      <c r="AP2046" s="245" t="s">
        <v>41</v>
      </c>
      <c r="AQ2046" s="233" t="s">
        <v>41</v>
      </c>
      <c r="AR2046" s="234" t="s">
        <v>41</v>
      </c>
      <c r="AS2046" s="235"/>
      <c r="AT2046" s="236"/>
      <c r="AU2046" s="237"/>
      <c r="AV2046" s="238">
        <v>864</v>
      </c>
      <c r="AW2046" s="239">
        <f>'[1]Nastavení cen'!$H$17</f>
        <v>390</v>
      </c>
      <c r="AX2046" s="240"/>
    </row>
    <row r="2047" spans="1:50" ht="17.25" hidden="1" customHeight="1" x14ac:dyDescent="0.3">
      <c r="A2047" s="213"/>
      <c r="B2047" s="214"/>
      <c r="C2047" s="215"/>
      <c r="D2047" s="186"/>
      <c r="E2047" s="184"/>
      <c r="F2047" s="185"/>
      <c r="G2047" s="186"/>
      <c r="H2047" s="186"/>
      <c r="I2047" s="187"/>
      <c r="J2047" s="188"/>
      <c r="K2047" s="216"/>
      <c r="L2047" s="186"/>
      <c r="M2047" s="186"/>
      <c r="N2047" s="187"/>
      <c r="O2047" s="191"/>
      <c r="P2047" s="481" t="s">
        <v>2042</v>
      </c>
      <c r="Q2047" s="218"/>
      <c r="R2047" s="219">
        <f t="shared" si="714"/>
        <v>0</v>
      </c>
      <c r="S2047" s="219">
        <f t="shared" si="715"/>
        <v>7</v>
      </c>
      <c r="T2047" s="195"/>
      <c r="U2047" s="196">
        <v>5</v>
      </c>
      <c r="V2047" s="89">
        <f t="shared" si="700"/>
        <v>0</v>
      </c>
      <c r="W2047" s="220" t="s">
        <v>2157</v>
      </c>
      <c r="X2047" s="221" t="s">
        <v>2164</v>
      </c>
      <c r="Y2047" s="222" t="s">
        <v>2165</v>
      </c>
      <c r="Z2047" s="199"/>
      <c r="AA2047" s="218"/>
      <c r="AB2047" s="223">
        <v>0</v>
      </c>
      <c r="AC2047" s="224" t="s">
        <v>40</v>
      </c>
      <c r="AD2047" s="225">
        <f t="shared" si="716"/>
        <v>5850</v>
      </c>
      <c r="AE2047" s="226">
        <f>CEILING(AD2047+AD2047*'[1]Nastavení cen'!$J$17,1)</f>
        <v>8541</v>
      </c>
      <c r="AF2047" s="226">
        <f t="shared" si="717"/>
        <v>0</v>
      </c>
      <c r="AG2047" s="227">
        <f>CEILING(AX2047+(AX2047*'[1]Nastavení cen'!$G$17),1)</f>
        <v>35000</v>
      </c>
      <c r="AH2047" s="227">
        <f>CEILING(AG2047*'[1]Nastavení cen'!$K$17,1)+AG2047</f>
        <v>45500</v>
      </c>
      <c r="AI2047" s="227">
        <f t="shared" ref="AI2047:AI2048" si="726">(AB2047*AH2047)</f>
        <v>0</v>
      </c>
      <c r="AJ2047" s="228">
        <f t="shared" si="719"/>
        <v>54041</v>
      </c>
      <c r="AK2047" s="218"/>
      <c r="AL2047" s="229">
        <f t="shared" si="720"/>
        <v>0</v>
      </c>
      <c r="AM2047" s="204"/>
      <c r="AN2047" s="230">
        <v>60</v>
      </c>
      <c r="AO2047" s="231">
        <f t="shared" ref="AO2047:AO2048" si="727">AB2047*AN2047</f>
        <v>0</v>
      </c>
      <c r="AP2047" s="232">
        <v>0.05</v>
      </c>
      <c r="AQ2047" s="233" t="s">
        <v>41</v>
      </c>
      <c r="AR2047" s="234">
        <f t="shared" ref="AR2047:AR2048" si="728">AO2047*AP2047</f>
        <v>0</v>
      </c>
      <c r="AS2047" s="235"/>
      <c r="AT2047" s="236"/>
      <c r="AU2047" s="237"/>
      <c r="AV2047" s="238" t="s">
        <v>2166</v>
      </c>
      <c r="AW2047" s="239">
        <f>'[1]Nastavení cen'!$H$17</f>
        <v>390</v>
      </c>
      <c r="AX2047" s="240">
        <v>35000</v>
      </c>
    </row>
    <row r="2048" spans="1:50" ht="17.25" hidden="1" customHeight="1" x14ac:dyDescent="0.3">
      <c r="A2048" s="213"/>
      <c r="B2048" s="214"/>
      <c r="C2048" s="215"/>
      <c r="D2048" s="186"/>
      <c r="E2048" s="184"/>
      <c r="F2048" s="185"/>
      <c r="G2048" s="186"/>
      <c r="H2048" s="186"/>
      <c r="I2048" s="187"/>
      <c r="J2048" s="188"/>
      <c r="K2048" s="216"/>
      <c r="L2048" s="186"/>
      <c r="M2048" s="186"/>
      <c r="N2048" s="187"/>
      <c r="O2048" s="191"/>
      <c r="P2048" s="481" t="s">
        <v>2042</v>
      </c>
      <c r="Q2048" s="218"/>
      <c r="R2048" s="219">
        <f t="shared" si="714"/>
        <v>0</v>
      </c>
      <c r="S2048" s="219">
        <f t="shared" si="715"/>
        <v>7</v>
      </c>
      <c r="T2048" s="195"/>
      <c r="U2048" s="196">
        <v>5</v>
      </c>
      <c r="V2048" s="89">
        <f t="shared" si="700"/>
        <v>0</v>
      </c>
      <c r="W2048" s="220" t="s">
        <v>2157</v>
      </c>
      <c r="X2048" s="221" t="s">
        <v>2164</v>
      </c>
      <c r="Y2048" s="222" t="s">
        <v>2167</v>
      </c>
      <c r="Z2048" s="199"/>
      <c r="AA2048" s="218"/>
      <c r="AB2048" s="223">
        <v>0</v>
      </c>
      <c r="AC2048" s="224" t="s">
        <v>40</v>
      </c>
      <c r="AD2048" s="225">
        <f t="shared" si="716"/>
        <v>5850</v>
      </c>
      <c r="AE2048" s="226">
        <f>CEILING(AD2048+AD2048*'[1]Nastavení cen'!$J$17,1)</f>
        <v>8541</v>
      </c>
      <c r="AF2048" s="226">
        <f t="shared" si="717"/>
        <v>0</v>
      </c>
      <c r="AG2048" s="227">
        <f>CEILING(AX2048+(AX2048*'[1]Nastavení cen'!$G$17),1)</f>
        <v>60000</v>
      </c>
      <c r="AH2048" s="227">
        <f>CEILING(AG2048*'[1]Nastavení cen'!$K$17,1)+AG2048</f>
        <v>78000</v>
      </c>
      <c r="AI2048" s="227">
        <f t="shared" si="726"/>
        <v>0</v>
      </c>
      <c r="AJ2048" s="228">
        <f t="shared" si="719"/>
        <v>86541</v>
      </c>
      <c r="AK2048" s="218"/>
      <c r="AL2048" s="229">
        <f t="shared" si="720"/>
        <v>0</v>
      </c>
      <c r="AM2048" s="204"/>
      <c r="AN2048" s="230">
        <v>60</v>
      </c>
      <c r="AO2048" s="231">
        <f t="shared" si="727"/>
        <v>0</v>
      </c>
      <c r="AP2048" s="232">
        <v>0.05</v>
      </c>
      <c r="AQ2048" s="233" t="s">
        <v>41</v>
      </c>
      <c r="AR2048" s="234">
        <f t="shared" si="728"/>
        <v>0</v>
      </c>
      <c r="AS2048" s="235"/>
      <c r="AT2048" s="236"/>
      <c r="AU2048" s="237"/>
      <c r="AV2048" s="238" t="s">
        <v>2166</v>
      </c>
      <c r="AW2048" s="239">
        <f>'[1]Nastavení cen'!$H$17</f>
        <v>390</v>
      </c>
      <c r="AX2048" s="240">
        <v>60000</v>
      </c>
    </row>
    <row r="2049" spans="1:50" ht="17.25" hidden="1" customHeight="1" x14ac:dyDescent="0.3">
      <c r="A2049" s="213"/>
      <c r="B2049" s="214"/>
      <c r="C2049" s="215"/>
      <c r="D2049" s="186"/>
      <c r="E2049" s="184"/>
      <c r="F2049" s="185"/>
      <c r="G2049" s="186"/>
      <c r="H2049" s="186"/>
      <c r="I2049" s="187"/>
      <c r="J2049" s="188"/>
      <c r="K2049" s="216"/>
      <c r="L2049" s="186"/>
      <c r="M2049" s="186"/>
      <c r="N2049" s="187"/>
      <c r="O2049" s="191"/>
      <c r="P2049" s="481" t="s">
        <v>2042</v>
      </c>
      <c r="Q2049" s="218"/>
      <c r="R2049" s="219">
        <f t="shared" si="714"/>
        <v>0</v>
      </c>
      <c r="S2049" s="219">
        <f t="shared" si="715"/>
        <v>7</v>
      </c>
      <c r="T2049" s="195"/>
      <c r="U2049" s="196">
        <v>4</v>
      </c>
      <c r="V2049" s="89">
        <f t="shared" si="700"/>
        <v>0</v>
      </c>
      <c r="W2049" s="220" t="s">
        <v>2157</v>
      </c>
      <c r="X2049" s="221" t="s">
        <v>2168</v>
      </c>
      <c r="Y2049" s="222" t="s">
        <v>43</v>
      </c>
      <c r="Z2049" s="199"/>
      <c r="AA2049" s="218"/>
      <c r="AB2049" s="223">
        <v>0</v>
      </c>
      <c r="AC2049" s="224" t="s">
        <v>40</v>
      </c>
      <c r="AD2049" s="225">
        <f t="shared" si="716"/>
        <v>5850</v>
      </c>
      <c r="AE2049" s="226">
        <f>CEILING(AD2049+AD2049*'[1]Nastavení cen'!$J$17,1)</f>
        <v>8541</v>
      </c>
      <c r="AF2049" s="226">
        <f t="shared" si="717"/>
        <v>0</v>
      </c>
      <c r="AG2049" s="227"/>
      <c r="AH2049" s="227"/>
      <c r="AI2049" s="227"/>
      <c r="AJ2049" s="228">
        <f t="shared" si="719"/>
        <v>8541</v>
      </c>
      <c r="AK2049" s="218"/>
      <c r="AL2049" s="229">
        <f t="shared" si="720"/>
        <v>0</v>
      </c>
      <c r="AM2049" s="204"/>
      <c r="AN2049" s="230" t="s">
        <v>41</v>
      </c>
      <c r="AO2049" s="231" t="s">
        <v>41</v>
      </c>
      <c r="AP2049" s="245" t="s">
        <v>41</v>
      </c>
      <c r="AQ2049" s="233" t="s">
        <v>41</v>
      </c>
      <c r="AR2049" s="234" t="s">
        <v>41</v>
      </c>
      <c r="AS2049" s="235"/>
      <c r="AT2049" s="236"/>
      <c r="AU2049" s="237"/>
      <c r="AV2049" s="238" t="s">
        <v>2166</v>
      </c>
      <c r="AW2049" s="239">
        <f>'[1]Nastavení cen'!$H$17</f>
        <v>390</v>
      </c>
      <c r="AX2049" s="240"/>
    </row>
    <row r="2050" spans="1:50" ht="17.25" hidden="1" customHeight="1" x14ac:dyDescent="0.3">
      <c r="A2050" s="213"/>
      <c r="B2050" s="214"/>
      <c r="C2050" s="215"/>
      <c r="D2050" s="186"/>
      <c r="E2050" s="184"/>
      <c r="F2050" s="185"/>
      <c r="G2050" s="186"/>
      <c r="H2050" s="186"/>
      <c r="I2050" s="187"/>
      <c r="J2050" s="188"/>
      <c r="K2050" s="216"/>
      <c r="L2050" s="186"/>
      <c r="M2050" s="186"/>
      <c r="N2050" s="187"/>
      <c r="O2050" s="191"/>
      <c r="P2050" s="481" t="s">
        <v>2042</v>
      </c>
      <c r="Q2050" s="218"/>
      <c r="R2050" s="219">
        <f t="shared" si="714"/>
        <v>0</v>
      </c>
      <c r="S2050" s="219">
        <f t="shared" si="715"/>
        <v>7</v>
      </c>
      <c r="T2050" s="195"/>
      <c r="U2050" s="196">
        <v>5</v>
      </c>
      <c r="V2050" s="89">
        <f t="shared" si="700"/>
        <v>0</v>
      </c>
      <c r="W2050" s="220" t="s">
        <v>2157</v>
      </c>
      <c r="X2050" s="221" t="s">
        <v>2164</v>
      </c>
      <c r="Y2050" s="222" t="s">
        <v>2169</v>
      </c>
      <c r="Z2050" s="199"/>
      <c r="AA2050" s="218"/>
      <c r="AB2050" s="223">
        <v>0</v>
      </c>
      <c r="AC2050" s="224" t="s">
        <v>40</v>
      </c>
      <c r="AD2050" s="225">
        <f t="shared" si="716"/>
        <v>7703</v>
      </c>
      <c r="AE2050" s="226">
        <f>CEILING(AD2050+AD2050*'[1]Nastavení cen'!$J$17,1)</f>
        <v>11247</v>
      </c>
      <c r="AF2050" s="226">
        <f t="shared" si="717"/>
        <v>0</v>
      </c>
      <c r="AG2050" s="227">
        <f>CEILING(AX2050+(AX2050*'[1]Nastavení cen'!$G$17),1)</f>
        <v>40000</v>
      </c>
      <c r="AH2050" s="227">
        <f>CEILING(AG2050*'[1]Nastavení cen'!$K$17,1)+AG2050</f>
        <v>52000</v>
      </c>
      <c r="AI2050" s="227">
        <f t="shared" ref="AI2050:AI2051" si="729">(AB2050*AH2050)</f>
        <v>0</v>
      </c>
      <c r="AJ2050" s="228">
        <f t="shared" si="719"/>
        <v>63247</v>
      </c>
      <c r="AK2050" s="218"/>
      <c r="AL2050" s="229">
        <f t="shared" si="720"/>
        <v>0</v>
      </c>
      <c r="AM2050" s="204"/>
      <c r="AN2050" s="230">
        <v>100</v>
      </c>
      <c r="AO2050" s="231">
        <f t="shared" ref="AO2050:AO2051" si="730">AB2050*AN2050</f>
        <v>0</v>
      </c>
      <c r="AP2050" s="232">
        <v>0.05</v>
      </c>
      <c r="AQ2050" s="233" t="s">
        <v>41</v>
      </c>
      <c r="AR2050" s="234">
        <f t="shared" ref="AR2050:AR2051" si="731">AO2050*AP2050</f>
        <v>0</v>
      </c>
      <c r="AS2050" s="235"/>
      <c r="AT2050" s="236"/>
      <c r="AU2050" s="237"/>
      <c r="AV2050" s="238">
        <v>1185</v>
      </c>
      <c r="AW2050" s="239">
        <f>'[1]Nastavení cen'!$H$17</f>
        <v>390</v>
      </c>
      <c r="AX2050" s="240">
        <v>40000</v>
      </c>
    </row>
    <row r="2051" spans="1:50" ht="17.25" hidden="1" customHeight="1" x14ac:dyDescent="0.3">
      <c r="A2051" s="213"/>
      <c r="B2051" s="214"/>
      <c r="C2051" s="215"/>
      <c r="D2051" s="186"/>
      <c r="E2051" s="184"/>
      <c r="F2051" s="185"/>
      <c r="G2051" s="186"/>
      <c r="H2051" s="186"/>
      <c r="I2051" s="187"/>
      <c r="J2051" s="188"/>
      <c r="K2051" s="216"/>
      <c r="L2051" s="186"/>
      <c r="M2051" s="186"/>
      <c r="N2051" s="187"/>
      <c r="O2051" s="191"/>
      <c r="P2051" s="481" t="s">
        <v>2042</v>
      </c>
      <c r="Q2051" s="218"/>
      <c r="R2051" s="219">
        <f t="shared" si="714"/>
        <v>0</v>
      </c>
      <c r="S2051" s="219">
        <f t="shared" si="715"/>
        <v>7</v>
      </c>
      <c r="T2051" s="195"/>
      <c r="U2051" s="196">
        <v>5</v>
      </c>
      <c r="V2051" s="89">
        <f t="shared" si="700"/>
        <v>0</v>
      </c>
      <c r="W2051" s="220" t="s">
        <v>2157</v>
      </c>
      <c r="X2051" s="221" t="s">
        <v>2164</v>
      </c>
      <c r="Y2051" s="222" t="s">
        <v>2170</v>
      </c>
      <c r="Z2051" s="199"/>
      <c r="AA2051" s="218"/>
      <c r="AB2051" s="223">
        <v>0</v>
      </c>
      <c r="AC2051" s="224" t="s">
        <v>40</v>
      </c>
      <c r="AD2051" s="225">
        <f t="shared" si="716"/>
        <v>7703</v>
      </c>
      <c r="AE2051" s="226">
        <f>CEILING(AD2051+AD2051*'[1]Nastavení cen'!$J$17,1)</f>
        <v>11247</v>
      </c>
      <c r="AF2051" s="226">
        <f t="shared" si="717"/>
        <v>0</v>
      </c>
      <c r="AG2051" s="227">
        <f>CEILING(AX2051+(AX2051*'[1]Nastavení cen'!$G$17),1)</f>
        <v>80000</v>
      </c>
      <c r="AH2051" s="227">
        <f>CEILING(AG2051*'[1]Nastavení cen'!$K$17,1)+AG2051</f>
        <v>104000</v>
      </c>
      <c r="AI2051" s="227">
        <f t="shared" si="729"/>
        <v>0</v>
      </c>
      <c r="AJ2051" s="228">
        <f t="shared" si="719"/>
        <v>115247</v>
      </c>
      <c r="AK2051" s="218"/>
      <c r="AL2051" s="229">
        <f t="shared" si="720"/>
        <v>0</v>
      </c>
      <c r="AM2051" s="204"/>
      <c r="AN2051" s="230">
        <v>100</v>
      </c>
      <c r="AO2051" s="231">
        <f t="shared" si="730"/>
        <v>0</v>
      </c>
      <c r="AP2051" s="232">
        <v>0.05</v>
      </c>
      <c r="AQ2051" s="233" t="s">
        <v>41</v>
      </c>
      <c r="AR2051" s="234">
        <f t="shared" si="731"/>
        <v>0</v>
      </c>
      <c r="AS2051" s="235"/>
      <c r="AT2051" s="236"/>
      <c r="AU2051" s="237"/>
      <c r="AV2051" s="238">
        <v>1185</v>
      </c>
      <c r="AW2051" s="239">
        <f>'[1]Nastavení cen'!$H$17</f>
        <v>390</v>
      </c>
      <c r="AX2051" s="240">
        <v>80000</v>
      </c>
    </row>
    <row r="2052" spans="1:50" ht="17.25" hidden="1" customHeight="1" x14ac:dyDescent="0.3">
      <c r="A2052" s="213"/>
      <c r="B2052" s="214"/>
      <c r="C2052" s="215"/>
      <c r="D2052" s="186"/>
      <c r="E2052" s="184"/>
      <c r="F2052" s="185"/>
      <c r="G2052" s="186"/>
      <c r="H2052" s="186"/>
      <c r="I2052" s="187"/>
      <c r="J2052" s="188"/>
      <c r="K2052" s="216"/>
      <c r="L2052" s="186"/>
      <c r="M2052" s="186"/>
      <c r="N2052" s="187"/>
      <c r="O2052" s="191"/>
      <c r="P2052" s="481" t="s">
        <v>2042</v>
      </c>
      <c r="Q2052" s="218"/>
      <c r="R2052" s="219">
        <f t="shared" si="714"/>
        <v>0</v>
      </c>
      <c r="S2052" s="219">
        <f t="shared" si="715"/>
        <v>7</v>
      </c>
      <c r="T2052" s="195"/>
      <c r="U2052" s="196">
        <v>4</v>
      </c>
      <c r="V2052" s="89">
        <f t="shared" si="700"/>
        <v>0</v>
      </c>
      <c r="W2052" s="220" t="s">
        <v>2157</v>
      </c>
      <c r="X2052" s="221" t="s">
        <v>2164</v>
      </c>
      <c r="Y2052" s="222" t="s">
        <v>43</v>
      </c>
      <c r="Z2052" s="199"/>
      <c r="AA2052" s="218"/>
      <c r="AB2052" s="223">
        <v>0</v>
      </c>
      <c r="AC2052" s="224" t="s">
        <v>40</v>
      </c>
      <c r="AD2052" s="225">
        <f t="shared" si="716"/>
        <v>7703</v>
      </c>
      <c r="AE2052" s="226">
        <f>CEILING(AD2052+AD2052*'[1]Nastavení cen'!$J$17,1)</f>
        <v>11247</v>
      </c>
      <c r="AF2052" s="226">
        <f t="shared" si="717"/>
        <v>0</v>
      </c>
      <c r="AG2052" s="227"/>
      <c r="AH2052" s="227"/>
      <c r="AI2052" s="227"/>
      <c r="AJ2052" s="228">
        <f t="shared" si="719"/>
        <v>11247</v>
      </c>
      <c r="AK2052" s="218"/>
      <c r="AL2052" s="229">
        <f t="shared" si="720"/>
        <v>0</v>
      </c>
      <c r="AM2052" s="204"/>
      <c r="AN2052" s="230" t="s">
        <v>41</v>
      </c>
      <c r="AO2052" s="231" t="s">
        <v>41</v>
      </c>
      <c r="AP2052" s="245" t="s">
        <v>41</v>
      </c>
      <c r="AQ2052" s="233" t="s">
        <v>41</v>
      </c>
      <c r="AR2052" s="234" t="s">
        <v>41</v>
      </c>
      <c r="AS2052" s="235"/>
      <c r="AT2052" s="236"/>
      <c r="AU2052" s="237"/>
      <c r="AV2052" s="238">
        <v>1185</v>
      </c>
      <c r="AW2052" s="239">
        <f>'[1]Nastavení cen'!$H$17</f>
        <v>390</v>
      </c>
      <c r="AX2052" s="240"/>
    </row>
    <row r="2053" spans="1:50" ht="17.25" hidden="1" customHeight="1" x14ac:dyDescent="0.3">
      <c r="A2053" s="213"/>
      <c r="B2053" s="214"/>
      <c r="C2053" s="215"/>
      <c r="D2053" s="186"/>
      <c r="E2053" s="184"/>
      <c r="F2053" s="185"/>
      <c r="G2053" s="186"/>
      <c r="H2053" s="186"/>
      <c r="I2053" s="187"/>
      <c r="J2053" s="188"/>
      <c r="K2053" s="216"/>
      <c r="L2053" s="186"/>
      <c r="M2053" s="186"/>
      <c r="N2053" s="187"/>
      <c r="O2053" s="191"/>
      <c r="P2053" s="481" t="s">
        <v>2042</v>
      </c>
      <c r="Q2053" s="218"/>
      <c r="R2053" s="219">
        <f t="shared" si="714"/>
        <v>0</v>
      </c>
      <c r="S2053" s="219">
        <f t="shared" si="715"/>
        <v>7</v>
      </c>
      <c r="T2053" s="195"/>
      <c r="U2053" s="196">
        <v>5</v>
      </c>
      <c r="V2053" s="89">
        <f t="shared" si="700"/>
        <v>0</v>
      </c>
      <c r="W2053" s="220" t="s">
        <v>2157</v>
      </c>
      <c r="X2053" s="221" t="s">
        <v>2171</v>
      </c>
      <c r="Y2053" s="222" t="s">
        <v>2172</v>
      </c>
      <c r="Z2053" s="199"/>
      <c r="AA2053" s="218"/>
      <c r="AB2053" s="223">
        <v>0</v>
      </c>
      <c r="AC2053" s="224" t="s">
        <v>40</v>
      </c>
      <c r="AD2053" s="225">
        <f t="shared" si="716"/>
        <v>3731</v>
      </c>
      <c r="AE2053" s="226">
        <f>CEILING(AD2053+AD2053*'[1]Nastavení cen'!$J$17,1)</f>
        <v>5448</v>
      </c>
      <c r="AF2053" s="226">
        <f t="shared" si="717"/>
        <v>0</v>
      </c>
      <c r="AG2053" s="227">
        <f>CEILING(AX2053+(AX2053*'[1]Nastavení cen'!$G$17),1)</f>
        <v>15000</v>
      </c>
      <c r="AH2053" s="227">
        <f>CEILING(AG2053*'[1]Nastavení cen'!$K$17,1)+AG2053</f>
        <v>19500</v>
      </c>
      <c r="AI2053" s="227">
        <f t="shared" ref="AI2053:AI2054" si="732">(AB2053*AH2053)</f>
        <v>0</v>
      </c>
      <c r="AJ2053" s="228">
        <f t="shared" si="719"/>
        <v>24948</v>
      </c>
      <c r="AK2053" s="218"/>
      <c r="AL2053" s="229">
        <f t="shared" si="720"/>
        <v>0</v>
      </c>
      <c r="AM2053" s="204"/>
      <c r="AN2053" s="230">
        <v>40</v>
      </c>
      <c r="AO2053" s="231">
        <f t="shared" ref="AO2053:AO2054" si="733">AB2053*AN2053</f>
        <v>0</v>
      </c>
      <c r="AP2053" s="232">
        <v>0.05</v>
      </c>
      <c r="AQ2053" s="233" t="s">
        <v>41</v>
      </c>
      <c r="AR2053" s="234">
        <f t="shared" ref="AR2053:AR2054" si="734">AO2053*AP2053</f>
        <v>0</v>
      </c>
      <c r="AS2053" s="235"/>
      <c r="AT2053" s="236"/>
      <c r="AU2053" s="237"/>
      <c r="AV2053" s="238">
        <v>574</v>
      </c>
      <c r="AW2053" s="239">
        <f>'[1]Nastavení cen'!$H$17</f>
        <v>390</v>
      </c>
      <c r="AX2053" s="240">
        <v>15000</v>
      </c>
    </row>
    <row r="2054" spans="1:50" ht="17.25" hidden="1" customHeight="1" x14ac:dyDescent="0.3">
      <c r="A2054" s="213"/>
      <c r="B2054" s="214"/>
      <c r="C2054" s="215"/>
      <c r="D2054" s="186"/>
      <c r="E2054" s="184"/>
      <c r="F2054" s="185"/>
      <c r="G2054" s="186"/>
      <c r="H2054" s="186"/>
      <c r="I2054" s="187"/>
      <c r="J2054" s="188"/>
      <c r="K2054" s="216"/>
      <c r="L2054" s="186"/>
      <c r="M2054" s="186"/>
      <c r="N2054" s="187"/>
      <c r="O2054" s="191"/>
      <c r="P2054" s="481" t="s">
        <v>2042</v>
      </c>
      <c r="Q2054" s="218"/>
      <c r="R2054" s="219">
        <f t="shared" si="714"/>
        <v>0</v>
      </c>
      <c r="S2054" s="219">
        <f t="shared" si="715"/>
        <v>7</v>
      </c>
      <c r="T2054" s="195"/>
      <c r="U2054" s="196">
        <v>5</v>
      </c>
      <c r="V2054" s="89">
        <f t="shared" si="700"/>
        <v>0</v>
      </c>
      <c r="W2054" s="220" t="s">
        <v>2157</v>
      </c>
      <c r="X2054" s="221" t="s">
        <v>2171</v>
      </c>
      <c r="Y2054" s="222" t="s">
        <v>2173</v>
      </c>
      <c r="Z2054" s="199"/>
      <c r="AA2054" s="218"/>
      <c r="AB2054" s="223">
        <v>0</v>
      </c>
      <c r="AC2054" s="224" t="s">
        <v>40</v>
      </c>
      <c r="AD2054" s="225">
        <f t="shared" si="716"/>
        <v>3731</v>
      </c>
      <c r="AE2054" s="226">
        <f>CEILING(AD2054+AD2054*'[1]Nastavení cen'!$J$17,1)</f>
        <v>5448</v>
      </c>
      <c r="AF2054" s="226">
        <f t="shared" si="717"/>
        <v>0</v>
      </c>
      <c r="AG2054" s="227">
        <f>CEILING(AX2054+(AX2054*'[1]Nastavení cen'!$G$17),1)</f>
        <v>30000</v>
      </c>
      <c r="AH2054" s="227">
        <f>CEILING(AG2054*'[1]Nastavení cen'!$K$17,1)+AG2054</f>
        <v>39000</v>
      </c>
      <c r="AI2054" s="227">
        <f t="shared" si="732"/>
        <v>0</v>
      </c>
      <c r="AJ2054" s="228">
        <f t="shared" si="719"/>
        <v>44448</v>
      </c>
      <c r="AK2054" s="218"/>
      <c r="AL2054" s="229">
        <f t="shared" si="720"/>
        <v>0</v>
      </c>
      <c r="AM2054" s="204"/>
      <c r="AN2054" s="230">
        <v>40</v>
      </c>
      <c r="AO2054" s="231">
        <f t="shared" si="733"/>
        <v>0</v>
      </c>
      <c r="AP2054" s="232">
        <v>0.05</v>
      </c>
      <c r="AQ2054" s="233" t="s">
        <v>41</v>
      </c>
      <c r="AR2054" s="234">
        <f t="shared" si="734"/>
        <v>0</v>
      </c>
      <c r="AS2054" s="235"/>
      <c r="AT2054" s="236"/>
      <c r="AU2054" s="237"/>
      <c r="AV2054" s="238">
        <v>574</v>
      </c>
      <c r="AW2054" s="239">
        <f>'[1]Nastavení cen'!$H$17</f>
        <v>390</v>
      </c>
      <c r="AX2054" s="240">
        <v>30000</v>
      </c>
    </row>
    <row r="2055" spans="1:50" ht="17.25" hidden="1" customHeight="1" x14ac:dyDescent="0.3">
      <c r="A2055" s="213"/>
      <c r="B2055" s="214"/>
      <c r="C2055" s="215"/>
      <c r="D2055" s="186"/>
      <c r="E2055" s="184"/>
      <c r="F2055" s="185"/>
      <c r="G2055" s="186"/>
      <c r="H2055" s="186"/>
      <c r="I2055" s="187"/>
      <c r="J2055" s="188"/>
      <c r="K2055" s="216"/>
      <c r="L2055" s="186"/>
      <c r="M2055" s="186"/>
      <c r="N2055" s="187"/>
      <c r="O2055" s="191"/>
      <c r="P2055" s="481" t="s">
        <v>2042</v>
      </c>
      <c r="Q2055" s="218"/>
      <c r="R2055" s="219">
        <f t="shared" si="714"/>
        <v>0</v>
      </c>
      <c r="S2055" s="219">
        <f t="shared" si="715"/>
        <v>7</v>
      </c>
      <c r="T2055" s="195"/>
      <c r="U2055" s="196">
        <v>4</v>
      </c>
      <c r="V2055" s="89">
        <f t="shared" si="700"/>
        <v>0</v>
      </c>
      <c r="W2055" s="220" t="s">
        <v>2157</v>
      </c>
      <c r="X2055" s="221" t="s">
        <v>2171</v>
      </c>
      <c r="Y2055" s="222" t="s">
        <v>43</v>
      </c>
      <c r="Z2055" s="199"/>
      <c r="AA2055" s="218"/>
      <c r="AB2055" s="223">
        <v>0</v>
      </c>
      <c r="AC2055" s="224" t="s">
        <v>40</v>
      </c>
      <c r="AD2055" s="225">
        <f t="shared" si="716"/>
        <v>3731</v>
      </c>
      <c r="AE2055" s="226">
        <f>CEILING(AD2055+AD2055*'[1]Nastavení cen'!$J$17,1)</f>
        <v>5448</v>
      </c>
      <c r="AF2055" s="226">
        <f t="shared" si="717"/>
        <v>0</v>
      </c>
      <c r="AG2055" s="227"/>
      <c r="AH2055" s="227"/>
      <c r="AI2055" s="227"/>
      <c r="AJ2055" s="228">
        <f t="shared" si="719"/>
        <v>5448</v>
      </c>
      <c r="AK2055" s="218"/>
      <c r="AL2055" s="229">
        <f t="shared" si="720"/>
        <v>0</v>
      </c>
      <c r="AM2055" s="204"/>
      <c r="AN2055" s="230" t="s">
        <v>41</v>
      </c>
      <c r="AO2055" s="231" t="s">
        <v>41</v>
      </c>
      <c r="AP2055" s="245" t="s">
        <v>41</v>
      </c>
      <c r="AQ2055" s="233" t="s">
        <v>41</v>
      </c>
      <c r="AR2055" s="234" t="s">
        <v>41</v>
      </c>
      <c r="AS2055" s="235"/>
      <c r="AT2055" s="236"/>
      <c r="AU2055" s="237"/>
      <c r="AV2055" s="238">
        <v>574</v>
      </c>
      <c r="AW2055" s="239">
        <f>'[1]Nastavení cen'!$H$17</f>
        <v>390</v>
      </c>
      <c r="AX2055" s="240"/>
    </row>
    <row r="2056" spans="1:50" ht="17.25" hidden="1" customHeight="1" x14ac:dyDescent="0.3">
      <c r="A2056" s="213"/>
      <c r="B2056" s="214"/>
      <c r="C2056" s="215"/>
      <c r="D2056" s="186"/>
      <c r="E2056" s="184"/>
      <c r="F2056" s="185"/>
      <c r="G2056" s="186"/>
      <c r="H2056" s="186"/>
      <c r="I2056" s="187"/>
      <c r="J2056" s="188"/>
      <c r="K2056" s="216"/>
      <c r="L2056" s="186"/>
      <c r="M2056" s="186"/>
      <c r="N2056" s="187"/>
      <c r="O2056" s="191"/>
      <c r="P2056" s="481" t="s">
        <v>2042</v>
      </c>
      <c r="Q2056" s="218"/>
      <c r="R2056" s="219">
        <f t="shared" si="714"/>
        <v>0</v>
      </c>
      <c r="S2056" s="219">
        <f t="shared" si="715"/>
        <v>7</v>
      </c>
      <c r="T2056" s="195"/>
      <c r="U2056" s="196">
        <v>5</v>
      </c>
      <c r="V2056" s="89">
        <f t="shared" si="700"/>
        <v>0</v>
      </c>
      <c r="W2056" s="220" t="s">
        <v>2157</v>
      </c>
      <c r="X2056" s="221" t="s">
        <v>2174</v>
      </c>
      <c r="Y2056" s="222" t="s">
        <v>2175</v>
      </c>
      <c r="Z2056" s="199"/>
      <c r="AA2056" s="218"/>
      <c r="AB2056" s="223">
        <v>0</v>
      </c>
      <c r="AC2056" s="224" t="s">
        <v>40</v>
      </c>
      <c r="AD2056" s="225">
        <f t="shared" si="716"/>
        <v>6799</v>
      </c>
      <c r="AE2056" s="226">
        <f>CEILING(AD2056+AD2056*'[1]Nastavení cen'!$J$17,1)</f>
        <v>9927</v>
      </c>
      <c r="AF2056" s="226">
        <f t="shared" si="717"/>
        <v>0</v>
      </c>
      <c r="AG2056" s="227">
        <f>CEILING(AX2056+(AX2056*'[1]Nastavení cen'!$G$17),1)</f>
        <v>25000</v>
      </c>
      <c r="AH2056" s="227">
        <f>CEILING(AG2056*'[1]Nastavení cen'!$K$17,1)+AG2056</f>
        <v>32500</v>
      </c>
      <c r="AI2056" s="227">
        <f t="shared" ref="AI2056:AI2057" si="735">(AB2056*AH2056)</f>
        <v>0</v>
      </c>
      <c r="AJ2056" s="228">
        <f t="shared" si="719"/>
        <v>42427</v>
      </c>
      <c r="AK2056" s="218"/>
      <c r="AL2056" s="229">
        <f t="shared" si="720"/>
        <v>0</v>
      </c>
      <c r="AM2056" s="204"/>
      <c r="AN2056" s="230">
        <v>100</v>
      </c>
      <c r="AO2056" s="231">
        <f t="shared" ref="AO2056:AO2057" si="736">AB2056*AN2056</f>
        <v>0</v>
      </c>
      <c r="AP2056" s="232">
        <v>0.05</v>
      </c>
      <c r="AQ2056" s="233" t="s">
        <v>41</v>
      </c>
      <c r="AR2056" s="234">
        <f t="shared" ref="AR2056:AR2057" si="737">AO2056*AP2056</f>
        <v>0</v>
      </c>
      <c r="AS2056" s="235"/>
      <c r="AT2056" s="236"/>
      <c r="AU2056" s="237"/>
      <c r="AV2056" s="238">
        <v>1046</v>
      </c>
      <c r="AW2056" s="239">
        <f>'[1]Nastavení cen'!$H$17</f>
        <v>390</v>
      </c>
      <c r="AX2056" s="240">
        <v>25000</v>
      </c>
    </row>
    <row r="2057" spans="1:50" ht="17.25" hidden="1" customHeight="1" x14ac:dyDescent="0.3">
      <c r="A2057" s="213"/>
      <c r="B2057" s="214"/>
      <c r="C2057" s="215"/>
      <c r="D2057" s="186"/>
      <c r="E2057" s="184"/>
      <c r="F2057" s="185"/>
      <c r="G2057" s="186"/>
      <c r="H2057" s="186"/>
      <c r="I2057" s="187"/>
      <c r="J2057" s="188"/>
      <c r="K2057" s="216"/>
      <c r="L2057" s="186"/>
      <c r="M2057" s="186"/>
      <c r="N2057" s="187"/>
      <c r="O2057" s="191"/>
      <c r="P2057" s="481" t="s">
        <v>2042</v>
      </c>
      <c r="Q2057" s="218"/>
      <c r="R2057" s="219">
        <f t="shared" si="714"/>
        <v>0</v>
      </c>
      <c r="S2057" s="219">
        <f t="shared" si="715"/>
        <v>7</v>
      </c>
      <c r="T2057" s="195"/>
      <c r="U2057" s="196">
        <v>5</v>
      </c>
      <c r="V2057" s="89">
        <f t="shared" si="700"/>
        <v>0</v>
      </c>
      <c r="W2057" s="220" t="s">
        <v>2157</v>
      </c>
      <c r="X2057" s="221" t="s">
        <v>2174</v>
      </c>
      <c r="Y2057" s="222" t="s">
        <v>2176</v>
      </c>
      <c r="Z2057" s="199"/>
      <c r="AA2057" s="218"/>
      <c r="AB2057" s="223">
        <v>0</v>
      </c>
      <c r="AC2057" s="224" t="s">
        <v>40</v>
      </c>
      <c r="AD2057" s="225">
        <f t="shared" si="716"/>
        <v>6799</v>
      </c>
      <c r="AE2057" s="226">
        <f>CEILING(AD2057+AD2057*'[1]Nastavení cen'!$J$17,1)</f>
        <v>9927</v>
      </c>
      <c r="AF2057" s="226">
        <f t="shared" si="717"/>
        <v>0</v>
      </c>
      <c r="AG2057" s="227">
        <f>CEILING(AX2057+(AX2057*'[1]Nastavení cen'!$G$17),1)</f>
        <v>50000</v>
      </c>
      <c r="AH2057" s="227">
        <f>CEILING(AG2057*'[1]Nastavení cen'!$K$17,1)+AG2057</f>
        <v>65000</v>
      </c>
      <c r="AI2057" s="227">
        <f t="shared" si="735"/>
        <v>0</v>
      </c>
      <c r="AJ2057" s="228">
        <f t="shared" si="719"/>
        <v>74927</v>
      </c>
      <c r="AK2057" s="218"/>
      <c r="AL2057" s="229">
        <f t="shared" si="720"/>
        <v>0</v>
      </c>
      <c r="AM2057" s="204"/>
      <c r="AN2057" s="230">
        <v>100</v>
      </c>
      <c r="AO2057" s="231">
        <f t="shared" si="736"/>
        <v>0</v>
      </c>
      <c r="AP2057" s="232">
        <v>0.05</v>
      </c>
      <c r="AQ2057" s="233" t="s">
        <v>41</v>
      </c>
      <c r="AR2057" s="234">
        <f t="shared" si="737"/>
        <v>0</v>
      </c>
      <c r="AS2057" s="235"/>
      <c r="AT2057" s="236"/>
      <c r="AU2057" s="237"/>
      <c r="AV2057" s="238">
        <v>1046</v>
      </c>
      <c r="AW2057" s="239">
        <f>'[1]Nastavení cen'!$H$17</f>
        <v>390</v>
      </c>
      <c r="AX2057" s="240">
        <v>50000</v>
      </c>
    </row>
    <row r="2058" spans="1:50" ht="17.25" hidden="1" customHeight="1" x14ac:dyDescent="0.3">
      <c r="A2058" s="213"/>
      <c r="B2058" s="214"/>
      <c r="C2058" s="215"/>
      <c r="D2058" s="186"/>
      <c r="E2058" s="184"/>
      <c r="F2058" s="185"/>
      <c r="G2058" s="186"/>
      <c r="H2058" s="186"/>
      <c r="I2058" s="187"/>
      <c r="J2058" s="188"/>
      <c r="K2058" s="216"/>
      <c r="L2058" s="186"/>
      <c r="M2058" s="186"/>
      <c r="N2058" s="187"/>
      <c r="O2058" s="191"/>
      <c r="P2058" s="481" t="s">
        <v>2042</v>
      </c>
      <c r="Q2058" s="218"/>
      <c r="R2058" s="219">
        <f t="shared" si="714"/>
        <v>0</v>
      </c>
      <c r="S2058" s="219">
        <f t="shared" si="715"/>
        <v>7</v>
      </c>
      <c r="T2058" s="195"/>
      <c r="U2058" s="196">
        <v>4</v>
      </c>
      <c r="V2058" s="89">
        <f t="shared" si="700"/>
        <v>0</v>
      </c>
      <c r="W2058" s="220" t="s">
        <v>2157</v>
      </c>
      <c r="X2058" s="221" t="s">
        <v>2174</v>
      </c>
      <c r="Y2058" s="222" t="s">
        <v>43</v>
      </c>
      <c r="Z2058" s="199"/>
      <c r="AA2058" s="218"/>
      <c r="AB2058" s="223">
        <v>0</v>
      </c>
      <c r="AC2058" s="224" t="s">
        <v>40</v>
      </c>
      <c r="AD2058" s="225">
        <f t="shared" si="716"/>
        <v>6799</v>
      </c>
      <c r="AE2058" s="226">
        <f>CEILING(AD2058+AD2058*'[1]Nastavení cen'!$J$17,1)</f>
        <v>9927</v>
      </c>
      <c r="AF2058" s="226">
        <f t="shared" si="717"/>
        <v>0</v>
      </c>
      <c r="AG2058" s="227"/>
      <c r="AH2058" s="227"/>
      <c r="AI2058" s="227"/>
      <c r="AJ2058" s="228">
        <f t="shared" si="719"/>
        <v>9927</v>
      </c>
      <c r="AK2058" s="218"/>
      <c r="AL2058" s="229">
        <f t="shared" si="720"/>
        <v>0</v>
      </c>
      <c r="AM2058" s="204"/>
      <c r="AN2058" s="230" t="s">
        <v>41</v>
      </c>
      <c r="AO2058" s="231" t="s">
        <v>41</v>
      </c>
      <c r="AP2058" s="245" t="s">
        <v>41</v>
      </c>
      <c r="AQ2058" s="233" t="s">
        <v>41</v>
      </c>
      <c r="AR2058" s="234" t="s">
        <v>41</v>
      </c>
      <c r="AS2058" s="235"/>
      <c r="AT2058" s="236"/>
      <c r="AU2058" s="237"/>
      <c r="AV2058" s="238">
        <v>1046</v>
      </c>
      <c r="AW2058" s="239">
        <f>'[1]Nastavení cen'!$H$17</f>
        <v>390</v>
      </c>
      <c r="AX2058" s="240"/>
    </row>
    <row r="2059" spans="1:50" ht="17.25" hidden="1" customHeight="1" x14ac:dyDescent="0.3">
      <c r="A2059" s="213"/>
      <c r="B2059" s="214"/>
      <c r="C2059" s="215"/>
      <c r="D2059" s="186"/>
      <c r="E2059" s="184"/>
      <c r="F2059" s="185"/>
      <c r="G2059" s="186"/>
      <c r="H2059" s="186"/>
      <c r="I2059" s="187"/>
      <c r="J2059" s="188"/>
      <c r="K2059" s="216"/>
      <c r="L2059" s="186"/>
      <c r="M2059" s="186"/>
      <c r="N2059" s="187"/>
      <c r="O2059" s="191"/>
      <c r="P2059" s="481" t="s">
        <v>2042</v>
      </c>
      <c r="Q2059" s="218"/>
      <c r="R2059" s="219">
        <f t="shared" si="714"/>
        <v>0</v>
      </c>
      <c r="S2059" s="219">
        <f t="shared" si="715"/>
        <v>7</v>
      </c>
      <c r="T2059" s="195"/>
      <c r="U2059" s="196">
        <v>3</v>
      </c>
      <c r="V2059" s="89">
        <f t="shared" si="700"/>
        <v>0</v>
      </c>
      <c r="W2059" s="220" t="s">
        <v>2157</v>
      </c>
      <c r="X2059" s="221" t="s">
        <v>2177</v>
      </c>
      <c r="Y2059" s="222" t="s">
        <v>2178</v>
      </c>
      <c r="Z2059" s="199"/>
      <c r="AA2059" s="218"/>
      <c r="AB2059" s="223">
        <v>0</v>
      </c>
      <c r="AC2059" s="224" t="s">
        <v>40</v>
      </c>
      <c r="AD2059" s="225">
        <f t="shared" si="716"/>
        <v>5616</v>
      </c>
      <c r="AE2059" s="226">
        <f>CEILING(AD2059+AD2059*'[1]Nastavení cen'!$J$17,1)</f>
        <v>8200</v>
      </c>
      <c r="AF2059" s="226">
        <f t="shared" si="717"/>
        <v>0</v>
      </c>
      <c r="AG2059" s="241">
        <f>CEILING(AX2059+(AX2059*'[1]Nastavení cen'!$G$17),1)</f>
        <v>500</v>
      </c>
      <c r="AH2059" s="242">
        <f>CEILING(AG2059*'[1]Nastavení cen'!$K$17,1)+AG2059</f>
        <v>650</v>
      </c>
      <c r="AI2059" s="227">
        <f t="shared" ref="AI2059:AI2061" si="738">(AB2059*AH2059)</f>
        <v>0</v>
      </c>
      <c r="AJ2059" s="228">
        <f t="shared" si="719"/>
        <v>8850</v>
      </c>
      <c r="AK2059" s="218"/>
      <c r="AL2059" s="229">
        <f t="shared" si="720"/>
        <v>0</v>
      </c>
      <c r="AM2059" s="204"/>
      <c r="AN2059" s="230">
        <v>1</v>
      </c>
      <c r="AO2059" s="231">
        <f t="shared" ref="AO2059:AO2061" si="739">AB2059*AN2059</f>
        <v>0</v>
      </c>
      <c r="AP2059" s="232">
        <v>0.05</v>
      </c>
      <c r="AQ2059" s="233" t="s">
        <v>41</v>
      </c>
      <c r="AR2059" s="234">
        <f t="shared" ref="AR2059:AR2061" si="740">AO2059*AP2059</f>
        <v>0</v>
      </c>
      <c r="AS2059" s="235"/>
      <c r="AT2059" s="236"/>
      <c r="AU2059" s="237"/>
      <c r="AV2059" s="238">
        <v>864</v>
      </c>
      <c r="AW2059" s="239">
        <f>'[1]Nastavení cen'!$H$17</f>
        <v>390</v>
      </c>
      <c r="AX2059" s="240">
        <v>500</v>
      </c>
    </row>
    <row r="2060" spans="1:50" ht="17.25" hidden="1" customHeight="1" x14ac:dyDescent="0.3">
      <c r="A2060" s="213"/>
      <c r="B2060" s="214"/>
      <c r="C2060" s="215"/>
      <c r="D2060" s="186"/>
      <c r="E2060" s="184"/>
      <c r="F2060" s="185"/>
      <c r="G2060" s="186"/>
      <c r="H2060" s="186"/>
      <c r="I2060" s="187"/>
      <c r="J2060" s="188"/>
      <c r="K2060" s="216"/>
      <c r="L2060" s="186"/>
      <c r="M2060" s="186"/>
      <c r="N2060" s="187"/>
      <c r="O2060" s="191"/>
      <c r="P2060" s="481" t="s">
        <v>2042</v>
      </c>
      <c r="Q2060" s="218"/>
      <c r="R2060" s="219">
        <f t="shared" si="714"/>
        <v>0</v>
      </c>
      <c r="S2060" s="219">
        <f t="shared" si="715"/>
        <v>7</v>
      </c>
      <c r="T2060" s="195"/>
      <c r="U2060" s="196">
        <v>5</v>
      </c>
      <c r="V2060" s="89">
        <f t="shared" si="700"/>
        <v>0</v>
      </c>
      <c r="W2060" s="220" t="s">
        <v>2179</v>
      </c>
      <c r="X2060" s="221" t="s">
        <v>2180</v>
      </c>
      <c r="Y2060" s="222" t="s">
        <v>2181</v>
      </c>
      <c r="Z2060" s="199"/>
      <c r="AA2060" s="218"/>
      <c r="AB2060" s="223">
        <v>0</v>
      </c>
      <c r="AC2060" s="224" t="s">
        <v>40</v>
      </c>
      <c r="AD2060" s="225">
        <f t="shared" si="716"/>
        <v>3972</v>
      </c>
      <c r="AE2060" s="226">
        <f>CEILING(AD2060+AD2060*'[1]Nastavení cen'!$J$17,1)</f>
        <v>5800</v>
      </c>
      <c r="AF2060" s="226">
        <f t="shared" si="717"/>
        <v>0</v>
      </c>
      <c r="AG2060" s="227">
        <f>CEILING(AX2060+(AX2060*'[1]Nastavení cen'!$G$17),1)</f>
        <v>10000</v>
      </c>
      <c r="AH2060" s="227">
        <f>CEILING(AG2060*'[1]Nastavení cen'!$K$17,1)+AG2060</f>
        <v>13000</v>
      </c>
      <c r="AI2060" s="227">
        <f t="shared" si="738"/>
        <v>0</v>
      </c>
      <c r="AJ2060" s="228">
        <f t="shared" si="719"/>
        <v>18800</v>
      </c>
      <c r="AK2060" s="218"/>
      <c r="AL2060" s="229">
        <f t="shared" si="720"/>
        <v>0</v>
      </c>
      <c r="AM2060" s="204"/>
      <c r="AN2060" s="230">
        <v>20</v>
      </c>
      <c r="AO2060" s="231">
        <f t="shared" si="739"/>
        <v>0</v>
      </c>
      <c r="AP2060" s="232">
        <v>0.05</v>
      </c>
      <c r="AQ2060" s="233" t="s">
        <v>41</v>
      </c>
      <c r="AR2060" s="234">
        <f t="shared" si="740"/>
        <v>0</v>
      </c>
      <c r="AS2060" s="235"/>
      <c r="AT2060" s="236"/>
      <c r="AU2060" s="237"/>
      <c r="AV2060" s="238">
        <v>611</v>
      </c>
      <c r="AW2060" s="239">
        <f>'[1]Nastavení cen'!$H$17</f>
        <v>390</v>
      </c>
      <c r="AX2060" s="240">
        <v>10000</v>
      </c>
    </row>
    <row r="2061" spans="1:50" ht="17.25" hidden="1" customHeight="1" x14ac:dyDescent="0.3">
      <c r="A2061" s="213"/>
      <c r="B2061" s="214"/>
      <c r="C2061" s="215"/>
      <c r="D2061" s="186"/>
      <c r="E2061" s="184"/>
      <c r="F2061" s="185"/>
      <c r="G2061" s="186"/>
      <c r="H2061" s="186"/>
      <c r="I2061" s="187"/>
      <c r="J2061" s="188"/>
      <c r="K2061" s="216"/>
      <c r="L2061" s="186"/>
      <c r="M2061" s="186"/>
      <c r="N2061" s="187"/>
      <c r="O2061" s="191"/>
      <c r="P2061" s="481" t="s">
        <v>2042</v>
      </c>
      <c r="Q2061" s="218"/>
      <c r="R2061" s="219">
        <f t="shared" si="714"/>
        <v>0</v>
      </c>
      <c r="S2061" s="219">
        <f t="shared" si="715"/>
        <v>7</v>
      </c>
      <c r="T2061" s="195"/>
      <c r="U2061" s="196">
        <v>5</v>
      </c>
      <c r="V2061" s="89">
        <f t="shared" si="700"/>
        <v>0</v>
      </c>
      <c r="W2061" s="220" t="s">
        <v>2179</v>
      </c>
      <c r="X2061" s="221" t="s">
        <v>2180</v>
      </c>
      <c r="Y2061" s="222" t="s">
        <v>2182</v>
      </c>
      <c r="Z2061" s="199"/>
      <c r="AA2061" s="218"/>
      <c r="AB2061" s="223">
        <v>0</v>
      </c>
      <c r="AC2061" s="224" t="s">
        <v>40</v>
      </c>
      <c r="AD2061" s="225">
        <f t="shared" si="716"/>
        <v>3972</v>
      </c>
      <c r="AE2061" s="226">
        <f>CEILING(AD2061+AD2061*'[1]Nastavení cen'!$J$17,1)</f>
        <v>5800</v>
      </c>
      <c r="AF2061" s="226">
        <f t="shared" si="717"/>
        <v>0</v>
      </c>
      <c r="AG2061" s="227">
        <f>CEILING(AX2061+(AX2061*'[1]Nastavení cen'!$G$17),1)</f>
        <v>20000</v>
      </c>
      <c r="AH2061" s="227">
        <f>CEILING(AG2061*'[1]Nastavení cen'!$K$17,1)+AG2061</f>
        <v>26000</v>
      </c>
      <c r="AI2061" s="227">
        <f t="shared" si="738"/>
        <v>0</v>
      </c>
      <c r="AJ2061" s="228">
        <f t="shared" si="719"/>
        <v>31800</v>
      </c>
      <c r="AK2061" s="218"/>
      <c r="AL2061" s="229">
        <f t="shared" si="720"/>
        <v>0</v>
      </c>
      <c r="AM2061" s="204"/>
      <c r="AN2061" s="230">
        <v>20</v>
      </c>
      <c r="AO2061" s="231">
        <f t="shared" si="739"/>
        <v>0</v>
      </c>
      <c r="AP2061" s="232">
        <v>0.05</v>
      </c>
      <c r="AQ2061" s="233" t="s">
        <v>41</v>
      </c>
      <c r="AR2061" s="234">
        <f t="shared" si="740"/>
        <v>0</v>
      </c>
      <c r="AS2061" s="235"/>
      <c r="AT2061" s="236"/>
      <c r="AU2061" s="237"/>
      <c r="AV2061" s="238">
        <v>611</v>
      </c>
      <c r="AW2061" s="239">
        <f>'[1]Nastavení cen'!$H$17</f>
        <v>390</v>
      </c>
      <c r="AX2061" s="240">
        <v>20000</v>
      </c>
    </row>
    <row r="2062" spans="1:50" ht="17.25" hidden="1" customHeight="1" x14ac:dyDescent="0.3">
      <c r="A2062" s="213"/>
      <c r="B2062" s="214"/>
      <c r="C2062" s="215"/>
      <c r="D2062" s="186"/>
      <c r="E2062" s="184"/>
      <c r="F2062" s="185"/>
      <c r="G2062" s="186"/>
      <c r="H2062" s="186"/>
      <c r="I2062" s="187"/>
      <c r="J2062" s="188"/>
      <c r="K2062" s="216"/>
      <c r="L2062" s="186"/>
      <c r="M2062" s="186"/>
      <c r="N2062" s="187"/>
      <c r="O2062" s="191"/>
      <c r="P2062" s="481" t="s">
        <v>2042</v>
      </c>
      <c r="Q2062" s="218"/>
      <c r="R2062" s="219">
        <f t="shared" si="714"/>
        <v>0</v>
      </c>
      <c r="S2062" s="219">
        <f t="shared" si="715"/>
        <v>7</v>
      </c>
      <c r="T2062" s="195"/>
      <c r="U2062" s="196">
        <v>4</v>
      </c>
      <c r="V2062" s="89">
        <f t="shared" si="700"/>
        <v>0</v>
      </c>
      <c r="W2062" s="220" t="s">
        <v>2179</v>
      </c>
      <c r="X2062" s="221" t="s">
        <v>2180</v>
      </c>
      <c r="Y2062" s="222" t="s">
        <v>43</v>
      </c>
      <c r="Z2062" s="199"/>
      <c r="AA2062" s="218"/>
      <c r="AB2062" s="223">
        <v>0</v>
      </c>
      <c r="AC2062" s="224" t="s">
        <v>40</v>
      </c>
      <c r="AD2062" s="225">
        <f t="shared" si="716"/>
        <v>3972</v>
      </c>
      <c r="AE2062" s="226">
        <f>CEILING(AD2062+AD2062*'[1]Nastavení cen'!$J$17,1)</f>
        <v>5800</v>
      </c>
      <c r="AF2062" s="226">
        <f t="shared" si="717"/>
        <v>0</v>
      </c>
      <c r="AG2062" s="227"/>
      <c r="AH2062" s="227"/>
      <c r="AI2062" s="227"/>
      <c r="AJ2062" s="228">
        <f t="shared" si="719"/>
        <v>5800</v>
      </c>
      <c r="AK2062" s="218"/>
      <c r="AL2062" s="229">
        <f t="shared" si="720"/>
        <v>0</v>
      </c>
      <c r="AM2062" s="204"/>
      <c r="AN2062" s="230" t="s">
        <v>41</v>
      </c>
      <c r="AO2062" s="231" t="s">
        <v>41</v>
      </c>
      <c r="AP2062" s="245" t="s">
        <v>41</v>
      </c>
      <c r="AQ2062" s="233" t="s">
        <v>41</v>
      </c>
      <c r="AR2062" s="234" t="s">
        <v>41</v>
      </c>
      <c r="AS2062" s="235"/>
      <c r="AT2062" s="236"/>
      <c r="AU2062" s="237"/>
      <c r="AV2062" s="238">
        <v>611</v>
      </c>
      <c r="AW2062" s="239">
        <f>'[1]Nastavení cen'!$H$17</f>
        <v>390</v>
      </c>
      <c r="AX2062" s="240"/>
    </row>
    <row r="2063" spans="1:50" ht="17.25" hidden="1" customHeight="1" x14ac:dyDescent="0.3">
      <c r="A2063" s="213"/>
      <c r="B2063" s="214"/>
      <c r="C2063" s="215"/>
      <c r="D2063" s="186"/>
      <c r="E2063" s="184"/>
      <c r="F2063" s="185"/>
      <c r="G2063" s="186"/>
      <c r="H2063" s="186"/>
      <c r="I2063" s="187"/>
      <c r="J2063" s="188"/>
      <c r="K2063" s="216"/>
      <c r="L2063" s="186"/>
      <c r="M2063" s="186"/>
      <c r="N2063" s="187"/>
      <c r="O2063" s="191"/>
      <c r="P2063" s="481" t="s">
        <v>2042</v>
      </c>
      <c r="Q2063" s="218"/>
      <c r="R2063" s="219">
        <f t="shared" si="714"/>
        <v>0</v>
      </c>
      <c r="S2063" s="219">
        <f t="shared" si="715"/>
        <v>7</v>
      </c>
      <c r="T2063" s="195"/>
      <c r="U2063" s="196">
        <v>5</v>
      </c>
      <c r="V2063" s="89">
        <f t="shared" si="700"/>
        <v>0</v>
      </c>
      <c r="W2063" s="220" t="s">
        <v>2183</v>
      </c>
      <c r="X2063" s="221" t="s">
        <v>2184</v>
      </c>
      <c r="Y2063" s="222" t="s">
        <v>2185</v>
      </c>
      <c r="Z2063" s="199"/>
      <c r="AA2063" s="218"/>
      <c r="AB2063" s="223">
        <v>0</v>
      </c>
      <c r="AC2063" s="224" t="s">
        <v>40</v>
      </c>
      <c r="AD2063" s="225">
        <f t="shared" si="716"/>
        <v>3608</v>
      </c>
      <c r="AE2063" s="226">
        <f>CEILING(AD2063+AD2063*'[1]Nastavení cen'!$J$17,1)</f>
        <v>5268</v>
      </c>
      <c r="AF2063" s="226">
        <f t="shared" si="717"/>
        <v>0</v>
      </c>
      <c r="AG2063" s="227">
        <f>CEILING(AX2063+(AX2063*'[1]Nastavení cen'!$G$17),1)</f>
        <v>7000</v>
      </c>
      <c r="AH2063" s="227">
        <f>CEILING(AG2063*'[1]Nastavení cen'!$K$17,1)+AG2063</f>
        <v>9100</v>
      </c>
      <c r="AI2063" s="227">
        <f t="shared" ref="AI2063:AI2064" si="741">(AB2063*AH2063)</f>
        <v>0</v>
      </c>
      <c r="AJ2063" s="228">
        <f t="shared" si="719"/>
        <v>14368</v>
      </c>
      <c r="AK2063" s="218"/>
      <c r="AL2063" s="229">
        <f t="shared" si="720"/>
        <v>0</v>
      </c>
      <c r="AM2063" s="204"/>
      <c r="AN2063" s="230">
        <v>30</v>
      </c>
      <c r="AO2063" s="231">
        <f t="shared" ref="AO2063:AO2064" si="742">AB2063*AN2063</f>
        <v>0</v>
      </c>
      <c r="AP2063" s="232">
        <v>0.05</v>
      </c>
      <c r="AQ2063" s="233" t="s">
        <v>41</v>
      </c>
      <c r="AR2063" s="234">
        <f t="shared" ref="AR2063:AR2064" si="743">AO2063*AP2063</f>
        <v>0</v>
      </c>
      <c r="AS2063" s="235"/>
      <c r="AT2063" s="236"/>
      <c r="AU2063" s="237"/>
      <c r="AV2063" s="238">
        <v>555</v>
      </c>
      <c r="AW2063" s="239">
        <f>'[1]Nastavení cen'!$H$17</f>
        <v>390</v>
      </c>
      <c r="AX2063" s="240">
        <v>7000</v>
      </c>
    </row>
    <row r="2064" spans="1:50" ht="17.25" hidden="1" customHeight="1" x14ac:dyDescent="0.3">
      <c r="A2064" s="213"/>
      <c r="B2064" s="214"/>
      <c r="C2064" s="215"/>
      <c r="D2064" s="186"/>
      <c r="E2064" s="184"/>
      <c r="F2064" s="185"/>
      <c r="G2064" s="186"/>
      <c r="H2064" s="186"/>
      <c r="I2064" s="187"/>
      <c r="J2064" s="188"/>
      <c r="K2064" s="216"/>
      <c r="L2064" s="186"/>
      <c r="M2064" s="186"/>
      <c r="N2064" s="187"/>
      <c r="O2064" s="191"/>
      <c r="P2064" s="481" t="s">
        <v>2042</v>
      </c>
      <c r="Q2064" s="218"/>
      <c r="R2064" s="219">
        <f t="shared" si="714"/>
        <v>0</v>
      </c>
      <c r="S2064" s="219">
        <f t="shared" si="715"/>
        <v>7</v>
      </c>
      <c r="T2064" s="195"/>
      <c r="U2064" s="196">
        <v>5</v>
      </c>
      <c r="V2064" s="89">
        <f t="shared" si="700"/>
        <v>0</v>
      </c>
      <c r="W2064" s="220" t="s">
        <v>2183</v>
      </c>
      <c r="X2064" s="221" t="s">
        <v>2184</v>
      </c>
      <c r="Y2064" s="222" t="s">
        <v>2186</v>
      </c>
      <c r="Z2064" s="199"/>
      <c r="AA2064" s="218"/>
      <c r="AB2064" s="223">
        <v>0</v>
      </c>
      <c r="AC2064" s="224" t="s">
        <v>40</v>
      </c>
      <c r="AD2064" s="225">
        <f t="shared" si="716"/>
        <v>3608</v>
      </c>
      <c r="AE2064" s="226">
        <f>CEILING(AD2064+AD2064*'[1]Nastavení cen'!$J$17,1)</f>
        <v>5268</v>
      </c>
      <c r="AF2064" s="226">
        <f t="shared" si="717"/>
        <v>0</v>
      </c>
      <c r="AG2064" s="227">
        <f>CEILING(AX2064+(AX2064*'[1]Nastavení cen'!$G$17),1)</f>
        <v>14000</v>
      </c>
      <c r="AH2064" s="227">
        <f>CEILING(AG2064*'[1]Nastavení cen'!$K$17,1)+AG2064</f>
        <v>18200</v>
      </c>
      <c r="AI2064" s="227">
        <f t="shared" si="741"/>
        <v>0</v>
      </c>
      <c r="AJ2064" s="228">
        <f t="shared" si="719"/>
        <v>23468</v>
      </c>
      <c r="AK2064" s="218"/>
      <c r="AL2064" s="229">
        <f t="shared" si="720"/>
        <v>0</v>
      </c>
      <c r="AM2064" s="204"/>
      <c r="AN2064" s="230">
        <v>30</v>
      </c>
      <c r="AO2064" s="231">
        <f t="shared" si="742"/>
        <v>0</v>
      </c>
      <c r="AP2064" s="232">
        <v>0.05</v>
      </c>
      <c r="AQ2064" s="233" t="s">
        <v>41</v>
      </c>
      <c r="AR2064" s="234">
        <f t="shared" si="743"/>
        <v>0</v>
      </c>
      <c r="AS2064" s="235"/>
      <c r="AT2064" s="236"/>
      <c r="AU2064" s="237"/>
      <c r="AV2064" s="238">
        <v>555</v>
      </c>
      <c r="AW2064" s="239">
        <f>'[1]Nastavení cen'!$H$17</f>
        <v>390</v>
      </c>
      <c r="AX2064" s="240">
        <v>14000</v>
      </c>
    </row>
    <row r="2065" spans="1:50" ht="17.25" hidden="1" customHeight="1" x14ac:dyDescent="0.3">
      <c r="A2065" s="213"/>
      <c r="B2065" s="214"/>
      <c r="C2065" s="215"/>
      <c r="D2065" s="186"/>
      <c r="E2065" s="184"/>
      <c r="F2065" s="185"/>
      <c r="G2065" s="186"/>
      <c r="H2065" s="186"/>
      <c r="I2065" s="187"/>
      <c r="J2065" s="188"/>
      <c r="K2065" s="216"/>
      <c r="L2065" s="186"/>
      <c r="M2065" s="186"/>
      <c r="N2065" s="187"/>
      <c r="O2065" s="191"/>
      <c r="P2065" s="481" t="s">
        <v>2042</v>
      </c>
      <c r="Q2065" s="218"/>
      <c r="R2065" s="219">
        <f t="shared" si="714"/>
        <v>0</v>
      </c>
      <c r="S2065" s="219">
        <f t="shared" si="715"/>
        <v>7</v>
      </c>
      <c r="T2065" s="195"/>
      <c r="U2065" s="196">
        <v>4</v>
      </c>
      <c r="V2065" s="89">
        <f t="shared" si="700"/>
        <v>0</v>
      </c>
      <c r="W2065" s="220" t="s">
        <v>2183</v>
      </c>
      <c r="X2065" s="221" t="s">
        <v>2184</v>
      </c>
      <c r="Y2065" s="222" t="s">
        <v>43</v>
      </c>
      <c r="Z2065" s="199"/>
      <c r="AA2065" s="218"/>
      <c r="AB2065" s="223">
        <v>0</v>
      </c>
      <c r="AC2065" s="224" t="s">
        <v>40</v>
      </c>
      <c r="AD2065" s="225">
        <f t="shared" si="716"/>
        <v>3608</v>
      </c>
      <c r="AE2065" s="226">
        <f>CEILING(AD2065+AD2065*'[1]Nastavení cen'!$J$17,1)</f>
        <v>5268</v>
      </c>
      <c r="AF2065" s="226">
        <f t="shared" si="717"/>
        <v>0</v>
      </c>
      <c r="AG2065" s="227"/>
      <c r="AH2065" s="227"/>
      <c r="AI2065" s="227"/>
      <c r="AJ2065" s="228">
        <f t="shared" si="719"/>
        <v>5268</v>
      </c>
      <c r="AK2065" s="218"/>
      <c r="AL2065" s="229">
        <f t="shared" si="720"/>
        <v>0</v>
      </c>
      <c r="AM2065" s="204"/>
      <c r="AN2065" s="230" t="s">
        <v>41</v>
      </c>
      <c r="AO2065" s="231" t="s">
        <v>41</v>
      </c>
      <c r="AP2065" s="245" t="s">
        <v>41</v>
      </c>
      <c r="AQ2065" s="233" t="s">
        <v>41</v>
      </c>
      <c r="AR2065" s="234" t="s">
        <v>41</v>
      </c>
      <c r="AS2065" s="235"/>
      <c r="AT2065" s="236"/>
      <c r="AU2065" s="237"/>
      <c r="AV2065" s="238">
        <v>555</v>
      </c>
      <c r="AW2065" s="239">
        <f>'[1]Nastavení cen'!$H$17</f>
        <v>390</v>
      </c>
      <c r="AX2065" s="240"/>
    </row>
    <row r="2066" spans="1:50" ht="17.25" hidden="1" customHeight="1" x14ac:dyDescent="0.3">
      <c r="A2066" s="213"/>
      <c r="B2066" s="214"/>
      <c r="C2066" s="215"/>
      <c r="D2066" s="186"/>
      <c r="E2066" s="184"/>
      <c r="F2066" s="185"/>
      <c r="G2066" s="186"/>
      <c r="H2066" s="186"/>
      <c r="I2066" s="187"/>
      <c r="J2066" s="188"/>
      <c r="K2066" s="216"/>
      <c r="L2066" s="186"/>
      <c r="M2066" s="186"/>
      <c r="N2066" s="187"/>
      <c r="O2066" s="191"/>
      <c r="P2066" s="481" t="s">
        <v>2042</v>
      </c>
      <c r="Q2066" s="218"/>
      <c r="R2066" s="219">
        <f t="shared" si="714"/>
        <v>0</v>
      </c>
      <c r="S2066" s="219">
        <f t="shared" si="715"/>
        <v>7</v>
      </c>
      <c r="T2066" s="195"/>
      <c r="U2066" s="196">
        <v>5</v>
      </c>
      <c r="V2066" s="89">
        <f t="shared" si="700"/>
        <v>0</v>
      </c>
      <c r="W2066" s="220" t="s">
        <v>2187</v>
      </c>
      <c r="X2066" s="221" t="s">
        <v>2188</v>
      </c>
      <c r="Y2066" s="222" t="s">
        <v>2189</v>
      </c>
      <c r="Z2066" s="199"/>
      <c r="AA2066" s="218"/>
      <c r="AB2066" s="223">
        <v>0</v>
      </c>
      <c r="AC2066" s="224" t="s">
        <v>40</v>
      </c>
      <c r="AD2066" s="225">
        <f t="shared" si="716"/>
        <v>774</v>
      </c>
      <c r="AE2066" s="226">
        <f>CEILING(AD2066+AD2066*'[1]Nastavení cen'!$J$17,1)</f>
        <v>1131</v>
      </c>
      <c r="AF2066" s="226">
        <f t="shared" si="717"/>
        <v>0</v>
      </c>
      <c r="AG2066" s="227">
        <f>CEILING(AX2066+(AX2066*'[1]Nastavení cen'!$G$17),1)</f>
        <v>1000</v>
      </c>
      <c r="AH2066" s="227">
        <f>CEILING(AG2066*'[1]Nastavení cen'!$K$17,1)+AG2066</f>
        <v>1300</v>
      </c>
      <c r="AI2066" s="227">
        <f>(AB2066*AH2066)</f>
        <v>0</v>
      </c>
      <c r="AJ2066" s="228">
        <f t="shared" si="719"/>
        <v>2431</v>
      </c>
      <c r="AK2066" s="218"/>
      <c r="AL2066" s="229">
        <f t="shared" si="720"/>
        <v>0</v>
      </c>
      <c r="AM2066" s="204"/>
      <c r="AN2066" s="230">
        <v>0.2</v>
      </c>
      <c r="AO2066" s="231">
        <f>AB2066*AN2066</f>
        <v>0</v>
      </c>
      <c r="AP2066" s="232">
        <v>0.05</v>
      </c>
      <c r="AQ2066" s="233" t="s">
        <v>41</v>
      </c>
      <c r="AR2066" s="234">
        <f>AO2066*AP2066</f>
        <v>0</v>
      </c>
      <c r="AS2066" s="235"/>
      <c r="AT2066" s="236"/>
      <c r="AU2066" s="237"/>
      <c r="AV2066" s="238">
        <v>119</v>
      </c>
      <c r="AW2066" s="239">
        <f>'[1]Nastavení cen'!$H$17</f>
        <v>390</v>
      </c>
      <c r="AX2066" s="240">
        <v>1000</v>
      </c>
    </row>
    <row r="2067" spans="1:50" ht="17.25" hidden="1" customHeight="1" x14ac:dyDescent="0.3">
      <c r="A2067" s="213"/>
      <c r="B2067" s="214"/>
      <c r="C2067" s="215"/>
      <c r="D2067" s="186"/>
      <c r="E2067" s="184"/>
      <c r="F2067" s="185"/>
      <c r="G2067" s="186"/>
      <c r="H2067" s="186"/>
      <c r="I2067" s="187"/>
      <c r="J2067" s="188"/>
      <c r="K2067" s="216"/>
      <c r="L2067" s="186"/>
      <c r="M2067" s="186"/>
      <c r="N2067" s="187"/>
      <c r="O2067" s="191"/>
      <c r="P2067" s="481" t="s">
        <v>2042</v>
      </c>
      <c r="Q2067" s="218"/>
      <c r="R2067" s="219">
        <f t="shared" si="714"/>
        <v>0</v>
      </c>
      <c r="S2067" s="219">
        <f t="shared" si="715"/>
        <v>7</v>
      </c>
      <c r="T2067" s="195"/>
      <c r="U2067" s="196">
        <v>4</v>
      </c>
      <c r="V2067" s="89">
        <f t="shared" si="700"/>
        <v>0</v>
      </c>
      <c r="W2067" s="220" t="s">
        <v>2187</v>
      </c>
      <c r="X2067" s="221" t="s">
        <v>2188</v>
      </c>
      <c r="Y2067" s="222" t="s">
        <v>43</v>
      </c>
      <c r="Z2067" s="199"/>
      <c r="AA2067" s="218"/>
      <c r="AB2067" s="223">
        <v>0</v>
      </c>
      <c r="AC2067" s="224" t="s">
        <v>40</v>
      </c>
      <c r="AD2067" s="225">
        <f t="shared" si="716"/>
        <v>774</v>
      </c>
      <c r="AE2067" s="226">
        <f>CEILING(AD2067+AD2067*'[1]Nastavení cen'!$J$17,1)</f>
        <v>1131</v>
      </c>
      <c r="AF2067" s="226">
        <f t="shared" si="717"/>
        <v>0</v>
      </c>
      <c r="AG2067" s="227"/>
      <c r="AH2067" s="227"/>
      <c r="AI2067" s="227"/>
      <c r="AJ2067" s="228">
        <f t="shared" si="719"/>
        <v>1131</v>
      </c>
      <c r="AK2067" s="218"/>
      <c r="AL2067" s="229">
        <f t="shared" si="720"/>
        <v>0</v>
      </c>
      <c r="AM2067" s="204"/>
      <c r="AN2067" s="230" t="s">
        <v>41</v>
      </c>
      <c r="AO2067" s="231" t="s">
        <v>41</v>
      </c>
      <c r="AP2067" s="245" t="s">
        <v>41</v>
      </c>
      <c r="AQ2067" s="233" t="s">
        <v>41</v>
      </c>
      <c r="AR2067" s="234" t="s">
        <v>41</v>
      </c>
      <c r="AS2067" s="235"/>
      <c r="AT2067" s="236"/>
      <c r="AU2067" s="237"/>
      <c r="AV2067" s="238">
        <v>119</v>
      </c>
      <c r="AW2067" s="239">
        <f>'[1]Nastavení cen'!$H$17</f>
        <v>390</v>
      </c>
      <c r="AX2067" s="240"/>
    </row>
    <row r="2068" spans="1:50" ht="17.25" hidden="1" customHeight="1" x14ac:dyDescent="0.3">
      <c r="A2068" s="213"/>
      <c r="B2068" s="214"/>
      <c r="C2068" s="215"/>
      <c r="D2068" s="186"/>
      <c r="E2068" s="184"/>
      <c r="F2068" s="185"/>
      <c r="G2068" s="186"/>
      <c r="H2068" s="186"/>
      <c r="I2068" s="187"/>
      <c r="J2068" s="188"/>
      <c r="K2068" s="216"/>
      <c r="L2068" s="186"/>
      <c r="M2068" s="186"/>
      <c r="N2068" s="187"/>
      <c r="O2068" s="191"/>
      <c r="P2068" s="481" t="s">
        <v>2042</v>
      </c>
      <c r="Q2068" s="218"/>
      <c r="R2068" s="219">
        <f t="shared" si="714"/>
        <v>0</v>
      </c>
      <c r="S2068" s="219">
        <f t="shared" si="715"/>
        <v>7</v>
      </c>
      <c r="T2068" s="195"/>
      <c r="U2068" s="196">
        <v>2</v>
      </c>
      <c r="V2068" s="89">
        <f t="shared" si="700"/>
        <v>0</v>
      </c>
      <c r="W2068" s="220" t="s">
        <v>2190</v>
      </c>
      <c r="X2068" s="221" t="s">
        <v>2191</v>
      </c>
      <c r="Y2068" s="222" t="s">
        <v>2192</v>
      </c>
      <c r="Z2068" s="199"/>
      <c r="AA2068" s="218"/>
      <c r="AB2068" s="223">
        <v>0</v>
      </c>
      <c r="AC2068" s="224" t="s">
        <v>40</v>
      </c>
      <c r="AD2068" s="225">
        <f t="shared" si="716"/>
        <v>1086</v>
      </c>
      <c r="AE2068" s="226">
        <f>CEILING(AD2068+AD2068*'[1]Nastavení cen'!$J$17,1)</f>
        <v>1586</v>
      </c>
      <c r="AF2068" s="226">
        <f t="shared" si="717"/>
        <v>0</v>
      </c>
      <c r="AG2068" s="241">
        <f>CEILING(AX2068+(AX2068*'[1]Nastavení cen'!$G$17),1)</f>
        <v>2310</v>
      </c>
      <c r="AH2068" s="242">
        <f>CEILING(AG2068*'[1]Nastavení cen'!$K$17,1)+AG2068</f>
        <v>3003</v>
      </c>
      <c r="AI2068" s="242">
        <f t="shared" ref="AI2068:AI2102" si="744">(AB2068*AH2068)</f>
        <v>0</v>
      </c>
      <c r="AJ2068" s="228">
        <f t="shared" si="719"/>
        <v>4589</v>
      </c>
      <c r="AK2068" s="218"/>
      <c r="AL2068" s="229">
        <f t="shared" si="720"/>
        <v>0</v>
      </c>
      <c r="AM2068" s="204"/>
      <c r="AN2068" s="230">
        <v>10</v>
      </c>
      <c r="AO2068" s="231">
        <f t="shared" ref="AO2068:AO2102" si="745">AB2068*AN2068</f>
        <v>0</v>
      </c>
      <c r="AP2068" s="232">
        <v>0.05</v>
      </c>
      <c r="AQ2068" s="233" t="s">
        <v>41</v>
      </c>
      <c r="AR2068" s="234">
        <f t="shared" ref="AR2068:AR2102" si="746">AO2068*AP2068</f>
        <v>0</v>
      </c>
      <c r="AS2068" s="235"/>
      <c r="AT2068" s="236"/>
      <c r="AU2068" s="237"/>
      <c r="AV2068" s="238">
        <v>167</v>
      </c>
      <c r="AW2068" s="239">
        <f>'[1]Nastavení cen'!$H$17</f>
        <v>390</v>
      </c>
      <c r="AX2068" s="240">
        <v>2310</v>
      </c>
    </row>
    <row r="2069" spans="1:50" ht="17.25" hidden="1" customHeight="1" x14ac:dyDescent="0.3">
      <c r="A2069" s="213"/>
      <c r="B2069" s="214"/>
      <c r="C2069" s="215"/>
      <c r="D2069" s="186"/>
      <c r="E2069" s="184"/>
      <c r="F2069" s="185"/>
      <c r="G2069" s="186"/>
      <c r="H2069" s="186"/>
      <c r="I2069" s="187"/>
      <c r="J2069" s="188"/>
      <c r="K2069" s="216"/>
      <c r="L2069" s="186"/>
      <c r="M2069" s="186"/>
      <c r="N2069" s="187"/>
      <c r="O2069" s="191"/>
      <c r="P2069" s="481" t="s">
        <v>2042</v>
      </c>
      <c r="Q2069" s="218"/>
      <c r="R2069" s="219">
        <f t="shared" si="714"/>
        <v>0</v>
      </c>
      <c r="S2069" s="219">
        <f t="shared" si="715"/>
        <v>7</v>
      </c>
      <c r="T2069" s="195"/>
      <c r="U2069" s="196">
        <v>2</v>
      </c>
      <c r="V2069" s="89">
        <f t="shared" si="700"/>
        <v>0</v>
      </c>
      <c r="W2069" s="220" t="s">
        <v>2190</v>
      </c>
      <c r="X2069" s="221" t="s">
        <v>2191</v>
      </c>
      <c r="Y2069" s="222" t="s">
        <v>2193</v>
      </c>
      <c r="Z2069" s="199"/>
      <c r="AA2069" s="218"/>
      <c r="AB2069" s="223">
        <v>0</v>
      </c>
      <c r="AC2069" s="224" t="s">
        <v>40</v>
      </c>
      <c r="AD2069" s="225">
        <f t="shared" si="716"/>
        <v>1086</v>
      </c>
      <c r="AE2069" s="226">
        <f>CEILING(AD2069+AD2069*'[1]Nastavení cen'!$J$17,1)</f>
        <v>1586</v>
      </c>
      <c r="AF2069" s="226">
        <f t="shared" si="717"/>
        <v>0</v>
      </c>
      <c r="AG2069" s="241">
        <f>CEILING(AX2069+(AX2069*'[1]Nastavení cen'!$G$17),1)</f>
        <v>2739</v>
      </c>
      <c r="AH2069" s="242">
        <f>CEILING(AG2069*'[1]Nastavení cen'!$K$17,1)+AG2069</f>
        <v>3561</v>
      </c>
      <c r="AI2069" s="242">
        <f t="shared" si="744"/>
        <v>0</v>
      </c>
      <c r="AJ2069" s="228">
        <f t="shared" si="719"/>
        <v>5147</v>
      </c>
      <c r="AK2069" s="218"/>
      <c r="AL2069" s="229">
        <f t="shared" si="720"/>
        <v>0</v>
      </c>
      <c r="AM2069" s="204"/>
      <c r="AN2069" s="230">
        <v>10</v>
      </c>
      <c r="AO2069" s="231">
        <f t="shared" si="745"/>
        <v>0</v>
      </c>
      <c r="AP2069" s="232">
        <v>0.05</v>
      </c>
      <c r="AQ2069" s="233" t="s">
        <v>41</v>
      </c>
      <c r="AR2069" s="234">
        <f t="shared" si="746"/>
        <v>0</v>
      </c>
      <c r="AS2069" s="235"/>
      <c r="AT2069" s="236"/>
      <c r="AU2069" s="237"/>
      <c r="AV2069" s="238">
        <v>167</v>
      </c>
      <c r="AW2069" s="239">
        <f>'[1]Nastavení cen'!$H$17</f>
        <v>390</v>
      </c>
      <c r="AX2069" s="240">
        <v>2739</v>
      </c>
    </row>
    <row r="2070" spans="1:50" ht="17.25" hidden="1" customHeight="1" x14ac:dyDescent="0.3">
      <c r="A2070" s="213"/>
      <c r="B2070" s="214"/>
      <c r="C2070" s="215"/>
      <c r="D2070" s="186"/>
      <c r="E2070" s="184"/>
      <c r="F2070" s="185"/>
      <c r="G2070" s="186"/>
      <c r="H2070" s="186"/>
      <c r="I2070" s="187"/>
      <c r="J2070" s="188"/>
      <c r="K2070" s="216"/>
      <c r="L2070" s="186"/>
      <c r="M2070" s="186"/>
      <c r="N2070" s="187"/>
      <c r="O2070" s="191"/>
      <c r="P2070" s="481" t="s">
        <v>2042</v>
      </c>
      <c r="Q2070" s="218"/>
      <c r="R2070" s="219">
        <f t="shared" si="714"/>
        <v>0</v>
      </c>
      <c r="S2070" s="219">
        <f t="shared" si="715"/>
        <v>7</v>
      </c>
      <c r="T2070" s="195"/>
      <c r="U2070" s="196">
        <v>5</v>
      </c>
      <c r="V2070" s="89">
        <f t="shared" si="700"/>
        <v>0</v>
      </c>
      <c r="W2070" s="220" t="s">
        <v>2190</v>
      </c>
      <c r="X2070" s="221" t="s">
        <v>2191</v>
      </c>
      <c r="Y2070" s="222" t="s">
        <v>2194</v>
      </c>
      <c r="Z2070" s="199"/>
      <c r="AA2070" s="218"/>
      <c r="AB2070" s="223">
        <v>0</v>
      </c>
      <c r="AC2070" s="224" t="s">
        <v>40</v>
      </c>
      <c r="AD2070" s="225">
        <f t="shared" si="716"/>
        <v>1086</v>
      </c>
      <c r="AE2070" s="226">
        <f>CEILING(AD2070+AD2070*'[1]Nastavení cen'!$J$17,1)</f>
        <v>1586</v>
      </c>
      <c r="AF2070" s="226">
        <f t="shared" si="717"/>
        <v>0</v>
      </c>
      <c r="AG2070" s="227">
        <f>CEILING(AX2070+(AX2070*'[1]Nastavení cen'!$G$17),1)</f>
        <v>2500</v>
      </c>
      <c r="AH2070" s="227">
        <f>CEILING(AG2070*'[1]Nastavení cen'!$K$17,1)+AG2070</f>
        <v>3250</v>
      </c>
      <c r="AI2070" s="227">
        <f t="shared" si="744"/>
        <v>0</v>
      </c>
      <c r="AJ2070" s="228">
        <f t="shared" si="719"/>
        <v>4836</v>
      </c>
      <c r="AK2070" s="218"/>
      <c r="AL2070" s="229">
        <f t="shared" si="720"/>
        <v>0</v>
      </c>
      <c r="AM2070" s="204"/>
      <c r="AN2070" s="230">
        <v>10</v>
      </c>
      <c r="AO2070" s="231">
        <f t="shared" si="745"/>
        <v>0</v>
      </c>
      <c r="AP2070" s="232">
        <v>0.05</v>
      </c>
      <c r="AQ2070" s="233" t="s">
        <v>41</v>
      </c>
      <c r="AR2070" s="234">
        <f t="shared" si="746"/>
        <v>0</v>
      </c>
      <c r="AS2070" s="235"/>
      <c r="AT2070" s="236"/>
      <c r="AU2070" s="237"/>
      <c r="AV2070" s="238">
        <v>167</v>
      </c>
      <c r="AW2070" s="239">
        <f>'[1]Nastavení cen'!$H$17</f>
        <v>390</v>
      </c>
      <c r="AX2070" s="240">
        <v>2500</v>
      </c>
    </row>
    <row r="2071" spans="1:50" ht="17.25" hidden="1" customHeight="1" x14ac:dyDescent="0.3">
      <c r="A2071" s="213"/>
      <c r="B2071" s="214"/>
      <c r="C2071" s="215"/>
      <c r="D2071" s="186"/>
      <c r="E2071" s="184"/>
      <c r="F2071" s="185"/>
      <c r="G2071" s="186"/>
      <c r="H2071" s="186"/>
      <c r="I2071" s="187"/>
      <c r="J2071" s="188"/>
      <c r="K2071" s="216"/>
      <c r="L2071" s="186"/>
      <c r="M2071" s="186"/>
      <c r="N2071" s="187"/>
      <c r="O2071" s="191"/>
      <c r="P2071" s="481" t="s">
        <v>2042</v>
      </c>
      <c r="Q2071" s="218"/>
      <c r="R2071" s="219">
        <f t="shared" si="714"/>
        <v>0</v>
      </c>
      <c r="S2071" s="219">
        <f t="shared" si="715"/>
        <v>7</v>
      </c>
      <c r="T2071" s="195"/>
      <c r="U2071" s="196">
        <v>5</v>
      </c>
      <c r="V2071" s="89">
        <f t="shared" si="700"/>
        <v>0</v>
      </c>
      <c r="W2071" s="220" t="s">
        <v>2190</v>
      </c>
      <c r="X2071" s="221" t="s">
        <v>2191</v>
      </c>
      <c r="Y2071" s="222" t="s">
        <v>2195</v>
      </c>
      <c r="Z2071" s="199"/>
      <c r="AA2071" s="218"/>
      <c r="AB2071" s="223">
        <v>0</v>
      </c>
      <c r="AC2071" s="224" t="s">
        <v>40</v>
      </c>
      <c r="AD2071" s="225">
        <f t="shared" si="716"/>
        <v>1086</v>
      </c>
      <c r="AE2071" s="226">
        <f>CEILING(AD2071+AD2071*'[1]Nastavení cen'!$J$17,1)</f>
        <v>1586</v>
      </c>
      <c r="AF2071" s="226">
        <f t="shared" si="717"/>
        <v>0</v>
      </c>
      <c r="AG2071" s="227">
        <f>CEILING(AX2071+(AX2071*'[1]Nastavení cen'!$G$17),1)</f>
        <v>5000</v>
      </c>
      <c r="AH2071" s="227">
        <f>CEILING(AG2071*'[1]Nastavení cen'!$K$17,1)+AG2071</f>
        <v>6500</v>
      </c>
      <c r="AI2071" s="227">
        <f t="shared" si="744"/>
        <v>0</v>
      </c>
      <c r="AJ2071" s="228">
        <f t="shared" si="719"/>
        <v>8086</v>
      </c>
      <c r="AK2071" s="218"/>
      <c r="AL2071" s="229">
        <f t="shared" si="720"/>
        <v>0</v>
      </c>
      <c r="AM2071" s="204"/>
      <c r="AN2071" s="230">
        <v>10</v>
      </c>
      <c r="AO2071" s="231">
        <f t="shared" si="745"/>
        <v>0</v>
      </c>
      <c r="AP2071" s="232">
        <v>0.05</v>
      </c>
      <c r="AQ2071" s="233" t="s">
        <v>41</v>
      </c>
      <c r="AR2071" s="234">
        <f t="shared" si="746"/>
        <v>0</v>
      </c>
      <c r="AS2071" s="235"/>
      <c r="AT2071" s="236"/>
      <c r="AU2071" s="237"/>
      <c r="AV2071" s="238">
        <v>167</v>
      </c>
      <c r="AW2071" s="239">
        <f>'[1]Nastavení cen'!$H$17</f>
        <v>390</v>
      </c>
      <c r="AX2071" s="240">
        <v>5000</v>
      </c>
    </row>
    <row r="2072" spans="1:50" ht="17.25" hidden="1" customHeight="1" x14ac:dyDescent="0.3">
      <c r="A2072" s="213"/>
      <c r="B2072" s="214"/>
      <c r="C2072" s="215"/>
      <c r="D2072" s="186"/>
      <c r="E2072" s="184"/>
      <c r="F2072" s="185"/>
      <c r="G2072" s="186"/>
      <c r="H2072" s="186"/>
      <c r="I2072" s="187"/>
      <c r="J2072" s="188"/>
      <c r="K2072" s="216"/>
      <c r="L2072" s="186"/>
      <c r="M2072" s="186"/>
      <c r="N2072" s="187"/>
      <c r="O2072" s="191"/>
      <c r="P2072" s="481" t="s">
        <v>2042</v>
      </c>
      <c r="Q2072" s="218"/>
      <c r="R2072" s="219">
        <f t="shared" si="714"/>
        <v>0</v>
      </c>
      <c r="S2072" s="219">
        <f t="shared" si="715"/>
        <v>7</v>
      </c>
      <c r="T2072" s="195"/>
      <c r="U2072" s="196">
        <v>5</v>
      </c>
      <c r="V2072" s="89">
        <f t="shared" si="700"/>
        <v>0</v>
      </c>
      <c r="W2072" s="220" t="s">
        <v>2190</v>
      </c>
      <c r="X2072" s="221" t="s">
        <v>2191</v>
      </c>
      <c r="Y2072" s="222" t="s">
        <v>2196</v>
      </c>
      <c r="Z2072" s="199"/>
      <c r="AA2072" s="218"/>
      <c r="AB2072" s="223">
        <v>0</v>
      </c>
      <c r="AC2072" s="224" t="s">
        <v>40</v>
      </c>
      <c r="AD2072" s="225">
        <f t="shared" si="716"/>
        <v>949</v>
      </c>
      <c r="AE2072" s="226">
        <f>CEILING(AD2072+AD2072*'[1]Nastavení cen'!$J$17,1)</f>
        <v>1386</v>
      </c>
      <c r="AF2072" s="226">
        <f t="shared" si="717"/>
        <v>0</v>
      </c>
      <c r="AG2072" s="227">
        <f>CEILING(AX2072+(AX2072*'[1]Nastavení cen'!$G$17),1)</f>
        <v>1000</v>
      </c>
      <c r="AH2072" s="227">
        <f>CEILING(AG2072*'[1]Nastavení cen'!$K$17,1)+AG2072</f>
        <v>1300</v>
      </c>
      <c r="AI2072" s="227">
        <f t="shared" si="744"/>
        <v>0</v>
      </c>
      <c r="AJ2072" s="228">
        <f t="shared" si="719"/>
        <v>2686</v>
      </c>
      <c r="AK2072" s="218"/>
      <c r="AL2072" s="229">
        <f t="shared" si="720"/>
        <v>0</v>
      </c>
      <c r="AM2072" s="204"/>
      <c r="AN2072" s="230">
        <v>10</v>
      </c>
      <c r="AO2072" s="231">
        <f t="shared" si="745"/>
        <v>0</v>
      </c>
      <c r="AP2072" s="232">
        <v>0.05</v>
      </c>
      <c r="AQ2072" s="233" t="s">
        <v>41</v>
      </c>
      <c r="AR2072" s="234">
        <f t="shared" si="746"/>
        <v>0</v>
      </c>
      <c r="AS2072" s="235"/>
      <c r="AT2072" s="236"/>
      <c r="AU2072" s="237"/>
      <c r="AV2072" s="238">
        <v>146</v>
      </c>
      <c r="AW2072" s="239">
        <f>'[1]Nastavení cen'!$H$17</f>
        <v>390</v>
      </c>
      <c r="AX2072" s="240">
        <v>1000</v>
      </c>
    </row>
    <row r="2073" spans="1:50" ht="17.25" hidden="1" customHeight="1" x14ac:dyDescent="0.3">
      <c r="A2073" s="213"/>
      <c r="B2073" s="214"/>
      <c r="C2073" s="215"/>
      <c r="D2073" s="186"/>
      <c r="E2073" s="184"/>
      <c r="F2073" s="185"/>
      <c r="G2073" s="186"/>
      <c r="H2073" s="186"/>
      <c r="I2073" s="187"/>
      <c r="J2073" s="188"/>
      <c r="K2073" s="216"/>
      <c r="L2073" s="186"/>
      <c r="M2073" s="186"/>
      <c r="N2073" s="187"/>
      <c r="O2073" s="191"/>
      <c r="P2073" s="481" t="s">
        <v>2042</v>
      </c>
      <c r="Q2073" s="218"/>
      <c r="R2073" s="219">
        <f t="shared" si="714"/>
        <v>0</v>
      </c>
      <c r="S2073" s="219">
        <f t="shared" si="715"/>
        <v>7</v>
      </c>
      <c r="T2073" s="195"/>
      <c r="U2073" s="196">
        <v>5</v>
      </c>
      <c r="V2073" s="89">
        <f t="shared" si="700"/>
        <v>0</v>
      </c>
      <c r="W2073" s="220" t="s">
        <v>2190</v>
      </c>
      <c r="X2073" s="221" t="s">
        <v>2191</v>
      </c>
      <c r="Y2073" s="222" t="s">
        <v>2197</v>
      </c>
      <c r="Z2073" s="199"/>
      <c r="AA2073" s="218"/>
      <c r="AB2073" s="223">
        <v>0</v>
      </c>
      <c r="AC2073" s="224" t="s">
        <v>40</v>
      </c>
      <c r="AD2073" s="225">
        <f t="shared" si="716"/>
        <v>949</v>
      </c>
      <c r="AE2073" s="226">
        <f>CEILING(AD2073+AD2073*'[1]Nastavení cen'!$J$17,1)</f>
        <v>1386</v>
      </c>
      <c r="AF2073" s="226">
        <f t="shared" si="717"/>
        <v>0</v>
      </c>
      <c r="AG2073" s="227">
        <f>CEILING(AX2073+(AX2073*'[1]Nastavení cen'!$G$17),1)</f>
        <v>2000</v>
      </c>
      <c r="AH2073" s="227">
        <f>CEILING(AG2073*'[1]Nastavení cen'!$K$17,1)+AG2073</f>
        <v>2600</v>
      </c>
      <c r="AI2073" s="227">
        <f t="shared" si="744"/>
        <v>0</v>
      </c>
      <c r="AJ2073" s="228">
        <f t="shared" si="719"/>
        <v>3986</v>
      </c>
      <c r="AK2073" s="218"/>
      <c r="AL2073" s="229">
        <f t="shared" si="720"/>
        <v>0</v>
      </c>
      <c r="AM2073" s="204"/>
      <c r="AN2073" s="230">
        <v>10</v>
      </c>
      <c r="AO2073" s="231">
        <f t="shared" si="745"/>
        <v>0</v>
      </c>
      <c r="AP2073" s="232">
        <v>0.05</v>
      </c>
      <c r="AQ2073" s="233" t="s">
        <v>41</v>
      </c>
      <c r="AR2073" s="234">
        <f t="shared" si="746"/>
        <v>0</v>
      </c>
      <c r="AS2073" s="235"/>
      <c r="AT2073" s="236"/>
      <c r="AU2073" s="237"/>
      <c r="AV2073" s="238">
        <v>146</v>
      </c>
      <c r="AW2073" s="239">
        <f>'[1]Nastavení cen'!$H$17</f>
        <v>390</v>
      </c>
      <c r="AX2073" s="240">
        <v>2000</v>
      </c>
    </row>
    <row r="2074" spans="1:50" ht="17.25" hidden="1" customHeight="1" x14ac:dyDescent="0.3">
      <c r="A2074" s="213"/>
      <c r="B2074" s="214"/>
      <c r="C2074" s="215"/>
      <c r="D2074" s="186"/>
      <c r="E2074" s="184"/>
      <c r="F2074" s="185"/>
      <c r="G2074" s="186"/>
      <c r="H2074" s="186"/>
      <c r="I2074" s="187"/>
      <c r="J2074" s="188"/>
      <c r="K2074" s="216"/>
      <c r="L2074" s="186"/>
      <c r="M2074" s="186"/>
      <c r="N2074" s="187"/>
      <c r="O2074" s="191"/>
      <c r="P2074" s="481" t="s">
        <v>2042</v>
      </c>
      <c r="Q2074" s="218"/>
      <c r="R2074" s="219">
        <f t="shared" si="714"/>
        <v>0</v>
      </c>
      <c r="S2074" s="219">
        <f t="shared" si="715"/>
        <v>7</v>
      </c>
      <c r="T2074" s="195"/>
      <c r="U2074" s="196">
        <v>5</v>
      </c>
      <c r="V2074" s="89">
        <f t="shared" si="700"/>
        <v>0</v>
      </c>
      <c r="W2074" s="220" t="s">
        <v>2190</v>
      </c>
      <c r="X2074" s="221" t="s">
        <v>2191</v>
      </c>
      <c r="Y2074" s="222" t="s">
        <v>2198</v>
      </c>
      <c r="Z2074" s="199"/>
      <c r="AA2074" s="218"/>
      <c r="AB2074" s="223">
        <v>0</v>
      </c>
      <c r="AC2074" s="224" t="s">
        <v>40</v>
      </c>
      <c r="AD2074" s="225">
        <f t="shared" si="716"/>
        <v>1086</v>
      </c>
      <c r="AE2074" s="226">
        <f>CEILING(AD2074+AD2074*'[1]Nastavení cen'!$J$17,1)</f>
        <v>1586</v>
      </c>
      <c r="AF2074" s="226">
        <f t="shared" si="717"/>
        <v>0</v>
      </c>
      <c r="AG2074" s="227">
        <f>CEILING(AX2074+(AX2074*'[1]Nastavení cen'!$G$17),1)</f>
        <v>2500</v>
      </c>
      <c r="AH2074" s="227">
        <f>CEILING(AG2074*'[1]Nastavení cen'!$K$17,1)+AG2074</f>
        <v>3250</v>
      </c>
      <c r="AI2074" s="227">
        <f t="shared" si="744"/>
        <v>0</v>
      </c>
      <c r="AJ2074" s="228">
        <f t="shared" si="719"/>
        <v>4836</v>
      </c>
      <c r="AK2074" s="218"/>
      <c r="AL2074" s="229">
        <f t="shared" si="720"/>
        <v>0</v>
      </c>
      <c r="AM2074" s="204"/>
      <c r="AN2074" s="230">
        <v>10</v>
      </c>
      <c r="AO2074" s="231">
        <f t="shared" si="745"/>
        <v>0</v>
      </c>
      <c r="AP2074" s="232">
        <v>0.05</v>
      </c>
      <c r="AQ2074" s="233" t="s">
        <v>41</v>
      </c>
      <c r="AR2074" s="234">
        <f t="shared" si="746"/>
        <v>0</v>
      </c>
      <c r="AS2074" s="235"/>
      <c r="AT2074" s="236"/>
      <c r="AU2074" s="237"/>
      <c r="AV2074" s="238">
        <v>167</v>
      </c>
      <c r="AW2074" s="239">
        <f>'[1]Nastavení cen'!$H$17</f>
        <v>390</v>
      </c>
      <c r="AX2074" s="240">
        <v>2500</v>
      </c>
    </row>
    <row r="2075" spans="1:50" ht="17.25" hidden="1" customHeight="1" x14ac:dyDescent="0.3">
      <c r="A2075" s="213"/>
      <c r="B2075" s="214"/>
      <c r="C2075" s="215"/>
      <c r="D2075" s="186"/>
      <c r="E2075" s="184"/>
      <c r="F2075" s="185"/>
      <c r="G2075" s="186"/>
      <c r="H2075" s="186"/>
      <c r="I2075" s="187"/>
      <c r="J2075" s="188"/>
      <c r="K2075" s="216"/>
      <c r="L2075" s="186"/>
      <c r="M2075" s="186"/>
      <c r="N2075" s="187"/>
      <c r="O2075" s="191"/>
      <c r="P2075" s="481" t="s">
        <v>2042</v>
      </c>
      <c r="Q2075" s="218"/>
      <c r="R2075" s="219">
        <f t="shared" si="714"/>
        <v>0</v>
      </c>
      <c r="S2075" s="219">
        <f t="shared" si="715"/>
        <v>7</v>
      </c>
      <c r="T2075" s="195"/>
      <c r="U2075" s="196">
        <v>5</v>
      </c>
      <c r="V2075" s="89">
        <f t="shared" si="700"/>
        <v>0</v>
      </c>
      <c r="W2075" s="220" t="s">
        <v>2190</v>
      </c>
      <c r="X2075" s="221" t="s">
        <v>2191</v>
      </c>
      <c r="Y2075" s="222" t="s">
        <v>2199</v>
      </c>
      <c r="Z2075" s="199"/>
      <c r="AA2075" s="218"/>
      <c r="AB2075" s="223">
        <v>0</v>
      </c>
      <c r="AC2075" s="224" t="s">
        <v>40</v>
      </c>
      <c r="AD2075" s="225">
        <f t="shared" si="716"/>
        <v>1086</v>
      </c>
      <c r="AE2075" s="226">
        <f>CEILING(AD2075+AD2075*'[1]Nastavení cen'!$J$17,1)</f>
        <v>1586</v>
      </c>
      <c r="AF2075" s="226">
        <f t="shared" si="717"/>
        <v>0</v>
      </c>
      <c r="AG2075" s="227">
        <f>CEILING(AX2075+(AX2075*'[1]Nastavení cen'!$G$17),1)</f>
        <v>5000</v>
      </c>
      <c r="AH2075" s="227">
        <f>CEILING(AG2075*'[1]Nastavení cen'!$K$17,1)+AG2075</f>
        <v>6500</v>
      </c>
      <c r="AI2075" s="227">
        <f t="shared" si="744"/>
        <v>0</v>
      </c>
      <c r="AJ2075" s="228">
        <f t="shared" si="719"/>
        <v>8086</v>
      </c>
      <c r="AK2075" s="218"/>
      <c r="AL2075" s="229">
        <f t="shared" si="720"/>
        <v>0</v>
      </c>
      <c r="AM2075" s="204"/>
      <c r="AN2075" s="230">
        <v>10</v>
      </c>
      <c r="AO2075" s="231">
        <f t="shared" si="745"/>
        <v>0</v>
      </c>
      <c r="AP2075" s="232">
        <v>0.05</v>
      </c>
      <c r="AQ2075" s="233" t="s">
        <v>41</v>
      </c>
      <c r="AR2075" s="234">
        <f t="shared" si="746"/>
        <v>0</v>
      </c>
      <c r="AS2075" s="235"/>
      <c r="AT2075" s="236"/>
      <c r="AU2075" s="237"/>
      <c r="AV2075" s="238">
        <v>167</v>
      </c>
      <c r="AW2075" s="239">
        <f>'[1]Nastavení cen'!$H$17</f>
        <v>390</v>
      </c>
      <c r="AX2075" s="240">
        <v>5000</v>
      </c>
    </row>
    <row r="2076" spans="1:50" ht="17.25" hidden="1" customHeight="1" x14ac:dyDescent="0.3">
      <c r="A2076" s="213"/>
      <c r="B2076" s="214"/>
      <c r="C2076" s="215"/>
      <c r="D2076" s="186"/>
      <c r="E2076" s="184"/>
      <c r="F2076" s="185"/>
      <c r="G2076" s="186"/>
      <c r="H2076" s="186"/>
      <c r="I2076" s="187"/>
      <c r="J2076" s="188"/>
      <c r="K2076" s="216"/>
      <c r="L2076" s="186"/>
      <c r="M2076" s="186"/>
      <c r="N2076" s="187"/>
      <c r="O2076" s="191"/>
      <c r="P2076" s="481" t="s">
        <v>2042</v>
      </c>
      <c r="Q2076" s="218"/>
      <c r="R2076" s="219">
        <f t="shared" si="714"/>
        <v>0</v>
      </c>
      <c r="S2076" s="219">
        <f t="shared" si="715"/>
        <v>7</v>
      </c>
      <c r="T2076" s="195"/>
      <c r="U2076" s="196">
        <v>5</v>
      </c>
      <c r="V2076" s="89">
        <f t="shared" si="700"/>
        <v>0</v>
      </c>
      <c r="W2076" s="220" t="s">
        <v>2190</v>
      </c>
      <c r="X2076" s="221" t="s">
        <v>2191</v>
      </c>
      <c r="Y2076" s="222" t="s">
        <v>2200</v>
      </c>
      <c r="Z2076" s="199"/>
      <c r="AA2076" s="218"/>
      <c r="AB2076" s="223">
        <v>0</v>
      </c>
      <c r="AC2076" s="224" t="s">
        <v>40</v>
      </c>
      <c r="AD2076" s="225">
        <f t="shared" si="716"/>
        <v>1229</v>
      </c>
      <c r="AE2076" s="226">
        <f>CEILING(AD2076+AD2076*'[1]Nastavení cen'!$J$17,1)</f>
        <v>1795</v>
      </c>
      <c r="AF2076" s="226">
        <f t="shared" si="717"/>
        <v>0</v>
      </c>
      <c r="AG2076" s="227">
        <f>CEILING(AX2076+(AX2076*'[1]Nastavení cen'!$G$17),1)</f>
        <v>4000</v>
      </c>
      <c r="AH2076" s="227">
        <f>CEILING(AG2076*'[1]Nastavení cen'!$K$17,1)+AG2076</f>
        <v>5200</v>
      </c>
      <c r="AI2076" s="227">
        <f t="shared" si="744"/>
        <v>0</v>
      </c>
      <c r="AJ2076" s="228">
        <f t="shared" si="719"/>
        <v>6995</v>
      </c>
      <c r="AK2076" s="218"/>
      <c r="AL2076" s="229">
        <f t="shared" si="720"/>
        <v>0</v>
      </c>
      <c r="AM2076" s="204"/>
      <c r="AN2076" s="230">
        <v>10</v>
      </c>
      <c r="AO2076" s="231">
        <f t="shared" si="745"/>
        <v>0</v>
      </c>
      <c r="AP2076" s="232">
        <v>0.05</v>
      </c>
      <c r="AQ2076" s="233" t="s">
        <v>41</v>
      </c>
      <c r="AR2076" s="234">
        <f t="shared" si="746"/>
        <v>0</v>
      </c>
      <c r="AS2076" s="235"/>
      <c r="AT2076" s="236"/>
      <c r="AU2076" s="237"/>
      <c r="AV2076" s="238">
        <v>189</v>
      </c>
      <c r="AW2076" s="239">
        <f>'[1]Nastavení cen'!$H$17</f>
        <v>390</v>
      </c>
      <c r="AX2076" s="240">
        <v>4000</v>
      </c>
    </row>
    <row r="2077" spans="1:50" ht="17.25" hidden="1" customHeight="1" x14ac:dyDescent="0.3">
      <c r="A2077" s="213"/>
      <c r="B2077" s="214"/>
      <c r="C2077" s="215"/>
      <c r="D2077" s="186"/>
      <c r="E2077" s="184"/>
      <c r="F2077" s="185"/>
      <c r="G2077" s="186"/>
      <c r="H2077" s="186"/>
      <c r="I2077" s="187"/>
      <c r="J2077" s="188"/>
      <c r="K2077" s="216"/>
      <c r="L2077" s="186"/>
      <c r="M2077" s="186"/>
      <c r="N2077" s="187"/>
      <c r="O2077" s="191"/>
      <c r="P2077" s="481" t="s">
        <v>2042</v>
      </c>
      <c r="Q2077" s="218"/>
      <c r="R2077" s="219">
        <f t="shared" si="714"/>
        <v>0</v>
      </c>
      <c r="S2077" s="219">
        <f t="shared" si="715"/>
        <v>7</v>
      </c>
      <c r="T2077" s="195"/>
      <c r="U2077" s="196">
        <v>5</v>
      </c>
      <c r="V2077" s="89">
        <f t="shared" si="700"/>
        <v>0</v>
      </c>
      <c r="W2077" s="220" t="s">
        <v>2190</v>
      </c>
      <c r="X2077" s="221" t="s">
        <v>2191</v>
      </c>
      <c r="Y2077" s="222" t="s">
        <v>2201</v>
      </c>
      <c r="Z2077" s="199"/>
      <c r="AA2077" s="218"/>
      <c r="AB2077" s="223">
        <v>0</v>
      </c>
      <c r="AC2077" s="224" t="s">
        <v>40</v>
      </c>
      <c r="AD2077" s="225">
        <f t="shared" si="716"/>
        <v>1229</v>
      </c>
      <c r="AE2077" s="226">
        <f>CEILING(AD2077+AD2077*'[1]Nastavení cen'!$J$17,1)</f>
        <v>1795</v>
      </c>
      <c r="AF2077" s="226">
        <f t="shared" si="717"/>
        <v>0</v>
      </c>
      <c r="AG2077" s="227">
        <f>CEILING(AX2077+(AX2077*'[1]Nastavení cen'!$G$17),1)</f>
        <v>8000</v>
      </c>
      <c r="AH2077" s="227">
        <f>CEILING(AG2077*'[1]Nastavení cen'!$K$17,1)+AG2077</f>
        <v>10400</v>
      </c>
      <c r="AI2077" s="227">
        <f t="shared" si="744"/>
        <v>0</v>
      </c>
      <c r="AJ2077" s="228">
        <f t="shared" si="719"/>
        <v>12195</v>
      </c>
      <c r="AK2077" s="218"/>
      <c r="AL2077" s="229">
        <f t="shared" si="720"/>
        <v>0</v>
      </c>
      <c r="AM2077" s="204"/>
      <c r="AN2077" s="230">
        <v>10</v>
      </c>
      <c r="AO2077" s="231">
        <f t="shared" si="745"/>
        <v>0</v>
      </c>
      <c r="AP2077" s="232">
        <v>0.05</v>
      </c>
      <c r="AQ2077" s="233" t="s">
        <v>41</v>
      </c>
      <c r="AR2077" s="234">
        <f t="shared" si="746"/>
        <v>0</v>
      </c>
      <c r="AS2077" s="235"/>
      <c r="AT2077" s="236"/>
      <c r="AU2077" s="237"/>
      <c r="AV2077" s="238">
        <v>189</v>
      </c>
      <c r="AW2077" s="239">
        <f>'[1]Nastavení cen'!$H$17</f>
        <v>390</v>
      </c>
      <c r="AX2077" s="240">
        <v>8000</v>
      </c>
    </row>
    <row r="2078" spans="1:50" ht="17.25" hidden="1" customHeight="1" x14ac:dyDescent="0.3">
      <c r="A2078" s="213"/>
      <c r="B2078" s="214"/>
      <c r="C2078" s="215"/>
      <c r="D2078" s="186"/>
      <c r="E2078" s="184"/>
      <c r="F2078" s="185"/>
      <c r="G2078" s="186"/>
      <c r="H2078" s="186"/>
      <c r="I2078" s="187"/>
      <c r="J2078" s="188"/>
      <c r="K2078" s="216"/>
      <c r="L2078" s="186"/>
      <c r="M2078" s="186"/>
      <c r="N2078" s="187"/>
      <c r="O2078" s="191"/>
      <c r="P2078" s="481" t="s">
        <v>2042</v>
      </c>
      <c r="Q2078" s="218"/>
      <c r="R2078" s="219">
        <f t="shared" si="714"/>
        <v>0</v>
      </c>
      <c r="S2078" s="219">
        <f t="shared" si="715"/>
        <v>7</v>
      </c>
      <c r="T2078" s="195"/>
      <c r="U2078" s="196">
        <v>5</v>
      </c>
      <c r="V2078" s="89">
        <f t="shared" si="700"/>
        <v>0</v>
      </c>
      <c r="W2078" s="220" t="s">
        <v>2190</v>
      </c>
      <c r="X2078" s="221" t="s">
        <v>2202</v>
      </c>
      <c r="Y2078" s="222" t="s">
        <v>2203</v>
      </c>
      <c r="Z2078" s="199"/>
      <c r="AA2078" s="218"/>
      <c r="AB2078" s="223">
        <v>0</v>
      </c>
      <c r="AC2078" s="224" t="s">
        <v>40</v>
      </c>
      <c r="AD2078" s="225">
        <f t="shared" si="716"/>
        <v>1118</v>
      </c>
      <c r="AE2078" s="226">
        <f>CEILING(AD2078+AD2078*'[1]Nastavení cen'!$J$17,1)</f>
        <v>1633</v>
      </c>
      <c r="AF2078" s="226">
        <f t="shared" si="717"/>
        <v>0</v>
      </c>
      <c r="AG2078" s="227">
        <f>CEILING(AX2078+(AX2078*'[1]Nastavení cen'!$G$17),1)</f>
        <v>3637</v>
      </c>
      <c r="AH2078" s="227">
        <f>CEILING(AG2078*'[1]Nastavení cen'!$K$17,1)+AG2078</f>
        <v>4729</v>
      </c>
      <c r="AI2078" s="227">
        <f t="shared" si="744"/>
        <v>0</v>
      </c>
      <c r="AJ2078" s="228">
        <f t="shared" si="719"/>
        <v>6362</v>
      </c>
      <c r="AK2078" s="218"/>
      <c r="AL2078" s="229">
        <f t="shared" si="720"/>
        <v>0</v>
      </c>
      <c r="AM2078" s="204"/>
      <c r="AN2078" s="230">
        <v>10</v>
      </c>
      <c r="AO2078" s="231">
        <f t="shared" si="745"/>
        <v>0</v>
      </c>
      <c r="AP2078" s="232">
        <v>0.05</v>
      </c>
      <c r="AQ2078" s="233" t="s">
        <v>41</v>
      </c>
      <c r="AR2078" s="234">
        <f t="shared" si="746"/>
        <v>0</v>
      </c>
      <c r="AS2078" s="235"/>
      <c r="AT2078" s="236"/>
      <c r="AU2078" s="237"/>
      <c r="AV2078" s="238">
        <v>172</v>
      </c>
      <c r="AW2078" s="239">
        <f>'[1]Nastavení cen'!$H$17</f>
        <v>390</v>
      </c>
      <c r="AX2078" s="240">
        <v>3637</v>
      </c>
    </row>
    <row r="2079" spans="1:50" ht="17.25" hidden="1" customHeight="1" x14ac:dyDescent="0.3">
      <c r="A2079" s="213"/>
      <c r="B2079" s="214"/>
      <c r="C2079" s="215"/>
      <c r="D2079" s="186"/>
      <c r="E2079" s="184"/>
      <c r="F2079" s="185"/>
      <c r="G2079" s="186"/>
      <c r="H2079" s="186"/>
      <c r="I2079" s="187"/>
      <c r="J2079" s="188"/>
      <c r="K2079" s="216"/>
      <c r="L2079" s="186"/>
      <c r="M2079" s="186"/>
      <c r="N2079" s="187"/>
      <c r="O2079" s="191"/>
      <c r="P2079" s="481" t="s">
        <v>2042</v>
      </c>
      <c r="Q2079" s="218"/>
      <c r="R2079" s="219">
        <f t="shared" si="714"/>
        <v>0</v>
      </c>
      <c r="S2079" s="219">
        <f t="shared" si="715"/>
        <v>7</v>
      </c>
      <c r="T2079" s="195"/>
      <c r="U2079" s="196">
        <v>5</v>
      </c>
      <c r="V2079" s="89">
        <f t="shared" si="700"/>
        <v>0</v>
      </c>
      <c r="W2079" s="220" t="s">
        <v>2190</v>
      </c>
      <c r="X2079" s="221" t="s">
        <v>2202</v>
      </c>
      <c r="Y2079" s="222" t="s">
        <v>2204</v>
      </c>
      <c r="Z2079" s="199"/>
      <c r="AA2079" s="218"/>
      <c r="AB2079" s="223">
        <v>0</v>
      </c>
      <c r="AC2079" s="224" t="s">
        <v>40</v>
      </c>
      <c r="AD2079" s="225">
        <f t="shared" si="716"/>
        <v>1118</v>
      </c>
      <c r="AE2079" s="226">
        <f>CEILING(AD2079+AD2079*'[1]Nastavení cen'!$J$17,1)</f>
        <v>1633</v>
      </c>
      <c r="AF2079" s="226">
        <f t="shared" si="717"/>
        <v>0</v>
      </c>
      <c r="AG2079" s="227">
        <f>CEILING(AX2079+(AX2079*'[1]Nastavení cen'!$G$17),1)</f>
        <v>7000</v>
      </c>
      <c r="AH2079" s="227">
        <f>CEILING(AG2079*'[1]Nastavení cen'!$K$17,1)+AG2079</f>
        <v>9100</v>
      </c>
      <c r="AI2079" s="227">
        <f t="shared" si="744"/>
        <v>0</v>
      </c>
      <c r="AJ2079" s="228">
        <f t="shared" si="719"/>
        <v>10733</v>
      </c>
      <c r="AK2079" s="218"/>
      <c r="AL2079" s="229">
        <f t="shared" si="720"/>
        <v>0</v>
      </c>
      <c r="AM2079" s="204"/>
      <c r="AN2079" s="230">
        <v>10</v>
      </c>
      <c r="AO2079" s="231">
        <f t="shared" si="745"/>
        <v>0</v>
      </c>
      <c r="AP2079" s="232">
        <v>0.05</v>
      </c>
      <c r="AQ2079" s="233" t="s">
        <v>41</v>
      </c>
      <c r="AR2079" s="234">
        <f t="shared" si="746"/>
        <v>0</v>
      </c>
      <c r="AS2079" s="235"/>
      <c r="AT2079" s="236"/>
      <c r="AU2079" s="237"/>
      <c r="AV2079" s="238">
        <v>172</v>
      </c>
      <c r="AW2079" s="239">
        <f>'[1]Nastavení cen'!$H$17</f>
        <v>390</v>
      </c>
      <c r="AX2079" s="240">
        <v>7000</v>
      </c>
    </row>
    <row r="2080" spans="1:50" ht="17.25" hidden="1" customHeight="1" x14ac:dyDescent="0.3">
      <c r="A2080" s="213"/>
      <c r="B2080" s="214"/>
      <c r="C2080" s="215"/>
      <c r="D2080" s="186"/>
      <c r="E2080" s="184"/>
      <c r="F2080" s="185"/>
      <c r="G2080" s="186"/>
      <c r="H2080" s="186"/>
      <c r="I2080" s="187"/>
      <c r="J2080" s="188"/>
      <c r="K2080" s="216"/>
      <c r="L2080" s="186"/>
      <c r="M2080" s="186"/>
      <c r="N2080" s="187"/>
      <c r="O2080" s="191"/>
      <c r="P2080" s="481" t="s">
        <v>2042</v>
      </c>
      <c r="Q2080" s="218"/>
      <c r="R2080" s="219">
        <f t="shared" si="714"/>
        <v>0</v>
      </c>
      <c r="S2080" s="219">
        <f t="shared" si="715"/>
        <v>7</v>
      </c>
      <c r="T2080" s="195"/>
      <c r="U2080" s="196">
        <v>5</v>
      </c>
      <c r="V2080" s="89">
        <f t="shared" si="700"/>
        <v>0</v>
      </c>
      <c r="W2080" s="220" t="s">
        <v>2190</v>
      </c>
      <c r="X2080" s="221" t="s">
        <v>2205</v>
      </c>
      <c r="Y2080" s="222" t="s">
        <v>2206</v>
      </c>
      <c r="Z2080" s="199"/>
      <c r="AA2080" s="218"/>
      <c r="AB2080" s="223">
        <v>0</v>
      </c>
      <c r="AC2080" s="224" t="s">
        <v>40</v>
      </c>
      <c r="AD2080" s="225">
        <f t="shared" si="716"/>
        <v>137</v>
      </c>
      <c r="AE2080" s="226">
        <f>CEILING(AD2080+AD2080*'[1]Nastavení cen'!$J$17,1)</f>
        <v>201</v>
      </c>
      <c r="AF2080" s="226">
        <f t="shared" si="717"/>
        <v>0</v>
      </c>
      <c r="AG2080" s="227">
        <f>CEILING(AX2080+(AX2080*'[1]Nastavení cen'!$G$17),1)</f>
        <v>350</v>
      </c>
      <c r="AH2080" s="227">
        <f>CEILING(AG2080*'[1]Nastavení cen'!$K$17,1)+AG2080</f>
        <v>455</v>
      </c>
      <c r="AI2080" s="227">
        <f t="shared" si="744"/>
        <v>0</v>
      </c>
      <c r="AJ2080" s="228">
        <f t="shared" si="719"/>
        <v>656</v>
      </c>
      <c r="AK2080" s="218"/>
      <c r="AL2080" s="229">
        <f t="shared" si="720"/>
        <v>0</v>
      </c>
      <c r="AM2080" s="204"/>
      <c r="AN2080" s="230">
        <v>0.3</v>
      </c>
      <c r="AO2080" s="231">
        <f t="shared" si="745"/>
        <v>0</v>
      </c>
      <c r="AP2080" s="232">
        <v>0.05</v>
      </c>
      <c r="AQ2080" s="233" t="s">
        <v>41</v>
      </c>
      <c r="AR2080" s="234">
        <f t="shared" si="746"/>
        <v>0</v>
      </c>
      <c r="AS2080" s="235"/>
      <c r="AT2080" s="236"/>
      <c r="AU2080" s="237"/>
      <c r="AV2080" s="238">
        <v>21</v>
      </c>
      <c r="AW2080" s="239">
        <f>'[1]Nastavení cen'!$H$17</f>
        <v>390</v>
      </c>
      <c r="AX2080" s="240">
        <v>350</v>
      </c>
    </row>
    <row r="2081" spans="1:50" ht="17.25" hidden="1" customHeight="1" x14ac:dyDescent="0.3">
      <c r="A2081" s="213"/>
      <c r="B2081" s="214"/>
      <c r="C2081" s="215"/>
      <c r="D2081" s="186"/>
      <c r="E2081" s="184"/>
      <c r="F2081" s="185"/>
      <c r="G2081" s="186"/>
      <c r="H2081" s="186"/>
      <c r="I2081" s="187"/>
      <c r="J2081" s="188"/>
      <c r="K2081" s="216"/>
      <c r="L2081" s="186"/>
      <c r="M2081" s="186"/>
      <c r="N2081" s="187"/>
      <c r="O2081" s="191"/>
      <c r="P2081" s="481" t="s">
        <v>2042</v>
      </c>
      <c r="Q2081" s="218"/>
      <c r="R2081" s="219">
        <f t="shared" si="714"/>
        <v>0</v>
      </c>
      <c r="S2081" s="219">
        <f t="shared" si="715"/>
        <v>7</v>
      </c>
      <c r="T2081" s="195"/>
      <c r="U2081" s="196">
        <v>5</v>
      </c>
      <c r="V2081" s="89">
        <f t="shared" si="700"/>
        <v>0</v>
      </c>
      <c r="W2081" s="220" t="s">
        <v>2190</v>
      </c>
      <c r="X2081" s="221" t="s">
        <v>2205</v>
      </c>
      <c r="Y2081" s="222" t="s">
        <v>2207</v>
      </c>
      <c r="Z2081" s="199"/>
      <c r="AA2081" s="218"/>
      <c r="AB2081" s="223">
        <v>0</v>
      </c>
      <c r="AC2081" s="224" t="s">
        <v>40</v>
      </c>
      <c r="AD2081" s="225">
        <f t="shared" si="716"/>
        <v>137</v>
      </c>
      <c r="AE2081" s="226">
        <f>CEILING(AD2081+AD2081*'[1]Nastavení cen'!$J$17,1)</f>
        <v>201</v>
      </c>
      <c r="AF2081" s="226">
        <f t="shared" si="717"/>
        <v>0</v>
      </c>
      <c r="AG2081" s="227">
        <f>CEILING(AX2081+(AX2081*'[1]Nastavení cen'!$G$17),1)</f>
        <v>700</v>
      </c>
      <c r="AH2081" s="227">
        <f>CEILING(AG2081*'[1]Nastavení cen'!$K$17,1)+AG2081</f>
        <v>910</v>
      </c>
      <c r="AI2081" s="227">
        <f t="shared" si="744"/>
        <v>0</v>
      </c>
      <c r="AJ2081" s="228">
        <f t="shared" si="719"/>
        <v>1111</v>
      </c>
      <c r="AK2081" s="218"/>
      <c r="AL2081" s="229">
        <f t="shared" si="720"/>
        <v>0</v>
      </c>
      <c r="AM2081" s="204"/>
      <c r="AN2081" s="230">
        <v>0.3</v>
      </c>
      <c r="AO2081" s="231">
        <f t="shared" si="745"/>
        <v>0</v>
      </c>
      <c r="AP2081" s="232">
        <v>0.05</v>
      </c>
      <c r="AQ2081" s="233" t="s">
        <v>41</v>
      </c>
      <c r="AR2081" s="234">
        <f t="shared" si="746"/>
        <v>0</v>
      </c>
      <c r="AS2081" s="235"/>
      <c r="AT2081" s="236"/>
      <c r="AU2081" s="237"/>
      <c r="AV2081" s="238">
        <v>21</v>
      </c>
      <c r="AW2081" s="239">
        <f>'[1]Nastavení cen'!$H$17</f>
        <v>390</v>
      </c>
      <c r="AX2081" s="240">
        <v>700</v>
      </c>
    </row>
    <row r="2082" spans="1:50" ht="17.25" hidden="1" customHeight="1" x14ac:dyDescent="0.3">
      <c r="A2082" s="213"/>
      <c r="B2082" s="214"/>
      <c r="C2082" s="215"/>
      <c r="D2082" s="186"/>
      <c r="E2082" s="184"/>
      <c r="F2082" s="185"/>
      <c r="G2082" s="186"/>
      <c r="H2082" s="186"/>
      <c r="I2082" s="187"/>
      <c r="J2082" s="188"/>
      <c r="K2082" s="216"/>
      <c r="L2082" s="186"/>
      <c r="M2082" s="186"/>
      <c r="N2082" s="187"/>
      <c r="O2082" s="191"/>
      <c r="P2082" s="481" t="s">
        <v>2042</v>
      </c>
      <c r="Q2082" s="218"/>
      <c r="R2082" s="219">
        <f t="shared" si="714"/>
        <v>0</v>
      </c>
      <c r="S2082" s="219">
        <f t="shared" si="715"/>
        <v>7</v>
      </c>
      <c r="T2082" s="195"/>
      <c r="U2082" s="196">
        <v>5</v>
      </c>
      <c r="V2082" s="89">
        <f t="shared" si="700"/>
        <v>0</v>
      </c>
      <c r="W2082" s="220" t="s">
        <v>2190</v>
      </c>
      <c r="X2082" s="221" t="s">
        <v>2208</v>
      </c>
      <c r="Y2082" s="222" t="s">
        <v>2209</v>
      </c>
      <c r="Z2082" s="199"/>
      <c r="AA2082" s="218"/>
      <c r="AB2082" s="223">
        <v>0</v>
      </c>
      <c r="AC2082" s="224" t="s">
        <v>40</v>
      </c>
      <c r="AD2082" s="225">
        <f t="shared" si="716"/>
        <v>137</v>
      </c>
      <c r="AE2082" s="226">
        <f>CEILING(AD2082+AD2082*'[1]Nastavení cen'!$J$17,1)</f>
        <v>201</v>
      </c>
      <c r="AF2082" s="226">
        <f t="shared" si="717"/>
        <v>0</v>
      </c>
      <c r="AG2082" s="227">
        <f>CEILING(AX2082+(AX2082*'[1]Nastavení cen'!$G$17),1)</f>
        <v>130</v>
      </c>
      <c r="AH2082" s="227">
        <f>CEILING(AG2082*'[1]Nastavení cen'!$K$17,1)+AG2082</f>
        <v>169</v>
      </c>
      <c r="AI2082" s="227">
        <f t="shared" si="744"/>
        <v>0</v>
      </c>
      <c r="AJ2082" s="228">
        <f t="shared" si="719"/>
        <v>370</v>
      </c>
      <c r="AK2082" s="218"/>
      <c r="AL2082" s="229">
        <f t="shared" si="720"/>
        <v>0</v>
      </c>
      <c r="AM2082" s="204"/>
      <c r="AN2082" s="230">
        <v>0.3</v>
      </c>
      <c r="AO2082" s="231">
        <f t="shared" si="745"/>
        <v>0</v>
      </c>
      <c r="AP2082" s="232">
        <v>0.05</v>
      </c>
      <c r="AQ2082" s="233" t="s">
        <v>41</v>
      </c>
      <c r="AR2082" s="234">
        <f t="shared" si="746"/>
        <v>0</v>
      </c>
      <c r="AS2082" s="235"/>
      <c r="AT2082" s="236"/>
      <c r="AU2082" s="237"/>
      <c r="AV2082" s="238">
        <v>21</v>
      </c>
      <c r="AW2082" s="239">
        <f>'[1]Nastavení cen'!$H$17</f>
        <v>390</v>
      </c>
      <c r="AX2082" s="240">
        <v>130</v>
      </c>
    </row>
    <row r="2083" spans="1:50" ht="17.25" hidden="1" customHeight="1" x14ac:dyDescent="0.3">
      <c r="A2083" s="213"/>
      <c r="B2083" s="214"/>
      <c r="C2083" s="215"/>
      <c r="D2083" s="186"/>
      <c r="E2083" s="184"/>
      <c r="F2083" s="185"/>
      <c r="G2083" s="186"/>
      <c r="H2083" s="186"/>
      <c r="I2083" s="187"/>
      <c r="J2083" s="188"/>
      <c r="K2083" s="216"/>
      <c r="L2083" s="186"/>
      <c r="M2083" s="186"/>
      <c r="N2083" s="187"/>
      <c r="O2083" s="191"/>
      <c r="P2083" s="481" t="s">
        <v>2042</v>
      </c>
      <c r="Q2083" s="218"/>
      <c r="R2083" s="219">
        <f t="shared" si="714"/>
        <v>0</v>
      </c>
      <c r="S2083" s="219">
        <f t="shared" si="715"/>
        <v>7</v>
      </c>
      <c r="T2083" s="195"/>
      <c r="U2083" s="196">
        <v>5</v>
      </c>
      <c r="V2083" s="89">
        <f t="shared" si="700"/>
        <v>0</v>
      </c>
      <c r="W2083" s="220" t="s">
        <v>2190</v>
      </c>
      <c r="X2083" s="221" t="s">
        <v>2208</v>
      </c>
      <c r="Y2083" s="222" t="s">
        <v>2210</v>
      </c>
      <c r="Z2083" s="199"/>
      <c r="AA2083" s="218"/>
      <c r="AB2083" s="223">
        <v>0</v>
      </c>
      <c r="AC2083" s="224" t="s">
        <v>40</v>
      </c>
      <c r="AD2083" s="225">
        <f t="shared" si="716"/>
        <v>137</v>
      </c>
      <c r="AE2083" s="226">
        <f>CEILING(AD2083+AD2083*'[1]Nastavení cen'!$J$17,1)</f>
        <v>201</v>
      </c>
      <c r="AF2083" s="226">
        <f t="shared" si="717"/>
        <v>0</v>
      </c>
      <c r="AG2083" s="227">
        <f>CEILING(AX2083+(AX2083*'[1]Nastavení cen'!$G$17),1)</f>
        <v>260</v>
      </c>
      <c r="AH2083" s="227">
        <f>CEILING(AG2083*'[1]Nastavení cen'!$K$17,1)+AG2083</f>
        <v>338</v>
      </c>
      <c r="AI2083" s="227">
        <f t="shared" si="744"/>
        <v>0</v>
      </c>
      <c r="AJ2083" s="228">
        <f t="shared" si="719"/>
        <v>539</v>
      </c>
      <c r="AK2083" s="218"/>
      <c r="AL2083" s="229">
        <f t="shared" si="720"/>
        <v>0</v>
      </c>
      <c r="AM2083" s="204"/>
      <c r="AN2083" s="230">
        <v>0.3</v>
      </c>
      <c r="AO2083" s="231">
        <f t="shared" si="745"/>
        <v>0</v>
      </c>
      <c r="AP2083" s="232">
        <v>0.05</v>
      </c>
      <c r="AQ2083" s="233" t="s">
        <v>41</v>
      </c>
      <c r="AR2083" s="234">
        <f t="shared" si="746"/>
        <v>0</v>
      </c>
      <c r="AS2083" s="235"/>
      <c r="AT2083" s="236"/>
      <c r="AU2083" s="237"/>
      <c r="AV2083" s="238">
        <v>21</v>
      </c>
      <c r="AW2083" s="239">
        <f>'[1]Nastavení cen'!$H$17</f>
        <v>390</v>
      </c>
      <c r="AX2083" s="240">
        <v>260</v>
      </c>
    </row>
    <row r="2084" spans="1:50" ht="17.25" hidden="1" customHeight="1" x14ac:dyDescent="0.3">
      <c r="A2084" s="213"/>
      <c r="B2084" s="214"/>
      <c r="C2084" s="215"/>
      <c r="D2084" s="186"/>
      <c r="E2084" s="184"/>
      <c r="F2084" s="185"/>
      <c r="G2084" s="186"/>
      <c r="H2084" s="186"/>
      <c r="I2084" s="187"/>
      <c r="J2084" s="188"/>
      <c r="K2084" s="216"/>
      <c r="L2084" s="186"/>
      <c r="M2084" s="186"/>
      <c r="N2084" s="187"/>
      <c r="O2084" s="191"/>
      <c r="P2084" s="481" t="s">
        <v>2042</v>
      </c>
      <c r="Q2084" s="218"/>
      <c r="R2084" s="219">
        <f t="shared" si="714"/>
        <v>0</v>
      </c>
      <c r="S2084" s="219">
        <f t="shared" si="715"/>
        <v>7</v>
      </c>
      <c r="T2084" s="195"/>
      <c r="U2084" s="196">
        <v>5</v>
      </c>
      <c r="V2084" s="89">
        <f t="shared" si="700"/>
        <v>0</v>
      </c>
      <c r="W2084" s="220" t="s">
        <v>2190</v>
      </c>
      <c r="X2084" s="221" t="s">
        <v>2211</v>
      </c>
      <c r="Y2084" s="222" t="s">
        <v>2212</v>
      </c>
      <c r="Z2084" s="199"/>
      <c r="AA2084" s="218"/>
      <c r="AB2084" s="223">
        <v>0</v>
      </c>
      <c r="AC2084" s="224" t="s">
        <v>40</v>
      </c>
      <c r="AD2084" s="225">
        <f t="shared" si="716"/>
        <v>65</v>
      </c>
      <c r="AE2084" s="226">
        <f>CEILING(AD2084+AD2084*'[1]Nastavení cen'!$J$17,1)</f>
        <v>95</v>
      </c>
      <c r="AF2084" s="226">
        <f t="shared" si="717"/>
        <v>0</v>
      </c>
      <c r="AG2084" s="227">
        <f>CEILING(AX2084+(AX2084*'[1]Nastavení cen'!$G$17),1)</f>
        <v>150</v>
      </c>
      <c r="AH2084" s="227">
        <f>CEILING(AG2084*'[1]Nastavení cen'!$K$17,1)+AG2084</f>
        <v>195</v>
      </c>
      <c r="AI2084" s="227">
        <f t="shared" si="744"/>
        <v>0</v>
      </c>
      <c r="AJ2084" s="228">
        <f t="shared" si="719"/>
        <v>290</v>
      </c>
      <c r="AK2084" s="218"/>
      <c r="AL2084" s="229">
        <f t="shared" si="720"/>
        <v>0</v>
      </c>
      <c r="AM2084" s="204"/>
      <c r="AN2084" s="230">
        <v>0.4</v>
      </c>
      <c r="AO2084" s="231">
        <f t="shared" si="745"/>
        <v>0</v>
      </c>
      <c r="AP2084" s="232">
        <v>0.05</v>
      </c>
      <c r="AQ2084" s="233" t="s">
        <v>41</v>
      </c>
      <c r="AR2084" s="234">
        <f t="shared" si="746"/>
        <v>0</v>
      </c>
      <c r="AS2084" s="235"/>
      <c r="AT2084" s="236"/>
      <c r="AU2084" s="237"/>
      <c r="AV2084" s="238">
        <v>10</v>
      </c>
      <c r="AW2084" s="239">
        <f>'[1]Nastavení cen'!$H$17</f>
        <v>390</v>
      </c>
      <c r="AX2084" s="240">
        <v>150</v>
      </c>
    </row>
    <row r="2085" spans="1:50" ht="17.25" hidden="1" customHeight="1" x14ac:dyDescent="0.3">
      <c r="A2085" s="213"/>
      <c r="B2085" s="214"/>
      <c r="C2085" s="215"/>
      <c r="D2085" s="186"/>
      <c r="E2085" s="184"/>
      <c r="F2085" s="185"/>
      <c r="G2085" s="186"/>
      <c r="H2085" s="186"/>
      <c r="I2085" s="187"/>
      <c r="J2085" s="188"/>
      <c r="K2085" s="216"/>
      <c r="L2085" s="186"/>
      <c r="M2085" s="186"/>
      <c r="N2085" s="187"/>
      <c r="O2085" s="191"/>
      <c r="P2085" s="481" t="s">
        <v>2042</v>
      </c>
      <c r="Q2085" s="218"/>
      <c r="R2085" s="219">
        <f t="shared" si="714"/>
        <v>0</v>
      </c>
      <c r="S2085" s="219">
        <f t="shared" si="715"/>
        <v>7</v>
      </c>
      <c r="T2085" s="195"/>
      <c r="U2085" s="196">
        <v>5</v>
      </c>
      <c r="V2085" s="89">
        <f t="shared" si="700"/>
        <v>0</v>
      </c>
      <c r="W2085" s="220" t="s">
        <v>2190</v>
      </c>
      <c r="X2085" s="221" t="s">
        <v>2211</v>
      </c>
      <c r="Y2085" s="222" t="s">
        <v>2213</v>
      </c>
      <c r="Z2085" s="199"/>
      <c r="AA2085" s="218"/>
      <c r="AB2085" s="223">
        <v>0</v>
      </c>
      <c r="AC2085" s="224" t="s">
        <v>40</v>
      </c>
      <c r="AD2085" s="225">
        <f t="shared" si="716"/>
        <v>65</v>
      </c>
      <c r="AE2085" s="226">
        <f>CEILING(AD2085+AD2085*'[1]Nastavení cen'!$J$17,1)</f>
        <v>95</v>
      </c>
      <c r="AF2085" s="226">
        <f t="shared" si="717"/>
        <v>0</v>
      </c>
      <c r="AG2085" s="227">
        <f>CEILING(AX2085+(AX2085*'[1]Nastavení cen'!$G$17),1)</f>
        <v>300</v>
      </c>
      <c r="AH2085" s="227">
        <f>CEILING(AG2085*'[1]Nastavení cen'!$K$17,1)+AG2085</f>
        <v>390</v>
      </c>
      <c r="AI2085" s="227">
        <f t="shared" si="744"/>
        <v>0</v>
      </c>
      <c r="AJ2085" s="228">
        <f t="shared" si="719"/>
        <v>485</v>
      </c>
      <c r="AK2085" s="218"/>
      <c r="AL2085" s="229">
        <f t="shared" si="720"/>
        <v>0</v>
      </c>
      <c r="AM2085" s="204"/>
      <c r="AN2085" s="230">
        <v>0.4</v>
      </c>
      <c r="AO2085" s="231">
        <f t="shared" si="745"/>
        <v>0</v>
      </c>
      <c r="AP2085" s="232">
        <v>0.05</v>
      </c>
      <c r="AQ2085" s="233" t="s">
        <v>41</v>
      </c>
      <c r="AR2085" s="234">
        <f t="shared" si="746"/>
        <v>0</v>
      </c>
      <c r="AS2085" s="235"/>
      <c r="AT2085" s="236"/>
      <c r="AU2085" s="237"/>
      <c r="AV2085" s="238">
        <v>10</v>
      </c>
      <c r="AW2085" s="239">
        <f>'[1]Nastavení cen'!$H$17</f>
        <v>390</v>
      </c>
      <c r="AX2085" s="240">
        <v>300</v>
      </c>
    </row>
    <row r="2086" spans="1:50" ht="17.25" hidden="1" customHeight="1" x14ac:dyDescent="0.3">
      <c r="A2086" s="213"/>
      <c r="B2086" s="214"/>
      <c r="C2086" s="215"/>
      <c r="D2086" s="186"/>
      <c r="E2086" s="184"/>
      <c r="F2086" s="185"/>
      <c r="G2086" s="186"/>
      <c r="H2086" s="186"/>
      <c r="I2086" s="187"/>
      <c r="J2086" s="188"/>
      <c r="K2086" s="216"/>
      <c r="L2086" s="186"/>
      <c r="M2086" s="186"/>
      <c r="N2086" s="187"/>
      <c r="O2086" s="191"/>
      <c r="P2086" s="481" t="s">
        <v>2042</v>
      </c>
      <c r="Q2086" s="218"/>
      <c r="R2086" s="219">
        <f t="shared" si="714"/>
        <v>0</v>
      </c>
      <c r="S2086" s="219">
        <f t="shared" si="715"/>
        <v>7</v>
      </c>
      <c r="T2086" s="195"/>
      <c r="U2086" s="196">
        <v>5</v>
      </c>
      <c r="V2086" s="89">
        <f t="shared" si="700"/>
        <v>0</v>
      </c>
      <c r="W2086" s="220" t="s">
        <v>2190</v>
      </c>
      <c r="X2086" s="221" t="s">
        <v>2214</v>
      </c>
      <c r="Y2086" s="222" t="s">
        <v>2215</v>
      </c>
      <c r="Z2086" s="199"/>
      <c r="AA2086" s="218"/>
      <c r="AB2086" s="223">
        <v>0</v>
      </c>
      <c r="AC2086" s="224" t="s">
        <v>40</v>
      </c>
      <c r="AD2086" s="225">
        <f t="shared" si="716"/>
        <v>280</v>
      </c>
      <c r="AE2086" s="226">
        <f>CEILING(AD2086+AD2086*'[1]Nastavení cen'!$J$17,1)</f>
        <v>409</v>
      </c>
      <c r="AF2086" s="226">
        <f t="shared" si="717"/>
        <v>0</v>
      </c>
      <c r="AG2086" s="227">
        <f>CEILING(AX2086+(AX2086*'[1]Nastavení cen'!$G$17),1)</f>
        <v>500</v>
      </c>
      <c r="AH2086" s="227">
        <f>CEILING(AG2086*'[1]Nastavení cen'!$K$17,1)+AG2086</f>
        <v>650</v>
      </c>
      <c r="AI2086" s="227">
        <f t="shared" si="744"/>
        <v>0</v>
      </c>
      <c r="AJ2086" s="228">
        <f t="shared" si="719"/>
        <v>1059</v>
      </c>
      <c r="AK2086" s="218"/>
      <c r="AL2086" s="229">
        <f t="shared" si="720"/>
        <v>0</v>
      </c>
      <c r="AM2086" s="204"/>
      <c r="AN2086" s="230">
        <v>0.3</v>
      </c>
      <c r="AO2086" s="231">
        <f t="shared" si="745"/>
        <v>0</v>
      </c>
      <c r="AP2086" s="232">
        <v>0.05</v>
      </c>
      <c r="AQ2086" s="233" t="s">
        <v>41</v>
      </c>
      <c r="AR2086" s="234">
        <f t="shared" si="746"/>
        <v>0</v>
      </c>
      <c r="AS2086" s="235"/>
      <c r="AT2086" s="236"/>
      <c r="AU2086" s="237"/>
      <c r="AV2086" s="238">
        <v>43</v>
      </c>
      <c r="AW2086" s="239">
        <f>'[1]Nastavení cen'!$H$17</f>
        <v>390</v>
      </c>
      <c r="AX2086" s="240">
        <v>500</v>
      </c>
    </row>
    <row r="2087" spans="1:50" ht="17.25" hidden="1" customHeight="1" x14ac:dyDescent="0.3">
      <c r="A2087" s="213"/>
      <c r="B2087" s="214"/>
      <c r="C2087" s="215"/>
      <c r="D2087" s="186"/>
      <c r="E2087" s="184"/>
      <c r="F2087" s="185"/>
      <c r="G2087" s="186"/>
      <c r="H2087" s="186"/>
      <c r="I2087" s="187"/>
      <c r="J2087" s="188"/>
      <c r="K2087" s="216"/>
      <c r="L2087" s="186"/>
      <c r="M2087" s="186"/>
      <c r="N2087" s="187"/>
      <c r="O2087" s="191"/>
      <c r="P2087" s="481" t="s">
        <v>2042</v>
      </c>
      <c r="Q2087" s="218"/>
      <c r="R2087" s="219">
        <f t="shared" si="714"/>
        <v>0</v>
      </c>
      <c r="S2087" s="219">
        <f t="shared" si="715"/>
        <v>7</v>
      </c>
      <c r="T2087" s="195"/>
      <c r="U2087" s="196">
        <v>5</v>
      </c>
      <c r="V2087" s="89">
        <f t="shared" si="700"/>
        <v>0</v>
      </c>
      <c r="W2087" s="220" t="s">
        <v>2190</v>
      </c>
      <c r="X2087" s="221" t="s">
        <v>2214</v>
      </c>
      <c r="Y2087" s="222" t="s">
        <v>2216</v>
      </c>
      <c r="Z2087" s="199"/>
      <c r="AA2087" s="218"/>
      <c r="AB2087" s="223">
        <v>0</v>
      </c>
      <c r="AC2087" s="224" t="s">
        <v>40</v>
      </c>
      <c r="AD2087" s="225">
        <f t="shared" si="716"/>
        <v>280</v>
      </c>
      <c r="AE2087" s="226">
        <f>CEILING(AD2087+AD2087*'[1]Nastavení cen'!$J$17,1)</f>
        <v>409</v>
      </c>
      <c r="AF2087" s="226">
        <f t="shared" si="717"/>
        <v>0</v>
      </c>
      <c r="AG2087" s="227">
        <f>CEILING(AX2087+(AX2087*'[1]Nastavení cen'!$G$17),1)</f>
        <v>1000</v>
      </c>
      <c r="AH2087" s="227">
        <f>CEILING(AG2087*'[1]Nastavení cen'!$K$17,1)+AG2087</f>
        <v>1300</v>
      </c>
      <c r="AI2087" s="227">
        <f t="shared" si="744"/>
        <v>0</v>
      </c>
      <c r="AJ2087" s="228">
        <f t="shared" si="719"/>
        <v>1709</v>
      </c>
      <c r="AK2087" s="218"/>
      <c r="AL2087" s="229">
        <f t="shared" si="720"/>
        <v>0</v>
      </c>
      <c r="AM2087" s="204"/>
      <c r="AN2087" s="230">
        <v>0.3</v>
      </c>
      <c r="AO2087" s="231">
        <f t="shared" si="745"/>
        <v>0</v>
      </c>
      <c r="AP2087" s="232">
        <v>0.05</v>
      </c>
      <c r="AQ2087" s="233" t="s">
        <v>41</v>
      </c>
      <c r="AR2087" s="234">
        <f t="shared" si="746"/>
        <v>0</v>
      </c>
      <c r="AS2087" s="235"/>
      <c r="AT2087" s="236"/>
      <c r="AU2087" s="237"/>
      <c r="AV2087" s="238">
        <v>43</v>
      </c>
      <c r="AW2087" s="239">
        <f>'[1]Nastavení cen'!$H$17</f>
        <v>390</v>
      </c>
      <c r="AX2087" s="240">
        <v>1000</v>
      </c>
    </row>
    <row r="2088" spans="1:50" ht="17.25" hidden="1" customHeight="1" x14ac:dyDescent="0.3">
      <c r="A2088" s="213"/>
      <c r="B2088" s="214"/>
      <c r="C2088" s="215"/>
      <c r="D2088" s="186"/>
      <c r="E2088" s="184"/>
      <c r="F2088" s="185"/>
      <c r="G2088" s="186"/>
      <c r="H2088" s="186"/>
      <c r="I2088" s="187"/>
      <c r="J2088" s="188"/>
      <c r="K2088" s="216"/>
      <c r="L2088" s="186"/>
      <c r="M2088" s="186"/>
      <c r="N2088" s="187"/>
      <c r="O2088" s="191"/>
      <c r="P2088" s="481" t="s">
        <v>2042</v>
      </c>
      <c r="Q2088" s="218"/>
      <c r="R2088" s="219">
        <f t="shared" si="714"/>
        <v>0</v>
      </c>
      <c r="S2088" s="219">
        <f t="shared" si="715"/>
        <v>7</v>
      </c>
      <c r="T2088" s="195"/>
      <c r="U2088" s="196">
        <v>5</v>
      </c>
      <c r="V2088" s="89">
        <f t="shared" si="700"/>
        <v>0</v>
      </c>
      <c r="W2088" s="220" t="s">
        <v>2190</v>
      </c>
      <c r="X2088" s="221" t="s">
        <v>2217</v>
      </c>
      <c r="Y2088" s="222" t="s">
        <v>2218</v>
      </c>
      <c r="Z2088" s="199"/>
      <c r="AA2088" s="218"/>
      <c r="AB2088" s="223">
        <v>0</v>
      </c>
      <c r="AC2088" s="224" t="s">
        <v>40</v>
      </c>
      <c r="AD2088" s="225">
        <f t="shared" si="716"/>
        <v>143</v>
      </c>
      <c r="AE2088" s="226">
        <f>CEILING(AD2088+AD2088*'[1]Nastavení cen'!$J$17,1)</f>
        <v>209</v>
      </c>
      <c r="AF2088" s="226">
        <f t="shared" si="717"/>
        <v>0</v>
      </c>
      <c r="AG2088" s="227">
        <f>CEILING(AX2088+(AX2088*'[1]Nastavení cen'!$G$17),1)</f>
        <v>350</v>
      </c>
      <c r="AH2088" s="227">
        <f>CEILING(AG2088*'[1]Nastavení cen'!$K$17,1)+AG2088</f>
        <v>455</v>
      </c>
      <c r="AI2088" s="227">
        <f t="shared" si="744"/>
        <v>0</v>
      </c>
      <c r="AJ2088" s="228">
        <f t="shared" si="719"/>
        <v>664</v>
      </c>
      <c r="AK2088" s="218"/>
      <c r="AL2088" s="229">
        <f t="shared" si="720"/>
        <v>0</v>
      </c>
      <c r="AM2088" s="204"/>
      <c r="AN2088" s="230">
        <v>0.1</v>
      </c>
      <c r="AO2088" s="231">
        <f t="shared" si="745"/>
        <v>0</v>
      </c>
      <c r="AP2088" s="232">
        <v>0.05</v>
      </c>
      <c r="AQ2088" s="233" t="s">
        <v>41</v>
      </c>
      <c r="AR2088" s="234">
        <f t="shared" si="746"/>
        <v>0</v>
      </c>
      <c r="AS2088" s="235"/>
      <c r="AT2088" s="236"/>
      <c r="AU2088" s="237"/>
      <c r="AV2088" s="238">
        <v>22</v>
      </c>
      <c r="AW2088" s="239">
        <f>'[1]Nastavení cen'!$H$17</f>
        <v>390</v>
      </c>
      <c r="AX2088" s="240">
        <v>350</v>
      </c>
    </row>
    <row r="2089" spans="1:50" ht="17.25" hidden="1" customHeight="1" x14ac:dyDescent="0.3">
      <c r="A2089" s="213"/>
      <c r="B2089" s="214"/>
      <c r="C2089" s="215"/>
      <c r="D2089" s="186"/>
      <c r="E2089" s="184"/>
      <c r="F2089" s="185"/>
      <c r="G2089" s="186"/>
      <c r="H2089" s="186"/>
      <c r="I2089" s="187"/>
      <c r="J2089" s="188"/>
      <c r="K2089" s="216"/>
      <c r="L2089" s="186"/>
      <c r="M2089" s="186"/>
      <c r="N2089" s="187"/>
      <c r="O2089" s="191"/>
      <c r="P2089" s="481" t="s">
        <v>2042</v>
      </c>
      <c r="Q2089" s="218"/>
      <c r="R2089" s="219">
        <f t="shared" si="714"/>
        <v>0</v>
      </c>
      <c r="S2089" s="219">
        <f t="shared" si="715"/>
        <v>7</v>
      </c>
      <c r="T2089" s="195"/>
      <c r="U2089" s="196">
        <v>5</v>
      </c>
      <c r="V2089" s="89">
        <f t="shared" si="700"/>
        <v>0</v>
      </c>
      <c r="W2089" s="220" t="s">
        <v>2190</v>
      </c>
      <c r="X2089" s="221" t="s">
        <v>2191</v>
      </c>
      <c r="Y2089" s="222" t="s">
        <v>2219</v>
      </c>
      <c r="Z2089" s="199"/>
      <c r="AA2089" s="218"/>
      <c r="AB2089" s="223">
        <v>0</v>
      </c>
      <c r="AC2089" s="224" t="s">
        <v>40</v>
      </c>
      <c r="AD2089" s="225">
        <f t="shared" si="716"/>
        <v>1086</v>
      </c>
      <c r="AE2089" s="226">
        <f>CEILING(AD2089+AD2089*'[1]Nastavení cen'!$J$17,1)</f>
        <v>1586</v>
      </c>
      <c r="AF2089" s="226">
        <f t="shared" si="717"/>
        <v>0</v>
      </c>
      <c r="AG2089" s="227">
        <f>CEILING(AX2089+(AX2089*'[1]Nastavení cen'!$G$17),1)</f>
        <v>3500</v>
      </c>
      <c r="AH2089" s="227">
        <f>CEILING(AG2089*'[1]Nastavení cen'!$K$17,1)+AG2089</f>
        <v>4550</v>
      </c>
      <c r="AI2089" s="227">
        <f t="shared" si="744"/>
        <v>0</v>
      </c>
      <c r="AJ2089" s="228">
        <f t="shared" si="719"/>
        <v>6136</v>
      </c>
      <c r="AK2089" s="218"/>
      <c r="AL2089" s="229">
        <f t="shared" si="720"/>
        <v>0</v>
      </c>
      <c r="AM2089" s="204"/>
      <c r="AN2089" s="230">
        <v>10</v>
      </c>
      <c r="AO2089" s="231">
        <f t="shared" si="745"/>
        <v>0</v>
      </c>
      <c r="AP2089" s="232">
        <v>0.05</v>
      </c>
      <c r="AQ2089" s="233" t="s">
        <v>41</v>
      </c>
      <c r="AR2089" s="234">
        <f t="shared" si="746"/>
        <v>0</v>
      </c>
      <c r="AS2089" s="235"/>
      <c r="AT2089" s="236"/>
      <c r="AU2089" s="237"/>
      <c r="AV2089" s="238">
        <v>167</v>
      </c>
      <c r="AW2089" s="239">
        <f>'[1]Nastavení cen'!$H$17</f>
        <v>390</v>
      </c>
      <c r="AX2089" s="240">
        <v>3500</v>
      </c>
    </row>
    <row r="2090" spans="1:50" ht="17.25" hidden="1" customHeight="1" x14ac:dyDescent="0.3">
      <c r="A2090" s="213"/>
      <c r="B2090" s="214"/>
      <c r="C2090" s="215"/>
      <c r="D2090" s="186"/>
      <c r="E2090" s="184"/>
      <c r="F2090" s="185"/>
      <c r="G2090" s="186"/>
      <c r="H2090" s="186"/>
      <c r="I2090" s="187"/>
      <c r="J2090" s="188"/>
      <c r="K2090" s="216"/>
      <c r="L2090" s="186"/>
      <c r="M2090" s="186"/>
      <c r="N2090" s="187"/>
      <c r="O2090" s="191"/>
      <c r="P2090" s="481" t="s">
        <v>2042</v>
      </c>
      <c r="Q2090" s="218"/>
      <c r="R2090" s="219">
        <f t="shared" si="714"/>
        <v>0</v>
      </c>
      <c r="S2090" s="219">
        <f t="shared" si="715"/>
        <v>7</v>
      </c>
      <c r="T2090" s="195"/>
      <c r="U2090" s="196">
        <v>5</v>
      </c>
      <c r="V2090" s="89">
        <f t="shared" si="700"/>
        <v>0</v>
      </c>
      <c r="W2090" s="220" t="s">
        <v>2190</v>
      </c>
      <c r="X2090" s="221" t="s">
        <v>2191</v>
      </c>
      <c r="Y2090" s="222" t="s">
        <v>2220</v>
      </c>
      <c r="Z2090" s="199"/>
      <c r="AA2090" s="218"/>
      <c r="AB2090" s="223">
        <v>0</v>
      </c>
      <c r="AC2090" s="224" t="s">
        <v>40</v>
      </c>
      <c r="AD2090" s="225">
        <f t="shared" si="716"/>
        <v>1086</v>
      </c>
      <c r="AE2090" s="226">
        <f>CEILING(AD2090+AD2090*'[1]Nastavení cen'!$J$17,1)</f>
        <v>1586</v>
      </c>
      <c r="AF2090" s="226">
        <f t="shared" si="717"/>
        <v>0</v>
      </c>
      <c r="AG2090" s="227">
        <f>CEILING(AX2090+(AX2090*'[1]Nastavení cen'!$G$17),1)</f>
        <v>3500</v>
      </c>
      <c r="AH2090" s="227">
        <f>CEILING(AG2090*'[1]Nastavení cen'!$K$17,1)+AG2090</f>
        <v>4550</v>
      </c>
      <c r="AI2090" s="227">
        <f t="shared" si="744"/>
        <v>0</v>
      </c>
      <c r="AJ2090" s="228">
        <f t="shared" si="719"/>
        <v>6136</v>
      </c>
      <c r="AK2090" s="218"/>
      <c r="AL2090" s="229">
        <f t="shared" si="720"/>
        <v>0</v>
      </c>
      <c r="AM2090" s="204"/>
      <c r="AN2090" s="230">
        <v>11</v>
      </c>
      <c r="AO2090" s="231">
        <f t="shared" si="745"/>
        <v>0</v>
      </c>
      <c r="AP2090" s="232">
        <v>0.05</v>
      </c>
      <c r="AQ2090" s="233" t="s">
        <v>41</v>
      </c>
      <c r="AR2090" s="234">
        <f t="shared" si="746"/>
        <v>0</v>
      </c>
      <c r="AS2090" s="235"/>
      <c r="AT2090" s="236"/>
      <c r="AU2090" s="237"/>
      <c r="AV2090" s="238">
        <v>167</v>
      </c>
      <c r="AW2090" s="239">
        <f>'[1]Nastavení cen'!$H$17</f>
        <v>390</v>
      </c>
      <c r="AX2090" s="240">
        <v>3500</v>
      </c>
    </row>
    <row r="2091" spans="1:50" ht="17.25" hidden="1" customHeight="1" x14ac:dyDescent="0.3">
      <c r="A2091" s="213"/>
      <c r="B2091" s="214"/>
      <c r="C2091" s="215"/>
      <c r="D2091" s="186"/>
      <c r="E2091" s="184"/>
      <c r="F2091" s="185"/>
      <c r="G2091" s="186"/>
      <c r="H2091" s="186"/>
      <c r="I2091" s="187"/>
      <c r="J2091" s="188"/>
      <c r="K2091" s="216"/>
      <c r="L2091" s="186"/>
      <c r="M2091" s="186"/>
      <c r="N2091" s="187"/>
      <c r="O2091" s="191"/>
      <c r="P2091" s="481" t="s">
        <v>2042</v>
      </c>
      <c r="Q2091" s="218"/>
      <c r="R2091" s="219">
        <f t="shared" si="714"/>
        <v>0</v>
      </c>
      <c r="S2091" s="219">
        <f t="shared" si="715"/>
        <v>7</v>
      </c>
      <c r="T2091" s="195"/>
      <c r="U2091" s="196">
        <v>5</v>
      </c>
      <c r="V2091" s="89">
        <f t="shared" si="700"/>
        <v>0</v>
      </c>
      <c r="W2091" s="220" t="s">
        <v>2190</v>
      </c>
      <c r="X2091" s="221" t="s">
        <v>2191</v>
      </c>
      <c r="Y2091" s="222" t="s">
        <v>2221</v>
      </c>
      <c r="Z2091" s="199"/>
      <c r="AA2091" s="218"/>
      <c r="AB2091" s="223">
        <v>0</v>
      </c>
      <c r="AC2091" s="224" t="s">
        <v>40</v>
      </c>
      <c r="AD2091" s="225">
        <f t="shared" si="716"/>
        <v>1086</v>
      </c>
      <c r="AE2091" s="226">
        <f>CEILING(AD2091+AD2091*'[1]Nastavení cen'!$J$17,1)</f>
        <v>1586</v>
      </c>
      <c r="AF2091" s="226">
        <f t="shared" si="717"/>
        <v>0</v>
      </c>
      <c r="AG2091" s="227">
        <f>CEILING(AX2091+(AX2091*'[1]Nastavení cen'!$G$17),1)</f>
        <v>3500</v>
      </c>
      <c r="AH2091" s="227">
        <f>CEILING(AG2091*'[1]Nastavení cen'!$K$17,1)+AG2091</f>
        <v>4550</v>
      </c>
      <c r="AI2091" s="227">
        <f t="shared" si="744"/>
        <v>0</v>
      </c>
      <c r="AJ2091" s="228">
        <f t="shared" si="719"/>
        <v>6136</v>
      </c>
      <c r="AK2091" s="218"/>
      <c r="AL2091" s="229">
        <f t="shared" si="720"/>
        <v>0</v>
      </c>
      <c r="AM2091" s="204"/>
      <c r="AN2091" s="230">
        <v>12</v>
      </c>
      <c r="AO2091" s="231">
        <f t="shared" si="745"/>
        <v>0</v>
      </c>
      <c r="AP2091" s="232">
        <v>0.05</v>
      </c>
      <c r="AQ2091" s="233" t="s">
        <v>41</v>
      </c>
      <c r="AR2091" s="234">
        <f t="shared" si="746"/>
        <v>0</v>
      </c>
      <c r="AS2091" s="235"/>
      <c r="AT2091" s="236"/>
      <c r="AU2091" s="237"/>
      <c r="AV2091" s="238">
        <v>167</v>
      </c>
      <c r="AW2091" s="239">
        <f>'[1]Nastavení cen'!$H$17</f>
        <v>390</v>
      </c>
      <c r="AX2091" s="240">
        <v>3500</v>
      </c>
    </row>
    <row r="2092" spans="1:50" ht="17.25" hidden="1" customHeight="1" x14ac:dyDescent="0.3">
      <c r="A2092" s="213"/>
      <c r="B2092" s="214"/>
      <c r="C2092" s="215"/>
      <c r="D2092" s="186"/>
      <c r="E2092" s="184"/>
      <c r="F2092" s="185"/>
      <c r="G2092" s="186"/>
      <c r="H2092" s="186"/>
      <c r="I2092" s="187"/>
      <c r="J2092" s="188"/>
      <c r="K2092" s="216"/>
      <c r="L2092" s="186"/>
      <c r="M2092" s="186"/>
      <c r="N2092" s="187"/>
      <c r="O2092" s="191"/>
      <c r="P2092" s="481" t="s">
        <v>2042</v>
      </c>
      <c r="Q2092" s="218"/>
      <c r="R2092" s="219">
        <f t="shared" si="714"/>
        <v>0</v>
      </c>
      <c r="S2092" s="219">
        <f t="shared" si="715"/>
        <v>7</v>
      </c>
      <c r="T2092" s="195"/>
      <c r="U2092" s="196">
        <v>5</v>
      </c>
      <c r="V2092" s="89">
        <f t="shared" si="700"/>
        <v>0</v>
      </c>
      <c r="W2092" s="220" t="s">
        <v>2190</v>
      </c>
      <c r="X2092" s="221" t="s">
        <v>2191</v>
      </c>
      <c r="Y2092" s="222" t="s">
        <v>2222</v>
      </c>
      <c r="Z2092" s="199"/>
      <c r="AA2092" s="218"/>
      <c r="AB2092" s="223">
        <v>0</v>
      </c>
      <c r="AC2092" s="224" t="s">
        <v>40</v>
      </c>
      <c r="AD2092" s="225">
        <f t="shared" si="716"/>
        <v>1086</v>
      </c>
      <c r="AE2092" s="226">
        <f>CEILING(AD2092+AD2092*'[1]Nastavení cen'!$J$17,1)</f>
        <v>1586</v>
      </c>
      <c r="AF2092" s="226">
        <f t="shared" si="717"/>
        <v>0</v>
      </c>
      <c r="AG2092" s="227">
        <f>CEILING(AX2092+(AX2092*'[1]Nastavení cen'!$G$17),1)</f>
        <v>3500</v>
      </c>
      <c r="AH2092" s="227">
        <f>CEILING(AG2092*'[1]Nastavení cen'!$K$17,1)+AG2092</f>
        <v>4550</v>
      </c>
      <c r="AI2092" s="227">
        <f t="shared" si="744"/>
        <v>0</v>
      </c>
      <c r="AJ2092" s="228">
        <f t="shared" si="719"/>
        <v>6136</v>
      </c>
      <c r="AK2092" s="218"/>
      <c r="AL2092" s="229">
        <f t="shared" si="720"/>
        <v>0</v>
      </c>
      <c r="AM2092" s="204"/>
      <c r="AN2092" s="230">
        <v>10</v>
      </c>
      <c r="AO2092" s="231">
        <f t="shared" si="745"/>
        <v>0</v>
      </c>
      <c r="AP2092" s="232">
        <v>0.05</v>
      </c>
      <c r="AQ2092" s="233" t="s">
        <v>41</v>
      </c>
      <c r="AR2092" s="234">
        <f t="shared" si="746"/>
        <v>0</v>
      </c>
      <c r="AS2092" s="235"/>
      <c r="AT2092" s="236"/>
      <c r="AU2092" s="237"/>
      <c r="AV2092" s="238">
        <v>167</v>
      </c>
      <c r="AW2092" s="239">
        <f>'[1]Nastavení cen'!$H$17</f>
        <v>390</v>
      </c>
      <c r="AX2092" s="240">
        <v>3500</v>
      </c>
    </row>
    <row r="2093" spans="1:50" ht="17.25" hidden="1" customHeight="1" x14ac:dyDescent="0.3">
      <c r="A2093" s="213"/>
      <c r="B2093" s="214"/>
      <c r="C2093" s="215"/>
      <c r="D2093" s="186"/>
      <c r="E2093" s="184"/>
      <c r="F2093" s="185"/>
      <c r="G2093" s="186"/>
      <c r="H2093" s="186"/>
      <c r="I2093" s="187"/>
      <c r="J2093" s="188"/>
      <c r="K2093" s="216"/>
      <c r="L2093" s="186"/>
      <c r="M2093" s="186"/>
      <c r="N2093" s="187"/>
      <c r="O2093" s="191"/>
      <c r="P2093" s="481" t="s">
        <v>2042</v>
      </c>
      <c r="Q2093" s="218"/>
      <c r="R2093" s="219">
        <f t="shared" si="714"/>
        <v>0</v>
      </c>
      <c r="S2093" s="219">
        <f t="shared" si="715"/>
        <v>7</v>
      </c>
      <c r="T2093" s="195"/>
      <c r="U2093" s="196">
        <v>5</v>
      </c>
      <c r="V2093" s="89">
        <f t="shared" si="700"/>
        <v>0</v>
      </c>
      <c r="W2093" s="220" t="s">
        <v>2190</v>
      </c>
      <c r="X2093" s="221" t="s">
        <v>2191</v>
      </c>
      <c r="Y2093" s="222" t="s">
        <v>2223</v>
      </c>
      <c r="Z2093" s="199"/>
      <c r="AA2093" s="218"/>
      <c r="AB2093" s="223">
        <v>0</v>
      </c>
      <c r="AC2093" s="224" t="s">
        <v>40</v>
      </c>
      <c r="AD2093" s="225">
        <f t="shared" si="716"/>
        <v>1086</v>
      </c>
      <c r="AE2093" s="226">
        <f>CEILING(AD2093+AD2093*'[1]Nastavení cen'!$J$17,1)</f>
        <v>1586</v>
      </c>
      <c r="AF2093" s="226">
        <f t="shared" si="717"/>
        <v>0</v>
      </c>
      <c r="AG2093" s="227">
        <f>CEILING(AX2093+(AX2093*'[1]Nastavení cen'!$G$17),1)</f>
        <v>3500</v>
      </c>
      <c r="AH2093" s="227">
        <f>CEILING(AG2093*'[1]Nastavení cen'!$K$17,1)+AG2093</f>
        <v>4550</v>
      </c>
      <c r="AI2093" s="227">
        <f t="shared" si="744"/>
        <v>0</v>
      </c>
      <c r="AJ2093" s="228">
        <f t="shared" si="719"/>
        <v>6136</v>
      </c>
      <c r="AK2093" s="218"/>
      <c r="AL2093" s="229">
        <f t="shared" si="720"/>
        <v>0</v>
      </c>
      <c r="AM2093" s="204"/>
      <c r="AN2093" s="230">
        <v>11</v>
      </c>
      <c r="AO2093" s="231">
        <f t="shared" si="745"/>
        <v>0</v>
      </c>
      <c r="AP2093" s="232">
        <v>0.05</v>
      </c>
      <c r="AQ2093" s="233" t="s">
        <v>41</v>
      </c>
      <c r="AR2093" s="234">
        <f t="shared" si="746"/>
        <v>0</v>
      </c>
      <c r="AS2093" s="235"/>
      <c r="AT2093" s="236"/>
      <c r="AU2093" s="237"/>
      <c r="AV2093" s="238">
        <v>167</v>
      </c>
      <c r="AW2093" s="239">
        <f>'[1]Nastavení cen'!$H$17</f>
        <v>390</v>
      </c>
      <c r="AX2093" s="240">
        <v>3500</v>
      </c>
    </row>
    <row r="2094" spans="1:50" ht="17.25" hidden="1" customHeight="1" x14ac:dyDescent="0.3">
      <c r="A2094" s="213"/>
      <c r="B2094" s="214"/>
      <c r="C2094" s="215"/>
      <c r="D2094" s="186"/>
      <c r="E2094" s="184"/>
      <c r="F2094" s="185"/>
      <c r="G2094" s="186"/>
      <c r="H2094" s="186"/>
      <c r="I2094" s="187"/>
      <c r="J2094" s="188"/>
      <c r="K2094" s="216"/>
      <c r="L2094" s="186"/>
      <c r="M2094" s="186"/>
      <c r="N2094" s="187"/>
      <c r="O2094" s="191"/>
      <c r="P2094" s="481" t="s">
        <v>2042</v>
      </c>
      <c r="Q2094" s="218"/>
      <c r="R2094" s="219">
        <f t="shared" si="714"/>
        <v>0</v>
      </c>
      <c r="S2094" s="219">
        <f t="shared" si="715"/>
        <v>7</v>
      </c>
      <c r="T2094" s="195"/>
      <c r="U2094" s="196">
        <v>5</v>
      </c>
      <c r="V2094" s="89">
        <f t="shared" si="700"/>
        <v>0</v>
      </c>
      <c r="W2094" s="220" t="s">
        <v>2190</v>
      </c>
      <c r="X2094" s="221" t="s">
        <v>2191</v>
      </c>
      <c r="Y2094" s="222" t="s">
        <v>2224</v>
      </c>
      <c r="Z2094" s="199"/>
      <c r="AA2094" s="218"/>
      <c r="AB2094" s="223">
        <v>0</v>
      </c>
      <c r="AC2094" s="224" t="s">
        <v>40</v>
      </c>
      <c r="AD2094" s="225">
        <f t="shared" si="716"/>
        <v>1086</v>
      </c>
      <c r="AE2094" s="226">
        <f>CEILING(AD2094+AD2094*'[1]Nastavení cen'!$J$17,1)</f>
        <v>1586</v>
      </c>
      <c r="AF2094" s="226">
        <f t="shared" si="717"/>
        <v>0</v>
      </c>
      <c r="AG2094" s="227">
        <f>CEILING(AX2094+(AX2094*'[1]Nastavení cen'!$G$17),1)</f>
        <v>3500</v>
      </c>
      <c r="AH2094" s="227">
        <f>CEILING(AG2094*'[1]Nastavení cen'!$K$17,1)+AG2094</f>
        <v>4550</v>
      </c>
      <c r="AI2094" s="227">
        <f t="shared" si="744"/>
        <v>0</v>
      </c>
      <c r="AJ2094" s="228">
        <f t="shared" si="719"/>
        <v>6136</v>
      </c>
      <c r="AK2094" s="218"/>
      <c r="AL2094" s="229">
        <f t="shared" si="720"/>
        <v>0</v>
      </c>
      <c r="AM2094" s="204"/>
      <c r="AN2094" s="230">
        <v>10</v>
      </c>
      <c r="AO2094" s="231">
        <f t="shared" si="745"/>
        <v>0</v>
      </c>
      <c r="AP2094" s="232">
        <v>0.05</v>
      </c>
      <c r="AQ2094" s="233" t="s">
        <v>41</v>
      </c>
      <c r="AR2094" s="234">
        <f t="shared" si="746"/>
        <v>0</v>
      </c>
      <c r="AS2094" s="235"/>
      <c r="AT2094" s="236"/>
      <c r="AU2094" s="237"/>
      <c r="AV2094" s="238">
        <v>167</v>
      </c>
      <c r="AW2094" s="239">
        <f>'[1]Nastavení cen'!$H$17</f>
        <v>390</v>
      </c>
      <c r="AX2094" s="240">
        <v>3500</v>
      </c>
    </row>
    <row r="2095" spans="1:50" ht="17.25" hidden="1" customHeight="1" x14ac:dyDescent="0.3">
      <c r="A2095" s="213"/>
      <c r="B2095" s="214"/>
      <c r="C2095" s="215"/>
      <c r="D2095" s="186"/>
      <c r="E2095" s="184"/>
      <c r="F2095" s="185"/>
      <c r="G2095" s="186"/>
      <c r="H2095" s="186"/>
      <c r="I2095" s="187"/>
      <c r="J2095" s="188"/>
      <c r="K2095" s="216"/>
      <c r="L2095" s="186"/>
      <c r="M2095" s="186"/>
      <c r="N2095" s="187"/>
      <c r="O2095" s="191"/>
      <c r="P2095" s="481" t="s">
        <v>2042</v>
      </c>
      <c r="Q2095" s="218"/>
      <c r="R2095" s="219">
        <f t="shared" si="714"/>
        <v>0</v>
      </c>
      <c r="S2095" s="219">
        <f t="shared" si="715"/>
        <v>7</v>
      </c>
      <c r="T2095" s="195"/>
      <c r="U2095" s="196">
        <v>5</v>
      </c>
      <c r="V2095" s="89">
        <f t="shared" si="700"/>
        <v>0</v>
      </c>
      <c r="W2095" s="220" t="s">
        <v>2190</v>
      </c>
      <c r="X2095" s="221" t="s">
        <v>2191</v>
      </c>
      <c r="Y2095" s="222" t="s">
        <v>2225</v>
      </c>
      <c r="Z2095" s="199"/>
      <c r="AA2095" s="218"/>
      <c r="AB2095" s="223">
        <v>0</v>
      </c>
      <c r="AC2095" s="224" t="s">
        <v>40</v>
      </c>
      <c r="AD2095" s="225">
        <f t="shared" si="716"/>
        <v>1229</v>
      </c>
      <c r="AE2095" s="226">
        <f>CEILING(AD2095+AD2095*'[1]Nastavení cen'!$J$17,1)</f>
        <v>1795</v>
      </c>
      <c r="AF2095" s="226">
        <f t="shared" si="717"/>
        <v>0</v>
      </c>
      <c r="AG2095" s="227">
        <f>CEILING(AX2095+(AX2095*'[1]Nastavení cen'!$G$17),1)</f>
        <v>3500</v>
      </c>
      <c r="AH2095" s="227">
        <f>CEILING(AG2095*'[1]Nastavení cen'!$K$17,1)+AG2095</f>
        <v>4550</v>
      </c>
      <c r="AI2095" s="227">
        <f t="shared" si="744"/>
        <v>0</v>
      </c>
      <c r="AJ2095" s="228">
        <f t="shared" si="719"/>
        <v>6345</v>
      </c>
      <c r="AK2095" s="218"/>
      <c r="AL2095" s="229">
        <f t="shared" si="720"/>
        <v>0</v>
      </c>
      <c r="AM2095" s="204"/>
      <c r="AN2095" s="230">
        <v>15</v>
      </c>
      <c r="AO2095" s="231">
        <f t="shared" si="745"/>
        <v>0</v>
      </c>
      <c r="AP2095" s="232">
        <v>0.05</v>
      </c>
      <c r="AQ2095" s="233" t="s">
        <v>41</v>
      </c>
      <c r="AR2095" s="234">
        <f t="shared" si="746"/>
        <v>0</v>
      </c>
      <c r="AS2095" s="235"/>
      <c r="AT2095" s="236"/>
      <c r="AU2095" s="237"/>
      <c r="AV2095" s="238">
        <v>189</v>
      </c>
      <c r="AW2095" s="239">
        <f>'[1]Nastavení cen'!$H$17</f>
        <v>390</v>
      </c>
      <c r="AX2095" s="240">
        <v>3500</v>
      </c>
    </row>
    <row r="2096" spans="1:50" ht="17.25" hidden="1" customHeight="1" x14ac:dyDescent="0.3">
      <c r="A2096" s="213"/>
      <c r="B2096" s="214"/>
      <c r="C2096" s="215"/>
      <c r="D2096" s="186"/>
      <c r="E2096" s="184"/>
      <c r="F2096" s="185"/>
      <c r="G2096" s="186"/>
      <c r="H2096" s="186"/>
      <c r="I2096" s="187"/>
      <c r="J2096" s="188"/>
      <c r="K2096" s="216"/>
      <c r="L2096" s="186"/>
      <c r="M2096" s="186"/>
      <c r="N2096" s="187"/>
      <c r="O2096" s="191"/>
      <c r="P2096" s="481" t="s">
        <v>2042</v>
      </c>
      <c r="Q2096" s="218"/>
      <c r="R2096" s="219">
        <f t="shared" si="714"/>
        <v>0</v>
      </c>
      <c r="S2096" s="219">
        <f t="shared" si="715"/>
        <v>7</v>
      </c>
      <c r="T2096" s="195"/>
      <c r="U2096" s="196">
        <v>5</v>
      </c>
      <c r="V2096" s="89">
        <f t="shared" si="700"/>
        <v>0</v>
      </c>
      <c r="W2096" s="220" t="s">
        <v>2190</v>
      </c>
      <c r="X2096" s="221" t="s">
        <v>2191</v>
      </c>
      <c r="Y2096" s="222" t="s">
        <v>2226</v>
      </c>
      <c r="Z2096" s="199"/>
      <c r="AA2096" s="218"/>
      <c r="AB2096" s="223">
        <v>0</v>
      </c>
      <c r="AC2096" s="224" t="s">
        <v>40</v>
      </c>
      <c r="AD2096" s="225">
        <f t="shared" si="716"/>
        <v>1086</v>
      </c>
      <c r="AE2096" s="226">
        <f>CEILING(AD2096+AD2096*'[1]Nastavení cen'!$J$17,1)</f>
        <v>1586</v>
      </c>
      <c r="AF2096" s="226">
        <f t="shared" si="717"/>
        <v>0</v>
      </c>
      <c r="AG2096" s="227">
        <f>CEILING(AX2096+(AX2096*'[1]Nastavení cen'!$G$17),1)</f>
        <v>3500</v>
      </c>
      <c r="AH2096" s="227">
        <f>CEILING(AG2096*'[1]Nastavení cen'!$K$17,1)+AG2096</f>
        <v>4550</v>
      </c>
      <c r="AI2096" s="227">
        <f t="shared" si="744"/>
        <v>0</v>
      </c>
      <c r="AJ2096" s="228">
        <f t="shared" si="719"/>
        <v>6136</v>
      </c>
      <c r="AK2096" s="218"/>
      <c r="AL2096" s="229">
        <f t="shared" si="720"/>
        <v>0</v>
      </c>
      <c r="AM2096" s="204"/>
      <c r="AN2096" s="230">
        <v>10</v>
      </c>
      <c r="AO2096" s="231">
        <f t="shared" si="745"/>
        <v>0</v>
      </c>
      <c r="AP2096" s="232">
        <v>0.05</v>
      </c>
      <c r="AQ2096" s="233" t="s">
        <v>41</v>
      </c>
      <c r="AR2096" s="234">
        <f t="shared" si="746"/>
        <v>0</v>
      </c>
      <c r="AS2096" s="235"/>
      <c r="AT2096" s="236"/>
      <c r="AU2096" s="237"/>
      <c r="AV2096" s="238">
        <v>167</v>
      </c>
      <c r="AW2096" s="239">
        <f>'[1]Nastavení cen'!$H$17</f>
        <v>390</v>
      </c>
      <c r="AX2096" s="240">
        <v>3500</v>
      </c>
    </row>
    <row r="2097" spans="1:50" ht="17.25" hidden="1" customHeight="1" x14ac:dyDescent="0.3">
      <c r="A2097" s="213"/>
      <c r="B2097" s="214"/>
      <c r="C2097" s="215"/>
      <c r="D2097" s="186"/>
      <c r="E2097" s="184"/>
      <c r="F2097" s="185"/>
      <c r="G2097" s="186"/>
      <c r="H2097" s="186"/>
      <c r="I2097" s="187"/>
      <c r="J2097" s="188"/>
      <c r="K2097" s="216"/>
      <c r="L2097" s="186"/>
      <c r="M2097" s="186"/>
      <c r="N2097" s="187"/>
      <c r="O2097" s="191"/>
      <c r="P2097" s="481" t="s">
        <v>2042</v>
      </c>
      <c r="Q2097" s="218"/>
      <c r="R2097" s="219">
        <f t="shared" si="714"/>
        <v>0</v>
      </c>
      <c r="S2097" s="219">
        <f t="shared" si="715"/>
        <v>7</v>
      </c>
      <c r="T2097" s="195"/>
      <c r="U2097" s="196">
        <v>5</v>
      </c>
      <c r="V2097" s="89">
        <f t="shared" si="700"/>
        <v>0</v>
      </c>
      <c r="W2097" s="220" t="s">
        <v>2190</v>
      </c>
      <c r="X2097" s="221" t="s">
        <v>2202</v>
      </c>
      <c r="Y2097" s="222" t="s">
        <v>2227</v>
      </c>
      <c r="Z2097" s="199"/>
      <c r="AA2097" s="218"/>
      <c r="AB2097" s="223">
        <v>0</v>
      </c>
      <c r="AC2097" s="224" t="s">
        <v>40</v>
      </c>
      <c r="AD2097" s="225">
        <f t="shared" si="716"/>
        <v>1118</v>
      </c>
      <c r="AE2097" s="226">
        <f>CEILING(AD2097+AD2097*'[1]Nastavení cen'!$J$17,1)</f>
        <v>1633</v>
      </c>
      <c r="AF2097" s="226">
        <f t="shared" si="717"/>
        <v>0</v>
      </c>
      <c r="AG2097" s="227">
        <f>CEILING(AX2097+(AX2097*'[1]Nastavení cen'!$G$17),1)</f>
        <v>4000</v>
      </c>
      <c r="AH2097" s="227">
        <f>CEILING(AG2097*'[1]Nastavení cen'!$K$17,1)+AG2097</f>
        <v>5200</v>
      </c>
      <c r="AI2097" s="227">
        <f t="shared" si="744"/>
        <v>0</v>
      </c>
      <c r="AJ2097" s="228">
        <f t="shared" si="719"/>
        <v>6833</v>
      </c>
      <c r="AK2097" s="218"/>
      <c r="AL2097" s="229">
        <f t="shared" si="720"/>
        <v>0</v>
      </c>
      <c r="AM2097" s="204"/>
      <c r="AN2097" s="230">
        <v>10</v>
      </c>
      <c r="AO2097" s="231">
        <f t="shared" si="745"/>
        <v>0</v>
      </c>
      <c r="AP2097" s="232">
        <v>0.05</v>
      </c>
      <c r="AQ2097" s="233" t="s">
        <v>41</v>
      </c>
      <c r="AR2097" s="234">
        <f t="shared" si="746"/>
        <v>0</v>
      </c>
      <c r="AS2097" s="235"/>
      <c r="AT2097" s="236"/>
      <c r="AU2097" s="237"/>
      <c r="AV2097" s="238">
        <v>172</v>
      </c>
      <c r="AW2097" s="239">
        <f>'[1]Nastavení cen'!$H$17</f>
        <v>390</v>
      </c>
      <c r="AX2097" s="240">
        <v>4000</v>
      </c>
    </row>
    <row r="2098" spans="1:50" ht="17.25" hidden="1" customHeight="1" x14ac:dyDescent="0.3">
      <c r="A2098" s="213"/>
      <c r="B2098" s="214"/>
      <c r="C2098" s="215"/>
      <c r="D2098" s="186"/>
      <c r="E2098" s="184"/>
      <c r="F2098" s="185"/>
      <c r="G2098" s="186"/>
      <c r="H2098" s="186"/>
      <c r="I2098" s="187"/>
      <c r="J2098" s="188"/>
      <c r="K2098" s="216"/>
      <c r="L2098" s="186"/>
      <c r="M2098" s="186"/>
      <c r="N2098" s="187"/>
      <c r="O2098" s="191"/>
      <c r="P2098" s="481" t="s">
        <v>2042</v>
      </c>
      <c r="Q2098" s="218"/>
      <c r="R2098" s="219">
        <f t="shared" si="714"/>
        <v>0</v>
      </c>
      <c r="S2098" s="219">
        <f t="shared" si="715"/>
        <v>7</v>
      </c>
      <c r="T2098" s="195"/>
      <c r="U2098" s="196">
        <v>5</v>
      </c>
      <c r="V2098" s="89">
        <f t="shared" si="700"/>
        <v>0</v>
      </c>
      <c r="W2098" s="220" t="s">
        <v>2190</v>
      </c>
      <c r="X2098" s="221" t="s">
        <v>2202</v>
      </c>
      <c r="Y2098" s="222" t="s">
        <v>2228</v>
      </c>
      <c r="Z2098" s="199"/>
      <c r="AA2098" s="218"/>
      <c r="AB2098" s="223">
        <v>0</v>
      </c>
      <c r="AC2098" s="224" t="s">
        <v>40</v>
      </c>
      <c r="AD2098" s="225">
        <f t="shared" si="716"/>
        <v>1118</v>
      </c>
      <c r="AE2098" s="226">
        <f>CEILING(AD2098+AD2098*'[1]Nastavení cen'!$J$17,1)</f>
        <v>1633</v>
      </c>
      <c r="AF2098" s="226">
        <f t="shared" si="717"/>
        <v>0</v>
      </c>
      <c r="AG2098" s="227">
        <f>CEILING(AX2098+(AX2098*'[1]Nastavení cen'!$G$17),1)</f>
        <v>3000</v>
      </c>
      <c r="AH2098" s="227">
        <f>CEILING(AG2098*'[1]Nastavení cen'!$K$17,1)+AG2098</f>
        <v>3900</v>
      </c>
      <c r="AI2098" s="227">
        <f t="shared" si="744"/>
        <v>0</v>
      </c>
      <c r="AJ2098" s="228">
        <f t="shared" si="719"/>
        <v>5533</v>
      </c>
      <c r="AK2098" s="218"/>
      <c r="AL2098" s="229">
        <f t="shared" si="720"/>
        <v>0</v>
      </c>
      <c r="AM2098" s="204"/>
      <c r="AN2098" s="230">
        <v>8</v>
      </c>
      <c r="AO2098" s="231">
        <f t="shared" si="745"/>
        <v>0</v>
      </c>
      <c r="AP2098" s="232">
        <v>0.05</v>
      </c>
      <c r="AQ2098" s="233" t="s">
        <v>41</v>
      </c>
      <c r="AR2098" s="234">
        <f t="shared" si="746"/>
        <v>0</v>
      </c>
      <c r="AS2098" s="235"/>
      <c r="AT2098" s="236"/>
      <c r="AU2098" s="237"/>
      <c r="AV2098" s="238">
        <v>172</v>
      </c>
      <c r="AW2098" s="239">
        <f>'[1]Nastavení cen'!$H$17</f>
        <v>390</v>
      </c>
      <c r="AX2098" s="240">
        <v>3000</v>
      </c>
    </row>
    <row r="2099" spans="1:50" ht="17.25" hidden="1" customHeight="1" x14ac:dyDescent="0.3">
      <c r="A2099" s="213"/>
      <c r="B2099" s="214"/>
      <c r="C2099" s="215"/>
      <c r="D2099" s="186"/>
      <c r="E2099" s="184"/>
      <c r="F2099" s="185"/>
      <c r="G2099" s="186"/>
      <c r="H2099" s="186"/>
      <c r="I2099" s="187"/>
      <c r="J2099" s="188"/>
      <c r="K2099" s="216"/>
      <c r="L2099" s="186"/>
      <c r="M2099" s="186"/>
      <c r="N2099" s="187"/>
      <c r="O2099" s="191"/>
      <c r="P2099" s="481" t="s">
        <v>2042</v>
      </c>
      <c r="Q2099" s="218"/>
      <c r="R2099" s="219">
        <f t="shared" si="714"/>
        <v>0</v>
      </c>
      <c r="S2099" s="219">
        <f t="shared" si="715"/>
        <v>7</v>
      </c>
      <c r="T2099" s="195"/>
      <c r="U2099" s="196">
        <v>5</v>
      </c>
      <c r="V2099" s="89">
        <f t="shared" si="700"/>
        <v>0</v>
      </c>
      <c r="W2099" s="220" t="s">
        <v>2190</v>
      </c>
      <c r="X2099" s="221" t="s">
        <v>2229</v>
      </c>
      <c r="Y2099" s="222" t="s">
        <v>2230</v>
      </c>
      <c r="Z2099" s="199"/>
      <c r="AA2099" s="218"/>
      <c r="AB2099" s="223">
        <v>0</v>
      </c>
      <c r="AC2099" s="224" t="s">
        <v>40</v>
      </c>
      <c r="AD2099" s="225">
        <f t="shared" si="716"/>
        <v>1118</v>
      </c>
      <c r="AE2099" s="226">
        <f>CEILING(AD2099+AD2099*'[1]Nastavení cen'!$J$17,1)</f>
        <v>1633</v>
      </c>
      <c r="AF2099" s="226">
        <f t="shared" si="717"/>
        <v>0</v>
      </c>
      <c r="AG2099" s="227">
        <f>CEILING(AX2099+(AX2099*'[1]Nastavení cen'!$G$17),1)</f>
        <v>4500</v>
      </c>
      <c r="AH2099" s="227">
        <f>CEILING(AG2099*'[1]Nastavení cen'!$K$17,1)+AG2099</f>
        <v>5850</v>
      </c>
      <c r="AI2099" s="227">
        <f t="shared" si="744"/>
        <v>0</v>
      </c>
      <c r="AJ2099" s="228">
        <f t="shared" si="719"/>
        <v>7483</v>
      </c>
      <c r="AK2099" s="218"/>
      <c r="AL2099" s="229">
        <f t="shared" si="720"/>
        <v>0</v>
      </c>
      <c r="AM2099" s="204"/>
      <c r="AN2099" s="230">
        <v>15</v>
      </c>
      <c r="AO2099" s="231">
        <f t="shared" si="745"/>
        <v>0</v>
      </c>
      <c r="AP2099" s="232">
        <v>0.05</v>
      </c>
      <c r="AQ2099" s="233" t="s">
        <v>41</v>
      </c>
      <c r="AR2099" s="234">
        <f t="shared" si="746"/>
        <v>0</v>
      </c>
      <c r="AS2099" s="235"/>
      <c r="AT2099" s="236"/>
      <c r="AU2099" s="237"/>
      <c r="AV2099" s="238">
        <v>172</v>
      </c>
      <c r="AW2099" s="239">
        <f>'[1]Nastavení cen'!$H$17</f>
        <v>390</v>
      </c>
      <c r="AX2099" s="240">
        <v>4500</v>
      </c>
    </row>
    <row r="2100" spans="1:50" ht="17.25" hidden="1" customHeight="1" x14ac:dyDescent="0.3">
      <c r="A2100" s="213"/>
      <c r="B2100" s="214"/>
      <c r="C2100" s="215"/>
      <c r="D2100" s="186"/>
      <c r="E2100" s="184"/>
      <c r="F2100" s="185"/>
      <c r="G2100" s="186"/>
      <c r="H2100" s="186"/>
      <c r="I2100" s="187"/>
      <c r="J2100" s="188"/>
      <c r="K2100" s="216"/>
      <c r="L2100" s="186"/>
      <c r="M2100" s="186"/>
      <c r="N2100" s="187"/>
      <c r="O2100" s="191"/>
      <c r="P2100" s="481" t="s">
        <v>2042</v>
      </c>
      <c r="Q2100" s="218"/>
      <c r="R2100" s="219">
        <f t="shared" si="714"/>
        <v>0</v>
      </c>
      <c r="S2100" s="219">
        <f t="shared" si="715"/>
        <v>7</v>
      </c>
      <c r="T2100" s="195"/>
      <c r="U2100" s="196">
        <v>5</v>
      </c>
      <c r="V2100" s="89">
        <f t="shared" si="700"/>
        <v>0</v>
      </c>
      <c r="W2100" s="220" t="s">
        <v>2190</v>
      </c>
      <c r="X2100" s="221" t="s">
        <v>2231</v>
      </c>
      <c r="Y2100" s="222" t="s">
        <v>2232</v>
      </c>
      <c r="Z2100" s="199"/>
      <c r="AA2100" s="218"/>
      <c r="AB2100" s="223">
        <v>0</v>
      </c>
      <c r="AC2100" s="224" t="s">
        <v>40</v>
      </c>
      <c r="AD2100" s="225">
        <f t="shared" si="716"/>
        <v>1118</v>
      </c>
      <c r="AE2100" s="226">
        <f>CEILING(AD2100+AD2100*'[1]Nastavení cen'!$J$17,1)</f>
        <v>1633</v>
      </c>
      <c r="AF2100" s="226">
        <f t="shared" si="717"/>
        <v>0</v>
      </c>
      <c r="AG2100" s="227">
        <f>CEILING(AX2100+(AX2100*'[1]Nastavení cen'!$G$17),1)</f>
        <v>3000</v>
      </c>
      <c r="AH2100" s="227">
        <f>CEILING(AG2100*'[1]Nastavení cen'!$K$17,1)+AG2100</f>
        <v>3900</v>
      </c>
      <c r="AI2100" s="227">
        <f t="shared" si="744"/>
        <v>0</v>
      </c>
      <c r="AJ2100" s="228">
        <f t="shared" si="719"/>
        <v>5533</v>
      </c>
      <c r="AK2100" s="218"/>
      <c r="AL2100" s="229">
        <f t="shared" si="720"/>
        <v>0</v>
      </c>
      <c r="AM2100" s="204"/>
      <c r="AN2100" s="230">
        <v>0.5</v>
      </c>
      <c r="AO2100" s="231">
        <f t="shared" si="745"/>
        <v>0</v>
      </c>
      <c r="AP2100" s="232">
        <v>0.05</v>
      </c>
      <c r="AQ2100" s="233" t="s">
        <v>41</v>
      </c>
      <c r="AR2100" s="234">
        <f t="shared" si="746"/>
        <v>0</v>
      </c>
      <c r="AS2100" s="235"/>
      <c r="AT2100" s="236"/>
      <c r="AU2100" s="237"/>
      <c r="AV2100" s="238">
        <v>172</v>
      </c>
      <c r="AW2100" s="239">
        <f>'[1]Nastavení cen'!$H$17</f>
        <v>390</v>
      </c>
      <c r="AX2100" s="240">
        <v>3000</v>
      </c>
    </row>
    <row r="2101" spans="1:50" ht="17.25" hidden="1" customHeight="1" x14ac:dyDescent="0.3">
      <c r="A2101" s="213"/>
      <c r="B2101" s="214"/>
      <c r="C2101" s="215"/>
      <c r="D2101" s="186"/>
      <c r="E2101" s="184"/>
      <c r="F2101" s="185"/>
      <c r="G2101" s="186"/>
      <c r="H2101" s="186"/>
      <c r="I2101" s="187"/>
      <c r="J2101" s="188"/>
      <c r="K2101" s="216"/>
      <c r="L2101" s="186"/>
      <c r="M2101" s="186"/>
      <c r="N2101" s="187"/>
      <c r="O2101" s="191"/>
      <c r="P2101" s="481" t="s">
        <v>2042</v>
      </c>
      <c r="Q2101" s="218"/>
      <c r="R2101" s="219">
        <f t="shared" si="714"/>
        <v>0</v>
      </c>
      <c r="S2101" s="219">
        <f t="shared" si="715"/>
        <v>7</v>
      </c>
      <c r="T2101" s="195"/>
      <c r="U2101" s="196">
        <v>5</v>
      </c>
      <c r="V2101" s="89">
        <f t="shared" si="700"/>
        <v>0</v>
      </c>
      <c r="W2101" s="220" t="s">
        <v>2190</v>
      </c>
      <c r="X2101" s="221" t="s">
        <v>2233</v>
      </c>
      <c r="Y2101" s="222" t="s">
        <v>2234</v>
      </c>
      <c r="Z2101" s="199"/>
      <c r="AA2101" s="218"/>
      <c r="AB2101" s="223">
        <v>0</v>
      </c>
      <c r="AC2101" s="224" t="s">
        <v>40</v>
      </c>
      <c r="AD2101" s="225">
        <f t="shared" si="716"/>
        <v>2028</v>
      </c>
      <c r="AE2101" s="226">
        <f>CEILING(AD2101+AD2101*'[1]Nastavení cen'!$J$17,1)</f>
        <v>2961</v>
      </c>
      <c r="AF2101" s="226">
        <f t="shared" si="717"/>
        <v>0</v>
      </c>
      <c r="AG2101" s="227">
        <f>CEILING(AX2101+(AX2101*'[1]Nastavení cen'!$G$17),1)</f>
        <v>8000</v>
      </c>
      <c r="AH2101" s="227">
        <f>CEILING(AG2101*'[1]Nastavení cen'!$K$17,1)+AG2101</f>
        <v>10400</v>
      </c>
      <c r="AI2101" s="227">
        <f t="shared" si="744"/>
        <v>0</v>
      </c>
      <c r="AJ2101" s="228">
        <f t="shared" si="719"/>
        <v>13361</v>
      </c>
      <c r="AK2101" s="218"/>
      <c r="AL2101" s="229">
        <f t="shared" si="720"/>
        <v>0</v>
      </c>
      <c r="AM2101" s="204"/>
      <c r="AN2101" s="230">
        <v>15</v>
      </c>
      <c r="AO2101" s="231">
        <f t="shared" si="745"/>
        <v>0</v>
      </c>
      <c r="AP2101" s="232">
        <v>0.05</v>
      </c>
      <c r="AQ2101" s="233" t="s">
        <v>41</v>
      </c>
      <c r="AR2101" s="234">
        <f t="shared" si="746"/>
        <v>0</v>
      </c>
      <c r="AS2101" s="235"/>
      <c r="AT2101" s="236"/>
      <c r="AU2101" s="237"/>
      <c r="AV2101" s="238">
        <v>312</v>
      </c>
      <c r="AW2101" s="239">
        <f>'[1]Nastavení cen'!$H$17</f>
        <v>390</v>
      </c>
      <c r="AX2101" s="240">
        <v>8000</v>
      </c>
    </row>
    <row r="2102" spans="1:50" ht="17.25" hidden="1" customHeight="1" x14ac:dyDescent="0.3">
      <c r="A2102" s="213"/>
      <c r="B2102" s="214"/>
      <c r="C2102" s="215"/>
      <c r="D2102" s="186"/>
      <c r="E2102" s="184"/>
      <c r="F2102" s="185"/>
      <c r="G2102" s="186"/>
      <c r="H2102" s="186"/>
      <c r="I2102" s="187"/>
      <c r="J2102" s="188"/>
      <c r="K2102" s="216"/>
      <c r="L2102" s="186"/>
      <c r="M2102" s="186"/>
      <c r="N2102" s="187"/>
      <c r="O2102" s="191"/>
      <c r="P2102" s="481" t="s">
        <v>2042</v>
      </c>
      <c r="Q2102" s="218"/>
      <c r="R2102" s="219">
        <f t="shared" si="714"/>
        <v>0</v>
      </c>
      <c r="S2102" s="219">
        <f t="shared" si="715"/>
        <v>7</v>
      </c>
      <c r="T2102" s="195"/>
      <c r="U2102" s="196">
        <v>5</v>
      </c>
      <c r="V2102" s="89">
        <f t="shared" si="700"/>
        <v>0</v>
      </c>
      <c r="W2102" s="220" t="s">
        <v>2190</v>
      </c>
      <c r="X2102" s="221" t="s">
        <v>2235</v>
      </c>
      <c r="Y2102" s="222" t="s">
        <v>2236</v>
      </c>
      <c r="Z2102" s="199"/>
      <c r="AA2102" s="218"/>
      <c r="AB2102" s="223">
        <v>0</v>
      </c>
      <c r="AC2102" s="224" t="s">
        <v>40</v>
      </c>
      <c r="AD2102" s="225">
        <f t="shared" si="716"/>
        <v>2015</v>
      </c>
      <c r="AE2102" s="226">
        <f>CEILING(AD2102+AD2102*'[1]Nastavení cen'!$J$17,1)</f>
        <v>2942</v>
      </c>
      <c r="AF2102" s="226">
        <f t="shared" si="717"/>
        <v>0</v>
      </c>
      <c r="AG2102" s="227">
        <f>CEILING(AX2102+(AX2102*'[1]Nastavení cen'!$G$17),1)</f>
        <v>8000</v>
      </c>
      <c r="AH2102" s="227">
        <f>CEILING(AG2102*'[1]Nastavení cen'!$K$17,1)+AG2102</f>
        <v>10400</v>
      </c>
      <c r="AI2102" s="227">
        <f t="shared" si="744"/>
        <v>0</v>
      </c>
      <c r="AJ2102" s="228">
        <f t="shared" si="719"/>
        <v>13342</v>
      </c>
      <c r="AK2102" s="218"/>
      <c r="AL2102" s="229">
        <f t="shared" si="720"/>
        <v>0</v>
      </c>
      <c r="AM2102" s="204"/>
      <c r="AN2102" s="230">
        <v>80</v>
      </c>
      <c r="AO2102" s="231">
        <f t="shared" si="745"/>
        <v>0</v>
      </c>
      <c r="AP2102" s="232">
        <v>0.05</v>
      </c>
      <c r="AQ2102" s="233" t="s">
        <v>41</v>
      </c>
      <c r="AR2102" s="234">
        <f t="shared" si="746"/>
        <v>0</v>
      </c>
      <c r="AS2102" s="235"/>
      <c r="AT2102" s="236"/>
      <c r="AU2102" s="237"/>
      <c r="AV2102" s="238">
        <v>310</v>
      </c>
      <c r="AW2102" s="239">
        <f>'[1]Nastavení cen'!$H$17</f>
        <v>390</v>
      </c>
      <c r="AX2102" s="240">
        <v>8000</v>
      </c>
    </row>
    <row r="2103" spans="1:50" ht="17.25" hidden="1" customHeight="1" x14ac:dyDescent="0.3">
      <c r="A2103" s="213"/>
      <c r="B2103" s="214"/>
      <c r="C2103" s="215"/>
      <c r="D2103" s="186"/>
      <c r="E2103" s="184"/>
      <c r="F2103" s="185"/>
      <c r="G2103" s="186"/>
      <c r="H2103" s="186"/>
      <c r="I2103" s="187"/>
      <c r="J2103" s="188"/>
      <c r="K2103" s="216"/>
      <c r="L2103" s="186"/>
      <c r="M2103" s="186"/>
      <c r="N2103" s="187"/>
      <c r="O2103" s="191"/>
      <c r="P2103" s="481" t="s">
        <v>2042</v>
      </c>
      <c r="Q2103" s="218"/>
      <c r="R2103" s="219">
        <f t="shared" si="714"/>
        <v>0</v>
      </c>
      <c r="S2103" s="219">
        <f t="shared" si="715"/>
        <v>7</v>
      </c>
      <c r="T2103" s="195"/>
      <c r="U2103" s="196">
        <v>4</v>
      </c>
      <c r="V2103" s="89">
        <f t="shared" si="700"/>
        <v>0</v>
      </c>
      <c r="W2103" s="220" t="s">
        <v>2190</v>
      </c>
      <c r="X2103" s="221" t="s">
        <v>2237</v>
      </c>
      <c r="Y2103" s="222" t="s">
        <v>43</v>
      </c>
      <c r="Z2103" s="199"/>
      <c r="AA2103" s="218"/>
      <c r="AB2103" s="223">
        <v>0</v>
      </c>
      <c r="AC2103" s="224" t="s">
        <v>40</v>
      </c>
      <c r="AD2103" s="225">
        <f t="shared" si="716"/>
        <v>1339</v>
      </c>
      <c r="AE2103" s="226">
        <f>CEILING(AD2103+AD2103*'[1]Nastavení cen'!$J$17,1)</f>
        <v>1955</v>
      </c>
      <c r="AF2103" s="226">
        <f t="shared" si="717"/>
        <v>0</v>
      </c>
      <c r="AG2103" s="241"/>
      <c r="AH2103" s="242"/>
      <c r="AI2103" s="242"/>
      <c r="AJ2103" s="228">
        <f t="shared" si="719"/>
        <v>1955</v>
      </c>
      <c r="AK2103" s="218"/>
      <c r="AL2103" s="229">
        <f t="shared" si="720"/>
        <v>0</v>
      </c>
      <c r="AM2103" s="204"/>
      <c r="AN2103" s="230" t="s">
        <v>41</v>
      </c>
      <c r="AO2103" s="231" t="s">
        <v>41</v>
      </c>
      <c r="AP2103" s="245" t="s">
        <v>41</v>
      </c>
      <c r="AQ2103" s="233" t="s">
        <v>41</v>
      </c>
      <c r="AR2103" s="234" t="s">
        <v>41</v>
      </c>
      <c r="AS2103" s="235"/>
      <c r="AT2103" s="236"/>
      <c r="AU2103" s="237"/>
      <c r="AV2103" s="238">
        <v>206</v>
      </c>
      <c r="AW2103" s="239">
        <f>'[1]Nastavení cen'!$H$17</f>
        <v>390</v>
      </c>
      <c r="AX2103" s="240"/>
    </row>
    <row r="2104" spans="1:50" ht="17.25" hidden="1" customHeight="1" x14ac:dyDescent="0.3">
      <c r="A2104" s="213"/>
      <c r="B2104" s="214"/>
      <c r="C2104" s="215"/>
      <c r="D2104" s="186"/>
      <c r="E2104" s="184"/>
      <c r="F2104" s="185"/>
      <c r="G2104" s="186"/>
      <c r="H2104" s="186"/>
      <c r="I2104" s="187"/>
      <c r="J2104" s="188"/>
      <c r="K2104" s="216"/>
      <c r="L2104" s="186"/>
      <c r="M2104" s="186"/>
      <c r="N2104" s="187"/>
      <c r="O2104" s="191"/>
      <c r="P2104" s="481" t="s">
        <v>2042</v>
      </c>
      <c r="Q2104" s="218"/>
      <c r="R2104" s="219">
        <f t="shared" si="714"/>
        <v>0</v>
      </c>
      <c r="S2104" s="219">
        <f t="shared" si="715"/>
        <v>7</v>
      </c>
      <c r="T2104" s="195"/>
      <c r="U2104" s="196">
        <v>4</v>
      </c>
      <c r="V2104" s="89">
        <f t="shared" si="700"/>
        <v>0</v>
      </c>
      <c r="W2104" s="220" t="s">
        <v>2190</v>
      </c>
      <c r="X2104" s="221" t="s">
        <v>2238</v>
      </c>
      <c r="Y2104" s="222" t="s">
        <v>43</v>
      </c>
      <c r="Z2104" s="199"/>
      <c r="AA2104" s="218"/>
      <c r="AB2104" s="223">
        <v>0</v>
      </c>
      <c r="AC2104" s="224" t="s">
        <v>40</v>
      </c>
      <c r="AD2104" s="225">
        <f t="shared" si="716"/>
        <v>1450</v>
      </c>
      <c r="AE2104" s="226">
        <f>CEILING(AD2104+AD2104*'[1]Nastavení cen'!$J$17,1)</f>
        <v>2117</v>
      </c>
      <c r="AF2104" s="226">
        <f t="shared" si="717"/>
        <v>0</v>
      </c>
      <c r="AG2104" s="241"/>
      <c r="AH2104" s="242"/>
      <c r="AI2104" s="242"/>
      <c r="AJ2104" s="228">
        <f t="shared" si="719"/>
        <v>2117</v>
      </c>
      <c r="AK2104" s="218"/>
      <c r="AL2104" s="229">
        <f t="shared" si="720"/>
        <v>0</v>
      </c>
      <c r="AM2104" s="204"/>
      <c r="AN2104" s="230" t="s">
        <v>41</v>
      </c>
      <c r="AO2104" s="231" t="s">
        <v>41</v>
      </c>
      <c r="AP2104" s="245" t="s">
        <v>41</v>
      </c>
      <c r="AQ2104" s="233" t="s">
        <v>41</v>
      </c>
      <c r="AR2104" s="234" t="s">
        <v>41</v>
      </c>
      <c r="AS2104" s="235"/>
      <c r="AT2104" s="236"/>
      <c r="AU2104" s="237"/>
      <c r="AV2104" s="238">
        <v>223</v>
      </c>
      <c r="AW2104" s="239">
        <f>'[1]Nastavení cen'!$H$17</f>
        <v>390</v>
      </c>
      <c r="AX2104" s="240"/>
    </row>
    <row r="2105" spans="1:50" ht="17.25" hidden="1" customHeight="1" x14ac:dyDescent="0.3">
      <c r="A2105" s="213"/>
      <c r="B2105" s="214"/>
      <c r="C2105" s="215"/>
      <c r="D2105" s="186"/>
      <c r="E2105" s="184"/>
      <c r="F2105" s="185"/>
      <c r="G2105" s="186"/>
      <c r="H2105" s="186"/>
      <c r="I2105" s="187"/>
      <c r="J2105" s="188"/>
      <c r="K2105" s="216"/>
      <c r="L2105" s="186"/>
      <c r="M2105" s="186"/>
      <c r="N2105" s="187"/>
      <c r="O2105" s="191"/>
      <c r="P2105" s="481" t="s">
        <v>2042</v>
      </c>
      <c r="Q2105" s="218"/>
      <c r="R2105" s="219">
        <f t="shared" si="714"/>
        <v>0</v>
      </c>
      <c r="S2105" s="219">
        <f t="shared" si="715"/>
        <v>7</v>
      </c>
      <c r="T2105" s="195"/>
      <c r="U2105" s="196">
        <v>4</v>
      </c>
      <c r="V2105" s="89">
        <f t="shared" si="700"/>
        <v>0</v>
      </c>
      <c r="W2105" s="220" t="s">
        <v>2190</v>
      </c>
      <c r="X2105" s="221" t="s">
        <v>2239</v>
      </c>
      <c r="Y2105" s="222" t="s">
        <v>43</v>
      </c>
      <c r="Z2105" s="199"/>
      <c r="AA2105" s="218"/>
      <c r="AB2105" s="223">
        <v>0</v>
      </c>
      <c r="AC2105" s="224" t="s">
        <v>40</v>
      </c>
      <c r="AD2105" s="225">
        <f t="shared" si="716"/>
        <v>1671</v>
      </c>
      <c r="AE2105" s="226">
        <f>CEILING(AD2105+AD2105*'[1]Nastavení cen'!$J$17,1)</f>
        <v>2440</v>
      </c>
      <c r="AF2105" s="226">
        <f t="shared" si="717"/>
        <v>0</v>
      </c>
      <c r="AG2105" s="241"/>
      <c r="AH2105" s="242"/>
      <c r="AI2105" s="242"/>
      <c r="AJ2105" s="228">
        <f t="shared" si="719"/>
        <v>2440</v>
      </c>
      <c r="AK2105" s="218"/>
      <c r="AL2105" s="229">
        <f t="shared" si="720"/>
        <v>0</v>
      </c>
      <c r="AM2105" s="204"/>
      <c r="AN2105" s="230" t="s">
        <v>41</v>
      </c>
      <c r="AO2105" s="231" t="s">
        <v>41</v>
      </c>
      <c r="AP2105" s="245" t="s">
        <v>41</v>
      </c>
      <c r="AQ2105" s="233" t="s">
        <v>41</v>
      </c>
      <c r="AR2105" s="234" t="s">
        <v>41</v>
      </c>
      <c r="AS2105" s="235"/>
      <c r="AT2105" s="236"/>
      <c r="AU2105" s="237"/>
      <c r="AV2105" s="238">
        <v>257</v>
      </c>
      <c r="AW2105" s="239">
        <f>'[1]Nastavení cen'!$H$17</f>
        <v>390</v>
      </c>
      <c r="AX2105" s="240"/>
    </row>
    <row r="2106" spans="1:50" ht="17.25" hidden="1" customHeight="1" x14ac:dyDescent="0.3">
      <c r="A2106" s="213"/>
      <c r="B2106" s="214"/>
      <c r="C2106" s="215"/>
      <c r="D2106" s="186"/>
      <c r="E2106" s="184"/>
      <c r="F2106" s="185"/>
      <c r="G2106" s="186"/>
      <c r="H2106" s="186"/>
      <c r="I2106" s="187"/>
      <c r="J2106" s="188"/>
      <c r="K2106" s="216"/>
      <c r="L2106" s="186"/>
      <c r="M2106" s="186"/>
      <c r="N2106" s="187"/>
      <c r="O2106" s="191"/>
      <c r="P2106" s="481" t="s">
        <v>2042</v>
      </c>
      <c r="Q2106" s="218"/>
      <c r="R2106" s="219">
        <f t="shared" si="714"/>
        <v>0</v>
      </c>
      <c r="S2106" s="219">
        <f t="shared" si="715"/>
        <v>7</v>
      </c>
      <c r="T2106" s="195"/>
      <c r="U2106" s="196">
        <v>4</v>
      </c>
      <c r="V2106" s="89">
        <f t="shared" si="700"/>
        <v>0</v>
      </c>
      <c r="W2106" s="220" t="s">
        <v>2190</v>
      </c>
      <c r="X2106" s="221" t="s">
        <v>2235</v>
      </c>
      <c r="Y2106" s="222" t="s">
        <v>43</v>
      </c>
      <c r="Z2106" s="199"/>
      <c r="AA2106" s="218"/>
      <c r="AB2106" s="223">
        <v>0</v>
      </c>
      <c r="AC2106" s="224" t="s">
        <v>40</v>
      </c>
      <c r="AD2106" s="225">
        <f t="shared" si="716"/>
        <v>1892</v>
      </c>
      <c r="AE2106" s="226">
        <f>CEILING(AD2106+AD2106*'[1]Nastavení cen'!$J$17,1)</f>
        <v>2763</v>
      </c>
      <c r="AF2106" s="226">
        <f t="shared" si="717"/>
        <v>0</v>
      </c>
      <c r="AG2106" s="241"/>
      <c r="AH2106" s="242"/>
      <c r="AI2106" s="242"/>
      <c r="AJ2106" s="228">
        <f t="shared" si="719"/>
        <v>2763</v>
      </c>
      <c r="AK2106" s="218"/>
      <c r="AL2106" s="229">
        <f t="shared" si="720"/>
        <v>0</v>
      </c>
      <c r="AM2106" s="204"/>
      <c r="AN2106" s="230" t="s">
        <v>41</v>
      </c>
      <c r="AO2106" s="231" t="s">
        <v>41</v>
      </c>
      <c r="AP2106" s="245" t="s">
        <v>41</v>
      </c>
      <c r="AQ2106" s="233" t="s">
        <v>41</v>
      </c>
      <c r="AR2106" s="234" t="s">
        <v>41</v>
      </c>
      <c r="AS2106" s="235"/>
      <c r="AT2106" s="236"/>
      <c r="AU2106" s="237"/>
      <c r="AV2106" s="238">
        <v>291</v>
      </c>
      <c r="AW2106" s="239">
        <f>'[1]Nastavení cen'!$H$17</f>
        <v>390</v>
      </c>
      <c r="AX2106" s="240"/>
    </row>
    <row r="2107" spans="1:50" ht="17.25" hidden="1" customHeight="1" x14ac:dyDescent="0.3">
      <c r="A2107" s="213"/>
      <c r="B2107" s="214"/>
      <c r="C2107" s="215"/>
      <c r="D2107" s="186"/>
      <c r="E2107" s="184"/>
      <c r="F2107" s="185"/>
      <c r="G2107" s="186"/>
      <c r="H2107" s="186"/>
      <c r="I2107" s="187"/>
      <c r="J2107" s="188"/>
      <c r="K2107" s="216"/>
      <c r="L2107" s="186"/>
      <c r="M2107" s="186"/>
      <c r="N2107" s="187"/>
      <c r="O2107" s="191"/>
      <c r="P2107" s="481" t="s">
        <v>2042</v>
      </c>
      <c r="Q2107" s="218"/>
      <c r="R2107" s="219">
        <f t="shared" si="714"/>
        <v>0</v>
      </c>
      <c r="S2107" s="219">
        <f t="shared" si="715"/>
        <v>7</v>
      </c>
      <c r="T2107" s="195"/>
      <c r="U2107" s="196">
        <v>5</v>
      </c>
      <c r="V2107" s="89">
        <f t="shared" si="700"/>
        <v>0</v>
      </c>
      <c r="W2107" s="220" t="s">
        <v>2190</v>
      </c>
      <c r="X2107" s="221" t="s">
        <v>2240</v>
      </c>
      <c r="Y2107" s="222" t="s">
        <v>2241</v>
      </c>
      <c r="Z2107" s="199"/>
      <c r="AA2107" s="218"/>
      <c r="AB2107" s="223">
        <v>0</v>
      </c>
      <c r="AC2107" s="224" t="s">
        <v>40</v>
      </c>
      <c r="AD2107" s="225">
        <f t="shared" si="716"/>
        <v>111</v>
      </c>
      <c r="AE2107" s="226">
        <f>CEILING(AD2107+AD2107*'[1]Nastavení cen'!$J$17,1)</f>
        <v>163</v>
      </c>
      <c r="AF2107" s="226">
        <f t="shared" si="717"/>
        <v>0</v>
      </c>
      <c r="AG2107" s="227">
        <f>CEILING(AX2107+(AX2107*'[1]Nastavení cen'!$G$17),1)</f>
        <v>100</v>
      </c>
      <c r="AH2107" s="227">
        <f>CEILING(AG2107*'[1]Nastavení cen'!$K$17,1)+AG2107</f>
        <v>130</v>
      </c>
      <c r="AI2107" s="227">
        <f t="shared" ref="AI2107:AI2109" si="747">(AB2107*AH2107)</f>
        <v>0</v>
      </c>
      <c r="AJ2107" s="228">
        <f t="shared" si="719"/>
        <v>293</v>
      </c>
      <c r="AK2107" s="218"/>
      <c r="AL2107" s="229">
        <f t="shared" si="720"/>
        <v>0</v>
      </c>
      <c r="AM2107" s="204"/>
      <c r="AN2107" s="230">
        <v>80</v>
      </c>
      <c r="AO2107" s="231">
        <f t="shared" ref="AO2107:AO2109" si="748">AB2107*AN2107</f>
        <v>0</v>
      </c>
      <c r="AP2107" s="232">
        <v>0.05</v>
      </c>
      <c r="AQ2107" s="233" t="s">
        <v>41</v>
      </c>
      <c r="AR2107" s="234">
        <f t="shared" ref="AR2107:AR2109" si="749">AO2107*AP2107</f>
        <v>0</v>
      </c>
      <c r="AS2107" s="235"/>
      <c r="AT2107" s="236"/>
      <c r="AU2107" s="237"/>
      <c r="AV2107" s="238">
        <v>17</v>
      </c>
      <c r="AW2107" s="239">
        <f>'[1]Nastavení cen'!$H$17</f>
        <v>390</v>
      </c>
      <c r="AX2107" s="240">
        <v>100</v>
      </c>
    </row>
    <row r="2108" spans="1:50" ht="17.25" hidden="1" customHeight="1" x14ac:dyDescent="0.3">
      <c r="A2108" s="213"/>
      <c r="B2108" s="214"/>
      <c r="C2108" s="215"/>
      <c r="D2108" s="186"/>
      <c r="E2108" s="184"/>
      <c r="F2108" s="185"/>
      <c r="G2108" s="186"/>
      <c r="H2108" s="186"/>
      <c r="I2108" s="187"/>
      <c r="J2108" s="188"/>
      <c r="K2108" s="216"/>
      <c r="L2108" s="186"/>
      <c r="M2108" s="186"/>
      <c r="N2108" s="187"/>
      <c r="O2108" s="191"/>
      <c r="P2108" s="481" t="s">
        <v>2042</v>
      </c>
      <c r="Q2108" s="218"/>
      <c r="R2108" s="219">
        <f t="shared" si="714"/>
        <v>0</v>
      </c>
      <c r="S2108" s="219">
        <f t="shared" si="715"/>
        <v>7</v>
      </c>
      <c r="T2108" s="195"/>
      <c r="U2108" s="196">
        <v>5</v>
      </c>
      <c r="V2108" s="89">
        <f t="shared" si="700"/>
        <v>0</v>
      </c>
      <c r="W2108" s="220" t="s">
        <v>2242</v>
      </c>
      <c r="X2108" s="221" t="s">
        <v>2243</v>
      </c>
      <c r="Y2108" s="222" t="s">
        <v>2244</v>
      </c>
      <c r="Z2108" s="199"/>
      <c r="AA2108" s="199"/>
      <c r="AB2108" s="223">
        <v>0</v>
      </c>
      <c r="AC2108" s="224" t="s">
        <v>40</v>
      </c>
      <c r="AD2108" s="225">
        <f t="shared" si="716"/>
        <v>845</v>
      </c>
      <c r="AE2108" s="226">
        <f>CEILING(AD2108+AD2108*'[1]Nastavení cen'!$J$17,1)</f>
        <v>1234</v>
      </c>
      <c r="AF2108" s="226">
        <f t="shared" si="717"/>
        <v>0</v>
      </c>
      <c r="AG2108" s="227">
        <f>CEILING(AX2108+(AX2108*'[1]Nastavení cen'!$G$17),1)</f>
        <v>1500</v>
      </c>
      <c r="AH2108" s="227">
        <f>CEILING(AG2108*'[1]Nastavení cen'!$K$17,1)+AG2108</f>
        <v>1950</v>
      </c>
      <c r="AI2108" s="227">
        <f t="shared" si="747"/>
        <v>0</v>
      </c>
      <c r="AJ2108" s="228">
        <f t="shared" si="719"/>
        <v>3184</v>
      </c>
      <c r="AK2108" s="218"/>
      <c r="AL2108" s="229">
        <f t="shared" si="720"/>
        <v>0</v>
      </c>
      <c r="AM2108" s="204"/>
      <c r="AN2108" s="230">
        <v>10</v>
      </c>
      <c r="AO2108" s="231">
        <f t="shared" si="748"/>
        <v>0</v>
      </c>
      <c r="AP2108" s="232">
        <v>0.05</v>
      </c>
      <c r="AQ2108" s="233" t="s">
        <v>41</v>
      </c>
      <c r="AR2108" s="234">
        <f t="shared" si="749"/>
        <v>0</v>
      </c>
      <c r="AS2108" s="235"/>
      <c r="AT2108" s="236"/>
      <c r="AU2108" s="237"/>
      <c r="AV2108" s="238">
        <v>130</v>
      </c>
      <c r="AW2108" s="239">
        <f>'[1]Nastavení cen'!$H$17</f>
        <v>390</v>
      </c>
      <c r="AX2108" s="240">
        <v>1500</v>
      </c>
    </row>
    <row r="2109" spans="1:50" ht="17.25" hidden="1" customHeight="1" x14ac:dyDescent="0.3">
      <c r="A2109" s="213"/>
      <c r="B2109" s="214"/>
      <c r="C2109" s="215"/>
      <c r="D2109" s="186"/>
      <c r="E2109" s="184"/>
      <c r="F2109" s="185"/>
      <c r="G2109" s="186"/>
      <c r="H2109" s="186"/>
      <c r="I2109" s="187"/>
      <c r="J2109" s="188"/>
      <c r="K2109" s="216"/>
      <c r="L2109" s="186"/>
      <c r="M2109" s="186"/>
      <c r="N2109" s="187"/>
      <c r="O2109" s="191"/>
      <c r="P2109" s="481" t="s">
        <v>2042</v>
      </c>
      <c r="Q2109" s="218"/>
      <c r="R2109" s="219">
        <f t="shared" si="714"/>
        <v>0</v>
      </c>
      <c r="S2109" s="219">
        <f t="shared" si="715"/>
        <v>7</v>
      </c>
      <c r="T2109" s="195"/>
      <c r="U2109" s="196">
        <v>5</v>
      </c>
      <c r="V2109" s="89">
        <f t="shared" si="700"/>
        <v>0</v>
      </c>
      <c r="W2109" s="220" t="s">
        <v>2242</v>
      </c>
      <c r="X2109" s="221" t="s">
        <v>2243</v>
      </c>
      <c r="Y2109" s="222" t="s">
        <v>2245</v>
      </c>
      <c r="Z2109" s="199"/>
      <c r="AA2109" s="199"/>
      <c r="AB2109" s="223">
        <v>0</v>
      </c>
      <c r="AC2109" s="224" t="s">
        <v>40</v>
      </c>
      <c r="AD2109" s="225">
        <f t="shared" si="716"/>
        <v>845</v>
      </c>
      <c r="AE2109" s="226">
        <f>CEILING(AD2109+AD2109*'[1]Nastavení cen'!$J$17,1)</f>
        <v>1234</v>
      </c>
      <c r="AF2109" s="226">
        <f t="shared" si="717"/>
        <v>0</v>
      </c>
      <c r="AG2109" s="227">
        <f>CEILING(AX2109+(AX2109*'[1]Nastavení cen'!$G$17),1)</f>
        <v>3000</v>
      </c>
      <c r="AH2109" s="227">
        <f>CEILING(AG2109*'[1]Nastavení cen'!$K$17,1)+AG2109</f>
        <v>3900</v>
      </c>
      <c r="AI2109" s="227">
        <f t="shared" si="747"/>
        <v>0</v>
      </c>
      <c r="AJ2109" s="228">
        <f t="shared" si="719"/>
        <v>5134</v>
      </c>
      <c r="AK2109" s="218"/>
      <c r="AL2109" s="229">
        <f t="shared" si="720"/>
        <v>0</v>
      </c>
      <c r="AM2109" s="204"/>
      <c r="AN2109" s="230">
        <v>10</v>
      </c>
      <c r="AO2109" s="231">
        <f t="shared" si="748"/>
        <v>0</v>
      </c>
      <c r="AP2109" s="232">
        <v>0.05</v>
      </c>
      <c r="AQ2109" s="233" t="s">
        <v>41</v>
      </c>
      <c r="AR2109" s="234">
        <f t="shared" si="749"/>
        <v>0</v>
      </c>
      <c r="AS2109" s="235"/>
      <c r="AT2109" s="236"/>
      <c r="AU2109" s="237"/>
      <c r="AV2109" s="238">
        <v>130</v>
      </c>
      <c r="AW2109" s="239">
        <f>'[1]Nastavení cen'!$H$17</f>
        <v>390</v>
      </c>
      <c r="AX2109" s="240">
        <v>3000</v>
      </c>
    </row>
    <row r="2110" spans="1:50" ht="17.25" hidden="1" customHeight="1" x14ac:dyDescent="0.3">
      <c r="A2110" s="213"/>
      <c r="B2110" s="214"/>
      <c r="C2110" s="215"/>
      <c r="D2110" s="186"/>
      <c r="E2110" s="184"/>
      <c r="F2110" s="185"/>
      <c r="G2110" s="186"/>
      <c r="H2110" s="186"/>
      <c r="I2110" s="187"/>
      <c r="J2110" s="188"/>
      <c r="K2110" s="216"/>
      <c r="L2110" s="186"/>
      <c r="M2110" s="186"/>
      <c r="N2110" s="187"/>
      <c r="O2110" s="191"/>
      <c r="P2110" s="481" t="s">
        <v>2042</v>
      </c>
      <c r="Q2110" s="218"/>
      <c r="R2110" s="219">
        <f t="shared" si="714"/>
        <v>0</v>
      </c>
      <c r="S2110" s="219">
        <f t="shared" si="715"/>
        <v>7</v>
      </c>
      <c r="T2110" s="195"/>
      <c r="U2110" s="196">
        <v>4</v>
      </c>
      <c r="V2110" s="89">
        <f t="shared" si="700"/>
        <v>0</v>
      </c>
      <c r="W2110" s="220" t="s">
        <v>2242</v>
      </c>
      <c r="X2110" s="221" t="s">
        <v>2243</v>
      </c>
      <c r="Y2110" s="222" t="s">
        <v>43</v>
      </c>
      <c r="Z2110" s="199"/>
      <c r="AA2110" s="218"/>
      <c r="AB2110" s="223">
        <v>0</v>
      </c>
      <c r="AC2110" s="224" t="s">
        <v>40</v>
      </c>
      <c r="AD2110" s="225">
        <f t="shared" si="716"/>
        <v>845</v>
      </c>
      <c r="AE2110" s="226">
        <f>CEILING(AD2110+AD2110*'[1]Nastavení cen'!$J$17,1)</f>
        <v>1234</v>
      </c>
      <c r="AF2110" s="226">
        <f t="shared" si="717"/>
        <v>0</v>
      </c>
      <c r="AG2110" s="227"/>
      <c r="AH2110" s="227"/>
      <c r="AI2110" s="227"/>
      <c r="AJ2110" s="228">
        <f t="shared" si="719"/>
        <v>1234</v>
      </c>
      <c r="AK2110" s="218"/>
      <c r="AL2110" s="229">
        <f t="shared" si="720"/>
        <v>0</v>
      </c>
      <c r="AM2110" s="204"/>
      <c r="AN2110" s="230" t="s">
        <v>41</v>
      </c>
      <c r="AO2110" s="231" t="s">
        <v>41</v>
      </c>
      <c r="AP2110" s="245" t="s">
        <v>41</v>
      </c>
      <c r="AQ2110" s="233" t="s">
        <v>41</v>
      </c>
      <c r="AR2110" s="234" t="s">
        <v>41</v>
      </c>
      <c r="AS2110" s="235"/>
      <c r="AT2110" s="236"/>
      <c r="AU2110" s="237"/>
      <c r="AV2110" s="238">
        <v>130</v>
      </c>
      <c r="AW2110" s="239">
        <f>'[1]Nastavení cen'!$H$17</f>
        <v>390</v>
      </c>
      <c r="AX2110" s="240"/>
    </row>
    <row r="2111" spans="1:50" ht="17.25" hidden="1" customHeight="1" x14ac:dyDescent="0.3">
      <c r="A2111" s="213"/>
      <c r="B2111" s="214"/>
      <c r="C2111" s="215"/>
      <c r="D2111" s="186"/>
      <c r="E2111" s="184"/>
      <c r="F2111" s="185"/>
      <c r="G2111" s="186"/>
      <c r="H2111" s="186"/>
      <c r="I2111" s="187"/>
      <c r="J2111" s="188"/>
      <c r="K2111" s="216"/>
      <c r="L2111" s="186"/>
      <c r="M2111" s="186"/>
      <c r="N2111" s="187"/>
      <c r="O2111" s="191"/>
      <c r="P2111" s="481" t="s">
        <v>2042</v>
      </c>
      <c r="Q2111" s="218"/>
      <c r="R2111" s="219">
        <f t="shared" si="714"/>
        <v>0</v>
      </c>
      <c r="S2111" s="219">
        <f t="shared" si="715"/>
        <v>7</v>
      </c>
      <c r="T2111" s="195"/>
      <c r="U2111" s="196">
        <v>5</v>
      </c>
      <c r="V2111" s="89">
        <f t="shared" si="700"/>
        <v>0</v>
      </c>
      <c r="W2111" s="220" t="s">
        <v>2242</v>
      </c>
      <c r="X2111" s="221" t="s">
        <v>2246</v>
      </c>
      <c r="Y2111" s="222" t="s">
        <v>2247</v>
      </c>
      <c r="Z2111" s="199"/>
      <c r="AA2111" s="199"/>
      <c r="AB2111" s="223">
        <v>0</v>
      </c>
      <c r="AC2111" s="224" t="s">
        <v>40</v>
      </c>
      <c r="AD2111" s="225">
        <f t="shared" si="716"/>
        <v>2113</v>
      </c>
      <c r="AE2111" s="226">
        <f>CEILING(AD2111+AD2111*'[1]Nastavení cen'!$J$17,1)</f>
        <v>3085</v>
      </c>
      <c r="AF2111" s="226">
        <f t="shared" si="717"/>
        <v>0</v>
      </c>
      <c r="AG2111" s="227">
        <f>CEILING(AX2111+(AX2111*'[1]Nastavení cen'!$G$17),1)</f>
        <v>6000</v>
      </c>
      <c r="AH2111" s="227">
        <f>CEILING(AG2111*'[1]Nastavení cen'!$K$17,1)+AG2111</f>
        <v>7800</v>
      </c>
      <c r="AI2111" s="227">
        <f t="shared" ref="AI2111:AI2112" si="750">(AB2111*AH2111)</f>
        <v>0</v>
      </c>
      <c r="AJ2111" s="228">
        <f t="shared" si="719"/>
        <v>10885</v>
      </c>
      <c r="AK2111" s="218"/>
      <c r="AL2111" s="229">
        <f t="shared" si="720"/>
        <v>0</v>
      </c>
      <c r="AM2111" s="204"/>
      <c r="AN2111" s="230">
        <v>10</v>
      </c>
      <c r="AO2111" s="231">
        <f t="shared" ref="AO2111:AO2112" si="751">AB2111*AN2111</f>
        <v>0</v>
      </c>
      <c r="AP2111" s="232">
        <v>0.05</v>
      </c>
      <c r="AQ2111" s="233" t="s">
        <v>41</v>
      </c>
      <c r="AR2111" s="234">
        <f t="shared" ref="AR2111:AR2112" si="752">AO2111*AP2111</f>
        <v>0</v>
      </c>
      <c r="AS2111" s="235"/>
      <c r="AT2111" s="236"/>
      <c r="AU2111" s="237"/>
      <c r="AV2111" s="238">
        <v>325</v>
      </c>
      <c r="AW2111" s="239">
        <f>'[1]Nastavení cen'!$H$17</f>
        <v>390</v>
      </c>
      <c r="AX2111" s="240">
        <v>6000</v>
      </c>
    </row>
    <row r="2112" spans="1:50" ht="17.25" hidden="1" customHeight="1" x14ac:dyDescent="0.3">
      <c r="A2112" s="213"/>
      <c r="B2112" s="214"/>
      <c r="C2112" s="215"/>
      <c r="D2112" s="186"/>
      <c r="E2112" s="184"/>
      <c r="F2112" s="185"/>
      <c r="G2112" s="186"/>
      <c r="H2112" s="186"/>
      <c r="I2112" s="187"/>
      <c r="J2112" s="188"/>
      <c r="K2112" s="216"/>
      <c r="L2112" s="186"/>
      <c r="M2112" s="186"/>
      <c r="N2112" s="187"/>
      <c r="O2112" s="191"/>
      <c r="P2112" s="481" t="s">
        <v>2042</v>
      </c>
      <c r="Q2112" s="218"/>
      <c r="R2112" s="219">
        <f t="shared" si="714"/>
        <v>0</v>
      </c>
      <c r="S2112" s="219">
        <f t="shared" si="715"/>
        <v>7</v>
      </c>
      <c r="T2112" s="195"/>
      <c r="U2112" s="196">
        <v>5</v>
      </c>
      <c r="V2112" s="89">
        <f t="shared" si="700"/>
        <v>0</v>
      </c>
      <c r="W2112" s="220" t="s">
        <v>2242</v>
      </c>
      <c r="X2112" s="221" t="s">
        <v>2246</v>
      </c>
      <c r="Y2112" s="222" t="s">
        <v>2248</v>
      </c>
      <c r="Z2112" s="199"/>
      <c r="AA2112" s="199"/>
      <c r="AB2112" s="223">
        <v>0</v>
      </c>
      <c r="AC2112" s="224" t="s">
        <v>40</v>
      </c>
      <c r="AD2112" s="225">
        <f t="shared" si="716"/>
        <v>2113</v>
      </c>
      <c r="AE2112" s="226">
        <f>CEILING(AD2112+AD2112*'[1]Nastavení cen'!$J$17,1)</f>
        <v>3085</v>
      </c>
      <c r="AF2112" s="226">
        <f t="shared" si="717"/>
        <v>0</v>
      </c>
      <c r="AG2112" s="227">
        <f>CEILING(AX2112+(AX2112*'[1]Nastavení cen'!$G$17),1)</f>
        <v>12000</v>
      </c>
      <c r="AH2112" s="227">
        <f>CEILING(AG2112*'[1]Nastavení cen'!$K$17,1)+AG2112</f>
        <v>15600</v>
      </c>
      <c r="AI2112" s="227">
        <f t="shared" si="750"/>
        <v>0</v>
      </c>
      <c r="AJ2112" s="228">
        <f t="shared" si="719"/>
        <v>18685</v>
      </c>
      <c r="AK2112" s="218"/>
      <c r="AL2112" s="229">
        <f t="shared" si="720"/>
        <v>0</v>
      </c>
      <c r="AM2112" s="204"/>
      <c r="AN2112" s="230">
        <v>10</v>
      </c>
      <c r="AO2112" s="231">
        <f t="shared" si="751"/>
        <v>0</v>
      </c>
      <c r="AP2112" s="232">
        <v>0.05</v>
      </c>
      <c r="AQ2112" s="233" t="s">
        <v>41</v>
      </c>
      <c r="AR2112" s="234">
        <f t="shared" si="752"/>
        <v>0</v>
      </c>
      <c r="AS2112" s="235"/>
      <c r="AT2112" s="236"/>
      <c r="AU2112" s="237"/>
      <c r="AV2112" s="238">
        <v>325</v>
      </c>
      <c r="AW2112" s="239">
        <f>'[1]Nastavení cen'!$H$17</f>
        <v>390</v>
      </c>
      <c r="AX2112" s="240">
        <v>12000</v>
      </c>
    </row>
    <row r="2113" spans="1:50" ht="17.25" hidden="1" customHeight="1" x14ac:dyDescent="0.3">
      <c r="A2113" s="213"/>
      <c r="B2113" s="214"/>
      <c r="C2113" s="215"/>
      <c r="D2113" s="186"/>
      <c r="E2113" s="184"/>
      <c r="F2113" s="185"/>
      <c r="G2113" s="186"/>
      <c r="H2113" s="186"/>
      <c r="I2113" s="187"/>
      <c r="J2113" s="188"/>
      <c r="K2113" s="216"/>
      <c r="L2113" s="186"/>
      <c r="M2113" s="186"/>
      <c r="N2113" s="187"/>
      <c r="O2113" s="191"/>
      <c r="P2113" s="481" t="s">
        <v>2042</v>
      </c>
      <c r="Q2113" s="218"/>
      <c r="R2113" s="219">
        <f t="shared" si="714"/>
        <v>0</v>
      </c>
      <c r="S2113" s="219">
        <f t="shared" si="715"/>
        <v>7</v>
      </c>
      <c r="T2113" s="195"/>
      <c r="U2113" s="196">
        <v>4</v>
      </c>
      <c r="V2113" s="89">
        <f t="shared" si="700"/>
        <v>0</v>
      </c>
      <c r="W2113" s="220" t="s">
        <v>2242</v>
      </c>
      <c r="X2113" s="221" t="s">
        <v>2246</v>
      </c>
      <c r="Y2113" s="222" t="s">
        <v>43</v>
      </c>
      <c r="Z2113" s="199"/>
      <c r="AA2113" s="218"/>
      <c r="AB2113" s="223">
        <v>0</v>
      </c>
      <c r="AC2113" s="224" t="s">
        <v>40</v>
      </c>
      <c r="AD2113" s="225">
        <f t="shared" si="716"/>
        <v>2113</v>
      </c>
      <c r="AE2113" s="226">
        <f>CEILING(AD2113+AD2113*'[1]Nastavení cen'!$J$17,1)</f>
        <v>3085</v>
      </c>
      <c r="AF2113" s="226">
        <f t="shared" si="717"/>
        <v>0</v>
      </c>
      <c r="AG2113" s="227"/>
      <c r="AH2113" s="227"/>
      <c r="AI2113" s="227"/>
      <c r="AJ2113" s="228">
        <f t="shared" si="719"/>
        <v>3085</v>
      </c>
      <c r="AK2113" s="218"/>
      <c r="AL2113" s="229">
        <f t="shared" si="720"/>
        <v>0</v>
      </c>
      <c r="AM2113" s="204"/>
      <c r="AN2113" s="230" t="s">
        <v>41</v>
      </c>
      <c r="AO2113" s="231" t="s">
        <v>41</v>
      </c>
      <c r="AP2113" s="245" t="s">
        <v>41</v>
      </c>
      <c r="AQ2113" s="233" t="s">
        <v>41</v>
      </c>
      <c r="AR2113" s="234" t="s">
        <v>41</v>
      </c>
      <c r="AS2113" s="235"/>
      <c r="AT2113" s="236"/>
      <c r="AU2113" s="237"/>
      <c r="AV2113" s="238">
        <v>325</v>
      </c>
      <c r="AW2113" s="239">
        <f>'[1]Nastavení cen'!$H$17</f>
        <v>390</v>
      </c>
      <c r="AX2113" s="240"/>
    </row>
    <row r="2114" spans="1:50" ht="17.25" hidden="1" customHeight="1" x14ac:dyDescent="0.3">
      <c r="A2114" s="213"/>
      <c r="B2114" s="214"/>
      <c r="C2114" s="215"/>
      <c r="D2114" s="186"/>
      <c r="E2114" s="184"/>
      <c r="F2114" s="185"/>
      <c r="G2114" s="186"/>
      <c r="H2114" s="186"/>
      <c r="I2114" s="187"/>
      <c r="J2114" s="188"/>
      <c r="K2114" s="216"/>
      <c r="L2114" s="186"/>
      <c r="M2114" s="186"/>
      <c r="N2114" s="187"/>
      <c r="O2114" s="191"/>
      <c r="P2114" s="481" t="s">
        <v>2042</v>
      </c>
      <c r="Q2114" s="218"/>
      <c r="R2114" s="219">
        <f t="shared" si="714"/>
        <v>0</v>
      </c>
      <c r="S2114" s="219">
        <f t="shared" si="715"/>
        <v>7</v>
      </c>
      <c r="T2114" s="195"/>
      <c r="U2114" s="196">
        <v>5</v>
      </c>
      <c r="V2114" s="89">
        <f t="shared" si="700"/>
        <v>0</v>
      </c>
      <c r="W2114" s="220" t="s">
        <v>2242</v>
      </c>
      <c r="X2114" s="221" t="s">
        <v>2249</v>
      </c>
      <c r="Y2114" s="222" t="s">
        <v>2218</v>
      </c>
      <c r="Z2114" s="199"/>
      <c r="AA2114" s="199"/>
      <c r="AB2114" s="223">
        <v>0</v>
      </c>
      <c r="AC2114" s="224" t="s">
        <v>40</v>
      </c>
      <c r="AD2114" s="225">
        <f t="shared" si="716"/>
        <v>143</v>
      </c>
      <c r="AE2114" s="226">
        <f>CEILING(AD2114+AD2114*'[1]Nastavení cen'!$J$17,1)</f>
        <v>209</v>
      </c>
      <c r="AF2114" s="226">
        <f t="shared" si="717"/>
        <v>0</v>
      </c>
      <c r="AG2114" s="227">
        <f>CEILING(AX2114+(AX2114*'[1]Nastavení cen'!$G$17),1)</f>
        <v>50</v>
      </c>
      <c r="AH2114" s="227">
        <f>CEILING(AG2114*'[1]Nastavení cen'!$K$17,1)+AG2114</f>
        <v>65</v>
      </c>
      <c r="AI2114" s="227">
        <f t="shared" ref="AI2114:AI2115" si="753">(AB2114*AH2114)</f>
        <v>0</v>
      </c>
      <c r="AJ2114" s="228">
        <f t="shared" si="719"/>
        <v>274</v>
      </c>
      <c r="AK2114" s="218"/>
      <c r="AL2114" s="229">
        <f t="shared" si="720"/>
        <v>0</v>
      </c>
      <c r="AM2114" s="204"/>
      <c r="AN2114" s="230">
        <v>0.3</v>
      </c>
      <c r="AO2114" s="231">
        <f t="shared" ref="AO2114:AO2115" si="754">AB2114*AN2114</f>
        <v>0</v>
      </c>
      <c r="AP2114" s="232">
        <v>0.05</v>
      </c>
      <c r="AQ2114" s="233" t="s">
        <v>41</v>
      </c>
      <c r="AR2114" s="234">
        <f t="shared" ref="AR2114:AR2115" si="755">AO2114*AP2114</f>
        <v>0</v>
      </c>
      <c r="AS2114" s="235"/>
      <c r="AT2114" s="236"/>
      <c r="AU2114" s="237"/>
      <c r="AV2114" s="238">
        <v>22</v>
      </c>
      <c r="AW2114" s="239">
        <f>'[1]Nastavení cen'!$H$17</f>
        <v>390</v>
      </c>
      <c r="AX2114" s="240">
        <v>50</v>
      </c>
    </row>
    <row r="2115" spans="1:50" ht="17.25" hidden="1" customHeight="1" x14ac:dyDescent="0.3">
      <c r="A2115" s="213"/>
      <c r="B2115" s="214"/>
      <c r="C2115" s="215"/>
      <c r="D2115" s="186"/>
      <c r="E2115" s="184"/>
      <c r="F2115" s="185"/>
      <c r="G2115" s="186"/>
      <c r="H2115" s="186"/>
      <c r="I2115" s="187"/>
      <c r="J2115" s="188"/>
      <c r="K2115" s="216"/>
      <c r="L2115" s="186"/>
      <c r="M2115" s="186"/>
      <c r="N2115" s="187"/>
      <c r="O2115" s="191"/>
      <c r="P2115" s="481" t="s">
        <v>2042</v>
      </c>
      <c r="Q2115" s="218"/>
      <c r="R2115" s="219">
        <f t="shared" si="714"/>
        <v>0</v>
      </c>
      <c r="S2115" s="219">
        <f t="shared" si="715"/>
        <v>7</v>
      </c>
      <c r="T2115" s="195"/>
      <c r="U2115" s="196">
        <v>3</v>
      </c>
      <c r="V2115" s="89">
        <f t="shared" si="700"/>
        <v>0</v>
      </c>
      <c r="W2115" s="220" t="s">
        <v>2242</v>
      </c>
      <c r="X2115" s="221" t="s">
        <v>2250</v>
      </c>
      <c r="Y2115" s="222" t="s">
        <v>2251</v>
      </c>
      <c r="Z2115" s="199"/>
      <c r="AA2115" s="199"/>
      <c r="AB2115" s="223">
        <v>0</v>
      </c>
      <c r="AC2115" s="224" t="s">
        <v>146</v>
      </c>
      <c r="AD2115" s="225">
        <f t="shared" si="716"/>
        <v>20</v>
      </c>
      <c r="AE2115" s="226">
        <f>CEILING(AD2115+AD2115*'[1]Nastavení cen'!$J$17,1)</f>
        <v>30</v>
      </c>
      <c r="AF2115" s="226">
        <f t="shared" si="717"/>
        <v>0</v>
      </c>
      <c r="AG2115" s="241">
        <f>CEILING(AX2115+(AX2115*'[1]Nastavení cen'!$G$17),1)</f>
        <v>17</v>
      </c>
      <c r="AH2115" s="242">
        <f>CEILING(AG2115*'[1]Nastavení cen'!$K$17,1)+AG2115</f>
        <v>23</v>
      </c>
      <c r="AI2115" s="242">
        <f t="shared" si="753"/>
        <v>0</v>
      </c>
      <c r="AJ2115" s="228">
        <f t="shared" si="719"/>
        <v>53</v>
      </c>
      <c r="AK2115" s="218"/>
      <c r="AL2115" s="229">
        <f t="shared" si="720"/>
        <v>0</v>
      </c>
      <c r="AM2115" s="204"/>
      <c r="AN2115" s="230">
        <v>0.05</v>
      </c>
      <c r="AO2115" s="231">
        <f t="shared" si="754"/>
        <v>0</v>
      </c>
      <c r="AP2115" s="232">
        <v>0.05</v>
      </c>
      <c r="AQ2115" s="233" t="s">
        <v>41</v>
      </c>
      <c r="AR2115" s="234">
        <f t="shared" si="755"/>
        <v>0</v>
      </c>
      <c r="AS2115" s="235"/>
      <c r="AT2115" s="236"/>
      <c r="AU2115" s="237"/>
      <c r="AV2115" s="238">
        <v>3</v>
      </c>
      <c r="AW2115" s="239">
        <f>'[1]Nastavení cen'!$H$17</f>
        <v>390</v>
      </c>
      <c r="AX2115" s="240">
        <v>17</v>
      </c>
    </row>
    <row r="2116" spans="1:50" ht="17.25" hidden="1" customHeight="1" x14ac:dyDescent="0.3">
      <c r="A2116" s="213"/>
      <c r="B2116" s="214"/>
      <c r="C2116" s="215"/>
      <c r="D2116" s="186"/>
      <c r="E2116" s="184"/>
      <c r="F2116" s="185"/>
      <c r="G2116" s="186"/>
      <c r="H2116" s="186"/>
      <c r="I2116" s="187"/>
      <c r="J2116" s="188"/>
      <c r="K2116" s="216"/>
      <c r="L2116" s="186"/>
      <c r="M2116" s="186"/>
      <c r="N2116" s="187"/>
      <c r="O2116" s="191"/>
      <c r="P2116" s="481" t="s">
        <v>2042</v>
      </c>
      <c r="Q2116" s="218"/>
      <c r="R2116" s="219">
        <f t="shared" si="714"/>
        <v>0</v>
      </c>
      <c r="S2116" s="219">
        <f t="shared" si="715"/>
        <v>7</v>
      </c>
      <c r="T2116" s="195"/>
      <c r="U2116" s="196">
        <v>4</v>
      </c>
      <c r="V2116" s="89">
        <f t="shared" si="700"/>
        <v>0</v>
      </c>
      <c r="W2116" s="220" t="s">
        <v>2242</v>
      </c>
      <c r="X2116" s="221" t="s">
        <v>2252</v>
      </c>
      <c r="Y2116" s="222" t="s">
        <v>43</v>
      </c>
      <c r="Z2116" s="199"/>
      <c r="AA2116" s="218"/>
      <c r="AB2116" s="223">
        <v>0</v>
      </c>
      <c r="AC2116" s="224" t="s">
        <v>48</v>
      </c>
      <c r="AD2116" s="225">
        <f t="shared" si="716"/>
        <v>72</v>
      </c>
      <c r="AE2116" s="226">
        <f>CEILING(AD2116+AD2116*'[1]Nastavení cen'!$J$17,1)</f>
        <v>106</v>
      </c>
      <c r="AF2116" s="226">
        <f t="shared" si="717"/>
        <v>0</v>
      </c>
      <c r="AG2116" s="241"/>
      <c r="AH2116" s="242"/>
      <c r="AI2116" s="242"/>
      <c r="AJ2116" s="228">
        <f t="shared" si="719"/>
        <v>106</v>
      </c>
      <c r="AK2116" s="218"/>
      <c r="AL2116" s="229">
        <f t="shared" si="720"/>
        <v>0</v>
      </c>
      <c r="AM2116" s="204"/>
      <c r="AN2116" s="230" t="s">
        <v>41</v>
      </c>
      <c r="AO2116" s="231" t="s">
        <v>41</v>
      </c>
      <c r="AP2116" s="245" t="s">
        <v>41</v>
      </c>
      <c r="AQ2116" s="233" t="s">
        <v>41</v>
      </c>
      <c r="AR2116" s="234" t="s">
        <v>41</v>
      </c>
      <c r="AS2116" s="235"/>
      <c r="AT2116" s="236"/>
      <c r="AU2116" s="237"/>
      <c r="AV2116" s="238">
        <v>11</v>
      </c>
      <c r="AW2116" s="239">
        <f>'[1]Nastavení cen'!$H$17</f>
        <v>390</v>
      </c>
      <c r="AX2116" s="240"/>
    </row>
    <row r="2117" spans="1:50" ht="17.25" hidden="1" customHeight="1" x14ac:dyDescent="0.3">
      <c r="A2117" s="213"/>
      <c r="B2117" s="214"/>
      <c r="C2117" s="215"/>
      <c r="D2117" s="186"/>
      <c r="E2117" s="184"/>
      <c r="F2117" s="185"/>
      <c r="G2117" s="186"/>
      <c r="H2117" s="186"/>
      <c r="I2117" s="187"/>
      <c r="J2117" s="188"/>
      <c r="K2117" s="216"/>
      <c r="L2117" s="186"/>
      <c r="M2117" s="186"/>
      <c r="N2117" s="187"/>
      <c r="O2117" s="191"/>
      <c r="P2117" s="481" t="s">
        <v>2042</v>
      </c>
      <c r="Q2117" s="218"/>
      <c r="R2117" s="219">
        <f t="shared" si="714"/>
        <v>0</v>
      </c>
      <c r="S2117" s="219">
        <f t="shared" si="715"/>
        <v>7</v>
      </c>
      <c r="T2117" s="195"/>
      <c r="U2117" s="196">
        <v>5</v>
      </c>
      <c r="V2117" s="89">
        <f t="shared" si="700"/>
        <v>0</v>
      </c>
      <c r="W2117" s="220" t="s">
        <v>2242</v>
      </c>
      <c r="X2117" s="221" t="s">
        <v>71</v>
      </c>
      <c r="Y2117" s="222" t="s">
        <v>2253</v>
      </c>
      <c r="Z2117" s="199"/>
      <c r="AA2117" s="199"/>
      <c r="AB2117" s="223">
        <v>0</v>
      </c>
      <c r="AC2117" s="224" t="s">
        <v>48</v>
      </c>
      <c r="AD2117" s="225"/>
      <c r="AE2117" s="226"/>
      <c r="AF2117" s="226"/>
      <c r="AG2117" s="227">
        <f>CEILING(AX2117+(AX2117*'[1]Nastavení cen'!$G$17),1)</f>
        <v>300</v>
      </c>
      <c r="AH2117" s="227">
        <f>CEILING(AG2117*'[1]Nastavení cen'!$K$17,1)+AG2117</f>
        <v>390</v>
      </c>
      <c r="AI2117" s="227">
        <f t="shared" ref="AI2117:AI2118" si="756">(AB2117*AH2117)</f>
        <v>0</v>
      </c>
      <c r="AJ2117" s="228">
        <f t="shared" si="719"/>
        <v>390</v>
      </c>
      <c r="AK2117" s="218"/>
      <c r="AL2117" s="229">
        <f t="shared" si="720"/>
        <v>0</v>
      </c>
      <c r="AM2117" s="204"/>
      <c r="AN2117" s="230">
        <v>2</v>
      </c>
      <c r="AO2117" s="231">
        <f t="shared" ref="AO2117:AO2118" si="757">AB2117*AN2117</f>
        <v>0</v>
      </c>
      <c r="AP2117" s="232">
        <v>0.05</v>
      </c>
      <c r="AQ2117" s="233" t="s">
        <v>41</v>
      </c>
      <c r="AR2117" s="234">
        <f t="shared" ref="AR2117:AR2118" si="758">AO2117*AP2117</f>
        <v>0</v>
      </c>
      <c r="AS2117" s="235"/>
      <c r="AT2117" s="236"/>
      <c r="AU2117" s="237"/>
      <c r="AV2117" s="238"/>
      <c r="AW2117" s="239"/>
      <c r="AX2117" s="240">
        <v>300</v>
      </c>
    </row>
    <row r="2118" spans="1:50" ht="17.25" hidden="1" customHeight="1" x14ac:dyDescent="0.3">
      <c r="A2118" s="213"/>
      <c r="B2118" s="214"/>
      <c r="C2118" s="215"/>
      <c r="D2118" s="186"/>
      <c r="E2118" s="184"/>
      <c r="F2118" s="185"/>
      <c r="G2118" s="186"/>
      <c r="H2118" s="186"/>
      <c r="I2118" s="187"/>
      <c r="J2118" s="188"/>
      <c r="K2118" s="216"/>
      <c r="L2118" s="186"/>
      <c r="M2118" s="186"/>
      <c r="N2118" s="187"/>
      <c r="O2118" s="191"/>
      <c r="P2118" s="481" t="s">
        <v>2042</v>
      </c>
      <c r="Q2118" s="218"/>
      <c r="R2118" s="219">
        <f t="shared" si="714"/>
        <v>0</v>
      </c>
      <c r="S2118" s="219">
        <f t="shared" si="715"/>
        <v>7</v>
      </c>
      <c r="T2118" s="195"/>
      <c r="U2118" s="196">
        <v>5</v>
      </c>
      <c r="V2118" s="89">
        <f t="shared" si="700"/>
        <v>0</v>
      </c>
      <c r="W2118" s="220" t="s">
        <v>2242</v>
      </c>
      <c r="X2118" s="221" t="s">
        <v>2254</v>
      </c>
      <c r="Y2118" s="222" t="s">
        <v>2255</v>
      </c>
      <c r="Z2118" s="199"/>
      <c r="AA2118" s="199"/>
      <c r="AB2118" s="223">
        <v>0</v>
      </c>
      <c r="AC2118" s="224" t="s">
        <v>146</v>
      </c>
      <c r="AD2118" s="225">
        <f t="shared" ref="AD2118:AD2158" si="759">ROUND(AV2118*(AW2118/60),0)</f>
        <v>20</v>
      </c>
      <c r="AE2118" s="226">
        <f>CEILING(AD2118+AD2118*'[1]Nastavení cen'!$J$17,1)</f>
        <v>30</v>
      </c>
      <c r="AF2118" s="226">
        <f t="shared" ref="AF2118:AF2158" si="760">(AB2118*AE2118)</f>
        <v>0</v>
      </c>
      <c r="AG2118" s="227">
        <f>CEILING(AX2118+(AX2118*'[1]Nastavení cen'!$G$17),1)</f>
        <v>30</v>
      </c>
      <c r="AH2118" s="227">
        <f>CEILING(AG2118*'[1]Nastavení cen'!$K$17,1)+AG2118</f>
        <v>39</v>
      </c>
      <c r="AI2118" s="227">
        <f t="shared" si="756"/>
        <v>0</v>
      </c>
      <c r="AJ2118" s="228">
        <f t="shared" si="719"/>
        <v>69</v>
      </c>
      <c r="AK2118" s="218"/>
      <c r="AL2118" s="229">
        <f t="shared" si="720"/>
        <v>0</v>
      </c>
      <c r="AM2118" s="204"/>
      <c r="AN2118" s="230">
        <v>1</v>
      </c>
      <c r="AO2118" s="231">
        <f t="shared" si="757"/>
        <v>0</v>
      </c>
      <c r="AP2118" s="232">
        <v>0.05</v>
      </c>
      <c r="AQ2118" s="233" t="s">
        <v>41</v>
      </c>
      <c r="AR2118" s="234">
        <f t="shared" si="758"/>
        <v>0</v>
      </c>
      <c r="AS2118" s="235"/>
      <c r="AT2118" s="236"/>
      <c r="AU2118" s="237"/>
      <c r="AV2118" s="238">
        <v>3</v>
      </c>
      <c r="AW2118" s="239">
        <f>'[1]Nastavení cen'!$H$17</f>
        <v>390</v>
      </c>
      <c r="AX2118" s="240">
        <v>30</v>
      </c>
    </row>
    <row r="2119" spans="1:50" ht="17.25" hidden="1" customHeight="1" x14ac:dyDescent="0.3">
      <c r="A2119" s="213"/>
      <c r="B2119" s="214"/>
      <c r="C2119" s="215"/>
      <c r="D2119" s="186"/>
      <c r="E2119" s="184"/>
      <c r="F2119" s="185"/>
      <c r="G2119" s="186"/>
      <c r="H2119" s="186"/>
      <c r="I2119" s="187"/>
      <c r="J2119" s="188"/>
      <c r="K2119" s="216"/>
      <c r="L2119" s="186"/>
      <c r="M2119" s="186"/>
      <c r="N2119" s="187"/>
      <c r="O2119" s="191"/>
      <c r="P2119" s="481" t="s">
        <v>2042</v>
      </c>
      <c r="Q2119" s="218"/>
      <c r="R2119" s="219">
        <f t="shared" si="714"/>
        <v>0</v>
      </c>
      <c r="S2119" s="219">
        <f t="shared" si="715"/>
        <v>7</v>
      </c>
      <c r="T2119" s="195"/>
      <c r="U2119" s="196">
        <v>4</v>
      </c>
      <c r="V2119" s="89">
        <f t="shared" si="700"/>
        <v>0</v>
      </c>
      <c r="W2119" s="220" t="s">
        <v>2256</v>
      </c>
      <c r="X2119" s="221" t="s">
        <v>2257</v>
      </c>
      <c r="Y2119" s="222" t="s">
        <v>43</v>
      </c>
      <c r="Z2119" s="199"/>
      <c r="AA2119" s="218"/>
      <c r="AB2119" s="223">
        <v>0</v>
      </c>
      <c r="AC2119" s="224" t="s">
        <v>40</v>
      </c>
      <c r="AD2119" s="225">
        <f t="shared" si="759"/>
        <v>403</v>
      </c>
      <c r="AE2119" s="226">
        <f>CEILING(AD2119+AD2119*'[1]Nastavení cen'!$J$17,1)</f>
        <v>589</v>
      </c>
      <c r="AF2119" s="226">
        <f t="shared" si="760"/>
        <v>0</v>
      </c>
      <c r="AG2119" s="241"/>
      <c r="AH2119" s="242"/>
      <c r="AI2119" s="242"/>
      <c r="AJ2119" s="228">
        <f t="shared" si="719"/>
        <v>589</v>
      </c>
      <c r="AK2119" s="218"/>
      <c r="AL2119" s="229">
        <f t="shared" si="720"/>
        <v>0</v>
      </c>
      <c r="AM2119" s="204"/>
      <c r="AN2119" s="230" t="s">
        <v>41</v>
      </c>
      <c r="AO2119" s="231" t="s">
        <v>41</v>
      </c>
      <c r="AP2119" s="245" t="s">
        <v>41</v>
      </c>
      <c r="AQ2119" s="233" t="s">
        <v>41</v>
      </c>
      <c r="AR2119" s="234" t="s">
        <v>41</v>
      </c>
      <c r="AS2119" s="235"/>
      <c r="AT2119" s="236"/>
      <c r="AU2119" s="237"/>
      <c r="AV2119" s="238">
        <v>62</v>
      </c>
      <c r="AW2119" s="239">
        <f>'[1]Nastavení cen'!$H$17</f>
        <v>390</v>
      </c>
      <c r="AX2119" s="240"/>
    </row>
    <row r="2120" spans="1:50" ht="17.25" hidden="1" customHeight="1" x14ac:dyDescent="0.3">
      <c r="A2120" s="213"/>
      <c r="B2120" s="214"/>
      <c r="C2120" s="215"/>
      <c r="D2120" s="186"/>
      <c r="E2120" s="184"/>
      <c r="F2120" s="185"/>
      <c r="G2120" s="186"/>
      <c r="H2120" s="186"/>
      <c r="I2120" s="187"/>
      <c r="J2120" s="188"/>
      <c r="K2120" s="216"/>
      <c r="L2120" s="186"/>
      <c r="M2120" s="186"/>
      <c r="N2120" s="187"/>
      <c r="O2120" s="191"/>
      <c r="P2120" s="481" t="s">
        <v>2042</v>
      </c>
      <c r="Q2120" s="218"/>
      <c r="R2120" s="219">
        <f t="shared" si="714"/>
        <v>0</v>
      </c>
      <c r="S2120" s="219">
        <f t="shared" si="715"/>
        <v>7</v>
      </c>
      <c r="T2120" s="195"/>
      <c r="U2120" s="196">
        <v>4</v>
      </c>
      <c r="V2120" s="89">
        <f t="shared" si="700"/>
        <v>0</v>
      </c>
      <c r="W2120" s="220" t="s">
        <v>2256</v>
      </c>
      <c r="X2120" s="221" t="s">
        <v>2258</v>
      </c>
      <c r="Y2120" s="222" t="s">
        <v>43</v>
      </c>
      <c r="Z2120" s="199"/>
      <c r="AA2120" s="218"/>
      <c r="AB2120" s="223">
        <v>0</v>
      </c>
      <c r="AC2120" s="224" t="s">
        <v>40</v>
      </c>
      <c r="AD2120" s="225">
        <f t="shared" si="759"/>
        <v>111</v>
      </c>
      <c r="AE2120" s="226">
        <f>CEILING(AD2120+AD2120*'[1]Nastavení cen'!$J$17,1)</f>
        <v>163</v>
      </c>
      <c r="AF2120" s="226">
        <f t="shared" si="760"/>
        <v>0</v>
      </c>
      <c r="AG2120" s="241"/>
      <c r="AH2120" s="242"/>
      <c r="AI2120" s="242"/>
      <c r="AJ2120" s="228">
        <f t="shared" si="719"/>
        <v>163</v>
      </c>
      <c r="AK2120" s="218"/>
      <c r="AL2120" s="229">
        <f t="shared" si="720"/>
        <v>0</v>
      </c>
      <c r="AM2120" s="204"/>
      <c r="AN2120" s="230" t="s">
        <v>41</v>
      </c>
      <c r="AO2120" s="231" t="s">
        <v>41</v>
      </c>
      <c r="AP2120" s="245" t="s">
        <v>41</v>
      </c>
      <c r="AQ2120" s="233" t="s">
        <v>41</v>
      </c>
      <c r="AR2120" s="234" t="s">
        <v>41</v>
      </c>
      <c r="AS2120" s="235"/>
      <c r="AT2120" s="236"/>
      <c r="AU2120" s="237"/>
      <c r="AV2120" s="238">
        <v>17</v>
      </c>
      <c r="AW2120" s="239">
        <f>'[1]Nastavení cen'!$H$17</f>
        <v>390</v>
      </c>
      <c r="AX2120" s="240"/>
    </row>
    <row r="2121" spans="1:50" ht="17.25" hidden="1" customHeight="1" x14ac:dyDescent="0.3">
      <c r="A2121" s="213"/>
      <c r="B2121" s="214"/>
      <c r="C2121" s="215"/>
      <c r="D2121" s="186"/>
      <c r="E2121" s="184"/>
      <c r="F2121" s="185"/>
      <c r="G2121" s="186"/>
      <c r="H2121" s="186"/>
      <c r="I2121" s="187"/>
      <c r="J2121" s="188"/>
      <c r="K2121" s="216"/>
      <c r="L2121" s="186"/>
      <c r="M2121" s="186"/>
      <c r="N2121" s="187"/>
      <c r="O2121" s="191"/>
      <c r="P2121" s="481" t="s">
        <v>2042</v>
      </c>
      <c r="Q2121" s="218"/>
      <c r="R2121" s="219">
        <f t="shared" si="714"/>
        <v>0</v>
      </c>
      <c r="S2121" s="219">
        <f t="shared" si="715"/>
        <v>7</v>
      </c>
      <c r="T2121" s="195"/>
      <c r="U2121" s="196">
        <v>4</v>
      </c>
      <c r="V2121" s="89">
        <f t="shared" si="700"/>
        <v>0</v>
      </c>
      <c r="W2121" s="220" t="s">
        <v>2259</v>
      </c>
      <c r="X2121" s="221" t="s">
        <v>2260</v>
      </c>
      <c r="Y2121" s="222" t="s">
        <v>43</v>
      </c>
      <c r="Z2121" s="199"/>
      <c r="AA2121" s="218"/>
      <c r="AB2121" s="223">
        <v>0</v>
      </c>
      <c r="AC2121" s="224" t="s">
        <v>40</v>
      </c>
      <c r="AD2121" s="225">
        <f t="shared" si="759"/>
        <v>403</v>
      </c>
      <c r="AE2121" s="226">
        <f>CEILING(AD2121+AD2121*'[1]Nastavení cen'!$J$17,1)</f>
        <v>589</v>
      </c>
      <c r="AF2121" s="226">
        <f t="shared" si="760"/>
        <v>0</v>
      </c>
      <c r="AG2121" s="241"/>
      <c r="AH2121" s="242"/>
      <c r="AI2121" s="242"/>
      <c r="AJ2121" s="228">
        <f t="shared" si="719"/>
        <v>589</v>
      </c>
      <c r="AK2121" s="218"/>
      <c r="AL2121" s="229">
        <f t="shared" si="720"/>
        <v>0</v>
      </c>
      <c r="AM2121" s="204"/>
      <c r="AN2121" s="230" t="s">
        <v>41</v>
      </c>
      <c r="AO2121" s="231" t="s">
        <v>41</v>
      </c>
      <c r="AP2121" s="245" t="s">
        <v>41</v>
      </c>
      <c r="AQ2121" s="233" t="s">
        <v>41</v>
      </c>
      <c r="AR2121" s="234" t="s">
        <v>41</v>
      </c>
      <c r="AS2121" s="235"/>
      <c r="AT2121" s="236"/>
      <c r="AU2121" s="237"/>
      <c r="AV2121" s="238">
        <v>62</v>
      </c>
      <c r="AW2121" s="239">
        <f>'[1]Nastavení cen'!$H$17</f>
        <v>390</v>
      </c>
      <c r="AX2121" s="240"/>
    </row>
    <row r="2122" spans="1:50" ht="17.25" hidden="1" customHeight="1" x14ac:dyDescent="0.3">
      <c r="A2122" s="213"/>
      <c r="B2122" s="214"/>
      <c r="C2122" s="215"/>
      <c r="D2122" s="186"/>
      <c r="E2122" s="184"/>
      <c r="F2122" s="185"/>
      <c r="G2122" s="186"/>
      <c r="H2122" s="186"/>
      <c r="I2122" s="187"/>
      <c r="J2122" s="188"/>
      <c r="K2122" s="216"/>
      <c r="L2122" s="186"/>
      <c r="M2122" s="186"/>
      <c r="N2122" s="187"/>
      <c r="O2122" s="191"/>
      <c r="P2122" s="481" t="s">
        <v>2042</v>
      </c>
      <c r="Q2122" s="218"/>
      <c r="R2122" s="219">
        <f t="shared" si="714"/>
        <v>0</v>
      </c>
      <c r="S2122" s="219">
        <f t="shared" si="715"/>
        <v>7</v>
      </c>
      <c r="T2122" s="195"/>
      <c r="U2122" s="196">
        <v>4</v>
      </c>
      <c r="V2122" s="89">
        <f t="shared" si="700"/>
        <v>0</v>
      </c>
      <c r="W2122" s="220" t="s">
        <v>2261</v>
      </c>
      <c r="X2122" s="221" t="s">
        <v>2262</v>
      </c>
      <c r="Y2122" s="222" t="s">
        <v>43</v>
      </c>
      <c r="Z2122" s="199"/>
      <c r="AA2122" s="218"/>
      <c r="AB2122" s="223">
        <v>0</v>
      </c>
      <c r="AC2122" s="224" t="s">
        <v>40</v>
      </c>
      <c r="AD2122" s="225">
        <f t="shared" si="759"/>
        <v>566</v>
      </c>
      <c r="AE2122" s="226">
        <f>CEILING(AD2122+AD2122*'[1]Nastavení cen'!$J$17,1)</f>
        <v>827</v>
      </c>
      <c r="AF2122" s="226">
        <f t="shared" si="760"/>
        <v>0</v>
      </c>
      <c r="AG2122" s="241"/>
      <c r="AH2122" s="242"/>
      <c r="AI2122" s="242"/>
      <c r="AJ2122" s="228">
        <f t="shared" si="719"/>
        <v>827</v>
      </c>
      <c r="AK2122" s="218"/>
      <c r="AL2122" s="229">
        <f t="shared" si="720"/>
        <v>0</v>
      </c>
      <c r="AM2122" s="204"/>
      <c r="AN2122" s="230" t="s">
        <v>41</v>
      </c>
      <c r="AO2122" s="231" t="s">
        <v>41</v>
      </c>
      <c r="AP2122" s="245" t="s">
        <v>41</v>
      </c>
      <c r="AQ2122" s="233" t="s">
        <v>41</v>
      </c>
      <c r="AR2122" s="234" t="s">
        <v>41</v>
      </c>
      <c r="AS2122" s="235"/>
      <c r="AT2122" s="236"/>
      <c r="AU2122" s="237"/>
      <c r="AV2122" s="238">
        <v>87</v>
      </c>
      <c r="AW2122" s="239">
        <f>'[1]Nastavení cen'!$H$17</f>
        <v>390</v>
      </c>
      <c r="AX2122" s="240"/>
    </row>
    <row r="2123" spans="1:50" ht="17.25" hidden="1" customHeight="1" x14ac:dyDescent="0.3">
      <c r="A2123" s="213"/>
      <c r="B2123" s="214"/>
      <c r="C2123" s="215"/>
      <c r="D2123" s="186"/>
      <c r="E2123" s="184"/>
      <c r="F2123" s="185"/>
      <c r="G2123" s="186"/>
      <c r="H2123" s="186"/>
      <c r="I2123" s="187"/>
      <c r="J2123" s="188"/>
      <c r="K2123" s="216"/>
      <c r="L2123" s="186"/>
      <c r="M2123" s="186"/>
      <c r="N2123" s="187"/>
      <c r="O2123" s="191"/>
      <c r="P2123" s="481" t="s">
        <v>2042</v>
      </c>
      <c r="Q2123" s="218"/>
      <c r="R2123" s="219">
        <f t="shared" si="714"/>
        <v>0</v>
      </c>
      <c r="S2123" s="219">
        <f t="shared" si="715"/>
        <v>7</v>
      </c>
      <c r="T2123" s="195"/>
      <c r="U2123" s="196">
        <v>5</v>
      </c>
      <c r="V2123" s="89">
        <f t="shared" si="700"/>
        <v>0</v>
      </c>
      <c r="W2123" s="220" t="s">
        <v>2263</v>
      </c>
      <c r="X2123" s="221" t="s">
        <v>2264</v>
      </c>
      <c r="Y2123" s="222" t="s">
        <v>2265</v>
      </c>
      <c r="Z2123" s="199"/>
      <c r="AA2123" s="218"/>
      <c r="AB2123" s="223">
        <v>0</v>
      </c>
      <c r="AC2123" s="224" t="s">
        <v>40</v>
      </c>
      <c r="AD2123" s="225">
        <f t="shared" si="759"/>
        <v>384</v>
      </c>
      <c r="AE2123" s="226">
        <f>CEILING(AD2123+AD2123*'[1]Nastavení cen'!$J$17,1)</f>
        <v>561</v>
      </c>
      <c r="AF2123" s="226">
        <f t="shared" si="760"/>
        <v>0</v>
      </c>
      <c r="AG2123" s="227">
        <f>CEILING(AX2123+(AX2123*'[1]Nastavení cen'!$G$17),1)</f>
        <v>1500</v>
      </c>
      <c r="AH2123" s="227">
        <f>CEILING(AG2123*'[1]Nastavení cen'!$K$17,1)+AG2123</f>
        <v>1950</v>
      </c>
      <c r="AI2123" s="227">
        <f t="shared" ref="AI2123:AI2124" si="761">(AB2123*AH2123)</f>
        <v>0</v>
      </c>
      <c r="AJ2123" s="228">
        <f t="shared" si="719"/>
        <v>2511</v>
      </c>
      <c r="AK2123" s="218"/>
      <c r="AL2123" s="229">
        <f t="shared" si="720"/>
        <v>0</v>
      </c>
      <c r="AM2123" s="204"/>
      <c r="AN2123" s="230">
        <v>0.3</v>
      </c>
      <c r="AO2123" s="231">
        <f t="shared" ref="AO2123:AO2124" si="762">AB2123*AN2123</f>
        <v>0</v>
      </c>
      <c r="AP2123" s="232">
        <v>0.05</v>
      </c>
      <c r="AQ2123" s="233" t="s">
        <v>41</v>
      </c>
      <c r="AR2123" s="234">
        <f t="shared" ref="AR2123:AR2124" si="763">AO2123*AP2123</f>
        <v>0</v>
      </c>
      <c r="AS2123" s="235"/>
      <c r="AT2123" s="236"/>
      <c r="AU2123" s="237"/>
      <c r="AV2123" s="238">
        <v>59</v>
      </c>
      <c r="AW2123" s="239">
        <f>'[1]Nastavení cen'!$H$17</f>
        <v>390</v>
      </c>
      <c r="AX2123" s="240">
        <v>1500</v>
      </c>
    </row>
    <row r="2124" spans="1:50" ht="17.25" hidden="1" customHeight="1" x14ac:dyDescent="0.3">
      <c r="A2124" s="213"/>
      <c r="B2124" s="214"/>
      <c r="C2124" s="215"/>
      <c r="D2124" s="186"/>
      <c r="E2124" s="184"/>
      <c r="F2124" s="185"/>
      <c r="G2124" s="186"/>
      <c r="H2124" s="186"/>
      <c r="I2124" s="187"/>
      <c r="J2124" s="188"/>
      <c r="K2124" s="216"/>
      <c r="L2124" s="186"/>
      <c r="M2124" s="186"/>
      <c r="N2124" s="187"/>
      <c r="O2124" s="191"/>
      <c r="P2124" s="481" t="s">
        <v>2042</v>
      </c>
      <c r="Q2124" s="218"/>
      <c r="R2124" s="219">
        <f t="shared" si="714"/>
        <v>0</v>
      </c>
      <c r="S2124" s="219">
        <f t="shared" si="715"/>
        <v>7</v>
      </c>
      <c r="T2124" s="195"/>
      <c r="U2124" s="196">
        <v>5</v>
      </c>
      <c r="V2124" s="89">
        <f t="shared" si="700"/>
        <v>0</v>
      </c>
      <c r="W2124" s="220" t="s">
        <v>2263</v>
      </c>
      <c r="X2124" s="221" t="s">
        <v>2264</v>
      </c>
      <c r="Y2124" s="222" t="s">
        <v>2266</v>
      </c>
      <c r="Z2124" s="199"/>
      <c r="AA2124" s="218"/>
      <c r="AB2124" s="223">
        <v>0</v>
      </c>
      <c r="AC2124" s="224" t="s">
        <v>40</v>
      </c>
      <c r="AD2124" s="225">
        <f t="shared" si="759"/>
        <v>384</v>
      </c>
      <c r="AE2124" s="226">
        <f>CEILING(AD2124+AD2124*'[1]Nastavení cen'!$J$17,1)</f>
        <v>561</v>
      </c>
      <c r="AF2124" s="226">
        <f t="shared" si="760"/>
        <v>0</v>
      </c>
      <c r="AG2124" s="227">
        <f>CEILING(AX2124+(AX2124*'[1]Nastavení cen'!$G$17),1)</f>
        <v>3000</v>
      </c>
      <c r="AH2124" s="227">
        <f>CEILING(AG2124*'[1]Nastavení cen'!$K$17,1)+AG2124</f>
        <v>3900</v>
      </c>
      <c r="AI2124" s="227">
        <f t="shared" si="761"/>
        <v>0</v>
      </c>
      <c r="AJ2124" s="228">
        <f t="shared" si="719"/>
        <v>4461</v>
      </c>
      <c r="AK2124" s="218"/>
      <c r="AL2124" s="229">
        <f t="shared" si="720"/>
        <v>0</v>
      </c>
      <c r="AM2124" s="204"/>
      <c r="AN2124" s="230">
        <v>0.3</v>
      </c>
      <c r="AO2124" s="231">
        <f t="shared" si="762"/>
        <v>0</v>
      </c>
      <c r="AP2124" s="232">
        <v>0.05</v>
      </c>
      <c r="AQ2124" s="233" t="s">
        <v>41</v>
      </c>
      <c r="AR2124" s="234">
        <f t="shared" si="763"/>
        <v>0</v>
      </c>
      <c r="AS2124" s="235"/>
      <c r="AT2124" s="236"/>
      <c r="AU2124" s="237"/>
      <c r="AV2124" s="238">
        <v>59</v>
      </c>
      <c r="AW2124" s="239">
        <f>'[1]Nastavení cen'!$H$17</f>
        <v>390</v>
      </c>
      <c r="AX2124" s="240">
        <v>3000</v>
      </c>
    </row>
    <row r="2125" spans="1:50" ht="17.25" hidden="1" customHeight="1" x14ac:dyDescent="0.3">
      <c r="A2125" s="213"/>
      <c r="B2125" s="214"/>
      <c r="C2125" s="215"/>
      <c r="D2125" s="186"/>
      <c r="E2125" s="184"/>
      <c r="F2125" s="185"/>
      <c r="G2125" s="186"/>
      <c r="H2125" s="186"/>
      <c r="I2125" s="187"/>
      <c r="J2125" s="188"/>
      <c r="K2125" s="216"/>
      <c r="L2125" s="186"/>
      <c r="M2125" s="186"/>
      <c r="N2125" s="187"/>
      <c r="O2125" s="191"/>
      <c r="P2125" s="481" t="s">
        <v>2042</v>
      </c>
      <c r="Q2125" s="218"/>
      <c r="R2125" s="219">
        <f t="shared" si="714"/>
        <v>0</v>
      </c>
      <c r="S2125" s="219">
        <f t="shared" si="715"/>
        <v>7</v>
      </c>
      <c r="T2125" s="195"/>
      <c r="U2125" s="196">
        <v>4</v>
      </c>
      <c r="V2125" s="89">
        <f t="shared" si="700"/>
        <v>0</v>
      </c>
      <c r="W2125" s="220" t="s">
        <v>2263</v>
      </c>
      <c r="X2125" s="221" t="s">
        <v>2264</v>
      </c>
      <c r="Y2125" s="222" t="s">
        <v>43</v>
      </c>
      <c r="Z2125" s="199"/>
      <c r="AA2125" s="218"/>
      <c r="AB2125" s="223">
        <v>0</v>
      </c>
      <c r="AC2125" s="224" t="s">
        <v>40</v>
      </c>
      <c r="AD2125" s="225">
        <f t="shared" si="759"/>
        <v>384</v>
      </c>
      <c r="AE2125" s="226">
        <f>CEILING(AD2125+AD2125*'[1]Nastavení cen'!$J$17,1)</f>
        <v>561</v>
      </c>
      <c r="AF2125" s="226">
        <f t="shared" si="760"/>
        <v>0</v>
      </c>
      <c r="AG2125" s="227"/>
      <c r="AH2125" s="227"/>
      <c r="AI2125" s="227"/>
      <c r="AJ2125" s="228">
        <f t="shared" si="719"/>
        <v>561</v>
      </c>
      <c r="AK2125" s="218"/>
      <c r="AL2125" s="229">
        <f t="shared" si="720"/>
        <v>0</v>
      </c>
      <c r="AM2125" s="204"/>
      <c r="AN2125" s="230" t="s">
        <v>41</v>
      </c>
      <c r="AO2125" s="231" t="s">
        <v>41</v>
      </c>
      <c r="AP2125" s="245" t="s">
        <v>41</v>
      </c>
      <c r="AQ2125" s="233" t="s">
        <v>41</v>
      </c>
      <c r="AR2125" s="234" t="s">
        <v>41</v>
      </c>
      <c r="AS2125" s="235"/>
      <c r="AT2125" s="236"/>
      <c r="AU2125" s="237"/>
      <c r="AV2125" s="238">
        <v>59</v>
      </c>
      <c r="AW2125" s="239">
        <f>'[1]Nastavení cen'!$H$17</f>
        <v>390</v>
      </c>
      <c r="AX2125" s="240"/>
    </row>
    <row r="2126" spans="1:50" ht="17.25" hidden="1" customHeight="1" x14ac:dyDescent="0.3">
      <c r="A2126" s="213"/>
      <c r="B2126" s="214"/>
      <c r="C2126" s="215"/>
      <c r="D2126" s="186"/>
      <c r="E2126" s="184"/>
      <c r="F2126" s="185"/>
      <c r="G2126" s="186"/>
      <c r="H2126" s="186"/>
      <c r="I2126" s="187"/>
      <c r="J2126" s="188"/>
      <c r="K2126" s="216"/>
      <c r="L2126" s="186"/>
      <c r="M2126" s="186"/>
      <c r="N2126" s="187"/>
      <c r="O2126" s="191"/>
      <c r="P2126" s="481" t="s">
        <v>2042</v>
      </c>
      <c r="Q2126" s="218"/>
      <c r="R2126" s="219">
        <f t="shared" si="714"/>
        <v>0</v>
      </c>
      <c r="S2126" s="219">
        <f t="shared" si="715"/>
        <v>7</v>
      </c>
      <c r="T2126" s="195"/>
      <c r="U2126" s="196">
        <v>5</v>
      </c>
      <c r="V2126" s="89">
        <f t="shared" si="700"/>
        <v>0</v>
      </c>
      <c r="W2126" s="220" t="s">
        <v>2263</v>
      </c>
      <c r="X2126" s="221" t="s">
        <v>2267</v>
      </c>
      <c r="Y2126" s="222" t="s">
        <v>2268</v>
      </c>
      <c r="Z2126" s="199"/>
      <c r="AA2126" s="218"/>
      <c r="AB2126" s="223">
        <v>0</v>
      </c>
      <c r="AC2126" s="224" t="s">
        <v>40</v>
      </c>
      <c r="AD2126" s="225">
        <f t="shared" si="759"/>
        <v>208</v>
      </c>
      <c r="AE2126" s="226">
        <f>CEILING(AD2126+AD2126*'[1]Nastavení cen'!$J$17,1)</f>
        <v>304</v>
      </c>
      <c r="AF2126" s="226">
        <f t="shared" si="760"/>
        <v>0</v>
      </c>
      <c r="AG2126" s="227">
        <f>CEILING(AX2126+(AX2126*'[1]Nastavení cen'!$G$17),1)</f>
        <v>1500</v>
      </c>
      <c r="AH2126" s="227">
        <f>CEILING(AG2126*'[1]Nastavení cen'!$K$17,1)+AG2126</f>
        <v>1950</v>
      </c>
      <c r="AI2126" s="227">
        <f t="shared" ref="AI2126:AI2127" si="764">(AB2126*AH2126)</f>
        <v>0</v>
      </c>
      <c r="AJ2126" s="228">
        <f t="shared" si="719"/>
        <v>2254</v>
      </c>
      <c r="AK2126" s="218"/>
      <c r="AL2126" s="229">
        <f t="shared" si="720"/>
        <v>0</v>
      </c>
      <c r="AM2126" s="204"/>
      <c r="AN2126" s="230">
        <v>0.2</v>
      </c>
      <c r="AO2126" s="231">
        <f t="shared" ref="AO2126:AO2127" si="765">AB2126*AN2126</f>
        <v>0</v>
      </c>
      <c r="AP2126" s="232">
        <v>0.05</v>
      </c>
      <c r="AQ2126" s="233" t="s">
        <v>41</v>
      </c>
      <c r="AR2126" s="234">
        <f t="shared" ref="AR2126:AR2127" si="766">AO2126*AP2126</f>
        <v>0</v>
      </c>
      <c r="AS2126" s="235"/>
      <c r="AT2126" s="236"/>
      <c r="AU2126" s="237"/>
      <c r="AV2126" s="238">
        <v>32</v>
      </c>
      <c r="AW2126" s="239">
        <f>'[1]Nastavení cen'!$H$17</f>
        <v>390</v>
      </c>
      <c r="AX2126" s="240">
        <v>1500</v>
      </c>
    </row>
    <row r="2127" spans="1:50" ht="17.25" hidden="1" customHeight="1" x14ac:dyDescent="0.3">
      <c r="A2127" s="213"/>
      <c r="B2127" s="214"/>
      <c r="C2127" s="215"/>
      <c r="D2127" s="186"/>
      <c r="E2127" s="184"/>
      <c r="F2127" s="185"/>
      <c r="G2127" s="186"/>
      <c r="H2127" s="186"/>
      <c r="I2127" s="187"/>
      <c r="J2127" s="188"/>
      <c r="K2127" s="216"/>
      <c r="L2127" s="186"/>
      <c r="M2127" s="186"/>
      <c r="N2127" s="187"/>
      <c r="O2127" s="191"/>
      <c r="P2127" s="481" t="s">
        <v>2042</v>
      </c>
      <c r="Q2127" s="218"/>
      <c r="R2127" s="219">
        <f t="shared" si="714"/>
        <v>0</v>
      </c>
      <c r="S2127" s="219">
        <f t="shared" si="715"/>
        <v>7</v>
      </c>
      <c r="T2127" s="195"/>
      <c r="U2127" s="196">
        <v>5</v>
      </c>
      <c r="V2127" s="89">
        <f t="shared" si="700"/>
        <v>0</v>
      </c>
      <c r="W2127" s="220" t="s">
        <v>2263</v>
      </c>
      <c r="X2127" s="221" t="s">
        <v>2267</v>
      </c>
      <c r="Y2127" s="222" t="s">
        <v>2269</v>
      </c>
      <c r="Z2127" s="199"/>
      <c r="AA2127" s="218"/>
      <c r="AB2127" s="223">
        <v>0</v>
      </c>
      <c r="AC2127" s="224" t="s">
        <v>40</v>
      </c>
      <c r="AD2127" s="225">
        <f t="shared" si="759"/>
        <v>208</v>
      </c>
      <c r="AE2127" s="226">
        <f>CEILING(AD2127+AD2127*'[1]Nastavení cen'!$J$17,1)</f>
        <v>304</v>
      </c>
      <c r="AF2127" s="226">
        <f t="shared" si="760"/>
        <v>0</v>
      </c>
      <c r="AG2127" s="227">
        <f>CEILING(AX2127+(AX2127*'[1]Nastavení cen'!$G$17),1)</f>
        <v>3000</v>
      </c>
      <c r="AH2127" s="227">
        <f>CEILING(AG2127*'[1]Nastavení cen'!$K$17,1)+AG2127</f>
        <v>3900</v>
      </c>
      <c r="AI2127" s="227">
        <f t="shared" si="764"/>
        <v>0</v>
      </c>
      <c r="AJ2127" s="228">
        <f t="shared" si="719"/>
        <v>4204</v>
      </c>
      <c r="AK2127" s="218"/>
      <c r="AL2127" s="229">
        <f t="shared" si="720"/>
        <v>0</v>
      </c>
      <c r="AM2127" s="204"/>
      <c r="AN2127" s="230">
        <v>0.2</v>
      </c>
      <c r="AO2127" s="231">
        <f t="shared" si="765"/>
        <v>0</v>
      </c>
      <c r="AP2127" s="232">
        <v>0.05</v>
      </c>
      <c r="AQ2127" s="233" t="s">
        <v>41</v>
      </c>
      <c r="AR2127" s="234">
        <f t="shared" si="766"/>
        <v>0</v>
      </c>
      <c r="AS2127" s="235"/>
      <c r="AT2127" s="236"/>
      <c r="AU2127" s="237"/>
      <c r="AV2127" s="238">
        <v>32</v>
      </c>
      <c r="AW2127" s="239">
        <f>'[1]Nastavení cen'!$H$17</f>
        <v>390</v>
      </c>
      <c r="AX2127" s="240">
        <v>3000</v>
      </c>
    </row>
    <row r="2128" spans="1:50" ht="17.25" hidden="1" customHeight="1" x14ac:dyDescent="0.3">
      <c r="A2128" s="213"/>
      <c r="B2128" s="214"/>
      <c r="C2128" s="215"/>
      <c r="D2128" s="186"/>
      <c r="E2128" s="184"/>
      <c r="F2128" s="185"/>
      <c r="G2128" s="186"/>
      <c r="H2128" s="186"/>
      <c r="I2128" s="187"/>
      <c r="J2128" s="188"/>
      <c r="K2128" s="216"/>
      <c r="L2128" s="186"/>
      <c r="M2128" s="186"/>
      <c r="N2128" s="187"/>
      <c r="O2128" s="191"/>
      <c r="P2128" s="481" t="s">
        <v>2042</v>
      </c>
      <c r="Q2128" s="218"/>
      <c r="R2128" s="219">
        <f t="shared" si="714"/>
        <v>0</v>
      </c>
      <c r="S2128" s="219">
        <f t="shared" si="715"/>
        <v>7</v>
      </c>
      <c r="T2128" s="195"/>
      <c r="U2128" s="196">
        <v>4</v>
      </c>
      <c r="V2128" s="89">
        <f t="shared" si="700"/>
        <v>0</v>
      </c>
      <c r="W2128" s="220" t="s">
        <v>2263</v>
      </c>
      <c r="X2128" s="221" t="s">
        <v>2267</v>
      </c>
      <c r="Y2128" s="222" t="s">
        <v>43</v>
      </c>
      <c r="Z2128" s="199"/>
      <c r="AA2128" s="218"/>
      <c r="AB2128" s="223">
        <v>0</v>
      </c>
      <c r="AC2128" s="224" t="s">
        <v>40</v>
      </c>
      <c r="AD2128" s="225">
        <f t="shared" si="759"/>
        <v>208</v>
      </c>
      <c r="AE2128" s="226">
        <f>CEILING(AD2128+AD2128*'[1]Nastavení cen'!$J$17,1)</f>
        <v>304</v>
      </c>
      <c r="AF2128" s="226">
        <f t="shared" si="760"/>
        <v>0</v>
      </c>
      <c r="AG2128" s="227"/>
      <c r="AH2128" s="227"/>
      <c r="AI2128" s="227"/>
      <c r="AJ2128" s="228">
        <f t="shared" si="719"/>
        <v>304</v>
      </c>
      <c r="AK2128" s="218"/>
      <c r="AL2128" s="229">
        <f t="shared" si="720"/>
        <v>0</v>
      </c>
      <c r="AM2128" s="204"/>
      <c r="AN2128" s="230" t="s">
        <v>41</v>
      </c>
      <c r="AO2128" s="231" t="s">
        <v>41</v>
      </c>
      <c r="AP2128" s="245" t="s">
        <v>41</v>
      </c>
      <c r="AQ2128" s="233" t="s">
        <v>41</v>
      </c>
      <c r="AR2128" s="234" t="s">
        <v>41</v>
      </c>
      <c r="AS2128" s="235"/>
      <c r="AT2128" s="236"/>
      <c r="AU2128" s="237"/>
      <c r="AV2128" s="238">
        <v>32</v>
      </c>
      <c r="AW2128" s="239">
        <f>'[1]Nastavení cen'!$H$17</f>
        <v>390</v>
      </c>
      <c r="AX2128" s="240"/>
    </row>
    <row r="2129" spans="1:50" ht="17.25" hidden="1" customHeight="1" x14ac:dyDescent="0.3">
      <c r="A2129" s="213"/>
      <c r="B2129" s="214"/>
      <c r="C2129" s="215"/>
      <c r="D2129" s="186"/>
      <c r="E2129" s="184"/>
      <c r="F2129" s="185"/>
      <c r="G2129" s="186"/>
      <c r="H2129" s="186"/>
      <c r="I2129" s="187"/>
      <c r="J2129" s="188"/>
      <c r="K2129" s="216"/>
      <c r="L2129" s="186"/>
      <c r="M2129" s="186"/>
      <c r="N2129" s="187"/>
      <c r="O2129" s="191"/>
      <c r="P2129" s="481" t="s">
        <v>2042</v>
      </c>
      <c r="Q2129" s="218"/>
      <c r="R2129" s="219">
        <f t="shared" si="714"/>
        <v>0</v>
      </c>
      <c r="S2129" s="219">
        <f t="shared" si="715"/>
        <v>7</v>
      </c>
      <c r="T2129" s="195"/>
      <c r="U2129" s="196">
        <v>5</v>
      </c>
      <c r="V2129" s="89">
        <f t="shared" si="700"/>
        <v>0</v>
      </c>
      <c r="W2129" s="220" t="s">
        <v>2270</v>
      </c>
      <c r="X2129" s="221" t="s">
        <v>2271</v>
      </c>
      <c r="Y2129" s="222" t="s">
        <v>2272</v>
      </c>
      <c r="Z2129" s="199"/>
      <c r="AA2129" s="218"/>
      <c r="AB2129" s="223">
        <v>0</v>
      </c>
      <c r="AC2129" s="224" t="s">
        <v>40</v>
      </c>
      <c r="AD2129" s="225">
        <f t="shared" si="759"/>
        <v>449</v>
      </c>
      <c r="AE2129" s="226">
        <f>CEILING(AD2129+AD2129*'[1]Nastavení cen'!$J$17,1)</f>
        <v>656</v>
      </c>
      <c r="AF2129" s="226">
        <f t="shared" si="760"/>
        <v>0</v>
      </c>
      <c r="AG2129" s="227">
        <f>CEILING(AX2129+(AX2129*'[1]Nastavení cen'!$G$17),1)</f>
        <v>1500</v>
      </c>
      <c r="AH2129" s="227">
        <f>CEILING(AG2129*'[1]Nastavení cen'!$K$17,1)+AG2129</f>
        <v>1950</v>
      </c>
      <c r="AI2129" s="227">
        <f>(AB2129*AH2129)</f>
        <v>0</v>
      </c>
      <c r="AJ2129" s="228">
        <f t="shared" si="719"/>
        <v>2606</v>
      </c>
      <c r="AK2129" s="218"/>
      <c r="AL2129" s="229">
        <f t="shared" si="720"/>
        <v>0</v>
      </c>
      <c r="AM2129" s="204"/>
      <c r="AN2129" s="230">
        <v>5</v>
      </c>
      <c r="AO2129" s="231">
        <f>AB2129*AN2129</f>
        <v>0</v>
      </c>
      <c r="AP2129" s="232">
        <v>0.05</v>
      </c>
      <c r="AQ2129" s="233" t="s">
        <v>41</v>
      </c>
      <c r="AR2129" s="234">
        <f>AO2129*AP2129</f>
        <v>0</v>
      </c>
      <c r="AS2129" s="235"/>
      <c r="AT2129" s="236"/>
      <c r="AU2129" s="237"/>
      <c r="AV2129" s="238">
        <v>69</v>
      </c>
      <c r="AW2129" s="239">
        <f>'[1]Nastavení cen'!$H$17</f>
        <v>390</v>
      </c>
      <c r="AX2129" s="240">
        <v>1500</v>
      </c>
    </row>
    <row r="2130" spans="1:50" ht="17.25" hidden="1" customHeight="1" x14ac:dyDescent="0.3">
      <c r="A2130" s="213"/>
      <c r="B2130" s="214"/>
      <c r="C2130" s="215"/>
      <c r="D2130" s="186"/>
      <c r="E2130" s="184"/>
      <c r="F2130" s="185"/>
      <c r="G2130" s="186"/>
      <c r="H2130" s="186"/>
      <c r="I2130" s="187"/>
      <c r="J2130" s="188"/>
      <c r="K2130" s="216"/>
      <c r="L2130" s="186"/>
      <c r="M2130" s="186"/>
      <c r="N2130" s="187"/>
      <c r="O2130" s="191"/>
      <c r="P2130" s="481" t="s">
        <v>2042</v>
      </c>
      <c r="Q2130" s="218"/>
      <c r="R2130" s="219">
        <f t="shared" si="714"/>
        <v>0</v>
      </c>
      <c r="S2130" s="219">
        <f t="shared" si="715"/>
        <v>7</v>
      </c>
      <c r="T2130" s="195"/>
      <c r="U2130" s="196">
        <v>4</v>
      </c>
      <c r="V2130" s="89">
        <f t="shared" si="700"/>
        <v>0</v>
      </c>
      <c r="W2130" s="220" t="s">
        <v>2270</v>
      </c>
      <c r="X2130" s="221" t="s">
        <v>2271</v>
      </c>
      <c r="Y2130" s="222" t="s">
        <v>43</v>
      </c>
      <c r="Z2130" s="199"/>
      <c r="AA2130" s="218"/>
      <c r="AB2130" s="223">
        <v>0</v>
      </c>
      <c r="AC2130" s="224" t="s">
        <v>40</v>
      </c>
      <c r="AD2130" s="225">
        <f t="shared" si="759"/>
        <v>449</v>
      </c>
      <c r="AE2130" s="226">
        <f>CEILING(AD2130+AD2130*'[1]Nastavení cen'!$J$17,1)</f>
        <v>656</v>
      </c>
      <c r="AF2130" s="226">
        <f t="shared" si="760"/>
        <v>0</v>
      </c>
      <c r="AG2130" s="227"/>
      <c r="AH2130" s="227"/>
      <c r="AI2130" s="227"/>
      <c r="AJ2130" s="228">
        <f t="shared" si="719"/>
        <v>656</v>
      </c>
      <c r="AK2130" s="218"/>
      <c r="AL2130" s="229">
        <f t="shared" si="720"/>
        <v>0</v>
      </c>
      <c r="AM2130" s="204"/>
      <c r="AN2130" s="230" t="s">
        <v>41</v>
      </c>
      <c r="AO2130" s="231" t="s">
        <v>41</v>
      </c>
      <c r="AP2130" s="245" t="s">
        <v>41</v>
      </c>
      <c r="AQ2130" s="233" t="s">
        <v>41</v>
      </c>
      <c r="AR2130" s="234" t="s">
        <v>41</v>
      </c>
      <c r="AS2130" s="235"/>
      <c r="AT2130" s="236"/>
      <c r="AU2130" s="237"/>
      <c r="AV2130" s="238">
        <v>69</v>
      </c>
      <c r="AW2130" s="239">
        <f>'[1]Nastavení cen'!$H$17</f>
        <v>390</v>
      </c>
      <c r="AX2130" s="240"/>
    </row>
    <row r="2131" spans="1:50" ht="17.25" hidden="1" customHeight="1" x14ac:dyDescent="0.3">
      <c r="A2131" s="213"/>
      <c r="B2131" s="214"/>
      <c r="C2131" s="215"/>
      <c r="D2131" s="186"/>
      <c r="E2131" s="184"/>
      <c r="F2131" s="185"/>
      <c r="G2131" s="186"/>
      <c r="H2131" s="186"/>
      <c r="I2131" s="187"/>
      <c r="J2131" s="188"/>
      <c r="K2131" s="216"/>
      <c r="L2131" s="186"/>
      <c r="M2131" s="186"/>
      <c r="N2131" s="187"/>
      <c r="O2131" s="191"/>
      <c r="P2131" s="481" t="s">
        <v>2042</v>
      </c>
      <c r="Q2131" s="218"/>
      <c r="R2131" s="219">
        <f t="shared" si="714"/>
        <v>0</v>
      </c>
      <c r="S2131" s="219">
        <f t="shared" si="715"/>
        <v>7</v>
      </c>
      <c r="T2131" s="195"/>
      <c r="U2131" s="196">
        <v>5</v>
      </c>
      <c r="V2131" s="89">
        <f t="shared" si="700"/>
        <v>0</v>
      </c>
      <c r="W2131" s="220" t="s">
        <v>2270</v>
      </c>
      <c r="X2131" s="221" t="s">
        <v>2273</v>
      </c>
      <c r="Y2131" s="222" t="s">
        <v>2274</v>
      </c>
      <c r="Z2131" s="199"/>
      <c r="AA2131" s="218"/>
      <c r="AB2131" s="223">
        <v>0</v>
      </c>
      <c r="AC2131" s="224" t="s">
        <v>40</v>
      </c>
      <c r="AD2131" s="225">
        <f t="shared" si="759"/>
        <v>501</v>
      </c>
      <c r="AE2131" s="226">
        <f>CEILING(AD2131+AD2131*'[1]Nastavení cen'!$J$17,1)</f>
        <v>732</v>
      </c>
      <c r="AF2131" s="226">
        <f t="shared" si="760"/>
        <v>0</v>
      </c>
      <c r="AG2131" s="227">
        <f>CEILING(AX2131+(AX2131*'[1]Nastavení cen'!$G$17),1)</f>
        <v>2000</v>
      </c>
      <c r="AH2131" s="227">
        <f>CEILING(AG2131*'[1]Nastavení cen'!$K$17,1)+AG2131</f>
        <v>2600</v>
      </c>
      <c r="AI2131" s="227">
        <f>(AB2131*AH2131)</f>
        <v>0</v>
      </c>
      <c r="AJ2131" s="228">
        <f t="shared" si="719"/>
        <v>3332</v>
      </c>
      <c r="AK2131" s="218"/>
      <c r="AL2131" s="229">
        <f t="shared" si="720"/>
        <v>0</v>
      </c>
      <c r="AM2131" s="204"/>
      <c r="AN2131" s="230">
        <v>5</v>
      </c>
      <c r="AO2131" s="231">
        <f>AB2131*AN2131</f>
        <v>0</v>
      </c>
      <c r="AP2131" s="232">
        <v>0.05</v>
      </c>
      <c r="AQ2131" s="233" t="s">
        <v>41</v>
      </c>
      <c r="AR2131" s="234">
        <f>AO2131*AP2131</f>
        <v>0</v>
      </c>
      <c r="AS2131" s="235"/>
      <c r="AT2131" s="236"/>
      <c r="AU2131" s="237"/>
      <c r="AV2131" s="238">
        <v>77</v>
      </c>
      <c r="AW2131" s="239">
        <f>'[1]Nastavení cen'!$H$17</f>
        <v>390</v>
      </c>
      <c r="AX2131" s="240">
        <v>2000</v>
      </c>
    </row>
    <row r="2132" spans="1:50" ht="17.25" hidden="1" customHeight="1" x14ac:dyDescent="0.3">
      <c r="A2132" s="213"/>
      <c r="B2132" s="214"/>
      <c r="C2132" s="215"/>
      <c r="D2132" s="186"/>
      <c r="E2132" s="184"/>
      <c r="F2132" s="185"/>
      <c r="G2132" s="186"/>
      <c r="H2132" s="186"/>
      <c r="I2132" s="187"/>
      <c r="J2132" s="188"/>
      <c r="K2132" s="216"/>
      <c r="L2132" s="186"/>
      <c r="M2132" s="186"/>
      <c r="N2132" s="187"/>
      <c r="O2132" s="191"/>
      <c r="P2132" s="481" t="s">
        <v>2042</v>
      </c>
      <c r="Q2132" s="218"/>
      <c r="R2132" s="219">
        <f t="shared" si="714"/>
        <v>0</v>
      </c>
      <c r="S2132" s="219">
        <f t="shared" si="715"/>
        <v>7</v>
      </c>
      <c r="T2132" s="195"/>
      <c r="U2132" s="196">
        <v>4</v>
      </c>
      <c r="V2132" s="89">
        <f t="shared" si="700"/>
        <v>0</v>
      </c>
      <c r="W2132" s="220" t="s">
        <v>2270</v>
      </c>
      <c r="X2132" s="221" t="s">
        <v>2273</v>
      </c>
      <c r="Y2132" s="222" t="s">
        <v>43</v>
      </c>
      <c r="Z2132" s="199"/>
      <c r="AA2132" s="218"/>
      <c r="AB2132" s="223">
        <v>0</v>
      </c>
      <c r="AC2132" s="224" t="s">
        <v>40</v>
      </c>
      <c r="AD2132" s="225">
        <f t="shared" si="759"/>
        <v>501</v>
      </c>
      <c r="AE2132" s="226">
        <f>CEILING(AD2132+AD2132*'[1]Nastavení cen'!$J$17,1)</f>
        <v>732</v>
      </c>
      <c r="AF2132" s="226">
        <f t="shared" si="760"/>
        <v>0</v>
      </c>
      <c r="AG2132" s="227"/>
      <c r="AH2132" s="227"/>
      <c r="AI2132" s="227"/>
      <c r="AJ2132" s="228">
        <f t="shared" si="719"/>
        <v>732</v>
      </c>
      <c r="AK2132" s="218"/>
      <c r="AL2132" s="229">
        <f t="shared" si="720"/>
        <v>0</v>
      </c>
      <c r="AM2132" s="204"/>
      <c r="AN2132" s="230" t="s">
        <v>41</v>
      </c>
      <c r="AO2132" s="231" t="s">
        <v>41</v>
      </c>
      <c r="AP2132" s="245" t="s">
        <v>41</v>
      </c>
      <c r="AQ2132" s="233" t="s">
        <v>41</v>
      </c>
      <c r="AR2132" s="234" t="s">
        <v>41</v>
      </c>
      <c r="AS2132" s="235"/>
      <c r="AT2132" s="236"/>
      <c r="AU2132" s="237"/>
      <c r="AV2132" s="238">
        <v>77</v>
      </c>
      <c r="AW2132" s="239">
        <f>'[1]Nastavení cen'!$H$17</f>
        <v>390</v>
      </c>
      <c r="AX2132" s="240"/>
    </row>
    <row r="2133" spans="1:50" ht="17.25" hidden="1" customHeight="1" x14ac:dyDescent="0.3">
      <c r="A2133" s="213"/>
      <c r="B2133" s="214"/>
      <c r="C2133" s="215"/>
      <c r="D2133" s="186"/>
      <c r="E2133" s="184"/>
      <c r="F2133" s="185"/>
      <c r="G2133" s="186"/>
      <c r="H2133" s="186"/>
      <c r="I2133" s="187"/>
      <c r="J2133" s="188"/>
      <c r="K2133" s="216"/>
      <c r="L2133" s="186"/>
      <c r="M2133" s="186"/>
      <c r="N2133" s="187"/>
      <c r="O2133" s="191"/>
      <c r="P2133" s="481" t="s">
        <v>2042</v>
      </c>
      <c r="Q2133" s="218"/>
      <c r="R2133" s="219">
        <f t="shared" si="714"/>
        <v>0</v>
      </c>
      <c r="S2133" s="219">
        <f t="shared" si="715"/>
        <v>7</v>
      </c>
      <c r="T2133" s="195"/>
      <c r="U2133" s="196">
        <v>5</v>
      </c>
      <c r="V2133" s="89">
        <f t="shared" si="700"/>
        <v>0</v>
      </c>
      <c r="W2133" s="220" t="s">
        <v>2275</v>
      </c>
      <c r="X2133" s="221" t="s">
        <v>2276</v>
      </c>
      <c r="Y2133" s="222" t="s">
        <v>2277</v>
      </c>
      <c r="Z2133" s="199"/>
      <c r="AA2133" s="218"/>
      <c r="AB2133" s="223">
        <v>0</v>
      </c>
      <c r="AC2133" s="224" t="s">
        <v>40</v>
      </c>
      <c r="AD2133" s="225">
        <f t="shared" si="759"/>
        <v>2230</v>
      </c>
      <c r="AE2133" s="226">
        <f>CEILING(AD2133+AD2133*'[1]Nastavení cen'!$J$17,1)</f>
        <v>3256</v>
      </c>
      <c r="AF2133" s="226">
        <f t="shared" si="760"/>
        <v>0</v>
      </c>
      <c r="AG2133" s="227">
        <f>CEILING(AX2133+(AX2133*'[1]Nastavení cen'!$G$17),1)</f>
        <v>10000</v>
      </c>
      <c r="AH2133" s="227">
        <f>CEILING(AG2133*'[1]Nastavení cen'!$K$17,1)+AG2133</f>
        <v>13000</v>
      </c>
      <c r="AI2133" s="227">
        <f>(AB2133*AH2133)</f>
        <v>0</v>
      </c>
      <c r="AJ2133" s="228">
        <f t="shared" si="719"/>
        <v>16256</v>
      </c>
      <c r="AK2133" s="218"/>
      <c r="AL2133" s="229">
        <f t="shared" si="720"/>
        <v>0</v>
      </c>
      <c r="AM2133" s="204"/>
      <c r="AN2133" s="230">
        <v>80</v>
      </c>
      <c r="AO2133" s="231">
        <f>AB2133*AN2133</f>
        <v>0</v>
      </c>
      <c r="AP2133" s="232">
        <v>0.05</v>
      </c>
      <c r="AQ2133" s="233" t="s">
        <v>41</v>
      </c>
      <c r="AR2133" s="234">
        <f>AO2133*AP2133</f>
        <v>0</v>
      </c>
      <c r="AS2133" s="235"/>
      <c r="AT2133" s="236"/>
      <c r="AU2133" s="237"/>
      <c r="AV2133" s="238">
        <v>343</v>
      </c>
      <c r="AW2133" s="239">
        <f>'[1]Nastavení cen'!$H$17</f>
        <v>390</v>
      </c>
      <c r="AX2133" s="240">
        <v>10000</v>
      </c>
    </row>
    <row r="2134" spans="1:50" ht="17.25" hidden="1" customHeight="1" x14ac:dyDescent="0.3">
      <c r="A2134" s="213"/>
      <c r="B2134" s="214"/>
      <c r="C2134" s="215"/>
      <c r="D2134" s="186"/>
      <c r="E2134" s="184"/>
      <c r="F2134" s="185"/>
      <c r="G2134" s="186"/>
      <c r="H2134" s="186"/>
      <c r="I2134" s="187"/>
      <c r="J2134" s="188"/>
      <c r="K2134" s="216"/>
      <c r="L2134" s="186"/>
      <c r="M2134" s="186"/>
      <c r="N2134" s="187"/>
      <c r="O2134" s="191"/>
      <c r="P2134" s="481" t="s">
        <v>2042</v>
      </c>
      <c r="Q2134" s="218"/>
      <c r="R2134" s="219">
        <f t="shared" si="714"/>
        <v>0</v>
      </c>
      <c r="S2134" s="219">
        <f t="shared" si="715"/>
        <v>7</v>
      </c>
      <c r="T2134" s="195"/>
      <c r="U2134" s="196">
        <v>4</v>
      </c>
      <c r="V2134" s="89">
        <f t="shared" si="700"/>
        <v>0</v>
      </c>
      <c r="W2134" s="220" t="s">
        <v>2275</v>
      </c>
      <c r="X2134" s="221" t="s">
        <v>2276</v>
      </c>
      <c r="Y2134" s="222" t="s">
        <v>43</v>
      </c>
      <c r="Z2134" s="199"/>
      <c r="AA2134" s="218"/>
      <c r="AB2134" s="223">
        <v>0</v>
      </c>
      <c r="AC2134" s="224" t="s">
        <v>40</v>
      </c>
      <c r="AD2134" s="225">
        <f t="shared" si="759"/>
        <v>2230</v>
      </c>
      <c r="AE2134" s="226">
        <f>CEILING(AD2134+AD2134*'[1]Nastavení cen'!$J$17,1)</f>
        <v>3256</v>
      </c>
      <c r="AF2134" s="226">
        <f t="shared" si="760"/>
        <v>0</v>
      </c>
      <c r="AG2134" s="227"/>
      <c r="AH2134" s="227"/>
      <c r="AI2134" s="227"/>
      <c r="AJ2134" s="228">
        <f t="shared" si="719"/>
        <v>3256</v>
      </c>
      <c r="AK2134" s="218"/>
      <c r="AL2134" s="229">
        <f t="shared" si="720"/>
        <v>0</v>
      </c>
      <c r="AM2134" s="204"/>
      <c r="AN2134" s="230" t="s">
        <v>41</v>
      </c>
      <c r="AO2134" s="231" t="s">
        <v>41</v>
      </c>
      <c r="AP2134" s="245" t="s">
        <v>41</v>
      </c>
      <c r="AQ2134" s="233" t="s">
        <v>41</v>
      </c>
      <c r="AR2134" s="234" t="s">
        <v>41</v>
      </c>
      <c r="AS2134" s="235"/>
      <c r="AT2134" s="236"/>
      <c r="AU2134" s="237"/>
      <c r="AV2134" s="238">
        <v>343</v>
      </c>
      <c r="AW2134" s="239">
        <f>'[1]Nastavení cen'!$H$17</f>
        <v>390</v>
      </c>
      <c r="AX2134" s="240"/>
    </row>
    <row r="2135" spans="1:50" ht="17.25" hidden="1" customHeight="1" x14ac:dyDescent="0.3">
      <c r="A2135" s="213"/>
      <c r="B2135" s="214"/>
      <c r="C2135" s="215"/>
      <c r="D2135" s="186"/>
      <c r="E2135" s="184"/>
      <c r="F2135" s="185"/>
      <c r="G2135" s="186"/>
      <c r="H2135" s="186"/>
      <c r="I2135" s="187"/>
      <c r="J2135" s="188"/>
      <c r="K2135" s="216"/>
      <c r="L2135" s="186"/>
      <c r="M2135" s="186"/>
      <c r="N2135" s="187"/>
      <c r="O2135" s="191"/>
      <c r="P2135" s="481" t="s">
        <v>2042</v>
      </c>
      <c r="Q2135" s="218"/>
      <c r="R2135" s="219">
        <f t="shared" si="714"/>
        <v>0</v>
      </c>
      <c r="S2135" s="219">
        <f t="shared" si="715"/>
        <v>7</v>
      </c>
      <c r="T2135" s="195"/>
      <c r="U2135" s="196">
        <v>5</v>
      </c>
      <c r="V2135" s="89">
        <f t="shared" si="700"/>
        <v>0</v>
      </c>
      <c r="W2135" s="220" t="s">
        <v>2275</v>
      </c>
      <c r="X2135" s="221" t="s">
        <v>2278</v>
      </c>
      <c r="Y2135" s="222" t="s">
        <v>2279</v>
      </c>
      <c r="Z2135" s="199"/>
      <c r="AA2135" s="218"/>
      <c r="AB2135" s="223">
        <v>0</v>
      </c>
      <c r="AC2135" s="224" t="s">
        <v>40</v>
      </c>
      <c r="AD2135" s="225">
        <f t="shared" si="759"/>
        <v>3341</v>
      </c>
      <c r="AE2135" s="226">
        <f>CEILING(AD2135+AD2135*'[1]Nastavení cen'!$J$17,1)</f>
        <v>4878</v>
      </c>
      <c r="AF2135" s="226">
        <f t="shared" si="760"/>
        <v>0</v>
      </c>
      <c r="AG2135" s="227">
        <f>CEILING(AX2135+(AX2135*'[1]Nastavení cen'!$G$17),1)</f>
        <v>20000</v>
      </c>
      <c r="AH2135" s="227">
        <f>CEILING(AG2135*'[1]Nastavení cen'!$K$17,1)+AG2135</f>
        <v>26000</v>
      </c>
      <c r="AI2135" s="227">
        <f>(AB2135*AH2135)</f>
        <v>0</v>
      </c>
      <c r="AJ2135" s="228">
        <f t="shared" si="719"/>
        <v>30878</v>
      </c>
      <c r="AK2135" s="218"/>
      <c r="AL2135" s="229">
        <f t="shared" si="720"/>
        <v>0</v>
      </c>
      <c r="AM2135" s="204"/>
      <c r="AN2135" s="230">
        <v>150</v>
      </c>
      <c r="AO2135" s="231">
        <f>AB2135*AN2135</f>
        <v>0</v>
      </c>
      <c r="AP2135" s="232">
        <v>0.05</v>
      </c>
      <c r="AQ2135" s="233" t="s">
        <v>41</v>
      </c>
      <c r="AR2135" s="234">
        <f>AO2135*AP2135</f>
        <v>0</v>
      </c>
      <c r="AS2135" s="235"/>
      <c r="AT2135" s="236"/>
      <c r="AU2135" s="237"/>
      <c r="AV2135" s="238">
        <v>514</v>
      </c>
      <c r="AW2135" s="239">
        <f>'[1]Nastavení cen'!$H$17</f>
        <v>390</v>
      </c>
      <c r="AX2135" s="240">
        <v>20000</v>
      </c>
    </row>
    <row r="2136" spans="1:50" ht="17.25" hidden="1" customHeight="1" x14ac:dyDescent="0.3">
      <c r="A2136" s="213"/>
      <c r="B2136" s="214"/>
      <c r="C2136" s="215"/>
      <c r="D2136" s="186"/>
      <c r="E2136" s="184"/>
      <c r="F2136" s="185"/>
      <c r="G2136" s="186"/>
      <c r="H2136" s="186"/>
      <c r="I2136" s="187"/>
      <c r="J2136" s="188"/>
      <c r="K2136" s="216"/>
      <c r="L2136" s="186"/>
      <c r="M2136" s="186"/>
      <c r="N2136" s="187"/>
      <c r="O2136" s="191"/>
      <c r="P2136" s="481" t="s">
        <v>2042</v>
      </c>
      <c r="Q2136" s="218"/>
      <c r="R2136" s="219">
        <f t="shared" si="714"/>
        <v>0</v>
      </c>
      <c r="S2136" s="219">
        <f t="shared" si="715"/>
        <v>7</v>
      </c>
      <c r="T2136" s="195"/>
      <c r="U2136" s="196">
        <v>4</v>
      </c>
      <c r="V2136" s="89">
        <f t="shared" si="700"/>
        <v>0</v>
      </c>
      <c r="W2136" s="220" t="s">
        <v>2275</v>
      </c>
      <c r="X2136" s="221" t="s">
        <v>2278</v>
      </c>
      <c r="Y2136" s="222" t="s">
        <v>43</v>
      </c>
      <c r="Z2136" s="199"/>
      <c r="AA2136" s="218"/>
      <c r="AB2136" s="223">
        <v>0</v>
      </c>
      <c r="AC2136" s="224" t="s">
        <v>40</v>
      </c>
      <c r="AD2136" s="225">
        <f t="shared" si="759"/>
        <v>3341</v>
      </c>
      <c r="AE2136" s="226">
        <f>CEILING(AD2136+AD2136*'[1]Nastavení cen'!$J$17,1)</f>
        <v>4878</v>
      </c>
      <c r="AF2136" s="226">
        <f t="shared" si="760"/>
        <v>0</v>
      </c>
      <c r="AG2136" s="227"/>
      <c r="AH2136" s="227"/>
      <c r="AI2136" s="227"/>
      <c r="AJ2136" s="228">
        <f t="shared" si="719"/>
        <v>4878</v>
      </c>
      <c r="AK2136" s="218"/>
      <c r="AL2136" s="229">
        <f t="shared" si="720"/>
        <v>0</v>
      </c>
      <c r="AM2136" s="204"/>
      <c r="AN2136" s="230" t="s">
        <v>41</v>
      </c>
      <c r="AO2136" s="231" t="s">
        <v>41</v>
      </c>
      <c r="AP2136" s="245" t="s">
        <v>41</v>
      </c>
      <c r="AQ2136" s="233" t="s">
        <v>41</v>
      </c>
      <c r="AR2136" s="234" t="s">
        <v>41</v>
      </c>
      <c r="AS2136" s="235"/>
      <c r="AT2136" s="236"/>
      <c r="AU2136" s="237"/>
      <c r="AV2136" s="238">
        <v>514</v>
      </c>
      <c r="AW2136" s="239">
        <f>'[1]Nastavení cen'!$H$17</f>
        <v>390</v>
      </c>
      <c r="AX2136" s="240"/>
    </row>
    <row r="2137" spans="1:50" ht="17.25" hidden="1" customHeight="1" x14ac:dyDescent="0.3">
      <c r="A2137" s="213"/>
      <c r="B2137" s="214"/>
      <c r="C2137" s="215"/>
      <c r="D2137" s="186"/>
      <c r="E2137" s="184"/>
      <c r="F2137" s="185"/>
      <c r="G2137" s="186"/>
      <c r="H2137" s="186"/>
      <c r="I2137" s="187"/>
      <c r="J2137" s="188"/>
      <c r="K2137" s="216"/>
      <c r="L2137" s="186"/>
      <c r="M2137" s="186"/>
      <c r="N2137" s="187"/>
      <c r="O2137" s="191"/>
      <c r="P2137" s="481" t="s">
        <v>2042</v>
      </c>
      <c r="Q2137" s="218"/>
      <c r="R2137" s="219">
        <f t="shared" si="714"/>
        <v>0</v>
      </c>
      <c r="S2137" s="219">
        <f t="shared" si="715"/>
        <v>7</v>
      </c>
      <c r="T2137" s="195"/>
      <c r="U2137" s="196">
        <v>5</v>
      </c>
      <c r="V2137" s="89">
        <f t="shared" si="700"/>
        <v>0</v>
      </c>
      <c r="W2137" s="220" t="s">
        <v>2275</v>
      </c>
      <c r="X2137" s="221" t="s">
        <v>2280</v>
      </c>
      <c r="Y2137" s="222" t="s">
        <v>2281</v>
      </c>
      <c r="Z2137" s="199"/>
      <c r="AA2137" s="218"/>
      <c r="AB2137" s="223">
        <v>0</v>
      </c>
      <c r="AC2137" s="224" t="s">
        <v>40</v>
      </c>
      <c r="AD2137" s="225">
        <f t="shared" si="759"/>
        <v>4225</v>
      </c>
      <c r="AE2137" s="226">
        <f>CEILING(AD2137+AD2137*'[1]Nastavení cen'!$J$17,1)</f>
        <v>6169</v>
      </c>
      <c r="AF2137" s="226">
        <f t="shared" si="760"/>
        <v>0</v>
      </c>
      <c r="AG2137" s="227">
        <f>CEILING(AX2137+(AX2137*'[1]Nastavení cen'!$G$17),1)</f>
        <v>30000</v>
      </c>
      <c r="AH2137" s="227">
        <f>CEILING(AG2137*'[1]Nastavení cen'!$K$17,1)+AG2137</f>
        <v>39000</v>
      </c>
      <c r="AI2137" s="227">
        <f>(AB2137*AH2137)</f>
        <v>0</v>
      </c>
      <c r="AJ2137" s="228">
        <f t="shared" si="719"/>
        <v>45169</v>
      </c>
      <c r="AK2137" s="218"/>
      <c r="AL2137" s="229">
        <f t="shared" si="720"/>
        <v>0</v>
      </c>
      <c r="AM2137" s="204"/>
      <c r="AN2137" s="230">
        <v>180</v>
      </c>
      <c r="AO2137" s="231">
        <f>AB2137*AN2137</f>
        <v>0</v>
      </c>
      <c r="AP2137" s="232">
        <v>0.05</v>
      </c>
      <c r="AQ2137" s="233" t="s">
        <v>41</v>
      </c>
      <c r="AR2137" s="234">
        <f>AO2137*AP2137</f>
        <v>0</v>
      </c>
      <c r="AS2137" s="235"/>
      <c r="AT2137" s="236"/>
      <c r="AU2137" s="237"/>
      <c r="AV2137" s="238" t="s">
        <v>2282</v>
      </c>
      <c r="AW2137" s="239">
        <f>'[1]Nastavení cen'!$H$17</f>
        <v>390</v>
      </c>
      <c r="AX2137" s="240">
        <v>30000</v>
      </c>
    </row>
    <row r="2138" spans="1:50" ht="17.25" hidden="1" customHeight="1" x14ac:dyDescent="0.3">
      <c r="A2138" s="213"/>
      <c r="B2138" s="214"/>
      <c r="C2138" s="215"/>
      <c r="D2138" s="186"/>
      <c r="E2138" s="184"/>
      <c r="F2138" s="185"/>
      <c r="G2138" s="186"/>
      <c r="H2138" s="186"/>
      <c r="I2138" s="187"/>
      <c r="J2138" s="188"/>
      <c r="K2138" s="216"/>
      <c r="L2138" s="186"/>
      <c r="M2138" s="186"/>
      <c r="N2138" s="187"/>
      <c r="O2138" s="191"/>
      <c r="P2138" s="481" t="s">
        <v>2042</v>
      </c>
      <c r="Q2138" s="218"/>
      <c r="R2138" s="219">
        <f t="shared" si="714"/>
        <v>0</v>
      </c>
      <c r="S2138" s="219">
        <f t="shared" si="715"/>
        <v>7</v>
      </c>
      <c r="T2138" s="195"/>
      <c r="U2138" s="196">
        <v>4</v>
      </c>
      <c r="V2138" s="89">
        <f t="shared" si="700"/>
        <v>0</v>
      </c>
      <c r="W2138" s="220" t="s">
        <v>2275</v>
      </c>
      <c r="X2138" s="221" t="s">
        <v>2280</v>
      </c>
      <c r="Y2138" s="222" t="s">
        <v>43</v>
      </c>
      <c r="Z2138" s="199"/>
      <c r="AA2138" s="218"/>
      <c r="AB2138" s="223">
        <v>0</v>
      </c>
      <c r="AC2138" s="224" t="s">
        <v>40</v>
      </c>
      <c r="AD2138" s="225">
        <f t="shared" si="759"/>
        <v>4225</v>
      </c>
      <c r="AE2138" s="226">
        <f>CEILING(AD2138+AD2138*'[1]Nastavení cen'!$J$17,1)</f>
        <v>6169</v>
      </c>
      <c r="AF2138" s="226">
        <f t="shared" si="760"/>
        <v>0</v>
      </c>
      <c r="AG2138" s="227"/>
      <c r="AH2138" s="227"/>
      <c r="AI2138" s="227"/>
      <c r="AJ2138" s="228">
        <f t="shared" si="719"/>
        <v>6169</v>
      </c>
      <c r="AK2138" s="218"/>
      <c r="AL2138" s="229">
        <f t="shared" si="720"/>
        <v>0</v>
      </c>
      <c r="AM2138" s="204"/>
      <c r="AN2138" s="230" t="s">
        <v>41</v>
      </c>
      <c r="AO2138" s="231" t="s">
        <v>41</v>
      </c>
      <c r="AP2138" s="245" t="s">
        <v>41</v>
      </c>
      <c r="AQ2138" s="233" t="s">
        <v>41</v>
      </c>
      <c r="AR2138" s="234" t="s">
        <v>41</v>
      </c>
      <c r="AS2138" s="235"/>
      <c r="AT2138" s="236"/>
      <c r="AU2138" s="237"/>
      <c r="AV2138" s="238" t="s">
        <v>2282</v>
      </c>
      <c r="AW2138" s="239">
        <f>'[1]Nastavení cen'!$H$17</f>
        <v>390</v>
      </c>
      <c r="AX2138" s="240"/>
    </row>
    <row r="2139" spans="1:50" ht="17.25" hidden="1" customHeight="1" x14ac:dyDescent="0.3">
      <c r="A2139" s="213"/>
      <c r="B2139" s="214"/>
      <c r="C2139" s="215"/>
      <c r="D2139" s="186"/>
      <c r="E2139" s="184"/>
      <c r="F2139" s="185"/>
      <c r="G2139" s="186"/>
      <c r="H2139" s="186"/>
      <c r="I2139" s="187"/>
      <c r="J2139" s="188"/>
      <c r="K2139" s="216"/>
      <c r="L2139" s="186"/>
      <c r="M2139" s="186"/>
      <c r="N2139" s="187"/>
      <c r="O2139" s="191"/>
      <c r="P2139" s="481" t="s">
        <v>2042</v>
      </c>
      <c r="Q2139" s="218"/>
      <c r="R2139" s="219">
        <f t="shared" si="714"/>
        <v>0</v>
      </c>
      <c r="S2139" s="219">
        <f t="shared" si="715"/>
        <v>7</v>
      </c>
      <c r="T2139" s="195"/>
      <c r="U2139" s="196">
        <v>5</v>
      </c>
      <c r="V2139" s="89">
        <f t="shared" si="700"/>
        <v>0</v>
      </c>
      <c r="W2139" s="220" t="s">
        <v>2275</v>
      </c>
      <c r="X2139" s="221" t="s">
        <v>2283</v>
      </c>
      <c r="Y2139" s="222" t="s">
        <v>2284</v>
      </c>
      <c r="Z2139" s="199"/>
      <c r="AA2139" s="218"/>
      <c r="AB2139" s="223">
        <v>0</v>
      </c>
      <c r="AC2139" s="224" t="s">
        <v>40</v>
      </c>
      <c r="AD2139" s="225">
        <f t="shared" si="759"/>
        <v>5571</v>
      </c>
      <c r="AE2139" s="226">
        <f>CEILING(AD2139+AD2139*'[1]Nastavení cen'!$J$17,1)</f>
        <v>8134</v>
      </c>
      <c r="AF2139" s="226">
        <f t="shared" si="760"/>
        <v>0</v>
      </c>
      <c r="AG2139" s="227">
        <f>CEILING(AX2139+(AX2139*'[1]Nastavení cen'!$G$17),1)</f>
        <v>50000</v>
      </c>
      <c r="AH2139" s="227">
        <f>CEILING(AG2139*'[1]Nastavení cen'!$K$17,1)+AG2139</f>
        <v>65000</v>
      </c>
      <c r="AI2139" s="227">
        <f>(AB2139*AH2139)</f>
        <v>0</v>
      </c>
      <c r="AJ2139" s="228">
        <f t="shared" si="719"/>
        <v>73134</v>
      </c>
      <c r="AK2139" s="218"/>
      <c r="AL2139" s="229">
        <f t="shared" si="720"/>
        <v>0</v>
      </c>
      <c r="AM2139" s="204"/>
      <c r="AN2139" s="230">
        <v>200</v>
      </c>
      <c r="AO2139" s="231">
        <f>AB2139*AN2139</f>
        <v>0</v>
      </c>
      <c r="AP2139" s="232">
        <v>0.05</v>
      </c>
      <c r="AQ2139" s="233" t="s">
        <v>41</v>
      </c>
      <c r="AR2139" s="234">
        <f>AO2139*AP2139</f>
        <v>0</v>
      </c>
      <c r="AS2139" s="235"/>
      <c r="AT2139" s="236"/>
      <c r="AU2139" s="237"/>
      <c r="AV2139" s="238">
        <v>857</v>
      </c>
      <c r="AW2139" s="239">
        <f>'[1]Nastavení cen'!$H$17</f>
        <v>390</v>
      </c>
      <c r="AX2139" s="240">
        <v>50000</v>
      </c>
    </row>
    <row r="2140" spans="1:50" ht="17.25" hidden="1" customHeight="1" x14ac:dyDescent="0.3">
      <c r="A2140" s="213"/>
      <c r="B2140" s="214"/>
      <c r="C2140" s="215"/>
      <c r="D2140" s="186"/>
      <c r="E2140" s="184"/>
      <c r="F2140" s="185"/>
      <c r="G2140" s="186"/>
      <c r="H2140" s="186"/>
      <c r="I2140" s="187"/>
      <c r="J2140" s="188"/>
      <c r="K2140" s="216"/>
      <c r="L2140" s="186"/>
      <c r="M2140" s="186"/>
      <c r="N2140" s="187"/>
      <c r="O2140" s="191"/>
      <c r="P2140" s="481" t="s">
        <v>2042</v>
      </c>
      <c r="Q2140" s="218"/>
      <c r="R2140" s="219">
        <f t="shared" si="714"/>
        <v>0</v>
      </c>
      <c r="S2140" s="219">
        <f t="shared" si="715"/>
        <v>7</v>
      </c>
      <c r="T2140" s="195"/>
      <c r="U2140" s="196">
        <v>4</v>
      </c>
      <c r="V2140" s="89">
        <f t="shared" si="700"/>
        <v>0</v>
      </c>
      <c r="W2140" s="220" t="s">
        <v>2275</v>
      </c>
      <c r="X2140" s="221" t="s">
        <v>2283</v>
      </c>
      <c r="Y2140" s="222" t="s">
        <v>43</v>
      </c>
      <c r="Z2140" s="199"/>
      <c r="AA2140" s="218"/>
      <c r="AB2140" s="223">
        <v>0</v>
      </c>
      <c r="AC2140" s="224" t="s">
        <v>40</v>
      </c>
      <c r="AD2140" s="225">
        <f t="shared" si="759"/>
        <v>5571</v>
      </c>
      <c r="AE2140" s="226">
        <f>CEILING(AD2140+AD2140*'[1]Nastavení cen'!$J$17,1)</f>
        <v>8134</v>
      </c>
      <c r="AF2140" s="226">
        <f t="shared" si="760"/>
        <v>0</v>
      </c>
      <c r="AG2140" s="227"/>
      <c r="AH2140" s="227"/>
      <c r="AI2140" s="227"/>
      <c r="AJ2140" s="228">
        <f t="shared" si="719"/>
        <v>8134</v>
      </c>
      <c r="AK2140" s="218"/>
      <c r="AL2140" s="229">
        <f t="shared" si="720"/>
        <v>0</v>
      </c>
      <c r="AM2140" s="204"/>
      <c r="AN2140" s="230" t="s">
        <v>41</v>
      </c>
      <c r="AO2140" s="231" t="s">
        <v>41</v>
      </c>
      <c r="AP2140" s="245" t="s">
        <v>41</v>
      </c>
      <c r="AQ2140" s="233" t="s">
        <v>41</v>
      </c>
      <c r="AR2140" s="234" t="s">
        <v>41</v>
      </c>
      <c r="AS2140" s="235"/>
      <c r="AT2140" s="236"/>
      <c r="AU2140" s="237"/>
      <c r="AV2140" s="238">
        <v>857</v>
      </c>
      <c r="AW2140" s="239">
        <f>'[1]Nastavení cen'!$H$17</f>
        <v>390</v>
      </c>
      <c r="AX2140" s="240"/>
    </row>
    <row r="2141" spans="1:50" ht="17.25" hidden="1" customHeight="1" x14ac:dyDescent="0.3">
      <c r="A2141" s="213"/>
      <c r="B2141" s="214"/>
      <c r="C2141" s="215"/>
      <c r="D2141" s="186"/>
      <c r="E2141" s="184"/>
      <c r="F2141" s="185"/>
      <c r="G2141" s="186"/>
      <c r="H2141" s="186"/>
      <c r="I2141" s="187"/>
      <c r="J2141" s="188"/>
      <c r="K2141" s="216"/>
      <c r="L2141" s="186"/>
      <c r="M2141" s="186"/>
      <c r="N2141" s="187"/>
      <c r="O2141" s="191"/>
      <c r="P2141" s="481" t="s">
        <v>2042</v>
      </c>
      <c r="Q2141" s="218"/>
      <c r="R2141" s="219">
        <f t="shared" si="714"/>
        <v>0</v>
      </c>
      <c r="S2141" s="219">
        <f t="shared" si="715"/>
        <v>7</v>
      </c>
      <c r="T2141" s="195"/>
      <c r="U2141" s="196">
        <v>5</v>
      </c>
      <c r="V2141" s="89">
        <f t="shared" si="700"/>
        <v>0</v>
      </c>
      <c r="W2141" s="220" t="s">
        <v>2275</v>
      </c>
      <c r="X2141" s="221" t="s">
        <v>2285</v>
      </c>
      <c r="Y2141" s="222" t="s">
        <v>2286</v>
      </c>
      <c r="Z2141" s="199"/>
      <c r="AA2141" s="218"/>
      <c r="AB2141" s="223">
        <v>0</v>
      </c>
      <c r="AC2141" s="224" t="s">
        <v>40</v>
      </c>
      <c r="AD2141" s="225">
        <f t="shared" si="759"/>
        <v>7800</v>
      </c>
      <c r="AE2141" s="226">
        <f>CEILING(AD2141+AD2141*'[1]Nastavení cen'!$J$17,1)</f>
        <v>11388</v>
      </c>
      <c r="AF2141" s="226">
        <f t="shared" si="760"/>
        <v>0</v>
      </c>
      <c r="AG2141" s="227">
        <f>CEILING(AX2141+(AX2141*'[1]Nastavení cen'!$G$17),1)</f>
        <v>100000</v>
      </c>
      <c r="AH2141" s="227">
        <f>CEILING(AG2141*'[1]Nastavení cen'!$K$17,1)+AG2141</f>
        <v>130000</v>
      </c>
      <c r="AI2141" s="227">
        <f>(AB2141*AH2141)</f>
        <v>0</v>
      </c>
      <c r="AJ2141" s="228">
        <f t="shared" si="719"/>
        <v>141388</v>
      </c>
      <c r="AK2141" s="218"/>
      <c r="AL2141" s="229">
        <f t="shared" si="720"/>
        <v>0</v>
      </c>
      <c r="AM2141" s="204"/>
      <c r="AN2141" s="230">
        <v>300</v>
      </c>
      <c r="AO2141" s="231">
        <f>AB2141*AN2141</f>
        <v>0</v>
      </c>
      <c r="AP2141" s="232">
        <v>0.05</v>
      </c>
      <c r="AQ2141" s="233" t="s">
        <v>41</v>
      </c>
      <c r="AR2141" s="234">
        <f>AO2141*AP2141</f>
        <v>0</v>
      </c>
      <c r="AS2141" s="235"/>
      <c r="AT2141" s="236"/>
      <c r="AU2141" s="237"/>
      <c r="AV2141" s="238">
        <v>1200</v>
      </c>
      <c r="AW2141" s="239">
        <f>'[1]Nastavení cen'!$H$17</f>
        <v>390</v>
      </c>
      <c r="AX2141" s="240">
        <v>100000</v>
      </c>
    </row>
    <row r="2142" spans="1:50" ht="17.25" hidden="1" customHeight="1" x14ac:dyDescent="0.3">
      <c r="A2142" s="213"/>
      <c r="B2142" s="214"/>
      <c r="C2142" s="215"/>
      <c r="D2142" s="186"/>
      <c r="E2142" s="184"/>
      <c r="F2142" s="185"/>
      <c r="G2142" s="186"/>
      <c r="H2142" s="186"/>
      <c r="I2142" s="187"/>
      <c r="J2142" s="188"/>
      <c r="K2142" s="216"/>
      <c r="L2142" s="186"/>
      <c r="M2142" s="186"/>
      <c r="N2142" s="187"/>
      <c r="O2142" s="191"/>
      <c r="P2142" s="481" t="s">
        <v>2042</v>
      </c>
      <c r="Q2142" s="218"/>
      <c r="R2142" s="219">
        <f t="shared" si="714"/>
        <v>0</v>
      </c>
      <c r="S2142" s="219">
        <f t="shared" si="715"/>
        <v>7</v>
      </c>
      <c r="T2142" s="195"/>
      <c r="U2142" s="196">
        <v>4</v>
      </c>
      <c r="V2142" s="89">
        <f t="shared" si="700"/>
        <v>0</v>
      </c>
      <c r="W2142" s="220" t="s">
        <v>2275</v>
      </c>
      <c r="X2142" s="221" t="s">
        <v>2285</v>
      </c>
      <c r="Y2142" s="222" t="s">
        <v>43</v>
      </c>
      <c r="Z2142" s="199"/>
      <c r="AA2142" s="218"/>
      <c r="AB2142" s="223">
        <v>0</v>
      </c>
      <c r="AC2142" s="224" t="s">
        <v>40</v>
      </c>
      <c r="AD2142" s="225">
        <f t="shared" si="759"/>
        <v>7800</v>
      </c>
      <c r="AE2142" s="226">
        <f>CEILING(AD2142+AD2142*'[1]Nastavení cen'!$J$17,1)</f>
        <v>11388</v>
      </c>
      <c r="AF2142" s="226">
        <f t="shared" si="760"/>
        <v>0</v>
      </c>
      <c r="AG2142" s="227"/>
      <c r="AH2142" s="227"/>
      <c r="AI2142" s="227"/>
      <c r="AJ2142" s="228">
        <f t="shared" si="719"/>
        <v>11388</v>
      </c>
      <c r="AK2142" s="218"/>
      <c r="AL2142" s="229">
        <f t="shared" si="720"/>
        <v>0</v>
      </c>
      <c r="AM2142" s="204"/>
      <c r="AN2142" s="230" t="s">
        <v>41</v>
      </c>
      <c r="AO2142" s="231" t="s">
        <v>41</v>
      </c>
      <c r="AP2142" s="245" t="s">
        <v>41</v>
      </c>
      <c r="AQ2142" s="233" t="s">
        <v>41</v>
      </c>
      <c r="AR2142" s="234" t="s">
        <v>41</v>
      </c>
      <c r="AS2142" s="235"/>
      <c r="AT2142" s="236"/>
      <c r="AU2142" s="237"/>
      <c r="AV2142" s="238">
        <v>1200</v>
      </c>
      <c r="AW2142" s="239">
        <f>'[1]Nastavení cen'!$H$17</f>
        <v>390</v>
      </c>
      <c r="AX2142" s="240"/>
    </row>
    <row r="2143" spans="1:50" ht="17.25" hidden="1" customHeight="1" x14ac:dyDescent="0.3">
      <c r="A2143" s="213"/>
      <c r="B2143" s="214"/>
      <c r="C2143" s="215"/>
      <c r="D2143" s="186"/>
      <c r="E2143" s="184"/>
      <c r="F2143" s="185"/>
      <c r="G2143" s="186"/>
      <c r="H2143" s="186"/>
      <c r="I2143" s="187"/>
      <c r="J2143" s="188"/>
      <c r="K2143" s="216"/>
      <c r="L2143" s="186"/>
      <c r="M2143" s="186"/>
      <c r="N2143" s="187"/>
      <c r="O2143" s="191"/>
      <c r="P2143" s="481" t="s">
        <v>2042</v>
      </c>
      <c r="Q2143" s="218"/>
      <c r="R2143" s="219">
        <f t="shared" si="714"/>
        <v>0</v>
      </c>
      <c r="S2143" s="219">
        <f t="shared" si="715"/>
        <v>7</v>
      </c>
      <c r="T2143" s="195"/>
      <c r="U2143" s="196">
        <v>4</v>
      </c>
      <c r="V2143" s="89">
        <f t="shared" si="700"/>
        <v>0</v>
      </c>
      <c r="W2143" s="220" t="s">
        <v>2287</v>
      </c>
      <c r="X2143" s="221" t="s">
        <v>2288</v>
      </c>
      <c r="Y2143" s="222" t="s">
        <v>43</v>
      </c>
      <c r="Z2143" s="199"/>
      <c r="AA2143" s="218"/>
      <c r="AB2143" s="223">
        <v>0</v>
      </c>
      <c r="AC2143" s="224" t="s">
        <v>40</v>
      </c>
      <c r="AD2143" s="225">
        <f t="shared" si="759"/>
        <v>832</v>
      </c>
      <c r="AE2143" s="226">
        <f>CEILING(AD2143+AD2143*'[1]Nastavení cen'!$J$17,1)</f>
        <v>1215</v>
      </c>
      <c r="AF2143" s="226">
        <f t="shared" si="760"/>
        <v>0</v>
      </c>
      <c r="AG2143" s="241"/>
      <c r="AH2143" s="242"/>
      <c r="AI2143" s="242"/>
      <c r="AJ2143" s="228">
        <f t="shared" si="719"/>
        <v>1215</v>
      </c>
      <c r="AK2143" s="218"/>
      <c r="AL2143" s="229">
        <f t="shared" si="720"/>
        <v>0</v>
      </c>
      <c r="AM2143" s="204"/>
      <c r="AN2143" s="230" t="s">
        <v>41</v>
      </c>
      <c r="AO2143" s="231" t="s">
        <v>41</v>
      </c>
      <c r="AP2143" s="245" t="s">
        <v>41</v>
      </c>
      <c r="AQ2143" s="233" t="s">
        <v>41</v>
      </c>
      <c r="AR2143" s="234" t="s">
        <v>41</v>
      </c>
      <c r="AS2143" s="235"/>
      <c r="AT2143" s="236"/>
      <c r="AU2143" s="237"/>
      <c r="AV2143" s="238">
        <v>128</v>
      </c>
      <c r="AW2143" s="239">
        <f>'[1]Nastavení cen'!$H$17</f>
        <v>390</v>
      </c>
      <c r="AX2143" s="240"/>
    </row>
    <row r="2144" spans="1:50" ht="17.25" hidden="1" customHeight="1" x14ac:dyDescent="0.3">
      <c r="A2144" s="213"/>
      <c r="B2144" s="214"/>
      <c r="C2144" s="215"/>
      <c r="D2144" s="186"/>
      <c r="E2144" s="184"/>
      <c r="F2144" s="185"/>
      <c r="G2144" s="186"/>
      <c r="H2144" s="186"/>
      <c r="I2144" s="187"/>
      <c r="J2144" s="188"/>
      <c r="K2144" s="216"/>
      <c r="L2144" s="186"/>
      <c r="M2144" s="186"/>
      <c r="N2144" s="187"/>
      <c r="O2144" s="191"/>
      <c r="P2144" s="481" t="s">
        <v>2042</v>
      </c>
      <c r="Q2144" s="218"/>
      <c r="R2144" s="219">
        <f t="shared" si="714"/>
        <v>0</v>
      </c>
      <c r="S2144" s="219">
        <f t="shared" si="715"/>
        <v>7</v>
      </c>
      <c r="T2144" s="195"/>
      <c r="U2144" s="196">
        <v>4</v>
      </c>
      <c r="V2144" s="89">
        <f t="shared" si="700"/>
        <v>0</v>
      </c>
      <c r="W2144" s="220" t="s">
        <v>2287</v>
      </c>
      <c r="X2144" s="221" t="s">
        <v>187</v>
      </c>
      <c r="Y2144" s="222" t="s">
        <v>43</v>
      </c>
      <c r="Z2144" s="199"/>
      <c r="AA2144" s="218"/>
      <c r="AB2144" s="223">
        <v>0</v>
      </c>
      <c r="AC2144" s="224" t="s">
        <v>40</v>
      </c>
      <c r="AD2144" s="225">
        <f t="shared" si="759"/>
        <v>371</v>
      </c>
      <c r="AE2144" s="226">
        <f>CEILING(AD2144+AD2144*'[1]Nastavení cen'!$J$17,1)</f>
        <v>542</v>
      </c>
      <c r="AF2144" s="226">
        <f t="shared" si="760"/>
        <v>0</v>
      </c>
      <c r="AG2144" s="241"/>
      <c r="AH2144" s="242"/>
      <c r="AI2144" s="242"/>
      <c r="AJ2144" s="228">
        <f t="shared" si="719"/>
        <v>542</v>
      </c>
      <c r="AK2144" s="218"/>
      <c r="AL2144" s="229">
        <f t="shared" si="720"/>
        <v>0</v>
      </c>
      <c r="AM2144" s="204"/>
      <c r="AN2144" s="230" t="s">
        <v>41</v>
      </c>
      <c r="AO2144" s="231" t="s">
        <v>41</v>
      </c>
      <c r="AP2144" s="245" t="s">
        <v>41</v>
      </c>
      <c r="AQ2144" s="233" t="s">
        <v>41</v>
      </c>
      <c r="AR2144" s="234" t="s">
        <v>41</v>
      </c>
      <c r="AS2144" s="235"/>
      <c r="AT2144" s="236"/>
      <c r="AU2144" s="237"/>
      <c r="AV2144" s="238">
        <v>57</v>
      </c>
      <c r="AW2144" s="239">
        <f>'[1]Nastavení cen'!$H$17</f>
        <v>390</v>
      </c>
      <c r="AX2144" s="240"/>
    </row>
    <row r="2145" spans="1:50" ht="17.25" hidden="1" customHeight="1" x14ac:dyDescent="0.3">
      <c r="A2145" s="213"/>
      <c r="B2145" s="214"/>
      <c r="C2145" s="215"/>
      <c r="D2145" s="186"/>
      <c r="E2145" s="184"/>
      <c r="F2145" s="185"/>
      <c r="G2145" s="186"/>
      <c r="H2145" s="186"/>
      <c r="I2145" s="187"/>
      <c r="J2145" s="188"/>
      <c r="K2145" s="216"/>
      <c r="L2145" s="186"/>
      <c r="M2145" s="186"/>
      <c r="N2145" s="187"/>
      <c r="O2145" s="191"/>
      <c r="P2145" s="481" t="s">
        <v>2042</v>
      </c>
      <c r="Q2145" s="218"/>
      <c r="R2145" s="219">
        <f t="shared" si="714"/>
        <v>0</v>
      </c>
      <c r="S2145" s="219">
        <f t="shared" si="715"/>
        <v>7</v>
      </c>
      <c r="T2145" s="195"/>
      <c r="U2145" s="196">
        <v>4</v>
      </c>
      <c r="V2145" s="89">
        <f t="shared" si="700"/>
        <v>0</v>
      </c>
      <c r="W2145" s="220" t="s">
        <v>2287</v>
      </c>
      <c r="X2145" s="221" t="s">
        <v>193</v>
      </c>
      <c r="Y2145" s="222" t="s">
        <v>43</v>
      </c>
      <c r="Z2145" s="199"/>
      <c r="AA2145" s="218"/>
      <c r="AB2145" s="223">
        <v>0</v>
      </c>
      <c r="AC2145" s="224" t="s">
        <v>146</v>
      </c>
      <c r="AD2145" s="225">
        <f t="shared" si="759"/>
        <v>72</v>
      </c>
      <c r="AE2145" s="226">
        <f>CEILING(AD2145+AD2145*'[1]Nastavení cen'!$J$17,1)</f>
        <v>106</v>
      </c>
      <c r="AF2145" s="226">
        <f t="shared" si="760"/>
        <v>0</v>
      </c>
      <c r="AG2145" s="241"/>
      <c r="AH2145" s="242"/>
      <c r="AI2145" s="242"/>
      <c r="AJ2145" s="228">
        <f t="shared" si="719"/>
        <v>106</v>
      </c>
      <c r="AK2145" s="218"/>
      <c r="AL2145" s="229">
        <f t="shared" si="720"/>
        <v>0</v>
      </c>
      <c r="AM2145" s="204"/>
      <c r="AN2145" s="230" t="s">
        <v>41</v>
      </c>
      <c r="AO2145" s="231" t="s">
        <v>41</v>
      </c>
      <c r="AP2145" s="245" t="s">
        <v>41</v>
      </c>
      <c r="AQ2145" s="233" t="s">
        <v>41</v>
      </c>
      <c r="AR2145" s="234" t="s">
        <v>41</v>
      </c>
      <c r="AS2145" s="235"/>
      <c r="AT2145" s="236"/>
      <c r="AU2145" s="237"/>
      <c r="AV2145" s="238">
        <v>11</v>
      </c>
      <c r="AW2145" s="239">
        <f>'[1]Nastavení cen'!$H$17</f>
        <v>390</v>
      </c>
      <c r="AX2145" s="240"/>
    </row>
    <row r="2146" spans="1:50" ht="17.25" hidden="1" customHeight="1" x14ac:dyDescent="0.3">
      <c r="A2146" s="213"/>
      <c r="B2146" s="214"/>
      <c r="C2146" s="215"/>
      <c r="D2146" s="186"/>
      <c r="E2146" s="184"/>
      <c r="F2146" s="185"/>
      <c r="G2146" s="186"/>
      <c r="H2146" s="186"/>
      <c r="I2146" s="187"/>
      <c r="J2146" s="188"/>
      <c r="K2146" s="216"/>
      <c r="L2146" s="186"/>
      <c r="M2146" s="186"/>
      <c r="N2146" s="187"/>
      <c r="O2146" s="191"/>
      <c r="P2146" s="481" t="s">
        <v>2042</v>
      </c>
      <c r="Q2146" s="218"/>
      <c r="R2146" s="219">
        <f t="shared" si="714"/>
        <v>0</v>
      </c>
      <c r="S2146" s="219">
        <f t="shared" si="715"/>
        <v>7</v>
      </c>
      <c r="T2146" s="195"/>
      <c r="U2146" s="196">
        <v>4</v>
      </c>
      <c r="V2146" s="89">
        <f t="shared" si="700"/>
        <v>0</v>
      </c>
      <c r="W2146" s="220" t="s">
        <v>2287</v>
      </c>
      <c r="X2146" s="221" t="s">
        <v>2289</v>
      </c>
      <c r="Y2146" s="222" t="s">
        <v>43</v>
      </c>
      <c r="Z2146" s="199"/>
      <c r="AA2146" s="218"/>
      <c r="AB2146" s="223">
        <v>0</v>
      </c>
      <c r="AC2146" s="224" t="s">
        <v>40</v>
      </c>
      <c r="AD2146" s="225">
        <f t="shared" si="759"/>
        <v>611</v>
      </c>
      <c r="AE2146" s="226">
        <f>CEILING(AD2146+AD2146*'[1]Nastavení cen'!$J$17,1)</f>
        <v>893</v>
      </c>
      <c r="AF2146" s="226">
        <f t="shared" si="760"/>
        <v>0</v>
      </c>
      <c r="AG2146" s="227"/>
      <c r="AH2146" s="227"/>
      <c r="AI2146" s="227"/>
      <c r="AJ2146" s="228">
        <f t="shared" si="719"/>
        <v>893</v>
      </c>
      <c r="AK2146" s="218"/>
      <c r="AL2146" s="229">
        <f t="shared" si="720"/>
        <v>0</v>
      </c>
      <c r="AM2146" s="204"/>
      <c r="AN2146" s="230" t="s">
        <v>41</v>
      </c>
      <c r="AO2146" s="231" t="s">
        <v>41</v>
      </c>
      <c r="AP2146" s="245" t="s">
        <v>41</v>
      </c>
      <c r="AQ2146" s="233" t="s">
        <v>41</v>
      </c>
      <c r="AR2146" s="234" t="s">
        <v>41</v>
      </c>
      <c r="AS2146" s="235"/>
      <c r="AT2146" s="236"/>
      <c r="AU2146" s="237"/>
      <c r="AV2146" s="238">
        <v>94</v>
      </c>
      <c r="AW2146" s="239">
        <f>'[1]Nastavení cen'!$H$17</f>
        <v>390</v>
      </c>
      <c r="AX2146" s="240"/>
    </row>
    <row r="2147" spans="1:50" ht="17.25" hidden="1" customHeight="1" x14ac:dyDescent="0.3">
      <c r="A2147" s="213"/>
      <c r="B2147" s="214"/>
      <c r="C2147" s="215"/>
      <c r="D2147" s="186"/>
      <c r="E2147" s="184"/>
      <c r="F2147" s="185"/>
      <c r="G2147" s="186"/>
      <c r="H2147" s="186"/>
      <c r="I2147" s="187"/>
      <c r="J2147" s="188"/>
      <c r="K2147" s="216"/>
      <c r="L2147" s="186"/>
      <c r="M2147" s="186"/>
      <c r="N2147" s="187"/>
      <c r="O2147" s="191"/>
      <c r="P2147" s="481" t="s">
        <v>2042</v>
      </c>
      <c r="Q2147" s="218"/>
      <c r="R2147" s="219">
        <f t="shared" si="714"/>
        <v>0</v>
      </c>
      <c r="S2147" s="219">
        <f t="shared" si="715"/>
        <v>7</v>
      </c>
      <c r="T2147" s="195"/>
      <c r="U2147" s="196">
        <v>4</v>
      </c>
      <c r="V2147" s="89">
        <f t="shared" si="700"/>
        <v>0</v>
      </c>
      <c r="W2147" s="220" t="s">
        <v>2287</v>
      </c>
      <c r="X2147" s="221" t="s">
        <v>192</v>
      </c>
      <c r="Y2147" s="222" t="s">
        <v>43</v>
      </c>
      <c r="Z2147" s="199"/>
      <c r="AA2147" s="218"/>
      <c r="AB2147" s="223">
        <v>0</v>
      </c>
      <c r="AC2147" s="224" t="s">
        <v>146</v>
      </c>
      <c r="AD2147" s="225">
        <f t="shared" si="759"/>
        <v>91</v>
      </c>
      <c r="AE2147" s="226">
        <f>CEILING(AD2147+AD2147*'[1]Nastavení cen'!$J$17,1)</f>
        <v>133</v>
      </c>
      <c r="AF2147" s="226">
        <f t="shared" si="760"/>
        <v>0</v>
      </c>
      <c r="AG2147" s="241"/>
      <c r="AH2147" s="242"/>
      <c r="AI2147" s="242"/>
      <c r="AJ2147" s="228">
        <f t="shared" si="719"/>
        <v>133</v>
      </c>
      <c r="AK2147" s="218"/>
      <c r="AL2147" s="229">
        <f t="shared" si="720"/>
        <v>0</v>
      </c>
      <c r="AM2147" s="204"/>
      <c r="AN2147" s="230" t="s">
        <v>41</v>
      </c>
      <c r="AO2147" s="231" t="s">
        <v>41</v>
      </c>
      <c r="AP2147" s="245" t="s">
        <v>41</v>
      </c>
      <c r="AQ2147" s="233" t="s">
        <v>41</v>
      </c>
      <c r="AR2147" s="234" t="s">
        <v>41</v>
      </c>
      <c r="AS2147" s="235"/>
      <c r="AT2147" s="236"/>
      <c r="AU2147" s="237"/>
      <c r="AV2147" s="238">
        <v>14</v>
      </c>
      <c r="AW2147" s="239">
        <f>'[1]Nastavení cen'!$H$17</f>
        <v>390</v>
      </c>
      <c r="AX2147" s="240"/>
    </row>
    <row r="2148" spans="1:50" ht="17.25" hidden="1" customHeight="1" x14ac:dyDescent="0.3">
      <c r="A2148" s="213"/>
      <c r="B2148" s="214"/>
      <c r="C2148" s="215"/>
      <c r="D2148" s="186"/>
      <c r="E2148" s="184"/>
      <c r="F2148" s="185"/>
      <c r="G2148" s="186"/>
      <c r="H2148" s="186"/>
      <c r="I2148" s="187"/>
      <c r="J2148" s="188"/>
      <c r="K2148" s="216"/>
      <c r="L2148" s="186"/>
      <c r="M2148" s="186"/>
      <c r="N2148" s="187"/>
      <c r="O2148" s="191"/>
      <c r="P2148" s="481" t="s">
        <v>2042</v>
      </c>
      <c r="Q2148" s="218"/>
      <c r="R2148" s="219">
        <f t="shared" si="714"/>
        <v>0</v>
      </c>
      <c r="S2148" s="219">
        <f t="shared" si="715"/>
        <v>7</v>
      </c>
      <c r="T2148" s="195"/>
      <c r="U2148" s="196">
        <v>4</v>
      </c>
      <c r="V2148" s="89">
        <f t="shared" si="700"/>
        <v>0</v>
      </c>
      <c r="W2148" s="220" t="s">
        <v>2287</v>
      </c>
      <c r="X2148" s="221" t="s">
        <v>2290</v>
      </c>
      <c r="Y2148" s="222" t="s">
        <v>43</v>
      </c>
      <c r="Z2148" s="199"/>
      <c r="AA2148" s="218"/>
      <c r="AB2148" s="223">
        <v>0</v>
      </c>
      <c r="AC2148" s="224" t="s">
        <v>40</v>
      </c>
      <c r="AD2148" s="225">
        <f t="shared" si="759"/>
        <v>728</v>
      </c>
      <c r="AE2148" s="226">
        <f>CEILING(AD2148+AD2148*'[1]Nastavení cen'!$J$17,1)</f>
        <v>1063</v>
      </c>
      <c r="AF2148" s="226">
        <f t="shared" si="760"/>
        <v>0</v>
      </c>
      <c r="AG2148" s="241"/>
      <c r="AH2148" s="242"/>
      <c r="AI2148" s="242"/>
      <c r="AJ2148" s="228">
        <f t="shared" si="719"/>
        <v>1063</v>
      </c>
      <c r="AK2148" s="218"/>
      <c r="AL2148" s="229">
        <f t="shared" si="720"/>
        <v>0</v>
      </c>
      <c r="AM2148" s="204"/>
      <c r="AN2148" s="230" t="s">
        <v>41</v>
      </c>
      <c r="AO2148" s="231" t="s">
        <v>41</v>
      </c>
      <c r="AP2148" s="245" t="s">
        <v>41</v>
      </c>
      <c r="AQ2148" s="233" t="s">
        <v>41</v>
      </c>
      <c r="AR2148" s="234" t="s">
        <v>41</v>
      </c>
      <c r="AS2148" s="235"/>
      <c r="AT2148" s="236"/>
      <c r="AU2148" s="237"/>
      <c r="AV2148" s="238">
        <v>112</v>
      </c>
      <c r="AW2148" s="239">
        <f>'[1]Nastavení cen'!$H$17</f>
        <v>390</v>
      </c>
      <c r="AX2148" s="240"/>
    </row>
    <row r="2149" spans="1:50" ht="17.25" hidden="1" customHeight="1" x14ac:dyDescent="0.3">
      <c r="A2149" s="213"/>
      <c r="B2149" s="214"/>
      <c r="C2149" s="215"/>
      <c r="D2149" s="186"/>
      <c r="E2149" s="184"/>
      <c r="F2149" s="185"/>
      <c r="G2149" s="186"/>
      <c r="H2149" s="186"/>
      <c r="I2149" s="187"/>
      <c r="J2149" s="188"/>
      <c r="K2149" s="216"/>
      <c r="L2149" s="186"/>
      <c r="M2149" s="186"/>
      <c r="N2149" s="187"/>
      <c r="O2149" s="191"/>
      <c r="P2149" s="481" t="s">
        <v>2042</v>
      </c>
      <c r="Q2149" s="218"/>
      <c r="R2149" s="219">
        <f t="shared" si="714"/>
        <v>0</v>
      </c>
      <c r="S2149" s="219">
        <f t="shared" si="715"/>
        <v>7</v>
      </c>
      <c r="T2149" s="195"/>
      <c r="U2149" s="196">
        <v>4</v>
      </c>
      <c r="V2149" s="89">
        <f t="shared" si="700"/>
        <v>0</v>
      </c>
      <c r="W2149" s="220" t="s">
        <v>2287</v>
      </c>
      <c r="X2149" s="221" t="s">
        <v>2291</v>
      </c>
      <c r="Y2149" s="222" t="s">
        <v>43</v>
      </c>
      <c r="Z2149" s="199"/>
      <c r="AA2149" s="218"/>
      <c r="AB2149" s="223">
        <v>0</v>
      </c>
      <c r="AC2149" s="224" t="s">
        <v>40</v>
      </c>
      <c r="AD2149" s="225">
        <f t="shared" si="759"/>
        <v>728</v>
      </c>
      <c r="AE2149" s="226">
        <f>CEILING(AD2149+AD2149*'[1]Nastavení cen'!$J$17,1)</f>
        <v>1063</v>
      </c>
      <c r="AF2149" s="226">
        <f t="shared" si="760"/>
        <v>0</v>
      </c>
      <c r="AG2149" s="241"/>
      <c r="AH2149" s="242"/>
      <c r="AI2149" s="242"/>
      <c r="AJ2149" s="228">
        <f t="shared" si="719"/>
        <v>1063</v>
      </c>
      <c r="AK2149" s="218"/>
      <c r="AL2149" s="229">
        <f t="shared" si="720"/>
        <v>0</v>
      </c>
      <c r="AM2149" s="204"/>
      <c r="AN2149" s="230" t="s">
        <v>41</v>
      </c>
      <c r="AO2149" s="231" t="s">
        <v>41</v>
      </c>
      <c r="AP2149" s="245" t="s">
        <v>41</v>
      </c>
      <c r="AQ2149" s="233" t="s">
        <v>41</v>
      </c>
      <c r="AR2149" s="234" t="s">
        <v>41</v>
      </c>
      <c r="AS2149" s="235"/>
      <c r="AT2149" s="236"/>
      <c r="AU2149" s="237"/>
      <c r="AV2149" s="238">
        <v>112</v>
      </c>
      <c r="AW2149" s="239">
        <f>'[1]Nastavení cen'!$H$17</f>
        <v>390</v>
      </c>
      <c r="AX2149" s="240"/>
    </row>
    <row r="2150" spans="1:50" ht="17.25" hidden="1" customHeight="1" x14ac:dyDescent="0.3">
      <c r="A2150" s="213"/>
      <c r="B2150" s="214"/>
      <c r="C2150" s="215"/>
      <c r="D2150" s="186"/>
      <c r="E2150" s="184"/>
      <c r="F2150" s="185"/>
      <c r="G2150" s="186"/>
      <c r="H2150" s="186"/>
      <c r="I2150" s="187"/>
      <c r="J2150" s="188"/>
      <c r="K2150" s="216"/>
      <c r="L2150" s="186"/>
      <c r="M2150" s="186"/>
      <c r="N2150" s="187"/>
      <c r="O2150" s="191"/>
      <c r="P2150" s="481" t="s">
        <v>2042</v>
      </c>
      <c r="Q2150" s="218"/>
      <c r="R2150" s="219">
        <f t="shared" si="714"/>
        <v>0</v>
      </c>
      <c r="S2150" s="219">
        <f t="shared" si="715"/>
        <v>7</v>
      </c>
      <c r="T2150" s="195"/>
      <c r="U2150" s="196">
        <v>4</v>
      </c>
      <c r="V2150" s="89">
        <f t="shared" si="700"/>
        <v>0</v>
      </c>
      <c r="W2150" s="220" t="s">
        <v>2287</v>
      </c>
      <c r="X2150" s="221" t="s">
        <v>2292</v>
      </c>
      <c r="Y2150" s="222" t="s">
        <v>43</v>
      </c>
      <c r="Z2150" s="199"/>
      <c r="AA2150" s="218"/>
      <c r="AB2150" s="223">
        <v>0</v>
      </c>
      <c r="AC2150" s="224" t="s">
        <v>40</v>
      </c>
      <c r="AD2150" s="225">
        <f t="shared" si="759"/>
        <v>891</v>
      </c>
      <c r="AE2150" s="226">
        <f>CEILING(AD2150+AD2150*'[1]Nastavení cen'!$J$17,1)</f>
        <v>1301</v>
      </c>
      <c r="AF2150" s="226">
        <f t="shared" si="760"/>
        <v>0</v>
      </c>
      <c r="AG2150" s="241"/>
      <c r="AH2150" s="242"/>
      <c r="AI2150" s="242"/>
      <c r="AJ2150" s="228">
        <f t="shared" si="719"/>
        <v>1301</v>
      </c>
      <c r="AK2150" s="218"/>
      <c r="AL2150" s="229">
        <f t="shared" si="720"/>
        <v>0</v>
      </c>
      <c r="AM2150" s="204"/>
      <c r="AN2150" s="230" t="s">
        <v>41</v>
      </c>
      <c r="AO2150" s="231" t="s">
        <v>41</v>
      </c>
      <c r="AP2150" s="245" t="s">
        <v>41</v>
      </c>
      <c r="AQ2150" s="233" t="s">
        <v>41</v>
      </c>
      <c r="AR2150" s="234" t="s">
        <v>41</v>
      </c>
      <c r="AS2150" s="235"/>
      <c r="AT2150" s="236"/>
      <c r="AU2150" s="237"/>
      <c r="AV2150" s="238">
        <v>137</v>
      </c>
      <c r="AW2150" s="239">
        <f>'[1]Nastavení cen'!$H$17</f>
        <v>390</v>
      </c>
      <c r="AX2150" s="240"/>
    </row>
    <row r="2151" spans="1:50" ht="17.25" hidden="1" customHeight="1" x14ac:dyDescent="0.3">
      <c r="A2151" s="213"/>
      <c r="B2151" s="214"/>
      <c r="C2151" s="215"/>
      <c r="D2151" s="186"/>
      <c r="E2151" s="184"/>
      <c r="F2151" s="185"/>
      <c r="G2151" s="186"/>
      <c r="H2151" s="186"/>
      <c r="I2151" s="187"/>
      <c r="J2151" s="188"/>
      <c r="K2151" s="216"/>
      <c r="L2151" s="186"/>
      <c r="M2151" s="186"/>
      <c r="N2151" s="187"/>
      <c r="O2151" s="191"/>
      <c r="P2151" s="481" t="s">
        <v>2042</v>
      </c>
      <c r="Q2151" s="218"/>
      <c r="R2151" s="219">
        <f t="shared" si="714"/>
        <v>0</v>
      </c>
      <c r="S2151" s="219">
        <f t="shared" si="715"/>
        <v>7</v>
      </c>
      <c r="T2151" s="195"/>
      <c r="U2151" s="196">
        <v>4</v>
      </c>
      <c r="V2151" s="89">
        <f t="shared" si="700"/>
        <v>0</v>
      </c>
      <c r="W2151" s="220" t="s">
        <v>2287</v>
      </c>
      <c r="X2151" s="221" t="s">
        <v>2293</v>
      </c>
      <c r="Y2151" s="222" t="s">
        <v>43</v>
      </c>
      <c r="Z2151" s="199"/>
      <c r="AA2151" s="218"/>
      <c r="AB2151" s="223">
        <v>0</v>
      </c>
      <c r="AC2151" s="224" t="s">
        <v>40</v>
      </c>
      <c r="AD2151" s="225">
        <f t="shared" si="759"/>
        <v>449</v>
      </c>
      <c r="AE2151" s="226">
        <f>CEILING(AD2151+AD2151*'[1]Nastavení cen'!$J$17,1)</f>
        <v>656</v>
      </c>
      <c r="AF2151" s="226">
        <f t="shared" si="760"/>
        <v>0</v>
      </c>
      <c r="AG2151" s="241"/>
      <c r="AH2151" s="242"/>
      <c r="AI2151" s="242"/>
      <c r="AJ2151" s="228">
        <f t="shared" si="719"/>
        <v>656</v>
      </c>
      <c r="AK2151" s="218"/>
      <c r="AL2151" s="229">
        <f t="shared" si="720"/>
        <v>0</v>
      </c>
      <c r="AM2151" s="204"/>
      <c r="AN2151" s="230" t="s">
        <v>41</v>
      </c>
      <c r="AO2151" s="231" t="s">
        <v>41</v>
      </c>
      <c r="AP2151" s="245" t="s">
        <v>41</v>
      </c>
      <c r="AQ2151" s="233" t="s">
        <v>41</v>
      </c>
      <c r="AR2151" s="234" t="s">
        <v>41</v>
      </c>
      <c r="AS2151" s="235"/>
      <c r="AT2151" s="236"/>
      <c r="AU2151" s="237"/>
      <c r="AV2151" s="238">
        <v>69</v>
      </c>
      <c r="AW2151" s="239">
        <f>'[1]Nastavení cen'!$H$17</f>
        <v>390</v>
      </c>
      <c r="AX2151" s="240"/>
    </row>
    <row r="2152" spans="1:50" ht="17.25" hidden="1" customHeight="1" x14ac:dyDescent="0.3">
      <c r="A2152" s="213"/>
      <c r="B2152" s="214"/>
      <c r="C2152" s="215"/>
      <c r="D2152" s="186"/>
      <c r="E2152" s="184"/>
      <c r="F2152" s="185"/>
      <c r="G2152" s="186"/>
      <c r="H2152" s="186"/>
      <c r="I2152" s="187"/>
      <c r="J2152" s="188"/>
      <c r="K2152" s="216"/>
      <c r="L2152" s="186"/>
      <c r="M2152" s="186"/>
      <c r="N2152" s="187"/>
      <c r="O2152" s="191"/>
      <c r="P2152" s="481" t="s">
        <v>2042</v>
      </c>
      <c r="Q2152" s="218"/>
      <c r="R2152" s="219">
        <f t="shared" si="714"/>
        <v>0</v>
      </c>
      <c r="S2152" s="219">
        <f t="shared" si="715"/>
        <v>7</v>
      </c>
      <c r="T2152" s="195"/>
      <c r="U2152" s="196">
        <v>4</v>
      </c>
      <c r="V2152" s="89">
        <f t="shared" si="700"/>
        <v>0</v>
      </c>
      <c r="W2152" s="220" t="s">
        <v>2287</v>
      </c>
      <c r="X2152" s="221" t="s">
        <v>2294</v>
      </c>
      <c r="Y2152" s="222" t="s">
        <v>43</v>
      </c>
      <c r="Z2152" s="199"/>
      <c r="AA2152" s="218"/>
      <c r="AB2152" s="223">
        <v>0</v>
      </c>
      <c r="AC2152" s="224" t="s">
        <v>40</v>
      </c>
      <c r="AD2152" s="225">
        <f t="shared" si="759"/>
        <v>917</v>
      </c>
      <c r="AE2152" s="226">
        <f>CEILING(AD2152+AD2152*'[1]Nastavení cen'!$J$17,1)</f>
        <v>1339</v>
      </c>
      <c r="AF2152" s="226">
        <f t="shared" si="760"/>
        <v>0</v>
      </c>
      <c r="AG2152" s="241"/>
      <c r="AH2152" s="242"/>
      <c r="AI2152" s="242"/>
      <c r="AJ2152" s="228">
        <f t="shared" si="719"/>
        <v>1339</v>
      </c>
      <c r="AK2152" s="218"/>
      <c r="AL2152" s="229">
        <f t="shared" si="720"/>
        <v>0</v>
      </c>
      <c r="AM2152" s="204"/>
      <c r="AN2152" s="230" t="s">
        <v>41</v>
      </c>
      <c r="AO2152" s="231" t="s">
        <v>41</v>
      </c>
      <c r="AP2152" s="245" t="s">
        <v>41</v>
      </c>
      <c r="AQ2152" s="233" t="s">
        <v>41</v>
      </c>
      <c r="AR2152" s="234" t="s">
        <v>41</v>
      </c>
      <c r="AS2152" s="235"/>
      <c r="AT2152" s="236"/>
      <c r="AU2152" s="237"/>
      <c r="AV2152" s="238">
        <v>141</v>
      </c>
      <c r="AW2152" s="239">
        <f>'[1]Nastavení cen'!$H$17</f>
        <v>390</v>
      </c>
      <c r="AX2152" s="240"/>
    </row>
    <row r="2153" spans="1:50" ht="17.25" hidden="1" customHeight="1" x14ac:dyDescent="0.3">
      <c r="A2153" s="213"/>
      <c r="B2153" s="214"/>
      <c r="C2153" s="215"/>
      <c r="D2153" s="186"/>
      <c r="E2153" s="184"/>
      <c r="F2153" s="185"/>
      <c r="G2153" s="186"/>
      <c r="H2153" s="186"/>
      <c r="I2153" s="187"/>
      <c r="J2153" s="188"/>
      <c r="K2153" s="216"/>
      <c r="L2153" s="186"/>
      <c r="M2153" s="186"/>
      <c r="N2153" s="187"/>
      <c r="O2153" s="191"/>
      <c r="P2153" s="481" t="s">
        <v>2042</v>
      </c>
      <c r="Q2153" s="218"/>
      <c r="R2153" s="219">
        <f t="shared" si="714"/>
        <v>0</v>
      </c>
      <c r="S2153" s="219">
        <f t="shared" si="715"/>
        <v>7</v>
      </c>
      <c r="T2153" s="195"/>
      <c r="U2153" s="196">
        <v>4</v>
      </c>
      <c r="V2153" s="89">
        <f t="shared" si="700"/>
        <v>0</v>
      </c>
      <c r="W2153" s="220" t="s">
        <v>2287</v>
      </c>
      <c r="X2153" s="221" t="s">
        <v>2295</v>
      </c>
      <c r="Y2153" s="222" t="s">
        <v>43</v>
      </c>
      <c r="Z2153" s="199"/>
      <c r="AA2153" s="218"/>
      <c r="AB2153" s="223">
        <v>0</v>
      </c>
      <c r="AC2153" s="224" t="s">
        <v>40</v>
      </c>
      <c r="AD2153" s="225">
        <f t="shared" si="759"/>
        <v>917</v>
      </c>
      <c r="AE2153" s="226">
        <f>CEILING(AD2153+AD2153*'[1]Nastavení cen'!$J$17,1)</f>
        <v>1339</v>
      </c>
      <c r="AF2153" s="226">
        <f t="shared" si="760"/>
        <v>0</v>
      </c>
      <c r="AG2153" s="241"/>
      <c r="AH2153" s="242"/>
      <c r="AI2153" s="242"/>
      <c r="AJ2153" s="228">
        <f t="shared" si="719"/>
        <v>1339</v>
      </c>
      <c r="AK2153" s="218"/>
      <c r="AL2153" s="229">
        <f t="shared" si="720"/>
        <v>0</v>
      </c>
      <c r="AM2153" s="204"/>
      <c r="AN2153" s="230" t="s">
        <v>41</v>
      </c>
      <c r="AO2153" s="231" t="s">
        <v>41</v>
      </c>
      <c r="AP2153" s="245" t="s">
        <v>41</v>
      </c>
      <c r="AQ2153" s="233" t="s">
        <v>41</v>
      </c>
      <c r="AR2153" s="234" t="s">
        <v>41</v>
      </c>
      <c r="AS2153" s="235"/>
      <c r="AT2153" s="236"/>
      <c r="AU2153" s="237"/>
      <c r="AV2153" s="238">
        <v>141</v>
      </c>
      <c r="AW2153" s="239">
        <f>'[1]Nastavení cen'!$H$17</f>
        <v>390</v>
      </c>
      <c r="AX2153" s="240"/>
    </row>
    <row r="2154" spans="1:50" ht="17.25" hidden="1" customHeight="1" x14ac:dyDescent="0.3">
      <c r="A2154" s="213"/>
      <c r="B2154" s="214"/>
      <c r="C2154" s="215"/>
      <c r="D2154" s="186"/>
      <c r="E2154" s="184"/>
      <c r="F2154" s="185"/>
      <c r="G2154" s="186"/>
      <c r="H2154" s="186"/>
      <c r="I2154" s="187"/>
      <c r="J2154" s="188"/>
      <c r="K2154" s="216"/>
      <c r="L2154" s="186"/>
      <c r="M2154" s="186"/>
      <c r="N2154" s="187"/>
      <c r="O2154" s="191"/>
      <c r="P2154" s="481" t="s">
        <v>2042</v>
      </c>
      <c r="Q2154" s="218"/>
      <c r="R2154" s="219">
        <f t="shared" si="714"/>
        <v>0</v>
      </c>
      <c r="S2154" s="219">
        <f t="shared" si="715"/>
        <v>7</v>
      </c>
      <c r="T2154" s="195"/>
      <c r="U2154" s="196">
        <v>4</v>
      </c>
      <c r="V2154" s="89">
        <f t="shared" si="700"/>
        <v>0</v>
      </c>
      <c r="W2154" s="220" t="s">
        <v>2287</v>
      </c>
      <c r="X2154" s="343" t="s">
        <v>2296</v>
      </c>
      <c r="Y2154" s="222" t="s">
        <v>43</v>
      </c>
      <c r="Z2154" s="199"/>
      <c r="AA2154" s="218"/>
      <c r="AB2154" s="339">
        <v>0</v>
      </c>
      <c r="AC2154" s="346" t="s">
        <v>66</v>
      </c>
      <c r="AD2154" s="347">
        <f t="shared" si="759"/>
        <v>390</v>
      </c>
      <c r="AE2154" s="226">
        <f>CEILING(AD2154+AD2154*'[1]Nastavení cen'!$J$17,1)</f>
        <v>570</v>
      </c>
      <c r="AF2154" s="348">
        <f t="shared" si="760"/>
        <v>0</v>
      </c>
      <c r="AG2154" s="243"/>
      <c r="AH2154" s="242"/>
      <c r="AI2154" s="244"/>
      <c r="AJ2154" s="349">
        <f t="shared" si="719"/>
        <v>570</v>
      </c>
      <c r="AK2154" s="255"/>
      <c r="AL2154" s="229">
        <f t="shared" si="720"/>
        <v>0</v>
      </c>
      <c r="AM2154" s="204"/>
      <c r="AN2154" s="230" t="s">
        <v>41</v>
      </c>
      <c r="AO2154" s="231" t="s">
        <v>41</v>
      </c>
      <c r="AP2154" s="245" t="s">
        <v>41</v>
      </c>
      <c r="AQ2154" s="233" t="s">
        <v>41</v>
      </c>
      <c r="AR2154" s="234" t="s">
        <v>41</v>
      </c>
      <c r="AS2154" s="235"/>
      <c r="AT2154" s="236"/>
      <c r="AU2154" s="237"/>
      <c r="AV2154" s="238">
        <v>60</v>
      </c>
      <c r="AW2154" s="239">
        <f>'[1]Nastavení cen'!$H$17</f>
        <v>390</v>
      </c>
      <c r="AX2154" s="240"/>
    </row>
    <row r="2155" spans="1:50" ht="17.25" hidden="1" customHeight="1" x14ac:dyDescent="0.3">
      <c r="A2155" s="213"/>
      <c r="B2155" s="214"/>
      <c r="C2155" s="215"/>
      <c r="D2155" s="186"/>
      <c r="E2155" s="184"/>
      <c r="F2155" s="185"/>
      <c r="G2155" s="186"/>
      <c r="H2155" s="186"/>
      <c r="I2155" s="187"/>
      <c r="J2155" s="188"/>
      <c r="K2155" s="216"/>
      <c r="L2155" s="186"/>
      <c r="M2155" s="186"/>
      <c r="N2155" s="187"/>
      <c r="O2155" s="191"/>
      <c r="P2155" s="481" t="s">
        <v>2042</v>
      </c>
      <c r="Q2155" s="218"/>
      <c r="R2155" s="219">
        <f t="shared" si="714"/>
        <v>0</v>
      </c>
      <c r="S2155" s="219">
        <f t="shared" si="715"/>
        <v>7</v>
      </c>
      <c r="T2155" s="195"/>
      <c r="U2155" s="196">
        <v>4</v>
      </c>
      <c r="V2155" s="89">
        <f t="shared" si="700"/>
        <v>0</v>
      </c>
      <c r="W2155" s="220" t="s">
        <v>64</v>
      </c>
      <c r="X2155" s="221" t="s">
        <v>2297</v>
      </c>
      <c r="Y2155" s="222" t="s">
        <v>43</v>
      </c>
      <c r="Z2155" s="199"/>
      <c r="AA2155" s="218"/>
      <c r="AB2155" s="223">
        <v>0</v>
      </c>
      <c r="AC2155" s="224" t="s">
        <v>66</v>
      </c>
      <c r="AD2155" s="225">
        <f t="shared" si="759"/>
        <v>390</v>
      </c>
      <c r="AE2155" s="226">
        <f>CEILING(AD2155+AD2155*'[1]Nastavení cen'!$J$17,1)</f>
        <v>570</v>
      </c>
      <c r="AF2155" s="226">
        <f t="shared" si="760"/>
        <v>0</v>
      </c>
      <c r="AG2155" s="241"/>
      <c r="AH2155" s="242"/>
      <c r="AI2155" s="242"/>
      <c r="AJ2155" s="228">
        <f t="shared" si="719"/>
        <v>570</v>
      </c>
      <c r="AK2155" s="218"/>
      <c r="AL2155" s="229">
        <f t="shared" si="720"/>
        <v>0</v>
      </c>
      <c r="AM2155" s="204"/>
      <c r="AN2155" s="230" t="s">
        <v>41</v>
      </c>
      <c r="AO2155" s="231" t="s">
        <v>41</v>
      </c>
      <c r="AP2155" s="245" t="s">
        <v>41</v>
      </c>
      <c r="AQ2155" s="233" t="s">
        <v>41</v>
      </c>
      <c r="AR2155" s="234" t="s">
        <v>41</v>
      </c>
      <c r="AS2155" s="235"/>
      <c r="AT2155" s="236"/>
      <c r="AU2155" s="237"/>
      <c r="AV2155" s="238">
        <v>60</v>
      </c>
      <c r="AW2155" s="239">
        <f>'[1]Nastavení cen'!$H$17</f>
        <v>390</v>
      </c>
      <c r="AX2155" s="240"/>
    </row>
    <row r="2156" spans="1:50" ht="17.25" hidden="1" customHeight="1" x14ac:dyDescent="0.3">
      <c r="A2156" s="213"/>
      <c r="B2156" s="214"/>
      <c r="C2156" s="215"/>
      <c r="D2156" s="186"/>
      <c r="E2156" s="184"/>
      <c r="F2156" s="185"/>
      <c r="G2156" s="186"/>
      <c r="H2156" s="186"/>
      <c r="I2156" s="187"/>
      <c r="J2156" s="188"/>
      <c r="K2156" s="216"/>
      <c r="L2156" s="186"/>
      <c r="M2156" s="186"/>
      <c r="N2156" s="187"/>
      <c r="O2156" s="191"/>
      <c r="P2156" s="481" t="s">
        <v>2042</v>
      </c>
      <c r="Q2156" s="218"/>
      <c r="R2156" s="219">
        <f t="shared" si="714"/>
        <v>0</v>
      </c>
      <c r="S2156" s="219">
        <f t="shared" si="715"/>
        <v>7</v>
      </c>
      <c r="T2156" s="195"/>
      <c r="U2156" s="196">
        <v>4</v>
      </c>
      <c r="V2156" s="89">
        <f t="shared" si="700"/>
        <v>0</v>
      </c>
      <c r="W2156" s="220" t="s">
        <v>64</v>
      </c>
      <c r="X2156" s="221" t="s">
        <v>2298</v>
      </c>
      <c r="Y2156" s="222" t="s">
        <v>43</v>
      </c>
      <c r="Z2156" s="199"/>
      <c r="AA2156" s="218"/>
      <c r="AB2156" s="223">
        <v>0</v>
      </c>
      <c r="AC2156" s="224" t="s">
        <v>66</v>
      </c>
      <c r="AD2156" s="225">
        <f t="shared" si="759"/>
        <v>390</v>
      </c>
      <c r="AE2156" s="226">
        <f>CEILING(AD2156+AD2156*'[1]Nastavení cen'!$J$17,1)</f>
        <v>570</v>
      </c>
      <c r="AF2156" s="226">
        <f t="shared" si="760"/>
        <v>0</v>
      </c>
      <c r="AG2156" s="241"/>
      <c r="AH2156" s="242"/>
      <c r="AI2156" s="242"/>
      <c r="AJ2156" s="228">
        <f t="shared" si="719"/>
        <v>570</v>
      </c>
      <c r="AK2156" s="218"/>
      <c r="AL2156" s="229">
        <f t="shared" si="720"/>
        <v>0</v>
      </c>
      <c r="AM2156" s="204"/>
      <c r="AN2156" s="230" t="s">
        <v>41</v>
      </c>
      <c r="AO2156" s="231" t="s">
        <v>41</v>
      </c>
      <c r="AP2156" s="245" t="s">
        <v>41</v>
      </c>
      <c r="AQ2156" s="233" t="s">
        <v>41</v>
      </c>
      <c r="AR2156" s="234" t="s">
        <v>41</v>
      </c>
      <c r="AS2156" s="235"/>
      <c r="AT2156" s="236"/>
      <c r="AU2156" s="237"/>
      <c r="AV2156" s="238">
        <v>60</v>
      </c>
      <c r="AW2156" s="239">
        <f>'[1]Nastavení cen'!$H$17</f>
        <v>390</v>
      </c>
      <c r="AX2156" s="240"/>
    </row>
    <row r="2157" spans="1:50" ht="17.25" hidden="1" customHeight="1" x14ac:dyDescent="0.3">
      <c r="A2157" s="213"/>
      <c r="B2157" s="214"/>
      <c r="C2157" s="215"/>
      <c r="D2157" s="186"/>
      <c r="E2157" s="184"/>
      <c r="F2157" s="185"/>
      <c r="G2157" s="186"/>
      <c r="H2157" s="186"/>
      <c r="I2157" s="187"/>
      <c r="J2157" s="188"/>
      <c r="K2157" s="216"/>
      <c r="L2157" s="186"/>
      <c r="M2157" s="186"/>
      <c r="N2157" s="187"/>
      <c r="O2157" s="191"/>
      <c r="P2157" s="481" t="s">
        <v>2042</v>
      </c>
      <c r="Q2157" s="218"/>
      <c r="R2157" s="219">
        <f t="shared" si="714"/>
        <v>0</v>
      </c>
      <c r="S2157" s="219">
        <f t="shared" si="715"/>
        <v>7</v>
      </c>
      <c r="T2157" s="195"/>
      <c r="U2157" s="196">
        <v>4</v>
      </c>
      <c r="V2157" s="89">
        <f t="shared" si="700"/>
        <v>0</v>
      </c>
      <c r="W2157" s="220" t="s">
        <v>64</v>
      </c>
      <c r="X2157" s="221" t="s">
        <v>2299</v>
      </c>
      <c r="Y2157" s="222" t="s">
        <v>43</v>
      </c>
      <c r="Z2157" s="199"/>
      <c r="AA2157" s="218"/>
      <c r="AB2157" s="223">
        <v>0</v>
      </c>
      <c r="AC2157" s="224" t="s">
        <v>66</v>
      </c>
      <c r="AD2157" s="225">
        <f t="shared" si="759"/>
        <v>270</v>
      </c>
      <c r="AE2157" s="226">
        <f>CEILING(AD2157+AD2157*'[1]Nastavení cen'!$J$17,1)</f>
        <v>395</v>
      </c>
      <c r="AF2157" s="226">
        <f t="shared" si="760"/>
        <v>0</v>
      </c>
      <c r="AG2157" s="241"/>
      <c r="AH2157" s="242"/>
      <c r="AI2157" s="242"/>
      <c r="AJ2157" s="228">
        <f t="shared" si="719"/>
        <v>395</v>
      </c>
      <c r="AK2157" s="218"/>
      <c r="AL2157" s="229">
        <f t="shared" si="720"/>
        <v>0</v>
      </c>
      <c r="AM2157" s="204"/>
      <c r="AN2157" s="230" t="s">
        <v>41</v>
      </c>
      <c r="AO2157" s="231" t="s">
        <v>41</v>
      </c>
      <c r="AP2157" s="245" t="s">
        <v>41</v>
      </c>
      <c r="AQ2157" s="233" t="s">
        <v>41</v>
      </c>
      <c r="AR2157" s="234" t="s">
        <v>41</v>
      </c>
      <c r="AS2157" s="235"/>
      <c r="AT2157" s="236"/>
      <c r="AU2157" s="237"/>
      <c r="AV2157" s="238">
        <v>60</v>
      </c>
      <c r="AW2157" s="239">
        <f>'[1]Nastavení cen'!$I$17</f>
        <v>270</v>
      </c>
      <c r="AX2157" s="240"/>
    </row>
    <row r="2158" spans="1:50" ht="17.25" hidden="1" customHeight="1" x14ac:dyDescent="0.3">
      <c r="A2158" s="213"/>
      <c r="B2158" s="214"/>
      <c r="C2158" s="215"/>
      <c r="D2158" s="186"/>
      <c r="E2158" s="184"/>
      <c r="F2158" s="185"/>
      <c r="G2158" s="186"/>
      <c r="H2158" s="186"/>
      <c r="I2158" s="187"/>
      <c r="J2158" s="188"/>
      <c r="K2158" s="216"/>
      <c r="L2158" s="186"/>
      <c r="M2158" s="186"/>
      <c r="N2158" s="187"/>
      <c r="O2158" s="191"/>
      <c r="P2158" s="481" t="s">
        <v>2042</v>
      </c>
      <c r="Q2158" s="218"/>
      <c r="R2158" s="219">
        <f t="shared" si="714"/>
        <v>0</v>
      </c>
      <c r="S2158" s="219">
        <f t="shared" si="715"/>
        <v>7</v>
      </c>
      <c r="T2158" s="195"/>
      <c r="U2158" s="196">
        <v>4</v>
      </c>
      <c r="V2158" s="89">
        <f t="shared" si="700"/>
        <v>0</v>
      </c>
      <c r="W2158" s="220" t="s">
        <v>64</v>
      </c>
      <c r="X2158" s="221" t="s">
        <v>2300</v>
      </c>
      <c r="Y2158" s="222" t="s">
        <v>43</v>
      </c>
      <c r="Z2158" s="199"/>
      <c r="AA2158" s="218"/>
      <c r="AB2158" s="223">
        <v>0</v>
      </c>
      <c r="AC2158" s="224" t="s">
        <v>66</v>
      </c>
      <c r="AD2158" s="225">
        <f t="shared" si="759"/>
        <v>270</v>
      </c>
      <c r="AE2158" s="226">
        <f>CEILING(AD2158+AD2158*'[1]Nastavení cen'!$J$17,1)</f>
        <v>395</v>
      </c>
      <c r="AF2158" s="226">
        <f t="shared" si="760"/>
        <v>0</v>
      </c>
      <c r="AG2158" s="241"/>
      <c r="AH2158" s="242"/>
      <c r="AI2158" s="242"/>
      <c r="AJ2158" s="228">
        <f t="shared" si="719"/>
        <v>395</v>
      </c>
      <c r="AK2158" s="218"/>
      <c r="AL2158" s="229">
        <f t="shared" si="720"/>
        <v>0</v>
      </c>
      <c r="AM2158" s="204"/>
      <c r="AN2158" s="230" t="s">
        <v>41</v>
      </c>
      <c r="AO2158" s="231" t="s">
        <v>41</v>
      </c>
      <c r="AP2158" s="245" t="s">
        <v>41</v>
      </c>
      <c r="AQ2158" s="233" t="s">
        <v>41</v>
      </c>
      <c r="AR2158" s="234" t="s">
        <v>41</v>
      </c>
      <c r="AS2158" s="235"/>
      <c r="AT2158" s="236"/>
      <c r="AU2158" s="237"/>
      <c r="AV2158" s="238">
        <v>60</v>
      </c>
      <c r="AW2158" s="239">
        <f>'[1]Nastavení cen'!$I$17</f>
        <v>270</v>
      </c>
      <c r="AX2158" s="240"/>
    </row>
    <row r="2159" spans="1:50" ht="17.25" hidden="1" customHeight="1" x14ac:dyDescent="0.3">
      <c r="A2159" s="213"/>
      <c r="B2159" s="214"/>
      <c r="C2159" s="215"/>
      <c r="D2159" s="186"/>
      <c r="E2159" s="184"/>
      <c r="F2159" s="185"/>
      <c r="G2159" s="186"/>
      <c r="H2159" s="186"/>
      <c r="I2159" s="187"/>
      <c r="J2159" s="188"/>
      <c r="K2159" s="216"/>
      <c r="L2159" s="186"/>
      <c r="M2159" s="186"/>
      <c r="N2159" s="187"/>
      <c r="O2159" s="191"/>
      <c r="P2159" s="481" t="s">
        <v>2042</v>
      </c>
      <c r="Q2159" s="218"/>
      <c r="R2159" s="219">
        <f t="shared" si="714"/>
        <v>0</v>
      </c>
      <c r="S2159" s="219">
        <f t="shared" si="715"/>
        <v>7</v>
      </c>
      <c r="T2159" s="195"/>
      <c r="U2159" s="196">
        <v>5</v>
      </c>
      <c r="V2159" s="89">
        <f t="shared" si="700"/>
        <v>0</v>
      </c>
      <c r="W2159" s="220" t="s">
        <v>70</v>
      </c>
      <c r="X2159" s="221" t="s">
        <v>71</v>
      </c>
      <c r="Y2159" s="222" t="s">
        <v>2301</v>
      </c>
      <c r="Z2159" s="199"/>
      <c r="AA2159" s="218"/>
      <c r="AB2159" s="223">
        <v>0</v>
      </c>
      <c r="AC2159" s="224" t="s">
        <v>46</v>
      </c>
      <c r="AD2159" s="225"/>
      <c r="AE2159" s="226"/>
      <c r="AF2159" s="226"/>
      <c r="AG2159" s="227">
        <f>CEILING(AX2159+(AX2159*'[1]Nastavení cen'!$G$17),1)</f>
        <v>500</v>
      </c>
      <c r="AH2159" s="227">
        <f>CEILING(AG2159*'[1]Nastavení cen'!$K$17,1)+AG2159</f>
        <v>650</v>
      </c>
      <c r="AI2159" s="227">
        <f t="shared" ref="AI2159:AI2163" si="767">(AB2159*AH2159)</f>
        <v>0</v>
      </c>
      <c r="AJ2159" s="228">
        <f t="shared" si="719"/>
        <v>650</v>
      </c>
      <c r="AK2159" s="218"/>
      <c r="AL2159" s="229">
        <f t="shared" si="720"/>
        <v>0</v>
      </c>
      <c r="AM2159" s="204"/>
      <c r="AN2159" s="230">
        <v>5</v>
      </c>
      <c r="AO2159" s="231">
        <f t="shared" ref="AO2159:AO2163" si="768">AB2159*AN2159</f>
        <v>0</v>
      </c>
      <c r="AP2159" s="232">
        <v>0.05</v>
      </c>
      <c r="AQ2159" s="233" t="s">
        <v>41</v>
      </c>
      <c r="AR2159" s="234">
        <f t="shared" ref="AR2159:AR2163" si="769">AO2159*AP2159</f>
        <v>0</v>
      </c>
      <c r="AS2159" s="235"/>
      <c r="AT2159" s="236"/>
      <c r="AU2159" s="237"/>
      <c r="AV2159" s="238"/>
      <c r="AW2159" s="239"/>
      <c r="AX2159" s="240">
        <v>500</v>
      </c>
    </row>
    <row r="2160" spans="1:50" ht="17.25" hidden="1" customHeight="1" x14ac:dyDescent="0.3">
      <c r="A2160" s="213"/>
      <c r="B2160" s="214"/>
      <c r="C2160" s="215"/>
      <c r="D2160" s="186"/>
      <c r="E2160" s="184"/>
      <c r="F2160" s="185"/>
      <c r="G2160" s="186"/>
      <c r="H2160" s="186"/>
      <c r="I2160" s="187"/>
      <c r="J2160" s="188"/>
      <c r="K2160" s="216"/>
      <c r="L2160" s="186"/>
      <c r="M2160" s="186"/>
      <c r="N2160" s="187"/>
      <c r="O2160" s="191"/>
      <c r="P2160" s="481" t="s">
        <v>2042</v>
      </c>
      <c r="Q2160" s="218"/>
      <c r="R2160" s="219">
        <f t="shared" si="714"/>
        <v>0</v>
      </c>
      <c r="S2160" s="219">
        <f t="shared" si="715"/>
        <v>7</v>
      </c>
      <c r="T2160" s="195"/>
      <c r="U2160" s="196">
        <v>5</v>
      </c>
      <c r="V2160" s="89">
        <f t="shared" si="700"/>
        <v>0</v>
      </c>
      <c r="W2160" s="220" t="s">
        <v>70</v>
      </c>
      <c r="X2160" s="221" t="s">
        <v>71</v>
      </c>
      <c r="Y2160" s="222" t="s">
        <v>2302</v>
      </c>
      <c r="Z2160" s="199"/>
      <c r="AA2160" s="218"/>
      <c r="AB2160" s="223">
        <v>0</v>
      </c>
      <c r="AC2160" s="224" t="s">
        <v>46</v>
      </c>
      <c r="AD2160" s="225"/>
      <c r="AE2160" s="226"/>
      <c r="AF2160" s="226"/>
      <c r="AG2160" s="227">
        <f>CEILING(AX2160+(AX2160*'[1]Nastavení cen'!$G$17),1)</f>
        <v>1000</v>
      </c>
      <c r="AH2160" s="227">
        <f>CEILING(AG2160*'[1]Nastavení cen'!$K$17,1)+AG2160</f>
        <v>1300</v>
      </c>
      <c r="AI2160" s="227">
        <f t="shared" si="767"/>
        <v>0</v>
      </c>
      <c r="AJ2160" s="228">
        <f t="shared" si="719"/>
        <v>1300</v>
      </c>
      <c r="AK2160" s="218"/>
      <c r="AL2160" s="229">
        <f t="shared" si="720"/>
        <v>0</v>
      </c>
      <c r="AM2160" s="204"/>
      <c r="AN2160" s="230">
        <v>10</v>
      </c>
      <c r="AO2160" s="231">
        <f t="shared" si="768"/>
        <v>0</v>
      </c>
      <c r="AP2160" s="232">
        <v>0.05</v>
      </c>
      <c r="AQ2160" s="233" t="s">
        <v>41</v>
      </c>
      <c r="AR2160" s="234">
        <f t="shared" si="769"/>
        <v>0</v>
      </c>
      <c r="AS2160" s="235"/>
      <c r="AT2160" s="236"/>
      <c r="AU2160" s="237"/>
      <c r="AV2160" s="238"/>
      <c r="AW2160" s="239"/>
      <c r="AX2160" s="240">
        <v>1000</v>
      </c>
    </row>
    <row r="2161" spans="1:50" ht="17.25" hidden="1" customHeight="1" x14ac:dyDescent="0.3">
      <c r="A2161" s="213"/>
      <c r="B2161" s="214"/>
      <c r="C2161" s="215"/>
      <c r="D2161" s="186"/>
      <c r="E2161" s="184"/>
      <c r="F2161" s="185"/>
      <c r="G2161" s="186"/>
      <c r="H2161" s="186"/>
      <c r="I2161" s="187"/>
      <c r="J2161" s="188"/>
      <c r="K2161" s="216"/>
      <c r="L2161" s="186"/>
      <c r="M2161" s="186"/>
      <c r="N2161" s="187"/>
      <c r="O2161" s="191"/>
      <c r="P2161" s="481" t="s">
        <v>2042</v>
      </c>
      <c r="Q2161" s="218"/>
      <c r="R2161" s="219">
        <f t="shared" si="714"/>
        <v>0</v>
      </c>
      <c r="S2161" s="219">
        <f t="shared" si="715"/>
        <v>7</v>
      </c>
      <c r="T2161" s="195"/>
      <c r="U2161" s="196">
        <v>5</v>
      </c>
      <c r="V2161" s="89">
        <f t="shared" si="700"/>
        <v>0</v>
      </c>
      <c r="W2161" s="220" t="s">
        <v>70</v>
      </c>
      <c r="X2161" s="221" t="s">
        <v>71</v>
      </c>
      <c r="Y2161" s="222" t="s">
        <v>2303</v>
      </c>
      <c r="Z2161" s="199"/>
      <c r="AA2161" s="218"/>
      <c r="AB2161" s="223">
        <v>0</v>
      </c>
      <c r="AC2161" s="224" t="s">
        <v>46</v>
      </c>
      <c r="AD2161" s="225"/>
      <c r="AE2161" s="226"/>
      <c r="AF2161" s="226"/>
      <c r="AG2161" s="227">
        <f>CEILING(AX2161+(AX2161*'[1]Nastavení cen'!$G$17),1)</f>
        <v>2000</v>
      </c>
      <c r="AH2161" s="227">
        <f>CEILING(AG2161*'[1]Nastavení cen'!$K$17,1)+AG2161</f>
        <v>2600</v>
      </c>
      <c r="AI2161" s="227">
        <f t="shared" si="767"/>
        <v>0</v>
      </c>
      <c r="AJ2161" s="228">
        <f t="shared" si="719"/>
        <v>2600</v>
      </c>
      <c r="AK2161" s="218"/>
      <c r="AL2161" s="229">
        <f t="shared" si="720"/>
        <v>0</v>
      </c>
      <c r="AM2161" s="204"/>
      <c r="AN2161" s="230">
        <v>20</v>
      </c>
      <c r="AO2161" s="231">
        <f t="shared" si="768"/>
        <v>0</v>
      </c>
      <c r="AP2161" s="232">
        <v>0.05</v>
      </c>
      <c r="AQ2161" s="233" t="s">
        <v>41</v>
      </c>
      <c r="AR2161" s="234">
        <f t="shared" si="769"/>
        <v>0</v>
      </c>
      <c r="AS2161" s="235"/>
      <c r="AT2161" s="236"/>
      <c r="AU2161" s="237"/>
      <c r="AV2161" s="238"/>
      <c r="AW2161" s="239"/>
      <c r="AX2161" s="240">
        <v>2000</v>
      </c>
    </row>
    <row r="2162" spans="1:50" ht="17.25" hidden="1" customHeight="1" x14ac:dyDescent="0.3">
      <c r="A2162" s="213"/>
      <c r="B2162" s="214"/>
      <c r="C2162" s="215"/>
      <c r="D2162" s="186"/>
      <c r="E2162" s="184"/>
      <c r="F2162" s="185"/>
      <c r="G2162" s="186"/>
      <c r="H2162" s="186"/>
      <c r="I2162" s="187"/>
      <c r="J2162" s="188"/>
      <c r="K2162" s="216"/>
      <c r="L2162" s="186"/>
      <c r="M2162" s="186"/>
      <c r="N2162" s="187"/>
      <c r="O2162" s="191"/>
      <c r="P2162" s="481" t="s">
        <v>2042</v>
      </c>
      <c r="Q2162" s="218"/>
      <c r="R2162" s="219">
        <f t="shared" si="714"/>
        <v>0</v>
      </c>
      <c r="S2162" s="219">
        <f t="shared" si="715"/>
        <v>7</v>
      </c>
      <c r="T2162" s="195"/>
      <c r="U2162" s="196">
        <v>5</v>
      </c>
      <c r="V2162" s="89">
        <f t="shared" si="700"/>
        <v>0</v>
      </c>
      <c r="W2162" s="220" t="s">
        <v>70</v>
      </c>
      <c r="X2162" s="221" t="s">
        <v>71</v>
      </c>
      <c r="Y2162" s="222" t="s">
        <v>2304</v>
      </c>
      <c r="Z2162" s="199"/>
      <c r="AA2162" s="218"/>
      <c r="AB2162" s="223">
        <v>0</v>
      </c>
      <c r="AC2162" s="224" t="s">
        <v>46</v>
      </c>
      <c r="AD2162" s="225"/>
      <c r="AE2162" s="226"/>
      <c r="AF2162" s="226"/>
      <c r="AG2162" s="227">
        <f>CEILING(AX2162+(AX2162*'[1]Nastavení cen'!$G$17),1)</f>
        <v>5000</v>
      </c>
      <c r="AH2162" s="227">
        <f>CEILING(AG2162*'[1]Nastavení cen'!$K$17,1)+AG2162</f>
        <v>6500</v>
      </c>
      <c r="AI2162" s="227">
        <f t="shared" si="767"/>
        <v>0</v>
      </c>
      <c r="AJ2162" s="228">
        <f t="shared" si="719"/>
        <v>6500</v>
      </c>
      <c r="AK2162" s="218"/>
      <c r="AL2162" s="229">
        <f t="shared" si="720"/>
        <v>0</v>
      </c>
      <c r="AM2162" s="204"/>
      <c r="AN2162" s="230">
        <v>50</v>
      </c>
      <c r="AO2162" s="231">
        <f t="shared" si="768"/>
        <v>0</v>
      </c>
      <c r="AP2162" s="232">
        <v>0.05</v>
      </c>
      <c r="AQ2162" s="233" t="s">
        <v>41</v>
      </c>
      <c r="AR2162" s="234">
        <f t="shared" si="769"/>
        <v>0</v>
      </c>
      <c r="AS2162" s="235"/>
      <c r="AT2162" s="236"/>
      <c r="AU2162" s="237"/>
      <c r="AV2162" s="238"/>
      <c r="AW2162" s="239"/>
      <c r="AX2162" s="240">
        <v>5000</v>
      </c>
    </row>
    <row r="2163" spans="1:50" ht="17.25" hidden="1" customHeight="1" x14ac:dyDescent="0.3">
      <c r="A2163" s="213"/>
      <c r="B2163" s="214"/>
      <c r="C2163" s="215"/>
      <c r="D2163" s="186"/>
      <c r="E2163" s="184"/>
      <c r="F2163" s="185"/>
      <c r="G2163" s="186"/>
      <c r="H2163" s="186"/>
      <c r="I2163" s="187"/>
      <c r="J2163" s="188"/>
      <c r="K2163" s="216"/>
      <c r="L2163" s="186"/>
      <c r="M2163" s="186"/>
      <c r="N2163" s="187"/>
      <c r="O2163" s="191"/>
      <c r="P2163" s="481" t="s">
        <v>2042</v>
      </c>
      <c r="Q2163" s="218"/>
      <c r="R2163" s="219">
        <f t="shared" si="714"/>
        <v>0</v>
      </c>
      <c r="S2163" s="219">
        <f t="shared" si="715"/>
        <v>7</v>
      </c>
      <c r="T2163" s="195"/>
      <c r="U2163" s="196">
        <v>5</v>
      </c>
      <c r="V2163" s="89">
        <f t="shared" si="700"/>
        <v>0</v>
      </c>
      <c r="W2163" s="220" t="s">
        <v>70</v>
      </c>
      <c r="X2163" s="221" t="s">
        <v>71</v>
      </c>
      <c r="Y2163" s="222" t="s">
        <v>2305</v>
      </c>
      <c r="Z2163" s="199"/>
      <c r="AA2163" s="218"/>
      <c r="AB2163" s="223">
        <v>0</v>
      </c>
      <c r="AC2163" s="224" t="s">
        <v>46</v>
      </c>
      <c r="AD2163" s="225"/>
      <c r="AE2163" s="226"/>
      <c r="AF2163" s="226"/>
      <c r="AG2163" s="227">
        <f>CEILING(AX2163+(AX2163*'[1]Nastavení cen'!$G$17),1)</f>
        <v>10000</v>
      </c>
      <c r="AH2163" s="227">
        <f>CEILING(AG2163*'[1]Nastavení cen'!$K$17,1)+AG2163</f>
        <v>13000</v>
      </c>
      <c r="AI2163" s="227">
        <f t="shared" si="767"/>
        <v>0</v>
      </c>
      <c r="AJ2163" s="228">
        <f t="shared" si="719"/>
        <v>13000</v>
      </c>
      <c r="AK2163" s="218"/>
      <c r="AL2163" s="229">
        <f t="shared" si="720"/>
        <v>0</v>
      </c>
      <c r="AM2163" s="204"/>
      <c r="AN2163" s="230">
        <v>100</v>
      </c>
      <c r="AO2163" s="231">
        <f t="shared" si="768"/>
        <v>0</v>
      </c>
      <c r="AP2163" s="232">
        <v>0.05</v>
      </c>
      <c r="AQ2163" s="233" t="s">
        <v>41</v>
      </c>
      <c r="AR2163" s="234">
        <f t="shared" si="769"/>
        <v>0</v>
      </c>
      <c r="AS2163" s="235"/>
      <c r="AT2163" s="236"/>
      <c r="AU2163" s="237"/>
      <c r="AV2163" s="238"/>
      <c r="AW2163" s="239"/>
      <c r="AX2163" s="240">
        <v>10000</v>
      </c>
    </row>
    <row r="2164" spans="1:50" ht="17.25" hidden="1" customHeight="1" x14ac:dyDescent="0.3">
      <c r="A2164" s="213"/>
      <c r="B2164" s="214"/>
      <c r="C2164" s="215"/>
      <c r="D2164" s="186"/>
      <c r="E2164" s="184"/>
      <c r="F2164" s="185"/>
      <c r="G2164" s="186"/>
      <c r="H2164" s="186"/>
      <c r="I2164" s="187"/>
      <c r="J2164" s="188"/>
      <c r="K2164" s="216"/>
      <c r="L2164" s="186"/>
      <c r="M2164" s="186"/>
      <c r="N2164" s="187"/>
      <c r="O2164" s="191"/>
      <c r="P2164" s="481" t="s">
        <v>2042</v>
      </c>
      <c r="Q2164" s="218"/>
      <c r="R2164" s="219">
        <f t="shared" si="714"/>
        <v>0</v>
      </c>
      <c r="S2164" s="219">
        <f t="shared" si="715"/>
        <v>7</v>
      </c>
      <c r="T2164" s="195"/>
      <c r="U2164" s="196">
        <v>4</v>
      </c>
      <c r="V2164" s="89">
        <f t="shared" si="700"/>
        <v>0</v>
      </c>
      <c r="W2164" s="220" t="s">
        <v>2306</v>
      </c>
      <c r="X2164" s="221" t="s">
        <v>2307</v>
      </c>
      <c r="Y2164" s="222" t="s">
        <v>43</v>
      </c>
      <c r="Z2164" s="199"/>
      <c r="AA2164" s="218"/>
      <c r="AB2164" s="223">
        <v>0</v>
      </c>
      <c r="AC2164" s="224" t="s">
        <v>46</v>
      </c>
      <c r="AD2164" s="225">
        <f>ROUND(AV2164*(AW2164/60),0)</f>
        <v>44571</v>
      </c>
      <c r="AE2164" s="226">
        <f>CEILING(AD2164+AD2164*'[1]Nastavení cen'!$J$17,1)</f>
        <v>65074</v>
      </c>
      <c r="AF2164" s="226">
        <f>(AB2164*AE2164)</f>
        <v>0</v>
      </c>
      <c r="AG2164" s="241"/>
      <c r="AH2164" s="242"/>
      <c r="AI2164" s="242"/>
      <c r="AJ2164" s="228">
        <f t="shared" si="719"/>
        <v>65074</v>
      </c>
      <c r="AK2164" s="218"/>
      <c r="AL2164" s="229">
        <f t="shared" si="720"/>
        <v>0</v>
      </c>
      <c r="AM2164" s="204"/>
      <c r="AN2164" s="230" t="s">
        <v>41</v>
      </c>
      <c r="AO2164" s="231" t="s">
        <v>41</v>
      </c>
      <c r="AP2164" s="245" t="s">
        <v>41</v>
      </c>
      <c r="AQ2164" s="233" t="s">
        <v>41</v>
      </c>
      <c r="AR2164" s="234" t="s">
        <v>41</v>
      </c>
      <c r="AS2164" s="235"/>
      <c r="AT2164" s="236"/>
      <c r="AU2164" s="237"/>
      <c r="AV2164" s="238">
        <v>6857</v>
      </c>
      <c r="AW2164" s="239">
        <f>'[1]Nastavení cen'!$H$17</f>
        <v>390</v>
      </c>
      <c r="AX2164" s="240"/>
    </row>
    <row r="2165" spans="1:50" ht="17.25" hidden="1" customHeight="1" x14ac:dyDescent="0.3">
      <c r="A2165" s="213"/>
      <c r="B2165" s="214"/>
      <c r="C2165" s="215"/>
      <c r="D2165" s="186"/>
      <c r="E2165" s="184"/>
      <c r="F2165" s="185"/>
      <c r="G2165" s="186"/>
      <c r="H2165" s="186"/>
      <c r="I2165" s="187"/>
      <c r="J2165" s="188"/>
      <c r="K2165" s="216"/>
      <c r="L2165" s="186"/>
      <c r="M2165" s="186"/>
      <c r="N2165" s="187"/>
      <c r="O2165" s="191"/>
      <c r="P2165" s="481" t="s">
        <v>2042</v>
      </c>
      <c r="Q2165" s="218"/>
      <c r="R2165" s="219">
        <f t="shared" si="714"/>
        <v>0</v>
      </c>
      <c r="S2165" s="219">
        <f t="shared" si="715"/>
        <v>7</v>
      </c>
      <c r="T2165" s="195"/>
      <c r="U2165" s="196">
        <v>5</v>
      </c>
      <c r="V2165" s="89">
        <f t="shared" si="700"/>
        <v>0</v>
      </c>
      <c r="W2165" s="220" t="s">
        <v>2308</v>
      </c>
      <c r="X2165" s="221" t="s">
        <v>71</v>
      </c>
      <c r="Y2165" s="222" t="s">
        <v>2309</v>
      </c>
      <c r="Z2165" s="199"/>
      <c r="AA2165" s="218"/>
      <c r="AB2165" s="223">
        <v>0</v>
      </c>
      <c r="AC2165" s="224" t="s">
        <v>46</v>
      </c>
      <c r="AD2165" s="225"/>
      <c r="AE2165" s="226"/>
      <c r="AF2165" s="226"/>
      <c r="AG2165" s="227">
        <f>CEILING(AX2165+(AX2165*'[1]Nastavení cen'!$G$17),1)</f>
        <v>700000</v>
      </c>
      <c r="AH2165" s="227">
        <f>CEILING(AG2165*'[1]Nastavení cen'!$K$17,1)+AG2165</f>
        <v>910000</v>
      </c>
      <c r="AI2165" s="227">
        <f>(AB2165*AH2165)</f>
        <v>0</v>
      </c>
      <c r="AJ2165" s="228">
        <f t="shared" si="719"/>
        <v>910000</v>
      </c>
      <c r="AK2165" s="218"/>
      <c r="AL2165" s="229">
        <f t="shared" si="720"/>
        <v>0</v>
      </c>
      <c r="AM2165" s="204"/>
      <c r="AN2165" s="230">
        <v>1000</v>
      </c>
      <c r="AO2165" s="231">
        <f>AB2165*AN2165</f>
        <v>0</v>
      </c>
      <c r="AP2165" s="232">
        <v>0.05</v>
      </c>
      <c r="AQ2165" s="233" t="s">
        <v>41</v>
      </c>
      <c r="AR2165" s="234">
        <f>AO2165*AP2165</f>
        <v>0</v>
      </c>
      <c r="AS2165" s="235"/>
      <c r="AT2165" s="236"/>
      <c r="AU2165" s="237"/>
      <c r="AV2165" s="238"/>
      <c r="AW2165" s="239"/>
      <c r="AX2165" s="240">
        <v>700000</v>
      </c>
    </row>
    <row r="2166" spans="1:50" ht="17.25" hidden="1" customHeight="1" x14ac:dyDescent="0.3">
      <c r="A2166" s="373"/>
      <c r="B2166" s="340"/>
      <c r="C2166" s="247"/>
      <c r="D2166" s="248"/>
      <c r="E2166" s="249"/>
      <c r="F2166" s="250"/>
      <c r="G2166" s="248"/>
      <c r="H2166" s="248"/>
      <c r="I2166" s="251"/>
      <c r="J2166" s="252"/>
      <c r="K2166" s="253"/>
      <c r="L2166" s="248"/>
      <c r="M2166" s="248"/>
      <c r="N2166" s="251"/>
      <c r="O2166" s="191"/>
      <c r="P2166" s="482" t="s">
        <v>2042</v>
      </c>
      <c r="Q2166" s="255"/>
      <c r="R2166" s="256"/>
      <c r="S2166" s="256"/>
      <c r="T2166" s="341"/>
      <c r="U2166" s="196">
        <v>99</v>
      </c>
      <c r="V2166" s="89">
        <f t="shared" ref="V2166:V2170" si="770">$AL$2167</f>
        <v>0</v>
      </c>
      <c r="W2166" s="342"/>
      <c r="X2166" s="343"/>
      <c r="Y2166" s="344"/>
      <c r="Z2166" s="345"/>
      <c r="AA2166" s="255"/>
      <c r="AB2166" s="339">
        <v>0</v>
      </c>
      <c r="AC2166" s="346"/>
      <c r="AD2166" s="347"/>
      <c r="AE2166" s="348"/>
      <c r="AF2166" s="348"/>
      <c r="AG2166" s="243"/>
      <c r="AH2166" s="244"/>
      <c r="AI2166" s="244"/>
      <c r="AJ2166" s="349"/>
      <c r="AK2166" s="255"/>
      <c r="AL2166" s="350"/>
      <c r="AM2166" s="204"/>
      <c r="AN2166" s="230" t="s">
        <v>41</v>
      </c>
      <c r="AO2166" s="231" t="s">
        <v>41</v>
      </c>
      <c r="AP2166" s="245" t="s">
        <v>41</v>
      </c>
      <c r="AQ2166" s="233" t="s">
        <v>41</v>
      </c>
      <c r="AR2166" s="234" t="s">
        <v>41</v>
      </c>
      <c r="AS2166" s="235"/>
      <c r="AT2166" s="236"/>
      <c r="AU2166" s="237"/>
      <c r="AV2166" s="238"/>
      <c r="AW2166" s="239"/>
      <c r="AX2166" s="240"/>
    </row>
    <row r="2167" spans="1:50" ht="17.25" hidden="1" customHeight="1" x14ac:dyDescent="0.3">
      <c r="A2167" s="262"/>
      <c r="B2167" s="263"/>
      <c r="C2167" s="264" t="s">
        <v>0</v>
      </c>
      <c r="D2167" s="24"/>
      <c r="E2167" s="25" t="s">
        <v>1</v>
      </c>
      <c r="F2167" s="26"/>
      <c r="G2167" s="26"/>
      <c r="H2167" s="26"/>
      <c r="I2167" s="27"/>
      <c r="J2167" s="263"/>
      <c r="K2167" s="29" t="s">
        <v>2</v>
      </c>
      <c r="L2167" s="26"/>
      <c r="M2167" s="26"/>
      <c r="N2167" s="27"/>
      <c r="O2167" s="266"/>
      <c r="P2167" s="267" t="s">
        <v>2042</v>
      </c>
      <c r="Q2167" s="268"/>
      <c r="R2167" s="269"/>
      <c r="S2167" s="270"/>
      <c r="T2167" s="271" t="s">
        <v>10</v>
      </c>
      <c r="U2167" s="270" t="s">
        <v>11</v>
      </c>
      <c r="V2167" s="89">
        <f t="shared" si="770"/>
        <v>0</v>
      </c>
      <c r="W2167" s="272"/>
      <c r="X2167" s="273" t="s">
        <v>2310</v>
      </c>
      <c r="Y2167" s="26"/>
      <c r="Z2167" s="26"/>
      <c r="AA2167" s="274"/>
      <c r="AB2167" s="271" t="s">
        <v>10</v>
      </c>
      <c r="AC2167" s="275"/>
      <c r="AD2167" s="276"/>
      <c r="AE2167" s="276"/>
      <c r="AF2167" s="276">
        <f>SUM(AF1911:AF2166)</f>
        <v>0</v>
      </c>
      <c r="AG2167" s="276"/>
      <c r="AH2167" s="276"/>
      <c r="AI2167" s="276">
        <f>SUM(AI1911:AI2166)</f>
        <v>0</v>
      </c>
      <c r="AJ2167" s="277"/>
      <c r="AK2167" s="274"/>
      <c r="AL2167" s="278">
        <f>AF2167+AI2167</f>
        <v>0</v>
      </c>
      <c r="AM2167" s="279"/>
      <c r="AN2167" s="280"/>
      <c r="AO2167" s="281">
        <f>SUM(AO1911:AO2166)</f>
        <v>0</v>
      </c>
      <c r="AP2167" s="276"/>
      <c r="AQ2167" s="281">
        <f t="shared" ref="AQ2167:AR2167" si="771">SUM(AQ1911:AQ2166)</f>
        <v>0</v>
      </c>
      <c r="AR2167" s="282">
        <f t="shared" si="771"/>
        <v>0</v>
      </c>
      <c r="AS2167" s="283"/>
      <c r="AT2167" s="284">
        <f>SUM(AT1911:AT2166)</f>
        <v>0</v>
      </c>
      <c r="AU2167" s="285"/>
      <c r="AV2167" s="106"/>
      <c r="AW2167" s="107"/>
      <c r="AX2167" s="107"/>
    </row>
    <row r="2168" spans="1:50" ht="17.25" hidden="1" customHeight="1" x14ac:dyDescent="0.3">
      <c r="A2168" s="262"/>
      <c r="B2168" s="263"/>
      <c r="C2168" s="264" t="s">
        <v>0</v>
      </c>
      <c r="D2168" s="24"/>
      <c r="E2168" s="25" t="s">
        <v>1</v>
      </c>
      <c r="F2168" s="26"/>
      <c r="G2168" s="26"/>
      <c r="H2168" s="26"/>
      <c r="I2168" s="27"/>
      <c r="J2168" s="263"/>
      <c r="K2168" s="29" t="s">
        <v>2</v>
      </c>
      <c r="L2168" s="26"/>
      <c r="M2168" s="26"/>
      <c r="N2168" s="27"/>
      <c r="O2168" s="266"/>
      <c r="P2168" s="267" t="str">
        <f>P2167</f>
        <v>top</v>
      </c>
      <c r="Q2168" s="268"/>
      <c r="R2168" s="269"/>
      <c r="S2168" s="270"/>
      <c r="T2168" s="271" t="s">
        <v>10</v>
      </c>
      <c r="U2168" s="270" t="s">
        <v>32</v>
      </c>
      <c r="V2168" s="89">
        <f t="shared" si="770"/>
        <v>0</v>
      </c>
      <c r="W2168" s="272"/>
      <c r="X2168" s="273" t="s">
        <v>2310</v>
      </c>
      <c r="Y2168" s="26"/>
      <c r="Z2168" s="26"/>
      <c r="AA2168" s="274"/>
      <c r="AB2168" s="271" t="s">
        <v>10</v>
      </c>
      <c r="AC2168" s="275"/>
      <c r="AD2168" s="276"/>
      <c r="AE2168" s="276"/>
      <c r="AF2168" s="276">
        <f>AF2167</f>
        <v>0</v>
      </c>
      <c r="AG2168" s="276"/>
      <c r="AH2168" s="276"/>
      <c r="AI2168" s="276">
        <f>AI2167</f>
        <v>0</v>
      </c>
      <c r="AJ2168" s="277"/>
      <c r="AK2168" s="274"/>
      <c r="AL2168" s="278">
        <f>AL2167</f>
        <v>0</v>
      </c>
      <c r="AM2168" s="279"/>
      <c r="AN2168" s="280"/>
      <c r="AO2168" s="281">
        <f>AO2167</f>
        <v>0</v>
      </c>
      <c r="AP2168" s="276"/>
      <c r="AQ2168" s="281">
        <f t="shared" ref="AQ2168:AR2168" si="772">AQ2167</f>
        <v>0</v>
      </c>
      <c r="AR2168" s="281">
        <f t="shared" si="772"/>
        <v>0</v>
      </c>
      <c r="AS2168" s="283"/>
      <c r="AT2168" s="284">
        <f>AT2167</f>
        <v>0</v>
      </c>
      <c r="AU2168" s="285"/>
      <c r="AV2168" s="106"/>
      <c r="AW2168" s="107"/>
      <c r="AX2168" s="107"/>
    </row>
    <row r="2169" spans="1:50" ht="17.25" hidden="1" customHeight="1" x14ac:dyDescent="0.3">
      <c r="A2169" s="262"/>
      <c r="B2169" s="263"/>
      <c r="C2169" s="286" t="s">
        <v>0</v>
      </c>
      <c r="D2169" s="24"/>
      <c r="E2169" s="287" t="s">
        <v>1</v>
      </c>
      <c r="F2169" s="26"/>
      <c r="G2169" s="26"/>
      <c r="H2169" s="26"/>
      <c r="I2169" s="27"/>
      <c r="J2169" s="265"/>
      <c r="K2169" s="287" t="s">
        <v>2</v>
      </c>
      <c r="L2169" s="26"/>
      <c r="M2169" s="26"/>
      <c r="N2169" s="27"/>
      <c r="O2169" s="266"/>
      <c r="P2169" s="288" t="str">
        <f>P2167</f>
        <v>top</v>
      </c>
      <c r="Q2169" s="289"/>
      <c r="R2169" s="290"/>
      <c r="S2169" s="290"/>
      <c r="T2169" s="291" t="s">
        <v>10</v>
      </c>
      <c r="U2169" s="292" t="s">
        <v>34</v>
      </c>
      <c r="V2169" s="89">
        <f t="shared" si="770"/>
        <v>0</v>
      </c>
      <c r="W2169" s="293"/>
      <c r="X2169" s="294" t="s">
        <v>2310</v>
      </c>
      <c r="Y2169" s="26"/>
      <c r="Z2169" s="26"/>
      <c r="AA2169" s="289"/>
      <c r="AB2169" s="291" t="s">
        <v>10</v>
      </c>
      <c r="AC2169" s="295"/>
      <c r="AD2169" s="296"/>
      <c r="AE2169" s="296"/>
      <c r="AF2169" s="296">
        <f>AF2167</f>
        <v>0</v>
      </c>
      <c r="AG2169" s="296"/>
      <c r="AH2169" s="296"/>
      <c r="AI2169" s="296">
        <f>AI2167</f>
        <v>0</v>
      </c>
      <c r="AJ2169" s="297"/>
      <c r="AK2169" s="289"/>
      <c r="AL2169" s="298">
        <f>AL2167</f>
        <v>0</v>
      </c>
      <c r="AM2169" s="299"/>
      <c r="AN2169" s="300"/>
      <c r="AO2169" s="301">
        <f>AO2167</f>
        <v>0</v>
      </c>
      <c r="AP2169" s="296"/>
      <c r="AQ2169" s="301">
        <f t="shared" ref="AQ2169:AR2169" si="773">AQ2167</f>
        <v>0</v>
      </c>
      <c r="AR2169" s="301">
        <f t="shared" si="773"/>
        <v>0</v>
      </c>
      <c r="AS2169" s="302"/>
      <c r="AT2169" s="303">
        <f>AT2167</f>
        <v>0</v>
      </c>
      <c r="AU2169" s="304"/>
      <c r="AV2169" s="106"/>
      <c r="AW2169" s="107"/>
      <c r="AX2169" s="107"/>
    </row>
    <row r="2170" spans="1:50" ht="17.25" hidden="1" customHeight="1" x14ac:dyDescent="0.3">
      <c r="A2170" s="262"/>
      <c r="B2170" s="263"/>
      <c r="C2170" s="286" t="s">
        <v>0</v>
      </c>
      <c r="D2170" s="24"/>
      <c r="E2170" s="305" t="s">
        <v>1</v>
      </c>
      <c r="F2170" s="26"/>
      <c r="G2170" s="26"/>
      <c r="H2170" s="26"/>
      <c r="I2170" s="27"/>
      <c r="J2170" s="265"/>
      <c r="K2170" s="305" t="s">
        <v>2</v>
      </c>
      <c r="L2170" s="26"/>
      <c r="M2170" s="26"/>
      <c r="N2170" s="27"/>
      <c r="O2170" s="266"/>
      <c r="P2170" s="306" t="str">
        <f>P2167</f>
        <v>top</v>
      </c>
      <c r="Q2170" s="24"/>
      <c r="R2170" s="307"/>
      <c r="S2170" s="307"/>
      <c r="T2170" s="308" t="s">
        <v>10</v>
      </c>
      <c r="U2170" s="309" t="s">
        <v>35</v>
      </c>
      <c r="V2170" s="89">
        <f t="shared" si="770"/>
        <v>0</v>
      </c>
      <c r="W2170" s="310"/>
      <c r="X2170" s="311" t="s">
        <v>2310</v>
      </c>
      <c r="Y2170" s="26"/>
      <c r="Z2170" s="26"/>
      <c r="AA2170" s="24"/>
      <c r="AB2170" s="308" t="s">
        <v>10</v>
      </c>
      <c r="AC2170" s="312"/>
      <c r="AD2170" s="313"/>
      <c r="AE2170" s="313"/>
      <c r="AF2170" s="313">
        <f>AF2167</f>
        <v>0</v>
      </c>
      <c r="AG2170" s="313"/>
      <c r="AH2170" s="313"/>
      <c r="AI2170" s="313">
        <f>AI2167</f>
        <v>0</v>
      </c>
      <c r="AJ2170" s="314"/>
      <c r="AK2170" s="24"/>
      <c r="AL2170" s="315">
        <f>AL2167</f>
        <v>0</v>
      </c>
      <c r="AM2170" s="299"/>
      <c r="AN2170" s="316"/>
      <c r="AO2170" s="317">
        <f>AO2167</f>
        <v>0</v>
      </c>
      <c r="AP2170" s="313"/>
      <c r="AQ2170" s="317">
        <f t="shared" ref="AQ2170:AR2170" si="774">AQ2167</f>
        <v>0</v>
      </c>
      <c r="AR2170" s="317">
        <f t="shared" si="774"/>
        <v>0</v>
      </c>
      <c r="AS2170" s="318"/>
      <c r="AT2170" s="319">
        <f>AT2167</f>
        <v>0</v>
      </c>
      <c r="AU2170" s="304"/>
      <c r="AV2170" s="106"/>
      <c r="AW2170" s="107"/>
      <c r="AX2170" s="107"/>
    </row>
    <row r="2171" spans="1:50" ht="26.25" hidden="1" customHeight="1" x14ac:dyDescent="0.3">
      <c r="A2171" s="77"/>
      <c r="B2171" s="78"/>
      <c r="C2171" s="79" t="s">
        <v>6</v>
      </c>
      <c r="D2171" s="79" t="s">
        <v>7</v>
      </c>
      <c r="E2171" s="80" t="s">
        <v>8</v>
      </c>
      <c r="F2171" s="80" t="s">
        <v>8</v>
      </c>
      <c r="G2171" s="80" t="s">
        <v>8</v>
      </c>
      <c r="H2171" s="80" t="s">
        <v>8</v>
      </c>
      <c r="I2171" s="80" t="s">
        <v>8</v>
      </c>
      <c r="J2171" s="81"/>
      <c r="K2171" s="82"/>
      <c r="L2171" s="82"/>
      <c r="M2171" s="82"/>
      <c r="N2171" s="82"/>
      <c r="O2171" s="135"/>
      <c r="P2171" s="320" t="s">
        <v>2311</v>
      </c>
      <c r="Q2171" s="321"/>
      <c r="R2171" s="138"/>
      <c r="S2171" s="139"/>
      <c r="T2171" s="87" t="s">
        <v>10</v>
      </c>
      <c r="U2171" s="88" t="s">
        <v>11</v>
      </c>
      <c r="V2171" s="89">
        <f t="shared" ref="V2171:V2272" si="775">$AL$2269</f>
        <v>0</v>
      </c>
      <c r="W2171" s="90"/>
      <c r="X2171" s="91" t="s">
        <v>2312</v>
      </c>
      <c r="Y2171" s="92"/>
      <c r="Z2171" s="92"/>
      <c r="AA2171" s="92"/>
      <c r="AB2171" s="93" t="s">
        <v>10</v>
      </c>
      <c r="AC2171" s="94"/>
      <c r="AD2171" s="95"/>
      <c r="AE2171" s="97"/>
      <c r="AF2171" s="97"/>
      <c r="AG2171" s="97"/>
      <c r="AH2171" s="97"/>
      <c r="AI2171" s="97"/>
      <c r="AJ2171" s="98"/>
      <c r="AK2171" s="98"/>
      <c r="AL2171" s="140"/>
      <c r="AM2171" s="108"/>
      <c r="AN2171" s="141"/>
      <c r="AO2171" s="141"/>
      <c r="AP2171" s="103"/>
      <c r="AQ2171" s="104"/>
      <c r="AR2171" s="142"/>
      <c r="AS2171" s="143"/>
      <c r="AT2171" s="143"/>
      <c r="AU2171" s="144"/>
      <c r="AV2171" s="106"/>
      <c r="AW2171" s="107"/>
      <c r="AX2171" s="107"/>
    </row>
    <row r="2172" spans="1:50" ht="26.4" hidden="1" x14ac:dyDescent="0.3">
      <c r="A2172" s="108"/>
      <c r="B2172" s="109"/>
      <c r="C2172" s="110"/>
      <c r="D2172" s="110"/>
      <c r="E2172" s="111" t="s">
        <v>13</v>
      </c>
      <c r="F2172" s="111" t="s">
        <v>13</v>
      </c>
      <c r="G2172" s="111" t="s">
        <v>13</v>
      </c>
      <c r="H2172" s="111" t="s">
        <v>13</v>
      </c>
      <c r="I2172" s="111" t="s">
        <v>13</v>
      </c>
      <c r="J2172" s="112"/>
      <c r="K2172" s="110"/>
      <c r="L2172" s="110"/>
      <c r="M2172" s="110"/>
      <c r="N2172" s="110"/>
      <c r="O2172" s="113"/>
      <c r="P2172" s="114" t="str">
        <f>P2179</f>
        <v>ply</v>
      </c>
      <c r="Q2172" s="362">
        <f>[1]Harmonogram!I185</f>
        <v>0</v>
      </c>
      <c r="R2172" s="117" t="s">
        <v>14</v>
      </c>
      <c r="S2172" s="117" t="s">
        <v>15</v>
      </c>
      <c r="T2172" s="115" t="s">
        <v>16</v>
      </c>
      <c r="U2172" s="118" t="s">
        <v>11</v>
      </c>
      <c r="V2172" s="89">
        <f t="shared" si="775"/>
        <v>0</v>
      </c>
      <c r="W2172" s="118" t="s">
        <v>17</v>
      </c>
      <c r="X2172" s="119" t="s">
        <v>18</v>
      </c>
      <c r="Y2172" s="120" t="s">
        <v>19</v>
      </c>
      <c r="Z2172" s="26"/>
      <c r="AA2172" s="27"/>
      <c r="AB2172" s="121" t="s">
        <v>20</v>
      </c>
      <c r="AC2172" s="27"/>
      <c r="AD2172" s="122" t="s">
        <v>21</v>
      </c>
      <c r="AE2172" s="123" t="s">
        <v>22</v>
      </c>
      <c r="AF2172" s="27"/>
      <c r="AG2172" s="124" t="s">
        <v>23</v>
      </c>
      <c r="AH2172" s="125" t="s">
        <v>24</v>
      </c>
      <c r="AI2172" s="27"/>
      <c r="AJ2172" s="126" t="s">
        <v>25</v>
      </c>
      <c r="AK2172" s="26"/>
      <c r="AL2172" s="27"/>
      <c r="AM2172" s="127"/>
      <c r="AN2172" s="128" t="s">
        <v>26</v>
      </c>
      <c r="AO2172" s="27"/>
      <c r="AP2172" s="129" t="s">
        <v>27</v>
      </c>
      <c r="AQ2172" s="26"/>
      <c r="AR2172" s="27"/>
      <c r="AS2172" s="130" t="s">
        <v>28</v>
      </c>
      <c r="AT2172" s="27"/>
      <c r="AU2172" s="131"/>
      <c r="AV2172" s="132" t="s">
        <v>29</v>
      </c>
      <c r="AW2172" s="133" t="s">
        <v>30</v>
      </c>
      <c r="AX2172" s="134" t="s">
        <v>31</v>
      </c>
    </row>
    <row r="2173" spans="1:50" ht="26.25" hidden="1" customHeight="1" x14ac:dyDescent="0.3">
      <c r="A2173" s="77"/>
      <c r="B2173" s="78"/>
      <c r="C2173" s="79" t="s">
        <v>6</v>
      </c>
      <c r="D2173" s="79" t="s">
        <v>7</v>
      </c>
      <c r="E2173" s="80" t="s">
        <v>8</v>
      </c>
      <c r="F2173" s="80" t="s">
        <v>8</v>
      </c>
      <c r="G2173" s="80" t="s">
        <v>8</v>
      </c>
      <c r="H2173" s="80" t="s">
        <v>8</v>
      </c>
      <c r="I2173" s="80" t="s">
        <v>8</v>
      </c>
      <c r="J2173" s="81"/>
      <c r="K2173" s="82"/>
      <c r="L2173" s="82"/>
      <c r="M2173" s="82"/>
      <c r="N2173" s="82"/>
      <c r="O2173" s="323"/>
      <c r="P2173" s="363" t="str">
        <f t="shared" ref="P2173:P2174" si="776">P2171</f>
        <v>ply</v>
      </c>
      <c r="Q2173" s="321"/>
      <c r="R2173" s="138"/>
      <c r="S2173" s="139"/>
      <c r="T2173" s="87" t="s">
        <v>10</v>
      </c>
      <c r="U2173" s="88" t="s">
        <v>32</v>
      </c>
      <c r="V2173" s="89">
        <f t="shared" si="775"/>
        <v>0</v>
      </c>
      <c r="W2173" s="90"/>
      <c r="X2173" s="91" t="str">
        <f>X2171</f>
        <v>Plynařské práce</v>
      </c>
      <c r="Y2173" s="92"/>
      <c r="Z2173" s="92"/>
      <c r="AA2173" s="92"/>
      <c r="AB2173" s="93" t="s">
        <v>10</v>
      </c>
      <c r="AC2173" s="94"/>
      <c r="AD2173" s="95"/>
      <c r="AE2173" s="97"/>
      <c r="AF2173" s="97"/>
      <c r="AG2173" s="97"/>
      <c r="AH2173" s="97"/>
      <c r="AI2173" s="97"/>
      <c r="AJ2173" s="98"/>
      <c r="AK2173" s="98"/>
      <c r="AL2173" s="140"/>
      <c r="AM2173" s="108"/>
      <c r="AN2173" s="141"/>
      <c r="AO2173" s="141"/>
      <c r="AP2173" s="103"/>
      <c r="AQ2173" s="104"/>
      <c r="AR2173" s="142"/>
      <c r="AS2173" s="143"/>
      <c r="AT2173" s="143"/>
      <c r="AU2173" s="144"/>
      <c r="AV2173" s="106"/>
      <c r="AW2173" s="107"/>
      <c r="AX2173" s="107"/>
    </row>
    <row r="2174" spans="1:50" ht="26.4" hidden="1" x14ac:dyDescent="0.3">
      <c r="A2174" s="108"/>
      <c r="B2174" s="109"/>
      <c r="C2174" s="110"/>
      <c r="D2174" s="110"/>
      <c r="E2174" s="111" t="s">
        <v>13</v>
      </c>
      <c r="F2174" s="111" t="s">
        <v>13</v>
      </c>
      <c r="G2174" s="111" t="s">
        <v>13</v>
      </c>
      <c r="H2174" s="111" t="s">
        <v>13</v>
      </c>
      <c r="I2174" s="111" t="s">
        <v>13</v>
      </c>
      <c r="J2174" s="112"/>
      <c r="K2174" s="110"/>
      <c r="L2174" s="110"/>
      <c r="M2174" s="110"/>
      <c r="N2174" s="110"/>
      <c r="O2174" s="113"/>
      <c r="P2174" s="114" t="str">
        <f t="shared" si="776"/>
        <v>ply</v>
      </c>
      <c r="Q2174" s="362">
        <f>Q2172</f>
        <v>0</v>
      </c>
      <c r="R2174" s="117" t="s">
        <v>14</v>
      </c>
      <c r="S2174" s="117" t="s">
        <v>15</v>
      </c>
      <c r="T2174" s="115" t="s">
        <v>16</v>
      </c>
      <c r="U2174" s="118" t="s">
        <v>32</v>
      </c>
      <c r="V2174" s="89">
        <f t="shared" si="775"/>
        <v>0</v>
      </c>
      <c r="W2174" s="118" t="s">
        <v>17</v>
      </c>
      <c r="X2174" s="115" t="s">
        <v>18</v>
      </c>
      <c r="Y2174" s="23" t="s">
        <v>19</v>
      </c>
      <c r="Z2174" s="26"/>
      <c r="AA2174" s="27"/>
      <c r="AB2174" s="121" t="s">
        <v>20</v>
      </c>
      <c r="AC2174" s="27"/>
      <c r="AD2174" s="122" t="s">
        <v>21</v>
      </c>
      <c r="AE2174" s="126" t="s">
        <v>33</v>
      </c>
      <c r="AF2174" s="27"/>
      <c r="AG2174" s="124" t="s">
        <v>23</v>
      </c>
      <c r="AH2174" s="126" t="s">
        <v>24</v>
      </c>
      <c r="AI2174" s="27"/>
      <c r="AJ2174" s="126" t="s">
        <v>25</v>
      </c>
      <c r="AK2174" s="26"/>
      <c r="AL2174" s="27"/>
      <c r="AM2174" s="127"/>
      <c r="AN2174" s="128" t="s">
        <v>26</v>
      </c>
      <c r="AO2174" s="27"/>
      <c r="AP2174" s="129" t="s">
        <v>27</v>
      </c>
      <c r="AQ2174" s="26"/>
      <c r="AR2174" s="27"/>
      <c r="AS2174" s="130" t="s">
        <v>28</v>
      </c>
      <c r="AT2174" s="27"/>
      <c r="AU2174" s="131"/>
      <c r="AV2174" s="132" t="s">
        <v>29</v>
      </c>
      <c r="AW2174" s="133" t="s">
        <v>30</v>
      </c>
      <c r="AX2174" s="134" t="s">
        <v>31</v>
      </c>
    </row>
    <row r="2175" spans="1:50" ht="26.25" hidden="1" customHeight="1" x14ac:dyDescent="0.3">
      <c r="A2175" s="77"/>
      <c r="B2175" s="78"/>
      <c r="C2175" s="79" t="s">
        <v>6</v>
      </c>
      <c r="D2175" s="79" t="s">
        <v>7</v>
      </c>
      <c r="E2175" s="80" t="s">
        <v>8</v>
      </c>
      <c r="F2175" s="80" t="s">
        <v>8</v>
      </c>
      <c r="G2175" s="80" t="s">
        <v>8</v>
      </c>
      <c r="H2175" s="80" t="s">
        <v>8</v>
      </c>
      <c r="I2175" s="80" t="s">
        <v>8</v>
      </c>
      <c r="J2175" s="81"/>
      <c r="K2175" s="82"/>
      <c r="L2175" s="82"/>
      <c r="M2175" s="82"/>
      <c r="N2175" s="82"/>
      <c r="O2175" s="135"/>
      <c r="P2175" s="329" t="str">
        <f t="shared" ref="P2175:P2176" si="777">P2171</f>
        <v>ply</v>
      </c>
      <c r="Q2175" s="325"/>
      <c r="R2175" s="138"/>
      <c r="S2175" s="139"/>
      <c r="T2175" s="87" t="s">
        <v>10</v>
      </c>
      <c r="U2175" s="88" t="s">
        <v>34</v>
      </c>
      <c r="V2175" s="89">
        <f t="shared" si="775"/>
        <v>0</v>
      </c>
      <c r="W2175" s="90"/>
      <c r="X2175" s="91" t="str">
        <f>X2171</f>
        <v>Plynařské práce</v>
      </c>
      <c r="Y2175" s="92"/>
      <c r="Z2175" s="92"/>
      <c r="AA2175" s="92"/>
      <c r="AB2175" s="93" t="s">
        <v>10</v>
      </c>
      <c r="AC2175" s="94"/>
      <c r="AD2175" s="95"/>
      <c r="AE2175" s="97"/>
      <c r="AF2175" s="97"/>
      <c r="AG2175" s="97"/>
      <c r="AH2175" s="97"/>
      <c r="AI2175" s="97"/>
      <c r="AJ2175" s="98"/>
      <c r="AK2175" s="98"/>
      <c r="AL2175" s="140"/>
      <c r="AM2175" s="108"/>
      <c r="AN2175" s="141"/>
      <c r="AO2175" s="141"/>
      <c r="AP2175" s="103"/>
      <c r="AQ2175" s="104"/>
      <c r="AR2175" s="142"/>
      <c r="AS2175" s="143"/>
      <c r="AT2175" s="143"/>
      <c r="AU2175" s="144"/>
      <c r="AV2175" s="106"/>
      <c r="AW2175" s="107"/>
      <c r="AX2175" s="107"/>
    </row>
    <row r="2176" spans="1:50" ht="26.4" hidden="1" x14ac:dyDescent="0.3">
      <c r="A2176" s="108"/>
      <c r="B2176" s="109"/>
      <c r="C2176" s="110"/>
      <c r="D2176" s="110"/>
      <c r="E2176" s="111" t="s">
        <v>13</v>
      </c>
      <c r="F2176" s="111" t="s">
        <v>13</v>
      </c>
      <c r="G2176" s="111" t="s">
        <v>13</v>
      </c>
      <c r="H2176" s="111" t="s">
        <v>13</v>
      </c>
      <c r="I2176" s="111" t="s">
        <v>13</v>
      </c>
      <c r="J2176" s="112"/>
      <c r="K2176" s="110"/>
      <c r="L2176" s="110"/>
      <c r="M2176" s="110"/>
      <c r="N2176" s="110"/>
      <c r="O2176" s="113"/>
      <c r="P2176" s="330" t="str">
        <f t="shared" si="777"/>
        <v>ply</v>
      </c>
      <c r="Q2176" s="362">
        <f>Q2172</f>
        <v>0</v>
      </c>
      <c r="R2176" s="148" t="s">
        <v>14</v>
      </c>
      <c r="S2176" s="148" t="s">
        <v>15</v>
      </c>
      <c r="T2176" s="149" t="s">
        <v>16</v>
      </c>
      <c r="U2176" s="118" t="s">
        <v>34</v>
      </c>
      <c r="V2176" s="89">
        <f t="shared" si="775"/>
        <v>0</v>
      </c>
      <c r="W2176" s="118" t="s">
        <v>17</v>
      </c>
      <c r="X2176" s="150" t="s">
        <v>18</v>
      </c>
      <c r="Y2176" s="151" t="s">
        <v>19</v>
      </c>
      <c r="Z2176" s="26"/>
      <c r="AA2176" s="27"/>
      <c r="AB2176" s="152" t="s">
        <v>20</v>
      </c>
      <c r="AC2176" s="27"/>
      <c r="AD2176" s="153" t="s">
        <v>21</v>
      </c>
      <c r="AE2176" s="154" t="s">
        <v>33</v>
      </c>
      <c r="AF2176" s="27"/>
      <c r="AG2176" s="155" t="s">
        <v>23</v>
      </c>
      <c r="AH2176" s="156" t="s">
        <v>24</v>
      </c>
      <c r="AI2176" s="27"/>
      <c r="AJ2176" s="157" t="s">
        <v>25</v>
      </c>
      <c r="AK2176" s="26"/>
      <c r="AL2176" s="27"/>
      <c r="AM2176" s="158"/>
      <c r="AN2176" s="159" t="s">
        <v>26</v>
      </c>
      <c r="AO2176" s="27"/>
      <c r="AP2176" s="160" t="s">
        <v>27</v>
      </c>
      <c r="AQ2176" s="26"/>
      <c r="AR2176" s="27"/>
      <c r="AS2176" s="161" t="s">
        <v>28</v>
      </c>
      <c r="AT2176" s="27"/>
      <c r="AU2176" s="131"/>
      <c r="AV2176" s="132" t="s">
        <v>29</v>
      </c>
      <c r="AW2176" s="133" t="s">
        <v>30</v>
      </c>
      <c r="AX2176" s="134" t="s">
        <v>31</v>
      </c>
    </row>
    <row r="2177" spans="1:50" ht="26.25" hidden="1" customHeight="1" x14ac:dyDescent="0.3">
      <c r="A2177" s="77"/>
      <c r="B2177" s="78"/>
      <c r="C2177" s="79" t="s">
        <v>6</v>
      </c>
      <c r="D2177" s="79" t="s">
        <v>7</v>
      </c>
      <c r="E2177" s="80" t="s">
        <v>8</v>
      </c>
      <c r="F2177" s="80" t="s">
        <v>8</v>
      </c>
      <c r="G2177" s="80" t="s">
        <v>8</v>
      </c>
      <c r="H2177" s="80" t="s">
        <v>8</v>
      </c>
      <c r="I2177" s="80" t="s">
        <v>8</v>
      </c>
      <c r="J2177" s="81"/>
      <c r="K2177" s="82"/>
      <c r="L2177" s="82"/>
      <c r="M2177" s="82"/>
      <c r="N2177" s="82"/>
      <c r="O2177" s="135"/>
      <c r="P2177" s="329" t="str">
        <f t="shared" ref="P2177:P2178" si="778">P2171</f>
        <v>ply</v>
      </c>
      <c r="Q2177" s="325"/>
      <c r="R2177" s="138"/>
      <c r="S2177" s="139"/>
      <c r="T2177" s="87" t="s">
        <v>10</v>
      </c>
      <c r="U2177" s="88" t="s">
        <v>35</v>
      </c>
      <c r="V2177" s="89">
        <f t="shared" si="775"/>
        <v>0</v>
      </c>
      <c r="W2177" s="90"/>
      <c r="X2177" s="91" t="str">
        <f>X2171</f>
        <v>Plynařské práce</v>
      </c>
      <c r="Y2177" s="92"/>
      <c r="Z2177" s="92"/>
      <c r="AA2177" s="92"/>
      <c r="AB2177" s="93" t="s">
        <v>10</v>
      </c>
      <c r="AC2177" s="94"/>
      <c r="AD2177" s="95"/>
      <c r="AE2177" s="97"/>
      <c r="AF2177" s="97"/>
      <c r="AG2177" s="97"/>
      <c r="AH2177" s="97"/>
      <c r="AI2177" s="97"/>
      <c r="AJ2177" s="98"/>
      <c r="AK2177" s="98"/>
      <c r="AL2177" s="140"/>
      <c r="AM2177" s="108"/>
      <c r="AN2177" s="141"/>
      <c r="AO2177" s="141"/>
      <c r="AP2177" s="103"/>
      <c r="AQ2177" s="104"/>
      <c r="AR2177" s="142"/>
      <c r="AS2177" s="143"/>
      <c r="AT2177" s="143"/>
      <c r="AU2177" s="144"/>
      <c r="AV2177" s="106"/>
      <c r="AW2177" s="107"/>
      <c r="AX2177" s="107"/>
    </row>
    <row r="2178" spans="1:50" ht="39.6" hidden="1" x14ac:dyDescent="0.3">
      <c r="A2178" s="108"/>
      <c r="B2178" s="109"/>
      <c r="C2178" s="110"/>
      <c r="D2178" s="110"/>
      <c r="E2178" s="111" t="s">
        <v>13</v>
      </c>
      <c r="F2178" s="111" t="s">
        <v>13</v>
      </c>
      <c r="G2178" s="111" t="s">
        <v>13</v>
      </c>
      <c r="H2178" s="111" t="s">
        <v>13</v>
      </c>
      <c r="I2178" s="111" t="s">
        <v>13</v>
      </c>
      <c r="J2178" s="112"/>
      <c r="K2178" s="110"/>
      <c r="L2178" s="110"/>
      <c r="M2178" s="110"/>
      <c r="N2178" s="110"/>
      <c r="O2178" s="113"/>
      <c r="P2178" s="331" t="str">
        <f t="shared" si="778"/>
        <v>ply</v>
      </c>
      <c r="Q2178" s="364">
        <f>Q2172</f>
        <v>0</v>
      </c>
      <c r="R2178" s="165" t="s">
        <v>14</v>
      </c>
      <c r="S2178" s="165" t="s">
        <v>15</v>
      </c>
      <c r="T2178" s="166" t="s">
        <v>16</v>
      </c>
      <c r="U2178" s="118" t="s">
        <v>35</v>
      </c>
      <c r="V2178" s="89">
        <f t="shared" si="775"/>
        <v>0</v>
      </c>
      <c r="W2178" s="118" t="s">
        <v>17</v>
      </c>
      <c r="X2178" s="167" t="s">
        <v>18</v>
      </c>
      <c r="Y2178" s="168" t="s">
        <v>19</v>
      </c>
      <c r="Z2178" s="26"/>
      <c r="AA2178" s="27"/>
      <c r="AB2178" s="169" t="s">
        <v>20</v>
      </c>
      <c r="AC2178" s="27"/>
      <c r="AD2178" s="170" t="s">
        <v>21</v>
      </c>
      <c r="AE2178" s="171" t="s">
        <v>33</v>
      </c>
      <c r="AF2178" s="27"/>
      <c r="AG2178" s="172" t="s">
        <v>23</v>
      </c>
      <c r="AH2178" s="173" t="s">
        <v>24</v>
      </c>
      <c r="AI2178" s="27"/>
      <c r="AJ2178" s="174" t="s">
        <v>25</v>
      </c>
      <c r="AK2178" s="26"/>
      <c r="AL2178" s="27"/>
      <c r="AM2178" s="175"/>
      <c r="AN2178" s="176" t="s">
        <v>26</v>
      </c>
      <c r="AO2178" s="27"/>
      <c r="AP2178" s="177" t="s">
        <v>27</v>
      </c>
      <c r="AQ2178" s="26"/>
      <c r="AR2178" s="27"/>
      <c r="AS2178" s="178" t="s">
        <v>28</v>
      </c>
      <c r="AT2178" s="27"/>
      <c r="AU2178" s="179"/>
      <c r="AV2178" s="132" t="s">
        <v>29</v>
      </c>
      <c r="AW2178" s="133" t="s">
        <v>30</v>
      </c>
      <c r="AX2178" s="134" t="s">
        <v>31</v>
      </c>
    </row>
    <row r="2179" spans="1:50" ht="17.25" hidden="1" customHeight="1" x14ac:dyDescent="0.3">
      <c r="A2179" s="180"/>
      <c r="B2179" s="181"/>
      <c r="C2179" s="215"/>
      <c r="D2179" s="186"/>
      <c r="E2179" s="184"/>
      <c r="F2179" s="185"/>
      <c r="G2179" s="186"/>
      <c r="H2179" s="186"/>
      <c r="I2179" s="187"/>
      <c r="J2179" s="188"/>
      <c r="K2179" s="216"/>
      <c r="L2179" s="186"/>
      <c r="M2179" s="186"/>
      <c r="N2179" s="187"/>
      <c r="O2179" s="191"/>
      <c r="P2179" s="483" t="s">
        <v>2311</v>
      </c>
      <c r="Q2179" s="218"/>
      <c r="R2179" s="194">
        <f>[1]Harmonogram!N50</f>
        <v>0</v>
      </c>
      <c r="S2179" s="194">
        <f>[1]Harmonogram!O50</f>
        <v>7</v>
      </c>
      <c r="T2179" s="195" t="s">
        <v>36</v>
      </c>
      <c r="U2179" s="196">
        <v>0</v>
      </c>
      <c r="V2179" s="89">
        <f t="shared" si="775"/>
        <v>0</v>
      </c>
      <c r="W2179" s="197"/>
      <c r="X2179" s="198" t="str">
        <f>[1]Harmonogram!K50</f>
        <v>plynaři - rozvody potrubí</v>
      </c>
      <c r="Y2179" s="199"/>
      <c r="Z2179" s="199"/>
      <c r="AA2179" s="200"/>
      <c r="AB2179" s="201"/>
      <c r="AC2179" s="201"/>
      <c r="AD2179" s="202"/>
      <c r="AE2179" s="202"/>
      <c r="AF2179" s="202"/>
      <c r="AG2179" s="202"/>
      <c r="AH2179" s="202"/>
      <c r="AI2179" s="202"/>
      <c r="AJ2179" s="201"/>
      <c r="AK2179" s="201"/>
      <c r="AL2179" s="333"/>
      <c r="AM2179" s="204"/>
      <c r="AN2179" s="205"/>
      <c r="AO2179" s="206"/>
      <c r="AP2179" s="207"/>
      <c r="AQ2179" s="208"/>
      <c r="AR2179" s="334"/>
      <c r="AS2179" s="335"/>
      <c r="AT2179" s="336"/>
      <c r="AU2179" s="211"/>
      <c r="AV2179" s="212"/>
      <c r="AW2179" s="212"/>
      <c r="AX2179" s="212"/>
    </row>
    <row r="2180" spans="1:50" ht="17.25" hidden="1" customHeight="1" x14ac:dyDescent="0.3">
      <c r="A2180" s="213"/>
      <c r="B2180" s="214"/>
      <c r="C2180" s="215"/>
      <c r="D2180" s="186"/>
      <c r="E2180" s="184"/>
      <c r="F2180" s="185"/>
      <c r="G2180" s="186"/>
      <c r="H2180" s="186"/>
      <c r="I2180" s="187"/>
      <c r="J2180" s="188"/>
      <c r="K2180" s="216"/>
      <c r="L2180" s="186"/>
      <c r="M2180" s="186"/>
      <c r="N2180" s="187"/>
      <c r="O2180" s="191"/>
      <c r="P2180" s="483" t="s">
        <v>2311</v>
      </c>
      <c r="Q2180" s="218"/>
      <c r="R2180" s="219">
        <f t="shared" ref="R2180:R2242" si="779">$R$2179</f>
        <v>0</v>
      </c>
      <c r="S2180" s="219">
        <f t="shared" ref="S2180:S2242" si="780">$S$2179</f>
        <v>7</v>
      </c>
      <c r="T2180" s="195"/>
      <c r="U2180" s="196">
        <v>4</v>
      </c>
      <c r="V2180" s="89">
        <f t="shared" si="775"/>
        <v>0</v>
      </c>
      <c r="W2180" s="220" t="s">
        <v>1499</v>
      </c>
      <c r="X2180" s="221" t="s">
        <v>1500</v>
      </c>
      <c r="Y2180" s="222" t="s">
        <v>43</v>
      </c>
      <c r="Z2180" s="199"/>
      <c r="AA2180" s="218"/>
      <c r="AB2180" s="223">
        <v>0</v>
      </c>
      <c r="AC2180" s="224" t="s">
        <v>146</v>
      </c>
      <c r="AD2180" s="225">
        <f t="shared" ref="AD2180:AD2242" si="781">ROUND(AV2180*(AW2180/60),0)</f>
        <v>72</v>
      </c>
      <c r="AE2180" s="226">
        <f>CEILING(AD2180+AD2180*'[1]Nastavení cen'!$J$17,1)</f>
        <v>106</v>
      </c>
      <c r="AF2180" s="226">
        <f t="shared" ref="AF2180:AF2242" si="782">(AB2180*AE2180)</f>
        <v>0</v>
      </c>
      <c r="AG2180" s="241"/>
      <c r="AH2180" s="242"/>
      <c r="AI2180" s="242"/>
      <c r="AJ2180" s="228">
        <f t="shared" ref="AJ2180:AJ2242" si="783">AE2180+AH2180</f>
        <v>106</v>
      </c>
      <c r="AK2180" s="218"/>
      <c r="AL2180" s="229">
        <f t="shared" ref="AL2180:AL2242" si="784">AF2180+AI2180</f>
        <v>0</v>
      </c>
      <c r="AM2180" s="204"/>
      <c r="AN2180" s="230" t="s">
        <v>41</v>
      </c>
      <c r="AO2180" s="231" t="s">
        <v>41</v>
      </c>
      <c r="AP2180" s="245" t="s">
        <v>41</v>
      </c>
      <c r="AQ2180" s="233" t="s">
        <v>41</v>
      </c>
      <c r="AR2180" s="234" t="s">
        <v>41</v>
      </c>
      <c r="AS2180" s="235"/>
      <c r="AT2180" s="236"/>
      <c r="AU2180" s="237"/>
      <c r="AV2180" s="238">
        <v>11</v>
      </c>
      <c r="AW2180" s="239">
        <f>'[1]Nastavení cen'!$H$17</f>
        <v>390</v>
      </c>
      <c r="AX2180" s="240"/>
    </row>
    <row r="2181" spans="1:50" ht="17.25" hidden="1" customHeight="1" x14ac:dyDescent="0.3">
      <c r="A2181" s="213"/>
      <c r="B2181" s="214"/>
      <c r="C2181" s="215"/>
      <c r="D2181" s="186"/>
      <c r="E2181" s="184"/>
      <c r="F2181" s="185"/>
      <c r="G2181" s="186"/>
      <c r="H2181" s="186"/>
      <c r="I2181" s="187"/>
      <c r="J2181" s="188"/>
      <c r="K2181" s="216"/>
      <c r="L2181" s="186"/>
      <c r="M2181" s="186"/>
      <c r="N2181" s="187"/>
      <c r="O2181" s="191"/>
      <c r="P2181" s="483" t="s">
        <v>2311</v>
      </c>
      <c r="Q2181" s="218"/>
      <c r="R2181" s="219">
        <f t="shared" si="779"/>
        <v>0</v>
      </c>
      <c r="S2181" s="219">
        <f t="shared" si="780"/>
        <v>7</v>
      </c>
      <c r="T2181" s="195"/>
      <c r="U2181" s="196">
        <v>4</v>
      </c>
      <c r="V2181" s="89">
        <f t="shared" si="775"/>
        <v>0</v>
      </c>
      <c r="W2181" s="220" t="s">
        <v>1499</v>
      </c>
      <c r="X2181" s="221" t="s">
        <v>1501</v>
      </c>
      <c r="Y2181" s="222" t="s">
        <v>43</v>
      </c>
      <c r="Z2181" s="199"/>
      <c r="AA2181" s="218"/>
      <c r="AB2181" s="223">
        <v>0</v>
      </c>
      <c r="AC2181" s="224" t="s">
        <v>146</v>
      </c>
      <c r="AD2181" s="225">
        <f t="shared" si="781"/>
        <v>111</v>
      </c>
      <c r="AE2181" s="226">
        <f>CEILING(AD2181+AD2181*'[1]Nastavení cen'!$J$17,1)</f>
        <v>163</v>
      </c>
      <c r="AF2181" s="226">
        <f t="shared" si="782"/>
        <v>0</v>
      </c>
      <c r="AG2181" s="241"/>
      <c r="AH2181" s="242"/>
      <c r="AI2181" s="242"/>
      <c r="AJ2181" s="228">
        <f t="shared" si="783"/>
        <v>163</v>
      </c>
      <c r="AK2181" s="218"/>
      <c r="AL2181" s="229">
        <f t="shared" si="784"/>
        <v>0</v>
      </c>
      <c r="AM2181" s="204"/>
      <c r="AN2181" s="230" t="s">
        <v>41</v>
      </c>
      <c r="AO2181" s="231" t="s">
        <v>41</v>
      </c>
      <c r="AP2181" s="245" t="s">
        <v>41</v>
      </c>
      <c r="AQ2181" s="233" t="s">
        <v>41</v>
      </c>
      <c r="AR2181" s="234" t="s">
        <v>41</v>
      </c>
      <c r="AS2181" s="235"/>
      <c r="AT2181" s="236"/>
      <c r="AU2181" s="237"/>
      <c r="AV2181" s="238">
        <v>17</v>
      </c>
      <c r="AW2181" s="239">
        <f>'[1]Nastavení cen'!$H$17</f>
        <v>390</v>
      </c>
      <c r="AX2181" s="240"/>
    </row>
    <row r="2182" spans="1:50" ht="17.25" hidden="1" customHeight="1" x14ac:dyDescent="0.3">
      <c r="A2182" s="213"/>
      <c r="B2182" s="214"/>
      <c r="C2182" s="215"/>
      <c r="D2182" s="186"/>
      <c r="E2182" s="184"/>
      <c r="F2182" s="185"/>
      <c r="G2182" s="186"/>
      <c r="H2182" s="186"/>
      <c r="I2182" s="187"/>
      <c r="J2182" s="188"/>
      <c r="K2182" s="216"/>
      <c r="L2182" s="186"/>
      <c r="M2182" s="186"/>
      <c r="N2182" s="187"/>
      <c r="O2182" s="191"/>
      <c r="P2182" s="483" t="s">
        <v>2311</v>
      </c>
      <c r="Q2182" s="218"/>
      <c r="R2182" s="219">
        <f t="shared" si="779"/>
        <v>0</v>
      </c>
      <c r="S2182" s="219">
        <f t="shared" si="780"/>
        <v>7</v>
      </c>
      <c r="T2182" s="195"/>
      <c r="U2182" s="196">
        <v>4</v>
      </c>
      <c r="V2182" s="89">
        <f t="shared" si="775"/>
        <v>0</v>
      </c>
      <c r="W2182" s="220" t="s">
        <v>1499</v>
      </c>
      <c r="X2182" s="221" t="s">
        <v>2313</v>
      </c>
      <c r="Y2182" s="222" t="s">
        <v>43</v>
      </c>
      <c r="Z2182" s="199"/>
      <c r="AA2182" s="218"/>
      <c r="AB2182" s="223">
        <v>0</v>
      </c>
      <c r="AC2182" s="224" t="s">
        <v>146</v>
      </c>
      <c r="AD2182" s="225">
        <f t="shared" si="781"/>
        <v>137</v>
      </c>
      <c r="AE2182" s="226">
        <f>CEILING(AD2182+AD2182*'[1]Nastavení cen'!$J$17,1)</f>
        <v>201</v>
      </c>
      <c r="AF2182" s="226">
        <f t="shared" si="782"/>
        <v>0</v>
      </c>
      <c r="AG2182" s="241"/>
      <c r="AH2182" s="242"/>
      <c r="AI2182" s="242"/>
      <c r="AJ2182" s="228">
        <f t="shared" si="783"/>
        <v>201</v>
      </c>
      <c r="AK2182" s="218"/>
      <c r="AL2182" s="229">
        <f t="shared" si="784"/>
        <v>0</v>
      </c>
      <c r="AM2182" s="204"/>
      <c r="AN2182" s="230" t="s">
        <v>41</v>
      </c>
      <c r="AO2182" s="231" t="s">
        <v>41</v>
      </c>
      <c r="AP2182" s="245" t="s">
        <v>41</v>
      </c>
      <c r="AQ2182" s="233" t="s">
        <v>41</v>
      </c>
      <c r="AR2182" s="234" t="s">
        <v>41</v>
      </c>
      <c r="AS2182" s="235"/>
      <c r="AT2182" s="236"/>
      <c r="AU2182" s="237"/>
      <c r="AV2182" s="238">
        <v>21</v>
      </c>
      <c r="AW2182" s="239">
        <f>'[1]Nastavení cen'!$H$17</f>
        <v>390</v>
      </c>
      <c r="AX2182" s="240"/>
    </row>
    <row r="2183" spans="1:50" ht="17.25" hidden="1" customHeight="1" x14ac:dyDescent="0.3">
      <c r="A2183" s="213"/>
      <c r="B2183" s="214"/>
      <c r="C2183" s="215"/>
      <c r="D2183" s="186"/>
      <c r="E2183" s="184"/>
      <c r="F2183" s="185"/>
      <c r="G2183" s="186"/>
      <c r="H2183" s="186"/>
      <c r="I2183" s="187"/>
      <c r="J2183" s="188"/>
      <c r="K2183" s="216"/>
      <c r="L2183" s="186"/>
      <c r="M2183" s="186"/>
      <c r="N2183" s="187"/>
      <c r="O2183" s="191"/>
      <c r="P2183" s="483" t="s">
        <v>2311</v>
      </c>
      <c r="Q2183" s="218"/>
      <c r="R2183" s="219">
        <f t="shared" si="779"/>
        <v>0</v>
      </c>
      <c r="S2183" s="219">
        <f t="shared" si="780"/>
        <v>7</v>
      </c>
      <c r="T2183" s="195"/>
      <c r="U2183" s="196">
        <v>4</v>
      </c>
      <c r="V2183" s="89">
        <f t="shared" si="775"/>
        <v>0</v>
      </c>
      <c r="W2183" s="220" t="s">
        <v>1504</v>
      </c>
      <c r="X2183" s="221" t="s">
        <v>1505</v>
      </c>
      <c r="Y2183" s="222" t="s">
        <v>43</v>
      </c>
      <c r="Z2183" s="199"/>
      <c r="AA2183" s="218"/>
      <c r="AB2183" s="223">
        <v>0</v>
      </c>
      <c r="AC2183" s="224" t="s">
        <v>146</v>
      </c>
      <c r="AD2183" s="225">
        <f t="shared" si="781"/>
        <v>78</v>
      </c>
      <c r="AE2183" s="226">
        <f>CEILING(AD2183+AD2183*'[1]Nastavení cen'!$J$17,1)</f>
        <v>114</v>
      </c>
      <c r="AF2183" s="226">
        <f t="shared" si="782"/>
        <v>0</v>
      </c>
      <c r="AG2183" s="241"/>
      <c r="AH2183" s="242"/>
      <c r="AI2183" s="242"/>
      <c r="AJ2183" s="228">
        <f t="shared" si="783"/>
        <v>114</v>
      </c>
      <c r="AK2183" s="218"/>
      <c r="AL2183" s="229">
        <f t="shared" si="784"/>
        <v>0</v>
      </c>
      <c r="AM2183" s="204"/>
      <c r="AN2183" s="230" t="s">
        <v>41</v>
      </c>
      <c r="AO2183" s="231" t="s">
        <v>41</v>
      </c>
      <c r="AP2183" s="245" t="s">
        <v>41</v>
      </c>
      <c r="AQ2183" s="233" t="s">
        <v>41</v>
      </c>
      <c r="AR2183" s="234" t="s">
        <v>41</v>
      </c>
      <c r="AS2183" s="235"/>
      <c r="AT2183" s="236"/>
      <c r="AU2183" s="237"/>
      <c r="AV2183" s="238">
        <v>12</v>
      </c>
      <c r="AW2183" s="239">
        <f>'[1]Nastavení cen'!$H$17</f>
        <v>390</v>
      </c>
      <c r="AX2183" s="240"/>
    </row>
    <row r="2184" spans="1:50" ht="17.25" hidden="1" customHeight="1" x14ac:dyDescent="0.3">
      <c r="A2184" s="213"/>
      <c r="B2184" s="214"/>
      <c r="C2184" s="215"/>
      <c r="D2184" s="186"/>
      <c r="E2184" s="184"/>
      <c r="F2184" s="185"/>
      <c r="G2184" s="186"/>
      <c r="H2184" s="186"/>
      <c r="I2184" s="187"/>
      <c r="J2184" s="188"/>
      <c r="K2184" s="216"/>
      <c r="L2184" s="186"/>
      <c r="M2184" s="186"/>
      <c r="N2184" s="187"/>
      <c r="O2184" s="191"/>
      <c r="P2184" s="483" t="s">
        <v>2311</v>
      </c>
      <c r="Q2184" s="218"/>
      <c r="R2184" s="219">
        <f t="shared" si="779"/>
        <v>0</v>
      </c>
      <c r="S2184" s="219">
        <f t="shared" si="780"/>
        <v>7</v>
      </c>
      <c r="T2184" s="195"/>
      <c r="U2184" s="196">
        <v>4</v>
      </c>
      <c r="V2184" s="89">
        <f t="shared" si="775"/>
        <v>0</v>
      </c>
      <c r="W2184" s="220" t="s">
        <v>1504</v>
      </c>
      <c r="X2184" s="221" t="s">
        <v>1506</v>
      </c>
      <c r="Y2184" s="222" t="s">
        <v>43</v>
      </c>
      <c r="Z2184" s="199"/>
      <c r="AA2184" s="218"/>
      <c r="AB2184" s="223">
        <v>0</v>
      </c>
      <c r="AC2184" s="224" t="s">
        <v>146</v>
      </c>
      <c r="AD2184" s="225">
        <f t="shared" si="781"/>
        <v>137</v>
      </c>
      <c r="AE2184" s="226">
        <f>CEILING(AD2184+AD2184*'[1]Nastavení cen'!$J$17,1)</f>
        <v>201</v>
      </c>
      <c r="AF2184" s="226">
        <f t="shared" si="782"/>
        <v>0</v>
      </c>
      <c r="AG2184" s="241"/>
      <c r="AH2184" s="242"/>
      <c r="AI2184" s="242"/>
      <c r="AJ2184" s="228">
        <f t="shared" si="783"/>
        <v>201</v>
      </c>
      <c r="AK2184" s="218"/>
      <c r="AL2184" s="229">
        <f t="shared" si="784"/>
        <v>0</v>
      </c>
      <c r="AM2184" s="204"/>
      <c r="AN2184" s="230" t="s">
        <v>41</v>
      </c>
      <c r="AO2184" s="231" t="s">
        <v>41</v>
      </c>
      <c r="AP2184" s="245" t="s">
        <v>41</v>
      </c>
      <c r="AQ2184" s="233" t="s">
        <v>41</v>
      </c>
      <c r="AR2184" s="234" t="s">
        <v>41</v>
      </c>
      <c r="AS2184" s="235"/>
      <c r="AT2184" s="236"/>
      <c r="AU2184" s="237"/>
      <c r="AV2184" s="238">
        <v>21</v>
      </c>
      <c r="AW2184" s="239">
        <f>'[1]Nastavení cen'!$H$17</f>
        <v>390</v>
      </c>
      <c r="AX2184" s="240"/>
    </row>
    <row r="2185" spans="1:50" ht="17.25" hidden="1" customHeight="1" x14ac:dyDescent="0.3">
      <c r="A2185" s="213"/>
      <c r="B2185" s="214"/>
      <c r="C2185" s="215"/>
      <c r="D2185" s="186"/>
      <c r="E2185" s="184"/>
      <c r="F2185" s="185"/>
      <c r="G2185" s="186"/>
      <c r="H2185" s="186"/>
      <c r="I2185" s="187"/>
      <c r="J2185" s="188"/>
      <c r="K2185" s="216"/>
      <c r="L2185" s="186"/>
      <c r="M2185" s="186"/>
      <c r="N2185" s="187"/>
      <c r="O2185" s="191"/>
      <c r="P2185" s="483" t="s">
        <v>2311</v>
      </c>
      <c r="Q2185" s="218"/>
      <c r="R2185" s="219">
        <f t="shared" si="779"/>
        <v>0</v>
      </c>
      <c r="S2185" s="219">
        <f t="shared" si="780"/>
        <v>7</v>
      </c>
      <c r="T2185" s="195"/>
      <c r="U2185" s="196">
        <v>4</v>
      </c>
      <c r="V2185" s="89">
        <f t="shared" si="775"/>
        <v>0</v>
      </c>
      <c r="W2185" s="220" t="s">
        <v>1504</v>
      </c>
      <c r="X2185" s="221" t="s">
        <v>2044</v>
      </c>
      <c r="Y2185" s="222" t="s">
        <v>43</v>
      </c>
      <c r="Z2185" s="199"/>
      <c r="AA2185" s="218"/>
      <c r="AB2185" s="223">
        <v>0</v>
      </c>
      <c r="AC2185" s="224" t="s">
        <v>146</v>
      </c>
      <c r="AD2185" s="225">
        <f t="shared" si="781"/>
        <v>150</v>
      </c>
      <c r="AE2185" s="226">
        <f>CEILING(AD2185+AD2185*'[1]Nastavení cen'!$J$17,1)</f>
        <v>219</v>
      </c>
      <c r="AF2185" s="226">
        <f t="shared" si="782"/>
        <v>0</v>
      </c>
      <c r="AG2185" s="241"/>
      <c r="AH2185" s="242"/>
      <c r="AI2185" s="242"/>
      <c r="AJ2185" s="228">
        <f t="shared" si="783"/>
        <v>219</v>
      </c>
      <c r="AK2185" s="218"/>
      <c r="AL2185" s="229">
        <f t="shared" si="784"/>
        <v>0</v>
      </c>
      <c r="AM2185" s="204"/>
      <c r="AN2185" s="230" t="s">
        <v>41</v>
      </c>
      <c r="AO2185" s="231" t="s">
        <v>41</v>
      </c>
      <c r="AP2185" s="245" t="s">
        <v>41</v>
      </c>
      <c r="AQ2185" s="233" t="s">
        <v>41</v>
      </c>
      <c r="AR2185" s="234" t="s">
        <v>41</v>
      </c>
      <c r="AS2185" s="235"/>
      <c r="AT2185" s="236"/>
      <c r="AU2185" s="237"/>
      <c r="AV2185" s="238">
        <v>23</v>
      </c>
      <c r="AW2185" s="239">
        <f>'[1]Nastavení cen'!$H$17</f>
        <v>390</v>
      </c>
      <c r="AX2185" s="240"/>
    </row>
    <row r="2186" spans="1:50" ht="17.25" hidden="1" customHeight="1" x14ac:dyDescent="0.3">
      <c r="A2186" s="213"/>
      <c r="B2186" s="214"/>
      <c r="C2186" s="215"/>
      <c r="D2186" s="186"/>
      <c r="E2186" s="184"/>
      <c r="F2186" s="185"/>
      <c r="G2186" s="186"/>
      <c r="H2186" s="186"/>
      <c r="I2186" s="187"/>
      <c r="J2186" s="188"/>
      <c r="K2186" s="216"/>
      <c r="L2186" s="186"/>
      <c r="M2186" s="186"/>
      <c r="N2186" s="187"/>
      <c r="O2186" s="191"/>
      <c r="P2186" s="483" t="s">
        <v>2311</v>
      </c>
      <c r="Q2186" s="218"/>
      <c r="R2186" s="219">
        <f t="shared" si="779"/>
        <v>0</v>
      </c>
      <c r="S2186" s="219">
        <f t="shared" si="780"/>
        <v>7</v>
      </c>
      <c r="T2186" s="195"/>
      <c r="U2186" s="196">
        <v>4</v>
      </c>
      <c r="V2186" s="89">
        <f t="shared" si="775"/>
        <v>0</v>
      </c>
      <c r="W2186" s="220" t="s">
        <v>2045</v>
      </c>
      <c r="X2186" s="221" t="s">
        <v>2046</v>
      </c>
      <c r="Y2186" s="222" t="s">
        <v>43</v>
      </c>
      <c r="Z2186" s="199"/>
      <c r="AA2186" s="218"/>
      <c r="AB2186" s="223">
        <v>0</v>
      </c>
      <c r="AC2186" s="224" t="s">
        <v>146</v>
      </c>
      <c r="AD2186" s="225">
        <f t="shared" si="781"/>
        <v>137</v>
      </c>
      <c r="AE2186" s="226">
        <f>CEILING(AD2186+AD2186*'[1]Nastavení cen'!$J$17,1)</f>
        <v>201</v>
      </c>
      <c r="AF2186" s="226">
        <f t="shared" si="782"/>
        <v>0</v>
      </c>
      <c r="AG2186" s="241"/>
      <c r="AH2186" s="242"/>
      <c r="AI2186" s="242"/>
      <c r="AJ2186" s="228">
        <f t="shared" si="783"/>
        <v>201</v>
      </c>
      <c r="AK2186" s="218"/>
      <c r="AL2186" s="229">
        <f t="shared" si="784"/>
        <v>0</v>
      </c>
      <c r="AM2186" s="204"/>
      <c r="AN2186" s="230" t="s">
        <v>41</v>
      </c>
      <c r="AO2186" s="231" t="s">
        <v>41</v>
      </c>
      <c r="AP2186" s="245" t="s">
        <v>41</v>
      </c>
      <c r="AQ2186" s="233" t="s">
        <v>41</v>
      </c>
      <c r="AR2186" s="234" t="s">
        <v>41</v>
      </c>
      <c r="AS2186" s="235"/>
      <c r="AT2186" s="236"/>
      <c r="AU2186" s="237"/>
      <c r="AV2186" s="238">
        <v>21</v>
      </c>
      <c r="AW2186" s="239">
        <f>'[1]Nastavení cen'!$H$17</f>
        <v>390</v>
      </c>
      <c r="AX2186" s="240"/>
    </row>
    <row r="2187" spans="1:50" ht="17.25" hidden="1" customHeight="1" x14ac:dyDescent="0.3">
      <c r="A2187" s="213"/>
      <c r="B2187" s="214"/>
      <c r="C2187" s="215"/>
      <c r="D2187" s="186"/>
      <c r="E2187" s="184"/>
      <c r="F2187" s="185"/>
      <c r="G2187" s="186"/>
      <c r="H2187" s="186"/>
      <c r="I2187" s="187"/>
      <c r="J2187" s="188"/>
      <c r="K2187" s="216"/>
      <c r="L2187" s="186"/>
      <c r="M2187" s="186"/>
      <c r="N2187" s="187"/>
      <c r="O2187" s="191"/>
      <c r="P2187" s="483" t="s">
        <v>2311</v>
      </c>
      <c r="Q2187" s="218"/>
      <c r="R2187" s="219">
        <f t="shared" si="779"/>
        <v>0</v>
      </c>
      <c r="S2187" s="219">
        <f t="shared" si="780"/>
        <v>7</v>
      </c>
      <c r="T2187" s="195"/>
      <c r="U2187" s="196">
        <v>4</v>
      </c>
      <c r="V2187" s="89">
        <f t="shared" si="775"/>
        <v>0</v>
      </c>
      <c r="W2187" s="220" t="s">
        <v>2045</v>
      </c>
      <c r="X2187" s="221" t="s">
        <v>2047</v>
      </c>
      <c r="Y2187" s="222" t="s">
        <v>43</v>
      </c>
      <c r="Z2187" s="199"/>
      <c r="AA2187" s="218"/>
      <c r="AB2187" s="223">
        <v>0</v>
      </c>
      <c r="AC2187" s="224" t="s">
        <v>146</v>
      </c>
      <c r="AD2187" s="225">
        <f t="shared" si="781"/>
        <v>208</v>
      </c>
      <c r="AE2187" s="226">
        <f>CEILING(AD2187+AD2187*'[1]Nastavení cen'!$J$17,1)</f>
        <v>304</v>
      </c>
      <c r="AF2187" s="226">
        <f t="shared" si="782"/>
        <v>0</v>
      </c>
      <c r="AG2187" s="241"/>
      <c r="AH2187" s="242"/>
      <c r="AI2187" s="242"/>
      <c r="AJ2187" s="228">
        <f t="shared" si="783"/>
        <v>304</v>
      </c>
      <c r="AK2187" s="218"/>
      <c r="AL2187" s="229">
        <f t="shared" si="784"/>
        <v>0</v>
      </c>
      <c r="AM2187" s="204"/>
      <c r="AN2187" s="230" t="s">
        <v>41</v>
      </c>
      <c r="AO2187" s="231" t="s">
        <v>41</v>
      </c>
      <c r="AP2187" s="245" t="s">
        <v>41</v>
      </c>
      <c r="AQ2187" s="233" t="s">
        <v>41</v>
      </c>
      <c r="AR2187" s="234" t="s">
        <v>41</v>
      </c>
      <c r="AS2187" s="235"/>
      <c r="AT2187" s="236"/>
      <c r="AU2187" s="237"/>
      <c r="AV2187" s="238">
        <v>32</v>
      </c>
      <c r="AW2187" s="239">
        <f>'[1]Nastavení cen'!$H$17</f>
        <v>390</v>
      </c>
      <c r="AX2187" s="240"/>
    </row>
    <row r="2188" spans="1:50" ht="17.25" hidden="1" customHeight="1" x14ac:dyDescent="0.3">
      <c r="A2188" s="213"/>
      <c r="B2188" s="214"/>
      <c r="C2188" s="215"/>
      <c r="D2188" s="186"/>
      <c r="E2188" s="184"/>
      <c r="F2188" s="185"/>
      <c r="G2188" s="186"/>
      <c r="H2188" s="186"/>
      <c r="I2188" s="187"/>
      <c r="J2188" s="188"/>
      <c r="K2188" s="216"/>
      <c r="L2188" s="186"/>
      <c r="M2188" s="186"/>
      <c r="N2188" s="187"/>
      <c r="O2188" s="191"/>
      <c r="P2188" s="483" t="s">
        <v>2311</v>
      </c>
      <c r="Q2188" s="218"/>
      <c r="R2188" s="219">
        <f t="shared" si="779"/>
        <v>0</v>
      </c>
      <c r="S2188" s="219">
        <f t="shared" si="780"/>
        <v>7</v>
      </c>
      <c r="T2188" s="195"/>
      <c r="U2188" s="196">
        <v>4</v>
      </c>
      <c r="V2188" s="89">
        <f t="shared" si="775"/>
        <v>0</v>
      </c>
      <c r="W2188" s="220" t="s">
        <v>2045</v>
      </c>
      <c r="X2188" s="221" t="s">
        <v>2048</v>
      </c>
      <c r="Y2188" s="222" t="s">
        <v>43</v>
      </c>
      <c r="Z2188" s="199"/>
      <c r="AA2188" s="218"/>
      <c r="AB2188" s="223">
        <v>0</v>
      </c>
      <c r="AC2188" s="224" t="s">
        <v>146</v>
      </c>
      <c r="AD2188" s="225">
        <f t="shared" si="781"/>
        <v>273</v>
      </c>
      <c r="AE2188" s="226">
        <f>CEILING(AD2188+AD2188*'[1]Nastavení cen'!$J$17,1)</f>
        <v>399</v>
      </c>
      <c r="AF2188" s="226">
        <f t="shared" si="782"/>
        <v>0</v>
      </c>
      <c r="AG2188" s="241"/>
      <c r="AH2188" s="242"/>
      <c r="AI2188" s="242"/>
      <c r="AJ2188" s="228">
        <f t="shared" si="783"/>
        <v>399</v>
      </c>
      <c r="AK2188" s="218"/>
      <c r="AL2188" s="229">
        <f t="shared" si="784"/>
        <v>0</v>
      </c>
      <c r="AM2188" s="204"/>
      <c r="AN2188" s="230" t="s">
        <v>41</v>
      </c>
      <c r="AO2188" s="231" t="s">
        <v>41</v>
      </c>
      <c r="AP2188" s="245" t="s">
        <v>41</v>
      </c>
      <c r="AQ2188" s="233" t="s">
        <v>41</v>
      </c>
      <c r="AR2188" s="234" t="s">
        <v>41</v>
      </c>
      <c r="AS2188" s="235"/>
      <c r="AT2188" s="236"/>
      <c r="AU2188" s="237"/>
      <c r="AV2188" s="238">
        <v>42</v>
      </c>
      <c r="AW2188" s="239">
        <f>'[1]Nastavení cen'!$H$17</f>
        <v>390</v>
      </c>
      <c r="AX2188" s="240"/>
    </row>
    <row r="2189" spans="1:50" ht="17.25" hidden="1" customHeight="1" x14ac:dyDescent="0.3">
      <c r="A2189" s="213"/>
      <c r="B2189" s="214"/>
      <c r="C2189" s="215"/>
      <c r="D2189" s="186"/>
      <c r="E2189" s="184"/>
      <c r="F2189" s="185"/>
      <c r="G2189" s="186"/>
      <c r="H2189" s="186"/>
      <c r="I2189" s="187"/>
      <c r="J2189" s="188"/>
      <c r="K2189" s="216"/>
      <c r="L2189" s="186"/>
      <c r="M2189" s="186"/>
      <c r="N2189" s="187"/>
      <c r="O2189" s="191"/>
      <c r="P2189" s="483" t="s">
        <v>2311</v>
      </c>
      <c r="Q2189" s="218"/>
      <c r="R2189" s="219">
        <f t="shared" si="779"/>
        <v>0</v>
      </c>
      <c r="S2189" s="219">
        <f t="shared" si="780"/>
        <v>7</v>
      </c>
      <c r="T2189" s="195"/>
      <c r="U2189" s="196">
        <v>4</v>
      </c>
      <c r="V2189" s="89">
        <f t="shared" si="775"/>
        <v>0</v>
      </c>
      <c r="W2189" s="220" t="s">
        <v>2314</v>
      </c>
      <c r="X2189" s="221" t="s">
        <v>2315</v>
      </c>
      <c r="Y2189" s="222" t="s">
        <v>43</v>
      </c>
      <c r="Z2189" s="199"/>
      <c r="AA2189" s="218"/>
      <c r="AB2189" s="223">
        <v>0</v>
      </c>
      <c r="AC2189" s="224" t="s">
        <v>40</v>
      </c>
      <c r="AD2189" s="225">
        <f t="shared" si="781"/>
        <v>59</v>
      </c>
      <c r="AE2189" s="226">
        <f>CEILING(AD2189+AD2189*'[1]Nastavení cen'!$J$17,1)</f>
        <v>87</v>
      </c>
      <c r="AF2189" s="226">
        <f t="shared" si="782"/>
        <v>0</v>
      </c>
      <c r="AG2189" s="241"/>
      <c r="AH2189" s="242"/>
      <c r="AI2189" s="242"/>
      <c r="AJ2189" s="228">
        <f t="shared" si="783"/>
        <v>87</v>
      </c>
      <c r="AK2189" s="218"/>
      <c r="AL2189" s="229">
        <f t="shared" si="784"/>
        <v>0</v>
      </c>
      <c r="AM2189" s="204"/>
      <c r="AN2189" s="230" t="s">
        <v>41</v>
      </c>
      <c r="AO2189" s="231" t="s">
        <v>41</v>
      </c>
      <c r="AP2189" s="245" t="s">
        <v>41</v>
      </c>
      <c r="AQ2189" s="233" t="s">
        <v>41</v>
      </c>
      <c r="AR2189" s="234" t="s">
        <v>41</v>
      </c>
      <c r="AS2189" s="235"/>
      <c r="AT2189" s="236"/>
      <c r="AU2189" s="237"/>
      <c r="AV2189" s="238">
        <v>9</v>
      </c>
      <c r="AW2189" s="239">
        <f>'[1]Nastavení cen'!$H$17</f>
        <v>390</v>
      </c>
      <c r="AX2189" s="240"/>
    </row>
    <row r="2190" spans="1:50" ht="17.25" hidden="1" customHeight="1" x14ac:dyDescent="0.3">
      <c r="A2190" s="213"/>
      <c r="B2190" s="214"/>
      <c r="C2190" s="215"/>
      <c r="D2190" s="186"/>
      <c r="E2190" s="184"/>
      <c r="F2190" s="185"/>
      <c r="G2190" s="186"/>
      <c r="H2190" s="186"/>
      <c r="I2190" s="187"/>
      <c r="J2190" s="188"/>
      <c r="K2190" s="216"/>
      <c r="L2190" s="186"/>
      <c r="M2190" s="186"/>
      <c r="N2190" s="187"/>
      <c r="O2190" s="191"/>
      <c r="P2190" s="483" t="s">
        <v>2311</v>
      </c>
      <c r="Q2190" s="218"/>
      <c r="R2190" s="219">
        <f t="shared" si="779"/>
        <v>0</v>
      </c>
      <c r="S2190" s="219">
        <f t="shared" si="780"/>
        <v>7</v>
      </c>
      <c r="T2190" s="195"/>
      <c r="U2190" s="196">
        <v>1</v>
      </c>
      <c r="V2190" s="89">
        <f t="shared" si="775"/>
        <v>0</v>
      </c>
      <c r="W2190" s="220" t="s">
        <v>2084</v>
      </c>
      <c r="X2190" s="221" t="s">
        <v>2316</v>
      </c>
      <c r="Y2190" s="222" t="s">
        <v>2317</v>
      </c>
      <c r="Z2190" s="199"/>
      <c r="AA2190" s="199"/>
      <c r="AB2190" s="223">
        <v>0</v>
      </c>
      <c r="AC2190" s="224" t="s">
        <v>146</v>
      </c>
      <c r="AD2190" s="225">
        <f t="shared" si="781"/>
        <v>137</v>
      </c>
      <c r="AE2190" s="226">
        <f>CEILING(AD2190+AD2190*'[1]Nastavení cen'!$J$17,1)</f>
        <v>201</v>
      </c>
      <c r="AF2190" s="226">
        <f t="shared" si="782"/>
        <v>0</v>
      </c>
      <c r="AG2190" s="241">
        <f>CEILING(AX2190+(AX2190*'[1]Nastavení cen'!$G$17),1)</f>
        <v>363</v>
      </c>
      <c r="AH2190" s="242">
        <f>CEILING(AG2190*'[1]Nastavení cen'!$K$17,1)+AG2190</f>
        <v>472</v>
      </c>
      <c r="AI2190" s="242">
        <f t="shared" ref="AI2190:AI2207" si="785">(AB2190*AH2190)</f>
        <v>0</v>
      </c>
      <c r="AJ2190" s="228">
        <f t="shared" si="783"/>
        <v>673</v>
      </c>
      <c r="AK2190" s="218"/>
      <c r="AL2190" s="229">
        <f t="shared" si="784"/>
        <v>0</v>
      </c>
      <c r="AM2190" s="204"/>
      <c r="AN2190" s="230">
        <v>1.4</v>
      </c>
      <c r="AO2190" s="231">
        <f t="shared" ref="AO2190:AO2207" si="786">AB2190*AN2190</f>
        <v>0</v>
      </c>
      <c r="AP2190" s="232">
        <v>0.05</v>
      </c>
      <c r="AQ2190" s="233" t="s">
        <v>41</v>
      </c>
      <c r="AR2190" s="234">
        <f t="shared" ref="AR2190:AR2207" si="787">AO2190*AP2190</f>
        <v>0</v>
      </c>
      <c r="AS2190" s="235"/>
      <c r="AT2190" s="236"/>
      <c r="AU2190" s="237"/>
      <c r="AV2190" s="238">
        <v>21</v>
      </c>
      <c r="AW2190" s="239">
        <f>'[1]Nastavení cen'!$H$17</f>
        <v>390</v>
      </c>
      <c r="AX2190" s="240">
        <v>363</v>
      </c>
    </row>
    <row r="2191" spans="1:50" ht="17.25" hidden="1" customHeight="1" x14ac:dyDescent="0.3">
      <c r="A2191" s="213"/>
      <c r="B2191" s="214"/>
      <c r="C2191" s="215"/>
      <c r="D2191" s="186"/>
      <c r="E2191" s="184"/>
      <c r="F2191" s="185"/>
      <c r="G2191" s="186"/>
      <c r="H2191" s="186"/>
      <c r="I2191" s="187"/>
      <c r="J2191" s="188"/>
      <c r="K2191" s="216"/>
      <c r="L2191" s="186"/>
      <c r="M2191" s="186"/>
      <c r="N2191" s="187"/>
      <c r="O2191" s="191"/>
      <c r="P2191" s="483" t="s">
        <v>2311</v>
      </c>
      <c r="Q2191" s="218"/>
      <c r="R2191" s="219">
        <f t="shared" si="779"/>
        <v>0</v>
      </c>
      <c r="S2191" s="219">
        <f t="shared" si="780"/>
        <v>7</v>
      </c>
      <c r="T2191" s="195"/>
      <c r="U2191" s="196">
        <v>1</v>
      </c>
      <c r="V2191" s="89">
        <f t="shared" si="775"/>
        <v>0</v>
      </c>
      <c r="W2191" s="220" t="s">
        <v>2084</v>
      </c>
      <c r="X2191" s="221" t="s">
        <v>2318</v>
      </c>
      <c r="Y2191" s="222" t="s">
        <v>2319</v>
      </c>
      <c r="Z2191" s="199"/>
      <c r="AA2191" s="199"/>
      <c r="AB2191" s="223">
        <v>0</v>
      </c>
      <c r="AC2191" s="224" t="s">
        <v>40</v>
      </c>
      <c r="AD2191" s="225">
        <f t="shared" si="781"/>
        <v>182</v>
      </c>
      <c r="AE2191" s="226">
        <f>CEILING(AD2191+AD2191*'[1]Nastavení cen'!$J$17,1)</f>
        <v>266</v>
      </c>
      <c r="AF2191" s="226">
        <f t="shared" si="782"/>
        <v>0</v>
      </c>
      <c r="AG2191" s="241">
        <f>CEILING(AX2191+(AX2191*'[1]Nastavení cen'!$G$17),1)</f>
        <v>352</v>
      </c>
      <c r="AH2191" s="242">
        <f>CEILING(AG2191*'[1]Nastavení cen'!$K$17,1)+AG2191</f>
        <v>458</v>
      </c>
      <c r="AI2191" s="242">
        <f t="shared" si="785"/>
        <v>0</v>
      </c>
      <c r="AJ2191" s="228">
        <f t="shared" si="783"/>
        <v>724</v>
      </c>
      <c r="AK2191" s="218"/>
      <c r="AL2191" s="229">
        <f t="shared" si="784"/>
        <v>0</v>
      </c>
      <c r="AM2191" s="204"/>
      <c r="AN2191" s="230">
        <v>0.15</v>
      </c>
      <c r="AO2191" s="231">
        <f t="shared" si="786"/>
        <v>0</v>
      </c>
      <c r="AP2191" s="232">
        <v>0.05</v>
      </c>
      <c r="AQ2191" s="233" t="s">
        <v>41</v>
      </c>
      <c r="AR2191" s="234">
        <f t="shared" si="787"/>
        <v>0</v>
      </c>
      <c r="AS2191" s="235"/>
      <c r="AT2191" s="236"/>
      <c r="AU2191" s="237"/>
      <c r="AV2191" s="238">
        <v>28</v>
      </c>
      <c r="AW2191" s="239">
        <f>'[1]Nastavení cen'!$H$17</f>
        <v>390</v>
      </c>
      <c r="AX2191" s="240">
        <v>352</v>
      </c>
    </row>
    <row r="2192" spans="1:50" ht="17.25" hidden="1" customHeight="1" x14ac:dyDescent="0.3">
      <c r="A2192" s="213"/>
      <c r="B2192" s="214"/>
      <c r="C2192" s="215"/>
      <c r="D2192" s="186"/>
      <c r="E2192" s="184"/>
      <c r="F2192" s="185"/>
      <c r="G2192" s="186"/>
      <c r="H2192" s="186"/>
      <c r="I2192" s="187"/>
      <c r="J2192" s="188"/>
      <c r="K2192" s="216"/>
      <c r="L2192" s="186"/>
      <c r="M2192" s="186"/>
      <c r="N2192" s="187"/>
      <c r="O2192" s="191"/>
      <c r="P2192" s="483" t="s">
        <v>2311</v>
      </c>
      <c r="Q2192" s="218"/>
      <c r="R2192" s="219">
        <f t="shared" si="779"/>
        <v>0</v>
      </c>
      <c r="S2192" s="219">
        <f t="shared" si="780"/>
        <v>7</v>
      </c>
      <c r="T2192" s="195"/>
      <c r="U2192" s="196">
        <v>1</v>
      </c>
      <c r="V2192" s="89">
        <f t="shared" si="775"/>
        <v>0</v>
      </c>
      <c r="W2192" s="220" t="s">
        <v>2084</v>
      </c>
      <c r="X2192" s="221" t="s">
        <v>2320</v>
      </c>
      <c r="Y2192" s="222" t="s">
        <v>2321</v>
      </c>
      <c r="Z2192" s="199"/>
      <c r="AA2192" s="218"/>
      <c r="AB2192" s="223">
        <v>0</v>
      </c>
      <c r="AC2192" s="224" t="s">
        <v>40</v>
      </c>
      <c r="AD2192" s="225">
        <f t="shared" si="781"/>
        <v>182</v>
      </c>
      <c r="AE2192" s="226">
        <f>CEILING(AD2192+AD2192*'[1]Nastavení cen'!$J$17,1)</f>
        <v>266</v>
      </c>
      <c r="AF2192" s="226">
        <f t="shared" si="782"/>
        <v>0</v>
      </c>
      <c r="AG2192" s="241">
        <f>CEILING(AX2192+(AX2192*'[1]Nastavení cen'!$G$17),1)</f>
        <v>310</v>
      </c>
      <c r="AH2192" s="242">
        <f>CEILING(AG2192*'[1]Nastavení cen'!$K$17,1)+AG2192</f>
        <v>403</v>
      </c>
      <c r="AI2192" s="242">
        <f t="shared" si="785"/>
        <v>0</v>
      </c>
      <c r="AJ2192" s="228">
        <f t="shared" si="783"/>
        <v>669</v>
      </c>
      <c r="AK2192" s="218"/>
      <c r="AL2192" s="229">
        <f t="shared" si="784"/>
        <v>0</v>
      </c>
      <c r="AM2192" s="204"/>
      <c r="AN2192" s="230">
        <v>0.15</v>
      </c>
      <c r="AO2192" s="231">
        <f t="shared" si="786"/>
        <v>0</v>
      </c>
      <c r="AP2192" s="232">
        <v>0.05</v>
      </c>
      <c r="AQ2192" s="233" t="s">
        <v>41</v>
      </c>
      <c r="AR2192" s="234">
        <f t="shared" si="787"/>
        <v>0</v>
      </c>
      <c r="AS2192" s="235"/>
      <c r="AT2192" s="236"/>
      <c r="AU2192" s="237"/>
      <c r="AV2192" s="238">
        <v>28</v>
      </c>
      <c r="AW2192" s="239">
        <f>'[1]Nastavení cen'!$H$17</f>
        <v>390</v>
      </c>
      <c r="AX2192" s="240">
        <v>310</v>
      </c>
    </row>
    <row r="2193" spans="1:50" ht="17.25" hidden="1" customHeight="1" x14ac:dyDescent="0.3">
      <c r="A2193" s="213"/>
      <c r="B2193" s="214"/>
      <c r="C2193" s="215"/>
      <c r="D2193" s="186"/>
      <c r="E2193" s="184"/>
      <c r="F2193" s="185"/>
      <c r="G2193" s="186"/>
      <c r="H2193" s="186"/>
      <c r="I2193" s="187"/>
      <c r="J2193" s="188"/>
      <c r="K2193" s="216"/>
      <c r="L2193" s="186"/>
      <c r="M2193" s="186"/>
      <c r="N2193" s="187"/>
      <c r="O2193" s="191"/>
      <c r="P2193" s="483" t="s">
        <v>2311</v>
      </c>
      <c r="Q2193" s="218"/>
      <c r="R2193" s="219">
        <f t="shared" si="779"/>
        <v>0</v>
      </c>
      <c r="S2193" s="219">
        <f t="shared" si="780"/>
        <v>7</v>
      </c>
      <c r="T2193" s="195"/>
      <c r="U2193" s="196">
        <v>1</v>
      </c>
      <c r="V2193" s="89">
        <f t="shared" si="775"/>
        <v>0</v>
      </c>
      <c r="W2193" s="220" t="s">
        <v>2084</v>
      </c>
      <c r="X2193" s="221" t="s">
        <v>2322</v>
      </c>
      <c r="Y2193" s="222" t="s">
        <v>2323</v>
      </c>
      <c r="Z2193" s="199"/>
      <c r="AA2193" s="199"/>
      <c r="AB2193" s="223">
        <v>0</v>
      </c>
      <c r="AC2193" s="224" t="s">
        <v>40</v>
      </c>
      <c r="AD2193" s="225">
        <f t="shared" si="781"/>
        <v>267</v>
      </c>
      <c r="AE2193" s="226">
        <f>CEILING(AD2193+AD2193*'[1]Nastavení cen'!$J$17,1)</f>
        <v>390</v>
      </c>
      <c r="AF2193" s="226">
        <f t="shared" si="782"/>
        <v>0</v>
      </c>
      <c r="AG2193" s="241">
        <f>CEILING(AX2193+(AX2193*'[1]Nastavení cen'!$G$17),1)</f>
        <v>440</v>
      </c>
      <c r="AH2193" s="242">
        <f>CEILING(AG2193*'[1]Nastavení cen'!$K$17,1)+AG2193</f>
        <v>572</v>
      </c>
      <c r="AI2193" s="242">
        <f t="shared" si="785"/>
        <v>0</v>
      </c>
      <c r="AJ2193" s="228">
        <f t="shared" si="783"/>
        <v>962</v>
      </c>
      <c r="AK2193" s="218"/>
      <c r="AL2193" s="229">
        <f t="shared" si="784"/>
        <v>0</v>
      </c>
      <c r="AM2193" s="204"/>
      <c r="AN2193" s="230">
        <v>0.15</v>
      </c>
      <c r="AO2193" s="231">
        <f t="shared" si="786"/>
        <v>0</v>
      </c>
      <c r="AP2193" s="232">
        <v>0.05</v>
      </c>
      <c r="AQ2193" s="233" t="s">
        <v>41</v>
      </c>
      <c r="AR2193" s="234">
        <f t="shared" si="787"/>
        <v>0</v>
      </c>
      <c r="AS2193" s="235"/>
      <c r="AT2193" s="236"/>
      <c r="AU2193" s="237"/>
      <c r="AV2193" s="238">
        <v>41</v>
      </c>
      <c r="AW2193" s="239">
        <f>'[1]Nastavení cen'!$H$17</f>
        <v>390</v>
      </c>
      <c r="AX2193" s="240">
        <v>440</v>
      </c>
    </row>
    <row r="2194" spans="1:50" ht="17.25" hidden="1" customHeight="1" x14ac:dyDescent="0.3">
      <c r="A2194" s="213"/>
      <c r="B2194" s="214"/>
      <c r="C2194" s="215"/>
      <c r="D2194" s="186"/>
      <c r="E2194" s="184"/>
      <c r="F2194" s="185"/>
      <c r="G2194" s="186"/>
      <c r="H2194" s="186"/>
      <c r="I2194" s="187"/>
      <c r="J2194" s="188"/>
      <c r="K2194" s="216"/>
      <c r="L2194" s="186"/>
      <c r="M2194" s="186"/>
      <c r="N2194" s="187"/>
      <c r="O2194" s="191"/>
      <c r="P2194" s="483" t="s">
        <v>2311</v>
      </c>
      <c r="Q2194" s="218"/>
      <c r="R2194" s="219">
        <f t="shared" si="779"/>
        <v>0</v>
      </c>
      <c r="S2194" s="219">
        <f t="shared" si="780"/>
        <v>7</v>
      </c>
      <c r="T2194" s="195"/>
      <c r="U2194" s="196">
        <v>1</v>
      </c>
      <c r="V2194" s="89">
        <f t="shared" si="775"/>
        <v>0</v>
      </c>
      <c r="W2194" s="220" t="s">
        <v>2084</v>
      </c>
      <c r="X2194" s="221" t="s">
        <v>2085</v>
      </c>
      <c r="Y2194" s="222" t="s">
        <v>2324</v>
      </c>
      <c r="Z2194" s="199"/>
      <c r="AA2194" s="199"/>
      <c r="AB2194" s="223">
        <v>0</v>
      </c>
      <c r="AC2194" s="224" t="s">
        <v>146</v>
      </c>
      <c r="AD2194" s="225">
        <f t="shared" si="781"/>
        <v>130</v>
      </c>
      <c r="AE2194" s="226">
        <f>CEILING(AD2194+AD2194*'[1]Nastavení cen'!$J$17,1)</f>
        <v>190</v>
      </c>
      <c r="AF2194" s="226">
        <f t="shared" si="782"/>
        <v>0</v>
      </c>
      <c r="AG2194" s="241">
        <f>CEILING(AX2194+(AX2194*'[1]Nastavení cen'!$G$17),1)</f>
        <v>171</v>
      </c>
      <c r="AH2194" s="242">
        <f>CEILING(AG2194*'[1]Nastavení cen'!$K$17,1)+AG2194</f>
        <v>223</v>
      </c>
      <c r="AI2194" s="242">
        <f t="shared" si="785"/>
        <v>0</v>
      </c>
      <c r="AJ2194" s="228">
        <f t="shared" si="783"/>
        <v>413</v>
      </c>
      <c r="AK2194" s="218"/>
      <c r="AL2194" s="229">
        <f t="shared" si="784"/>
        <v>0</v>
      </c>
      <c r="AM2194" s="204"/>
      <c r="AN2194" s="230">
        <v>1.1000000000000001</v>
      </c>
      <c r="AO2194" s="231">
        <f t="shared" si="786"/>
        <v>0</v>
      </c>
      <c r="AP2194" s="232">
        <v>0.05</v>
      </c>
      <c r="AQ2194" s="233" t="s">
        <v>41</v>
      </c>
      <c r="AR2194" s="234">
        <f t="shared" si="787"/>
        <v>0</v>
      </c>
      <c r="AS2194" s="235"/>
      <c r="AT2194" s="236"/>
      <c r="AU2194" s="237"/>
      <c r="AV2194" s="238">
        <v>20</v>
      </c>
      <c r="AW2194" s="239">
        <f>'[1]Nastavení cen'!$H$17</f>
        <v>390</v>
      </c>
      <c r="AX2194" s="240">
        <v>171</v>
      </c>
    </row>
    <row r="2195" spans="1:50" ht="17.25" hidden="1" customHeight="1" x14ac:dyDescent="0.3">
      <c r="A2195" s="213"/>
      <c r="B2195" s="214"/>
      <c r="C2195" s="215"/>
      <c r="D2195" s="186"/>
      <c r="E2195" s="184"/>
      <c r="F2195" s="185"/>
      <c r="G2195" s="186"/>
      <c r="H2195" s="186"/>
      <c r="I2195" s="187"/>
      <c r="J2195" s="188"/>
      <c r="K2195" s="216"/>
      <c r="L2195" s="186"/>
      <c r="M2195" s="186"/>
      <c r="N2195" s="187"/>
      <c r="O2195" s="191"/>
      <c r="P2195" s="483" t="s">
        <v>2311</v>
      </c>
      <c r="Q2195" s="218"/>
      <c r="R2195" s="219">
        <f t="shared" si="779"/>
        <v>0</v>
      </c>
      <c r="S2195" s="219">
        <f t="shared" si="780"/>
        <v>7</v>
      </c>
      <c r="T2195" s="195"/>
      <c r="U2195" s="196">
        <v>1</v>
      </c>
      <c r="V2195" s="89">
        <f t="shared" si="775"/>
        <v>0</v>
      </c>
      <c r="W2195" s="220" t="s">
        <v>2084</v>
      </c>
      <c r="X2195" s="221" t="s">
        <v>2086</v>
      </c>
      <c r="Y2195" s="222" t="s">
        <v>2087</v>
      </c>
      <c r="Z2195" s="199"/>
      <c r="AA2195" s="199"/>
      <c r="AB2195" s="223">
        <v>0</v>
      </c>
      <c r="AC2195" s="224" t="s">
        <v>40</v>
      </c>
      <c r="AD2195" s="225">
        <f t="shared" si="781"/>
        <v>169</v>
      </c>
      <c r="AE2195" s="226">
        <f>CEILING(AD2195+AD2195*'[1]Nastavení cen'!$J$17,1)</f>
        <v>247</v>
      </c>
      <c r="AF2195" s="226">
        <f t="shared" si="782"/>
        <v>0</v>
      </c>
      <c r="AG2195" s="241">
        <f>CEILING(AX2195+(AX2195*'[1]Nastavení cen'!$G$17),1)</f>
        <v>264</v>
      </c>
      <c r="AH2195" s="242">
        <f>CEILING(AG2195*'[1]Nastavení cen'!$K$17,1)+AG2195</f>
        <v>344</v>
      </c>
      <c r="AI2195" s="242">
        <f t="shared" si="785"/>
        <v>0</v>
      </c>
      <c r="AJ2195" s="228">
        <f t="shared" si="783"/>
        <v>591</v>
      </c>
      <c r="AK2195" s="218"/>
      <c r="AL2195" s="229">
        <f t="shared" si="784"/>
        <v>0</v>
      </c>
      <c r="AM2195" s="204"/>
      <c r="AN2195" s="230">
        <v>0.1</v>
      </c>
      <c r="AO2195" s="231">
        <f t="shared" si="786"/>
        <v>0</v>
      </c>
      <c r="AP2195" s="232">
        <v>0.05</v>
      </c>
      <c r="AQ2195" s="233" t="s">
        <v>41</v>
      </c>
      <c r="AR2195" s="234">
        <f t="shared" si="787"/>
        <v>0</v>
      </c>
      <c r="AS2195" s="235"/>
      <c r="AT2195" s="236"/>
      <c r="AU2195" s="237"/>
      <c r="AV2195" s="238">
        <v>26</v>
      </c>
      <c r="AW2195" s="239">
        <f>'[1]Nastavení cen'!$H$17</f>
        <v>390</v>
      </c>
      <c r="AX2195" s="240">
        <v>264</v>
      </c>
    </row>
    <row r="2196" spans="1:50" ht="17.25" hidden="1" customHeight="1" x14ac:dyDescent="0.3">
      <c r="A2196" s="213"/>
      <c r="B2196" s="214"/>
      <c r="C2196" s="215"/>
      <c r="D2196" s="186"/>
      <c r="E2196" s="184"/>
      <c r="F2196" s="185"/>
      <c r="G2196" s="186"/>
      <c r="H2196" s="186"/>
      <c r="I2196" s="187"/>
      <c r="J2196" s="188"/>
      <c r="K2196" s="216"/>
      <c r="L2196" s="186"/>
      <c r="M2196" s="186"/>
      <c r="N2196" s="187"/>
      <c r="O2196" s="191"/>
      <c r="P2196" s="483" t="s">
        <v>2311</v>
      </c>
      <c r="Q2196" s="218"/>
      <c r="R2196" s="219">
        <f t="shared" si="779"/>
        <v>0</v>
      </c>
      <c r="S2196" s="219">
        <f t="shared" si="780"/>
        <v>7</v>
      </c>
      <c r="T2196" s="195"/>
      <c r="U2196" s="196">
        <v>1</v>
      </c>
      <c r="V2196" s="89">
        <f t="shared" si="775"/>
        <v>0</v>
      </c>
      <c r="W2196" s="220" t="s">
        <v>2084</v>
      </c>
      <c r="X2196" s="221" t="s">
        <v>2088</v>
      </c>
      <c r="Y2196" s="222" t="s">
        <v>2089</v>
      </c>
      <c r="Z2196" s="199"/>
      <c r="AA2196" s="218"/>
      <c r="AB2196" s="223">
        <v>0</v>
      </c>
      <c r="AC2196" s="224" t="s">
        <v>40</v>
      </c>
      <c r="AD2196" s="225">
        <f t="shared" si="781"/>
        <v>169</v>
      </c>
      <c r="AE2196" s="226">
        <f>CEILING(AD2196+AD2196*'[1]Nastavení cen'!$J$17,1)</f>
        <v>247</v>
      </c>
      <c r="AF2196" s="226">
        <f t="shared" si="782"/>
        <v>0</v>
      </c>
      <c r="AG2196" s="241">
        <f>CEILING(AX2196+(AX2196*'[1]Nastavení cen'!$G$17),1)</f>
        <v>160</v>
      </c>
      <c r="AH2196" s="242">
        <f>CEILING(AG2196*'[1]Nastavení cen'!$K$17,1)+AG2196</f>
        <v>208</v>
      </c>
      <c r="AI2196" s="242">
        <f t="shared" si="785"/>
        <v>0</v>
      </c>
      <c r="AJ2196" s="228">
        <f t="shared" si="783"/>
        <v>455</v>
      </c>
      <c r="AK2196" s="218"/>
      <c r="AL2196" s="229">
        <f t="shared" si="784"/>
        <v>0</v>
      </c>
      <c r="AM2196" s="204"/>
      <c r="AN2196" s="230">
        <v>0.1</v>
      </c>
      <c r="AO2196" s="231">
        <f t="shared" si="786"/>
        <v>0</v>
      </c>
      <c r="AP2196" s="232">
        <v>0.05</v>
      </c>
      <c r="AQ2196" s="233" t="s">
        <v>41</v>
      </c>
      <c r="AR2196" s="234">
        <f t="shared" si="787"/>
        <v>0</v>
      </c>
      <c r="AS2196" s="235"/>
      <c r="AT2196" s="236"/>
      <c r="AU2196" s="237"/>
      <c r="AV2196" s="238">
        <v>26</v>
      </c>
      <c r="AW2196" s="239">
        <f>'[1]Nastavení cen'!$H$17</f>
        <v>390</v>
      </c>
      <c r="AX2196" s="240">
        <v>160</v>
      </c>
    </row>
    <row r="2197" spans="1:50" ht="17.25" hidden="1" customHeight="1" x14ac:dyDescent="0.3">
      <c r="A2197" s="213"/>
      <c r="B2197" s="214"/>
      <c r="C2197" s="215"/>
      <c r="D2197" s="186"/>
      <c r="E2197" s="184"/>
      <c r="F2197" s="185"/>
      <c r="G2197" s="186"/>
      <c r="H2197" s="186"/>
      <c r="I2197" s="187"/>
      <c r="J2197" s="188"/>
      <c r="K2197" s="216"/>
      <c r="L2197" s="186"/>
      <c r="M2197" s="186"/>
      <c r="N2197" s="187"/>
      <c r="O2197" s="191"/>
      <c r="P2197" s="483" t="s">
        <v>2311</v>
      </c>
      <c r="Q2197" s="218"/>
      <c r="R2197" s="219">
        <f t="shared" si="779"/>
        <v>0</v>
      </c>
      <c r="S2197" s="219">
        <f t="shared" si="780"/>
        <v>7</v>
      </c>
      <c r="T2197" s="195"/>
      <c r="U2197" s="196">
        <v>1</v>
      </c>
      <c r="V2197" s="89">
        <f t="shared" si="775"/>
        <v>0</v>
      </c>
      <c r="W2197" s="220" t="s">
        <v>2084</v>
      </c>
      <c r="X2197" s="221" t="s">
        <v>2090</v>
      </c>
      <c r="Y2197" s="222" t="s">
        <v>2091</v>
      </c>
      <c r="Z2197" s="199"/>
      <c r="AA2197" s="199"/>
      <c r="AB2197" s="223">
        <v>0</v>
      </c>
      <c r="AC2197" s="224" t="s">
        <v>40</v>
      </c>
      <c r="AD2197" s="225">
        <f t="shared" si="781"/>
        <v>254</v>
      </c>
      <c r="AE2197" s="226">
        <f>CEILING(AD2197+AD2197*'[1]Nastavení cen'!$J$17,1)</f>
        <v>371</v>
      </c>
      <c r="AF2197" s="226">
        <f t="shared" si="782"/>
        <v>0</v>
      </c>
      <c r="AG2197" s="241">
        <f>CEILING(AX2197+(AX2197*'[1]Nastavení cen'!$G$17),1)</f>
        <v>462</v>
      </c>
      <c r="AH2197" s="242">
        <f>CEILING(AG2197*'[1]Nastavení cen'!$K$17,1)+AG2197</f>
        <v>601</v>
      </c>
      <c r="AI2197" s="242">
        <f t="shared" si="785"/>
        <v>0</v>
      </c>
      <c r="AJ2197" s="228">
        <f t="shared" si="783"/>
        <v>972</v>
      </c>
      <c r="AK2197" s="218"/>
      <c r="AL2197" s="229">
        <f t="shared" si="784"/>
        <v>0</v>
      </c>
      <c r="AM2197" s="204"/>
      <c r="AN2197" s="230">
        <v>0.1</v>
      </c>
      <c r="AO2197" s="231">
        <f t="shared" si="786"/>
        <v>0</v>
      </c>
      <c r="AP2197" s="232">
        <v>0.05</v>
      </c>
      <c r="AQ2197" s="233" t="s">
        <v>41</v>
      </c>
      <c r="AR2197" s="234">
        <f t="shared" si="787"/>
        <v>0</v>
      </c>
      <c r="AS2197" s="235"/>
      <c r="AT2197" s="236"/>
      <c r="AU2197" s="237"/>
      <c r="AV2197" s="238">
        <v>39</v>
      </c>
      <c r="AW2197" s="239">
        <f>'[1]Nastavení cen'!$H$17</f>
        <v>390</v>
      </c>
      <c r="AX2197" s="240">
        <v>462</v>
      </c>
    </row>
    <row r="2198" spans="1:50" ht="17.25" hidden="1" customHeight="1" x14ac:dyDescent="0.3">
      <c r="A2198" s="213"/>
      <c r="B2198" s="214"/>
      <c r="C2198" s="215"/>
      <c r="D2198" s="186"/>
      <c r="E2198" s="184"/>
      <c r="F2198" s="185"/>
      <c r="G2198" s="186"/>
      <c r="H2198" s="186"/>
      <c r="I2198" s="187"/>
      <c r="J2198" s="188"/>
      <c r="K2198" s="216"/>
      <c r="L2198" s="186"/>
      <c r="M2198" s="186"/>
      <c r="N2198" s="187"/>
      <c r="O2198" s="191"/>
      <c r="P2198" s="483" t="s">
        <v>2311</v>
      </c>
      <c r="Q2198" s="218"/>
      <c r="R2198" s="219">
        <f t="shared" si="779"/>
        <v>0</v>
      </c>
      <c r="S2198" s="219">
        <f t="shared" si="780"/>
        <v>7</v>
      </c>
      <c r="T2198" s="195"/>
      <c r="U2198" s="196">
        <v>1</v>
      </c>
      <c r="V2198" s="89">
        <f t="shared" si="775"/>
        <v>0</v>
      </c>
      <c r="W2198" s="220" t="s">
        <v>2084</v>
      </c>
      <c r="X2198" s="221" t="s">
        <v>2092</v>
      </c>
      <c r="Y2198" s="222" t="s">
        <v>2325</v>
      </c>
      <c r="Z2198" s="199"/>
      <c r="AA2198" s="218"/>
      <c r="AB2198" s="223">
        <v>0</v>
      </c>
      <c r="AC2198" s="224" t="s">
        <v>146</v>
      </c>
      <c r="AD2198" s="225">
        <f t="shared" si="781"/>
        <v>124</v>
      </c>
      <c r="AE2198" s="226">
        <f>CEILING(AD2198+AD2198*'[1]Nastavení cen'!$J$17,1)</f>
        <v>182</v>
      </c>
      <c r="AF2198" s="226">
        <f t="shared" si="782"/>
        <v>0</v>
      </c>
      <c r="AG2198" s="241">
        <f>CEILING(AX2198+(AX2198*'[1]Nastavení cen'!$G$17),1)</f>
        <v>138</v>
      </c>
      <c r="AH2198" s="242">
        <f>CEILING(AG2198*'[1]Nastavení cen'!$K$17,1)+AG2198</f>
        <v>180</v>
      </c>
      <c r="AI2198" s="242">
        <f t="shared" si="785"/>
        <v>0</v>
      </c>
      <c r="AJ2198" s="228">
        <f t="shared" si="783"/>
        <v>362</v>
      </c>
      <c r="AK2198" s="218"/>
      <c r="AL2198" s="229">
        <f t="shared" si="784"/>
        <v>0</v>
      </c>
      <c r="AM2198" s="204"/>
      <c r="AN2198" s="230">
        <v>0.7</v>
      </c>
      <c r="AO2198" s="231">
        <f t="shared" si="786"/>
        <v>0</v>
      </c>
      <c r="AP2198" s="232">
        <v>0.05</v>
      </c>
      <c r="AQ2198" s="233" t="s">
        <v>41</v>
      </c>
      <c r="AR2198" s="234">
        <f t="shared" si="787"/>
        <v>0</v>
      </c>
      <c r="AS2198" s="235"/>
      <c r="AT2198" s="236"/>
      <c r="AU2198" s="237"/>
      <c r="AV2198" s="238">
        <v>19</v>
      </c>
      <c r="AW2198" s="239">
        <f>'[1]Nastavení cen'!$H$17</f>
        <v>390</v>
      </c>
      <c r="AX2198" s="240">
        <v>138</v>
      </c>
    </row>
    <row r="2199" spans="1:50" ht="17.25" hidden="1" customHeight="1" x14ac:dyDescent="0.3">
      <c r="A2199" s="213"/>
      <c r="B2199" s="214"/>
      <c r="C2199" s="215"/>
      <c r="D2199" s="186"/>
      <c r="E2199" s="184"/>
      <c r="F2199" s="185"/>
      <c r="G2199" s="186"/>
      <c r="H2199" s="186"/>
      <c r="I2199" s="187"/>
      <c r="J2199" s="188"/>
      <c r="K2199" s="216"/>
      <c r="L2199" s="186"/>
      <c r="M2199" s="186"/>
      <c r="N2199" s="187"/>
      <c r="O2199" s="191"/>
      <c r="P2199" s="483" t="s">
        <v>2311</v>
      </c>
      <c r="Q2199" s="218"/>
      <c r="R2199" s="219">
        <f t="shared" si="779"/>
        <v>0</v>
      </c>
      <c r="S2199" s="219">
        <f t="shared" si="780"/>
        <v>7</v>
      </c>
      <c r="T2199" s="195"/>
      <c r="U2199" s="196">
        <v>1</v>
      </c>
      <c r="V2199" s="89">
        <f t="shared" si="775"/>
        <v>0</v>
      </c>
      <c r="W2199" s="220" t="s">
        <v>2084</v>
      </c>
      <c r="X2199" s="221" t="s">
        <v>2093</v>
      </c>
      <c r="Y2199" s="222" t="s">
        <v>2094</v>
      </c>
      <c r="Z2199" s="199"/>
      <c r="AA2199" s="218"/>
      <c r="AB2199" s="223">
        <v>0</v>
      </c>
      <c r="AC2199" s="224" t="s">
        <v>40</v>
      </c>
      <c r="AD2199" s="225">
        <f t="shared" si="781"/>
        <v>163</v>
      </c>
      <c r="AE2199" s="226">
        <f>CEILING(AD2199+AD2199*'[1]Nastavení cen'!$J$17,1)</f>
        <v>238</v>
      </c>
      <c r="AF2199" s="226">
        <f t="shared" si="782"/>
        <v>0</v>
      </c>
      <c r="AG2199" s="241">
        <f>CEILING(AX2199+(AX2199*'[1]Nastavení cen'!$G$17),1)</f>
        <v>132</v>
      </c>
      <c r="AH2199" s="242">
        <f>CEILING(AG2199*'[1]Nastavení cen'!$K$17,1)+AG2199</f>
        <v>172</v>
      </c>
      <c r="AI2199" s="242">
        <f t="shared" si="785"/>
        <v>0</v>
      </c>
      <c r="AJ2199" s="228">
        <f t="shared" si="783"/>
        <v>410</v>
      </c>
      <c r="AK2199" s="218"/>
      <c r="AL2199" s="229">
        <f t="shared" si="784"/>
        <v>0</v>
      </c>
      <c r="AM2199" s="204"/>
      <c r="AN2199" s="230">
        <v>0.1</v>
      </c>
      <c r="AO2199" s="231">
        <f t="shared" si="786"/>
        <v>0</v>
      </c>
      <c r="AP2199" s="232">
        <v>0.05</v>
      </c>
      <c r="AQ2199" s="233" t="s">
        <v>41</v>
      </c>
      <c r="AR2199" s="234">
        <f t="shared" si="787"/>
        <v>0</v>
      </c>
      <c r="AS2199" s="235"/>
      <c r="AT2199" s="236"/>
      <c r="AU2199" s="237"/>
      <c r="AV2199" s="238">
        <v>25</v>
      </c>
      <c r="AW2199" s="239">
        <f>'[1]Nastavení cen'!$H$17</f>
        <v>390</v>
      </c>
      <c r="AX2199" s="240">
        <v>132</v>
      </c>
    </row>
    <row r="2200" spans="1:50" ht="17.25" hidden="1" customHeight="1" x14ac:dyDescent="0.3">
      <c r="A2200" s="213"/>
      <c r="B2200" s="214"/>
      <c r="C2200" s="215"/>
      <c r="D2200" s="186"/>
      <c r="E2200" s="184"/>
      <c r="F2200" s="185"/>
      <c r="G2200" s="186"/>
      <c r="H2200" s="186"/>
      <c r="I2200" s="187"/>
      <c r="J2200" s="188"/>
      <c r="K2200" s="216"/>
      <c r="L2200" s="186"/>
      <c r="M2200" s="186"/>
      <c r="N2200" s="187"/>
      <c r="O2200" s="191"/>
      <c r="P2200" s="483" t="s">
        <v>2311</v>
      </c>
      <c r="Q2200" s="218"/>
      <c r="R2200" s="219">
        <f t="shared" si="779"/>
        <v>0</v>
      </c>
      <c r="S2200" s="219">
        <f t="shared" si="780"/>
        <v>7</v>
      </c>
      <c r="T2200" s="195"/>
      <c r="U2200" s="196">
        <v>1</v>
      </c>
      <c r="V2200" s="89">
        <f t="shared" si="775"/>
        <v>0</v>
      </c>
      <c r="W2200" s="220" t="s">
        <v>2084</v>
      </c>
      <c r="X2200" s="221" t="s">
        <v>2095</v>
      </c>
      <c r="Y2200" s="222" t="s">
        <v>2096</v>
      </c>
      <c r="Z2200" s="199"/>
      <c r="AA2200" s="218"/>
      <c r="AB2200" s="223">
        <v>0</v>
      </c>
      <c r="AC2200" s="224" t="s">
        <v>40</v>
      </c>
      <c r="AD2200" s="225">
        <f t="shared" si="781"/>
        <v>163</v>
      </c>
      <c r="AE2200" s="226">
        <f>CEILING(AD2200+AD2200*'[1]Nastavení cen'!$J$17,1)</f>
        <v>238</v>
      </c>
      <c r="AF2200" s="226">
        <f t="shared" si="782"/>
        <v>0</v>
      </c>
      <c r="AG2200" s="241">
        <f>CEILING(AX2200+(AX2200*'[1]Nastavení cen'!$G$17),1)</f>
        <v>88</v>
      </c>
      <c r="AH2200" s="242">
        <f>CEILING(AG2200*'[1]Nastavení cen'!$K$17,1)+AG2200</f>
        <v>115</v>
      </c>
      <c r="AI2200" s="242">
        <f t="shared" si="785"/>
        <v>0</v>
      </c>
      <c r="AJ2200" s="228">
        <f t="shared" si="783"/>
        <v>353</v>
      </c>
      <c r="AK2200" s="218"/>
      <c r="AL2200" s="229">
        <f t="shared" si="784"/>
        <v>0</v>
      </c>
      <c r="AM2200" s="204"/>
      <c r="AN2200" s="230">
        <v>0.05</v>
      </c>
      <c r="AO2200" s="231">
        <f t="shared" si="786"/>
        <v>0</v>
      </c>
      <c r="AP2200" s="232">
        <v>0.05</v>
      </c>
      <c r="AQ2200" s="233" t="s">
        <v>41</v>
      </c>
      <c r="AR2200" s="234">
        <f t="shared" si="787"/>
        <v>0</v>
      </c>
      <c r="AS2200" s="235"/>
      <c r="AT2200" s="236"/>
      <c r="AU2200" s="237"/>
      <c r="AV2200" s="238">
        <v>25</v>
      </c>
      <c r="AW2200" s="239">
        <f>'[1]Nastavení cen'!$H$17</f>
        <v>390</v>
      </c>
      <c r="AX2200" s="240">
        <v>88</v>
      </c>
    </row>
    <row r="2201" spans="1:50" ht="17.25" hidden="1" customHeight="1" x14ac:dyDescent="0.3">
      <c r="A2201" s="213"/>
      <c r="B2201" s="214"/>
      <c r="C2201" s="215"/>
      <c r="D2201" s="186"/>
      <c r="E2201" s="184"/>
      <c r="F2201" s="185"/>
      <c r="G2201" s="186"/>
      <c r="H2201" s="186"/>
      <c r="I2201" s="187"/>
      <c r="J2201" s="188"/>
      <c r="K2201" s="216"/>
      <c r="L2201" s="186"/>
      <c r="M2201" s="186"/>
      <c r="N2201" s="187"/>
      <c r="O2201" s="191"/>
      <c r="P2201" s="483" t="s">
        <v>2311</v>
      </c>
      <c r="Q2201" s="218"/>
      <c r="R2201" s="219">
        <f t="shared" si="779"/>
        <v>0</v>
      </c>
      <c r="S2201" s="219">
        <f t="shared" si="780"/>
        <v>7</v>
      </c>
      <c r="T2201" s="195"/>
      <c r="U2201" s="196">
        <v>1</v>
      </c>
      <c r="V2201" s="89">
        <f t="shared" si="775"/>
        <v>0</v>
      </c>
      <c r="W2201" s="220" t="s">
        <v>2084</v>
      </c>
      <c r="X2201" s="221" t="s">
        <v>2097</v>
      </c>
      <c r="Y2201" s="222" t="s">
        <v>2098</v>
      </c>
      <c r="Z2201" s="199"/>
      <c r="AA2201" s="218"/>
      <c r="AB2201" s="223">
        <v>0</v>
      </c>
      <c r="AC2201" s="224" t="s">
        <v>40</v>
      </c>
      <c r="AD2201" s="225">
        <f t="shared" si="781"/>
        <v>247</v>
      </c>
      <c r="AE2201" s="226">
        <f>CEILING(AD2201+AD2201*'[1]Nastavení cen'!$J$17,1)</f>
        <v>361</v>
      </c>
      <c r="AF2201" s="226">
        <f t="shared" si="782"/>
        <v>0</v>
      </c>
      <c r="AG2201" s="241">
        <f>CEILING(AX2201+(AX2201*'[1]Nastavení cen'!$G$17),1)</f>
        <v>187</v>
      </c>
      <c r="AH2201" s="242">
        <f>CEILING(AG2201*'[1]Nastavení cen'!$K$17,1)+AG2201</f>
        <v>244</v>
      </c>
      <c r="AI2201" s="242">
        <f t="shared" si="785"/>
        <v>0</v>
      </c>
      <c r="AJ2201" s="228">
        <f t="shared" si="783"/>
        <v>605</v>
      </c>
      <c r="AK2201" s="218"/>
      <c r="AL2201" s="229">
        <f t="shared" si="784"/>
        <v>0</v>
      </c>
      <c r="AM2201" s="204"/>
      <c r="AN2201" s="230">
        <v>0.1</v>
      </c>
      <c r="AO2201" s="231">
        <f t="shared" si="786"/>
        <v>0</v>
      </c>
      <c r="AP2201" s="232">
        <v>0.05</v>
      </c>
      <c r="AQ2201" s="233" t="s">
        <v>41</v>
      </c>
      <c r="AR2201" s="234">
        <f t="shared" si="787"/>
        <v>0</v>
      </c>
      <c r="AS2201" s="235"/>
      <c r="AT2201" s="236"/>
      <c r="AU2201" s="237"/>
      <c r="AV2201" s="238">
        <v>38</v>
      </c>
      <c r="AW2201" s="239">
        <f>'[1]Nastavení cen'!$H$17</f>
        <v>390</v>
      </c>
      <c r="AX2201" s="240">
        <v>187</v>
      </c>
    </row>
    <row r="2202" spans="1:50" ht="17.25" hidden="1" customHeight="1" x14ac:dyDescent="0.3">
      <c r="A2202" s="213"/>
      <c r="B2202" s="214"/>
      <c r="C2202" s="215"/>
      <c r="D2202" s="186"/>
      <c r="E2202" s="184"/>
      <c r="F2202" s="185"/>
      <c r="G2202" s="186"/>
      <c r="H2202" s="186"/>
      <c r="I2202" s="187"/>
      <c r="J2202" s="188"/>
      <c r="K2202" s="216"/>
      <c r="L2202" s="186"/>
      <c r="M2202" s="186"/>
      <c r="N2202" s="187"/>
      <c r="O2202" s="191"/>
      <c r="P2202" s="483" t="s">
        <v>2311</v>
      </c>
      <c r="Q2202" s="218"/>
      <c r="R2202" s="219">
        <f t="shared" si="779"/>
        <v>0</v>
      </c>
      <c r="S2202" s="219">
        <f t="shared" si="780"/>
        <v>7</v>
      </c>
      <c r="T2202" s="195"/>
      <c r="U2202" s="196">
        <v>1</v>
      </c>
      <c r="V2202" s="89">
        <f t="shared" si="775"/>
        <v>0</v>
      </c>
      <c r="W2202" s="220" t="s">
        <v>2084</v>
      </c>
      <c r="X2202" s="221" t="s">
        <v>2106</v>
      </c>
      <c r="Y2202" s="222" t="s">
        <v>2326</v>
      </c>
      <c r="Z2202" s="199"/>
      <c r="AA2202" s="218"/>
      <c r="AB2202" s="223">
        <v>0</v>
      </c>
      <c r="AC2202" s="224" t="s">
        <v>146</v>
      </c>
      <c r="AD2202" s="225">
        <f t="shared" si="781"/>
        <v>117</v>
      </c>
      <c r="AE2202" s="226">
        <f>CEILING(AD2202+AD2202*'[1]Nastavení cen'!$J$17,1)</f>
        <v>171</v>
      </c>
      <c r="AF2202" s="226">
        <f t="shared" si="782"/>
        <v>0</v>
      </c>
      <c r="AG2202" s="241">
        <f>CEILING(AX2202+(AX2202*'[1]Nastavení cen'!$G$17),1)</f>
        <v>105</v>
      </c>
      <c r="AH2202" s="242">
        <f>CEILING(AG2202*'[1]Nastavení cen'!$K$17,1)+AG2202</f>
        <v>137</v>
      </c>
      <c r="AI2202" s="242">
        <f t="shared" si="785"/>
        <v>0</v>
      </c>
      <c r="AJ2202" s="228">
        <f t="shared" si="783"/>
        <v>308</v>
      </c>
      <c r="AK2202" s="218"/>
      <c r="AL2202" s="229">
        <f t="shared" si="784"/>
        <v>0</v>
      </c>
      <c r="AM2202" s="204"/>
      <c r="AN2202" s="230">
        <v>0.5</v>
      </c>
      <c r="AO2202" s="231">
        <f t="shared" si="786"/>
        <v>0</v>
      </c>
      <c r="AP2202" s="232">
        <v>0.05</v>
      </c>
      <c r="AQ2202" s="233" t="s">
        <v>41</v>
      </c>
      <c r="AR2202" s="234">
        <f t="shared" si="787"/>
        <v>0</v>
      </c>
      <c r="AS2202" s="235"/>
      <c r="AT2202" s="236"/>
      <c r="AU2202" s="237"/>
      <c r="AV2202" s="238">
        <v>18</v>
      </c>
      <c r="AW2202" s="239">
        <f>'[1]Nastavení cen'!$H$17</f>
        <v>390</v>
      </c>
      <c r="AX2202" s="240">
        <v>105</v>
      </c>
    </row>
    <row r="2203" spans="1:50" ht="17.25" hidden="1" customHeight="1" x14ac:dyDescent="0.3">
      <c r="A2203" s="213"/>
      <c r="B2203" s="214"/>
      <c r="C2203" s="215"/>
      <c r="D2203" s="186"/>
      <c r="E2203" s="184"/>
      <c r="F2203" s="185"/>
      <c r="G2203" s="186"/>
      <c r="H2203" s="186"/>
      <c r="I2203" s="187"/>
      <c r="J2203" s="188"/>
      <c r="K2203" s="216"/>
      <c r="L2203" s="186"/>
      <c r="M2203" s="186"/>
      <c r="N2203" s="187"/>
      <c r="O2203" s="191"/>
      <c r="P2203" s="483" t="s">
        <v>2311</v>
      </c>
      <c r="Q2203" s="218"/>
      <c r="R2203" s="219">
        <f t="shared" si="779"/>
        <v>0</v>
      </c>
      <c r="S2203" s="219">
        <f t="shared" si="780"/>
        <v>7</v>
      </c>
      <c r="T2203" s="195"/>
      <c r="U2203" s="196">
        <v>1</v>
      </c>
      <c r="V2203" s="89">
        <f t="shared" si="775"/>
        <v>0</v>
      </c>
      <c r="W2203" s="220" t="s">
        <v>2084</v>
      </c>
      <c r="X2203" s="221" t="s">
        <v>2107</v>
      </c>
      <c r="Y2203" s="222" t="s">
        <v>2108</v>
      </c>
      <c r="Z2203" s="199"/>
      <c r="AA2203" s="218"/>
      <c r="AB2203" s="223">
        <v>0</v>
      </c>
      <c r="AC2203" s="224" t="s">
        <v>40</v>
      </c>
      <c r="AD2203" s="225">
        <f t="shared" si="781"/>
        <v>156</v>
      </c>
      <c r="AE2203" s="226">
        <f>CEILING(AD2203+AD2203*'[1]Nastavení cen'!$J$17,1)</f>
        <v>228</v>
      </c>
      <c r="AF2203" s="226">
        <f t="shared" si="782"/>
        <v>0</v>
      </c>
      <c r="AG2203" s="241">
        <f>CEILING(AX2203+(AX2203*'[1]Nastavení cen'!$G$17),1)</f>
        <v>72</v>
      </c>
      <c r="AH2203" s="242">
        <f>CEILING(AG2203*'[1]Nastavení cen'!$K$17,1)+AG2203</f>
        <v>94</v>
      </c>
      <c r="AI2203" s="242">
        <f t="shared" si="785"/>
        <v>0</v>
      </c>
      <c r="AJ2203" s="228">
        <f t="shared" si="783"/>
        <v>322</v>
      </c>
      <c r="AK2203" s="218"/>
      <c r="AL2203" s="229">
        <f t="shared" si="784"/>
        <v>0</v>
      </c>
      <c r="AM2203" s="204"/>
      <c r="AN2203" s="230">
        <v>0.1</v>
      </c>
      <c r="AO2203" s="231">
        <f t="shared" si="786"/>
        <v>0</v>
      </c>
      <c r="AP2203" s="232">
        <v>0.05</v>
      </c>
      <c r="AQ2203" s="233" t="s">
        <v>41</v>
      </c>
      <c r="AR2203" s="234">
        <f t="shared" si="787"/>
        <v>0</v>
      </c>
      <c r="AS2203" s="235"/>
      <c r="AT2203" s="236"/>
      <c r="AU2203" s="237"/>
      <c r="AV2203" s="238">
        <v>24</v>
      </c>
      <c r="AW2203" s="239">
        <f>'[1]Nastavení cen'!$H$17</f>
        <v>390</v>
      </c>
      <c r="AX2203" s="240">
        <v>72</v>
      </c>
    </row>
    <row r="2204" spans="1:50" ht="17.25" hidden="1" customHeight="1" x14ac:dyDescent="0.3">
      <c r="A2204" s="213"/>
      <c r="B2204" s="214"/>
      <c r="C2204" s="215"/>
      <c r="D2204" s="186"/>
      <c r="E2204" s="184"/>
      <c r="F2204" s="185"/>
      <c r="G2204" s="186"/>
      <c r="H2204" s="186"/>
      <c r="I2204" s="187"/>
      <c r="J2204" s="188"/>
      <c r="K2204" s="216"/>
      <c r="L2204" s="186"/>
      <c r="M2204" s="186"/>
      <c r="N2204" s="187"/>
      <c r="O2204" s="191"/>
      <c r="P2204" s="483" t="s">
        <v>2311</v>
      </c>
      <c r="Q2204" s="218"/>
      <c r="R2204" s="219">
        <f t="shared" si="779"/>
        <v>0</v>
      </c>
      <c r="S2204" s="219">
        <f t="shared" si="780"/>
        <v>7</v>
      </c>
      <c r="T2204" s="195"/>
      <c r="U2204" s="196">
        <v>1</v>
      </c>
      <c r="V2204" s="89">
        <f t="shared" si="775"/>
        <v>0</v>
      </c>
      <c r="W2204" s="220" t="s">
        <v>2084</v>
      </c>
      <c r="X2204" s="221" t="s">
        <v>2109</v>
      </c>
      <c r="Y2204" s="222" t="s">
        <v>2110</v>
      </c>
      <c r="Z2204" s="199"/>
      <c r="AA2204" s="218"/>
      <c r="AB2204" s="223">
        <v>0</v>
      </c>
      <c r="AC2204" s="224" t="s">
        <v>40</v>
      </c>
      <c r="AD2204" s="225">
        <f t="shared" si="781"/>
        <v>156</v>
      </c>
      <c r="AE2204" s="226">
        <f>CEILING(AD2204+AD2204*'[1]Nastavení cen'!$J$17,1)</f>
        <v>228</v>
      </c>
      <c r="AF2204" s="226">
        <f t="shared" si="782"/>
        <v>0</v>
      </c>
      <c r="AG2204" s="241">
        <f>CEILING(AX2204+(AX2204*'[1]Nastavení cen'!$G$17),1)</f>
        <v>61</v>
      </c>
      <c r="AH2204" s="242">
        <f>CEILING(AG2204*'[1]Nastavení cen'!$K$17,1)+AG2204</f>
        <v>80</v>
      </c>
      <c r="AI2204" s="242">
        <f t="shared" si="785"/>
        <v>0</v>
      </c>
      <c r="AJ2204" s="228">
        <f t="shared" si="783"/>
        <v>308</v>
      </c>
      <c r="AK2204" s="218"/>
      <c r="AL2204" s="229">
        <f t="shared" si="784"/>
        <v>0</v>
      </c>
      <c r="AM2204" s="204"/>
      <c r="AN2204" s="230">
        <v>0.1</v>
      </c>
      <c r="AO2204" s="231">
        <f t="shared" si="786"/>
        <v>0</v>
      </c>
      <c r="AP2204" s="232">
        <v>0.05</v>
      </c>
      <c r="AQ2204" s="233" t="s">
        <v>41</v>
      </c>
      <c r="AR2204" s="234">
        <f t="shared" si="787"/>
        <v>0</v>
      </c>
      <c r="AS2204" s="235"/>
      <c r="AT2204" s="236"/>
      <c r="AU2204" s="237"/>
      <c r="AV2204" s="238">
        <v>24</v>
      </c>
      <c r="AW2204" s="239">
        <f>'[1]Nastavení cen'!$H$17</f>
        <v>390</v>
      </c>
      <c r="AX2204" s="240">
        <v>61</v>
      </c>
    </row>
    <row r="2205" spans="1:50" ht="17.25" hidden="1" customHeight="1" x14ac:dyDescent="0.3">
      <c r="A2205" s="213"/>
      <c r="B2205" s="214"/>
      <c r="C2205" s="215"/>
      <c r="D2205" s="186"/>
      <c r="E2205" s="184"/>
      <c r="F2205" s="185"/>
      <c r="G2205" s="186"/>
      <c r="H2205" s="186"/>
      <c r="I2205" s="187"/>
      <c r="J2205" s="188"/>
      <c r="K2205" s="216"/>
      <c r="L2205" s="186"/>
      <c r="M2205" s="186"/>
      <c r="N2205" s="187"/>
      <c r="O2205" s="191"/>
      <c r="P2205" s="483" t="s">
        <v>2311</v>
      </c>
      <c r="Q2205" s="218"/>
      <c r="R2205" s="219">
        <f t="shared" si="779"/>
        <v>0</v>
      </c>
      <c r="S2205" s="219">
        <f t="shared" si="780"/>
        <v>7</v>
      </c>
      <c r="T2205" s="195"/>
      <c r="U2205" s="196">
        <v>1</v>
      </c>
      <c r="V2205" s="89">
        <f t="shared" si="775"/>
        <v>0</v>
      </c>
      <c r="W2205" s="220" t="s">
        <v>2084</v>
      </c>
      <c r="X2205" s="221" t="s">
        <v>2111</v>
      </c>
      <c r="Y2205" s="222" t="s">
        <v>2112</v>
      </c>
      <c r="Z2205" s="199"/>
      <c r="AA2205" s="218"/>
      <c r="AB2205" s="223">
        <v>0</v>
      </c>
      <c r="AC2205" s="224" t="s">
        <v>40</v>
      </c>
      <c r="AD2205" s="225">
        <f t="shared" si="781"/>
        <v>234</v>
      </c>
      <c r="AE2205" s="226">
        <f>CEILING(AD2205+AD2205*'[1]Nastavení cen'!$J$17,1)</f>
        <v>342</v>
      </c>
      <c r="AF2205" s="226">
        <f t="shared" si="782"/>
        <v>0</v>
      </c>
      <c r="AG2205" s="241">
        <f>CEILING(AX2205+(AX2205*'[1]Nastavení cen'!$G$17),1)</f>
        <v>264</v>
      </c>
      <c r="AH2205" s="242">
        <f>CEILING(AG2205*'[1]Nastavení cen'!$K$17,1)+AG2205</f>
        <v>344</v>
      </c>
      <c r="AI2205" s="242">
        <f t="shared" si="785"/>
        <v>0</v>
      </c>
      <c r="AJ2205" s="228">
        <f t="shared" si="783"/>
        <v>686</v>
      </c>
      <c r="AK2205" s="218"/>
      <c r="AL2205" s="229">
        <f t="shared" si="784"/>
        <v>0</v>
      </c>
      <c r="AM2205" s="204"/>
      <c r="AN2205" s="230">
        <v>0.1</v>
      </c>
      <c r="AO2205" s="231">
        <f t="shared" si="786"/>
        <v>0</v>
      </c>
      <c r="AP2205" s="232">
        <v>0.05</v>
      </c>
      <c r="AQ2205" s="233" t="s">
        <v>41</v>
      </c>
      <c r="AR2205" s="234">
        <f t="shared" si="787"/>
        <v>0</v>
      </c>
      <c r="AS2205" s="235"/>
      <c r="AT2205" s="236"/>
      <c r="AU2205" s="237"/>
      <c r="AV2205" s="238">
        <v>36</v>
      </c>
      <c r="AW2205" s="239">
        <f>'[1]Nastavení cen'!$H$17</f>
        <v>390</v>
      </c>
      <c r="AX2205" s="240">
        <v>264</v>
      </c>
    </row>
    <row r="2206" spans="1:50" ht="17.25" hidden="1" customHeight="1" x14ac:dyDescent="0.3">
      <c r="A2206" s="213"/>
      <c r="B2206" s="214"/>
      <c r="C2206" s="215"/>
      <c r="D2206" s="186"/>
      <c r="E2206" s="184"/>
      <c r="F2206" s="185"/>
      <c r="G2206" s="186"/>
      <c r="H2206" s="186"/>
      <c r="I2206" s="187"/>
      <c r="J2206" s="188"/>
      <c r="K2206" s="216"/>
      <c r="L2206" s="186"/>
      <c r="M2206" s="186"/>
      <c r="N2206" s="187"/>
      <c r="O2206" s="191"/>
      <c r="P2206" s="483" t="s">
        <v>2311</v>
      </c>
      <c r="Q2206" s="218"/>
      <c r="R2206" s="219">
        <f t="shared" si="779"/>
        <v>0</v>
      </c>
      <c r="S2206" s="219">
        <f t="shared" si="780"/>
        <v>7</v>
      </c>
      <c r="T2206" s="195"/>
      <c r="U2206" s="196">
        <v>1</v>
      </c>
      <c r="V2206" s="89">
        <f t="shared" si="775"/>
        <v>0</v>
      </c>
      <c r="W2206" s="220" t="s">
        <v>2327</v>
      </c>
      <c r="X2206" s="221" t="s">
        <v>2328</v>
      </c>
      <c r="Y2206" s="222" t="s">
        <v>2329</v>
      </c>
      <c r="Z2206" s="199"/>
      <c r="AA2206" s="218"/>
      <c r="AB2206" s="223">
        <v>0</v>
      </c>
      <c r="AC2206" s="224" t="s">
        <v>146</v>
      </c>
      <c r="AD2206" s="225">
        <f t="shared" si="781"/>
        <v>169</v>
      </c>
      <c r="AE2206" s="226">
        <f>CEILING(AD2206+AD2206*'[1]Nastavení cen'!$J$17,1)</f>
        <v>247</v>
      </c>
      <c r="AF2206" s="226">
        <f t="shared" si="782"/>
        <v>0</v>
      </c>
      <c r="AG2206" s="241">
        <f>CEILING(AX2206+(AX2206*'[1]Nastavení cen'!$G$17),1)</f>
        <v>200</v>
      </c>
      <c r="AH2206" s="242">
        <f>CEILING(AG2206*'[1]Nastavení cen'!$K$17,1)+AG2206</f>
        <v>260</v>
      </c>
      <c r="AI2206" s="242">
        <f t="shared" si="785"/>
        <v>0</v>
      </c>
      <c r="AJ2206" s="228">
        <f t="shared" si="783"/>
        <v>507</v>
      </c>
      <c r="AK2206" s="218"/>
      <c r="AL2206" s="229">
        <f t="shared" si="784"/>
        <v>0</v>
      </c>
      <c r="AM2206" s="204"/>
      <c r="AN2206" s="230">
        <v>3</v>
      </c>
      <c r="AO2206" s="231">
        <f t="shared" si="786"/>
        <v>0</v>
      </c>
      <c r="AP2206" s="232">
        <v>0.05</v>
      </c>
      <c r="AQ2206" s="233" t="s">
        <v>41</v>
      </c>
      <c r="AR2206" s="234">
        <f t="shared" si="787"/>
        <v>0</v>
      </c>
      <c r="AS2206" s="235"/>
      <c r="AT2206" s="236"/>
      <c r="AU2206" s="237"/>
      <c r="AV2206" s="238">
        <v>26</v>
      </c>
      <c r="AW2206" s="239">
        <f>'[1]Nastavení cen'!$H$17</f>
        <v>390</v>
      </c>
      <c r="AX2206" s="240">
        <v>200</v>
      </c>
    </row>
    <row r="2207" spans="1:50" ht="17.25" hidden="1" customHeight="1" x14ac:dyDescent="0.3">
      <c r="A2207" s="213"/>
      <c r="B2207" s="214"/>
      <c r="C2207" s="215"/>
      <c r="D2207" s="186"/>
      <c r="E2207" s="184"/>
      <c r="F2207" s="185"/>
      <c r="G2207" s="186"/>
      <c r="H2207" s="186"/>
      <c r="I2207" s="187"/>
      <c r="J2207" s="188"/>
      <c r="K2207" s="216"/>
      <c r="L2207" s="186"/>
      <c r="M2207" s="186"/>
      <c r="N2207" s="187"/>
      <c r="O2207" s="191"/>
      <c r="P2207" s="483" t="s">
        <v>2311</v>
      </c>
      <c r="Q2207" s="218"/>
      <c r="R2207" s="219">
        <f t="shared" si="779"/>
        <v>0</v>
      </c>
      <c r="S2207" s="219">
        <f t="shared" si="780"/>
        <v>7</v>
      </c>
      <c r="T2207" s="195"/>
      <c r="U2207" s="196">
        <v>1</v>
      </c>
      <c r="V2207" s="89">
        <f t="shared" si="775"/>
        <v>0</v>
      </c>
      <c r="W2207" s="220" t="s">
        <v>2327</v>
      </c>
      <c r="X2207" s="221" t="s">
        <v>2330</v>
      </c>
      <c r="Y2207" s="222" t="s">
        <v>2331</v>
      </c>
      <c r="Z2207" s="199"/>
      <c r="AA2207" s="218"/>
      <c r="AB2207" s="223">
        <v>0</v>
      </c>
      <c r="AC2207" s="224" t="s">
        <v>40</v>
      </c>
      <c r="AD2207" s="225">
        <f t="shared" si="781"/>
        <v>221</v>
      </c>
      <c r="AE2207" s="226">
        <f>CEILING(AD2207+AD2207*'[1]Nastavení cen'!$J$17,1)</f>
        <v>323</v>
      </c>
      <c r="AF2207" s="226">
        <f t="shared" si="782"/>
        <v>0</v>
      </c>
      <c r="AG2207" s="241">
        <f>CEILING(AX2207+(AX2207*'[1]Nastavení cen'!$G$17),1)</f>
        <v>20</v>
      </c>
      <c r="AH2207" s="242">
        <f>CEILING(AG2207*'[1]Nastavení cen'!$K$17,1)+AG2207</f>
        <v>26</v>
      </c>
      <c r="AI2207" s="242">
        <f t="shared" si="785"/>
        <v>0</v>
      </c>
      <c r="AJ2207" s="228">
        <f t="shared" si="783"/>
        <v>349</v>
      </c>
      <c r="AK2207" s="218"/>
      <c r="AL2207" s="229">
        <f t="shared" si="784"/>
        <v>0</v>
      </c>
      <c r="AM2207" s="204"/>
      <c r="AN2207" s="230">
        <v>0.2</v>
      </c>
      <c r="AO2207" s="231">
        <f t="shared" si="786"/>
        <v>0</v>
      </c>
      <c r="AP2207" s="232">
        <v>0.05</v>
      </c>
      <c r="AQ2207" s="233" t="s">
        <v>41</v>
      </c>
      <c r="AR2207" s="234">
        <f t="shared" si="787"/>
        <v>0</v>
      </c>
      <c r="AS2207" s="235"/>
      <c r="AT2207" s="236"/>
      <c r="AU2207" s="237"/>
      <c r="AV2207" s="238">
        <v>34</v>
      </c>
      <c r="AW2207" s="239">
        <f>'[1]Nastavení cen'!$H$17</f>
        <v>390</v>
      </c>
      <c r="AX2207" s="240">
        <v>20</v>
      </c>
    </row>
    <row r="2208" spans="1:50" ht="17.25" hidden="1" customHeight="1" x14ac:dyDescent="0.3">
      <c r="A2208" s="213"/>
      <c r="B2208" s="214"/>
      <c r="C2208" s="215"/>
      <c r="D2208" s="186"/>
      <c r="E2208" s="184"/>
      <c r="F2208" s="185"/>
      <c r="G2208" s="186"/>
      <c r="H2208" s="186"/>
      <c r="I2208" s="187"/>
      <c r="J2208" s="188"/>
      <c r="K2208" s="216"/>
      <c r="L2208" s="186"/>
      <c r="M2208" s="186"/>
      <c r="N2208" s="187"/>
      <c r="O2208" s="191"/>
      <c r="P2208" s="483" t="s">
        <v>2311</v>
      </c>
      <c r="Q2208" s="218"/>
      <c r="R2208" s="219">
        <f t="shared" si="779"/>
        <v>0</v>
      </c>
      <c r="S2208" s="219">
        <f t="shared" si="780"/>
        <v>7</v>
      </c>
      <c r="T2208" s="195"/>
      <c r="U2208" s="196">
        <v>4</v>
      </c>
      <c r="V2208" s="89">
        <f t="shared" si="775"/>
        <v>0</v>
      </c>
      <c r="W2208" s="220" t="s">
        <v>2327</v>
      </c>
      <c r="X2208" s="221" t="s">
        <v>2332</v>
      </c>
      <c r="Y2208" s="222" t="s">
        <v>43</v>
      </c>
      <c r="Z2208" s="199"/>
      <c r="AA2208" s="218"/>
      <c r="AB2208" s="223">
        <v>0</v>
      </c>
      <c r="AC2208" s="224" t="s">
        <v>40</v>
      </c>
      <c r="AD2208" s="225">
        <f t="shared" si="781"/>
        <v>111</v>
      </c>
      <c r="AE2208" s="226">
        <f>CEILING(AD2208+AD2208*'[1]Nastavení cen'!$J$17,1)</f>
        <v>163</v>
      </c>
      <c r="AF2208" s="226">
        <f t="shared" si="782"/>
        <v>0</v>
      </c>
      <c r="AG2208" s="241"/>
      <c r="AH2208" s="242"/>
      <c r="AI2208" s="242"/>
      <c r="AJ2208" s="228">
        <f t="shared" si="783"/>
        <v>163</v>
      </c>
      <c r="AK2208" s="218"/>
      <c r="AL2208" s="229">
        <f t="shared" si="784"/>
        <v>0</v>
      </c>
      <c r="AM2208" s="204"/>
      <c r="AN2208" s="230" t="s">
        <v>41</v>
      </c>
      <c r="AO2208" s="231" t="s">
        <v>41</v>
      </c>
      <c r="AP2208" s="245" t="s">
        <v>41</v>
      </c>
      <c r="AQ2208" s="233" t="s">
        <v>41</v>
      </c>
      <c r="AR2208" s="234" t="s">
        <v>41</v>
      </c>
      <c r="AS2208" s="235"/>
      <c r="AT2208" s="236"/>
      <c r="AU2208" s="237"/>
      <c r="AV2208" s="238">
        <v>17</v>
      </c>
      <c r="AW2208" s="239">
        <f>'[1]Nastavení cen'!$H$17</f>
        <v>390</v>
      </c>
      <c r="AX2208" s="240"/>
    </row>
    <row r="2209" spans="1:50" ht="17.25" hidden="1" customHeight="1" x14ac:dyDescent="0.3">
      <c r="A2209" s="213"/>
      <c r="B2209" s="214"/>
      <c r="C2209" s="215"/>
      <c r="D2209" s="186"/>
      <c r="E2209" s="184"/>
      <c r="F2209" s="185"/>
      <c r="G2209" s="186"/>
      <c r="H2209" s="186"/>
      <c r="I2209" s="187"/>
      <c r="J2209" s="188"/>
      <c r="K2209" s="216"/>
      <c r="L2209" s="186"/>
      <c r="M2209" s="186"/>
      <c r="N2209" s="187"/>
      <c r="O2209" s="191"/>
      <c r="P2209" s="483" t="s">
        <v>2311</v>
      </c>
      <c r="Q2209" s="218"/>
      <c r="R2209" s="219">
        <f t="shared" si="779"/>
        <v>0</v>
      </c>
      <c r="S2209" s="219">
        <f t="shared" si="780"/>
        <v>7</v>
      </c>
      <c r="T2209" s="195"/>
      <c r="U2209" s="196">
        <v>5</v>
      </c>
      <c r="V2209" s="89">
        <f t="shared" si="775"/>
        <v>0</v>
      </c>
      <c r="W2209" s="220" t="s">
        <v>2333</v>
      </c>
      <c r="X2209" s="221" t="s">
        <v>2334</v>
      </c>
      <c r="Y2209" s="222" t="s">
        <v>2335</v>
      </c>
      <c r="Z2209" s="199"/>
      <c r="AA2209" s="218"/>
      <c r="AB2209" s="223">
        <v>0</v>
      </c>
      <c r="AC2209" s="224" t="s">
        <v>146</v>
      </c>
      <c r="AD2209" s="225">
        <f t="shared" si="781"/>
        <v>124</v>
      </c>
      <c r="AE2209" s="226">
        <f>CEILING(AD2209+AD2209*'[1]Nastavení cen'!$J$17,1)</f>
        <v>182</v>
      </c>
      <c r="AF2209" s="226">
        <f t="shared" si="782"/>
        <v>0</v>
      </c>
      <c r="AG2209" s="227">
        <f>CEILING(AX2209+(AX2209*'[1]Nastavení cen'!$G$17),1)</f>
        <v>150</v>
      </c>
      <c r="AH2209" s="227">
        <f>CEILING(AG2209*'[1]Nastavení cen'!$K$17,1)+AG2209</f>
        <v>195</v>
      </c>
      <c r="AI2209" s="227">
        <f t="shared" ref="AI2209:AI2210" si="788">(AB2209*AH2209)</f>
        <v>0</v>
      </c>
      <c r="AJ2209" s="228">
        <f t="shared" si="783"/>
        <v>377</v>
      </c>
      <c r="AK2209" s="218"/>
      <c r="AL2209" s="229">
        <f t="shared" si="784"/>
        <v>0</v>
      </c>
      <c r="AM2209" s="204"/>
      <c r="AN2209" s="230">
        <v>0.3</v>
      </c>
      <c r="AO2209" s="231">
        <f t="shared" ref="AO2209:AO2210" si="789">AB2209*AN2209</f>
        <v>0</v>
      </c>
      <c r="AP2209" s="232">
        <v>0.05</v>
      </c>
      <c r="AQ2209" s="233" t="s">
        <v>41</v>
      </c>
      <c r="AR2209" s="234">
        <f t="shared" ref="AR2209:AR2210" si="790">AO2209*AP2209</f>
        <v>0</v>
      </c>
      <c r="AS2209" s="235"/>
      <c r="AT2209" s="236"/>
      <c r="AU2209" s="237"/>
      <c r="AV2209" s="238">
        <v>19</v>
      </c>
      <c r="AW2209" s="239">
        <f>'[1]Nastavení cen'!$H$17</f>
        <v>390</v>
      </c>
      <c r="AX2209" s="240">
        <v>150</v>
      </c>
    </row>
    <row r="2210" spans="1:50" ht="17.25" hidden="1" customHeight="1" x14ac:dyDescent="0.3">
      <c r="A2210" s="213"/>
      <c r="B2210" s="214"/>
      <c r="C2210" s="215"/>
      <c r="D2210" s="186"/>
      <c r="E2210" s="184"/>
      <c r="F2210" s="185"/>
      <c r="G2210" s="186"/>
      <c r="H2210" s="186"/>
      <c r="I2210" s="187"/>
      <c r="J2210" s="188"/>
      <c r="K2210" s="216"/>
      <c r="L2210" s="186"/>
      <c r="M2210" s="186"/>
      <c r="N2210" s="187"/>
      <c r="O2210" s="191"/>
      <c r="P2210" s="483" t="s">
        <v>2311</v>
      </c>
      <c r="Q2210" s="218"/>
      <c r="R2210" s="219">
        <f t="shared" si="779"/>
        <v>0</v>
      </c>
      <c r="S2210" s="219">
        <f t="shared" si="780"/>
        <v>7</v>
      </c>
      <c r="T2210" s="195"/>
      <c r="U2210" s="196">
        <v>1</v>
      </c>
      <c r="V2210" s="89">
        <f t="shared" si="775"/>
        <v>0</v>
      </c>
      <c r="W2210" s="220" t="s">
        <v>2333</v>
      </c>
      <c r="X2210" s="221" t="s">
        <v>2334</v>
      </c>
      <c r="Y2210" s="222" t="s">
        <v>2336</v>
      </c>
      <c r="Z2210" s="199"/>
      <c r="AA2210" s="218"/>
      <c r="AB2210" s="223">
        <v>0</v>
      </c>
      <c r="AC2210" s="224" t="s">
        <v>146</v>
      </c>
      <c r="AD2210" s="225">
        <f t="shared" si="781"/>
        <v>124</v>
      </c>
      <c r="AE2210" s="226">
        <f>CEILING(AD2210+AD2210*'[1]Nastavení cen'!$J$17,1)</f>
        <v>182</v>
      </c>
      <c r="AF2210" s="226">
        <f t="shared" si="782"/>
        <v>0</v>
      </c>
      <c r="AG2210" s="241">
        <f>CEILING(AX2210+(AX2210*'[1]Nastavení cen'!$G$17),1)</f>
        <v>150</v>
      </c>
      <c r="AH2210" s="242">
        <f>CEILING(AG2210*'[1]Nastavení cen'!$K$17,1)+AG2210</f>
        <v>195</v>
      </c>
      <c r="AI2210" s="242">
        <f t="shared" si="788"/>
        <v>0</v>
      </c>
      <c r="AJ2210" s="228">
        <f t="shared" si="783"/>
        <v>377</v>
      </c>
      <c r="AK2210" s="218"/>
      <c r="AL2210" s="229">
        <f t="shared" si="784"/>
        <v>0</v>
      </c>
      <c r="AM2210" s="204"/>
      <c r="AN2210" s="230">
        <v>0.3</v>
      </c>
      <c r="AO2210" s="231">
        <f t="shared" si="789"/>
        <v>0</v>
      </c>
      <c r="AP2210" s="232">
        <v>0.05</v>
      </c>
      <c r="AQ2210" s="233" t="s">
        <v>41</v>
      </c>
      <c r="AR2210" s="234">
        <f t="shared" si="790"/>
        <v>0</v>
      </c>
      <c r="AS2210" s="235"/>
      <c r="AT2210" s="236"/>
      <c r="AU2210" s="237"/>
      <c r="AV2210" s="238">
        <v>19</v>
      </c>
      <c r="AW2210" s="239">
        <f>'[1]Nastavení cen'!$H$17</f>
        <v>390</v>
      </c>
      <c r="AX2210" s="240">
        <v>150</v>
      </c>
    </row>
    <row r="2211" spans="1:50" ht="17.25" hidden="1" customHeight="1" x14ac:dyDescent="0.3">
      <c r="A2211" s="213"/>
      <c r="B2211" s="214"/>
      <c r="C2211" s="215"/>
      <c r="D2211" s="186"/>
      <c r="E2211" s="184"/>
      <c r="F2211" s="185"/>
      <c r="G2211" s="186"/>
      <c r="H2211" s="186"/>
      <c r="I2211" s="187"/>
      <c r="J2211" s="188"/>
      <c r="K2211" s="216"/>
      <c r="L2211" s="186"/>
      <c r="M2211" s="186"/>
      <c r="N2211" s="187"/>
      <c r="O2211" s="191"/>
      <c r="P2211" s="483" t="s">
        <v>2311</v>
      </c>
      <c r="Q2211" s="218"/>
      <c r="R2211" s="219">
        <f t="shared" si="779"/>
        <v>0</v>
      </c>
      <c r="S2211" s="219">
        <f t="shared" si="780"/>
        <v>7</v>
      </c>
      <c r="T2211" s="195"/>
      <c r="U2211" s="196">
        <v>4</v>
      </c>
      <c r="V2211" s="89">
        <f t="shared" si="775"/>
        <v>0</v>
      </c>
      <c r="W2211" s="220" t="s">
        <v>2333</v>
      </c>
      <c r="X2211" s="221" t="s">
        <v>2334</v>
      </c>
      <c r="Y2211" s="222" t="s">
        <v>43</v>
      </c>
      <c r="Z2211" s="199"/>
      <c r="AA2211" s="218"/>
      <c r="AB2211" s="223">
        <v>0</v>
      </c>
      <c r="AC2211" s="224" t="s">
        <v>146</v>
      </c>
      <c r="AD2211" s="225">
        <f t="shared" si="781"/>
        <v>124</v>
      </c>
      <c r="AE2211" s="226">
        <f>CEILING(AD2211+AD2211*'[1]Nastavení cen'!$J$17,1)</f>
        <v>182</v>
      </c>
      <c r="AF2211" s="226">
        <f t="shared" si="782"/>
        <v>0</v>
      </c>
      <c r="AG2211" s="227"/>
      <c r="AH2211" s="227"/>
      <c r="AI2211" s="227"/>
      <c r="AJ2211" s="228">
        <f t="shared" si="783"/>
        <v>182</v>
      </c>
      <c r="AK2211" s="218"/>
      <c r="AL2211" s="229">
        <f t="shared" si="784"/>
        <v>0</v>
      </c>
      <c r="AM2211" s="204"/>
      <c r="AN2211" s="230" t="s">
        <v>41</v>
      </c>
      <c r="AO2211" s="231" t="s">
        <v>41</v>
      </c>
      <c r="AP2211" s="245" t="s">
        <v>41</v>
      </c>
      <c r="AQ2211" s="233" t="s">
        <v>41</v>
      </c>
      <c r="AR2211" s="234" t="s">
        <v>41</v>
      </c>
      <c r="AS2211" s="235"/>
      <c r="AT2211" s="236"/>
      <c r="AU2211" s="237"/>
      <c r="AV2211" s="238">
        <v>19</v>
      </c>
      <c r="AW2211" s="239">
        <f>'[1]Nastavení cen'!$H$17</f>
        <v>390</v>
      </c>
      <c r="AX2211" s="240"/>
    </row>
    <row r="2212" spans="1:50" ht="17.25" hidden="1" customHeight="1" x14ac:dyDescent="0.3">
      <c r="A2212" s="213"/>
      <c r="B2212" s="214"/>
      <c r="C2212" s="215"/>
      <c r="D2212" s="186"/>
      <c r="E2212" s="184"/>
      <c r="F2212" s="185"/>
      <c r="G2212" s="186"/>
      <c r="H2212" s="186"/>
      <c r="I2212" s="187"/>
      <c r="J2212" s="188"/>
      <c r="K2212" s="216"/>
      <c r="L2212" s="186"/>
      <c r="M2212" s="186"/>
      <c r="N2212" s="187"/>
      <c r="O2212" s="191"/>
      <c r="P2212" s="483" t="s">
        <v>2311</v>
      </c>
      <c r="Q2212" s="218"/>
      <c r="R2212" s="219">
        <f t="shared" si="779"/>
        <v>0</v>
      </c>
      <c r="S2212" s="219">
        <f t="shared" si="780"/>
        <v>7</v>
      </c>
      <c r="T2212" s="195"/>
      <c r="U2212" s="196">
        <v>1</v>
      </c>
      <c r="V2212" s="89">
        <f t="shared" si="775"/>
        <v>0</v>
      </c>
      <c r="W2212" s="220" t="s">
        <v>1642</v>
      </c>
      <c r="X2212" s="221" t="s">
        <v>1643</v>
      </c>
      <c r="Y2212" s="222" t="s">
        <v>1644</v>
      </c>
      <c r="Z2212" s="199"/>
      <c r="AA2212" s="218"/>
      <c r="AB2212" s="223">
        <v>0</v>
      </c>
      <c r="AC2212" s="224" t="s">
        <v>146</v>
      </c>
      <c r="AD2212" s="225">
        <f t="shared" si="781"/>
        <v>26</v>
      </c>
      <c r="AE2212" s="226">
        <f>CEILING(AD2212+AD2212*'[1]Nastavení cen'!$J$17,1)</f>
        <v>38</v>
      </c>
      <c r="AF2212" s="226">
        <f t="shared" si="782"/>
        <v>0</v>
      </c>
      <c r="AG2212" s="241">
        <f>CEILING(AX2212+(AX2212*'[1]Nastavení cen'!$G$17),1)</f>
        <v>6</v>
      </c>
      <c r="AH2212" s="242">
        <f>CEILING(AG2212*'[1]Nastavení cen'!$K$17,1)+AG2212</f>
        <v>8</v>
      </c>
      <c r="AI2212" s="242">
        <f>(AB2212*AH2212)</f>
        <v>0</v>
      </c>
      <c r="AJ2212" s="228">
        <f t="shared" si="783"/>
        <v>46</v>
      </c>
      <c r="AK2212" s="218"/>
      <c r="AL2212" s="229">
        <f t="shared" si="784"/>
        <v>0</v>
      </c>
      <c r="AM2212" s="204"/>
      <c r="AN2212" s="230">
        <v>0.2</v>
      </c>
      <c r="AO2212" s="231">
        <f>AB2212*AN2212</f>
        <v>0</v>
      </c>
      <c r="AP2212" s="232">
        <v>0.05</v>
      </c>
      <c r="AQ2212" s="233" t="s">
        <v>41</v>
      </c>
      <c r="AR2212" s="234">
        <f>AO2212*AP2212</f>
        <v>0</v>
      </c>
      <c r="AS2212" s="235"/>
      <c r="AT2212" s="236"/>
      <c r="AU2212" s="237"/>
      <c r="AV2212" s="238">
        <v>4</v>
      </c>
      <c r="AW2212" s="239">
        <f>'[1]Nastavení cen'!$H$17</f>
        <v>390</v>
      </c>
      <c r="AX2212" s="240">
        <v>6</v>
      </c>
    </row>
    <row r="2213" spans="1:50" ht="17.25" hidden="1" customHeight="1" x14ac:dyDescent="0.3">
      <c r="A2213" s="213"/>
      <c r="B2213" s="214"/>
      <c r="C2213" s="215"/>
      <c r="D2213" s="186"/>
      <c r="E2213" s="184"/>
      <c r="F2213" s="185"/>
      <c r="G2213" s="186"/>
      <c r="H2213" s="186"/>
      <c r="I2213" s="187"/>
      <c r="J2213" s="188"/>
      <c r="K2213" s="216"/>
      <c r="L2213" s="186"/>
      <c r="M2213" s="186"/>
      <c r="N2213" s="187"/>
      <c r="O2213" s="191"/>
      <c r="P2213" s="483" t="s">
        <v>2311</v>
      </c>
      <c r="Q2213" s="218"/>
      <c r="R2213" s="219">
        <f t="shared" si="779"/>
        <v>0</v>
      </c>
      <c r="S2213" s="219">
        <f t="shared" si="780"/>
        <v>7</v>
      </c>
      <c r="T2213" s="195"/>
      <c r="U2213" s="196">
        <v>4</v>
      </c>
      <c r="V2213" s="89">
        <f t="shared" si="775"/>
        <v>0</v>
      </c>
      <c r="W2213" s="220" t="s">
        <v>1642</v>
      </c>
      <c r="X2213" s="221" t="s">
        <v>1643</v>
      </c>
      <c r="Y2213" s="222" t="s">
        <v>43</v>
      </c>
      <c r="Z2213" s="199"/>
      <c r="AA2213" s="218"/>
      <c r="AB2213" s="223">
        <v>0</v>
      </c>
      <c r="AC2213" s="224" t="s">
        <v>146</v>
      </c>
      <c r="AD2213" s="225">
        <f t="shared" si="781"/>
        <v>26</v>
      </c>
      <c r="AE2213" s="226">
        <f>CEILING(AD2213+AD2213*'[1]Nastavení cen'!$J$17,1)</f>
        <v>38</v>
      </c>
      <c r="AF2213" s="226">
        <f t="shared" si="782"/>
        <v>0</v>
      </c>
      <c r="AG2213" s="227"/>
      <c r="AH2213" s="227"/>
      <c r="AI2213" s="227"/>
      <c r="AJ2213" s="228">
        <f t="shared" si="783"/>
        <v>38</v>
      </c>
      <c r="AK2213" s="218"/>
      <c r="AL2213" s="229">
        <f t="shared" si="784"/>
        <v>0</v>
      </c>
      <c r="AM2213" s="204"/>
      <c r="AN2213" s="230" t="s">
        <v>41</v>
      </c>
      <c r="AO2213" s="231" t="s">
        <v>41</v>
      </c>
      <c r="AP2213" s="245" t="s">
        <v>41</v>
      </c>
      <c r="AQ2213" s="233" t="s">
        <v>41</v>
      </c>
      <c r="AR2213" s="234" t="s">
        <v>41</v>
      </c>
      <c r="AS2213" s="235"/>
      <c r="AT2213" s="236"/>
      <c r="AU2213" s="237"/>
      <c r="AV2213" s="238">
        <v>4</v>
      </c>
      <c r="AW2213" s="239">
        <f>'[1]Nastavení cen'!$H$17</f>
        <v>390</v>
      </c>
      <c r="AX2213" s="240"/>
    </row>
    <row r="2214" spans="1:50" ht="17.25" hidden="1" customHeight="1" x14ac:dyDescent="0.3">
      <c r="A2214" s="213"/>
      <c r="B2214" s="214"/>
      <c r="C2214" s="215"/>
      <c r="D2214" s="186"/>
      <c r="E2214" s="184"/>
      <c r="F2214" s="185"/>
      <c r="G2214" s="186"/>
      <c r="H2214" s="186"/>
      <c r="I2214" s="187"/>
      <c r="J2214" s="188"/>
      <c r="K2214" s="216"/>
      <c r="L2214" s="186"/>
      <c r="M2214" s="186"/>
      <c r="N2214" s="187"/>
      <c r="O2214" s="191"/>
      <c r="P2214" s="483" t="s">
        <v>2311</v>
      </c>
      <c r="Q2214" s="218"/>
      <c r="R2214" s="219">
        <f t="shared" si="779"/>
        <v>0</v>
      </c>
      <c r="S2214" s="219">
        <f t="shared" si="780"/>
        <v>7</v>
      </c>
      <c r="T2214" s="195"/>
      <c r="U2214" s="196">
        <v>1</v>
      </c>
      <c r="V2214" s="89">
        <f t="shared" si="775"/>
        <v>0</v>
      </c>
      <c r="W2214" s="220" t="s">
        <v>1642</v>
      </c>
      <c r="X2214" s="221" t="s">
        <v>2134</v>
      </c>
      <c r="Y2214" s="222" t="s">
        <v>2135</v>
      </c>
      <c r="Z2214" s="199"/>
      <c r="AA2214" s="218"/>
      <c r="AB2214" s="223">
        <v>0</v>
      </c>
      <c r="AC2214" s="224" t="s">
        <v>40</v>
      </c>
      <c r="AD2214" s="225">
        <f t="shared" si="781"/>
        <v>26</v>
      </c>
      <c r="AE2214" s="226">
        <f>CEILING(AD2214+AD2214*'[1]Nastavení cen'!$J$17,1)</f>
        <v>38</v>
      </c>
      <c r="AF2214" s="226">
        <f t="shared" si="782"/>
        <v>0</v>
      </c>
      <c r="AG2214" s="241">
        <f>CEILING(AX2214+(AX2214*'[1]Nastavení cen'!$G$17),1)</f>
        <v>7</v>
      </c>
      <c r="AH2214" s="242">
        <f>CEILING(AG2214*'[1]Nastavení cen'!$K$17,1)+AG2214</f>
        <v>10</v>
      </c>
      <c r="AI2214" s="242">
        <f>(AB2214*AH2214)</f>
        <v>0</v>
      </c>
      <c r="AJ2214" s="228">
        <f t="shared" si="783"/>
        <v>48</v>
      </c>
      <c r="AK2214" s="218"/>
      <c r="AL2214" s="229">
        <f t="shared" si="784"/>
        <v>0</v>
      </c>
      <c r="AM2214" s="204"/>
      <c r="AN2214" s="230">
        <v>0.1</v>
      </c>
      <c r="AO2214" s="231">
        <f>AB2214*AN2214</f>
        <v>0</v>
      </c>
      <c r="AP2214" s="232">
        <v>0.05</v>
      </c>
      <c r="AQ2214" s="233" t="s">
        <v>41</v>
      </c>
      <c r="AR2214" s="234">
        <f>AO2214*AP2214</f>
        <v>0</v>
      </c>
      <c r="AS2214" s="235"/>
      <c r="AT2214" s="236"/>
      <c r="AU2214" s="237"/>
      <c r="AV2214" s="238">
        <v>4</v>
      </c>
      <c r="AW2214" s="239">
        <f>'[1]Nastavení cen'!$H$17</f>
        <v>390</v>
      </c>
      <c r="AX2214" s="240">
        <v>7</v>
      </c>
    </row>
    <row r="2215" spans="1:50" ht="17.25" hidden="1" customHeight="1" x14ac:dyDescent="0.3">
      <c r="A2215" s="213"/>
      <c r="B2215" s="214"/>
      <c r="C2215" s="215"/>
      <c r="D2215" s="186"/>
      <c r="E2215" s="184"/>
      <c r="F2215" s="185"/>
      <c r="G2215" s="186"/>
      <c r="H2215" s="186"/>
      <c r="I2215" s="187"/>
      <c r="J2215" s="188"/>
      <c r="K2215" s="216"/>
      <c r="L2215" s="186"/>
      <c r="M2215" s="186"/>
      <c r="N2215" s="187"/>
      <c r="O2215" s="191"/>
      <c r="P2215" s="483" t="s">
        <v>2311</v>
      </c>
      <c r="Q2215" s="218"/>
      <c r="R2215" s="219">
        <f t="shared" si="779"/>
        <v>0</v>
      </c>
      <c r="S2215" s="219">
        <f t="shared" si="780"/>
        <v>7</v>
      </c>
      <c r="T2215" s="195"/>
      <c r="U2215" s="196">
        <v>4</v>
      </c>
      <c r="V2215" s="89">
        <f t="shared" si="775"/>
        <v>0</v>
      </c>
      <c r="W2215" s="220" t="s">
        <v>1642</v>
      </c>
      <c r="X2215" s="221" t="s">
        <v>2134</v>
      </c>
      <c r="Y2215" s="222" t="s">
        <v>43</v>
      </c>
      <c r="Z2215" s="199"/>
      <c r="AA2215" s="218"/>
      <c r="AB2215" s="223">
        <v>0</v>
      </c>
      <c r="AC2215" s="224" t="s">
        <v>40</v>
      </c>
      <c r="AD2215" s="225">
        <f t="shared" si="781"/>
        <v>26</v>
      </c>
      <c r="AE2215" s="226">
        <f>CEILING(AD2215+AD2215*'[1]Nastavení cen'!$J$17,1)</f>
        <v>38</v>
      </c>
      <c r="AF2215" s="226">
        <f t="shared" si="782"/>
        <v>0</v>
      </c>
      <c r="AG2215" s="227"/>
      <c r="AH2215" s="227"/>
      <c r="AI2215" s="227"/>
      <c r="AJ2215" s="228">
        <f t="shared" si="783"/>
        <v>38</v>
      </c>
      <c r="AK2215" s="218"/>
      <c r="AL2215" s="229">
        <f t="shared" si="784"/>
        <v>0</v>
      </c>
      <c r="AM2215" s="204"/>
      <c r="AN2215" s="230" t="s">
        <v>41</v>
      </c>
      <c r="AO2215" s="231" t="s">
        <v>41</v>
      </c>
      <c r="AP2215" s="245" t="s">
        <v>41</v>
      </c>
      <c r="AQ2215" s="233" t="s">
        <v>41</v>
      </c>
      <c r="AR2215" s="234" t="s">
        <v>41</v>
      </c>
      <c r="AS2215" s="235"/>
      <c r="AT2215" s="236"/>
      <c r="AU2215" s="237"/>
      <c r="AV2215" s="238">
        <v>4</v>
      </c>
      <c r="AW2215" s="239">
        <f>'[1]Nastavení cen'!$H$17</f>
        <v>390</v>
      </c>
      <c r="AX2215" s="240"/>
    </row>
    <row r="2216" spans="1:50" ht="17.25" hidden="1" customHeight="1" x14ac:dyDescent="0.3">
      <c r="A2216" s="213"/>
      <c r="B2216" s="214"/>
      <c r="C2216" s="215"/>
      <c r="D2216" s="186"/>
      <c r="E2216" s="184"/>
      <c r="F2216" s="185"/>
      <c r="G2216" s="186"/>
      <c r="H2216" s="186"/>
      <c r="I2216" s="187"/>
      <c r="J2216" s="188"/>
      <c r="K2216" s="216"/>
      <c r="L2216" s="186"/>
      <c r="M2216" s="186"/>
      <c r="N2216" s="187"/>
      <c r="O2216" s="191"/>
      <c r="P2216" s="483" t="s">
        <v>2311</v>
      </c>
      <c r="Q2216" s="218"/>
      <c r="R2216" s="219">
        <f t="shared" si="779"/>
        <v>0</v>
      </c>
      <c r="S2216" s="219">
        <f t="shared" si="780"/>
        <v>7</v>
      </c>
      <c r="T2216" s="195"/>
      <c r="U2216" s="196">
        <v>2</v>
      </c>
      <c r="V2216" s="89">
        <f t="shared" si="775"/>
        <v>0</v>
      </c>
      <c r="W2216" s="220" t="s">
        <v>1642</v>
      </c>
      <c r="X2216" s="221" t="s">
        <v>2136</v>
      </c>
      <c r="Y2216" s="222" t="s">
        <v>2137</v>
      </c>
      <c r="Z2216" s="199"/>
      <c r="AA2216" s="218"/>
      <c r="AB2216" s="223">
        <v>0</v>
      </c>
      <c r="AC2216" s="224" t="s">
        <v>40</v>
      </c>
      <c r="AD2216" s="225">
        <f t="shared" si="781"/>
        <v>39</v>
      </c>
      <c r="AE2216" s="226">
        <f>CEILING(AD2216+AD2216*'[1]Nastavení cen'!$J$17,1)</f>
        <v>57</v>
      </c>
      <c r="AF2216" s="226">
        <f t="shared" si="782"/>
        <v>0</v>
      </c>
      <c r="AG2216" s="241">
        <f>CEILING(AX2216+(AX2216*'[1]Nastavení cen'!$G$17),1)</f>
        <v>14</v>
      </c>
      <c r="AH2216" s="242">
        <f>CEILING(AG2216*'[1]Nastavení cen'!$K$17,1)+AG2216</f>
        <v>19</v>
      </c>
      <c r="AI2216" s="242">
        <f t="shared" ref="AI2216:AI2217" si="791">(AB2216*AH2216)</f>
        <v>0</v>
      </c>
      <c r="AJ2216" s="228">
        <f t="shared" si="783"/>
        <v>76</v>
      </c>
      <c r="AK2216" s="218"/>
      <c r="AL2216" s="229">
        <f t="shared" si="784"/>
        <v>0</v>
      </c>
      <c r="AM2216" s="204"/>
      <c r="AN2216" s="230">
        <v>0.1</v>
      </c>
      <c r="AO2216" s="231">
        <f t="shared" ref="AO2216:AO2217" si="792">AB2216*AN2216</f>
        <v>0</v>
      </c>
      <c r="AP2216" s="232">
        <v>0.05</v>
      </c>
      <c r="AQ2216" s="233" t="s">
        <v>41</v>
      </c>
      <c r="AR2216" s="234">
        <f t="shared" ref="AR2216:AR2217" si="793">AO2216*AP2216</f>
        <v>0</v>
      </c>
      <c r="AS2216" s="235"/>
      <c r="AT2216" s="236"/>
      <c r="AU2216" s="237"/>
      <c r="AV2216" s="238">
        <v>6</v>
      </c>
      <c r="AW2216" s="239">
        <f>'[1]Nastavení cen'!$H$17</f>
        <v>390</v>
      </c>
      <c r="AX2216" s="240">
        <v>14</v>
      </c>
    </row>
    <row r="2217" spans="1:50" ht="17.25" hidden="1" customHeight="1" x14ac:dyDescent="0.3">
      <c r="A2217" s="213"/>
      <c r="B2217" s="214"/>
      <c r="C2217" s="215"/>
      <c r="D2217" s="186"/>
      <c r="E2217" s="184"/>
      <c r="F2217" s="185"/>
      <c r="G2217" s="186"/>
      <c r="H2217" s="186"/>
      <c r="I2217" s="187"/>
      <c r="J2217" s="188"/>
      <c r="K2217" s="216"/>
      <c r="L2217" s="186"/>
      <c r="M2217" s="186"/>
      <c r="N2217" s="187"/>
      <c r="O2217" s="191"/>
      <c r="P2217" s="483" t="s">
        <v>2311</v>
      </c>
      <c r="Q2217" s="218"/>
      <c r="R2217" s="219">
        <f t="shared" si="779"/>
        <v>0</v>
      </c>
      <c r="S2217" s="219">
        <f t="shared" si="780"/>
        <v>7</v>
      </c>
      <c r="T2217" s="195"/>
      <c r="U2217" s="196">
        <v>1</v>
      </c>
      <c r="V2217" s="89">
        <f t="shared" si="775"/>
        <v>0</v>
      </c>
      <c r="W2217" s="220" t="s">
        <v>2337</v>
      </c>
      <c r="X2217" s="221" t="s">
        <v>2136</v>
      </c>
      <c r="Y2217" s="222" t="s">
        <v>2338</v>
      </c>
      <c r="Z2217" s="199"/>
      <c r="AA2217" s="218"/>
      <c r="AB2217" s="223">
        <v>0</v>
      </c>
      <c r="AC2217" s="224" t="s">
        <v>40</v>
      </c>
      <c r="AD2217" s="225">
        <f t="shared" si="781"/>
        <v>78</v>
      </c>
      <c r="AE2217" s="226">
        <f>CEILING(AD2217+AD2217*'[1]Nastavení cen'!$J$17,1)</f>
        <v>114</v>
      </c>
      <c r="AF2217" s="226">
        <f t="shared" si="782"/>
        <v>0</v>
      </c>
      <c r="AG2217" s="241">
        <f>CEILING(AX2217+(AX2217*'[1]Nastavení cen'!$G$17),1)</f>
        <v>28</v>
      </c>
      <c r="AH2217" s="242">
        <f>CEILING(AG2217*'[1]Nastavení cen'!$K$17,1)+AG2217</f>
        <v>37</v>
      </c>
      <c r="AI2217" s="242">
        <f t="shared" si="791"/>
        <v>0</v>
      </c>
      <c r="AJ2217" s="228">
        <f t="shared" si="783"/>
        <v>151</v>
      </c>
      <c r="AK2217" s="218"/>
      <c r="AL2217" s="229">
        <f t="shared" si="784"/>
        <v>0</v>
      </c>
      <c r="AM2217" s="204"/>
      <c r="AN2217" s="230">
        <v>0.3</v>
      </c>
      <c r="AO2217" s="231">
        <f t="shared" si="792"/>
        <v>0</v>
      </c>
      <c r="AP2217" s="232">
        <v>0.05</v>
      </c>
      <c r="AQ2217" s="233" t="s">
        <v>41</v>
      </c>
      <c r="AR2217" s="234">
        <f t="shared" si="793"/>
        <v>0</v>
      </c>
      <c r="AS2217" s="235"/>
      <c r="AT2217" s="236"/>
      <c r="AU2217" s="237"/>
      <c r="AV2217" s="238">
        <v>12</v>
      </c>
      <c r="AW2217" s="239">
        <f>'[1]Nastavení cen'!$H$17</f>
        <v>390</v>
      </c>
      <c r="AX2217" s="240">
        <v>28</v>
      </c>
    </row>
    <row r="2218" spans="1:50" ht="17.25" hidden="1" customHeight="1" x14ac:dyDescent="0.3">
      <c r="A2218" s="213"/>
      <c r="B2218" s="214"/>
      <c r="C2218" s="215"/>
      <c r="D2218" s="186"/>
      <c r="E2218" s="184"/>
      <c r="F2218" s="185"/>
      <c r="G2218" s="186"/>
      <c r="H2218" s="186"/>
      <c r="I2218" s="187"/>
      <c r="J2218" s="188"/>
      <c r="K2218" s="216"/>
      <c r="L2218" s="186"/>
      <c r="M2218" s="186"/>
      <c r="N2218" s="187"/>
      <c r="O2218" s="191"/>
      <c r="P2218" s="483" t="s">
        <v>2311</v>
      </c>
      <c r="Q2218" s="218"/>
      <c r="R2218" s="219">
        <f t="shared" si="779"/>
        <v>0</v>
      </c>
      <c r="S2218" s="219">
        <f t="shared" si="780"/>
        <v>7</v>
      </c>
      <c r="T2218" s="195"/>
      <c r="U2218" s="196">
        <v>4</v>
      </c>
      <c r="V2218" s="89">
        <f t="shared" si="775"/>
        <v>0</v>
      </c>
      <c r="W2218" s="220" t="s">
        <v>2337</v>
      </c>
      <c r="X2218" s="221" t="s">
        <v>2136</v>
      </c>
      <c r="Y2218" s="222" t="s">
        <v>43</v>
      </c>
      <c r="Z2218" s="199"/>
      <c r="AA2218" s="218"/>
      <c r="AB2218" s="223">
        <v>0</v>
      </c>
      <c r="AC2218" s="224" t="s">
        <v>40</v>
      </c>
      <c r="AD2218" s="225">
        <f t="shared" si="781"/>
        <v>78</v>
      </c>
      <c r="AE2218" s="226">
        <f>CEILING(AD2218+AD2218*'[1]Nastavení cen'!$J$17,1)</f>
        <v>114</v>
      </c>
      <c r="AF2218" s="226">
        <f t="shared" si="782"/>
        <v>0</v>
      </c>
      <c r="AG2218" s="227"/>
      <c r="AH2218" s="227"/>
      <c r="AI2218" s="227"/>
      <c r="AJ2218" s="228">
        <f t="shared" si="783"/>
        <v>114</v>
      </c>
      <c r="AK2218" s="218"/>
      <c r="AL2218" s="229">
        <f t="shared" si="784"/>
        <v>0</v>
      </c>
      <c r="AM2218" s="204"/>
      <c r="AN2218" s="230" t="s">
        <v>41</v>
      </c>
      <c r="AO2218" s="231" t="s">
        <v>41</v>
      </c>
      <c r="AP2218" s="245" t="s">
        <v>41</v>
      </c>
      <c r="AQ2218" s="233" t="s">
        <v>41</v>
      </c>
      <c r="AR2218" s="234" t="s">
        <v>41</v>
      </c>
      <c r="AS2218" s="235"/>
      <c r="AT2218" s="236"/>
      <c r="AU2218" s="237"/>
      <c r="AV2218" s="238">
        <v>12</v>
      </c>
      <c r="AW2218" s="239">
        <f>'[1]Nastavení cen'!$H$17</f>
        <v>390</v>
      </c>
      <c r="AX2218" s="240"/>
    </row>
    <row r="2219" spans="1:50" ht="17.25" hidden="1" customHeight="1" x14ac:dyDescent="0.3">
      <c r="A2219" s="213"/>
      <c r="B2219" s="214"/>
      <c r="C2219" s="215"/>
      <c r="D2219" s="186"/>
      <c r="E2219" s="184"/>
      <c r="F2219" s="185"/>
      <c r="G2219" s="186"/>
      <c r="H2219" s="186"/>
      <c r="I2219" s="187"/>
      <c r="J2219" s="188"/>
      <c r="K2219" s="216"/>
      <c r="L2219" s="186"/>
      <c r="M2219" s="186"/>
      <c r="N2219" s="187"/>
      <c r="O2219" s="191"/>
      <c r="P2219" s="483" t="s">
        <v>2311</v>
      </c>
      <c r="Q2219" s="218"/>
      <c r="R2219" s="219">
        <f t="shared" si="779"/>
        <v>0</v>
      </c>
      <c r="S2219" s="219">
        <f t="shared" si="780"/>
        <v>7</v>
      </c>
      <c r="T2219" s="195"/>
      <c r="U2219" s="196">
        <v>5</v>
      </c>
      <c r="V2219" s="89">
        <f t="shared" si="775"/>
        <v>0</v>
      </c>
      <c r="W2219" s="220" t="s">
        <v>2337</v>
      </c>
      <c r="X2219" s="221" t="s">
        <v>2339</v>
      </c>
      <c r="Y2219" s="222" t="s">
        <v>2340</v>
      </c>
      <c r="Z2219" s="199"/>
      <c r="AA2219" s="218"/>
      <c r="AB2219" s="223">
        <v>0</v>
      </c>
      <c r="AC2219" s="224" t="s">
        <v>40</v>
      </c>
      <c r="AD2219" s="225">
        <f t="shared" si="781"/>
        <v>228</v>
      </c>
      <c r="AE2219" s="226">
        <f>CEILING(AD2219+AD2219*'[1]Nastavení cen'!$J$17,1)</f>
        <v>333</v>
      </c>
      <c r="AF2219" s="226">
        <f t="shared" si="782"/>
        <v>0</v>
      </c>
      <c r="AG2219" s="227">
        <f>CEILING(AX2219+(AX2219*'[1]Nastavení cen'!$G$17),1)</f>
        <v>250</v>
      </c>
      <c r="AH2219" s="227">
        <f>CEILING(AG2219*'[1]Nastavení cen'!$K$17,1)+AG2219</f>
        <v>325</v>
      </c>
      <c r="AI2219" s="227">
        <f t="shared" ref="AI2219:AI2220" si="794">(AB2219*AH2219)</f>
        <v>0</v>
      </c>
      <c r="AJ2219" s="228">
        <f t="shared" si="783"/>
        <v>658</v>
      </c>
      <c r="AK2219" s="218"/>
      <c r="AL2219" s="229">
        <f t="shared" si="784"/>
        <v>0</v>
      </c>
      <c r="AM2219" s="204"/>
      <c r="AN2219" s="230">
        <v>0.1</v>
      </c>
      <c r="AO2219" s="231">
        <f t="shared" ref="AO2219:AO2220" si="795">AB2219*AN2219</f>
        <v>0</v>
      </c>
      <c r="AP2219" s="232">
        <v>0.05</v>
      </c>
      <c r="AQ2219" s="233" t="s">
        <v>41</v>
      </c>
      <c r="AR2219" s="234">
        <f t="shared" ref="AR2219:AR2220" si="796">AO2219*AP2219</f>
        <v>0</v>
      </c>
      <c r="AS2219" s="235"/>
      <c r="AT2219" s="236"/>
      <c r="AU2219" s="237"/>
      <c r="AV2219" s="238">
        <v>35</v>
      </c>
      <c r="AW2219" s="239">
        <f>'[1]Nastavení cen'!$H$17</f>
        <v>390</v>
      </c>
      <c r="AX2219" s="240">
        <v>250</v>
      </c>
    </row>
    <row r="2220" spans="1:50" ht="17.25" hidden="1" customHeight="1" x14ac:dyDescent="0.3">
      <c r="A2220" s="213"/>
      <c r="B2220" s="214"/>
      <c r="C2220" s="215"/>
      <c r="D2220" s="186"/>
      <c r="E2220" s="184"/>
      <c r="F2220" s="185"/>
      <c r="G2220" s="186"/>
      <c r="H2220" s="186"/>
      <c r="I2220" s="187"/>
      <c r="J2220" s="188"/>
      <c r="K2220" s="216"/>
      <c r="L2220" s="186"/>
      <c r="M2220" s="186"/>
      <c r="N2220" s="187"/>
      <c r="O2220" s="191"/>
      <c r="P2220" s="483" t="s">
        <v>2311</v>
      </c>
      <c r="Q2220" s="218"/>
      <c r="R2220" s="219">
        <f t="shared" si="779"/>
        <v>0</v>
      </c>
      <c r="S2220" s="219">
        <f t="shared" si="780"/>
        <v>7</v>
      </c>
      <c r="T2220" s="195"/>
      <c r="U2220" s="196">
        <v>2</v>
      </c>
      <c r="V2220" s="89">
        <f t="shared" si="775"/>
        <v>0</v>
      </c>
      <c r="W2220" s="220" t="s">
        <v>2337</v>
      </c>
      <c r="X2220" s="221" t="s">
        <v>2129</v>
      </c>
      <c r="Y2220" s="222" t="s">
        <v>2341</v>
      </c>
      <c r="Z2220" s="199"/>
      <c r="AA2220" s="218"/>
      <c r="AB2220" s="223">
        <v>0</v>
      </c>
      <c r="AC2220" s="224" t="s">
        <v>40</v>
      </c>
      <c r="AD2220" s="225">
        <f t="shared" si="781"/>
        <v>384</v>
      </c>
      <c r="AE2220" s="226">
        <f>CEILING(AD2220+AD2220*'[1]Nastavení cen'!$J$17,1)</f>
        <v>561</v>
      </c>
      <c r="AF2220" s="226">
        <f t="shared" si="782"/>
        <v>0</v>
      </c>
      <c r="AG2220" s="241">
        <f>CEILING(AX2220+(AX2220*'[1]Nastavení cen'!$G$17),1)</f>
        <v>275</v>
      </c>
      <c r="AH2220" s="242">
        <f>CEILING(AG2220*'[1]Nastavení cen'!$K$17,1)+AG2220</f>
        <v>358</v>
      </c>
      <c r="AI2220" s="242">
        <f t="shared" si="794"/>
        <v>0</v>
      </c>
      <c r="AJ2220" s="228">
        <f t="shared" si="783"/>
        <v>919</v>
      </c>
      <c r="AK2220" s="218"/>
      <c r="AL2220" s="229">
        <f t="shared" si="784"/>
        <v>0</v>
      </c>
      <c r="AM2220" s="204"/>
      <c r="AN2220" s="230">
        <v>0.1</v>
      </c>
      <c r="AO2220" s="231">
        <f t="shared" si="795"/>
        <v>0</v>
      </c>
      <c r="AP2220" s="232">
        <v>0.05</v>
      </c>
      <c r="AQ2220" s="233" t="s">
        <v>41</v>
      </c>
      <c r="AR2220" s="234">
        <f t="shared" si="796"/>
        <v>0</v>
      </c>
      <c r="AS2220" s="235"/>
      <c r="AT2220" s="236"/>
      <c r="AU2220" s="237"/>
      <c r="AV2220" s="238">
        <v>59</v>
      </c>
      <c r="AW2220" s="239">
        <f>'[1]Nastavení cen'!$H$17</f>
        <v>390</v>
      </c>
      <c r="AX2220" s="240">
        <v>275</v>
      </c>
    </row>
    <row r="2221" spans="1:50" ht="17.25" hidden="1" customHeight="1" x14ac:dyDescent="0.3">
      <c r="A2221" s="213"/>
      <c r="B2221" s="214"/>
      <c r="C2221" s="215"/>
      <c r="D2221" s="186"/>
      <c r="E2221" s="184"/>
      <c r="F2221" s="185"/>
      <c r="G2221" s="186"/>
      <c r="H2221" s="186"/>
      <c r="I2221" s="187"/>
      <c r="J2221" s="188"/>
      <c r="K2221" s="216"/>
      <c r="L2221" s="186"/>
      <c r="M2221" s="186"/>
      <c r="N2221" s="187"/>
      <c r="O2221" s="191"/>
      <c r="P2221" s="483" t="s">
        <v>2311</v>
      </c>
      <c r="Q2221" s="218"/>
      <c r="R2221" s="219">
        <f t="shared" si="779"/>
        <v>0</v>
      </c>
      <c r="S2221" s="219">
        <f t="shared" si="780"/>
        <v>7</v>
      </c>
      <c r="T2221" s="195"/>
      <c r="U2221" s="196">
        <v>4</v>
      </c>
      <c r="V2221" s="89">
        <f t="shared" si="775"/>
        <v>0</v>
      </c>
      <c r="W2221" s="220" t="s">
        <v>2337</v>
      </c>
      <c r="X2221" s="221" t="s">
        <v>2129</v>
      </c>
      <c r="Y2221" s="222" t="s">
        <v>43</v>
      </c>
      <c r="Z2221" s="199"/>
      <c r="AA2221" s="218"/>
      <c r="AB2221" s="223">
        <v>0</v>
      </c>
      <c r="AC2221" s="224" t="s">
        <v>40</v>
      </c>
      <c r="AD2221" s="225">
        <f t="shared" si="781"/>
        <v>384</v>
      </c>
      <c r="AE2221" s="226">
        <f>CEILING(AD2221+AD2221*'[1]Nastavení cen'!$J$17,1)</f>
        <v>561</v>
      </c>
      <c r="AF2221" s="226">
        <f t="shared" si="782"/>
        <v>0</v>
      </c>
      <c r="AG2221" s="227"/>
      <c r="AH2221" s="227"/>
      <c r="AI2221" s="227"/>
      <c r="AJ2221" s="228">
        <f t="shared" si="783"/>
        <v>561</v>
      </c>
      <c r="AK2221" s="218"/>
      <c r="AL2221" s="229">
        <f t="shared" si="784"/>
        <v>0</v>
      </c>
      <c r="AM2221" s="204"/>
      <c r="AN2221" s="230" t="s">
        <v>41</v>
      </c>
      <c r="AO2221" s="231" t="s">
        <v>41</v>
      </c>
      <c r="AP2221" s="245" t="s">
        <v>41</v>
      </c>
      <c r="AQ2221" s="233" t="s">
        <v>41</v>
      </c>
      <c r="AR2221" s="234" t="s">
        <v>41</v>
      </c>
      <c r="AS2221" s="235"/>
      <c r="AT2221" s="236"/>
      <c r="AU2221" s="237"/>
      <c r="AV2221" s="238">
        <v>59</v>
      </c>
      <c r="AW2221" s="239">
        <f>'[1]Nastavení cen'!$H$17</f>
        <v>390</v>
      </c>
      <c r="AX2221" s="240"/>
    </row>
    <row r="2222" spans="1:50" ht="17.25" hidden="1" customHeight="1" x14ac:dyDescent="0.3">
      <c r="A2222" s="213"/>
      <c r="B2222" s="214"/>
      <c r="C2222" s="215"/>
      <c r="D2222" s="186"/>
      <c r="E2222" s="184"/>
      <c r="F2222" s="185"/>
      <c r="G2222" s="186"/>
      <c r="H2222" s="186"/>
      <c r="I2222" s="187"/>
      <c r="J2222" s="188"/>
      <c r="K2222" s="216"/>
      <c r="L2222" s="186"/>
      <c r="M2222" s="186"/>
      <c r="N2222" s="187"/>
      <c r="O2222" s="191"/>
      <c r="P2222" s="483" t="s">
        <v>2311</v>
      </c>
      <c r="Q2222" s="218"/>
      <c r="R2222" s="219">
        <f t="shared" si="779"/>
        <v>0</v>
      </c>
      <c r="S2222" s="219">
        <f t="shared" si="780"/>
        <v>7</v>
      </c>
      <c r="T2222" s="195"/>
      <c r="U2222" s="196">
        <v>5</v>
      </c>
      <c r="V2222" s="89">
        <f t="shared" si="775"/>
        <v>0</v>
      </c>
      <c r="W2222" s="220" t="s">
        <v>1696</v>
      </c>
      <c r="X2222" s="221" t="s">
        <v>2342</v>
      </c>
      <c r="Y2222" s="222" t="s">
        <v>2343</v>
      </c>
      <c r="Z2222" s="199"/>
      <c r="AA2222" s="218"/>
      <c r="AB2222" s="223">
        <v>0</v>
      </c>
      <c r="AC2222" s="224" t="s">
        <v>40</v>
      </c>
      <c r="AD2222" s="225">
        <f t="shared" si="781"/>
        <v>202</v>
      </c>
      <c r="AE2222" s="226">
        <f>CEILING(AD2222+AD2222*'[1]Nastavení cen'!$J$17,1)</f>
        <v>295</v>
      </c>
      <c r="AF2222" s="226">
        <f t="shared" si="782"/>
        <v>0</v>
      </c>
      <c r="AG2222" s="227">
        <f>CEILING(AX2222+(AX2222*'[1]Nastavení cen'!$G$17),1)</f>
        <v>280</v>
      </c>
      <c r="AH2222" s="227">
        <f>CEILING(AG2222*'[1]Nastavení cen'!$K$17,1)+AG2222</f>
        <v>364</v>
      </c>
      <c r="AI2222" s="227">
        <f>(AB2222*AH2222)</f>
        <v>0</v>
      </c>
      <c r="AJ2222" s="228">
        <f t="shared" si="783"/>
        <v>659</v>
      </c>
      <c r="AK2222" s="218"/>
      <c r="AL2222" s="229">
        <f t="shared" si="784"/>
        <v>0</v>
      </c>
      <c r="AM2222" s="204"/>
      <c r="AN2222" s="230">
        <v>0.3</v>
      </c>
      <c r="AO2222" s="231">
        <f>AB2222*AN2222</f>
        <v>0</v>
      </c>
      <c r="AP2222" s="232">
        <v>0.05</v>
      </c>
      <c r="AQ2222" s="233" t="s">
        <v>41</v>
      </c>
      <c r="AR2222" s="234">
        <f>AO2222*AP2222</f>
        <v>0</v>
      </c>
      <c r="AS2222" s="235"/>
      <c r="AT2222" s="236"/>
      <c r="AU2222" s="237"/>
      <c r="AV2222" s="238">
        <v>31</v>
      </c>
      <c r="AW2222" s="239">
        <f>'[1]Nastavení cen'!$H$17</f>
        <v>390</v>
      </c>
      <c r="AX2222" s="240">
        <v>280</v>
      </c>
    </row>
    <row r="2223" spans="1:50" ht="17.25" hidden="1" customHeight="1" x14ac:dyDescent="0.3">
      <c r="A2223" s="213"/>
      <c r="B2223" s="214"/>
      <c r="C2223" s="215"/>
      <c r="D2223" s="186"/>
      <c r="E2223" s="184"/>
      <c r="F2223" s="185"/>
      <c r="G2223" s="186"/>
      <c r="H2223" s="186"/>
      <c r="I2223" s="187"/>
      <c r="J2223" s="188"/>
      <c r="K2223" s="216"/>
      <c r="L2223" s="186"/>
      <c r="M2223" s="186"/>
      <c r="N2223" s="187"/>
      <c r="O2223" s="191"/>
      <c r="P2223" s="483" t="s">
        <v>2311</v>
      </c>
      <c r="Q2223" s="218"/>
      <c r="R2223" s="219">
        <f t="shared" si="779"/>
        <v>0</v>
      </c>
      <c r="S2223" s="219">
        <f t="shared" si="780"/>
        <v>7</v>
      </c>
      <c r="T2223" s="195"/>
      <c r="U2223" s="196">
        <v>4</v>
      </c>
      <c r="V2223" s="89">
        <f t="shared" si="775"/>
        <v>0</v>
      </c>
      <c r="W2223" s="220" t="s">
        <v>1696</v>
      </c>
      <c r="X2223" s="221" t="s">
        <v>2342</v>
      </c>
      <c r="Y2223" s="222" t="s">
        <v>43</v>
      </c>
      <c r="Z2223" s="199"/>
      <c r="AA2223" s="218"/>
      <c r="AB2223" s="223">
        <v>0</v>
      </c>
      <c r="AC2223" s="224" t="s">
        <v>40</v>
      </c>
      <c r="AD2223" s="225">
        <f t="shared" si="781"/>
        <v>202</v>
      </c>
      <c r="AE2223" s="226">
        <f>CEILING(AD2223+AD2223*'[1]Nastavení cen'!$J$17,1)</f>
        <v>295</v>
      </c>
      <c r="AF2223" s="226">
        <f t="shared" si="782"/>
        <v>0</v>
      </c>
      <c r="AG2223" s="227"/>
      <c r="AH2223" s="227"/>
      <c r="AI2223" s="227"/>
      <c r="AJ2223" s="228">
        <f t="shared" si="783"/>
        <v>295</v>
      </c>
      <c r="AK2223" s="218"/>
      <c r="AL2223" s="229">
        <f t="shared" si="784"/>
        <v>0</v>
      </c>
      <c r="AM2223" s="204"/>
      <c r="AN2223" s="230" t="s">
        <v>41</v>
      </c>
      <c r="AO2223" s="231" t="s">
        <v>41</v>
      </c>
      <c r="AP2223" s="245" t="s">
        <v>41</v>
      </c>
      <c r="AQ2223" s="233" t="s">
        <v>41</v>
      </c>
      <c r="AR2223" s="234" t="s">
        <v>41</v>
      </c>
      <c r="AS2223" s="235"/>
      <c r="AT2223" s="236"/>
      <c r="AU2223" s="237"/>
      <c r="AV2223" s="238">
        <v>31</v>
      </c>
      <c r="AW2223" s="239">
        <f>'[1]Nastavení cen'!$H$17</f>
        <v>390</v>
      </c>
      <c r="AX2223" s="240"/>
    </row>
    <row r="2224" spans="1:50" ht="17.25" hidden="1" customHeight="1" x14ac:dyDescent="0.3">
      <c r="A2224" s="213"/>
      <c r="B2224" s="214"/>
      <c r="C2224" s="215"/>
      <c r="D2224" s="186"/>
      <c r="E2224" s="184"/>
      <c r="F2224" s="185"/>
      <c r="G2224" s="186"/>
      <c r="H2224" s="186"/>
      <c r="I2224" s="187"/>
      <c r="J2224" s="188"/>
      <c r="K2224" s="216"/>
      <c r="L2224" s="186"/>
      <c r="M2224" s="186"/>
      <c r="N2224" s="187"/>
      <c r="O2224" s="191"/>
      <c r="P2224" s="483" t="s">
        <v>2311</v>
      </c>
      <c r="Q2224" s="218"/>
      <c r="R2224" s="219">
        <f t="shared" si="779"/>
        <v>0</v>
      </c>
      <c r="S2224" s="219">
        <f t="shared" si="780"/>
        <v>7</v>
      </c>
      <c r="T2224" s="195"/>
      <c r="U2224" s="196">
        <v>1</v>
      </c>
      <c r="V2224" s="89">
        <f t="shared" si="775"/>
        <v>0</v>
      </c>
      <c r="W2224" s="220" t="s">
        <v>1696</v>
      </c>
      <c r="X2224" s="221" t="s">
        <v>2342</v>
      </c>
      <c r="Y2224" s="222" t="s">
        <v>2344</v>
      </c>
      <c r="Z2224" s="199"/>
      <c r="AA2224" s="218"/>
      <c r="AB2224" s="223">
        <v>0</v>
      </c>
      <c r="AC2224" s="224" t="s">
        <v>40</v>
      </c>
      <c r="AD2224" s="225">
        <f t="shared" si="781"/>
        <v>189</v>
      </c>
      <c r="AE2224" s="226">
        <f>CEILING(AD2224+AD2224*'[1]Nastavení cen'!$J$17,1)</f>
        <v>276</v>
      </c>
      <c r="AF2224" s="226">
        <f t="shared" si="782"/>
        <v>0</v>
      </c>
      <c r="AG2224" s="241">
        <f>CEILING(AX2224+(AX2224*'[1]Nastavení cen'!$G$17),1)</f>
        <v>187</v>
      </c>
      <c r="AH2224" s="242">
        <f>CEILING(AG2224*'[1]Nastavení cen'!$K$17,1)+AG2224</f>
        <v>244</v>
      </c>
      <c r="AI2224" s="242">
        <f t="shared" ref="AI2224:AI2228" si="797">(AB2224*AH2224)</f>
        <v>0</v>
      </c>
      <c r="AJ2224" s="228">
        <f t="shared" si="783"/>
        <v>520</v>
      </c>
      <c r="AK2224" s="218"/>
      <c r="AL2224" s="229">
        <f t="shared" si="784"/>
        <v>0</v>
      </c>
      <c r="AM2224" s="204"/>
      <c r="AN2224" s="230">
        <v>0.3</v>
      </c>
      <c r="AO2224" s="231">
        <f t="shared" ref="AO2224:AO2228" si="798">AB2224*AN2224</f>
        <v>0</v>
      </c>
      <c r="AP2224" s="232">
        <v>0.05</v>
      </c>
      <c r="AQ2224" s="233" t="s">
        <v>41</v>
      </c>
      <c r="AR2224" s="234">
        <f t="shared" ref="AR2224:AR2228" si="799">AO2224*AP2224</f>
        <v>0</v>
      </c>
      <c r="AS2224" s="235"/>
      <c r="AT2224" s="236"/>
      <c r="AU2224" s="237"/>
      <c r="AV2224" s="238">
        <v>29</v>
      </c>
      <c r="AW2224" s="239">
        <f>'[1]Nastavení cen'!$H$17</f>
        <v>390</v>
      </c>
      <c r="AX2224" s="240">
        <v>187</v>
      </c>
    </row>
    <row r="2225" spans="1:50" ht="17.25" hidden="1" customHeight="1" x14ac:dyDescent="0.3">
      <c r="A2225" s="213"/>
      <c r="B2225" s="214"/>
      <c r="C2225" s="215"/>
      <c r="D2225" s="186"/>
      <c r="E2225" s="184"/>
      <c r="F2225" s="185"/>
      <c r="G2225" s="186"/>
      <c r="H2225" s="186"/>
      <c r="I2225" s="187"/>
      <c r="J2225" s="188"/>
      <c r="K2225" s="216"/>
      <c r="L2225" s="186"/>
      <c r="M2225" s="186"/>
      <c r="N2225" s="187"/>
      <c r="O2225" s="191"/>
      <c r="P2225" s="483" t="s">
        <v>2311</v>
      </c>
      <c r="Q2225" s="218"/>
      <c r="R2225" s="219">
        <f t="shared" si="779"/>
        <v>0</v>
      </c>
      <c r="S2225" s="219">
        <f t="shared" si="780"/>
        <v>7</v>
      </c>
      <c r="T2225" s="195"/>
      <c r="U2225" s="196">
        <v>1</v>
      </c>
      <c r="V2225" s="89">
        <f t="shared" si="775"/>
        <v>0</v>
      </c>
      <c r="W2225" s="220" t="s">
        <v>1696</v>
      </c>
      <c r="X2225" s="221" t="s">
        <v>2342</v>
      </c>
      <c r="Y2225" s="222" t="s">
        <v>2345</v>
      </c>
      <c r="Z2225" s="199"/>
      <c r="AA2225" s="218"/>
      <c r="AB2225" s="223">
        <v>0</v>
      </c>
      <c r="AC2225" s="224" t="s">
        <v>40</v>
      </c>
      <c r="AD2225" s="225">
        <f t="shared" si="781"/>
        <v>195</v>
      </c>
      <c r="AE2225" s="226">
        <f>CEILING(AD2225+AD2225*'[1]Nastavení cen'!$J$17,1)</f>
        <v>285</v>
      </c>
      <c r="AF2225" s="226">
        <f t="shared" si="782"/>
        <v>0</v>
      </c>
      <c r="AG2225" s="241">
        <f>CEILING(AX2225+(AX2225*'[1]Nastavení cen'!$G$17),1)</f>
        <v>209</v>
      </c>
      <c r="AH2225" s="242">
        <f>CEILING(AG2225*'[1]Nastavení cen'!$K$17,1)+AG2225</f>
        <v>272</v>
      </c>
      <c r="AI2225" s="242">
        <f t="shared" si="797"/>
        <v>0</v>
      </c>
      <c r="AJ2225" s="228">
        <f t="shared" si="783"/>
        <v>557</v>
      </c>
      <c r="AK2225" s="218"/>
      <c r="AL2225" s="229">
        <f t="shared" si="784"/>
        <v>0</v>
      </c>
      <c r="AM2225" s="204"/>
      <c r="AN2225" s="230">
        <v>0.3</v>
      </c>
      <c r="AO2225" s="231">
        <f t="shared" si="798"/>
        <v>0</v>
      </c>
      <c r="AP2225" s="232">
        <v>0.05</v>
      </c>
      <c r="AQ2225" s="233" t="s">
        <v>41</v>
      </c>
      <c r="AR2225" s="234">
        <f t="shared" si="799"/>
        <v>0</v>
      </c>
      <c r="AS2225" s="235"/>
      <c r="AT2225" s="236"/>
      <c r="AU2225" s="237"/>
      <c r="AV2225" s="238">
        <v>30</v>
      </c>
      <c r="AW2225" s="239">
        <f>'[1]Nastavení cen'!$H$17</f>
        <v>390</v>
      </c>
      <c r="AX2225" s="240">
        <v>209</v>
      </c>
    </row>
    <row r="2226" spans="1:50" ht="17.25" hidden="1" customHeight="1" x14ac:dyDescent="0.3">
      <c r="A2226" s="213"/>
      <c r="B2226" s="214"/>
      <c r="C2226" s="215"/>
      <c r="D2226" s="186"/>
      <c r="E2226" s="184"/>
      <c r="F2226" s="185"/>
      <c r="G2226" s="186"/>
      <c r="H2226" s="186"/>
      <c r="I2226" s="187"/>
      <c r="J2226" s="188"/>
      <c r="K2226" s="216"/>
      <c r="L2226" s="186"/>
      <c r="M2226" s="186"/>
      <c r="N2226" s="187"/>
      <c r="O2226" s="191"/>
      <c r="P2226" s="483" t="s">
        <v>2311</v>
      </c>
      <c r="Q2226" s="218"/>
      <c r="R2226" s="219">
        <f t="shared" si="779"/>
        <v>0</v>
      </c>
      <c r="S2226" s="219">
        <f t="shared" si="780"/>
        <v>7</v>
      </c>
      <c r="T2226" s="195"/>
      <c r="U2226" s="196">
        <v>1</v>
      </c>
      <c r="V2226" s="89">
        <f t="shared" si="775"/>
        <v>0</v>
      </c>
      <c r="W2226" s="220" t="s">
        <v>1696</v>
      </c>
      <c r="X2226" s="221" t="s">
        <v>2342</v>
      </c>
      <c r="Y2226" s="222" t="s">
        <v>2346</v>
      </c>
      <c r="Z2226" s="199"/>
      <c r="AA2226" s="218"/>
      <c r="AB2226" s="223">
        <v>0</v>
      </c>
      <c r="AC2226" s="224" t="s">
        <v>40</v>
      </c>
      <c r="AD2226" s="225">
        <f t="shared" si="781"/>
        <v>202</v>
      </c>
      <c r="AE2226" s="226">
        <f>CEILING(AD2226+AD2226*'[1]Nastavení cen'!$J$17,1)</f>
        <v>295</v>
      </c>
      <c r="AF2226" s="226">
        <f t="shared" si="782"/>
        <v>0</v>
      </c>
      <c r="AG2226" s="241">
        <f>CEILING(AX2226+(AX2226*'[1]Nastavení cen'!$G$17),1)</f>
        <v>308</v>
      </c>
      <c r="AH2226" s="242">
        <f>CEILING(AG2226*'[1]Nastavení cen'!$K$17,1)+AG2226</f>
        <v>401</v>
      </c>
      <c r="AI2226" s="242">
        <f t="shared" si="797"/>
        <v>0</v>
      </c>
      <c r="AJ2226" s="228">
        <f t="shared" si="783"/>
        <v>696</v>
      </c>
      <c r="AK2226" s="218"/>
      <c r="AL2226" s="229">
        <f t="shared" si="784"/>
        <v>0</v>
      </c>
      <c r="AM2226" s="204"/>
      <c r="AN2226" s="230">
        <v>0.3</v>
      </c>
      <c r="AO2226" s="231">
        <f t="shared" si="798"/>
        <v>0</v>
      </c>
      <c r="AP2226" s="232">
        <v>0.05</v>
      </c>
      <c r="AQ2226" s="233" t="s">
        <v>41</v>
      </c>
      <c r="AR2226" s="234">
        <f t="shared" si="799"/>
        <v>0</v>
      </c>
      <c r="AS2226" s="235"/>
      <c r="AT2226" s="236"/>
      <c r="AU2226" s="237"/>
      <c r="AV2226" s="238">
        <v>31</v>
      </c>
      <c r="AW2226" s="239">
        <f>'[1]Nastavení cen'!$H$17</f>
        <v>390</v>
      </c>
      <c r="AX2226" s="240">
        <v>308</v>
      </c>
    </row>
    <row r="2227" spans="1:50" ht="17.25" hidden="1" customHeight="1" x14ac:dyDescent="0.3">
      <c r="A2227" s="213"/>
      <c r="B2227" s="214"/>
      <c r="C2227" s="215"/>
      <c r="D2227" s="186"/>
      <c r="E2227" s="184"/>
      <c r="F2227" s="185"/>
      <c r="G2227" s="186"/>
      <c r="H2227" s="186"/>
      <c r="I2227" s="187"/>
      <c r="J2227" s="188"/>
      <c r="K2227" s="216"/>
      <c r="L2227" s="186"/>
      <c r="M2227" s="186"/>
      <c r="N2227" s="187"/>
      <c r="O2227" s="191"/>
      <c r="P2227" s="483" t="s">
        <v>2311</v>
      </c>
      <c r="Q2227" s="218"/>
      <c r="R2227" s="219">
        <f t="shared" si="779"/>
        <v>0</v>
      </c>
      <c r="S2227" s="219">
        <f t="shared" si="780"/>
        <v>7</v>
      </c>
      <c r="T2227" s="195"/>
      <c r="U2227" s="196">
        <v>5</v>
      </c>
      <c r="V2227" s="89">
        <f t="shared" si="775"/>
        <v>0</v>
      </c>
      <c r="W2227" s="220" t="s">
        <v>147</v>
      </c>
      <c r="X2227" s="221" t="s">
        <v>2141</v>
      </c>
      <c r="Y2227" s="222" t="s">
        <v>2347</v>
      </c>
      <c r="Z2227" s="199"/>
      <c r="AA2227" s="218"/>
      <c r="AB2227" s="223">
        <v>0</v>
      </c>
      <c r="AC2227" s="224" t="s">
        <v>2140</v>
      </c>
      <c r="AD2227" s="225">
        <f t="shared" si="781"/>
        <v>13</v>
      </c>
      <c r="AE2227" s="226">
        <f>CEILING(AD2227+AD2227*'[1]Nastavení cen'!$J$17,1)</f>
        <v>19</v>
      </c>
      <c r="AF2227" s="226">
        <f t="shared" si="782"/>
        <v>0</v>
      </c>
      <c r="AG2227" s="227">
        <f>CEILING(AX2227+(AX2227*'[1]Nastavení cen'!$G$17),1)</f>
        <v>14</v>
      </c>
      <c r="AH2227" s="227">
        <f>CEILING(AG2227*'[1]Nastavení cen'!$K$17,1)+AG2227</f>
        <v>19</v>
      </c>
      <c r="AI2227" s="227">
        <f t="shared" si="797"/>
        <v>0</v>
      </c>
      <c r="AJ2227" s="228">
        <f t="shared" si="783"/>
        <v>38</v>
      </c>
      <c r="AK2227" s="218"/>
      <c r="AL2227" s="229">
        <f t="shared" si="784"/>
        <v>0</v>
      </c>
      <c r="AM2227" s="204"/>
      <c r="AN2227" s="230">
        <v>7.0000000000000007E-2</v>
      </c>
      <c r="AO2227" s="231">
        <f t="shared" si="798"/>
        <v>0</v>
      </c>
      <c r="AP2227" s="232">
        <v>0.05</v>
      </c>
      <c r="AQ2227" s="233" t="s">
        <v>41</v>
      </c>
      <c r="AR2227" s="234">
        <f t="shared" si="799"/>
        <v>0</v>
      </c>
      <c r="AS2227" s="235"/>
      <c r="AT2227" s="236"/>
      <c r="AU2227" s="237"/>
      <c r="AV2227" s="238">
        <v>2</v>
      </c>
      <c r="AW2227" s="239">
        <f>'[1]Nastavení cen'!$H$17</f>
        <v>390</v>
      </c>
      <c r="AX2227" s="240">
        <v>14</v>
      </c>
    </row>
    <row r="2228" spans="1:50" ht="17.25" hidden="1" customHeight="1" x14ac:dyDescent="0.3">
      <c r="A2228" s="213"/>
      <c r="B2228" s="214"/>
      <c r="C2228" s="215"/>
      <c r="D2228" s="186"/>
      <c r="E2228" s="184"/>
      <c r="F2228" s="185"/>
      <c r="G2228" s="186"/>
      <c r="H2228" s="186"/>
      <c r="I2228" s="187"/>
      <c r="J2228" s="188"/>
      <c r="K2228" s="216"/>
      <c r="L2228" s="186"/>
      <c r="M2228" s="186"/>
      <c r="N2228" s="187"/>
      <c r="O2228" s="191"/>
      <c r="P2228" s="483" t="s">
        <v>2311</v>
      </c>
      <c r="Q2228" s="218"/>
      <c r="R2228" s="219">
        <f t="shared" si="779"/>
        <v>0</v>
      </c>
      <c r="S2228" s="219">
        <f t="shared" si="780"/>
        <v>7</v>
      </c>
      <c r="T2228" s="195"/>
      <c r="U2228" s="196">
        <v>1</v>
      </c>
      <c r="V2228" s="89">
        <f t="shared" si="775"/>
        <v>0</v>
      </c>
      <c r="W2228" s="220" t="s">
        <v>147</v>
      </c>
      <c r="X2228" s="221" t="s">
        <v>2141</v>
      </c>
      <c r="Y2228" s="222" t="s">
        <v>2142</v>
      </c>
      <c r="Z2228" s="199"/>
      <c r="AA2228" s="218"/>
      <c r="AB2228" s="223">
        <v>0</v>
      </c>
      <c r="AC2228" s="224" t="s">
        <v>2140</v>
      </c>
      <c r="AD2228" s="225">
        <f t="shared" si="781"/>
        <v>13</v>
      </c>
      <c r="AE2228" s="226">
        <f>CEILING(AD2228+AD2228*'[1]Nastavení cen'!$J$17,1)</f>
        <v>19</v>
      </c>
      <c r="AF2228" s="226">
        <f t="shared" si="782"/>
        <v>0</v>
      </c>
      <c r="AG2228" s="241">
        <f>CEILING(AX2228+(AX2228*'[1]Nastavení cen'!$G$17),1)</f>
        <v>14</v>
      </c>
      <c r="AH2228" s="242">
        <f>CEILING(AG2228*'[1]Nastavení cen'!$K$17,1)+AG2228</f>
        <v>19</v>
      </c>
      <c r="AI2228" s="242">
        <f t="shared" si="797"/>
        <v>0</v>
      </c>
      <c r="AJ2228" s="228">
        <f t="shared" si="783"/>
        <v>38</v>
      </c>
      <c r="AK2228" s="218"/>
      <c r="AL2228" s="229">
        <f t="shared" si="784"/>
        <v>0</v>
      </c>
      <c r="AM2228" s="204"/>
      <c r="AN2228" s="230">
        <v>7.0000000000000007E-2</v>
      </c>
      <c r="AO2228" s="231">
        <f t="shared" si="798"/>
        <v>0</v>
      </c>
      <c r="AP2228" s="232">
        <v>0.05</v>
      </c>
      <c r="AQ2228" s="233" t="s">
        <v>41</v>
      </c>
      <c r="AR2228" s="234">
        <f t="shared" si="799"/>
        <v>0</v>
      </c>
      <c r="AS2228" s="235"/>
      <c r="AT2228" s="236"/>
      <c r="AU2228" s="237"/>
      <c r="AV2228" s="238">
        <v>2</v>
      </c>
      <c r="AW2228" s="239">
        <f>'[1]Nastavení cen'!$H$17</f>
        <v>390</v>
      </c>
      <c r="AX2228" s="240">
        <v>14</v>
      </c>
    </row>
    <row r="2229" spans="1:50" ht="17.25" hidden="1" customHeight="1" x14ac:dyDescent="0.3">
      <c r="A2229" s="213"/>
      <c r="B2229" s="214"/>
      <c r="C2229" s="215"/>
      <c r="D2229" s="186"/>
      <c r="E2229" s="184"/>
      <c r="F2229" s="185"/>
      <c r="G2229" s="186"/>
      <c r="H2229" s="186"/>
      <c r="I2229" s="187"/>
      <c r="J2229" s="188"/>
      <c r="K2229" s="216"/>
      <c r="L2229" s="186"/>
      <c r="M2229" s="186"/>
      <c r="N2229" s="187"/>
      <c r="O2229" s="191"/>
      <c r="P2229" s="483" t="s">
        <v>2311</v>
      </c>
      <c r="Q2229" s="218"/>
      <c r="R2229" s="219">
        <f t="shared" si="779"/>
        <v>0</v>
      </c>
      <c r="S2229" s="219">
        <f t="shared" si="780"/>
        <v>7</v>
      </c>
      <c r="T2229" s="195"/>
      <c r="U2229" s="196">
        <v>4</v>
      </c>
      <c r="V2229" s="89">
        <f t="shared" si="775"/>
        <v>0</v>
      </c>
      <c r="W2229" s="220" t="s">
        <v>147</v>
      </c>
      <c r="X2229" s="221" t="s">
        <v>2141</v>
      </c>
      <c r="Y2229" s="222" t="s">
        <v>43</v>
      </c>
      <c r="Z2229" s="199"/>
      <c r="AA2229" s="218"/>
      <c r="AB2229" s="223">
        <v>0</v>
      </c>
      <c r="AC2229" s="224" t="s">
        <v>2140</v>
      </c>
      <c r="AD2229" s="225">
        <f t="shared" si="781"/>
        <v>13</v>
      </c>
      <c r="AE2229" s="226">
        <f>CEILING(AD2229+AD2229*'[1]Nastavení cen'!$J$17,1)</f>
        <v>19</v>
      </c>
      <c r="AF2229" s="226">
        <f t="shared" si="782"/>
        <v>0</v>
      </c>
      <c r="AG2229" s="227"/>
      <c r="AH2229" s="227"/>
      <c r="AI2229" s="227"/>
      <c r="AJ2229" s="228">
        <f t="shared" si="783"/>
        <v>19</v>
      </c>
      <c r="AK2229" s="218"/>
      <c r="AL2229" s="229">
        <f t="shared" si="784"/>
        <v>0</v>
      </c>
      <c r="AM2229" s="204"/>
      <c r="AN2229" s="230" t="s">
        <v>41</v>
      </c>
      <c r="AO2229" s="231" t="s">
        <v>41</v>
      </c>
      <c r="AP2229" s="245" t="s">
        <v>41</v>
      </c>
      <c r="AQ2229" s="233" t="s">
        <v>41</v>
      </c>
      <c r="AR2229" s="234" t="s">
        <v>41</v>
      </c>
      <c r="AS2229" s="235"/>
      <c r="AT2229" s="236"/>
      <c r="AU2229" s="237"/>
      <c r="AV2229" s="238">
        <v>2</v>
      </c>
      <c r="AW2229" s="239">
        <f>'[1]Nastavení cen'!$H$17</f>
        <v>390</v>
      </c>
      <c r="AX2229" s="240"/>
    </row>
    <row r="2230" spans="1:50" ht="17.25" hidden="1" customHeight="1" x14ac:dyDescent="0.3">
      <c r="A2230" s="213"/>
      <c r="B2230" s="214"/>
      <c r="C2230" s="215"/>
      <c r="D2230" s="186"/>
      <c r="E2230" s="184"/>
      <c r="F2230" s="185"/>
      <c r="G2230" s="186"/>
      <c r="H2230" s="186"/>
      <c r="I2230" s="187"/>
      <c r="J2230" s="188"/>
      <c r="K2230" s="216"/>
      <c r="L2230" s="186"/>
      <c r="M2230" s="186"/>
      <c r="N2230" s="187"/>
      <c r="O2230" s="191"/>
      <c r="P2230" s="483" t="s">
        <v>2311</v>
      </c>
      <c r="Q2230" s="218"/>
      <c r="R2230" s="219">
        <f t="shared" si="779"/>
        <v>0</v>
      </c>
      <c r="S2230" s="219">
        <f t="shared" si="780"/>
        <v>7</v>
      </c>
      <c r="T2230" s="195"/>
      <c r="U2230" s="196">
        <v>5</v>
      </c>
      <c r="V2230" s="89">
        <f t="shared" si="775"/>
        <v>0</v>
      </c>
      <c r="W2230" s="220" t="s">
        <v>147</v>
      </c>
      <c r="X2230" s="221" t="s">
        <v>2143</v>
      </c>
      <c r="Y2230" s="222" t="s">
        <v>2348</v>
      </c>
      <c r="Z2230" s="199"/>
      <c r="AA2230" s="218"/>
      <c r="AB2230" s="223">
        <v>0</v>
      </c>
      <c r="AC2230" s="224" t="s">
        <v>146</v>
      </c>
      <c r="AD2230" s="225">
        <f t="shared" si="781"/>
        <v>13</v>
      </c>
      <c r="AE2230" s="226">
        <f>CEILING(AD2230+AD2230*'[1]Nastavení cen'!$J$17,1)</f>
        <v>19</v>
      </c>
      <c r="AF2230" s="226">
        <f t="shared" si="782"/>
        <v>0</v>
      </c>
      <c r="AG2230" s="227">
        <f>CEILING(AX2230+(AX2230*'[1]Nastavení cen'!$G$17),1)</f>
        <v>11</v>
      </c>
      <c r="AH2230" s="227">
        <f>CEILING(AG2230*'[1]Nastavení cen'!$K$17,1)+AG2230</f>
        <v>15</v>
      </c>
      <c r="AI2230" s="227">
        <f t="shared" ref="AI2230:AI2231" si="800">(AB2230*AH2230)</f>
        <v>0</v>
      </c>
      <c r="AJ2230" s="228">
        <f t="shared" si="783"/>
        <v>34</v>
      </c>
      <c r="AK2230" s="218"/>
      <c r="AL2230" s="229">
        <f t="shared" si="784"/>
        <v>0</v>
      </c>
      <c r="AM2230" s="204"/>
      <c r="AN2230" s="230">
        <v>0.05</v>
      </c>
      <c r="AO2230" s="231">
        <f t="shared" ref="AO2230:AO2231" si="801">AB2230*AN2230</f>
        <v>0</v>
      </c>
      <c r="AP2230" s="232">
        <v>0.05</v>
      </c>
      <c r="AQ2230" s="233" t="s">
        <v>41</v>
      </c>
      <c r="AR2230" s="234">
        <f t="shared" ref="AR2230:AR2231" si="802">AO2230*AP2230</f>
        <v>0</v>
      </c>
      <c r="AS2230" s="235"/>
      <c r="AT2230" s="236"/>
      <c r="AU2230" s="237"/>
      <c r="AV2230" s="238">
        <v>2</v>
      </c>
      <c r="AW2230" s="239">
        <f>'[1]Nastavení cen'!$H$17</f>
        <v>390</v>
      </c>
      <c r="AX2230" s="240">
        <v>11</v>
      </c>
    </row>
    <row r="2231" spans="1:50" ht="17.25" hidden="1" customHeight="1" x14ac:dyDescent="0.3">
      <c r="A2231" s="213"/>
      <c r="B2231" s="214"/>
      <c r="C2231" s="215"/>
      <c r="D2231" s="186"/>
      <c r="E2231" s="184"/>
      <c r="F2231" s="185"/>
      <c r="G2231" s="186"/>
      <c r="H2231" s="186"/>
      <c r="I2231" s="187"/>
      <c r="J2231" s="188"/>
      <c r="K2231" s="216"/>
      <c r="L2231" s="186"/>
      <c r="M2231" s="186"/>
      <c r="N2231" s="187"/>
      <c r="O2231" s="191"/>
      <c r="P2231" s="483" t="s">
        <v>2311</v>
      </c>
      <c r="Q2231" s="218"/>
      <c r="R2231" s="219">
        <f t="shared" si="779"/>
        <v>0</v>
      </c>
      <c r="S2231" s="219">
        <f t="shared" si="780"/>
        <v>7</v>
      </c>
      <c r="T2231" s="195"/>
      <c r="U2231" s="196">
        <v>1</v>
      </c>
      <c r="V2231" s="89">
        <f t="shared" si="775"/>
        <v>0</v>
      </c>
      <c r="W2231" s="220" t="s">
        <v>147</v>
      </c>
      <c r="X2231" s="221" t="s">
        <v>2143</v>
      </c>
      <c r="Y2231" s="222" t="s">
        <v>2144</v>
      </c>
      <c r="Z2231" s="199"/>
      <c r="AA2231" s="218"/>
      <c r="AB2231" s="223">
        <v>0</v>
      </c>
      <c r="AC2231" s="224" t="s">
        <v>146</v>
      </c>
      <c r="AD2231" s="225">
        <f t="shared" si="781"/>
        <v>13</v>
      </c>
      <c r="AE2231" s="226">
        <f>CEILING(AD2231+AD2231*'[1]Nastavení cen'!$J$17,1)</f>
        <v>19</v>
      </c>
      <c r="AF2231" s="226">
        <f t="shared" si="782"/>
        <v>0</v>
      </c>
      <c r="AG2231" s="241">
        <f>CEILING(AX2231+(AX2231*'[1]Nastavení cen'!$G$17),1)</f>
        <v>11</v>
      </c>
      <c r="AH2231" s="242">
        <f>CEILING(AG2231*'[1]Nastavení cen'!$K$17,1)+AG2231</f>
        <v>15</v>
      </c>
      <c r="AI2231" s="242">
        <f t="shared" si="800"/>
        <v>0</v>
      </c>
      <c r="AJ2231" s="228">
        <f t="shared" si="783"/>
        <v>34</v>
      </c>
      <c r="AK2231" s="218"/>
      <c r="AL2231" s="229">
        <f t="shared" si="784"/>
        <v>0</v>
      </c>
      <c r="AM2231" s="204"/>
      <c r="AN2231" s="230">
        <v>0.05</v>
      </c>
      <c r="AO2231" s="231">
        <f t="shared" si="801"/>
        <v>0</v>
      </c>
      <c r="AP2231" s="232">
        <v>0.05</v>
      </c>
      <c r="AQ2231" s="233" t="s">
        <v>41</v>
      </c>
      <c r="AR2231" s="234">
        <f t="shared" si="802"/>
        <v>0</v>
      </c>
      <c r="AS2231" s="235"/>
      <c r="AT2231" s="236"/>
      <c r="AU2231" s="237"/>
      <c r="AV2231" s="238">
        <v>2</v>
      </c>
      <c r="AW2231" s="239">
        <f>'[1]Nastavení cen'!$H$17</f>
        <v>390</v>
      </c>
      <c r="AX2231" s="240">
        <v>11</v>
      </c>
    </row>
    <row r="2232" spans="1:50" ht="17.25" hidden="1" customHeight="1" x14ac:dyDescent="0.3">
      <c r="A2232" s="213"/>
      <c r="B2232" s="214"/>
      <c r="C2232" s="215"/>
      <c r="D2232" s="186"/>
      <c r="E2232" s="184"/>
      <c r="F2232" s="185"/>
      <c r="G2232" s="186"/>
      <c r="H2232" s="186"/>
      <c r="I2232" s="187"/>
      <c r="J2232" s="188"/>
      <c r="K2232" s="216"/>
      <c r="L2232" s="186"/>
      <c r="M2232" s="186"/>
      <c r="N2232" s="187"/>
      <c r="O2232" s="191"/>
      <c r="P2232" s="483" t="s">
        <v>2311</v>
      </c>
      <c r="Q2232" s="218"/>
      <c r="R2232" s="219">
        <f t="shared" si="779"/>
        <v>0</v>
      </c>
      <c r="S2232" s="219">
        <f t="shared" si="780"/>
        <v>7</v>
      </c>
      <c r="T2232" s="195"/>
      <c r="U2232" s="196">
        <v>4</v>
      </c>
      <c r="V2232" s="89">
        <f t="shared" si="775"/>
        <v>0</v>
      </c>
      <c r="W2232" s="220" t="s">
        <v>147</v>
      </c>
      <c r="X2232" s="221" t="s">
        <v>2143</v>
      </c>
      <c r="Y2232" s="222" t="s">
        <v>43</v>
      </c>
      <c r="Z2232" s="199"/>
      <c r="AA2232" s="218"/>
      <c r="AB2232" s="223">
        <v>0</v>
      </c>
      <c r="AC2232" s="224" t="s">
        <v>146</v>
      </c>
      <c r="AD2232" s="225">
        <f t="shared" si="781"/>
        <v>13</v>
      </c>
      <c r="AE2232" s="226">
        <f>CEILING(AD2232+AD2232*'[1]Nastavení cen'!$J$17,1)</f>
        <v>19</v>
      </c>
      <c r="AF2232" s="226">
        <f t="shared" si="782"/>
        <v>0</v>
      </c>
      <c r="AG2232" s="227"/>
      <c r="AH2232" s="227"/>
      <c r="AI2232" s="227"/>
      <c r="AJ2232" s="228">
        <f t="shared" si="783"/>
        <v>19</v>
      </c>
      <c r="AK2232" s="218"/>
      <c r="AL2232" s="229">
        <f t="shared" si="784"/>
        <v>0</v>
      </c>
      <c r="AM2232" s="204"/>
      <c r="AN2232" s="230" t="s">
        <v>41</v>
      </c>
      <c r="AO2232" s="231" t="s">
        <v>41</v>
      </c>
      <c r="AP2232" s="245" t="s">
        <v>41</v>
      </c>
      <c r="AQ2232" s="233" t="s">
        <v>41</v>
      </c>
      <c r="AR2232" s="234" t="s">
        <v>41</v>
      </c>
      <c r="AS2232" s="235"/>
      <c r="AT2232" s="236"/>
      <c r="AU2232" s="237"/>
      <c r="AV2232" s="238">
        <v>2</v>
      </c>
      <c r="AW2232" s="239">
        <f>'[1]Nastavení cen'!$H$17</f>
        <v>390</v>
      </c>
      <c r="AX2232" s="240"/>
    </row>
    <row r="2233" spans="1:50" ht="17.25" hidden="1" customHeight="1" x14ac:dyDescent="0.3">
      <c r="A2233" s="213"/>
      <c r="B2233" s="214"/>
      <c r="C2233" s="215"/>
      <c r="D2233" s="186"/>
      <c r="E2233" s="184"/>
      <c r="F2233" s="185"/>
      <c r="G2233" s="186"/>
      <c r="H2233" s="186"/>
      <c r="I2233" s="187"/>
      <c r="J2233" s="188"/>
      <c r="K2233" s="216"/>
      <c r="L2233" s="186"/>
      <c r="M2233" s="186"/>
      <c r="N2233" s="187"/>
      <c r="O2233" s="191"/>
      <c r="P2233" s="483" t="s">
        <v>2311</v>
      </c>
      <c r="Q2233" s="218"/>
      <c r="R2233" s="219">
        <f t="shared" si="779"/>
        <v>0</v>
      </c>
      <c r="S2233" s="219">
        <f t="shared" si="780"/>
        <v>7</v>
      </c>
      <c r="T2233" s="195"/>
      <c r="U2233" s="196">
        <v>5</v>
      </c>
      <c r="V2233" s="89">
        <f t="shared" si="775"/>
        <v>0</v>
      </c>
      <c r="W2233" s="220" t="s">
        <v>147</v>
      </c>
      <c r="X2233" s="221" t="s">
        <v>2147</v>
      </c>
      <c r="Y2233" s="222" t="s">
        <v>2349</v>
      </c>
      <c r="Z2233" s="199"/>
      <c r="AA2233" s="218"/>
      <c r="AB2233" s="223">
        <v>0</v>
      </c>
      <c r="AC2233" s="224" t="s">
        <v>2140</v>
      </c>
      <c r="AD2233" s="225">
        <f t="shared" si="781"/>
        <v>13</v>
      </c>
      <c r="AE2233" s="226">
        <f>CEILING(AD2233+AD2233*'[1]Nastavení cen'!$J$17,1)</f>
        <v>19</v>
      </c>
      <c r="AF2233" s="226">
        <f t="shared" si="782"/>
        <v>0</v>
      </c>
      <c r="AG2233" s="227">
        <f>CEILING(AX2233+(AX2233*'[1]Nastavení cen'!$G$17),1)</f>
        <v>10</v>
      </c>
      <c r="AH2233" s="227">
        <f>CEILING(AG2233*'[1]Nastavení cen'!$K$17,1)+AG2233</f>
        <v>13</v>
      </c>
      <c r="AI2233" s="227">
        <f t="shared" ref="AI2233:AI2234" si="803">(AB2233*AH2233)</f>
        <v>0</v>
      </c>
      <c r="AJ2233" s="228">
        <f t="shared" si="783"/>
        <v>32</v>
      </c>
      <c r="AK2233" s="218"/>
      <c r="AL2233" s="229">
        <f t="shared" si="784"/>
        <v>0</v>
      </c>
      <c r="AM2233" s="204"/>
      <c r="AN2233" s="230">
        <v>0.04</v>
      </c>
      <c r="AO2233" s="231">
        <f t="shared" ref="AO2233:AO2234" si="804">AB2233*AN2233</f>
        <v>0</v>
      </c>
      <c r="AP2233" s="232">
        <v>0.05</v>
      </c>
      <c r="AQ2233" s="233" t="s">
        <v>41</v>
      </c>
      <c r="AR2233" s="234">
        <f t="shared" ref="AR2233:AR2234" si="805">AO2233*AP2233</f>
        <v>0</v>
      </c>
      <c r="AS2233" s="235"/>
      <c r="AT2233" s="236"/>
      <c r="AU2233" s="237"/>
      <c r="AV2233" s="238">
        <v>2</v>
      </c>
      <c r="AW2233" s="239">
        <f>'[1]Nastavení cen'!$H$17</f>
        <v>390</v>
      </c>
      <c r="AX2233" s="240">
        <v>10</v>
      </c>
    </row>
    <row r="2234" spans="1:50" ht="17.25" hidden="1" customHeight="1" x14ac:dyDescent="0.3">
      <c r="A2234" s="213"/>
      <c r="B2234" s="214"/>
      <c r="C2234" s="215"/>
      <c r="D2234" s="186"/>
      <c r="E2234" s="184"/>
      <c r="F2234" s="185"/>
      <c r="G2234" s="186"/>
      <c r="H2234" s="186"/>
      <c r="I2234" s="187"/>
      <c r="J2234" s="188"/>
      <c r="K2234" s="216"/>
      <c r="L2234" s="186"/>
      <c r="M2234" s="186"/>
      <c r="N2234" s="187"/>
      <c r="O2234" s="191"/>
      <c r="P2234" s="483" t="s">
        <v>2311</v>
      </c>
      <c r="Q2234" s="218"/>
      <c r="R2234" s="219">
        <f t="shared" si="779"/>
        <v>0</v>
      </c>
      <c r="S2234" s="219">
        <f t="shared" si="780"/>
        <v>7</v>
      </c>
      <c r="T2234" s="195"/>
      <c r="U2234" s="196">
        <v>1</v>
      </c>
      <c r="V2234" s="89">
        <f t="shared" si="775"/>
        <v>0</v>
      </c>
      <c r="W2234" s="220" t="s">
        <v>147</v>
      </c>
      <c r="X2234" s="221" t="s">
        <v>2147</v>
      </c>
      <c r="Y2234" s="222" t="s">
        <v>2148</v>
      </c>
      <c r="Z2234" s="199"/>
      <c r="AA2234" s="218"/>
      <c r="AB2234" s="223">
        <v>0</v>
      </c>
      <c r="AC2234" s="224" t="s">
        <v>2140</v>
      </c>
      <c r="AD2234" s="225">
        <f t="shared" si="781"/>
        <v>13</v>
      </c>
      <c r="AE2234" s="226">
        <f>CEILING(AD2234+AD2234*'[1]Nastavení cen'!$J$17,1)</f>
        <v>19</v>
      </c>
      <c r="AF2234" s="226">
        <f t="shared" si="782"/>
        <v>0</v>
      </c>
      <c r="AG2234" s="241">
        <f>CEILING(AX2234+(AX2234*'[1]Nastavení cen'!$G$17),1)</f>
        <v>10</v>
      </c>
      <c r="AH2234" s="242">
        <f>CEILING(AG2234*'[1]Nastavení cen'!$K$17,1)+AG2234</f>
        <v>13</v>
      </c>
      <c r="AI2234" s="242">
        <f t="shared" si="803"/>
        <v>0</v>
      </c>
      <c r="AJ2234" s="228">
        <f t="shared" si="783"/>
        <v>32</v>
      </c>
      <c r="AK2234" s="218"/>
      <c r="AL2234" s="229">
        <f t="shared" si="784"/>
        <v>0</v>
      </c>
      <c r="AM2234" s="204"/>
      <c r="AN2234" s="230">
        <v>0.04</v>
      </c>
      <c r="AO2234" s="231">
        <f t="shared" si="804"/>
        <v>0</v>
      </c>
      <c r="AP2234" s="232">
        <v>0.05</v>
      </c>
      <c r="AQ2234" s="233" t="s">
        <v>41</v>
      </c>
      <c r="AR2234" s="234">
        <f t="shared" si="805"/>
        <v>0</v>
      </c>
      <c r="AS2234" s="235"/>
      <c r="AT2234" s="236"/>
      <c r="AU2234" s="237"/>
      <c r="AV2234" s="238">
        <v>2</v>
      </c>
      <c r="AW2234" s="239">
        <f>'[1]Nastavení cen'!$H$17</f>
        <v>390</v>
      </c>
      <c r="AX2234" s="240">
        <v>10</v>
      </c>
    </row>
    <row r="2235" spans="1:50" ht="17.25" hidden="1" customHeight="1" x14ac:dyDescent="0.3">
      <c r="A2235" s="213"/>
      <c r="B2235" s="214"/>
      <c r="C2235" s="215"/>
      <c r="D2235" s="186"/>
      <c r="E2235" s="184"/>
      <c r="F2235" s="185"/>
      <c r="G2235" s="186"/>
      <c r="H2235" s="186"/>
      <c r="I2235" s="187"/>
      <c r="J2235" s="188"/>
      <c r="K2235" s="216"/>
      <c r="L2235" s="186"/>
      <c r="M2235" s="186"/>
      <c r="N2235" s="187"/>
      <c r="O2235" s="191"/>
      <c r="P2235" s="483" t="s">
        <v>2311</v>
      </c>
      <c r="Q2235" s="218"/>
      <c r="R2235" s="219">
        <f t="shared" si="779"/>
        <v>0</v>
      </c>
      <c r="S2235" s="219">
        <f t="shared" si="780"/>
        <v>7</v>
      </c>
      <c r="T2235" s="195"/>
      <c r="U2235" s="196">
        <v>4</v>
      </c>
      <c r="V2235" s="89">
        <f t="shared" si="775"/>
        <v>0</v>
      </c>
      <c r="W2235" s="220" t="s">
        <v>147</v>
      </c>
      <c r="X2235" s="221" t="s">
        <v>2147</v>
      </c>
      <c r="Y2235" s="222" t="s">
        <v>43</v>
      </c>
      <c r="Z2235" s="199"/>
      <c r="AA2235" s="218"/>
      <c r="AB2235" s="223">
        <v>0</v>
      </c>
      <c r="AC2235" s="224" t="s">
        <v>2140</v>
      </c>
      <c r="AD2235" s="225">
        <f t="shared" si="781"/>
        <v>13</v>
      </c>
      <c r="AE2235" s="226">
        <f>CEILING(AD2235+AD2235*'[1]Nastavení cen'!$J$17,1)</f>
        <v>19</v>
      </c>
      <c r="AF2235" s="226">
        <f t="shared" si="782"/>
        <v>0</v>
      </c>
      <c r="AG2235" s="227"/>
      <c r="AH2235" s="227"/>
      <c r="AI2235" s="227"/>
      <c r="AJ2235" s="228">
        <f t="shared" si="783"/>
        <v>19</v>
      </c>
      <c r="AK2235" s="218"/>
      <c r="AL2235" s="229">
        <f t="shared" si="784"/>
        <v>0</v>
      </c>
      <c r="AM2235" s="204"/>
      <c r="AN2235" s="230" t="s">
        <v>41</v>
      </c>
      <c r="AO2235" s="231" t="s">
        <v>41</v>
      </c>
      <c r="AP2235" s="245" t="s">
        <v>41</v>
      </c>
      <c r="AQ2235" s="233" t="s">
        <v>41</v>
      </c>
      <c r="AR2235" s="234" t="s">
        <v>41</v>
      </c>
      <c r="AS2235" s="235"/>
      <c r="AT2235" s="236"/>
      <c r="AU2235" s="237"/>
      <c r="AV2235" s="238">
        <v>2</v>
      </c>
      <c r="AW2235" s="239">
        <f>'[1]Nastavení cen'!$H$17</f>
        <v>390</v>
      </c>
      <c r="AX2235" s="240"/>
    </row>
    <row r="2236" spans="1:50" ht="17.25" hidden="1" customHeight="1" x14ac:dyDescent="0.3">
      <c r="A2236" s="213"/>
      <c r="B2236" s="214"/>
      <c r="C2236" s="215"/>
      <c r="D2236" s="186"/>
      <c r="E2236" s="184"/>
      <c r="F2236" s="185"/>
      <c r="G2236" s="186"/>
      <c r="H2236" s="186"/>
      <c r="I2236" s="187"/>
      <c r="J2236" s="188"/>
      <c r="K2236" s="216"/>
      <c r="L2236" s="186"/>
      <c r="M2236" s="186"/>
      <c r="N2236" s="187"/>
      <c r="O2236" s="191"/>
      <c r="P2236" s="483" t="s">
        <v>2311</v>
      </c>
      <c r="Q2236" s="218"/>
      <c r="R2236" s="219">
        <f t="shared" si="779"/>
        <v>0</v>
      </c>
      <c r="S2236" s="219">
        <f t="shared" si="780"/>
        <v>7</v>
      </c>
      <c r="T2236" s="195"/>
      <c r="U2236" s="196">
        <v>5</v>
      </c>
      <c r="V2236" s="89">
        <f t="shared" si="775"/>
        <v>0</v>
      </c>
      <c r="W2236" s="220" t="s">
        <v>2350</v>
      </c>
      <c r="X2236" s="221" t="s">
        <v>2351</v>
      </c>
      <c r="Y2236" s="222" t="s">
        <v>2352</v>
      </c>
      <c r="Z2236" s="199"/>
      <c r="AA2236" s="218"/>
      <c r="AB2236" s="223">
        <v>0</v>
      </c>
      <c r="AC2236" s="224" t="s">
        <v>146</v>
      </c>
      <c r="AD2236" s="225">
        <f t="shared" si="781"/>
        <v>91</v>
      </c>
      <c r="AE2236" s="226">
        <f>CEILING(AD2236+AD2236*'[1]Nastavení cen'!$J$17,1)</f>
        <v>133</v>
      </c>
      <c r="AF2236" s="226">
        <f t="shared" si="782"/>
        <v>0</v>
      </c>
      <c r="AG2236" s="227">
        <f>CEILING(AX2236+(AX2236*'[1]Nastavení cen'!$G$17),1)</f>
        <v>50</v>
      </c>
      <c r="AH2236" s="227">
        <f>CEILING(AG2236*'[1]Nastavení cen'!$K$17,1)+AG2236</f>
        <v>65</v>
      </c>
      <c r="AI2236" s="227">
        <f>(AB2236*AH2236)</f>
        <v>0</v>
      </c>
      <c r="AJ2236" s="228">
        <f t="shared" si="783"/>
        <v>198</v>
      </c>
      <c r="AK2236" s="218"/>
      <c r="AL2236" s="229">
        <f t="shared" si="784"/>
        <v>0</v>
      </c>
      <c r="AM2236" s="204"/>
      <c r="AN2236" s="230">
        <v>1</v>
      </c>
      <c r="AO2236" s="231">
        <f>AB2236*AN2236</f>
        <v>0</v>
      </c>
      <c r="AP2236" s="232">
        <v>0.05</v>
      </c>
      <c r="AQ2236" s="233" t="s">
        <v>41</v>
      </c>
      <c r="AR2236" s="234">
        <f>AO2236*AP2236</f>
        <v>0</v>
      </c>
      <c r="AS2236" s="235"/>
      <c r="AT2236" s="236"/>
      <c r="AU2236" s="237"/>
      <c r="AV2236" s="238">
        <v>14</v>
      </c>
      <c r="AW2236" s="239">
        <f>'[1]Nastavení cen'!$H$17</f>
        <v>390</v>
      </c>
      <c r="AX2236" s="240">
        <v>50</v>
      </c>
    </row>
    <row r="2237" spans="1:50" ht="17.25" hidden="1" customHeight="1" x14ac:dyDescent="0.3">
      <c r="A2237" s="213"/>
      <c r="B2237" s="214"/>
      <c r="C2237" s="215"/>
      <c r="D2237" s="186"/>
      <c r="E2237" s="184"/>
      <c r="F2237" s="185"/>
      <c r="G2237" s="186"/>
      <c r="H2237" s="186"/>
      <c r="I2237" s="187"/>
      <c r="J2237" s="188"/>
      <c r="K2237" s="216"/>
      <c r="L2237" s="186"/>
      <c r="M2237" s="186"/>
      <c r="N2237" s="187"/>
      <c r="O2237" s="191"/>
      <c r="P2237" s="483" t="s">
        <v>2311</v>
      </c>
      <c r="Q2237" s="218"/>
      <c r="R2237" s="219">
        <f t="shared" si="779"/>
        <v>0</v>
      </c>
      <c r="S2237" s="219">
        <f t="shared" si="780"/>
        <v>7</v>
      </c>
      <c r="T2237" s="195"/>
      <c r="U2237" s="196">
        <v>4</v>
      </c>
      <c r="V2237" s="89">
        <f t="shared" si="775"/>
        <v>0</v>
      </c>
      <c r="W2237" s="220" t="s">
        <v>2350</v>
      </c>
      <c r="X2237" s="221" t="s">
        <v>2351</v>
      </c>
      <c r="Y2237" s="222" t="s">
        <v>43</v>
      </c>
      <c r="Z2237" s="199"/>
      <c r="AA2237" s="218"/>
      <c r="AB2237" s="223">
        <v>0</v>
      </c>
      <c r="AC2237" s="224" t="s">
        <v>146</v>
      </c>
      <c r="AD2237" s="225">
        <f t="shared" si="781"/>
        <v>91</v>
      </c>
      <c r="AE2237" s="226">
        <f>CEILING(AD2237+AD2237*'[1]Nastavení cen'!$J$17,1)</f>
        <v>133</v>
      </c>
      <c r="AF2237" s="226">
        <f t="shared" si="782"/>
        <v>0</v>
      </c>
      <c r="AG2237" s="227"/>
      <c r="AH2237" s="227"/>
      <c r="AI2237" s="227"/>
      <c r="AJ2237" s="228">
        <f t="shared" si="783"/>
        <v>133</v>
      </c>
      <c r="AK2237" s="218"/>
      <c r="AL2237" s="229">
        <f t="shared" si="784"/>
        <v>0</v>
      </c>
      <c r="AM2237" s="204"/>
      <c r="AN2237" s="230" t="s">
        <v>41</v>
      </c>
      <c r="AO2237" s="231" t="s">
        <v>41</v>
      </c>
      <c r="AP2237" s="245" t="s">
        <v>41</v>
      </c>
      <c r="AQ2237" s="233" t="s">
        <v>41</v>
      </c>
      <c r="AR2237" s="234" t="s">
        <v>41</v>
      </c>
      <c r="AS2237" s="235"/>
      <c r="AT2237" s="236"/>
      <c r="AU2237" s="237"/>
      <c r="AV2237" s="238">
        <v>14</v>
      </c>
      <c r="AW2237" s="239">
        <f>'[1]Nastavení cen'!$H$17</f>
        <v>390</v>
      </c>
      <c r="AX2237" s="240"/>
    </row>
    <row r="2238" spans="1:50" ht="17.25" hidden="1" customHeight="1" x14ac:dyDescent="0.3">
      <c r="A2238" s="213"/>
      <c r="B2238" s="214"/>
      <c r="C2238" s="215"/>
      <c r="D2238" s="186"/>
      <c r="E2238" s="184"/>
      <c r="F2238" s="185"/>
      <c r="G2238" s="186"/>
      <c r="H2238" s="186"/>
      <c r="I2238" s="187"/>
      <c r="J2238" s="188"/>
      <c r="K2238" s="216"/>
      <c r="L2238" s="186"/>
      <c r="M2238" s="186"/>
      <c r="N2238" s="187"/>
      <c r="O2238" s="191"/>
      <c r="P2238" s="483" t="s">
        <v>2311</v>
      </c>
      <c r="Q2238" s="218"/>
      <c r="R2238" s="219">
        <f t="shared" si="779"/>
        <v>0</v>
      </c>
      <c r="S2238" s="219">
        <f t="shared" si="780"/>
        <v>7</v>
      </c>
      <c r="T2238" s="195"/>
      <c r="U2238" s="196">
        <v>1</v>
      </c>
      <c r="V2238" s="89">
        <f t="shared" si="775"/>
        <v>0</v>
      </c>
      <c r="W2238" s="220" t="s">
        <v>2350</v>
      </c>
      <c r="X2238" s="221" t="s">
        <v>2351</v>
      </c>
      <c r="Y2238" s="222" t="s">
        <v>2353</v>
      </c>
      <c r="Z2238" s="199"/>
      <c r="AA2238" s="218"/>
      <c r="AB2238" s="223">
        <v>0</v>
      </c>
      <c r="AC2238" s="224" t="s">
        <v>146</v>
      </c>
      <c r="AD2238" s="225">
        <f t="shared" si="781"/>
        <v>91</v>
      </c>
      <c r="AE2238" s="226">
        <f>CEILING(AD2238+AD2238*'[1]Nastavení cen'!$J$17,1)</f>
        <v>133</v>
      </c>
      <c r="AF2238" s="226">
        <f t="shared" si="782"/>
        <v>0</v>
      </c>
      <c r="AG2238" s="241">
        <f>CEILING(AX2238+(AX2238*'[1]Nastavení cen'!$G$17),1)</f>
        <v>50</v>
      </c>
      <c r="AH2238" s="242">
        <f>CEILING(AG2238*'[1]Nastavení cen'!$K$17,1)+AG2238</f>
        <v>65</v>
      </c>
      <c r="AI2238" s="242">
        <f>(AB2238*AH2238)</f>
        <v>0</v>
      </c>
      <c r="AJ2238" s="228">
        <f t="shared" si="783"/>
        <v>198</v>
      </c>
      <c r="AK2238" s="218"/>
      <c r="AL2238" s="229">
        <f t="shared" si="784"/>
        <v>0</v>
      </c>
      <c r="AM2238" s="204"/>
      <c r="AN2238" s="230">
        <v>1</v>
      </c>
      <c r="AO2238" s="231">
        <f>AB2238*AN2238</f>
        <v>0</v>
      </c>
      <c r="AP2238" s="232">
        <v>0.05</v>
      </c>
      <c r="AQ2238" s="233" t="s">
        <v>41</v>
      </c>
      <c r="AR2238" s="234">
        <f>AO2238*AP2238</f>
        <v>0</v>
      </c>
      <c r="AS2238" s="235"/>
      <c r="AT2238" s="236"/>
      <c r="AU2238" s="237"/>
      <c r="AV2238" s="238">
        <v>14</v>
      </c>
      <c r="AW2238" s="239">
        <f>'[1]Nastavení cen'!$H$17</f>
        <v>390</v>
      </c>
      <c r="AX2238" s="240">
        <v>50</v>
      </c>
    </row>
    <row r="2239" spans="1:50" ht="17.25" hidden="1" customHeight="1" x14ac:dyDescent="0.3">
      <c r="A2239" s="213"/>
      <c r="B2239" s="214"/>
      <c r="C2239" s="215"/>
      <c r="D2239" s="186"/>
      <c r="E2239" s="184"/>
      <c r="F2239" s="185"/>
      <c r="G2239" s="186"/>
      <c r="H2239" s="186"/>
      <c r="I2239" s="187"/>
      <c r="J2239" s="188"/>
      <c r="K2239" s="216"/>
      <c r="L2239" s="186"/>
      <c r="M2239" s="186"/>
      <c r="N2239" s="187"/>
      <c r="O2239" s="191"/>
      <c r="P2239" s="483" t="s">
        <v>2311</v>
      </c>
      <c r="Q2239" s="218"/>
      <c r="R2239" s="219">
        <f t="shared" si="779"/>
        <v>0</v>
      </c>
      <c r="S2239" s="219">
        <f t="shared" si="780"/>
        <v>7</v>
      </c>
      <c r="T2239" s="195"/>
      <c r="U2239" s="196">
        <v>4</v>
      </c>
      <c r="V2239" s="89">
        <f t="shared" si="775"/>
        <v>0</v>
      </c>
      <c r="W2239" s="220" t="s">
        <v>1702</v>
      </c>
      <c r="X2239" s="221" t="s">
        <v>2354</v>
      </c>
      <c r="Y2239" s="222" t="s">
        <v>43</v>
      </c>
      <c r="Z2239" s="199"/>
      <c r="AA2239" s="218"/>
      <c r="AB2239" s="223">
        <v>0</v>
      </c>
      <c r="AC2239" s="224" t="s">
        <v>40</v>
      </c>
      <c r="AD2239" s="225">
        <f t="shared" si="781"/>
        <v>1060</v>
      </c>
      <c r="AE2239" s="226">
        <f>CEILING(AD2239+AD2239*'[1]Nastavení cen'!$J$17,1)</f>
        <v>1548</v>
      </c>
      <c r="AF2239" s="226">
        <f t="shared" si="782"/>
        <v>0</v>
      </c>
      <c r="AG2239" s="241"/>
      <c r="AH2239" s="242"/>
      <c r="AI2239" s="242"/>
      <c r="AJ2239" s="228">
        <f t="shared" si="783"/>
        <v>1548</v>
      </c>
      <c r="AK2239" s="218"/>
      <c r="AL2239" s="229">
        <f t="shared" si="784"/>
        <v>0</v>
      </c>
      <c r="AM2239" s="204"/>
      <c r="AN2239" s="230" t="s">
        <v>41</v>
      </c>
      <c r="AO2239" s="231" t="s">
        <v>41</v>
      </c>
      <c r="AP2239" s="245" t="s">
        <v>41</v>
      </c>
      <c r="AQ2239" s="233" t="s">
        <v>41</v>
      </c>
      <c r="AR2239" s="234" t="s">
        <v>41</v>
      </c>
      <c r="AS2239" s="235"/>
      <c r="AT2239" s="236"/>
      <c r="AU2239" s="237"/>
      <c r="AV2239" s="238">
        <v>163</v>
      </c>
      <c r="AW2239" s="239">
        <f>'[1]Nastavení cen'!$H$17</f>
        <v>390</v>
      </c>
      <c r="AX2239" s="240"/>
    </row>
    <row r="2240" spans="1:50" ht="17.25" hidden="1" customHeight="1" x14ac:dyDescent="0.3">
      <c r="A2240" s="213"/>
      <c r="B2240" s="214"/>
      <c r="C2240" s="215"/>
      <c r="D2240" s="186"/>
      <c r="E2240" s="184"/>
      <c r="F2240" s="185"/>
      <c r="G2240" s="186"/>
      <c r="H2240" s="186"/>
      <c r="I2240" s="187"/>
      <c r="J2240" s="188"/>
      <c r="K2240" s="216"/>
      <c r="L2240" s="186"/>
      <c r="M2240" s="186"/>
      <c r="N2240" s="187"/>
      <c r="O2240" s="191"/>
      <c r="P2240" s="483" t="s">
        <v>2311</v>
      </c>
      <c r="Q2240" s="218"/>
      <c r="R2240" s="219">
        <f t="shared" si="779"/>
        <v>0</v>
      </c>
      <c r="S2240" s="219">
        <f t="shared" si="780"/>
        <v>7</v>
      </c>
      <c r="T2240" s="195"/>
      <c r="U2240" s="196">
        <v>4</v>
      </c>
      <c r="V2240" s="89">
        <f t="shared" si="775"/>
        <v>0</v>
      </c>
      <c r="W2240" s="220" t="s">
        <v>2355</v>
      </c>
      <c r="X2240" s="221" t="s">
        <v>2356</v>
      </c>
      <c r="Y2240" s="222" t="s">
        <v>43</v>
      </c>
      <c r="Z2240" s="199"/>
      <c r="AA2240" s="218"/>
      <c r="AB2240" s="223">
        <v>0</v>
      </c>
      <c r="AC2240" s="224" t="s">
        <v>40</v>
      </c>
      <c r="AD2240" s="225">
        <f t="shared" si="781"/>
        <v>4901</v>
      </c>
      <c r="AE2240" s="226">
        <f>CEILING(AD2240+AD2240*'[1]Nastavení cen'!$J$17,1)</f>
        <v>7156</v>
      </c>
      <c r="AF2240" s="226">
        <f t="shared" si="782"/>
        <v>0</v>
      </c>
      <c r="AG2240" s="241"/>
      <c r="AH2240" s="242"/>
      <c r="AI2240" s="242"/>
      <c r="AJ2240" s="228">
        <f t="shared" si="783"/>
        <v>7156</v>
      </c>
      <c r="AK2240" s="218"/>
      <c r="AL2240" s="229">
        <f t="shared" si="784"/>
        <v>0</v>
      </c>
      <c r="AM2240" s="204"/>
      <c r="AN2240" s="230" t="s">
        <v>41</v>
      </c>
      <c r="AO2240" s="231" t="s">
        <v>41</v>
      </c>
      <c r="AP2240" s="245" t="s">
        <v>41</v>
      </c>
      <c r="AQ2240" s="233" t="s">
        <v>41</v>
      </c>
      <c r="AR2240" s="234" t="s">
        <v>41</v>
      </c>
      <c r="AS2240" s="235"/>
      <c r="AT2240" s="236"/>
      <c r="AU2240" s="237"/>
      <c r="AV2240" s="238">
        <v>754</v>
      </c>
      <c r="AW2240" s="239">
        <f>'[1]Nastavení cen'!$H$17</f>
        <v>390</v>
      </c>
      <c r="AX2240" s="240"/>
    </row>
    <row r="2241" spans="1:50" ht="17.25" hidden="1" customHeight="1" x14ac:dyDescent="0.3">
      <c r="A2241" s="213"/>
      <c r="B2241" s="214"/>
      <c r="C2241" s="215"/>
      <c r="D2241" s="186"/>
      <c r="E2241" s="184"/>
      <c r="F2241" s="185"/>
      <c r="G2241" s="186"/>
      <c r="H2241" s="186"/>
      <c r="I2241" s="187"/>
      <c r="J2241" s="188"/>
      <c r="K2241" s="216"/>
      <c r="L2241" s="186"/>
      <c r="M2241" s="186"/>
      <c r="N2241" s="187"/>
      <c r="O2241" s="191"/>
      <c r="P2241" s="483" t="s">
        <v>2311</v>
      </c>
      <c r="Q2241" s="218"/>
      <c r="R2241" s="219">
        <f t="shared" si="779"/>
        <v>0</v>
      </c>
      <c r="S2241" s="219">
        <f t="shared" si="780"/>
        <v>7</v>
      </c>
      <c r="T2241" s="195"/>
      <c r="U2241" s="196">
        <v>4</v>
      </c>
      <c r="V2241" s="89">
        <f t="shared" si="775"/>
        <v>0</v>
      </c>
      <c r="W2241" s="220" t="s">
        <v>2355</v>
      </c>
      <c r="X2241" s="221" t="s">
        <v>2357</v>
      </c>
      <c r="Y2241" s="222" t="s">
        <v>43</v>
      </c>
      <c r="Z2241" s="199"/>
      <c r="AA2241" s="218"/>
      <c r="AB2241" s="223">
        <v>0</v>
      </c>
      <c r="AC2241" s="224" t="s">
        <v>40</v>
      </c>
      <c r="AD2241" s="225">
        <f t="shared" si="781"/>
        <v>5363</v>
      </c>
      <c r="AE2241" s="226">
        <f>CEILING(AD2241+AD2241*'[1]Nastavení cen'!$J$17,1)</f>
        <v>7830</v>
      </c>
      <c r="AF2241" s="226">
        <f t="shared" si="782"/>
        <v>0</v>
      </c>
      <c r="AG2241" s="241"/>
      <c r="AH2241" s="242"/>
      <c r="AI2241" s="242"/>
      <c r="AJ2241" s="228">
        <f t="shared" si="783"/>
        <v>7830</v>
      </c>
      <c r="AK2241" s="218"/>
      <c r="AL2241" s="229">
        <f t="shared" si="784"/>
        <v>0</v>
      </c>
      <c r="AM2241" s="204"/>
      <c r="AN2241" s="230" t="s">
        <v>41</v>
      </c>
      <c r="AO2241" s="231" t="s">
        <v>41</v>
      </c>
      <c r="AP2241" s="245" t="s">
        <v>41</v>
      </c>
      <c r="AQ2241" s="233" t="s">
        <v>41</v>
      </c>
      <c r="AR2241" s="234" t="s">
        <v>41</v>
      </c>
      <c r="AS2241" s="235"/>
      <c r="AT2241" s="236"/>
      <c r="AU2241" s="237"/>
      <c r="AV2241" s="238">
        <v>825</v>
      </c>
      <c r="AW2241" s="239">
        <f>'[1]Nastavení cen'!$H$17</f>
        <v>390</v>
      </c>
      <c r="AX2241" s="240"/>
    </row>
    <row r="2242" spans="1:50" ht="17.25" hidden="1" customHeight="1" x14ac:dyDescent="0.3">
      <c r="A2242" s="213"/>
      <c r="B2242" s="214"/>
      <c r="C2242" s="215"/>
      <c r="D2242" s="186"/>
      <c r="E2242" s="184"/>
      <c r="F2242" s="185"/>
      <c r="G2242" s="186"/>
      <c r="H2242" s="186"/>
      <c r="I2242" s="187"/>
      <c r="J2242" s="188"/>
      <c r="K2242" s="216"/>
      <c r="L2242" s="186"/>
      <c r="M2242" s="186"/>
      <c r="N2242" s="187"/>
      <c r="O2242" s="191"/>
      <c r="P2242" s="483" t="s">
        <v>2311</v>
      </c>
      <c r="Q2242" s="218"/>
      <c r="R2242" s="219">
        <f t="shared" si="779"/>
        <v>0</v>
      </c>
      <c r="S2242" s="219">
        <f t="shared" si="780"/>
        <v>7</v>
      </c>
      <c r="T2242" s="195"/>
      <c r="U2242" s="196">
        <v>4</v>
      </c>
      <c r="V2242" s="89">
        <f t="shared" si="775"/>
        <v>0</v>
      </c>
      <c r="W2242" s="220" t="s">
        <v>2355</v>
      </c>
      <c r="X2242" s="221" t="s">
        <v>2358</v>
      </c>
      <c r="Y2242" s="222" t="s">
        <v>43</v>
      </c>
      <c r="Z2242" s="199"/>
      <c r="AA2242" s="218"/>
      <c r="AB2242" s="223">
        <v>0</v>
      </c>
      <c r="AC2242" s="224" t="s">
        <v>40</v>
      </c>
      <c r="AD2242" s="225">
        <f t="shared" si="781"/>
        <v>845</v>
      </c>
      <c r="AE2242" s="226">
        <f>CEILING(AD2242+AD2242*'[1]Nastavení cen'!$J$17,1)</f>
        <v>1234</v>
      </c>
      <c r="AF2242" s="226">
        <f t="shared" si="782"/>
        <v>0</v>
      </c>
      <c r="AG2242" s="241"/>
      <c r="AH2242" s="242"/>
      <c r="AI2242" s="242"/>
      <c r="AJ2242" s="228">
        <f t="shared" si="783"/>
        <v>1234</v>
      </c>
      <c r="AK2242" s="218"/>
      <c r="AL2242" s="229">
        <f t="shared" si="784"/>
        <v>0</v>
      </c>
      <c r="AM2242" s="204"/>
      <c r="AN2242" s="230" t="s">
        <v>41</v>
      </c>
      <c r="AO2242" s="231" t="s">
        <v>41</v>
      </c>
      <c r="AP2242" s="245" t="s">
        <v>41</v>
      </c>
      <c r="AQ2242" s="233" t="s">
        <v>41</v>
      </c>
      <c r="AR2242" s="234" t="s">
        <v>41</v>
      </c>
      <c r="AS2242" s="235"/>
      <c r="AT2242" s="236"/>
      <c r="AU2242" s="237"/>
      <c r="AV2242" s="238">
        <v>130</v>
      </c>
      <c r="AW2242" s="239">
        <f>'[1]Nastavení cen'!$H$17</f>
        <v>390</v>
      </c>
      <c r="AX2242" s="240"/>
    </row>
    <row r="2243" spans="1:50" ht="17.25" hidden="1" customHeight="1" x14ac:dyDescent="0.3">
      <c r="A2243" s="180"/>
      <c r="B2243" s="181"/>
      <c r="C2243" s="215"/>
      <c r="D2243" s="186"/>
      <c r="E2243" s="184"/>
      <c r="F2243" s="185"/>
      <c r="G2243" s="186"/>
      <c r="H2243" s="186"/>
      <c r="I2243" s="187"/>
      <c r="J2243" s="188"/>
      <c r="K2243" s="216"/>
      <c r="L2243" s="186"/>
      <c r="M2243" s="186"/>
      <c r="N2243" s="187"/>
      <c r="O2243" s="191"/>
      <c r="P2243" s="483" t="s">
        <v>2311</v>
      </c>
      <c r="Q2243" s="218"/>
      <c r="R2243" s="219">
        <f>[1]Harmonogram!N185</f>
        <v>0</v>
      </c>
      <c r="S2243" s="219">
        <f>[1]Harmonogram!O185</f>
        <v>7</v>
      </c>
      <c r="T2243" s="195" t="s">
        <v>36</v>
      </c>
      <c r="U2243" s="196">
        <v>0</v>
      </c>
      <c r="V2243" s="89">
        <f t="shared" si="775"/>
        <v>0</v>
      </c>
      <c r="W2243" s="197"/>
      <c r="X2243" s="198" t="str">
        <f>[1]Harmonogram!K185</f>
        <v>plynaři - kompletace</v>
      </c>
      <c r="Y2243" s="199"/>
      <c r="Z2243" s="199"/>
      <c r="AA2243" s="200"/>
      <c r="AB2243" s="202"/>
      <c r="AC2243" s="202"/>
      <c r="AD2243" s="202"/>
      <c r="AE2243" s="202"/>
      <c r="AF2243" s="202"/>
      <c r="AG2243" s="202"/>
      <c r="AH2243" s="202"/>
      <c r="AI2243" s="202"/>
      <c r="AJ2243" s="202"/>
      <c r="AK2243" s="202"/>
      <c r="AL2243" s="333"/>
      <c r="AM2243" s="204"/>
      <c r="AN2243" s="205"/>
      <c r="AO2243" s="385"/>
      <c r="AP2243" s="232"/>
      <c r="AQ2243" s="233"/>
      <c r="AR2243" s="234"/>
      <c r="AS2243" s="386"/>
      <c r="AT2243" s="387"/>
      <c r="AU2243" s="388"/>
      <c r="AV2243" s="389"/>
      <c r="AW2243" s="389"/>
      <c r="AX2243" s="389"/>
    </row>
    <row r="2244" spans="1:50" ht="17.25" hidden="1" customHeight="1" x14ac:dyDescent="0.3">
      <c r="A2244" s="213"/>
      <c r="B2244" s="214"/>
      <c r="C2244" s="215"/>
      <c r="D2244" s="186"/>
      <c r="E2244" s="184"/>
      <c r="F2244" s="185"/>
      <c r="G2244" s="186"/>
      <c r="H2244" s="186"/>
      <c r="I2244" s="187"/>
      <c r="J2244" s="188"/>
      <c r="K2244" s="216"/>
      <c r="L2244" s="186"/>
      <c r="M2244" s="186"/>
      <c r="N2244" s="187"/>
      <c r="O2244" s="191"/>
      <c r="P2244" s="483" t="s">
        <v>2311</v>
      </c>
      <c r="Q2244" s="218"/>
      <c r="R2244" s="219">
        <f t="shared" ref="R2244:R2254" si="806">$R$2243</f>
        <v>0</v>
      </c>
      <c r="S2244" s="219">
        <f t="shared" ref="S2244:S2254" si="807">$S$2243</f>
        <v>7</v>
      </c>
      <c r="T2244" s="195"/>
      <c r="U2244" s="196">
        <v>5</v>
      </c>
      <c r="V2244" s="89">
        <f t="shared" si="775"/>
        <v>0</v>
      </c>
      <c r="W2244" s="342" t="s">
        <v>2359</v>
      </c>
      <c r="X2244" s="343" t="s">
        <v>2360</v>
      </c>
      <c r="Y2244" s="344" t="s">
        <v>2361</v>
      </c>
      <c r="Z2244" s="345"/>
      <c r="AA2244" s="255"/>
      <c r="AB2244" s="339">
        <v>0</v>
      </c>
      <c r="AC2244" s="346" t="s">
        <v>40</v>
      </c>
      <c r="AD2244" s="347">
        <f t="shared" ref="AD2244:AD2262" si="808">ROUND(AV2244*(AW2244/60),0)</f>
        <v>917</v>
      </c>
      <c r="AE2244" s="226">
        <f>CEILING(AD2244+AD2244*'[1]Nastavení cen'!$J$17,1)</f>
        <v>1339</v>
      </c>
      <c r="AF2244" s="348">
        <f t="shared" ref="AF2244:AF2262" si="809">(AB2244*AE2244)</f>
        <v>0</v>
      </c>
      <c r="AG2244" s="227">
        <f>CEILING(AX2244+(AX2244*'[1]Nastavení cen'!$G$17),1)</f>
        <v>330</v>
      </c>
      <c r="AH2244" s="227">
        <f>CEILING(AG2244*'[1]Nastavení cen'!$K$17,1)+AG2244</f>
        <v>429</v>
      </c>
      <c r="AI2244" s="227">
        <f>(AB2244*AH2244)</f>
        <v>0</v>
      </c>
      <c r="AJ2244" s="349">
        <f t="shared" ref="AJ2244:AJ2267" si="810">AE2244+AH2244</f>
        <v>1768</v>
      </c>
      <c r="AK2244" s="255"/>
      <c r="AL2244" s="229">
        <f t="shared" ref="AL2244:AL2267" si="811">AF2244+AI2244</f>
        <v>0</v>
      </c>
      <c r="AM2244" s="204"/>
      <c r="AN2244" s="230">
        <v>0.5</v>
      </c>
      <c r="AO2244" s="231">
        <f>AB2244*AN2244</f>
        <v>0</v>
      </c>
      <c r="AP2244" s="232">
        <v>0.05</v>
      </c>
      <c r="AQ2244" s="233" t="s">
        <v>41</v>
      </c>
      <c r="AR2244" s="234">
        <f>AO2244*AP2244</f>
        <v>0</v>
      </c>
      <c r="AS2244" s="235"/>
      <c r="AT2244" s="236"/>
      <c r="AU2244" s="237"/>
      <c r="AV2244" s="238">
        <v>141</v>
      </c>
      <c r="AW2244" s="239">
        <f>'[1]Nastavení cen'!$H$17</f>
        <v>390</v>
      </c>
      <c r="AX2244" s="240">
        <v>330</v>
      </c>
    </row>
    <row r="2245" spans="1:50" ht="17.25" hidden="1" customHeight="1" x14ac:dyDescent="0.3">
      <c r="A2245" s="213"/>
      <c r="B2245" s="214"/>
      <c r="C2245" s="215"/>
      <c r="D2245" s="186"/>
      <c r="E2245" s="184"/>
      <c r="F2245" s="185"/>
      <c r="G2245" s="186"/>
      <c r="H2245" s="186"/>
      <c r="I2245" s="187"/>
      <c r="J2245" s="188"/>
      <c r="K2245" s="216"/>
      <c r="L2245" s="186"/>
      <c r="M2245" s="186"/>
      <c r="N2245" s="187"/>
      <c r="O2245" s="191"/>
      <c r="P2245" s="483" t="s">
        <v>2311</v>
      </c>
      <c r="Q2245" s="218"/>
      <c r="R2245" s="219">
        <f t="shared" si="806"/>
        <v>0</v>
      </c>
      <c r="S2245" s="219">
        <f t="shared" si="807"/>
        <v>7</v>
      </c>
      <c r="T2245" s="195"/>
      <c r="U2245" s="196">
        <v>4</v>
      </c>
      <c r="V2245" s="89">
        <f t="shared" si="775"/>
        <v>0</v>
      </c>
      <c r="W2245" s="342" t="s">
        <v>2359</v>
      </c>
      <c r="X2245" s="343" t="s">
        <v>2360</v>
      </c>
      <c r="Y2245" s="222" t="s">
        <v>43</v>
      </c>
      <c r="Z2245" s="199"/>
      <c r="AA2245" s="218"/>
      <c r="AB2245" s="339">
        <v>0</v>
      </c>
      <c r="AC2245" s="346" t="s">
        <v>40</v>
      </c>
      <c r="AD2245" s="347">
        <f t="shared" si="808"/>
        <v>917</v>
      </c>
      <c r="AE2245" s="226">
        <f>CEILING(AD2245+AD2245*'[1]Nastavení cen'!$J$17,1)</f>
        <v>1339</v>
      </c>
      <c r="AF2245" s="348">
        <f t="shared" si="809"/>
        <v>0</v>
      </c>
      <c r="AG2245" s="227"/>
      <c r="AH2245" s="227"/>
      <c r="AI2245" s="227"/>
      <c r="AJ2245" s="228">
        <f t="shared" si="810"/>
        <v>1339</v>
      </c>
      <c r="AK2245" s="218"/>
      <c r="AL2245" s="229">
        <f t="shared" si="811"/>
        <v>0</v>
      </c>
      <c r="AM2245" s="204"/>
      <c r="AN2245" s="230" t="s">
        <v>41</v>
      </c>
      <c r="AO2245" s="231" t="s">
        <v>41</v>
      </c>
      <c r="AP2245" s="245" t="s">
        <v>41</v>
      </c>
      <c r="AQ2245" s="233" t="s">
        <v>41</v>
      </c>
      <c r="AR2245" s="234" t="s">
        <v>41</v>
      </c>
      <c r="AS2245" s="235"/>
      <c r="AT2245" s="236"/>
      <c r="AU2245" s="237"/>
      <c r="AV2245" s="238">
        <v>141</v>
      </c>
      <c r="AW2245" s="239">
        <f>'[1]Nastavení cen'!$H$17</f>
        <v>390</v>
      </c>
      <c r="AX2245" s="240"/>
    </row>
    <row r="2246" spans="1:50" ht="17.25" hidden="1" customHeight="1" x14ac:dyDescent="0.3">
      <c r="A2246" s="213"/>
      <c r="B2246" s="214"/>
      <c r="C2246" s="215"/>
      <c r="D2246" s="186"/>
      <c r="E2246" s="184"/>
      <c r="F2246" s="185"/>
      <c r="G2246" s="186"/>
      <c r="H2246" s="186"/>
      <c r="I2246" s="187"/>
      <c r="J2246" s="188"/>
      <c r="K2246" s="216"/>
      <c r="L2246" s="186"/>
      <c r="M2246" s="186"/>
      <c r="N2246" s="187"/>
      <c r="O2246" s="191"/>
      <c r="P2246" s="483" t="s">
        <v>2311</v>
      </c>
      <c r="Q2246" s="218"/>
      <c r="R2246" s="219">
        <f t="shared" si="806"/>
        <v>0</v>
      </c>
      <c r="S2246" s="219">
        <f t="shared" si="807"/>
        <v>7</v>
      </c>
      <c r="T2246" s="195"/>
      <c r="U2246" s="484">
        <v>1</v>
      </c>
      <c r="V2246" s="89">
        <f t="shared" si="775"/>
        <v>0</v>
      </c>
      <c r="W2246" s="342" t="s">
        <v>2359</v>
      </c>
      <c r="X2246" s="343" t="s">
        <v>2360</v>
      </c>
      <c r="Y2246" s="344" t="s">
        <v>2362</v>
      </c>
      <c r="Z2246" s="345"/>
      <c r="AA2246" s="255"/>
      <c r="AB2246" s="339">
        <v>0</v>
      </c>
      <c r="AC2246" s="346" t="s">
        <v>40</v>
      </c>
      <c r="AD2246" s="347">
        <f t="shared" si="808"/>
        <v>917</v>
      </c>
      <c r="AE2246" s="226">
        <f>CEILING(AD2246+AD2246*'[1]Nastavení cen'!$J$17,1)</f>
        <v>1339</v>
      </c>
      <c r="AF2246" s="348">
        <f t="shared" si="809"/>
        <v>0</v>
      </c>
      <c r="AG2246" s="241">
        <f>CEILING(AX2246+(AX2246*'[1]Nastavení cen'!$G$17),1)</f>
        <v>330</v>
      </c>
      <c r="AH2246" s="242">
        <f>CEILING(AG2246*'[1]Nastavení cen'!$K$17,1)+AG2246</f>
        <v>429</v>
      </c>
      <c r="AI2246" s="242">
        <f t="shared" ref="AI2246:AI2247" si="812">(AB2246*AH2246)</f>
        <v>0</v>
      </c>
      <c r="AJ2246" s="349">
        <f t="shared" si="810"/>
        <v>1768</v>
      </c>
      <c r="AK2246" s="255"/>
      <c r="AL2246" s="229">
        <f t="shared" si="811"/>
        <v>0</v>
      </c>
      <c r="AM2246" s="204"/>
      <c r="AN2246" s="230">
        <v>0.5</v>
      </c>
      <c r="AO2246" s="231">
        <f t="shared" ref="AO2246:AO2247" si="813">AB2246*AN2246</f>
        <v>0</v>
      </c>
      <c r="AP2246" s="232">
        <v>0.05</v>
      </c>
      <c r="AQ2246" s="233" t="s">
        <v>41</v>
      </c>
      <c r="AR2246" s="234">
        <f t="shared" ref="AR2246:AR2247" si="814">AO2246*AP2246</f>
        <v>0</v>
      </c>
      <c r="AS2246" s="235"/>
      <c r="AT2246" s="236"/>
      <c r="AU2246" s="237"/>
      <c r="AV2246" s="238">
        <v>141</v>
      </c>
      <c r="AW2246" s="239">
        <f>'[1]Nastavení cen'!$H$17</f>
        <v>390</v>
      </c>
      <c r="AX2246" s="240">
        <v>330</v>
      </c>
    </row>
    <row r="2247" spans="1:50" ht="17.25" hidden="1" customHeight="1" x14ac:dyDescent="0.3">
      <c r="A2247" s="213"/>
      <c r="B2247" s="214"/>
      <c r="C2247" s="215"/>
      <c r="D2247" s="186"/>
      <c r="E2247" s="184"/>
      <c r="F2247" s="185"/>
      <c r="G2247" s="186"/>
      <c r="H2247" s="186"/>
      <c r="I2247" s="187"/>
      <c r="J2247" s="188"/>
      <c r="K2247" s="216"/>
      <c r="L2247" s="186"/>
      <c r="M2247" s="186"/>
      <c r="N2247" s="187"/>
      <c r="O2247" s="191"/>
      <c r="P2247" s="483" t="s">
        <v>2311</v>
      </c>
      <c r="Q2247" s="218"/>
      <c r="R2247" s="219">
        <f t="shared" si="806"/>
        <v>0</v>
      </c>
      <c r="S2247" s="219">
        <f t="shared" si="807"/>
        <v>7</v>
      </c>
      <c r="T2247" s="195"/>
      <c r="U2247" s="196">
        <v>5</v>
      </c>
      <c r="V2247" s="89">
        <f t="shared" si="775"/>
        <v>0</v>
      </c>
      <c r="W2247" s="342" t="s">
        <v>2359</v>
      </c>
      <c r="X2247" s="343" t="s">
        <v>2363</v>
      </c>
      <c r="Y2247" s="344" t="s">
        <v>2364</v>
      </c>
      <c r="Z2247" s="345"/>
      <c r="AA2247" s="255"/>
      <c r="AB2247" s="339">
        <v>0</v>
      </c>
      <c r="AC2247" s="346" t="s">
        <v>40</v>
      </c>
      <c r="AD2247" s="347">
        <f t="shared" si="808"/>
        <v>767</v>
      </c>
      <c r="AE2247" s="226">
        <f>CEILING(AD2247+AD2247*'[1]Nastavení cen'!$J$17,1)</f>
        <v>1120</v>
      </c>
      <c r="AF2247" s="348">
        <f t="shared" si="809"/>
        <v>0</v>
      </c>
      <c r="AG2247" s="372">
        <f>CEILING(AX2247+(AX2247*'[1]Nastavení cen'!$G$17),1)</f>
        <v>1000</v>
      </c>
      <c r="AH2247" s="227">
        <f>CEILING(AG2247*'[1]Nastavení cen'!$K$17,1)+AG2247</f>
        <v>1300</v>
      </c>
      <c r="AI2247" s="372">
        <f t="shared" si="812"/>
        <v>0</v>
      </c>
      <c r="AJ2247" s="349">
        <f t="shared" si="810"/>
        <v>2420</v>
      </c>
      <c r="AK2247" s="255"/>
      <c r="AL2247" s="229">
        <f t="shared" si="811"/>
        <v>0</v>
      </c>
      <c r="AM2247" s="204"/>
      <c r="AN2247" s="230">
        <v>0.5</v>
      </c>
      <c r="AO2247" s="231">
        <f t="shared" si="813"/>
        <v>0</v>
      </c>
      <c r="AP2247" s="232">
        <v>0.05</v>
      </c>
      <c r="AQ2247" s="233" t="s">
        <v>41</v>
      </c>
      <c r="AR2247" s="234">
        <f t="shared" si="814"/>
        <v>0</v>
      </c>
      <c r="AS2247" s="235"/>
      <c r="AT2247" s="236"/>
      <c r="AU2247" s="237"/>
      <c r="AV2247" s="238">
        <v>118</v>
      </c>
      <c r="AW2247" s="239">
        <f>'[1]Nastavení cen'!$H$17</f>
        <v>390</v>
      </c>
      <c r="AX2247" s="240">
        <v>1000</v>
      </c>
    </row>
    <row r="2248" spans="1:50" ht="17.25" hidden="1" customHeight="1" x14ac:dyDescent="0.3">
      <c r="A2248" s="213"/>
      <c r="B2248" s="214"/>
      <c r="C2248" s="215"/>
      <c r="D2248" s="186"/>
      <c r="E2248" s="184"/>
      <c r="F2248" s="185"/>
      <c r="G2248" s="186"/>
      <c r="H2248" s="186"/>
      <c r="I2248" s="187"/>
      <c r="J2248" s="188"/>
      <c r="K2248" s="216"/>
      <c r="L2248" s="186"/>
      <c r="M2248" s="186"/>
      <c r="N2248" s="187"/>
      <c r="O2248" s="191"/>
      <c r="P2248" s="483" t="s">
        <v>2311</v>
      </c>
      <c r="Q2248" s="218"/>
      <c r="R2248" s="219">
        <f t="shared" si="806"/>
        <v>0</v>
      </c>
      <c r="S2248" s="219">
        <f t="shared" si="807"/>
        <v>7</v>
      </c>
      <c r="T2248" s="195"/>
      <c r="U2248" s="196">
        <v>4</v>
      </c>
      <c r="V2248" s="89">
        <f t="shared" si="775"/>
        <v>0</v>
      </c>
      <c r="W2248" s="342" t="s">
        <v>2359</v>
      </c>
      <c r="X2248" s="343" t="s">
        <v>2363</v>
      </c>
      <c r="Y2248" s="222" t="s">
        <v>43</v>
      </c>
      <c r="Z2248" s="199"/>
      <c r="AA2248" s="218"/>
      <c r="AB2248" s="339">
        <v>0</v>
      </c>
      <c r="AC2248" s="346" t="s">
        <v>40</v>
      </c>
      <c r="AD2248" s="347">
        <f t="shared" si="808"/>
        <v>767</v>
      </c>
      <c r="AE2248" s="226">
        <f>CEILING(AD2248+AD2248*'[1]Nastavení cen'!$J$17,1)</f>
        <v>1120</v>
      </c>
      <c r="AF2248" s="348">
        <f t="shared" si="809"/>
        <v>0</v>
      </c>
      <c r="AG2248" s="227"/>
      <c r="AH2248" s="227"/>
      <c r="AI2248" s="227"/>
      <c r="AJ2248" s="228">
        <f t="shared" si="810"/>
        <v>1120</v>
      </c>
      <c r="AK2248" s="218"/>
      <c r="AL2248" s="229">
        <f t="shared" si="811"/>
        <v>0</v>
      </c>
      <c r="AM2248" s="204"/>
      <c r="AN2248" s="230" t="s">
        <v>41</v>
      </c>
      <c r="AO2248" s="231" t="s">
        <v>41</v>
      </c>
      <c r="AP2248" s="245" t="s">
        <v>41</v>
      </c>
      <c r="AQ2248" s="233" t="s">
        <v>41</v>
      </c>
      <c r="AR2248" s="234" t="s">
        <v>41</v>
      </c>
      <c r="AS2248" s="235"/>
      <c r="AT2248" s="236"/>
      <c r="AU2248" s="237"/>
      <c r="AV2248" s="238">
        <v>118</v>
      </c>
      <c r="AW2248" s="239">
        <f>'[1]Nastavení cen'!$H$17</f>
        <v>390</v>
      </c>
      <c r="AX2248" s="240"/>
    </row>
    <row r="2249" spans="1:50" ht="17.25" hidden="1" customHeight="1" x14ac:dyDescent="0.3">
      <c r="A2249" s="213"/>
      <c r="B2249" s="214"/>
      <c r="C2249" s="215"/>
      <c r="D2249" s="186"/>
      <c r="E2249" s="184"/>
      <c r="F2249" s="185"/>
      <c r="G2249" s="186"/>
      <c r="H2249" s="186"/>
      <c r="I2249" s="187"/>
      <c r="J2249" s="188"/>
      <c r="K2249" s="216"/>
      <c r="L2249" s="186"/>
      <c r="M2249" s="186"/>
      <c r="N2249" s="187"/>
      <c r="O2249" s="191"/>
      <c r="P2249" s="483" t="s">
        <v>2311</v>
      </c>
      <c r="Q2249" s="218"/>
      <c r="R2249" s="219">
        <f t="shared" si="806"/>
        <v>0</v>
      </c>
      <c r="S2249" s="219">
        <f t="shared" si="807"/>
        <v>7</v>
      </c>
      <c r="T2249" s="195"/>
      <c r="U2249" s="196">
        <v>5</v>
      </c>
      <c r="V2249" s="89">
        <f t="shared" si="775"/>
        <v>0</v>
      </c>
      <c r="W2249" s="342" t="s">
        <v>2359</v>
      </c>
      <c r="X2249" s="343" t="s">
        <v>2365</v>
      </c>
      <c r="Y2249" s="344" t="s">
        <v>2364</v>
      </c>
      <c r="Z2249" s="345"/>
      <c r="AA2249" s="255"/>
      <c r="AB2249" s="339">
        <v>0</v>
      </c>
      <c r="AC2249" s="346" t="s">
        <v>40</v>
      </c>
      <c r="AD2249" s="347">
        <f t="shared" si="808"/>
        <v>767</v>
      </c>
      <c r="AE2249" s="226">
        <f>CEILING(AD2249+AD2249*'[1]Nastavení cen'!$J$17,1)</f>
        <v>1120</v>
      </c>
      <c r="AF2249" s="348">
        <f t="shared" si="809"/>
        <v>0</v>
      </c>
      <c r="AG2249" s="372">
        <f>CEILING(AX2249+(AX2249*'[1]Nastavení cen'!$G$17),1)</f>
        <v>1000</v>
      </c>
      <c r="AH2249" s="227">
        <f>CEILING(AG2249*'[1]Nastavení cen'!$K$17,1)+AG2249</f>
        <v>1300</v>
      </c>
      <c r="AI2249" s="372">
        <f>(AB2249*AH2249)</f>
        <v>0</v>
      </c>
      <c r="AJ2249" s="349">
        <f t="shared" si="810"/>
        <v>2420</v>
      </c>
      <c r="AK2249" s="255"/>
      <c r="AL2249" s="229">
        <f t="shared" si="811"/>
        <v>0</v>
      </c>
      <c r="AM2249" s="204"/>
      <c r="AN2249" s="230">
        <v>0.5</v>
      </c>
      <c r="AO2249" s="231">
        <f>AB2249*AN2249</f>
        <v>0</v>
      </c>
      <c r="AP2249" s="232">
        <v>0.05</v>
      </c>
      <c r="AQ2249" s="233" t="s">
        <v>41</v>
      </c>
      <c r="AR2249" s="234">
        <f>AO2249*AP2249</f>
        <v>0</v>
      </c>
      <c r="AS2249" s="235"/>
      <c r="AT2249" s="236"/>
      <c r="AU2249" s="237"/>
      <c r="AV2249" s="238">
        <v>118</v>
      </c>
      <c r="AW2249" s="239">
        <f>'[1]Nastavení cen'!$H$17</f>
        <v>390</v>
      </c>
      <c r="AX2249" s="240">
        <v>1000</v>
      </c>
    </row>
    <row r="2250" spans="1:50" ht="17.25" hidden="1" customHeight="1" x14ac:dyDescent="0.3">
      <c r="A2250" s="213"/>
      <c r="B2250" s="214"/>
      <c r="C2250" s="215"/>
      <c r="D2250" s="186"/>
      <c r="E2250" s="184"/>
      <c r="F2250" s="185"/>
      <c r="G2250" s="186"/>
      <c r="H2250" s="186"/>
      <c r="I2250" s="187"/>
      <c r="J2250" s="188"/>
      <c r="K2250" s="216"/>
      <c r="L2250" s="186"/>
      <c r="M2250" s="186"/>
      <c r="N2250" s="187"/>
      <c r="O2250" s="191"/>
      <c r="P2250" s="483" t="s">
        <v>2311</v>
      </c>
      <c r="Q2250" s="218"/>
      <c r="R2250" s="219">
        <f t="shared" si="806"/>
        <v>0</v>
      </c>
      <c r="S2250" s="219">
        <f t="shared" si="807"/>
        <v>7</v>
      </c>
      <c r="T2250" s="195"/>
      <c r="U2250" s="196">
        <v>4</v>
      </c>
      <c r="V2250" s="89">
        <f t="shared" si="775"/>
        <v>0</v>
      </c>
      <c r="W2250" s="342" t="s">
        <v>2359</v>
      </c>
      <c r="X2250" s="343" t="s">
        <v>2365</v>
      </c>
      <c r="Y2250" s="222" t="s">
        <v>43</v>
      </c>
      <c r="Z2250" s="199"/>
      <c r="AA2250" s="218"/>
      <c r="AB2250" s="339">
        <v>0</v>
      </c>
      <c r="AC2250" s="346" t="s">
        <v>40</v>
      </c>
      <c r="AD2250" s="347">
        <f t="shared" si="808"/>
        <v>767</v>
      </c>
      <c r="AE2250" s="226">
        <f>CEILING(AD2250+AD2250*'[1]Nastavení cen'!$J$17,1)</f>
        <v>1120</v>
      </c>
      <c r="AF2250" s="348">
        <f t="shared" si="809"/>
        <v>0</v>
      </c>
      <c r="AG2250" s="227"/>
      <c r="AH2250" s="227"/>
      <c r="AI2250" s="227"/>
      <c r="AJ2250" s="228">
        <f t="shared" si="810"/>
        <v>1120</v>
      </c>
      <c r="AK2250" s="218"/>
      <c r="AL2250" s="229">
        <f t="shared" si="811"/>
        <v>0</v>
      </c>
      <c r="AM2250" s="204"/>
      <c r="AN2250" s="230" t="s">
        <v>41</v>
      </c>
      <c r="AO2250" s="231" t="s">
        <v>41</v>
      </c>
      <c r="AP2250" s="245" t="s">
        <v>41</v>
      </c>
      <c r="AQ2250" s="233" t="s">
        <v>41</v>
      </c>
      <c r="AR2250" s="234" t="s">
        <v>41</v>
      </c>
      <c r="AS2250" s="235"/>
      <c r="AT2250" s="236"/>
      <c r="AU2250" s="237"/>
      <c r="AV2250" s="238">
        <v>118</v>
      </c>
      <c r="AW2250" s="239">
        <f>'[1]Nastavení cen'!$H$17</f>
        <v>390</v>
      </c>
      <c r="AX2250" s="240"/>
    </row>
    <row r="2251" spans="1:50" ht="17.25" hidden="1" customHeight="1" x14ac:dyDescent="0.3">
      <c r="A2251" s="213"/>
      <c r="B2251" s="214"/>
      <c r="C2251" s="215"/>
      <c r="D2251" s="186"/>
      <c r="E2251" s="184"/>
      <c r="F2251" s="185"/>
      <c r="G2251" s="186"/>
      <c r="H2251" s="186"/>
      <c r="I2251" s="187"/>
      <c r="J2251" s="188"/>
      <c r="K2251" s="216"/>
      <c r="L2251" s="186"/>
      <c r="M2251" s="186"/>
      <c r="N2251" s="187"/>
      <c r="O2251" s="191"/>
      <c r="P2251" s="483" t="s">
        <v>2311</v>
      </c>
      <c r="Q2251" s="218"/>
      <c r="R2251" s="219">
        <f t="shared" si="806"/>
        <v>0</v>
      </c>
      <c r="S2251" s="219">
        <f t="shared" si="807"/>
        <v>7</v>
      </c>
      <c r="T2251" s="195"/>
      <c r="U2251" s="484">
        <v>1</v>
      </c>
      <c r="V2251" s="89">
        <f t="shared" si="775"/>
        <v>0</v>
      </c>
      <c r="W2251" s="342" t="s">
        <v>2287</v>
      </c>
      <c r="X2251" s="343" t="s">
        <v>2366</v>
      </c>
      <c r="Y2251" s="344" t="s">
        <v>2367</v>
      </c>
      <c r="Z2251" s="345"/>
      <c r="AA2251" s="255"/>
      <c r="AB2251" s="339">
        <v>0</v>
      </c>
      <c r="AC2251" s="346" t="s">
        <v>46</v>
      </c>
      <c r="AD2251" s="347">
        <f t="shared" si="808"/>
        <v>416</v>
      </c>
      <c r="AE2251" s="226">
        <f>CEILING(AD2251+AD2251*'[1]Nastavení cen'!$J$17,1)</f>
        <v>608</v>
      </c>
      <c r="AF2251" s="348">
        <f t="shared" si="809"/>
        <v>0</v>
      </c>
      <c r="AG2251" s="241">
        <f>CEILING(AX2251+(AX2251*'[1]Nastavení cen'!$G$17),1)</f>
        <v>100</v>
      </c>
      <c r="AH2251" s="242">
        <f>CEILING(AG2251*'[1]Nastavení cen'!$K$17,1)+AG2251</f>
        <v>130</v>
      </c>
      <c r="AI2251" s="242">
        <f>(AB2251*AH2251)</f>
        <v>0</v>
      </c>
      <c r="AJ2251" s="349">
        <f t="shared" si="810"/>
        <v>738</v>
      </c>
      <c r="AK2251" s="255"/>
      <c r="AL2251" s="229">
        <f t="shared" si="811"/>
        <v>0</v>
      </c>
      <c r="AM2251" s="204"/>
      <c r="AN2251" s="230">
        <v>5</v>
      </c>
      <c r="AO2251" s="231">
        <f>AB2251*AN2251</f>
        <v>0</v>
      </c>
      <c r="AP2251" s="232">
        <v>0.05</v>
      </c>
      <c r="AQ2251" s="233" t="s">
        <v>41</v>
      </c>
      <c r="AR2251" s="234">
        <f>AO2251*AP2251</f>
        <v>0</v>
      </c>
      <c r="AS2251" s="235"/>
      <c r="AT2251" s="236"/>
      <c r="AU2251" s="237"/>
      <c r="AV2251" s="238">
        <v>64</v>
      </c>
      <c r="AW2251" s="239">
        <f>'[1]Nastavení cen'!$H$17</f>
        <v>390</v>
      </c>
      <c r="AX2251" s="240">
        <v>100</v>
      </c>
    </row>
    <row r="2252" spans="1:50" ht="17.25" hidden="1" customHeight="1" x14ac:dyDescent="0.3">
      <c r="A2252" s="213"/>
      <c r="B2252" s="214"/>
      <c r="C2252" s="215"/>
      <c r="D2252" s="186"/>
      <c r="E2252" s="184"/>
      <c r="F2252" s="185"/>
      <c r="G2252" s="186"/>
      <c r="H2252" s="186"/>
      <c r="I2252" s="187"/>
      <c r="J2252" s="188"/>
      <c r="K2252" s="216"/>
      <c r="L2252" s="186"/>
      <c r="M2252" s="186"/>
      <c r="N2252" s="187"/>
      <c r="O2252" s="191"/>
      <c r="P2252" s="483" t="s">
        <v>2311</v>
      </c>
      <c r="Q2252" s="218"/>
      <c r="R2252" s="219">
        <f t="shared" si="806"/>
        <v>0</v>
      </c>
      <c r="S2252" s="219">
        <f t="shared" si="807"/>
        <v>7</v>
      </c>
      <c r="T2252" s="195"/>
      <c r="U2252" s="196">
        <v>4</v>
      </c>
      <c r="V2252" s="89">
        <f t="shared" si="775"/>
        <v>0</v>
      </c>
      <c r="W2252" s="342" t="s">
        <v>2287</v>
      </c>
      <c r="X2252" s="343" t="s">
        <v>2366</v>
      </c>
      <c r="Y2252" s="222" t="s">
        <v>43</v>
      </c>
      <c r="Z2252" s="199"/>
      <c r="AA2252" s="218"/>
      <c r="AB2252" s="339">
        <v>0</v>
      </c>
      <c r="AC2252" s="346" t="s">
        <v>46</v>
      </c>
      <c r="AD2252" s="347">
        <f t="shared" si="808"/>
        <v>416</v>
      </c>
      <c r="AE2252" s="226">
        <f>CEILING(AD2252+AD2252*'[1]Nastavení cen'!$J$17,1)</f>
        <v>608</v>
      </c>
      <c r="AF2252" s="348">
        <f t="shared" si="809"/>
        <v>0</v>
      </c>
      <c r="AG2252" s="227"/>
      <c r="AH2252" s="227"/>
      <c r="AI2252" s="227"/>
      <c r="AJ2252" s="228">
        <f t="shared" si="810"/>
        <v>608</v>
      </c>
      <c r="AK2252" s="218"/>
      <c r="AL2252" s="229">
        <f t="shared" si="811"/>
        <v>0</v>
      </c>
      <c r="AM2252" s="204"/>
      <c r="AN2252" s="230" t="s">
        <v>41</v>
      </c>
      <c r="AO2252" s="231" t="s">
        <v>41</v>
      </c>
      <c r="AP2252" s="245" t="s">
        <v>41</v>
      </c>
      <c r="AQ2252" s="233" t="s">
        <v>41</v>
      </c>
      <c r="AR2252" s="234" t="s">
        <v>41</v>
      </c>
      <c r="AS2252" s="235"/>
      <c r="AT2252" s="236"/>
      <c r="AU2252" s="237"/>
      <c r="AV2252" s="238">
        <v>64</v>
      </c>
      <c r="AW2252" s="239">
        <f>'[1]Nastavení cen'!$H$17</f>
        <v>390</v>
      </c>
      <c r="AX2252" s="240"/>
    </row>
    <row r="2253" spans="1:50" ht="17.25" hidden="1" customHeight="1" x14ac:dyDescent="0.3">
      <c r="A2253" s="213"/>
      <c r="B2253" s="214"/>
      <c r="C2253" s="215"/>
      <c r="D2253" s="186"/>
      <c r="E2253" s="184"/>
      <c r="F2253" s="185"/>
      <c r="G2253" s="186"/>
      <c r="H2253" s="186"/>
      <c r="I2253" s="187"/>
      <c r="J2253" s="188"/>
      <c r="K2253" s="216"/>
      <c r="L2253" s="186"/>
      <c r="M2253" s="186"/>
      <c r="N2253" s="187"/>
      <c r="O2253" s="191"/>
      <c r="P2253" s="483" t="s">
        <v>2311</v>
      </c>
      <c r="Q2253" s="218"/>
      <c r="R2253" s="219">
        <f t="shared" si="806"/>
        <v>0</v>
      </c>
      <c r="S2253" s="219">
        <f t="shared" si="807"/>
        <v>7</v>
      </c>
      <c r="T2253" s="195"/>
      <c r="U2253" s="196">
        <v>5</v>
      </c>
      <c r="V2253" s="89">
        <f t="shared" si="775"/>
        <v>0</v>
      </c>
      <c r="W2253" s="342" t="s">
        <v>2287</v>
      </c>
      <c r="X2253" s="343" t="s">
        <v>2368</v>
      </c>
      <c r="Y2253" s="344" t="s">
        <v>2369</v>
      </c>
      <c r="Z2253" s="345"/>
      <c r="AA2253" s="255"/>
      <c r="AB2253" s="339">
        <v>0</v>
      </c>
      <c r="AC2253" s="346" t="s">
        <v>46</v>
      </c>
      <c r="AD2253" s="347">
        <f t="shared" si="808"/>
        <v>2087</v>
      </c>
      <c r="AE2253" s="226">
        <f>CEILING(AD2253+AD2253*'[1]Nastavení cen'!$J$17,1)</f>
        <v>3048</v>
      </c>
      <c r="AF2253" s="348">
        <f t="shared" si="809"/>
        <v>0</v>
      </c>
      <c r="AG2253" s="372">
        <f>CEILING(AX2253+(AX2253*'[1]Nastavení cen'!$G$17),1)</f>
        <v>500</v>
      </c>
      <c r="AH2253" s="227">
        <f>CEILING(AG2253*'[1]Nastavení cen'!$K$17,1)+AG2253</f>
        <v>650</v>
      </c>
      <c r="AI2253" s="372">
        <f>(AB2253*AH2253)</f>
        <v>0</v>
      </c>
      <c r="AJ2253" s="349">
        <f t="shared" si="810"/>
        <v>3698</v>
      </c>
      <c r="AK2253" s="255"/>
      <c r="AL2253" s="229">
        <f t="shared" si="811"/>
        <v>0</v>
      </c>
      <c r="AM2253" s="204"/>
      <c r="AN2253" s="230">
        <v>5</v>
      </c>
      <c r="AO2253" s="231">
        <f>AB2253*AN2253</f>
        <v>0</v>
      </c>
      <c r="AP2253" s="232">
        <v>0.05</v>
      </c>
      <c r="AQ2253" s="233" t="s">
        <v>41</v>
      </c>
      <c r="AR2253" s="234">
        <f>AO2253*AP2253</f>
        <v>0</v>
      </c>
      <c r="AS2253" s="235"/>
      <c r="AT2253" s="236"/>
      <c r="AU2253" s="237"/>
      <c r="AV2253" s="238">
        <v>321</v>
      </c>
      <c r="AW2253" s="239">
        <f>'[1]Nastavení cen'!$H$17</f>
        <v>390</v>
      </c>
      <c r="AX2253" s="240">
        <v>500</v>
      </c>
    </row>
    <row r="2254" spans="1:50" ht="17.25" hidden="1" customHeight="1" x14ac:dyDescent="0.3">
      <c r="A2254" s="213"/>
      <c r="B2254" s="214"/>
      <c r="C2254" s="215"/>
      <c r="D2254" s="186"/>
      <c r="E2254" s="184"/>
      <c r="F2254" s="185"/>
      <c r="G2254" s="186"/>
      <c r="H2254" s="186"/>
      <c r="I2254" s="187"/>
      <c r="J2254" s="188"/>
      <c r="K2254" s="216"/>
      <c r="L2254" s="186"/>
      <c r="M2254" s="186"/>
      <c r="N2254" s="187"/>
      <c r="O2254" s="191"/>
      <c r="P2254" s="483" t="s">
        <v>2311</v>
      </c>
      <c r="Q2254" s="218"/>
      <c r="R2254" s="219">
        <f t="shared" si="806"/>
        <v>0</v>
      </c>
      <c r="S2254" s="219">
        <f t="shared" si="807"/>
        <v>7</v>
      </c>
      <c r="T2254" s="195"/>
      <c r="U2254" s="196">
        <v>4</v>
      </c>
      <c r="V2254" s="89">
        <f t="shared" si="775"/>
        <v>0</v>
      </c>
      <c r="W2254" s="342" t="s">
        <v>2287</v>
      </c>
      <c r="X2254" s="343" t="s">
        <v>2368</v>
      </c>
      <c r="Y2254" s="222" t="s">
        <v>43</v>
      </c>
      <c r="Z2254" s="199"/>
      <c r="AA2254" s="218"/>
      <c r="AB2254" s="339">
        <v>0</v>
      </c>
      <c r="AC2254" s="346" t="s">
        <v>46</v>
      </c>
      <c r="AD2254" s="347">
        <f t="shared" si="808"/>
        <v>2087</v>
      </c>
      <c r="AE2254" s="226">
        <f>CEILING(AD2254+AD2254*'[1]Nastavení cen'!$J$17,1)</f>
        <v>3048</v>
      </c>
      <c r="AF2254" s="348">
        <f t="shared" si="809"/>
        <v>0</v>
      </c>
      <c r="AG2254" s="227"/>
      <c r="AH2254" s="227"/>
      <c r="AI2254" s="227"/>
      <c r="AJ2254" s="228">
        <f t="shared" si="810"/>
        <v>3048</v>
      </c>
      <c r="AK2254" s="218"/>
      <c r="AL2254" s="229">
        <f t="shared" si="811"/>
        <v>0</v>
      </c>
      <c r="AM2254" s="204"/>
      <c r="AN2254" s="230" t="s">
        <v>41</v>
      </c>
      <c r="AO2254" s="231" t="s">
        <v>41</v>
      </c>
      <c r="AP2254" s="245" t="s">
        <v>41</v>
      </c>
      <c r="AQ2254" s="233" t="s">
        <v>41</v>
      </c>
      <c r="AR2254" s="234" t="s">
        <v>41</v>
      </c>
      <c r="AS2254" s="235"/>
      <c r="AT2254" s="236"/>
      <c r="AU2254" s="237"/>
      <c r="AV2254" s="238">
        <v>321</v>
      </c>
      <c r="AW2254" s="239">
        <f>'[1]Nastavení cen'!$H$17</f>
        <v>390</v>
      </c>
      <c r="AX2254" s="240"/>
    </row>
    <row r="2255" spans="1:50" ht="17.25" hidden="1" customHeight="1" x14ac:dyDescent="0.3">
      <c r="A2255" s="213"/>
      <c r="B2255" s="214"/>
      <c r="C2255" s="215"/>
      <c r="D2255" s="186"/>
      <c r="E2255" s="184"/>
      <c r="F2255" s="185"/>
      <c r="G2255" s="186"/>
      <c r="H2255" s="186"/>
      <c r="I2255" s="187"/>
      <c r="J2255" s="188"/>
      <c r="K2255" s="216"/>
      <c r="L2255" s="186"/>
      <c r="M2255" s="186"/>
      <c r="N2255" s="187"/>
      <c r="O2255" s="191"/>
      <c r="P2255" s="483" t="s">
        <v>2311</v>
      </c>
      <c r="Q2255" s="218"/>
      <c r="R2255" s="219">
        <f t="shared" ref="R2255:R2267" si="815">$R$2179</f>
        <v>0</v>
      </c>
      <c r="S2255" s="219">
        <f t="shared" ref="S2255:S2267" si="816">$S$2179</f>
        <v>7</v>
      </c>
      <c r="T2255" s="195"/>
      <c r="U2255" s="196">
        <v>3</v>
      </c>
      <c r="V2255" s="89">
        <f t="shared" si="775"/>
        <v>0</v>
      </c>
      <c r="W2255" s="342" t="s">
        <v>2287</v>
      </c>
      <c r="X2255" s="221" t="s">
        <v>2370</v>
      </c>
      <c r="Y2255" s="222" t="s">
        <v>2371</v>
      </c>
      <c r="Z2255" s="199"/>
      <c r="AA2255" s="218"/>
      <c r="AB2255" s="223">
        <v>0</v>
      </c>
      <c r="AC2255" s="224" t="s">
        <v>46</v>
      </c>
      <c r="AD2255" s="227">
        <f t="shared" si="808"/>
        <v>3062</v>
      </c>
      <c r="AE2255" s="226">
        <f>CEILING(AD2255+AD2255*'[1]Nastavení cen'!$J$17,1)</f>
        <v>4471</v>
      </c>
      <c r="AF2255" s="485">
        <f t="shared" si="809"/>
        <v>0</v>
      </c>
      <c r="AG2255" s="241">
        <f>CEILING(AX2255+(AX2255*'[1]Nastavení cen'!$G$17),1)</f>
        <v>550</v>
      </c>
      <c r="AH2255" s="242">
        <f>CEILING(AG2255*'[1]Nastavení cen'!$K$17,1)+AG2255</f>
        <v>715</v>
      </c>
      <c r="AI2255" s="242">
        <f>(AB2255*AH2255)</f>
        <v>0</v>
      </c>
      <c r="AJ2255" s="228">
        <f t="shared" si="810"/>
        <v>5186</v>
      </c>
      <c r="AK2255" s="218"/>
      <c r="AL2255" s="229">
        <f t="shared" si="811"/>
        <v>0</v>
      </c>
      <c r="AM2255" s="204"/>
      <c r="AN2255" s="230">
        <v>1</v>
      </c>
      <c r="AO2255" s="231">
        <f>AB2255*AN2255</f>
        <v>0</v>
      </c>
      <c r="AP2255" s="232">
        <v>0.05</v>
      </c>
      <c r="AQ2255" s="233" t="s">
        <v>41</v>
      </c>
      <c r="AR2255" s="234">
        <f>AO2255*AP2255</f>
        <v>0</v>
      </c>
      <c r="AS2255" s="235"/>
      <c r="AT2255" s="236"/>
      <c r="AU2255" s="237"/>
      <c r="AV2255" s="238">
        <v>471</v>
      </c>
      <c r="AW2255" s="239">
        <f>'[1]Nastavení cen'!$H$17</f>
        <v>390</v>
      </c>
      <c r="AX2255" s="240">
        <v>550</v>
      </c>
    </row>
    <row r="2256" spans="1:50" ht="17.25" hidden="1" customHeight="1" x14ac:dyDescent="0.3">
      <c r="A2256" s="213"/>
      <c r="B2256" s="214"/>
      <c r="C2256" s="215"/>
      <c r="D2256" s="186"/>
      <c r="E2256" s="184"/>
      <c r="F2256" s="185"/>
      <c r="G2256" s="186"/>
      <c r="H2256" s="186"/>
      <c r="I2256" s="187"/>
      <c r="J2256" s="188"/>
      <c r="K2256" s="216"/>
      <c r="L2256" s="186"/>
      <c r="M2256" s="186"/>
      <c r="N2256" s="187"/>
      <c r="O2256" s="191"/>
      <c r="P2256" s="483" t="s">
        <v>2311</v>
      </c>
      <c r="Q2256" s="218"/>
      <c r="R2256" s="219">
        <f t="shared" si="815"/>
        <v>0</v>
      </c>
      <c r="S2256" s="219">
        <f t="shared" si="816"/>
        <v>7</v>
      </c>
      <c r="T2256" s="195"/>
      <c r="U2256" s="196">
        <v>4</v>
      </c>
      <c r="V2256" s="89">
        <f t="shared" si="775"/>
        <v>0</v>
      </c>
      <c r="W2256" s="342" t="s">
        <v>2287</v>
      </c>
      <c r="X2256" s="221" t="s">
        <v>2370</v>
      </c>
      <c r="Y2256" s="222" t="s">
        <v>43</v>
      </c>
      <c r="Z2256" s="199"/>
      <c r="AA2256" s="218"/>
      <c r="AB2256" s="223">
        <v>0</v>
      </c>
      <c r="AC2256" s="224" t="s">
        <v>46</v>
      </c>
      <c r="AD2256" s="227">
        <f t="shared" si="808"/>
        <v>3062</v>
      </c>
      <c r="AE2256" s="227">
        <f>CEILING(AD2256+AD2256*'[1]Nastavení cen'!$J$17,1)</f>
        <v>4471</v>
      </c>
      <c r="AF2256" s="227">
        <f t="shared" si="809"/>
        <v>0</v>
      </c>
      <c r="AG2256" s="227"/>
      <c r="AH2256" s="227"/>
      <c r="AI2256" s="227"/>
      <c r="AJ2256" s="228">
        <f t="shared" si="810"/>
        <v>4471</v>
      </c>
      <c r="AK2256" s="218"/>
      <c r="AL2256" s="229">
        <f t="shared" si="811"/>
        <v>0</v>
      </c>
      <c r="AM2256" s="204"/>
      <c r="AN2256" s="230" t="s">
        <v>41</v>
      </c>
      <c r="AO2256" s="231" t="s">
        <v>41</v>
      </c>
      <c r="AP2256" s="245" t="s">
        <v>41</v>
      </c>
      <c r="AQ2256" s="233" t="s">
        <v>41</v>
      </c>
      <c r="AR2256" s="234" t="s">
        <v>41</v>
      </c>
      <c r="AS2256" s="235"/>
      <c r="AT2256" s="236"/>
      <c r="AU2256" s="237"/>
      <c r="AV2256" s="238">
        <v>471</v>
      </c>
      <c r="AW2256" s="239">
        <f>'[1]Nastavení cen'!$H$17</f>
        <v>390</v>
      </c>
      <c r="AX2256" s="240"/>
    </row>
    <row r="2257" spans="1:50" ht="17.25" hidden="1" customHeight="1" x14ac:dyDescent="0.3">
      <c r="A2257" s="213"/>
      <c r="B2257" s="214"/>
      <c r="C2257" s="215"/>
      <c r="D2257" s="186"/>
      <c r="E2257" s="184"/>
      <c r="F2257" s="185"/>
      <c r="G2257" s="186"/>
      <c r="H2257" s="186"/>
      <c r="I2257" s="187"/>
      <c r="J2257" s="188"/>
      <c r="K2257" s="216"/>
      <c r="L2257" s="186"/>
      <c r="M2257" s="186"/>
      <c r="N2257" s="187"/>
      <c r="O2257" s="191"/>
      <c r="P2257" s="483" t="s">
        <v>2311</v>
      </c>
      <c r="Q2257" s="218"/>
      <c r="R2257" s="219">
        <f t="shared" si="815"/>
        <v>0</v>
      </c>
      <c r="S2257" s="219">
        <f t="shared" si="816"/>
        <v>7</v>
      </c>
      <c r="T2257" s="195"/>
      <c r="U2257" s="196">
        <v>3</v>
      </c>
      <c r="V2257" s="89">
        <f t="shared" si="775"/>
        <v>0</v>
      </c>
      <c r="W2257" s="342" t="s">
        <v>2287</v>
      </c>
      <c r="X2257" s="221" t="s">
        <v>2372</v>
      </c>
      <c r="Y2257" s="222" t="s">
        <v>2371</v>
      </c>
      <c r="Z2257" s="199"/>
      <c r="AA2257" s="218"/>
      <c r="AB2257" s="223">
        <v>0</v>
      </c>
      <c r="AC2257" s="224" t="s">
        <v>46</v>
      </c>
      <c r="AD2257" s="227">
        <f t="shared" si="808"/>
        <v>6130</v>
      </c>
      <c r="AE2257" s="226">
        <f>CEILING(AD2257+AD2257*'[1]Nastavení cen'!$J$17,1)</f>
        <v>8950</v>
      </c>
      <c r="AF2257" s="485">
        <f t="shared" si="809"/>
        <v>0</v>
      </c>
      <c r="AG2257" s="241">
        <f>CEILING(AX2257+(AX2257*'[1]Nastavení cen'!$G$17),1)</f>
        <v>550</v>
      </c>
      <c r="AH2257" s="242">
        <f>CEILING(AG2257*'[1]Nastavení cen'!$K$17,1)+AG2257</f>
        <v>715</v>
      </c>
      <c r="AI2257" s="242">
        <f>(AB2257*AH2257)</f>
        <v>0</v>
      </c>
      <c r="AJ2257" s="228">
        <f t="shared" si="810"/>
        <v>9665</v>
      </c>
      <c r="AK2257" s="218"/>
      <c r="AL2257" s="229">
        <f t="shared" si="811"/>
        <v>0</v>
      </c>
      <c r="AM2257" s="204"/>
      <c r="AN2257" s="230">
        <v>1</v>
      </c>
      <c r="AO2257" s="231">
        <f>AB2257*AN2257</f>
        <v>0</v>
      </c>
      <c r="AP2257" s="232">
        <v>0.05</v>
      </c>
      <c r="AQ2257" s="233" t="s">
        <v>41</v>
      </c>
      <c r="AR2257" s="234">
        <f>AO2257*AP2257</f>
        <v>0</v>
      </c>
      <c r="AS2257" s="235"/>
      <c r="AT2257" s="236"/>
      <c r="AU2257" s="237"/>
      <c r="AV2257" s="238">
        <v>943</v>
      </c>
      <c r="AW2257" s="239">
        <f>'[1]Nastavení cen'!$H$17</f>
        <v>390</v>
      </c>
      <c r="AX2257" s="240">
        <v>550</v>
      </c>
    </row>
    <row r="2258" spans="1:50" ht="17.25" hidden="1" customHeight="1" x14ac:dyDescent="0.3">
      <c r="A2258" s="213"/>
      <c r="B2258" s="214"/>
      <c r="C2258" s="215"/>
      <c r="D2258" s="186"/>
      <c r="E2258" s="184"/>
      <c r="F2258" s="185"/>
      <c r="G2258" s="186"/>
      <c r="H2258" s="186"/>
      <c r="I2258" s="187"/>
      <c r="J2258" s="188"/>
      <c r="K2258" s="216"/>
      <c r="L2258" s="186"/>
      <c r="M2258" s="186"/>
      <c r="N2258" s="187"/>
      <c r="O2258" s="191"/>
      <c r="P2258" s="483" t="s">
        <v>2311</v>
      </c>
      <c r="Q2258" s="218"/>
      <c r="R2258" s="219">
        <f t="shared" si="815"/>
        <v>0</v>
      </c>
      <c r="S2258" s="219">
        <f t="shared" si="816"/>
        <v>7</v>
      </c>
      <c r="T2258" s="195"/>
      <c r="U2258" s="196">
        <v>4</v>
      </c>
      <c r="V2258" s="89">
        <f t="shared" si="775"/>
        <v>0</v>
      </c>
      <c r="W2258" s="342" t="s">
        <v>2287</v>
      </c>
      <c r="X2258" s="221" t="s">
        <v>2372</v>
      </c>
      <c r="Y2258" s="222" t="s">
        <v>43</v>
      </c>
      <c r="Z2258" s="199"/>
      <c r="AA2258" s="218"/>
      <c r="AB2258" s="223">
        <v>0</v>
      </c>
      <c r="AC2258" s="224" t="s">
        <v>46</v>
      </c>
      <c r="AD2258" s="227">
        <f t="shared" si="808"/>
        <v>6130</v>
      </c>
      <c r="AE2258" s="227">
        <f>CEILING(AD2258+AD2258*'[1]Nastavení cen'!$J$17,1)</f>
        <v>8950</v>
      </c>
      <c r="AF2258" s="227">
        <f t="shared" si="809"/>
        <v>0</v>
      </c>
      <c r="AG2258" s="227"/>
      <c r="AH2258" s="227"/>
      <c r="AI2258" s="227"/>
      <c r="AJ2258" s="228">
        <f t="shared" si="810"/>
        <v>8950</v>
      </c>
      <c r="AK2258" s="218"/>
      <c r="AL2258" s="229">
        <f t="shared" si="811"/>
        <v>0</v>
      </c>
      <c r="AM2258" s="204"/>
      <c r="AN2258" s="230" t="s">
        <v>41</v>
      </c>
      <c r="AO2258" s="231" t="s">
        <v>41</v>
      </c>
      <c r="AP2258" s="245" t="s">
        <v>41</v>
      </c>
      <c r="AQ2258" s="233" t="s">
        <v>41</v>
      </c>
      <c r="AR2258" s="234" t="s">
        <v>41</v>
      </c>
      <c r="AS2258" s="235"/>
      <c r="AT2258" s="236"/>
      <c r="AU2258" s="237"/>
      <c r="AV2258" s="238">
        <v>943</v>
      </c>
      <c r="AW2258" s="239">
        <f>'[1]Nastavení cen'!$H$17</f>
        <v>390</v>
      </c>
      <c r="AX2258" s="240"/>
    </row>
    <row r="2259" spans="1:50" ht="17.25" hidden="1" customHeight="1" x14ac:dyDescent="0.3">
      <c r="A2259" s="213"/>
      <c r="B2259" s="214"/>
      <c r="C2259" s="215"/>
      <c r="D2259" s="186"/>
      <c r="E2259" s="184"/>
      <c r="F2259" s="185"/>
      <c r="G2259" s="186"/>
      <c r="H2259" s="186"/>
      <c r="I2259" s="187"/>
      <c r="J2259" s="188"/>
      <c r="K2259" s="216"/>
      <c r="L2259" s="186"/>
      <c r="M2259" s="186"/>
      <c r="N2259" s="187"/>
      <c r="O2259" s="191"/>
      <c r="P2259" s="483" t="s">
        <v>2311</v>
      </c>
      <c r="Q2259" s="218"/>
      <c r="R2259" s="219">
        <f t="shared" si="815"/>
        <v>0</v>
      </c>
      <c r="S2259" s="219">
        <f t="shared" si="816"/>
        <v>7</v>
      </c>
      <c r="T2259" s="195"/>
      <c r="U2259" s="196">
        <v>4</v>
      </c>
      <c r="V2259" s="89">
        <f t="shared" si="775"/>
        <v>0</v>
      </c>
      <c r="W2259" s="220" t="s">
        <v>64</v>
      </c>
      <c r="X2259" s="221" t="s">
        <v>2373</v>
      </c>
      <c r="Y2259" s="222" t="s">
        <v>43</v>
      </c>
      <c r="Z2259" s="199"/>
      <c r="AA2259" s="218"/>
      <c r="AB2259" s="223">
        <v>0</v>
      </c>
      <c r="AC2259" s="224" t="s">
        <v>66</v>
      </c>
      <c r="AD2259" s="225">
        <f t="shared" si="808"/>
        <v>390</v>
      </c>
      <c r="AE2259" s="226">
        <f>CEILING(AD2259+AD2259*'[1]Nastavení cen'!$J$17,1)</f>
        <v>570</v>
      </c>
      <c r="AF2259" s="226">
        <f t="shared" si="809"/>
        <v>0</v>
      </c>
      <c r="AG2259" s="241"/>
      <c r="AH2259" s="242"/>
      <c r="AI2259" s="242"/>
      <c r="AJ2259" s="228">
        <f t="shared" si="810"/>
        <v>570</v>
      </c>
      <c r="AK2259" s="218"/>
      <c r="AL2259" s="229">
        <f t="shared" si="811"/>
        <v>0</v>
      </c>
      <c r="AM2259" s="204"/>
      <c r="AN2259" s="230" t="s">
        <v>41</v>
      </c>
      <c r="AO2259" s="231" t="s">
        <v>41</v>
      </c>
      <c r="AP2259" s="245" t="s">
        <v>41</v>
      </c>
      <c r="AQ2259" s="233" t="s">
        <v>41</v>
      </c>
      <c r="AR2259" s="234" t="s">
        <v>41</v>
      </c>
      <c r="AS2259" s="235"/>
      <c r="AT2259" s="236"/>
      <c r="AU2259" s="237"/>
      <c r="AV2259" s="238">
        <v>60</v>
      </c>
      <c r="AW2259" s="239">
        <f>'[1]Nastavení cen'!$H$17</f>
        <v>390</v>
      </c>
      <c r="AX2259" s="240"/>
    </row>
    <row r="2260" spans="1:50" ht="17.25" hidden="1" customHeight="1" x14ac:dyDescent="0.3">
      <c r="A2260" s="213"/>
      <c r="B2260" s="214"/>
      <c r="C2260" s="215"/>
      <c r="D2260" s="186"/>
      <c r="E2260" s="184"/>
      <c r="F2260" s="185"/>
      <c r="G2260" s="186"/>
      <c r="H2260" s="186"/>
      <c r="I2260" s="187"/>
      <c r="J2260" s="188"/>
      <c r="K2260" s="216"/>
      <c r="L2260" s="186"/>
      <c r="M2260" s="186"/>
      <c r="N2260" s="187"/>
      <c r="O2260" s="191"/>
      <c r="P2260" s="483" t="s">
        <v>2311</v>
      </c>
      <c r="Q2260" s="218"/>
      <c r="R2260" s="219">
        <f t="shared" si="815"/>
        <v>0</v>
      </c>
      <c r="S2260" s="219">
        <f t="shared" si="816"/>
        <v>7</v>
      </c>
      <c r="T2260" s="195"/>
      <c r="U2260" s="196">
        <v>4</v>
      </c>
      <c r="V2260" s="89">
        <f t="shared" si="775"/>
        <v>0</v>
      </c>
      <c r="W2260" s="220" t="s">
        <v>64</v>
      </c>
      <c r="X2260" s="221" t="s">
        <v>2374</v>
      </c>
      <c r="Y2260" s="222" t="s">
        <v>43</v>
      </c>
      <c r="Z2260" s="199"/>
      <c r="AA2260" s="218"/>
      <c r="AB2260" s="223">
        <v>0</v>
      </c>
      <c r="AC2260" s="224" t="s">
        <v>66</v>
      </c>
      <c r="AD2260" s="225">
        <f t="shared" si="808"/>
        <v>390</v>
      </c>
      <c r="AE2260" s="226">
        <f>CEILING(AD2260+AD2260*'[1]Nastavení cen'!$J$17,1)</f>
        <v>570</v>
      </c>
      <c r="AF2260" s="226">
        <f t="shared" si="809"/>
        <v>0</v>
      </c>
      <c r="AG2260" s="241"/>
      <c r="AH2260" s="242"/>
      <c r="AI2260" s="242"/>
      <c r="AJ2260" s="228">
        <f t="shared" si="810"/>
        <v>570</v>
      </c>
      <c r="AK2260" s="218"/>
      <c r="AL2260" s="229">
        <f t="shared" si="811"/>
        <v>0</v>
      </c>
      <c r="AM2260" s="204"/>
      <c r="AN2260" s="230" t="s">
        <v>41</v>
      </c>
      <c r="AO2260" s="231" t="s">
        <v>41</v>
      </c>
      <c r="AP2260" s="245" t="s">
        <v>41</v>
      </c>
      <c r="AQ2260" s="233" t="s">
        <v>41</v>
      </c>
      <c r="AR2260" s="234" t="s">
        <v>41</v>
      </c>
      <c r="AS2260" s="235"/>
      <c r="AT2260" s="236"/>
      <c r="AU2260" s="237"/>
      <c r="AV2260" s="238">
        <v>60</v>
      </c>
      <c r="AW2260" s="239">
        <f>'[1]Nastavení cen'!$H$17</f>
        <v>390</v>
      </c>
      <c r="AX2260" s="240"/>
    </row>
    <row r="2261" spans="1:50" ht="17.25" hidden="1" customHeight="1" x14ac:dyDescent="0.3">
      <c r="A2261" s="213"/>
      <c r="B2261" s="214"/>
      <c r="C2261" s="215"/>
      <c r="D2261" s="186"/>
      <c r="E2261" s="184"/>
      <c r="F2261" s="185"/>
      <c r="G2261" s="186"/>
      <c r="H2261" s="186"/>
      <c r="I2261" s="187"/>
      <c r="J2261" s="188"/>
      <c r="K2261" s="216"/>
      <c r="L2261" s="186"/>
      <c r="M2261" s="186"/>
      <c r="N2261" s="187"/>
      <c r="O2261" s="191"/>
      <c r="P2261" s="483" t="s">
        <v>2311</v>
      </c>
      <c r="Q2261" s="218"/>
      <c r="R2261" s="219">
        <f t="shared" si="815"/>
        <v>0</v>
      </c>
      <c r="S2261" s="219">
        <f t="shared" si="816"/>
        <v>7</v>
      </c>
      <c r="T2261" s="195"/>
      <c r="U2261" s="196">
        <v>4</v>
      </c>
      <c r="V2261" s="89">
        <f t="shared" si="775"/>
        <v>0</v>
      </c>
      <c r="W2261" s="220" t="s">
        <v>64</v>
      </c>
      <c r="X2261" s="221" t="s">
        <v>2375</v>
      </c>
      <c r="Y2261" s="222" t="s">
        <v>43</v>
      </c>
      <c r="Z2261" s="199"/>
      <c r="AA2261" s="218"/>
      <c r="AB2261" s="223">
        <v>0</v>
      </c>
      <c r="AC2261" s="224" t="s">
        <v>66</v>
      </c>
      <c r="AD2261" s="225">
        <f t="shared" si="808"/>
        <v>270</v>
      </c>
      <c r="AE2261" s="226">
        <f>CEILING(AD2261+AD2261*'[1]Nastavení cen'!$J$17,1)</f>
        <v>395</v>
      </c>
      <c r="AF2261" s="226">
        <f t="shared" si="809"/>
        <v>0</v>
      </c>
      <c r="AG2261" s="241"/>
      <c r="AH2261" s="242"/>
      <c r="AI2261" s="242"/>
      <c r="AJ2261" s="228">
        <f t="shared" si="810"/>
        <v>395</v>
      </c>
      <c r="AK2261" s="218"/>
      <c r="AL2261" s="229">
        <f t="shared" si="811"/>
        <v>0</v>
      </c>
      <c r="AM2261" s="204"/>
      <c r="AN2261" s="230" t="s">
        <v>41</v>
      </c>
      <c r="AO2261" s="231" t="s">
        <v>41</v>
      </c>
      <c r="AP2261" s="245" t="s">
        <v>41</v>
      </c>
      <c r="AQ2261" s="233" t="s">
        <v>41</v>
      </c>
      <c r="AR2261" s="234" t="s">
        <v>41</v>
      </c>
      <c r="AS2261" s="235"/>
      <c r="AT2261" s="236"/>
      <c r="AU2261" s="237"/>
      <c r="AV2261" s="238">
        <v>60</v>
      </c>
      <c r="AW2261" s="239">
        <f>'[1]Nastavení cen'!$I$17</f>
        <v>270</v>
      </c>
      <c r="AX2261" s="240"/>
    </row>
    <row r="2262" spans="1:50" ht="17.25" hidden="1" customHeight="1" x14ac:dyDescent="0.3">
      <c r="A2262" s="213"/>
      <c r="B2262" s="214"/>
      <c r="C2262" s="215"/>
      <c r="D2262" s="186"/>
      <c r="E2262" s="184"/>
      <c r="F2262" s="185"/>
      <c r="G2262" s="186"/>
      <c r="H2262" s="186"/>
      <c r="I2262" s="187"/>
      <c r="J2262" s="188"/>
      <c r="K2262" s="216"/>
      <c r="L2262" s="186"/>
      <c r="M2262" s="186"/>
      <c r="N2262" s="187"/>
      <c r="O2262" s="191"/>
      <c r="P2262" s="483" t="s">
        <v>2311</v>
      </c>
      <c r="Q2262" s="218"/>
      <c r="R2262" s="219">
        <f t="shared" si="815"/>
        <v>0</v>
      </c>
      <c r="S2262" s="219">
        <f t="shared" si="816"/>
        <v>7</v>
      </c>
      <c r="T2262" s="195"/>
      <c r="U2262" s="196">
        <v>4</v>
      </c>
      <c r="V2262" s="89">
        <f t="shared" si="775"/>
        <v>0</v>
      </c>
      <c r="W2262" s="220" t="s">
        <v>64</v>
      </c>
      <c r="X2262" s="221" t="s">
        <v>2376</v>
      </c>
      <c r="Y2262" s="222" t="s">
        <v>43</v>
      </c>
      <c r="Z2262" s="199"/>
      <c r="AA2262" s="218"/>
      <c r="AB2262" s="223">
        <v>0</v>
      </c>
      <c r="AC2262" s="224" t="s">
        <v>66</v>
      </c>
      <c r="AD2262" s="225">
        <f t="shared" si="808"/>
        <v>270</v>
      </c>
      <c r="AE2262" s="226">
        <f>CEILING(AD2262+AD2262*'[1]Nastavení cen'!$J$17,1)</f>
        <v>395</v>
      </c>
      <c r="AF2262" s="226">
        <f t="shared" si="809"/>
        <v>0</v>
      </c>
      <c r="AG2262" s="241"/>
      <c r="AH2262" s="242"/>
      <c r="AI2262" s="242"/>
      <c r="AJ2262" s="228">
        <f t="shared" si="810"/>
        <v>395</v>
      </c>
      <c r="AK2262" s="218"/>
      <c r="AL2262" s="229">
        <f t="shared" si="811"/>
        <v>0</v>
      </c>
      <c r="AM2262" s="204"/>
      <c r="AN2262" s="230" t="s">
        <v>41</v>
      </c>
      <c r="AO2262" s="231" t="s">
        <v>41</v>
      </c>
      <c r="AP2262" s="245" t="s">
        <v>41</v>
      </c>
      <c r="AQ2262" s="233" t="s">
        <v>41</v>
      </c>
      <c r="AR2262" s="234" t="s">
        <v>41</v>
      </c>
      <c r="AS2262" s="235"/>
      <c r="AT2262" s="236"/>
      <c r="AU2262" s="237"/>
      <c r="AV2262" s="238">
        <v>60</v>
      </c>
      <c r="AW2262" s="239">
        <f>'[1]Nastavení cen'!$I$17</f>
        <v>270</v>
      </c>
      <c r="AX2262" s="240"/>
    </row>
    <row r="2263" spans="1:50" ht="17.25" hidden="1" customHeight="1" x14ac:dyDescent="0.3">
      <c r="A2263" s="213"/>
      <c r="B2263" s="214"/>
      <c r="C2263" s="215"/>
      <c r="D2263" s="186"/>
      <c r="E2263" s="184"/>
      <c r="F2263" s="185"/>
      <c r="G2263" s="186"/>
      <c r="H2263" s="186"/>
      <c r="I2263" s="187"/>
      <c r="J2263" s="188"/>
      <c r="K2263" s="216"/>
      <c r="L2263" s="186"/>
      <c r="M2263" s="186"/>
      <c r="N2263" s="187"/>
      <c r="O2263" s="191"/>
      <c r="P2263" s="483" t="s">
        <v>2311</v>
      </c>
      <c r="Q2263" s="218"/>
      <c r="R2263" s="219">
        <f t="shared" si="815"/>
        <v>0</v>
      </c>
      <c r="S2263" s="219">
        <f t="shared" si="816"/>
        <v>7</v>
      </c>
      <c r="T2263" s="195"/>
      <c r="U2263" s="196">
        <v>5</v>
      </c>
      <c r="V2263" s="89">
        <f t="shared" si="775"/>
        <v>0</v>
      </c>
      <c r="W2263" s="220" t="s">
        <v>70</v>
      </c>
      <c r="X2263" s="221" t="s">
        <v>71</v>
      </c>
      <c r="Y2263" s="222" t="s">
        <v>2377</v>
      </c>
      <c r="Z2263" s="199"/>
      <c r="AA2263" s="218"/>
      <c r="AB2263" s="223">
        <v>0</v>
      </c>
      <c r="AC2263" s="224" t="s">
        <v>46</v>
      </c>
      <c r="AD2263" s="225"/>
      <c r="AE2263" s="226"/>
      <c r="AF2263" s="226"/>
      <c r="AG2263" s="227">
        <f>CEILING(AX2263+(AX2263*'[1]Nastavení cen'!$G$17),1)</f>
        <v>500</v>
      </c>
      <c r="AH2263" s="227">
        <f>CEILING(AG2263*'[1]Nastavení cen'!$K$17,1)+AG2263</f>
        <v>650</v>
      </c>
      <c r="AI2263" s="227">
        <f t="shared" ref="AI2263:AI2267" si="817">(AB2263*AH2263)</f>
        <v>0</v>
      </c>
      <c r="AJ2263" s="228">
        <f t="shared" si="810"/>
        <v>650</v>
      </c>
      <c r="AK2263" s="218"/>
      <c r="AL2263" s="229">
        <f t="shared" si="811"/>
        <v>0</v>
      </c>
      <c r="AM2263" s="204"/>
      <c r="AN2263" s="230">
        <v>5</v>
      </c>
      <c r="AO2263" s="231">
        <f t="shared" ref="AO2263:AO2267" si="818">AB2263*AN2263</f>
        <v>0</v>
      </c>
      <c r="AP2263" s="232">
        <v>0.05</v>
      </c>
      <c r="AQ2263" s="233" t="s">
        <v>41</v>
      </c>
      <c r="AR2263" s="234">
        <f t="shared" ref="AR2263:AR2267" si="819">AO2263*AP2263</f>
        <v>0</v>
      </c>
      <c r="AS2263" s="235"/>
      <c r="AT2263" s="236"/>
      <c r="AU2263" s="237"/>
      <c r="AV2263" s="238"/>
      <c r="AW2263" s="239"/>
      <c r="AX2263" s="240">
        <v>500</v>
      </c>
    </row>
    <row r="2264" spans="1:50" ht="17.25" hidden="1" customHeight="1" x14ac:dyDescent="0.3">
      <c r="A2264" s="213"/>
      <c r="B2264" s="214"/>
      <c r="C2264" s="215"/>
      <c r="D2264" s="186"/>
      <c r="E2264" s="184"/>
      <c r="F2264" s="185"/>
      <c r="G2264" s="186"/>
      <c r="H2264" s="186"/>
      <c r="I2264" s="187"/>
      <c r="J2264" s="188"/>
      <c r="K2264" s="216"/>
      <c r="L2264" s="186"/>
      <c r="M2264" s="186"/>
      <c r="N2264" s="187"/>
      <c r="O2264" s="191"/>
      <c r="P2264" s="483" t="s">
        <v>2311</v>
      </c>
      <c r="Q2264" s="218"/>
      <c r="R2264" s="219">
        <f t="shared" si="815"/>
        <v>0</v>
      </c>
      <c r="S2264" s="219">
        <f t="shared" si="816"/>
        <v>7</v>
      </c>
      <c r="T2264" s="195"/>
      <c r="U2264" s="196">
        <v>5</v>
      </c>
      <c r="V2264" s="89">
        <f t="shared" si="775"/>
        <v>0</v>
      </c>
      <c r="W2264" s="220" t="s">
        <v>70</v>
      </c>
      <c r="X2264" s="221" t="s">
        <v>71</v>
      </c>
      <c r="Y2264" s="222" t="s">
        <v>2378</v>
      </c>
      <c r="Z2264" s="199"/>
      <c r="AA2264" s="218"/>
      <c r="AB2264" s="223">
        <v>0</v>
      </c>
      <c r="AC2264" s="224" t="s">
        <v>46</v>
      </c>
      <c r="AD2264" s="225"/>
      <c r="AE2264" s="226"/>
      <c r="AF2264" s="226"/>
      <c r="AG2264" s="227">
        <f>CEILING(AX2264+(AX2264*'[1]Nastavení cen'!$G$17),1)</f>
        <v>1000</v>
      </c>
      <c r="AH2264" s="227">
        <f>CEILING(AG2264*'[1]Nastavení cen'!$K$17,1)+AG2264</f>
        <v>1300</v>
      </c>
      <c r="AI2264" s="227">
        <f t="shared" si="817"/>
        <v>0</v>
      </c>
      <c r="AJ2264" s="228">
        <f t="shared" si="810"/>
        <v>1300</v>
      </c>
      <c r="AK2264" s="218"/>
      <c r="AL2264" s="229">
        <f t="shared" si="811"/>
        <v>0</v>
      </c>
      <c r="AM2264" s="204"/>
      <c r="AN2264" s="230">
        <v>10</v>
      </c>
      <c r="AO2264" s="231">
        <f t="shared" si="818"/>
        <v>0</v>
      </c>
      <c r="AP2264" s="232">
        <v>0.05</v>
      </c>
      <c r="AQ2264" s="233" t="s">
        <v>41</v>
      </c>
      <c r="AR2264" s="234">
        <f t="shared" si="819"/>
        <v>0</v>
      </c>
      <c r="AS2264" s="235"/>
      <c r="AT2264" s="236"/>
      <c r="AU2264" s="237"/>
      <c r="AV2264" s="238"/>
      <c r="AW2264" s="239"/>
      <c r="AX2264" s="240">
        <v>1000</v>
      </c>
    </row>
    <row r="2265" spans="1:50" ht="17.25" hidden="1" customHeight="1" x14ac:dyDescent="0.3">
      <c r="A2265" s="213"/>
      <c r="B2265" s="214"/>
      <c r="C2265" s="215"/>
      <c r="D2265" s="186"/>
      <c r="E2265" s="184"/>
      <c r="F2265" s="185"/>
      <c r="G2265" s="186"/>
      <c r="H2265" s="186"/>
      <c r="I2265" s="187"/>
      <c r="J2265" s="188"/>
      <c r="K2265" s="216"/>
      <c r="L2265" s="186"/>
      <c r="M2265" s="186"/>
      <c r="N2265" s="187"/>
      <c r="O2265" s="191"/>
      <c r="P2265" s="483" t="s">
        <v>2311</v>
      </c>
      <c r="Q2265" s="218"/>
      <c r="R2265" s="219">
        <f t="shared" si="815"/>
        <v>0</v>
      </c>
      <c r="S2265" s="219">
        <f t="shared" si="816"/>
        <v>7</v>
      </c>
      <c r="T2265" s="195"/>
      <c r="U2265" s="196">
        <v>5</v>
      </c>
      <c r="V2265" s="89">
        <f t="shared" si="775"/>
        <v>0</v>
      </c>
      <c r="W2265" s="220" t="s">
        <v>70</v>
      </c>
      <c r="X2265" s="221" t="s">
        <v>71</v>
      </c>
      <c r="Y2265" s="222" t="s">
        <v>2379</v>
      </c>
      <c r="Z2265" s="199"/>
      <c r="AA2265" s="218"/>
      <c r="AB2265" s="223">
        <v>0</v>
      </c>
      <c r="AC2265" s="224" t="s">
        <v>46</v>
      </c>
      <c r="AD2265" s="225"/>
      <c r="AE2265" s="226"/>
      <c r="AF2265" s="226"/>
      <c r="AG2265" s="227">
        <f>CEILING(AX2265+(AX2265*'[1]Nastavení cen'!$G$17),1)</f>
        <v>2000</v>
      </c>
      <c r="AH2265" s="227">
        <f>CEILING(AG2265*'[1]Nastavení cen'!$K$17,1)+AG2265</f>
        <v>2600</v>
      </c>
      <c r="AI2265" s="227">
        <f t="shared" si="817"/>
        <v>0</v>
      </c>
      <c r="AJ2265" s="228">
        <f t="shared" si="810"/>
        <v>2600</v>
      </c>
      <c r="AK2265" s="218"/>
      <c r="AL2265" s="229">
        <f t="shared" si="811"/>
        <v>0</v>
      </c>
      <c r="AM2265" s="204"/>
      <c r="AN2265" s="230">
        <v>20</v>
      </c>
      <c r="AO2265" s="231">
        <f t="shared" si="818"/>
        <v>0</v>
      </c>
      <c r="AP2265" s="232">
        <v>0.05</v>
      </c>
      <c r="AQ2265" s="233" t="s">
        <v>41</v>
      </c>
      <c r="AR2265" s="234">
        <f t="shared" si="819"/>
        <v>0</v>
      </c>
      <c r="AS2265" s="235"/>
      <c r="AT2265" s="236"/>
      <c r="AU2265" s="237"/>
      <c r="AV2265" s="238"/>
      <c r="AW2265" s="239"/>
      <c r="AX2265" s="240">
        <v>2000</v>
      </c>
    </row>
    <row r="2266" spans="1:50" ht="17.25" hidden="1" customHeight="1" x14ac:dyDescent="0.3">
      <c r="A2266" s="213"/>
      <c r="B2266" s="214"/>
      <c r="C2266" s="215"/>
      <c r="D2266" s="186"/>
      <c r="E2266" s="184"/>
      <c r="F2266" s="185"/>
      <c r="G2266" s="186"/>
      <c r="H2266" s="186"/>
      <c r="I2266" s="187"/>
      <c r="J2266" s="188"/>
      <c r="K2266" s="216"/>
      <c r="L2266" s="186"/>
      <c r="M2266" s="186"/>
      <c r="N2266" s="187"/>
      <c r="O2266" s="191"/>
      <c r="P2266" s="483" t="s">
        <v>2311</v>
      </c>
      <c r="Q2266" s="218"/>
      <c r="R2266" s="219">
        <f t="shared" si="815"/>
        <v>0</v>
      </c>
      <c r="S2266" s="219">
        <f t="shared" si="816"/>
        <v>7</v>
      </c>
      <c r="T2266" s="195"/>
      <c r="U2266" s="196">
        <v>5</v>
      </c>
      <c r="V2266" s="89">
        <f t="shared" si="775"/>
        <v>0</v>
      </c>
      <c r="W2266" s="220" t="s">
        <v>70</v>
      </c>
      <c r="X2266" s="221" t="s">
        <v>71</v>
      </c>
      <c r="Y2266" s="222" t="s">
        <v>2380</v>
      </c>
      <c r="Z2266" s="199"/>
      <c r="AA2266" s="218"/>
      <c r="AB2266" s="223">
        <v>0</v>
      </c>
      <c r="AC2266" s="224" t="s">
        <v>46</v>
      </c>
      <c r="AD2266" s="225"/>
      <c r="AE2266" s="226"/>
      <c r="AF2266" s="226"/>
      <c r="AG2266" s="227">
        <f>CEILING(AX2266+(AX2266*'[1]Nastavení cen'!$G$17),1)</f>
        <v>5000</v>
      </c>
      <c r="AH2266" s="227">
        <f>CEILING(AG2266*'[1]Nastavení cen'!$K$17,1)+AG2266</f>
        <v>6500</v>
      </c>
      <c r="AI2266" s="227">
        <f t="shared" si="817"/>
        <v>0</v>
      </c>
      <c r="AJ2266" s="228">
        <f t="shared" si="810"/>
        <v>6500</v>
      </c>
      <c r="AK2266" s="218"/>
      <c r="AL2266" s="229">
        <f t="shared" si="811"/>
        <v>0</v>
      </c>
      <c r="AM2266" s="204"/>
      <c r="AN2266" s="230">
        <v>50</v>
      </c>
      <c r="AO2266" s="231">
        <f t="shared" si="818"/>
        <v>0</v>
      </c>
      <c r="AP2266" s="232">
        <v>0.05</v>
      </c>
      <c r="AQ2266" s="233" t="s">
        <v>41</v>
      </c>
      <c r="AR2266" s="234">
        <f t="shared" si="819"/>
        <v>0</v>
      </c>
      <c r="AS2266" s="235"/>
      <c r="AT2266" s="236"/>
      <c r="AU2266" s="237"/>
      <c r="AV2266" s="238"/>
      <c r="AW2266" s="239"/>
      <c r="AX2266" s="240">
        <v>5000</v>
      </c>
    </row>
    <row r="2267" spans="1:50" ht="17.25" hidden="1" customHeight="1" x14ac:dyDescent="0.3">
      <c r="A2267" s="213"/>
      <c r="B2267" s="214"/>
      <c r="C2267" s="215"/>
      <c r="D2267" s="186"/>
      <c r="E2267" s="184"/>
      <c r="F2267" s="185"/>
      <c r="G2267" s="186"/>
      <c r="H2267" s="186"/>
      <c r="I2267" s="187"/>
      <c r="J2267" s="188"/>
      <c r="K2267" s="216"/>
      <c r="L2267" s="186"/>
      <c r="M2267" s="186"/>
      <c r="N2267" s="187"/>
      <c r="O2267" s="191"/>
      <c r="P2267" s="483" t="s">
        <v>2311</v>
      </c>
      <c r="Q2267" s="218"/>
      <c r="R2267" s="219">
        <f t="shared" si="815"/>
        <v>0</v>
      </c>
      <c r="S2267" s="219">
        <f t="shared" si="816"/>
        <v>7</v>
      </c>
      <c r="T2267" s="195"/>
      <c r="U2267" s="196">
        <v>5</v>
      </c>
      <c r="V2267" s="89">
        <f t="shared" si="775"/>
        <v>0</v>
      </c>
      <c r="W2267" s="220" t="s">
        <v>70</v>
      </c>
      <c r="X2267" s="221" t="s">
        <v>71</v>
      </c>
      <c r="Y2267" s="222" t="s">
        <v>2381</v>
      </c>
      <c r="Z2267" s="199"/>
      <c r="AA2267" s="218"/>
      <c r="AB2267" s="223">
        <v>0</v>
      </c>
      <c r="AC2267" s="224" t="s">
        <v>46</v>
      </c>
      <c r="AD2267" s="225"/>
      <c r="AE2267" s="226"/>
      <c r="AF2267" s="226"/>
      <c r="AG2267" s="227">
        <f>CEILING(AX2267+(AX2267*'[1]Nastavení cen'!$G$17),1)</f>
        <v>10000</v>
      </c>
      <c r="AH2267" s="227">
        <f>CEILING(AG2267*'[1]Nastavení cen'!$K$17,1)+AG2267</f>
        <v>13000</v>
      </c>
      <c r="AI2267" s="227">
        <f t="shared" si="817"/>
        <v>0</v>
      </c>
      <c r="AJ2267" s="228">
        <f t="shared" si="810"/>
        <v>13000</v>
      </c>
      <c r="AK2267" s="218"/>
      <c r="AL2267" s="229">
        <f t="shared" si="811"/>
        <v>0</v>
      </c>
      <c r="AM2267" s="204"/>
      <c r="AN2267" s="230">
        <v>100</v>
      </c>
      <c r="AO2267" s="231">
        <f t="shared" si="818"/>
        <v>0</v>
      </c>
      <c r="AP2267" s="232">
        <v>0.05</v>
      </c>
      <c r="AQ2267" s="233" t="s">
        <v>41</v>
      </c>
      <c r="AR2267" s="234">
        <f t="shared" si="819"/>
        <v>0</v>
      </c>
      <c r="AS2267" s="235"/>
      <c r="AT2267" s="236"/>
      <c r="AU2267" s="237"/>
      <c r="AV2267" s="238"/>
      <c r="AW2267" s="239"/>
      <c r="AX2267" s="240">
        <v>10000</v>
      </c>
    </row>
    <row r="2268" spans="1:50" ht="17.25" hidden="1" customHeight="1" x14ac:dyDescent="0.3">
      <c r="A2268" s="373"/>
      <c r="B2268" s="340"/>
      <c r="C2268" s="247"/>
      <c r="D2268" s="248"/>
      <c r="E2268" s="249"/>
      <c r="F2268" s="250"/>
      <c r="G2268" s="248"/>
      <c r="H2268" s="248"/>
      <c r="I2268" s="251"/>
      <c r="J2268" s="252"/>
      <c r="K2268" s="253"/>
      <c r="L2268" s="248"/>
      <c r="M2268" s="248"/>
      <c r="N2268" s="251"/>
      <c r="O2268" s="191"/>
      <c r="P2268" s="486" t="s">
        <v>2311</v>
      </c>
      <c r="Q2268" s="255"/>
      <c r="R2268" s="256"/>
      <c r="S2268" s="256"/>
      <c r="T2268" s="341"/>
      <c r="U2268" s="196">
        <v>99</v>
      </c>
      <c r="V2268" s="89">
        <f t="shared" si="775"/>
        <v>0</v>
      </c>
      <c r="W2268" s="342"/>
      <c r="X2268" s="343"/>
      <c r="Y2268" s="344"/>
      <c r="Z2268" s="345"/>
      <c r="AA2268" s="255"/>
      <c r="AB2268" s="339">
        <v>0</v>
      </c>
      <c r="AC2268" s="346"/>
      <c r="AD2268" s="347"/>
      <c r="AE2268" s="348"/>
      <c r="AF2268" s="348"/>
      <c r="AG2268" s="243"/>
      <c r="AH2268" s="244"/>
      <c r="AI2268" s="244"/>
      <c r="AJ2268" s="349"/>
      <c r="AK2268" s="255"/>
      <c r="AL2268" s="350"/>
      <c r="AM2268" s="204"/>
      <c r="AN2268" s="230" t="s">
        <v>41</v>
      </c>
      <c r="AO2268" s="231" t="s">
        <v>41</v>
      </c>
      <c r="AP2268" s="245" t="s">
        <v>41</v>
      </c>
      <c r="AQ2268" s="233" t="s">
        <v>41</v>
      </c>
      <c r="AR2268" s="234" t="s">
        <v>41</v>
      </c>
      <c r="AS2268" s="235"/>
      <c r="AT2268" s="236"/>
      <c r="AU2268" s="237"/>
      <c r="AV2268" s="238"/>
      <c r="AW2268" s="239"/>
      <c r="AX2268" s="240"/>
    </row>
    <row r="2269" spans="1:50" ht="17.25" hidden="1" customHeight="1" x14ac:dyDescent="0.3">
      <c r="A2269" s="262"/>
      <c r="B2269" s="263"/>
      <c r="C2269" s="264" t="s">
        <v>0</v>
      </c>
      <c r="D2269" s="24"/>
      <c r="E2269" s="25" t="s">
        <v>1</v>
      </c>
      <c r="F2269" s="26"/>
      <c r="G2269" s="26"/>
      <c r="H2269" s="26"/>
      <c r="I2269" s="27"/>
      <c r="J2269" s="265"/>
      <c r="K2269" s="29" t="s">
        <v>2</v>
      </c>
      <c r="L2269" s="26"/>
      <c r="M2269" s="26"/>
      <c r="N2269" s="27"/>
      <c r="O2269" s="266"/>
      <c r="P2269" s="267" t="s">
        <v>2311</v>
      </c>
      <c r="Q2269" s="268"/>
      <c r="R2269" s="269"/>
      <c r="S2269" s="270"/>
      <c r="T2269" s="271" t="s">
        <v>10</v>
      </c>
      <c r="U2269" s="270" t="s">
        <v>11</v>
      </c>
      <c r="V2269" s="89">
        <f t="shared" si="775"/>
        <v>0</v>
      </c>
      <c r="W2269" s="487"/>
      <c r="X2269" s="273" t="s">
        <v>2382</v>
      </c>
      <c r="Y2269" s="26"/>
      <c r="Z2269" s="26"/>
      <c r="AA2269" s="274"/>
      <c r="AB2269" s="271" t="s">
        <v>10</v>
      </c>
      <c r="AC2269" s="275"/>
      <c r="AD2269" s="276"/>
      <c r="AE2269" s="276"/>
      <c r="AF2269" s="276">
        <f>SUM(AF2171:AF2268)</f>
        <v>0</v>
      </c>
      <c r="AG2269" s="276"/>
      <c r="AH2269" s="276"/>
      <c r="AI2269" s="276">
        <f>SUM(AI2171:AI2268)</f>
        <v>0</v>
      </c>
      <c r="AJ2269" s="277"/>
      <c r="AK2269" s="274"/>
      <c r="AL2269" s="278">
        <f>AF2269+AI2269</f>
        <v>0</v>
      </c>
      <c r="AM2269" s="279"/>
      <c r="AN2269" s="280"/>
      <c r="AO2269" s="281">
        <f>SUM(AO2171:AO2268)</f>
        <v>0</v>
      </c>
      <c r="AP2269" s="276"/>
      <c r="AQ2269" s="281">
        <f t="shared" ref="AQ2269:AR2269" si="820">SUM(AQ2171:AQ2268)</f>
        <v>0</v>
      </c>
      <c r="AR2269" s="282">
        <f t="shared" si="820"/>
        <v>0</v>
      </c>
      <c r="AS2269" s="283"/>
      <c r="AT2269" s="284">
        <f>SUM(AT2171:AT2268)</f>
        <v>0</v>
      </c>
      <c r="AU2269" s="285"/>
      <c r="AV2269" s="106"/>
      <c r="AW2269" s="107"/>
      <c r="AX2269" s="107"/>
    </row>
    <row r="2270" spans="1:50" ht="17.25" hidden="1" customHeight="1" x14ac:dyDescent="0.3">
      <c r="A2270" s="262"/>
      <c r="B2270" s="263"/>
      <c r="C2270" s="264" t="s">
        <v>0</v>
      </c>
      <c r="D2270" s="24"/>
      <c r="E2270" s="25" t="s">
        <v>1</v>
      </c>
      <c r="F2270" s="26"/>
      <c r="G2270" s="26"/>
      <c r="H2270" s="26"/>
      <c r="I2270" s="27"/>
      <c r="J2270" s="263"/>
      <c r="K2270" s="29" t="s">
        <v>2</v>
      </c>
      <c r="L2270" s="26"/>
      <c r="M2270" s="26"/>
      <c r="N2270" s="27"/>
      <c r="O2270" s="266"/>
      <c r="P2270" s="267" t="str">
        <f>P2269</f>
        <v>ply</v>
      </c>
      <c r="Q2270" s="268"/>
      <c r="R2270" s="269"/>
      <c r="S2270" s="270"/>
      <c r="T2270" s="271" t="s">
        <v>10</v>
      </c>
      <c r="U2270" s="270" t="s">
        <v>32</v>
      </c>
      <c r="V2270" s="89">
        <f t="shared" si="775"/>
        <v>0</v>
      </c>
      <c r="W2270" s="272"/>
      <c r="X2270" s="273" t="str">
        <f>X2269</f>
        <v>Plynařské práce celkem</v>
      </c>
      <c r="Y2270" s="26"/>
      <c r="Z2270" s="26"/>
      <c r="AA2270" s="274"/>
      <c r="AB2270" s="271" t="s">
        <v>10</v>
      </c>
      <c r="AC2270" s="275"/>
      <c r="AD2270" s="276"/>
      <c r="AE2270" s="276"/>
      <c r="AF2270" s="276">
        <f>AF2269</f>
        <v>0</v>
      </c>
      <c r="AG2270" s="276"/>
      <c r="AH2270" s="276"/>
      <c r="AI2270" s="276">
        <f>AI2269</f>
        <v>0</v>
      </c>
      <c r="AJ2270" s="277"/>
      <c r="AK2270" s="274"/>
      <c r="AL2270" s="278">
        <f>AL2269</f>
        <v>0</v>
      </c>
      <c r="AM2270" s="279"/>
      <c r="AN2270" s="280"/>
      <c r="AO2270" s="281">
        <f>AO2269</f>
        <v>0</v>
      </c>
      <c r="AP2270" s="276"/>
      <c r="AQ2270" s="281">
        <f t="shared" ref="AQ2270:AR2270" si="821">AQ2269</f>
        <v>0</v>
      </c>
      <c r="AR2270" s="281">
        <f t="shared" si="821"/>
        <v>0</v>
      </c>
      <c r="AS2270" s="283"/>
      <c r="AT2270" s="284">
        <f>AT2269</f>
        <v>0</v>
      </c>
      <c r="AU2270" s="285"/>
      <c r="AV2270" s="106"/>
      <c r="AW2270" s="107"/>
      <c r="AX2270" s="107"/>
    </row>
    <row r="2271" spans="1:50" ht="17.25" hidden="1" customHeight="1" x14ac:dyDescent="0.3">
      <c r="A2271" s="262"/>
      <c r="B2271" s="263"/>
      <c r="C2271" s="286" t="s">
        <v>0</v>
      </c>
      <c r="D2271" s="24"/>
      <c r="E2271" s="287" t="s">
        <v>1</v>
      </c>
      <c r="F2271" s="26"/>
      <c r="G2271" s="26"/>
      <c r="H2271" s="26"/>
      <c r="I2271" s="27"/>
      <c r="J2271" s="265"/>
      <c r="K2271" s="287" t="s">
        <v>2</v>
      </c>
      <c r="L2271" s="26"/>
      <c r="M2271" s="26"/>
      <c r="N2271" s="27"/>
      <c r="O2271" s="266"/>
      <c r="P2271" s="288" t="str">
        <f>P2269</f>
        <v>ply</v>
      </c>
      <c r="Q2271" s="289"/>
      <c r="R2271" s="290"/>
      <c r="S2271" s="290"/>
      <c r="T2271" s="291" t="s">
        <v>10</v>
      </c>
      <c r="U2271" s="292" t="s">
        <v>34</v>
      </c>
      <c r="V2271" s="89">
        <f t="shared" si="775"/>
        <v>0</v>
      </c>
      <c r="W2271" s="293"/>
      <c r="X2271" s="294" t="str">
        <f>X2269</f>
        <v>Plynařské práce celkem</v>
      </c>
      <c r="Y2271" s="26"/>
      <c r="Z2271" s="26"/>
      <c r="AA2271" s="289"/>
      <c r="AB2271" s="291" t="s">
        <v>10</v>
      </c>
      <c r="AC2271" s="295"/>
      <c r="AD2271" s="296"/>
      <c r="AE2271" s="296"/>
      <c r="AF2271" s="296">
        <f>AF2269</f>
        <v>0</v>
      </c>
      <c r="AG2271" s="296"/>
      <c r="AH2271" s="296"/>
      <c r="AI2271" s="296">
        <f>AI2269</f>
        <v>0</v>
      </c>
      <c r="AJ2271" s="297"/>
      <c r="AK2271" s="289"/>
      <c r="AL2271" s="298">
        <f>AL2269</f>
        <v>0</v>
      </c>
      <c r="AM2271" s="299"/>
      <c r="AN2271" s="300"/>
      <c r="AO2271" s="301">
        <f>AO2269</f>
        <v>0</v>
      </c>
      <c r="AP2271" s="296"/>
      <c r="AQ2271" s="301">
        <f t="shared" ref="AQ2271:AR2271" si="822">AQ2269</f>
        <v>0</v>
      </c>
      <c r="AR2271" s="301">
        <f t="shared" si="822"/>
        <v>0</v>
      </c>
      <c r="AS2271" s="302"/>
      <c r="AT2271" s="303">
        <f>AT2269</f>
        <v>0</v>
      </c>
      <c r="AU2271" s="304"/>
      <c r="AV2271" s="106"/>
      <c r="AW2271" s="107"/>
      <c r="AX2271" s="107"/>
    </row>
    <row r="2272" spans="1:50" ht="17.25" hidden="1" customHeight="1" x14ac:dyDescent="0.3">
      <c r="A2272" s="262"/>
      <c r="B2272" s="263"/>
      <c r="C2272" s="286" t="s">
        <v>0</v>
      </c>
      <c r="D2272" s="24"/>
      <c r="E2272" s="305" t="s">
        <v>1</v>
      </c>
      <c r="F2272" s="26"/>
      <c r="G2272" s="26"/>
      <c r="H2272" s="26"/>
      <c r="I2272" s="27"/>
      <c r="J2272" s="265"/>
      <c r="K2272" s="305" t="s">
        <v>2</v>
      </c>
      <c r="L2272" s="26"/>
      <c r="M2272" s="26"/>
      <c r="N2272" s="27"/>
      <c r="O2272" s="266"/>
      <c r="P2272" s="306" t="str">
        <f>P2269</f>
        <v>ply</v>
      </c>
      <c r="Q2272" s="24"/>
      <c r="R2272" s="307"/>
      <c r="S2272" s="307"/>
      <c r="T2272" s="308" t="s">
        <v>10</v>
      </c>
      <c r="U2272" s="309" t="s">
        <v>35</v>
      </c>
      <c r="V2272" s="89">
        <f t="shared" si="775"/>
        <v>0</v>
      </c>
      <c r="W2272" s="310"/>
      <c r="X2272" s="311" t="str">
        <f>X2269</f>
        <v>Plynařské práce celkem</v>
      </c>
      <c r="Y2272" s="26"/>
      <c r="Z2272" s="26"/>
      <c r="AA2272" s="24"/>
      <c r="AB2272" s="308" t="s">
        <v>10</v>
      </c>
      <c r="AC2272" s="312"/>
      <c r="AD2272" s="313"/>
      <c r="AE2272" s="313"/>
      <c r="AF2272" s="313">
        <f>AF2269</f>
        <v>0</v>
      </c>
      <c r="AG2272" s="313"/>
      <c r="AH2272" s="313"/>
      <c r="AI2272" s="313">
        <f>AI2269</f>
        <v>0</v>
      </c>
      <c r="AJ2272" s="314"/>
      <c r="AK2272" s="24"/>
      <c r="AL2272" s="315">
        <f>AL2269</f>
        <v>0</v>
      </c>
      <c r="AM2272" s="299"/>
      <c r="AN2272" s="316"/>
      <c r="AO2272" s="317">
        <f>AO2269</f>
        <v>0</v>
      </c>
      <c r="AP2272" s="313"/>
      <c r="AQ2272" s="317">
        <f t="shared" ref="AQ2272:AR2272" si="823">AQ2269</f>
        <v>0</v>
      </c>
      <c r="AR2272" s="317">
        <f t="shared" si="823"/>
        <v>0</v>
      </c>
      <c r="AS2272" s="318"/>
      <c r="AT2272" s="319">
        <f>AT2269</f>
        <v>0</v>
      </c>
      <c r="AU2272" s="304"/>
      <c r="AV2272" s="106"/>
      <c r="AW2272" s="107"/>
      <c r="AX2272" s="107"/>
    </row>
    <row r="2273" spans="1:50" ht="26.25" hidden="1" customHeight="1" x14ac:dyDescent="0.3">
      <c r="A2273" s="77"/>
      <c r="B2273" s="78"/>
      <c r="C2273" s="79" t="s">
        <v>6</v>
      </c>
      <c r="D2273" s="79" t="s">
        <v>7</v>
      </c>
      <c r="E2273" s="80" t="s">
        <v>8</v>
      </c>
      <c r="F2273" s="80" t="s">
        <v>8</v>
      </c>
      <c r="G2273" s="80" t="s">
        <v>8</v>
      </c>
      <c r="H2273" s="80" t="s">
        <v>8</v>
      </c>
      <c r="I2273" s="80" t="s">
        <v>8</v>
      </c>
      <c r="J2273" s="81"/>
      <c r="K2273" s="82"/>
      <c r="L2273" s="82"/>
      <c r="M2273" s="82"/>
      <c r="N2273" s="82"/>
      <c r="O2273" s="135"/>
      <c r="P2273" s="320" t="s">
        <v>2383</v>
      </c>
      <c r="Q2273" s="321"/>
      <c r="R2273" s="138"/>
      <c r="S2273" s="139"/>
      <c r="T2273" s="87" t="s">
        <v>10</v>
      </c>
      <c r="U2273" s="88" t="s">
        <v>11</v>
      </c>
      <c r="V2273" s="89">
        <f t="shared" ref="V2273:V2445" si="824">$AL$2442</f>
        <v>0</v>
      </c>
      <c r="W2273" s="90"/>
      <c r="X2273" s="91" t="s">
        <v>2384</v>
      </c>
      <c r="Y2273" s="92"/>
      <c r="Z2273" s="92"/>
      <c r="AA2273" s="92"/>
      <c r="AB2273" s="93" t="s">
        <v>10</v>
      </c>
      <c r="AC2273" s="94"/>
      <c r="AD2273" s="95"/>
      <c r="AE2273" s="97"/>
      <c r="AF2273" s="97"/>
      <c r="AG2273" s="97"/>
      <c r="AH2273" s="97"/>
      <c r="AI2273" s="97"/>
      <c r="AJ2273" s="98"/>
      <c r="AK2273" s="98"/>
      <c r="AL2273" s="140"/>
      <c r="AM2273" s="108"/>
      <c r="AN2273" s="141"/>
      <c r="AO2273" s="141"/>
      <c r="AP2273" s="103"/>
      <c r="AQ2273" s="104"/>
      <c r="AR2273" s="142"/>
      <c r="AS2273" s="143"/>
      <c r="AT2273" s="143"/>
      <c r="AU2273" s="144"/>
      <c r="AV2273" s="106"/>
      <c r="AW2273" s="107"/>
      <c r="AX2273" s="107"/>
    </row>
    <row r="2274" spans="1:50" ht="26.4" hidden="1" x14ac:dyDescent="0.3">
      <c r="A2274" s="108"/>
      <c r="B2274" s="109"/>
      <c r="C2274" s="110"/>
      <c r="D2274" s="110"/>
      <c r="E2274" s="111" t="s">
        <v>13</v>
      </c>
      <c r="F2274" s="111" t="s">
        <v>13</v>
      </c>
      <c r="G2274" s="111" t="s">
        <v>13</v>
      </c>
      <c r="H2274" s="111" t="s">
        <v>13</v>
      </c>
      <c r="I2274" s="111" t="s">
        <v>13</v>
      </c>
      <c r="J2274" s="112"/>
      <c r="K2274" s="110"/>
      <c r="L2274" s="110"/>
      <c r="M2274" s="110"/>
      <c r="N2274" s="110"/>
      <c r="O2274" s="113"/>
      <c r="P2274" s="114" t="str">
        <f>P2281</f>
        <v>vzt</v>
      </c>
      <c r="Q2274" s="362">
        <f>[1]Harmonogram!I186</f>
        <v>0</v>
      </c>
      <c r="R2274" s="117" t="s">
        <v>14</v>
      </c>
      <c r="S2274" s="117" t="s">
        <v>15</v>
      </c>
      <c r="T2274" s="115" t="s">
        <v>16</v>
      </c>
      <c r="U2274" s="118" t="s">
        <v>11</v>
      </c>
      <c r="V2274" s="89">
        <f t="shared" si="824"/>
        <v>0</v>
      </c>
      <c r="W2274" s="118" t="s">
        <v>17</v>
      </c>
      <c r="X2274" s="119" t="s">
        <v>18</v>
      </c>
      <c r="Y2274" s="120" t="s">
        <v>19</v>
      </c>
      <c r="Z2274" s="26"/>
      <c r="AA2274" s="27"/>
      <c r="AB2274" s="121" t="s">
        <v>20</v>
      </c>
      <c r="AC2274" s="27"/>
      <c r="AD2274" s="122" t="s">
        <v>21</v>
      </c>
      <c r="AE2274" s="123" t="s">
        <v>22</v>
      </c>
      <c r="AF2274" s="27"/>
      <c r="AG2274" s="124" t="s">
        <v>23</v>
      </c>
      <c r="AH2274" s="125" t="s">
        <v>24</v>
      </c>
      <c r="AI2274" s="27"/>
      <c r="AJ2274" s="126" t="s">
        <v>25</v>
      </c>
      <c r="AK2274" s="26"/>
      <c r="AL2274" s="27"/>
      <c r="AM2274" s="127"/>
      <c r="AN2274" s="128" t="s">
        <v>26</v>
      </c>
      <c r="AO2274" s="27"/>
      <c r="AP2274" s="129" t="s">
        <v>27</v>
      </c>
      <c r="AQ2274" s="26"/>
      <c r="AR2274" s="27"/>
      <c r="AS2274" s="130" t="s">
        <v>28</v>
      </c>
      <c r="AT2274" s="27"/>
      <c r="AU2274" s="131"/>
      <c r="AV2274" s="132" t="s">
        <v>29</v>
      </c>
      <c r="AW2274" s="133" t="s">
        <v>30</v>
      </c>
      <c r="AX2274" s="134" t="s">
        <v>31</v>
      </c>
    </row>
    <row r="2275" spans="1:50" ht="26.25" hidden="1" customHeight="1" x14ac:dyDescent="0.3">
      <c r="A2275" s="77"/>
      <c r="B2275" s="78"/>
      <c r="C2275" s="79" t="s">
        <v>6</v>
      </c>
      <c r="D2275" s="79" t="s">
        <v>7</v>
      </c>
      <c r="E2275" s="80" t="s">
        <v>8</v>
      </c>
      <c r="F2275" s="80" t="s">
        <v>8</v>
      </c>
      <c r="G2275" s="80" t="s">
        <v>8</v>
      </c>
      <c r="H2275" s="80" t="s">
        <v>8</v>
      </c>
      <c r="I2275" s="80" t="s">
        <v>8</v>
      </c>
      <c r="J2275" s="81"/>
      <c r="K2275" s="82"/>
      <c r="L2275" s="82"/>
      <c r="M2275" s="82"/>
      <c r="N2275" s="82"/>
      <c r="O2275" s="323"/>
      <c r="P2275" s="363" t="str">
        <f t="shared" ref="P2275:P2276" si="825">P2273</f>
        <v>vzt</v>
      </c>
      <c r="Q2275" s="321"/>
      <c r="R2275" s="138"/>
      <c r="S2275" s="139"/>
      <c r="T2275" s="87" t="s">
        <v>10</v>
      </c>
      <c r="U2275" s="88" t="s">
        <v>32</v>
      </c>
      <c r="V2275" s="89">
        <f t="shared" si="824"/>
        <v>0</v>
      </c>
      <c r="W2275" s="90"/>
      <c r="X2275" s="91" t="str">
        <f>X2273</f>
        <v>Vzduchotechnické práce</v>
      </c>
      <c r="Y2275" s="92"/>
      <c r="Z2275" s="92"/>
      <c r="AA2275" s="92"/>
      <c r="AB2275" s="93" t="s">
        <v>10</v>
      </c>
      <c r="AC2275" s="94"/>
      <c r="AD2275" s="95"/>
      <c r="AE2275" s="97"/>
      <c r="AF2275" s="97"/>
      <c r="AG2275" s="97"/>
      <c r="AH2275" s="97"/>
      <c r="AI2275" s="97"/>
      <c r="AJ2275" s="98"/>
      <c r="AK2275" s="98"/>
      <c r="AL2275" s="140"/>
      <c r="AM2275" s="108"/>
      <c r="AN2275" s="141"/>
      <c r="AO2275" s="141"/>
      <c r="AP2275" s="103"/>
      <c r="AQ2275" s="104"/>
      <c r="AR2275" s="142"/>
      <c r="AS2275" s="143"/>
      <c r="AT2275" s="143"/>
      <c r="AU2275" s="144"/>
      <c r="AV2275" s="106"/>
      <c r="AW2275" s="107"/>
      <c r="AX2275" s="107"/>
    </row>
    <row r="2276" spans="1:50" ht="26.4" hidden="1" x14ac:dyDescent="0.3">
      <c r="A2276" s="108"/>
      <c r="B2276" s="109"/>
      <c r="C2276" s="110"/>
      <c r="D2276" s="110"/>
      <c r="E2276" s="111" t="s">
        <v>13</v>
      </c>
      <c r="F2276" s="111" t="s">
        <v>13</v>
      </c>
      <c r="G2276" s="111" t="s">
        <v>13</v>
      </c>
      <c r="H2276" s="111" t="s">
        <v>13</v>
      </c>
      <c r="I2276" s="111" t="s">
        <v>13</v>
      </c>
      <c r="J2276" s="112"/>
      <c r="K2276" s="110"/>
      <c r="L2276" s="110"/>
      <c r="M2276" s="110"/>
      <c r="N2276" s="110"/>
      <c r="O2276" s="113"/>
      <c r="P2276" s="114" t="str">
        <f t="shared" si="825"/>
        <v>vzt</v>
      </c>
      <c r="Q2276" s="362">
        <f>Q2274</f>
        <v>0</v>
      </c>
      <c r="R2276" s="117" t="s">
        <v>14</v>
      </c>
      <c r="S2276" s="117" t="s">
        <v>15</v>
      </c>
      <c r="T2276" s="115" t="s">
        <v>16</v>
      </c>
      <c r="U2276" s="118" t="s">
        <v>32</v>
      </c>
      <c r="V2276" s="89">
        <f t="shared" si="824"/>
        <v>0</v>
      </c>
      <c r="W2276" s="118" t="s">
        <v>17</v>
      </c>
      <c r="X2276" s="115" t="s">
        <v>18</v>
      </c>
      <c r="Y2276" s="23" t="s">
        <v>19</v>
      </c>
      <c r="Z2276" s="26"/>
      <c r="AA2276" s="27"/>
      <c r="AB2276" s="121" t="s">
        <v>20</v>
      </c>
      <c r="AC2276" s="27"/>
      <c r="AD2276" s="122" t="s">
        <v>21</v>
      </c>
      <c r="AE2276" s="126" t="s">
        <v>33</v>
      </c>
      <c r="AF2276" s="27"/>
      <c r="AG2276" s="124" t="s">
        <v>23</v>
      </c>
      <c r="AH2276" s="126" t="s">
        <v>24</v>
      </c>
      <c r="AI2276" s="27"/>
      <c r="AJ2276" s="126" t="s">
        <v>25</v>
      </c>
      <c r="AK2276" s="26"/>
      <c r="AL2276" s="27"/>
      <c r="AM2276" s="127"/>
      <c r="AN2276" s="128" t="s">
        <v>26</v>
      </c>
      <c r="AO2276" s="27"/>
      <c r="AP2276" s="129" t="s">
        <v>27</v>
      </c>
      <c r="AQ2276" s="26"/>
      <c r="AR2276" s="27"/>
      <c r="AS2276" s="130" t="s">
        <v>28</v>
      </c>
      <c r="AT2276" s="27"/>
      <c r="AU2276" s="131"/>
      <c r="AV2276" s="132" t="s">
        <v>29</v>
      </c>
      <c r="AW2276" s="133" t="s">
        <v>30</v>
      </c>
      <c r="AX2276" s="134" t="s">
        <v>31</v>
      </c>
    </row>
    <row r="2277" spans="1:50" ht="26.25" hidden="1" customHeight="1" x14ac:dyDescent="0.3">
      <c r="A2277" s="77"/>
      <c r="B2277" s="78"/>
      <c r="C2277" s="79" t="s">
        <v>6</v>
      </c>
      <c r="D2277" s="79" t="s">
        <v>7</v>
      </c>
      <c r="E2277" s="80" t="s">
        <v>8</v>
      </c>
      <c r="F2277" s="80" t="s">
        <v>8</v>
      </c>
      <c r="G2277" s="80" t="s">
        <v>8</v>
      </c>
      <c r="H2277" s="80" t="s">
        <v>8</v>
      </c>
      <c r="I2277" s="80" t="s">
        <v>8</v>
      </c>
      <c r="J2277" s="81"/>
      <c r="K2277" s="82"/>
      <c r="L2277" s="82"/>
      <c r="M2277" s="82"/>
      <c r="N2277" s="82"/>
      <c r="O2277" s="135"/>
      <c r="P2277" s="329" t="str">
        <f t="shared" ref="P2277:P2278" si="826">P2273</f>
        <v>vzt</v>
      </c>
      <c r="Q2277" s="325"/>
      <c r="R2277" s="138"/>
      <c r="S2277" s="139"/>
      <c r="T2277" s="87" t="s">
        <v>10</v>
      </c>
      <c r="U2277" s="88" t="s">
        <v>34</v>
      </c>
      <c r="V2277" s="89">
        <f t="shared" si="824"/>
        <v>0</v>
      </c>
      <c r="W2277" s="90"/>
      <c r="X2277" s="91" t="str">
        <f>X2273</f>
        <v>Vzduchotechnické práce</v>
      </c>
      <c r="Y2277" s="92"/>
      <c r="Z2277" s="92"/>
      <c r="AA2277" s="92"/>
      <c r="AB2277" s="93" t="s">
        <v>10</v>
      </c>
      <c r="AC2277" s="94"/>
      <c r="AD2277" s="95"/>
      <c r="AE2277" s="97"/>
      <c r="AF2277" s="97"/>
      <c r="AG2277" s="97"/>
      <c r="AH2277" s="97"/>
      <c r="AI2277" s="97"/>
      <c r="AJ2277" s="98"/>
      <c r="AK2277" s="98"/>
      <c r="AL2277" s="140"/>
      <c r="AM2277" s="108"/>
      <c r="AN2277" s="141"/>
      <c r="AO2277" s="141"/>
      <c r="AP2277" s="103"/>
      <c r="AQ2277" s="104"/>
      <c r="AR2277" s="142"/>
      <c r="AS2277" s="143"/>
      <c r="AT2277" s="143"/>
      <c r="AU2277" s="144"/>
      <c r="AV2277" s="106"/>
      <c r="AW2277" s="107"/>
      <c r="AX2277" s="107"/>
    </row>
    <row r="2278" spans="1:50" ht="26.4" hidden="1" x14ac:dyDescent="0.3">
      <c r="A2278" s="108"/>
      <c r="B2278" s="109"/>
      <c r="C2278" s="110"/>
      <c r="D2278" s="110"/>
      <c r="E2278" s="111" t="s">
        <v>13</v>
      </c>
      <c r="F2278" s="111" t="s">
        <v>13</v>
      </c>
      <c r="G2278" s="111" t="s">
        <v>13</v>
      </c>
      <c r="H2278" s="111" t="s">
        <v>13</v>
      </c>
      <c r="I2278" s="111" t="s">
        <v>13</v>
      </c>
      <c r="J2278" s="112"/>
      <c r="K2278" s="110"/>
      <c r="L2278" s="110"/>
      <c r="M2278" s="110"/>
      <c r="N2278" s="110"/>
      <c r="O2278" s="113"/>
      <c r="P2278" s="330" t="str">
        <f t="shared" si="826"/>
        <v>vzt</v>
      </c>
      <c r="Q2278" s="362">
        <f>Q2274</f>
        <v>0</v>
      </c>
      <c r="R2278" s="148" t="s">
        <v>14</v>
      </c>
      <c r="S2278" s="148" t="s">
        <v>15</v>
      </c>
      <c r="T2278" s="149" t="s">
        <v>16</v>
      </c>
      <c r="U2278" s="118" t="s">
        <v>34</v>
      </c>
      <c r="V2278" s="89">
        <f t="shared" si="824"/>
        <v>0</v>
      </c>
      <c r="W2278" s="118" t="s">
        <v>17</v>
      </c>
      <c r="X2278" s="150" t="s">
        <v>18</v>
      </c>
      <c r="Y2278" s="151" t="s">
        <v>19</v>
      </c>
      <c r="Z2278" s="26"/>
      <c r="AA2278" s="27"/>
      <c r="AB2278" s="152" t="s">
        <v>20</v>
      </c>
      <c r="AC2278" s="27"/>
      <c r="AD2278" s="153" t="s">
        <v>21</v>
      </c>
      <c r="AE2278" s="154" t="s">
        <v>33</v>
      </c>
      <c r="AF2278" s="27"/>
      <c r="AG2278" s="155" t="s">
        <v>23</v>
      </c>
      <c r="AH2278" s="156" t="s">
        <v>24</v>
      </c>
      <c r="AI2278" s="27"/>
      <c r="AJ2278" s="157" t="s">
        <v>25</v>
      </c>
      <c r="AK2278" s="26"/>
      <c r="AL2278" s="27"/>
      <c r="AM2278" s="158"/>
      <c r="AN2278" s="159" t="s">
        <v>26</v>
      </c>
      <c r="AO2278" s="27"/>
      <c r="AP2278" s="160" t="s">
        <v>27</v>
      </c>
      <c r="AQ2278" s="26"/>
      <c r="AR2278" s="27"/>
      <c r="AS2278" s="161" t="s">
        <v>28</v>
      </c>
      <c r="AT2278" s="27"/>
      <c r="AU2278" s="131"/>
      <c r="AV2278" s="132" t="s">
        <v>29</v>
      </c>
      <c r="AW2278" s="133" t="s">
        <v>30</v>
      </c>
      <c r="AX2278" s="134" t="s">
        <v>31</v>
      </c>
    </row>
    <row r="2279" spans="1:50" ht="26.25" hidden="1" customHeight="1" x14ac:dyDescent="0.3">
      <c r="A2279" s="77"/>
      <c r="B2279" s="78"/>
      <c r="C2279" s="79" t="s">
        <v>6</v>
      </c>
      <c r="D2279" s="79" t="s">
        <v>7</v>
      </c>
      <c r="E2279" s="80" t="s">
        <v>8</v>
      </c>
      <c r="F2279" s="80" t="s">
        <v>8</v>
      </c>
      <c r="G2279" s="80" t="s">
        <v>8</v>
      </c>
      <c r="H2279" s="80" t="s">
        <v>8</v>
      </c>
      <c r="I2279" s="80" t="s">
        <v>8</v>
      </c>
      <c r="J2279" s="81"/>
      <c r="K2279" s="82"/>
      <c r="L2279" s="82"/>
      <c r="M2279" s="82"/>
      <c r="N2279" s="82"/>
      <c r="O2279" s="135"/>
      <c r="P2279" s="329" t="str">
        <f t="shared" ref="P2279:P2280" si="827">P2273</f>
        <v>vzt</v>
      </c>
      <c r="Q2279" s="325"/>
      <c r="R2279" s="138"/>
      <c r="S2279" s="139"/>
      <c r="T2279" s="87" t="s">
        <v>10</v>
      </c>
      <c r="U2279" s="88" t="s">
        <v>35</v>
      </c>
      <c r="V2279" s="89">
        <f t="shared" si="824"/>
        <v>0</v>
      </c>
      <c r="W2279" s="90"/>
      <c r="X2279" s="91" t="str">
        <f>X2273</f>
        <v>Vzduchotechnické práce</v>
      </c>
      <c r="Y2279" s="92"/>
      <c r="Z2279" s="92"/>
      <c r="AA2279" s="92"/>
      <c r="AB2279" s="93" t="s">
        <v>10</v>
      </c>
      <c r="AC2279" s="94"/>
      <c r="AD2279" s="95"/>
      <c r="AE2279" s="97"/>
      <c r="AF2279" s="97"/>
      <c r="AG2279" s="97"/>
      <c r="AH2279" s="97"/>
      <c r="AI2279" s="97"/>
      <c r="AJ2279" s="98"/>
      <c r="AK2279" s="98"/>
      <c r="AL2279" s="140"/>
      <c r="AM2279" s="108"/>
      <c r="AN2279" s="141"/>
      <c r="AO2279" s="141"/>
      <c r="AP2279" s="103"/>
      <c r="AQ2279" s="104"/>
      <c r="AR2279" s="142"/>
      <c r="AS2279" s="143"/>
      <c r="AT2279" s="143"/>
      <c r="AU2279" s="144"/>
      <c r="AV2279" s="106"/>
      <c r="AW2279" s="107"/>
      <c r="AX2279" s="107"/>
    </row>
    <row r="2280" spans="1:50" ht="39.6" hidden="1" x14ac:dyDescent="0.3">
      <c r="A2280" s="108"/>
      <c r="B2280" s="109"/>
      <c r="C2280" s="110"/>
      <c r="D2280" s="110"/>
      <c r="E2280" s="111" t="s">
        <v>13</v>
      </c>
      <c r="F2280" s="111" t="s">
        <v>13</v>
      </c>
      <c r="G2280" s="111" t="s">
        <v>13</v>
      </c>
      <c r="H2280" s="111" t="s">
        <v>13</v>
      </c>
      <c r="I2280" s="111" t="s">
        <v>13</v>
      </c>
      <c r="J2280" s="112"/>
      <c r="K2280" s="110"/>
      <c r="L2280" s="110"/>
      <c r="M2280" s="110"/>
      <c r="N2280" s="110"/>
      <c r="O2280" s="113"/>
      <c r="P2280" s="331" t="str">
        <f t="shared" si="827"/>
        <v>vzt</v>
      </c>
      <c r="Q2280" s="364">
        <f>Q2274</f>
        <v>0</v>
      </c>
      <c r="R2280" s="165" t="s">
        <v>14</v>
      </c>
      <c r="S2280" s="165" t="s">
        <v>15</v>
      </c>
      <c r="T2280" s="166" t="s">
        <v>16</v>
      </c>
      <c r="U2280" s="118" t="s">
        <v>35</v>
      </c>
      <c r="V2280" s="89">
        <f t="shared" si="824"/>
        <v>0</v>
      </c>
      <c r="W2280" s="118" t="s">
        <v>17</v>
      </c>
      <c r="X2280" s="167" t="s">
        <v>18</v>
      </c>
      <c r="Y2280" s="168" t="s">
        <v>19</v>
      </c>
      <c r="Z2280" s="26"/>
      <c r="AA2280" s="27"/>
      <c r="AB2280" s="169" t="s">
        <v>20</v>
      </c>
      <c r="AC2280" s="27"/>
      <c r="AD2280" s="170" t="s">
        <v>21</v>
      </c>
      <c r="AE2280" s="171" t="s">
        <v>33</v>
      </c>
      <c r="AF2280" s="27"/>
      <c r="AG2280" s="172" t="s">
        <v>23</v>
      </c>
      <c r="AH2280" s="173" t="s">
        <v>24</v>
      </c>
      <c r="AI2280" s="27"/>
      <c r="AJ2280" s="174" t="s">
        <v>25</v>
      </c>
      <c r="AK2280" s="26"/>
      <c r="AL2280" s="27"/>
      <c r="AM2280" s="175"/>
      <c r="AN2280" s="176" t="s">
        <v>26</v>
      </c>
      <c r="AO2280" s="27"/>
      <c r="AP2280" s="177" t="s">
        <v>27</v>
      </c>
      <c r="AQ2280" s="26"/>
      <c r="AR2280" s="27"/>
      <c r="AS2280" s="178" t="s">
        <v>28</v>
      </c>
      <c r="AT2280" s="27"/>
      <c r="AU2280" s="179"/>
      <c r="AV2280" s="132" t="s">
        <v>29</v>
      </c>
      <c r="AW2280" s="133" t="s">
        <v>30</v>
      </c>
      <c r="AX2280" s="134" t="s">
        <v>31</v>
      </c>
    </row>
    <row r="2281" spans="1:50" ht="17.25" hidden="1" customHeight="1" x14ac:dyDescent="0.3">
      <c r="A2281" s="180"/>
      <c r="B2281" s="181"/>
      <c r="C2281" s="215"/>
      <c r="D2281" s="186"/>
      <c r="E2281" s="184"/>
      <c r="F2281" s="185"/>
      <c r="G2281" s="186"/>
      <c r="H2281" s="186"/>
      <c r="I2281" s="187"/>
      <c r="J2281" s="188"/>
      <c r="K2281" s="216"/>
      <c r="L2281" s="186"/>
      <c r="M2281" s="186"/>
      <c r="N2281" s="187"/>
      <c r="O2281" s="191"/>
      <c r="P2281" s="488" t="s">
        <v>2383</v>
      </c>
      <c r="Q2281" s="218"/>
      <c r="R2281" s="194">
        <f>[1]Harmonogram!N51</f>
        <v>0</v>
      </c>
      <c r="S2281" s="194">
        <f>[1]Harmonogram!O51</f>
        <v>7</v>
      </c>
      <c r="T2281" s="195" t="s">
        <v>36</v>
      </c>
      <c r="U2281" s="196">
        <v>0</v>
      </c>
      <c r="V2281" s="89">
        <f t="shared" si="824"/>
        <v>0</v>
      </c>
      <c r="W2281" s="197"/>
      <c r="X2281" s="198" t="str">
        <f>[1]Harmonogram!K51</f>
        <v>vzduchotechnici - rozvody potrubí</v>
      </c>
      <c r="Y2281" s="199"/>
      <c r="Z2281" s="199"/>
      <c r="AA2281" s="200"/>
      <c r="AB2281" s="201"/>
      <c r="AC2281" s="201"/>
      <c r="AD2281" s="202"/>
      <c r="AE2281" s="202"/>
      <c r="AF2281" s="202"/>
      <c r="AG2281" s="202"/>
      <c r="AH2281" s="202"/>
      <c r="AI2281" s="202"/>
      <c r="AJ2281" s="201"/>
      <c r="AK2281" s="201"/>
      <c r="AL2281" s="333"/>
      <c r="AM2281" s="204"/>
      <c r="AN2281" s="205"/>
      <c r="AO2281" s="206"/>
      <c r="AP2281" s="207"/>
      <c r="AQ2281" s="208"/>
      <c r="AR2281" s="334"/>
      <c r="AS2281" s="335"/>
      <c r="AT2281" s="336"/>
      <c r="AU2281" s="211"/>
      <c r="AV2281" s="212"/>
      <c r="AW2281" s="212"/>
      <c r="AX2281" s="212"/>
    </row>
    <row r="2282" spans="1:50" ht="17.25" hidden="1" customHeight="1" x14ac:dyDescent="0.3">
      <c r="A2282" s="213"/>
      <c r="B2282" s="214"/>
      <c r="C2282" s="215"/>
      <c r="D2282" s="186"/>
      <c r="E2282" s="184"/>
      <c r="F2282" s="185"/>
      <c r="G2282" s="186"/>
      <c r="H2282" s="186"/>
      <c r="I2282" s="187"/>
      <c r="J2282" s="188"/>
      <c r="K2282" s="216"/>
      <c r="L2282" s="186"/>
      <c r="M2282" s="186"/>
      <c r="N2282" s="187"/>
      <c r="O2282" s="191"/>
      <c r="P2282" s="488" t="s">
        <v>2383</v>
      </c>
      <c r="Q2282" s="218"/>
      <c r="R2282" s="219">
        <f t="shared" ref="R2282:R2420" si="828">$R$2281</f>
        <v>0</v>
      </c>
      <c r="S2282" s="219">
        <f t="shared" ref="S2282:S2420" si="829">$S$2281</f>
        <v>7</v>
      </c>
      <c r="T2282" s="195"/>
      <c r="U2282" s="196">
        <v>1</v>
      </c>
      <c r="V2282" s="89">
        <f t="shared" si="824"/>
        <v>0</v>
      </c>
      <c r="W2282" s="220" t="s">
        <v>2385</v>
      </c>
      <c r="X2282" s="221" t="s">
        <v>2386</v>
      </c>
      <c r="Y2282" s="222" t="s">
        <v>2387</v>
      </c>
      <c r="Z2282" s="199"/>
      <c r="AA2282" s="218"/>
      <c r="AB2282" s="339">
        <v>0</v>
      </c>
      <c r="AC2282" s="224" t="s">
        <v>40</v>
      </c>
      <c r="AD2282" s="225">
        <f t="shared" ref="AD2282:AD2426" si="830">ROUND(AV2282*(AW2282/60),0)</f>
        <v>767</v>
      </c>
      <c r="AE2282" s="226">
        <f>CEILING(AD2282+AD2282*'[1]Nastavení cen'!$J$17,1)</f>
        <v>1120</v>
      </c>
      <c r="AF2282" s="226">
        <f t="shared" ref="AF2282:AF2426" si="831">(AB2282*AE2282)</f>
        <v>0</v>
      </c>
      <c r="AG2282" s="241">
        <f>CEILING(AX2282+(AX2282*'[1]Nastavení cen'!$G$17),1)</f>
        <v>110</v>
      </c>
      <c r="AH2282" s="242">
        <f>CEILING(AG2282*'[1]Nastavení cen'!$K$17,1)+AG2282</f>
        <v>143</v>
      </c>
      <c r="AI2282" s="242">
        <f>(AB2282*AH2282)</f>
        <v>0</v>
      </c>
      <c r="AJ2282" s="228">
        <f t="shared" ref="AJ2282:AJ2426" si="832">AE2282+AH2282</f>
        <v>1263</v>
      </c>
      <c r="AK2282" s="218"/>
      <c r="AL2282" s="229">
        <f t="shared" ref="AL2282:AL2426" si="833">AF2282+AI2282</f>
        <v>0</v>
      </c>
      <c r="AM2282" s="204"/>
      <c r="AN2282" s="230">
        <v>0.5</v>
      </c>
      <c r="AO2282" s="231">
        <f>AB2282*AN2282</f>
        <v>0</v>
      </c>
      <c r="AP2282" s="232">
        <v>0.05</v>
      </c>
      <c r="AQ2282" s="233" t="s">
        <v>41</v>
      </c>
      <c r="AR2282" s="234">
        <f>AO2282*AP2282</f>
        <v>0</v>
      </c>
      <c r="AS2282" s="235"/>
      <c r="AT2282" s="236"/>
      <c r="AU2282" s="237"/>
      <c r="AV2282" s="238">
        <v>118</v>
      </c>
      <c r="AW2282" s="239">
        <f>'[1]Nastavení cen'!$H$17</f>
        <v>390</v>
      </c>
      <c r="AX2282" s="240">
        <v>110</v>
      </c>
    </row>
    <row r="2283" spans="1:50" ht="17.25" hidden="1" customHeight="1" x14ac:dyDescent="0.3">
      <c r="A2283" s="213"/>
      <c r="B2283" s="214"/>
      <c r="C2283" s="215"/>
      <c r="D2283" s="186"/>
      <c r="E2283" s="184"/>
      <c r="F2283" s="185"/>
      <c r="G2283" s="186"/>
      <c r="H2283" s="186"/>
      <c r="I2283" s="187"/>
      <c r="J2283" s="188"/>
      <c r="K2283" s="216"/>
      <c r="L2283" s="186"/>
      <c r="M2283" s="186"/>
      <c r="N2283" s="187"/>
      <c r="O2283" s="191"/>
      <c r="P2283" s="488" t="s">
        <v>2383</v>
      </c>
      <c r="Q2283" s="218"/>
      <c r="R2283" s="219">
        <f t="shared" si="828"/>
        <v>0</v>
      </c>
      <c r="S2283" s="219">
        <f t="shared" si="829"/>
        <v>7</v>
      </c>
      <c r="T2283" s="195"/>
      <c r="U2283" s="196">
        <v>4</v>
      </c>
      <c r="V2283" s="89">
        <f t="shared" si="824"/>
        <v>0</v>
      </c>
      <c r="W2283" s="220" t="s">
        <v>2314</v>
      </c>
      <c r="X2283" s="221" t="s">
        <v>2388</v>
      </c>
      <c r="Y2283" s="222" t="s">
        <v>43</v>
      </c>
      <c r="Z2283" s="199"/>
      <c r="AA2283" s="218"/>
      <c r="AB2283" s="223">
        <v>0</v>
      </c>
      <c r="AC2283" s="224" t="s">
        <v>40</v>
      </c>
      <c r="AD2283" s="225">
        <f t="shared" si="830"/>
        <v>670</v>
      </c>
      <c r="AE2283" s="226">
        <f>CEILING(AD2283+AD2283*'[1]Nastavení cen'!$J$17,1)</f>
        <v>979</v>
      </c>
      <c r="AF2283" s="226">
        <f t="shared" si="831"/>
        <v>0</v>
      </c>
      <c r="AG2283" s="241"/>
      <c r="AH2283" s="242"/>
      <c r="AI2283" s="242"/>
      <c r="AJ2283" s="228">
        <f t="shared" si="832"/>
        <v>979</v>
      </c>
      <c r="AK2283" s="218"/>
      <c r="AL2283" s="229">
        <f t="shared" si="833"/>
        <v>0</v>
      </c>
      <c r="AM2283" s="204"/>
      <c r="AN2283" s="230">
        <v>15</v>
      </c>
      <c r="AO2283" s="231" t="s">
        <v>41</v>
      </c>
      <c r="AP2283" s="232">
        <v>1</v>
      </c>
      <c r="AQ2283" s="233">
        <f t="shared" ref="AQ2283:AQ2289" si="834">AB2283*AN2283*AP2283</f>
        <v>0</v>
      </c>
      <c r="AR2283" s="234"/>
      <c r="AS2283" s="235"/>
      <c r="AT2283" s="236"/>
      <c r="AU2283" s="237"/>
      <c r="AV2283" s="238">
        <v>103</v>
      </c>
      <c r="AW2283" s="239">
        <f>'[1]Nastavení cen'!$H$17</f>
        <v>390</v>
      </c>
      <c r="AX2283" s="240"/>
    </row>
    <row r="2284" spans="1:50" ht="17.25" hidden="1" customHeight="1" x14ac:dyDescent="0.3">
      <c r="A2284" s="213"/>
      <c r="B2284" s="214"/>
      <c r="C2284" s="215"/>
      <c r="D2284" s="186"/>
      <c r="E2284" s="184"/>
      <c r="F2284" s="185"/>
      <c r="G2284" s="186"/>
      <c r="H2284" s="186"/>
      <c r="I2284" s="187"/>
      <c r="J2284" s="188"/>
      <c r="K2284" s="216"/>
      <c r="L2284" s="186"/>
      <c r="M2284" s="186"/>
      <c r="N2284" s="187"/>
      <c r="O2284" s="191"/>
      <c r="P2284" s="488" t="s">
        <v>2383</v>
      </c>
      <c r="Q2284" s="218"/>
      <c r="R2284" s="219">
        <f t="shared" si="828"/>
        <v>0</v>
      </c>
      <c r="S2284" s="219">
        <f t="shared" si="829"/>
        <v>7</v>
      </c>
      <c r="T2284" s="195"/>
      <c r="U2284" s="196">
        <v>4</v>
      </c>
      <c r="V2284" s="89">
        <f t="shared" si="824"/>
        <v>0</v>
      </c>
      <c r="W2284" s="220" t="s">
        <v>2314</v>
      </c>
      <c r="X2284" s="221" t="s">
        <v>2389</v>
      </c>
      <c r="Y2284" s="222" t="s">
        <v>43</v>
      </c>
      <c r="Z2284" s="199"/>
      <c r="AA2284" s="218"/>
      <c r="AB2284" s="223">
        <v>0</v>
      </c>
      <c r="AC2284" s="224" t="s">
        <v>40</v>
      </c>
      <c r="AD2284" s="225">
        <f t="shared" si="830"/>
        <v>780</v>
      </c>
      <c r="AE2284" s="226">
        <f>CEILING(AD2284+AD2284*'[1]Nastavení cen'!$J$17,1)</f>
        <v>1139</v>
      </c>
      <c r="AF2284" s="226">
        <f t="shared" si="831"/>
        <v>0</v>
      </c>
      <c r="AG2284" s="241"/>
      <c r="AH2284" s="242"/>
      <c r="AI2284" s="242"/>
      <c r="AJ2284" s="228">
        <f t="shared" si="832"/>
        <v>1139</v>
      </c>
      <c r="AK2284" s="218"/>
      <c r="AL2284" s="229">
        <f t="shared" si="833"/>
        <v>0</v>
      </c>
      <c r="AM2284" s="204"/>
      <c r="AN2284" s="230">
        <v>20</v>
      </c>
      <c r="AO2284" s="231" t="s">
        <v>41</v>
      </c>
      <c r="AP2284" s="232">
        <v>1</v>
      </c>
      <c r="AQ2284" s="233">
        <f t="shared" si="834"/>
        <v>0</v>
      </c>
      <c r="AR2284" s="234"/>
      <c r="AS2284" s="235"/>
      <c r="AT2284" s="236"/>
      <c r="AU2284" s="237"/>
      <c r="AV2284" s="238">
        <v>120</v>
      </c>
      <c r="AW2284" s="239">
        <f>'[1]Nastavení cen'!$H$17</f>
        <v>390</v>
      </c>
      <c r="AX2284" s="240"/>
    </row>
    <row r="2285" spans="1:50" ht="17.25" hidden="1" customHeight="1" x14ac:dyDescent="0.3">
      <c r="A2285" s="213"/>
      <c r="B2285" s="214"/>
      <c r="C2285" s="215"/>
      <c r="D2285" s="186"/>
      <c r="E2285" s="184"/>
      <c r="F2285" s="185"/>
      <c r="G2285" s="186"/>
      <c r="H2285" s="186"/>
      <c r="I2285" s="187"/>
      <c r="J2285" s="188"/>
      <c r="K2285" s="216"/>
      <c r="L2285" s="186"/>
      <c r="M2285" s="186"/>
      <c r="N2285" s="187"/>
      <c r="O2285" s="191"/>
      <c r="P2285" s="488" t="s">
        <v>2383</v>
      </c>
      <c r="Q2285" s="218"/>
      <c r="R2285" s="219">
        <f t="shared" si="828"/>
        <v>0</v>
      </c>
      <c r="S2285" s="219">
        <f t="shared" si="829"/>
        <v>7</v>
      </c>
      <c r="T2285" s="195"/>
      <c r="U2285" s="196">
        <v>4</v>
      </c>
      <c r="V2285" s="89">
        <f t="shared" si="824"/>
        <v>0</v>
      </c>
      <c r="W2285" s="220" t="s">
        <v>2314</v>
      </c>
      <c r="X2285" s="221" t="s">
        <v>2390</v>
      </c>
      <c r="Y2285" s="222" t="s">
        <v>43</v>
      </c>
      <c r="Z2285" s="199"/>
      <c r="AA2285" s="218"/>
      <c r="AB2285" s="223">
        <v>0</v>
      </c>
      <c r="AC2285" s="224" t="s">
        <v>40</v>
      </c>
      <c r="AD2285" s="225">
        <f t="shared" si="830"/>
        <v>722</v>
      </c>
      <c r="AE2285" s="226">
        <f>CEILING(AD2285+AD2285*'[1]Nastavení cen'!$J$17,1)</f>
        <v>1055</v>
      </c>
      <c r="AF2285" s="226">
        <f t="shared" si="831"/>
        <v>0</v>
      </c>
      <c r="AG2285" s="241"/>
      <c r="AH2285" s="242"/>
      <c r="AI2285" s="242"/>
      <c r="AJ2285" s="228">
        <f t="shared" si="832"/>
        <v>1055</v>
      </c>
      <c r="AK2285" s="218"/>
      <c r="AL2285" s="229">
        <f t="shared" si="833"/>
        <v>0</v>
      </c>
      <c r="AM2285" s="204"/>
      <c r="AN2285" s="230">
        <v>10</v>
      </c>
      <c r="AO2285" s="231" t="s">
        <v>41</v>
      </c>
      <c r="AP2285" s="232">
        <v>1</v>
      </c>
      <c r="AQ2285" s="233">
        <f t="shared" si="834"/>
        <v>0</v>
      </c>
      <c r="AR2285" s="234"/>
      <c r="AS2285" s="235"/>
      <c r="AT2285" s="236"/>
      <c r="AU2285" s="237"/>
      <c r="AV2285" s="238">
        <v>111</v>
      </c>
      <c r="AW2285" s="239">
        <f>'[1]Nastavení cen'!$H$17</f>
        <v>390</v>
      </c>
      <c r="AX2285" s="240"/>
    </row>
    <row r="2286" spans="1:50" ht="17.25" hidden="1" customHeight="1" x14ac:dyDescent="0.3">
      <c r="A2286" s="213"/>
      <c r="B2286" s="214"/>
      <c r="C2286" s="215"/>
      <c r="D2286" s="186"/>
      <c r="E2286" s="184"/>
      <c r="F2286" s="185"/>
      <c r="G2286" s="186"/>
      <c r="H2286" s="186"/>
      <c r="I2286" s="187"/>
      <c r="J2286" s="188"/>
      <c r="K2286" s="216"/>
      <c r="L2286" s="186"/>
      <c r="M2286" s="186"/>
      <c r="N2286" s="187"/>
      <c r="O2286" s="191"/>
      <c r="P2286" s="488" t="s">
        <v>2383</v>
      </c>
      <c r="Q2286" s="218"/>
      <c r="R2286" s="219">
        <f t="shared" si="828"/>
        <v>0</v>
      </c>
      <c r="S2286" s="219">
        <f t="shared" si="829"/>
        <v>7</v>
      </c>
      <c r="T2286" s="195"/>
      <c r="U2286" s="196">
        <v>4</v>
      </c>
      <c r="V2286" s="89">
        <f t="shared" si="824"/>
        <v>0</v>
      </c>
      <c r="W2286" s="220" t="s">
        <v>2314</v>
      </c>
      <c r="X2286" s="221" t="s">
        <v>2391</v>
      </c>
      <c r="Y2286" s="222" t="s">
        <v>43</v>
      </c>
      <c r="Z2286" s="199"/>
      <c r="AA2286" s="218"/>
      <c r="AB2286" s="223">
        <v>0</v>
      </c>
      <c r="AC2286" s="224" t="s">
        <v>40</v>
      </c>
      <c r="AD2286" s="225">
        <f t="shared" si="830"/>
        <v>780</v>
      </c>
      <c r="AE2286" s="226">
        <f>CEILING(AD2286+AD2286*'[1]Nastavení cen'!$J$17,1)</f>
        <v>1139</v>
      </c>
      <c r="AF2286" s="226">
        <f t="shared" si="831"/>
        <v>0</v>
      </c>
      <c r="AG2286" s="241"/>
      <c r="AH2286" s="242"/>
      <c r="AI2286" s="242"/>
      <c r="AJ2286" s="228">
        <f t="shared" si="832"/>
        <v>1139</v>
      </c>
      <c r="AK2286" s="218"/>
      <c r="AL2286" s="229">
        <f t="shared" si="833"/>
        <v>0</v>
      </c>
      <c r="AM2286" s="204"/>
      <c r="AN2286" s="230">
        <v>10</v>
      </c>
      <c r="AO2286" s="231" t="s">
        <v>41</v>
      </c>
      <c r="AP2286" s="232">
        <v>1</v>
      </c>
      <c r="AQ2286" s="233">
        <f t="shared" si="834"/>
        <v>0</v>
      </c>
      <c r="AR2286" s="234"/>
      <c r="AS2286" s="235"/>
      <c r="AT2286" s="236"/>
      <c r="AU2286" s="237"/>
      <c r="AV2286" s="238">
        <v>120</v>
      </c>
      <c r="AW2286" s="239">
        <f>'[1]Nastavení cen'!$H$17</f>
        <v>390</v>
      </c>
      <c r="AX2286" s="240"/>
    </row>
    <row r="2287" spans="1:50" ht="17.25" hidden="1" customHeight="1" x14ac:dyDescent="0.3">
      <c r="A2287" s="213"/>
      <c r="B2287" s="214"/>
      <c r="C2287" s="215"/>
      <c r="D2287" s="186"/>
      <c r="E2287" s="184"/>
      <c r="F2287" s="185"/>
      <c r="G2287" s="186"/>
      <c r="H2287" s="186"/>
      <c r="I2287" s="187"/>
      <c r="J2287" s="188"/>
      <c r="K2287" s="216"/>
      <c r="L2287" s="186"/>
      <c r="M2287" s="186"/>
      <c r="N2287" s="187"/>
      <c r="O2287" s="191"/>
      <c r="P2287" s="488" t="s">
        <v>2383</v>
      </c>
      <c r="Q2287" s="218"/>
      <c r="R2287" s="219">
        <f t="shared" si="828"/>
        <v>0</v>
      </c>
      <c r="S2287" s="219">
        <f t="shared" si="829"/>
        <v>7</v>
      </c>
      <c r="T2287" s="195"/>
      <c r="U2287" s="196">
        <v>4</v>
      </c>
      <c r="V2287" s="89">
        <f t="shared" si="824"/>
        <v>0</v>
      </c>
      <c r="W2287" s="220" t="s">
        <v>2314</v>
      </c>
      <c r="X2287" s="221" t="s">
        <v>2392</v>
      </c>
      <c r="Y2287" s="222" t="s">
        <v>43</v>
      </c>
      <c r="Z2287" s="199"/>
      <c r="AA2287" s="218"/>
      <c r="AB2287" s="223">
        <v>0</v>
      </c>
      <c r="AC2287" s="224" t="s">
        <v>40</v>
      </c>
      <c r="AD2287" s="225">
        <f t="shared" si="830"/>
        <v>839</v>
      </c>
      <c r="AE2287" s="226">
        <f>CEILING(AD2287+AD2287*'[1]Nastavení cen'!$J$17,1)</f>
        <v>1225</v>
      </c>
      <c r="AF2287" s="226">
        <f t="shared" si="831"/>
        <v>0</v>
      </c>
      <c r="AG2287" s="241"/>
      <c r="AH2287" s="242"/>
      <c r="AI2287" s="242"/>
      <c r="AJ2287" s="228">
        <f t="shared" si="832"/>
        <v>1225</v>
      </c>
      <c r="AK2287" s="218"/>
      <c r="AL2287" s="229">
        <f t="shared" si="833"/>
        <v>0</v>
      </c>
      <c r="AM2287" s="204"/>
      <c r="AN2287" s="230">
        <v>20</v>
      </c>
      <c r="AO2287" s="231" t="s">
        <v>41</v>
      </c>
      <c r="AP2287" s="232">
        <v>1</v>
      </c>
      <c r="AQ2287" s="233">
        <f t="shared" si="834"/>
        <v>0</v>
      </c>
      <c r="AR2287" s="234"/>
      <c r="AS2287" s="235"/>
      <c r="AT2287" s="236"/>
      <c r="AU2287" s="237"/>
      <c r="AV2287" s="238">
        <v>129</v>
      </c>
      <c r="AW2287" s="239">
        <f>'[1]Nastavení cen'!$H$17</f>
        <v>390</v>
      </c>
      <c r="AX2287" s="240"/>
    </row>
    <row r="2288" spans="1:50" ht="17.25" hidden="1" customHeight="1" x14ac:dyDescent="0.3">
      <c r="A2288" s="213"/>
      <c r="B2288" s="214"/>
      <c r="C2288" s="215"/>
      <c r="D2288" s="186"/>
      <c r="E2288" s="184"/>
      <c r="F2288" s="185"/>
      <c r="G2288" s="186"/>
      <c r="H2288" s="186"/>
      <c r="I2288" s="187"/>
      <c r="J2288" s="188"/>
      <c r="K2288" s="216"/>
      <c r="L2288" s="186"/>
      <c r="M2288" s="186"/>
      <c r="N2288" s="187"/>
      <c r="O2288" s="191"/>
      <c r="P2288" s="488" t="s">
        <v>2383</v>
      </c>
      <c r="Q2288" s="218"/>
      <c r="R2288" s="219">
        <f t="shared" si="828"/>
        <v>0</v>
      </c>
      <c r="S2288" s="219">
        <f t="shared" si="829"/>
        <v>7</v>
      </c>
      <c r="T2288" s="195"/>
      <c r="U2288" s="196">
        <v>4</v>
      </c>
      <c r="V2288" s="89">
        <f t="shared" si="824"/>
        <v>0</v>
      </c>
      <c r="W2288" s="220" t="s">
        <v>2314</v>
      </c>
      <c r="X2288" s="221" t="s">
        <v>2393</v>
      </c>
      <c r="Y2288" s="222" t="s">
        <v>43</v>
      </c>
      <c r="Z2288" s="199"/>
      <c r="AA2288" s="218"/>
      <c r="AB2288" s="223">
        <v>0</v>
      </c>
      <c r="AC2288" s="224" t="s">
        <v>40</v>
      </c>
      <c r="AD2288" s="225">
        <f t="shared" si="830"/>
        <v>891</v>
      </c>
      <c r="AE2288" s="226">
        <f>CEILING(AD2288+AD2288*'[1]Nastavení cen'!$J$17,1)</f>
        <v>1301</v>
      </c>
      <c r="AF2288" s="226">
        <f t="shared" si="831"/>
        <v>0</v>
      </c>
      <c r="AG2288" s="241"/>
      <c r="AH2288" s="242"/>
      <c r="AI2288" s="242"/>
      <c r="AJ2288" s="228">
        <f t="shared" si="832"/>
        <v>1301</v>
      </c>
      <c r="AK2288" s="218"/>
      <c r="AL2288" s="229">
        <f t="shared" si="833"/>
        <v>0</v>
      </c>
      <c r="AM2288" s="204"/>
      <c r="AN2288" s="230">
        <v>15</v>
      </c>
      <c r="AO2288" s="231" t="s">
        <v>41</v>
      </c>
      <c r="AP2288" s="232">
        <v>1</v>
      </c>
      <c r="AQ2288" s="233">
        <f t="shared" si="834"/>
        <v>0</v>
      </c>
      <c r="AR2288" s="234"/>
      <c r="AS2288" s="235"/>
      <c r="AT2288" s="236"/>
      <c r="AU2288" s="237"/>
      <c r="AV2288" s="238">
        <v>137</v>
      </c>
      <c r="AW2288" s="239">
        <f>'[1]Nastavení cen'!$H$17</f>
        <v>390</v>
      </c>
      <c r="AX2288" s="240"/>
    </row>
    <row r="2289" spans="1:50" ht="17.25" hidden="1" customHeight="1" x14ac:dyDescent="0.3">
      <c r="A2289" s="213"/>
      <c r="B2289" s="214"/>
      <c r="C2289" s="215"/>
      <c r="D2289" s="186"/>
      <c r="E2289" s="184"/>
      <c r="F2289" s="185"/>
      <c r="G2289" s="186"/>
      <c r="H2289" s="186"/>
      <c r="I2289" s="187"/>
      <c r="J2289" s="188"/>
      <c r="K2289" s="216"/>
      <c r="L2289" s="186"/>
      <c r="M2289" s="186"/>
      <c r="N2289" s="187"/>
      <c r="O2289" s="191"/>
      <c r="P2289" s="488" t="s">
        <v>2383</v>
      </c>
      <c r="Q2289" s="218"/>
      <c r="R2289" s="219">
        <f t="shared" si="828"/>
        <v>0</v>
      </c>
      <c r="S2289" s="219">
        <f t="shared" si="829"/>
        <v>7</v>
      </c>
      <c r="T2289" s="195"/>
      <c r="U2289" s="196">
        <v>4</v>
      </c>
      <c r="V2289" s="89">
        <f t="shared" si="824"/>
        <v>0</v>
      </c>
      <c r="W2289" s="220" t="s">
        <v>2314</v>
      </c>
      <c r="X2289" s="221" t="s">
        <v>2394</v>
      </c>
      <c r="Y2289" s="222" t="s">
        <v>43</v>
      </c>
      <c r="Z2289" s="199"/>
      <c r="AA2289" s="218"/>
      <c r="AB2289" s="223">
        <v>0</v>
      </c>
      <c r="AC2289" s="224" t="s">
        <v>40</v>
      </c>
      <c r="AD2289" s="225">
        <f t="shared" si="830"/>
        <v>1001</v>
      </c>
      <c r="AE2289" s="226">
        <f>CEILING(AD2289+AD2289*'[1]Nastavení cen'!$J$17,1)</f>
        <v>1462</v>
      </c>
      <c r="AF2289" s="226">
        <f t="shared" si="831"/>
        <v>0</v>
      </c>
      <c r="AG2289" s="241"/>
      <c r="AH2289" s="242"/>
      <c r="AI2289" s="242"/>
      <c r="AJ2289" s="228">
        <f t="shared" si="832"/>
        <v>1462</v>
      </c>
      <c r="AK2289" s="218"/>
      <c r="AL2289" s="229">
        <f t="shared" si="833"/>
        <v>0</v>
      </c>
      <c r="AM2289" s="204"/>
      <c r="AN2289" s="230">
        <v>20</v>
      </c>
      <c r="AO2289" s="231" t="s">
        <v>41</v>
      </c>
      <c r="AP2289" s="232">
        <v>1</v>
      </c>
      <c r="AQ2289" s="233">
        <f t="shared" si="834"/>
        <v>0</v>
      </c>
      <c r="AR2289" s="234"/>
      <c r="AS2289" s="235"/>
      <c r="AT2289" s="236"/>
      <c r="AU2289" s="237"/>
      <c r="AV2289" s="238">
        <v>154</v>
      </c>
      <c r="AW2289" s="239">
        <f>'[1]Nastavení cen'!$H$17</f>
        <v>390</v>
      </c>
      <c r="AX2289" s="240"/>
    </row>
    <row r="2290" spans="1:50" ht="17.25" hidden="1" customHeight="1" x14ac:dyDescent="0.3">
      <c r="A2290" s="213"/>
      <c r="B2290" s="214"/>
      <c r="C2290" s="215"/>
      <c r="D2290" s="186"/>
      <c r="E2290" s="184"/>
      <c r="F2290" s="185"/>
      <c r="G2290" s="186"/>
      <c r="H2290" s="186"/>
      <c r="I2290" s="187"/>
      <c r="J2290" s="188"/>
      <c r="K2290" s="216"/>
      <c r="L2290" s="186"/>
      <c r="M2290" s="186"/>
      <c r="N2290" s="187"/>
      <c r="O2290" s="191"/>
      <c r="P2290" s="488" t="s">
        <v>2383</v>
      </c>
      <c r="Q2290" s="218"/>
      <c r="R2290" s="219">
        <f t="shared" si="828"/>
        <v>0</v>
      </c>
      <c r="S2290" s="219">
        <f t="shared" si="829"/>
        <v>7</v>
      </c>
      <c r="T2290" s="195"/>
      <c r="U2290" s="196">
        <v>1</v>
      </c>
      <c r="V2290" s="89">
        <f t="shared" si="824"/>
        <v>0</v>
      </c>
      <c r="W2290" s="220" t="s">
        <v>2395</v>
      </c>
      <c r="X2290" s="221" t="s">
        <v>2396</v>
      </c>
      <c r="Y2290" s="222" t="s">
        <v>2397</v>
      </c>
      <c r="Z2290" s="199"/>
      <c r="AA2290" s="218"/>
      <c r="AB2290" s="223">
        <v>0</v>
      </c>
      <c r="AC2290" s="224" t="s">
        <v>40</v>
      </c>
      <c r="AD2290" s="225">
        <f t="shared" si="830"/>
        <v>260</v>
      </c>
      <c r="AE2290" s="226">
        <f>CEILING(AD2290+AD2290*'[1]Nastavení cen'!$J$17,1)</f>
        <v>380</v>
      </c>
      <c r="AF2290" s="226">
        <f t="shared" si="831"/>
        <v>0</v>
      </c>
      <c r="AG2290" s="241">
        <f>CEILING(AX2290+(AX2290*'[1]Nastavení cen'!$G$17),1)</f>
        <v>120</v>
      </c>
      <c r="AH2290" s="242">
        <f>CEILING(AG2290*'[1]Nastavení cen'!$K$17,1)+AG2290</f>
        <v>156</v>
      </c>
      <c r="AI2290" s="242">
        <f t="shared" ref="AI2290:AI2291" si="835">(AB2290*AH2290)</f>
        <v>0</v>
      </c>
      <c r="AJ2290" s="228">
        <f t="shared" si="832"/>
        <v>536</v>
      </c>
      <c r="AK2290" s="218"/>
      <c r="AL2290" s="229">
        <f t="shared" si="833"/>
        <v>0</v>
      </c>
      <c r="AM2290" s="204"/>
      <c r="AN2290" s="230">
        <v>0.7</v>
      </c>
      <c r="AO2290" s="231">
        <f t="shared" ref="AO2290:AO2291" si="836">AB2290*AN2290</f>
        <v>0</v>
      </c>
      <c r="AP2290" s="232">
        <v>0.05</v>
      </c>
      <c r="AQ2290" s="233" t="s">
        <v>41</v>
      </c>
      <c r="AR2290" s="234">
        <f t="shared" ref="AR2290:AR2291" si="837">AO2290*AP2290</f>
        <v>0</v>
      </c>
      <c r="AS2290" s="235"/>
      <c r="AT2290" s="236"/>
      <c r="AU2290" s="237"/>
      <c r="AV2290" s="238" t="s">
        <v>103</v>
      </c>
      <c r="AW2290" s="239">
        <f>'[1]Nastavení cen'!$H$17</f>
        <v>390</v>
      </c>
      <c r="AX2290" s="240">
        <v>120</v>
      </c>
    </row>
    <row r="2291" spans="1:50" ht="17.25" hidden="1" customHeight="1" x14ac:dyDescent="0.3">
      <c r="A2291" s="213"/>
      <c r="B2291" s="214"/>
      <c r="C2291" s="215"/>
      <c r="D2291" s="186"/>
      <c r="E2291" s="184"/>
      <c r="F2291" s="185"/>
      <c r="G2291" s="186"/>
      <c r="H2291" s="186"/>
      <c r="I2291" s="187"/>
      <c r="J2291" s="188"/>
      <c r="K2291" s="216"/>
      <c r="L2291" s="186"/>
      <c r="M2291" s="186"/>
      <c r="N2291" s="187"/>
      <c r="O2291" s="191"/>
      <c r="P2291" s="488" t="s">
        <v>2383</v>
      </c>
      <c r="Q2291" s="218"/>
      <c r="R2291" s="219">
        <f t="shared" si="828"/>
        <v>0</v>
      </c>
      <c r="S2291" s="219">
        <f t="shared" si="829"/>
        <v>7</v>
      </c>
      <c r="T2291" s="195"/>
      <c r="U2291" s="196">
        <v>5</v>
      </c>
      <c r="V2291" s="89">
        <f t="shared" si="824"/>
        <v>0</v>
      </c>
      <c r="W2291" s="220" t="s">
        <v>2395</v>
      </c>
      <c r="X2291" s="221" t="s">
        <v>2396</v>
      </c>
      <c r="Y2291" s="222" t="s">
        <v>2398</v>
      </c>
      <c r="Z2291" s="199"/>
      <c r="AA2291" s="218"/>
      <c r="AB2291" s="223">
        <v>0</v>
      </c>
      <c r="AC2291" s="224" t="s">
        <v>40</v>
      </c>
      <c r="AD2291" s="225">
        <f t="shared" si="830"/>
        <v>260</v>
      </c>
      <c r="AE2291" s="226">
        <f>CEILING(AD2291+AD2291*'[1]Nastavení cen'!$J$17,1)</f>
        <v>380</v>
      </c>
      <c r="AF2291" s="226">
        <f t="shared" si="831"/>
        <v>0</v>
      </c>
      <c r="AG2291" s="227">
        <f>CEILING(AX2291+(AX2291*'[1]Nastavení cen'!$G$17),1)</f>
        <v>120</v>
      </c>
      <c r="AH2291" s="227">
        <f>CEILING(AG2291*'[1]Nastavení cen'!$K$17,1)+AG2291</f>
        <v>156</v>
      </c>
      <c r="AI2291" s="227">
        <f t="shared" si="835"/>
        <v>0</v>
      </c>
      <c r="AJ2291" s="228">
        <f t="shared" si="832"/>
        <v>536</v>
      </c>
      <c r="AK2291" s="218"/>
      <c r="AL2291" s="229">
        <f t="shared" si="833"/>
        <v>0</v>
      </c>
      <c r="AM2291" s="204"/>
      <c r="AN2291" s="230">
        <v>0.7</v>
      </c>
      <c r="AO2291" s="231">
        <f t="shared" si="836"/>
        <v>0</v>
      </c>
      <c r="AP2291" s="232">
        <v>0.05</v>
      </c>
      <c r="AQ2291" s="233" t="s">
        <v>41</v>
      </c>
      <c r="AR2291" s="234">
        <f t="shared" si="837"/>
        <v>0</v>
      </c>
      <c r="AS2291" s="235"/>
      <c r="AT2291" s="236"/>
      <c r="AU2291" s="237"/>
      <c r="AV2291" s="238" t="s">
        <v>103</v>
      </c>
      <c r="AW2291" s="239">
        <f>'[1]Nastavení cen'!$H$17</f>
        <v>390</v>
      </c>
      <c r="AX2291" s="240">
        <v>120</v>
      </c>
    </row>
    <row r="2292" spans="1:50" ht="17.25" hidden="1" customHeight="1" x14ac:dyDescent="0.3">
      <c r="A2292" s="213"/>
      <c r="B2292" s="214"/>
      <c r="C2292" s="215"/>
      <c r="D2292" s="186"/>
      <c r="E2292" s="184"/>
      <c r="F2292" s="185"/>
      <c r="G2292" s="186"/>
      <c r="H2292" s="186"/>
      <c r="I2292" s="187"/>
      <c r="J2292" s="188"/>
      <c r="K2292" s="216"/>
      <c r="L2292" s="186"/>
      <c r="M2292" s="186"/>
      <c r="N2292" s="187"/>
      <c r="O2292" s="191"/>
      <c r="P2292" s="488" t="s">
        <v>2383</v>
      </c>
      <c r="Q2292" s="218"/>
      <c r="R2292" s="219">
        <f t="shared" si="828"/>
        <v>0</v>
      </c>
      <c r="S2292" s="219">
        <f t="shared" si="829"/>
        <v>7</v>
      </c>
      <c r="T2292" s="195"/>
      <c r="U2292" s="196">
        <v>4</v>
      </c>
      <c r="V2292" s="89">
        <f t="shared" si="824"/>
        <v>0</v>
      </c>
      <c r="W2292" s="220" t="s">
        <v>2395</v>
      </c>
      <c r="X2292" s="221" t="s">
        <v>2396</v>
      </c>
      <c r="Y2292" s="222" t="s">
        <v>43</v>
      </c>
      <c r="Z2292" s="199"/>
      <c r="AA2292" s="218"/>
      <c r="AB2292" s="223">
        <v>0</v>
      </c>
      <c r="AC2292" s="224" t="s">
        <v>40</v>
      </c>
      <c r="AD2292" s="225">
        <f t="shared" si="830"/>
        <v>260</v>
      </c>
      <c r="AE2292" s="226">
        <f>CEILING(AD2292+AD2292*'[1]Nastavení cen'!$J$17,1)</f>
        <v>380</v>
      </c>
      <c r="AF2292" s="226">
        <f t="shared" si="831"/>
        <v>0</v>
      </c>
      <c r="AG2292" s="241"/>
      <c r="AH2292" s="242"/>
      <c r="AI2292" s="242"/>
      <c r="AJ2292" s="228">
        <f t="shared" si="832"/>
        <v>380</v>
      </c>
      <c r="AK2292" s="218"/>
      <c r="AL2292" s="229">
        <f t="shared" si="833"/>
        <v>0</v>
      </c>
      <c r="AM2292" s="204"/>
      <c r="AN2292" s="230" t="s">
        <v>41</v>
      </c>
      <c r="AO2292" s="231" t="s">
        <v>41</v>
      </c>
      <c r="AP2292" s="245" t="s">
        <v>41</v>
      </c>
      <c r="AQ2292" s="233" t="s">
        <v>41</v>
      </c>
      <c r="AR2292" s="234" t="s">
        <v>41</v>
      </c>
      <c r="AS2292" s="235"/>
      <c r="AT2292" s="236"/>
      <c r="AU2292" s="237"/>
      <c r="AV2292" s="238" t="s">
        <v>103</v>
      </c>
      <c r="AW2292" s="239">
        <f>'[1]Nastavení cen'!$H$17</f>
        <v>390</v>
      </c>
      <c r="AX2292" s="240"/>
    </row>
    <row r="2293" spans="1:50" ht="17.25" hidden="1" customHeight="1" x14ac:dyDescent="0.3">
      <c r="A2293" s="213"/>
      <c r="B2293" s="214"/>
      <c r="C2293" s="215"/>
      <c r="D2293" s="186"/>
      <c r="E2293" s="184"/>
      <c r="F2293" s="185"/>
      <c r="G2293" s="186"/>
      <c r="H2293" s="186"/>
      <c r="I2293" s="187"/>
      <c r="J2293" s="188"/>
      <c r="K2293" s="216"/>
      <c r="L2293" s="186"/>
      <c r="M2293" s="186"/>
      <c r="N2293" s="187"/>
      <c r="O2293" s="191"/>
      <c r="P2293" s="488" t="s">
        <v>2383</v>
      </c>
      <c r="Q2293" s="218"/>
      <c r="R2293" s="219">
        <f t="shared" si="828"/>
        <v>0</v>
      </c>
      <c r="S2293" s="219">
        <f t="shared" si="829"/>
        <v>7</v>
      </c>
      <c r="T2293" s="195"/>
      <c r="U2293" s="196">
        <v>2</v>
      </c>
      <c r="V2293" s="89">
        <f t="shared" si="824"/>
        <v>0</v>
      </c>
      <c r="W2293" s="220" t="s">
        <v>2395</v>
      </c>
      <c r="X2293" s="221" t="s">
        <v>2399</v>
      </c>
      <c r="Y2293" s="222" t="s">
        <v>2397</v>
      </c>
      <c r="Z2293" s="199"/>
      <c r="AA2293" s="218"/>
      <c r="AB2293" s="223">
        <v>0</v>
      </c>
      <c r="AC2293" s="224" t="s">
        <v>146</v>
      </c>
      <c r="AD2293" s="225">
        <f t="shared" si="830"/>
        <v>163</v>
      </c>
      <c r="AE2293" s="226">
        <f>CEILING(AD2293+AD2293*'[1]Nastavení cen'!$J$17,1)</f>
        <v>238</v>
      </c>
      <c r="AF2293" s="226">
        <f t="shared" si="831"/>
        <v>0</v>
      </c>
      <c r="AG2293" s="241">
        <f>CEILING(AX2293+(AX2293*'[1]Nastavení cen'!$G$17),1)</f>
        <v>200</v>
      </c>
      <c r="AH2293" s="242">
        <f>CEILING(AG2293*'[1]Nastavení cen'!$K$17,1)+AG2293</f>
        <v>260</v>
      </c>
      <c r="AI2293" s="242">
        <f t="shared" ref="AI2293:AI2294" si="838">(AB2293*AH2293)</f>
        <v>0</v>
      </c>
      <c r="AJ2293" s="228">
        <f t="shared" si="832"/>
        <v>498</v>
      </c>
      <c r="AK2293" s="218"/>
      <c r="AL2293" s="229">
        <f t="shared" si="833"/>
        <v>0</v>
      </c>
      <c r="AM2293" s="204"/>
      <c r="AN2293" s="230">
        <v>1.5</v>
      </c>
      <c r="AO2293" s="231">
        <f t="shared" ref="AO2293:AO2294" si="839">AB2293*AN2293</f>
        <v>0</v>
      </c>
      <c r="AP2293" s="232">
        <v>0.05</v>
      </c>
      <c r="AQ2293" s="233" t="s">
        <v>41</v>
      </c>
      <c r="AR2293" s="234">
        <f t="shared" ref="AR2293:AR2294" si="840">AO2293*AP2293</f>
        <v>0</v>
      </c>
      <c r="AS2293" s="235"/>
      <c r="AT2293" s="236"/>
      <c r="AU2293" s="237"/>
      <c r="AV2293" s="238" t="s">
        <v>403</v>
      </c>
      <c r="AW2293" s="239">
        <f>'[1]Nastavení cen'!$H$17</f>
        <v>390</v>
      </c>
      <c r="AX2293" s="240">
        <v>200</v>
      </c>
    </row>
    <row r="2294" spans="1:50" ht="17.25" hidden="1" customHeight="1" x14ac:dyDescent="0.3">
      <c r="A2294" s="213"/>
      <c r="B2294" s="214"/>
      <c r="C2294" s="215"/>
      <c r="D2294" s="186"/>
      <c r="E2294" s="184"/>
      <c r="F2294" s="185"/>
      <c r="G2294" s="186"/>
      <c r="H2294" s="186"/>
      <c r="I2294" s="187"/>
      <c r="J2294" s="188"/>
      <c r="K2294" s="216"/>
      <c r="L2294" s="186"/>
      <c r="M2294" s="186"/>
      <c r="N2294" s="187"/>
      <c r="O2294" s="191"/>
      <c r="P2294" s="488" t="s">
        <v>2383</v>
      </c>
      <c r="Q2294" s="218"/>
      <c r="R2294" s="219">
        <f t="shared" si="828"/>
        <v>0</v>
      </c>
      <c r="S2294" s="219">
        <f t="shared" si="829"/>
        <v>7</v>
      </c>
      <c r="T2294" s="195"/>
      <c r="U2294" s="196">
        <v>5</v>
      </c>
      <c r="V2294" s="89">
        <f t="shared" si="824"/>
        <v>0</v>
      </c>
      <c r="W2294" s="220" t="s">
        <v>2395</v>
      </c>
      <c r="X2294" s="221" t="s">
        <v>2399</v>
      </c>
      <c r="Y2294" s="222" t="s">
        <v>2398</v>
      </c>
      <c r="Z2294" s="199"/>
      <c r="AA2294" s="218"/>
      <c r="AB2294" s="223">
        <v>0</v>
      </c>
      <c r="AC2294" s="224" t="s">
        <v>146</v>
      </c>
      <c r="AD2294" s="225">
        <f t="shared" si="830"/>
        <v>163</v>
      </c>
      <c r="AE2294" s="226">
        <f>CEILING(AD2294+AD2294*'[1]Nastavení cen'!$J$17,1)</f>
        <v>238</v>
      </c>
      <c r="AF2294" s="226">
        <f t="shared" si="831"/>
        <v>0</v>
      </c>
      <c r="AG2294" s="227">
        <f>CEILING(AX2294+(AX2294*'[1]Nastavení cen'!$G$17),1)</f>
        <v>200</v>
      </c>
      <c r="AH2294" s="227">
        <f>CEILING(AG2294*'[1]Nastavení cen'!$K$17,1)+AG2294</f>
        <v>260</v>
      </c>
      <c r="AI2294" s="227">
        <f t="shared" si="838"/>
        <v>0</v>
      </c>
      <c r="AJ2294" s="228">
        <f t="shared" si="832"/>
        <v>498</v>
      </c>
      <c r="AK2294" s="218"/>
      <c r="AL2294" s="229">
        <f t="shared" si="833"/>
        <v>0</v>
      </c>
      <c r="AM2294" s="204"/>
      <c r="AN2294" s="230">
        <v>1.5</v>
      </c>
      <c r="AO2294" s="231">
        <f t="shared" si="839"/>
        <v>0</v>
      </c>
      <c r="AP2294" s="232">
        <v>0.05</v>
      </c>
      <c r="AQ2294" s="233" t="s">
        <v>41</v>
      </c>
      <c r="AR2294" s="234">
        <f t="shared" si="840"/>
        <v>0</v>
      </c>
      <c r="AS2294" s="235"/>
      <c r="AT2294" s="236"/>
      <c r="AU2294" s="237"/>
      <c r="AV2294" s="238" t="s">
        <v>403</v>
      </c>
      <c r="AW2294" s="239">
        <f>'[1]Nastavení cen'!$H$17</f>
        <v>390</v>
      </c>
      <c r="AX2294" s="240">
        <v>200</v>
      </c>
    </row>
    <row r="2295" spans="1:50" ht="17.25" hidden="1" customHeight="1" x14ac:dyDescent="0.3">
      <c r="A2295" s="213"/>
      <c r="B2295" s="214"/>
      <c r="C2295" s="215"/>
      <c r="D2295" s="186"/>
      <c r="E2295" s="184"/>
      <c r="F2295" s="185"/>
      <c r="G2295" s="186"/>
      <c r="H2295" s="186"/>
      <c r="I2295" s="187"/>
      <c r="J2295" s="188"/>
      <c r="K2295" s="216"/>
      <c r="L2295" s="186"/>
      <c r="M2295" s="186"/>
      <c r="N2295" s="187"/>
      <c r="O2295" s="191"/>
      <c r="P2295" s="488" t="s">
        <v>2383</v>
      </c>
      <c r="Q2295" s="218"/>
      <c r="R2295" s="219">
        <f t="shared" si="828"/>
        <v>0</v>
      </c>
      <c r="S2295" s="219">
        <f t="shared" si="829"/>
        <v>7</v>
      </c>
      <c r="T2295" s="195"/>
      <c r="U2295" s="196">
        <v>4</v>
      </c>
      <c r="V2295" s="89">
        <f t="shared" si="824"/>
        <v>0</v>
      </c>
      <c r="W2295" s="220" t="s">
        <v>2395</v>
      </c>
      <c r="X2295" s="221" t="s">
        <v>2399</v>
      </c>
      <c r="Y2295" s="222" t="s">
        <v>43</v>
      </c>
      <c r="Z2295" s="199"/>
      <c r="AA2295" s="218"/>
      <c r="AB2295" s="223">
        <v>0</v>
      </c>
      <c r="AC2295" s="224" t="s">
        <v>146</v>
      </c>
      <c r="AD2295" s="225">
        <f t="shared" si="830"/>
        <v>163</v>
      </c>
      <c r="AE2295" s="226">
        <f>CEILING(AD2295+AD2295*'[1]Nastavení cen'!$J$17,1)</f>
        <v>238</v>
      </c>
      <c r="AF2295" s="226">
        <f t="shared" si="831"/>
        <v>0</v>
      </c>
      <c r="AG2295" s="241"/>
      <c r="AH2295" s="242"/>
      <c r="AI2295" s="242"/>
      <c r="AJ2295" s="228">
        <f t="shared" si="832"/>
        <v>238</v>
      </c>
      <c r="AK2295" s="218"/>
      <c r="AL2295" s="229">
        <f t="shared" si="833"/>
        <v>0</v>
      </c>
      <c r="AM2295" s="204"/>
      <c r="AN2295" s="230" t="s">
        <v>41</v>
      </c>
      <c r="AO2295" s="231" t="s">
        <v>41</v>
      </c>
      <c r="AP2295" s="245" t="s">
        <v>41</v>
      </c>
      <c r="AQ2295" s="233" t="s">
        <v>41</v>
      </c>
      <c r="AR2295" s="234" t="s">
        <v>41</v>
      </c>
      <c r="AS2295" s="235"/>
      <c r="AT2295" s="236"/>
      <c r="AU2295" s="237"/>
      <c r="AV2295" s="238" t="s">
        <v>403</v>
      </c>
      <c r="AW2295" s="239">
        <f>'[1]Nastavení cen'!$H$17</f>
        <v>390</v>
      </c>
      <c r="AX2295" s="240"/>
    </row>
    <row r="2296" spans="1:50" ht="17.25" hidden="1" customHeight="1" x14ac:dyDescent="0.3">
      <c r="A2296" s="213"/>
      <c r="B2296" s="214"/>
      <c r="C2296" s="215"/>
      <c r="D2296" s="186"/>
      <c r="E2296" s="184"/>
      <c r="F2296" s="185"/>
      <c r="G2296" s="186"/>
      <c r="H2296" s="186"/>
      <c r="I2296" s="187"/>
      <c r="J2296" s="188"/>
      <c r="K2296" s="216"/>
      <c r="L2296" s="186"/>
      <c r="M2296" s="186"/>
      <c r="N2296" s="187"/>
      <c r="O2296" s="191"/>
      <c r="P2296" s="488" t="s">
        <v>2383</v>
      </c>
      <c r="Q2296" s="218"/>
      <c r="R2296" s="219">
        <f t="shared" si="828"/>
        <v>0</v>
      </c>
      <c r="S2296" s="219">
        <f t="shared" si="829"/>
        <v>7</v>
      </c>
      <c r="T2296" s="195"/>
      <c r="U2296" s="196">
        <v>2</v>
      </c>
      <c r="V2296" s="89">
        <f t="shared" si="824"/>
        <v>0</v>
      </c>
      <c r="W2296" s="220" t="s">
        <v>2395</v>
      </c>
      <c r="X2296" s="221" t="s">
        <v>2400</v>
      </c>
      <c r="Y2296" s="222" t="s">
        <v>2401</v>
      </c>
      <c r="Z2296" s="199"/>
      <c r="AA2296" s="218"/>
      <c r="AB2296" s="223">
        <v>0</v>
      </c>
      <c r="AC2296" s="224" t="s">
        <v>146</v>
      </c>
      <c r="AD2296" s="225">
        <f t="shared" si="830"/>
        <v>163</v>
      </c>
      <c r="AE2296" s="226">
        <f>CEILING(AD2296+AD2296*'[1]Nastavení cen'!$J$17,1)</f>
        <v>238</v>
      </c>
      <c r="AF2296" s="226">
        <f t="shared" si="831"/>
        <v>0</v>
      </c>
      <c r="AG2296" s="241">
        <f>CEILING(AX2296+(AX2296*'[1]Nastavení cen'!$G$17),1)</f>
        <v>200</v>
      </c>
      <c r="AH2296" s="242">
        <f>CEILING(AG2296*'[1]Nastavení cen'!$K$17,1)+AG2296</f>
        <v>260</v>
      </c>
      <c r="AI2296" s="242">
        <f t="shared" ref="AI2296:AI2297" si="841">(AB2296*AH2296)</f>
        <v>0</v>
      </c>
      <c r="AJ2296" s="228">
        <f t="shared" si="832"/>
        <v>498</v>
      </c>
      <c r="AK2296" s="218"/>
      <c r="AL2296" s="229">
        <f t="shared" si="833"/>
        <v>0</v>
      </c>
      <c r="AM2296" s="204"/>
      <c r="AN2296" s="230">
        <v>1.5</v>
      </c>
      <c r="AO2296" s="231">
        <f t="shared" ref="AO2296:AO2297" si="842">AB2296*AN2296</f>
        <v>0</v>
      </c>
      <c r="AP2296" s="232">
        <v>0.05</v>
      </c>
      <c r="AQ2296" s="233" t="s">
        <v>41</v>
      </c>
      <c r="AR2296" s="234">
        <f t="shared" ref="AR2296:AR2297" si="843">AO2296*AP2296</f>
        <v>0</v>
      </c>
      <c r="AS2296" s="235"/>
      <c r="AT2296" s="236"/>
      <c r="AU2296" s="237"/>
      <c r="AV2296" s="238" t="s">
        <v>403</v>
      </c>
      <c r="AW2296" s="239">
        <f>'[1]Nastavení cen'!$H$17</f>
        <v>390</v>
      </c>
      <c r="AX2296" s="240">
        <v>200</v>
      </c>
    </row>
    <row r="2297" spans="1:50" ht="17.25" hidden="1" customHeight="1" x14ac:dyDescent="0.3">
      <c r="A2297" s="213"/>
      <c r="B2297" s="214"/>
      <c r="C2297" s="215"/>
      <c r="D2297" s="186"/>
      <c r="E2297" s="184"/>
      <c r="F2297" s="185"/>
      <c r="G2297" s="186"/>
      <c r="H2297" s="186"/>
      <c r="I2297" s="187"/>
      <c r="J2297" s="188"/>
      <c r="K2297" s="216"/>
      <c r="L2297" s="186"/>
      <c r="M2297" s="186"/>
      <c r="N2297" s="187"/>
      <c r="O2297" s="191"/>
      <c r="P2297" s="488" t="s">
        <v>2383</v>
      </c>
      <c r="Q2297" s="218"/>
      <c r="R2297" s="219">
        <f t="shared" si="828"/>
        <v>0</v>
      </c>
      <c r="S2297" s="219">
        <f t="shared" si="829"/>
        <v>7</v>
      </c>
      <c r="T2297" s="195"/>
      <c r="U2297" s="196">
        <v>5</v>
      </c>
      <c r="V2297" s="89">
        <f t="shared" si="824"/>
        <v>0</v>
      </c>
      <c r="W2297" s="220" t="s">
        <v>2395</v>
      </c>
      <c r="X2297" s="221" t="s">
        <v>2400</v>
      </c>
      <c r="Y2297" s="222" t="s">
        <v>2402</v>
      </c>
      <c r="Z2297" s="199"/>
      <c r="AA2297" s="218"/>
      <c r="AB2297" s="223">
        <v>0</v>
      </c>
      <c r="AC2297" s="224" t="s">
        <v>146</v>
      </c>
      <c r="AD2297" s="225">
        <f t="shared" si="830"/>
        <v>163</v>
      </c>
      <c r="AE2297" s="226">
        <f>CEILING(AD2297+AD2297*'[1]Nastavení cen'!$J$17,1)</f>
        <v>238</v>
      </c>
      <c r="AF2297" s="226">
        <f t="shared" si="831"/>
        <v>0</v>
      </c>
      <c r="AG2297" s="227">
        <f>CEILING(AX2297+(AX2297*'[1]Nastavení cen'!$G$17),1)</f>
        <v>200</v>
      </c>
      <c r="AH2297" s="227">
        <f>CEILING(AG2297*'[1]Nastavení cen'!$K$17,1)+AG2297</f>
        <v>260</v>
      </c>
      <c r="AI2297" s="227">
        <f t="shared" si="841"/>
        <v>0</v>
      </c>
      <c r="AJ2297" s="228">
        <f t="shared" si="832"/>
        <v>498</v>
      </c>
      <c r="AK2297" s="218"/>
      <c r="AL2297" s="229">
        <f t="shared" si="833"/>
        <v>0</v>
      </c>
      <c r="AM2297" s="204"/>
      <c r="AN2297" s="230">
        <v>1.5</v>
      </c>
      <c r="AO2297" s="231">
        <f t="shared" si="842"/>
        <v>0</v>
      </c>
      <c r="AP2297" s="232">
        <v>0.05</v>
      </c>
      <c r="AQ2297" s="233" t="s">
        <v>41</v>
      </c>
      <c r="AR2297" s="234">
        <f t="shared" si="843"/>
        <v>0</v>
      </c>
      <c r="AS2297" s="235"/>
      <c r="AT2297" s="236"/>
      <c r="AU2297" s="237"/>
      <c r="AV2297" s="238" t="s">
        <v>403</v>
      </c>
      <c r="AW2297" s="239">
        <f>'[1]Nastavení cen'!$H$17</f>
        <v>390</v>
      </c>
      <c r="AX2297" s="240">
        <v>200</v>
      </c>
    </row>
    <row r="2298" spans="1:50" ht="17.25" hidden="1" customHeight="1" x14ac:dyDescent="0.3">
      <c r="A2298" s="213"/>
      <c r="B2298" s="214"/>
      <c r="C2298" s="215"/>
      <c r="D2298" s="186"/>
      <c r="E2298" s="184"/>
      <c r="F2298" s="185"/>
      <c r="G2298" s="186"/>
      <c r="H2298" s="186"/>
      <c r="I2298" s="187"/>
      <c r="J2298" s="188"/>
      <c r="K2298" s="216"/>
      <c r="L2298" s="186"/>
      <c r="M2298" s="186"/>
      <c r="N2298" s="187"/>
      <c r="O2298" s="191"/>
      <c r="P2298" s="488" t="s">
        <v>2383</v>
      </c>
      <c r="Q2298" s="218"/>
      <c r="R2298" s="219">
        <f t="shared" si="828"/>
        <v>0</v>
      </c>
      <c r="S2298" s="219">
        <f t="shared" si="829"/>
        <v>7</v>
      </c>
      <c r="T2298" s="195"/>
      <c r="U2298" s="196">
        <v>4</v>
      </c>
      <c r="V2298" s="89">
        <f t="shared" si="824"/>
        <v>0</v>
      </c>
      <c r="W2298" s="220" t="s">
        <v>2395</v>
      </c>
      <c r="X2298" s="221" t="s">
        <v>2400</v>
      </c>
      <c r="Y2298" s="222" t="s">
        <v>43</v>
      </c>
      <c r="Z2298" s="199"/>
      <c r="AA2298" s="218"/>
      <c r="AB2298" s="223">
        <v>0</v>
      </c>
      <c r="AC2298" s="224" t="s">
        <v>146</v>
      </c>
      <c r="AD2298" s="225">
        <f t="shared" si="830"/>
        <v>163</v>
      </c>
      <c r="AE2298" s="226">
        <f>CEILING(AD2298+AD2298*'[1]Nastavení cen'!$J$17,1)</f>
        <v>238</v>
      </c>
      <c r="AF2298" s="226">
        <f t="shared" si="831"/>
        <v>0</v>
      </c>
      <c r="AG2298" s="241"/>
      <c r="AH2298" s="242"/>
      <c r="AI2298" s="242"/>
      <c r="AJ2298" s="228">
        <f t="shared" si="832"/>
        <v>238</v>
      </c>
      <c r="AK2298" s="218"/>
      <c r="AL2298" s="229">
        <f t="shared" si="833"/>
        <v>0</v>
      </c>
      <c r="AM2298" s="204"/>
      <c r="AN2298" s="230" t="s">
        <v>41</v>
      </c>
      <c r="AO2298" s="231" t="s">
        <v>41</v>
      </c>
      <c r="AP2298" s="245" t="s">
        <v>41</v>
      </c>
      <c r="AQ2298" s="233" t="s">
        <v>41</v>
      </c>
      <c r="AR2298" s="234" t="s">
        <v>41</v>
      </c>
      <c r="AS2298" s="235"/>
      <c r="AT2298" s="236"/>
      <c r="AU2298" s="237"/>
      <c r="AV2298" s="238" t="s">
        <v>403</v>
      </c>
      <c r="AW2298" s="239">
        <f>'[1]Nastavení cen'!$H$17</f>
        <v>390</v>
      </c>
      <c r="AX2298" s="240"/>
    </row>
    <row r="2299" spans="1:50" ht="17.25" hidden="1" customHeight="1" x14ac:dyDescent="0.3">
      <c r="A2299" s="213"/>
      <c r="B2299" s="214"/>
      <c r="C2299" s="215"/>
      <c r="D2299" s="186"/>
      <c r="E2299" s="184"/>
      <c r="F2299" s="185"/>
      <c r="G2299" s="186"/>
      <c r="H2299" s="186"/>
      <c r="I2299" s="187"/>
      <c r="J2299" s="188"/>
      <c r="K2299" s="216"/>
      <c r="L2299" s="186"/>
      <c r="M2299" s="186"/>
      <c r="N2299" s="187"/>
      <c r="O2299" s="191"/>
      <c r="P2299" s="488" t="s">
        <v>2383</v>
      </c>
      <c r="Q2299" s="218"/>
      <c r="R2299" s="219">
        <f t="shared" si="828"/>
        <v>0</v>
      </c>
      <c r="S2299" s="219">
        <f t="shared" si="829"/>
        <v>7</v>
      </c>
      <c r="T2299" s="195"/>
      <c r="U2299" s="196">
        <v>2</v>
      </c>
      <c r="V2299" s="89">
        <f t="shared" si="824"/>
        <v>0</v>
      </c>
      <c r="W2299" s="220" t="s">
        <v>2395</v>
      </c>
      <c r="X2299" s="221" t="s">
        <v>2403</v>
      </c>
      <c r="Y2299" s="222" t="s">
        <v>2404</v>
      </c>
      <c r="Z2299" s="199"/>
      <c r="AA2299" s="218"/>
      <c r="AB2299" s="223">
        <v>0</v>
      </c>
      <c r="AC2299" s="224" t="s">
        <v>40</v>
      </c>
      <c r="AD2299" s="225">
        <f t="shared" si="830"/>
        <v>98</v>
      </c>
      <c r="AE2299" s="226">
        <f>CEILING(AD2299+AD2299*'[1]Nastavení cen'!$J$17,1)</f>
        <v>144</v>
      </c>
      <c r="AF2299" s="226">
        <f t="shared" si="831"/>
        <v>0</v>
      </c>
      <c r="AG2299" s="241">
        <f>CEILING(AX2299+(AX2299*'[1]Nastavení cen'!$G$17),1)</f>
        <v>150</v>
      </c>
      <c r="AH2299" s="242">
        <f>CEILING(AG2299*'[1]Nastavení cen'!$K$17,1)+AG2299</f>
        <v>195</v>
      </c>
      <c r="AI2299" s="242">
        <f t="shared" ref="AI2299:AI2300" si="844">(AB2299*AH2299)</f>
        <v>0</v>
      </c>
      <c r="AJ2299" s="228">
        <f t="shared" si="832"/>
        <v>339</v>
      </c>
      <c r="AK2299" s="218"/>
      <c r="AL2299" s="229">
        <f t="shared" si="833"/>
        <v>0</v>
      </c>
      <c r="AM2299" s="204"/>
      <c r="AN2299" s="230">
        <v>0.7</v>
      </c>
      <c r="AO2299" s="231">
        <f t="shared" ref="AO2299:AO2300" si="845">AB2299*AN2299</f>
        <v>0</v>
      </c>
      <c r="AP2299" s="232">
        <v>0.05</v>
      </c>
      <c r="AQ2299" s="233" t="s">
        <v>41</v>
      </c>
      <c r="AR2299" s="234">
        <f t="shared" ref="AR2299:AR2300" si="846">AO2299*AP2299</f>
        <v>0</v>
      </c>
      <c r="AS2299" s="235"/>
      <c r="AT2299" s="236"/>
      <c r="AU2299" s="237"/>
      <c r="AV2299" s="238" t="s">
        <v>154</v>
      </c>
      <c r="AW2299" s="239">
        <f>'[1]Nastavení cen'!$H$17</f>
        <v>390</v>
      </c>
      <c r="AX2299" s="240">
        <v>150</v>
      </c>
    </row>
    <row r="2300" spans="1:50" ht="17.25" hidden="1" customHeight="1" x14ac:dyDescent="0.3">
      <c r="A2300" s="213"/>
      <c r="B2300" s="214"/>
      <c r="C2300" s="215"/>
      <c r="D2300" s="186"/>
      <c r="E2300" s="184"/>
      <c r="F2300" s="185"/>
      <c r="G2300" s="186"/>
      <c r="H2300" s="186"/>
      <c r="I2300" s="187"/>
      <c r="J2300" s="188"/>
      <c r="K2300" s="216"/>
      <c r="L2300" s="186"/>
      <c r="M2300" s="186"/>
      <c r="N2300" s="187"/>
      <c r="O2300" s="191"/>
      <c r="P2300" s="488" t="s">
        <v>2383</v>
      </c>
      <c r="Q2300" s="218"/>
      <c r="R2300" s="219">
        <f t="shared" si="828"/>
        <v>0</v>
      </c>
      <c r="S2300" s="219">
        <f t="shared" si="829"/>
        <v>7</v>
      </c>
      <c r="T2300" s="195"/>
      <c r="U2300" s="196">
        <v>5</v>
      </c>
      <c r="V2300" s="89">
        <f t="shared" si="824"/>
        <v>0</v>
      </c>
      <c r="W2300" s="220" t="s">
        <v>2395</v>
      </c>
      <c r="X2300" s="221" t="s">
        <v>2403</v>
      </c>
      <c r="Y2300" s="222" t="s">
        <v>2405</v>
      </c>
      <c r="Z2300" s="199"/>
      <c r="AA2300" s="218"/>
      <c r="AB2300" s="223">
        <v>0</v>
      </c>
      <c r="AC2300" s="224" t="s">
        <v>40</v>
      </c>
      <c r="AD2300" s="225">
        <f t="shared" si="830"/>
        <v>98</v>
      </c>
      <c r="AE2300" s="226">
        <f>CEILING(AD2300+AD2300*'[1]Nastavení cen'!$J$17,1)</f>
        <v>144</v>
      </c>
      <c r="AF2300" s="226">
        <f t="shared" si="831"/>
        <v>0</v>
      </c>
      <c r="AG2300" s="227">
        <f>CEILING(AX2300+(AX2300*'[1]Nastavení cen'!$G$17),1)</f>
        <v>150</v>
      </c>
      <c r="AH2300" s="227">
        <f>CEILING(AG2300*'[1]Nastavení cen'!$K$17,1)+AG2300</f>
        <v>195</v>
      </c>
      <c r="AI2300" s="227">
        <f t="shared" si="844"/>
        <v>0</v>
      </c>
      <c r="AJ2300" s="228">
        <f t="shared" si="832"/>
        <v>339</v>
      </c>
      <c r="AK2300" s="218"/>
      <c r="AL2300" s="229">
        <f t="shared" si="833"/>
        <v>0</v>
      </c>
      <c r="AM2300" s="204"/>
      <c r="AN2300" s="230">
        <v>0.7</v>
      </c>
      <c r="AO2300" s="231">
        <f t="shared" si="845"/>
        <v>0</v>
      </c>
      <c r="AP2300" s="232">
        <v>0.05</v>
      </c>
      <c r="AQ2300" s="233" t="s">
        <v>41</v>
      </c>
      <c r="AR2300" s="234">
        <f t="shared" si="846"/>
        <v>0</v>
      </c>
      <c r="AS2300" s="235"/>
      <c r="AT2300" s="236"/>
      <c r="AU2300" s="237"/>
      <c r="AV2300" s="238" t="s">
        <v>154</v>
      </c>
      <c r="AW2300" s="239">
        <f>'[1]Nastavení cen'!$H$17</f>
        <v>390</v>
      </c>
      <c r="AX2300" s="240">
        <v>150</v>
      </c>
    </row>
    <row r="2301" spans="1:50" ht="17.25" hidden="1" customHeight="1" x14ac:dyDescent="0.3">
      <c r="A2301" s="213"/>
      <c r="B2301" s="214"/>
      <c r="C2301" s="215"/>
      <c r="D2301" s="186"/>
      <c r="E2301" s="184"/>
      <c r="F2301" s="185"/>
      <c r="G2301" s="186"/>
      <c r="H2301" s="186"/>
      <c r="I2301" s="187"/>
      <c r="J2301" s="188"/>
      <c r="K2301" s="216"/>
      <c r="L2301" s="186"/>
      <c r="M2301" s="186"/>
      <c r="N2301" s="187"/>
      <c r="O2301" s="191"/>
      <c r="P2301" s="488" t="s">
        <v>2383</v>
      </c>
      <c r="Q2301" s="218"/>
      <c r="R2301" s="219">
        <f t="shared" si="828"/>
        <v>0</v>
      </c>
      <c r="S2301" s="219">
        <f t="shared" si="829"/>
        <v>7</v>
      </c>
      <c r="T2301" s="195"/>
      <c r="U2301" s="196">
        <v>4</v>
      </c>
      <c r="V2301" s="89">
        <f t="shared" si="824"/>
        <v>0</v>
      </c>
      <c r="W2301" s="220" t="s">
        <v>2395</v>
      </c>
      <c r="X2301" s="221" t="s">
        <v>2403</v>
      </c>
      <c r="Y2301" s="222" t="s">
        <v>43</v>
      </c>
      <c r="Z2301" s="199"/>
      <c r="AA2301" s="218"/>
      <c r="AB2301" s="223">
        <v>0</v>
      </c>
      <c r="AC2301" s="224" t="s">
        <v>40</v>
      </c>
      <c r="AD2301" s="225">
        <f t="shared" si="830"/>
        <v>98</v>
      </c>
      <c r="AE2301" s="226">
        <f>CEILING(AD2301+AD2301*'[1]Nastavení cen'!$J$17,1)</f>
        <v>144</v>
      </c>
      <c r="AF2301" s="226">
        <f t="shared" si="831"/>
        <v>0</v>
      </c>
      <c r="AG2301" s="241"/>
      <c r="AH2301" s="242"/>
      <c r="AI2301" s="242"/>
      <c r="AJ2301" s="228">
        <f t="shared" si="832"/>
        <v>144</v>
      </c>
      <c r="AK2301" s="218"/>
      <c r="AL2301" s="229">
        <f t="shared" si="833"/>
        <v>0</v>
      </c>
      <c r="AM2301" s="204"/>
      <c r="AN2301" s="230" t="s">
        <v>41</v>
      </c>
      <c r="AO2301" s="231" t="s">
        <v>41</v>
      </c>
      <c r="AP2301" s="245" t="s">
        <v>41</v>
      </c>
      <c r="AQ2301" s="233" t="s">
        <v>41</v>
      </c>
      <c r="AR2301" s="234" t="s">
        <v>41</v>
      </c>
      <c r="AS2301" s="235"/>
      <c r="AT2301" s="236"/>
      <c r="AU2301" s="237"/>
      <c r="AV2301" s="238" t="s">
        <v>154</v>
      </c>
      <c r="AW2301" s="239">
        <f>'[1]Nastavení cen'!$H$17</f>
        <v>390</v>
      </c>
      <c r="AX2301" s="240"/>
    </row>
    <row r="2302" spans="1:50" ht="17.25" hidden="1" customHeight="1" x14ac:dyDescent="0.3">
      <c r="A2302" s="213"/>
      <c r="B2302" s="214"/>
      <c r="C2302" s="215"/>
      <c r="D2302" s="186"/>
      <c r="E2302" s="184"/>
      <c r="F2302" s="185"/>
      <c r="G2302" s="186"/>
      <c r="H2302" s="186"/>
      <c r="I2302" s="187"/>
      <c r="J2302" s="188"/>
      <c r="K2302" s="216"/>
      <c r="L2302" s="186"/>
      <c r="M2302" s="186"/>
      <c r="N2302" s="187"/>
      <c r="O2302" s="191"/>
      <c r="P2302" s="488" t="s">
        <v>2383</v>
      </c>
      <c r="Q2302" s="218"/>
      <c r="R2302" s="219">
        <f t="shared" si="828"/>
        <v>0</v>
      </c>
      <c r="S2302" s="219">
        <f t="shared" si="829"/>
        <v>7</v>
      </c>
      <c r="T2302" s="195"/>
      <c r="U2302" s="196">
        <v>2</v>
      </c>
      <c r="V2302" s="89">
        <f t="shared" si="824"/>
        <v>0</v>
      </c>
      <c r="W2302" s="220" t="s">
        <v>2395</v>
      </c>
      <c r="X2302" s="221" t="s">
        <v>2406</v>
      </c>
      <c r="Y2302" s="222" t="s">
        <v>2407</v>
      </c>
      <c r="Z2302" s="199"/>
      <c r="AA2302" s="218"/>
      <c r="AB2302" s="223">
        <v>0</v>
      </c>
      <c r="AC2302" s="224" t="s">
        <v>40</v>
      </c>
      <c r="AD2302" s="225">
        <f t="shared" si="830"/>
        <v>98</v>
      </c>
      <c r="AE2302" s="226">
        <f>CEILING(AD2302+AD2302*'[1]Nastavení cen'!$J$17,1)</f>
        <v>144</v>
      </c>
      <c r="AF2302" s="226">
        <f t="shared" si="831"/>
        <v>0</v>
      </c>
      <c r="AG2302" s="241">
        <f>CEILING(AX2302+(AX2302*'[1]Nastavení cen'!$G$17),1)</f>
        <v>150</v>
      </c>
      <c r="AH2302" s="242">
        <f>CEILING(AG2302*'[1]Nastavení cen'!$K$17,1)+AG2302</f>
        <v>195</v>
      </c>
      <c r="AI2302" s="242">
        <f t="shared" ref="AI2302:AI2303" si="847">(AB2302*AH2302)</f>
        <v>0</v>
      </c>
      <c r="AJ2302" s="228">
        <f t="shared" si="832"/>
        <v>339</v>
      </c>
      <c r="AK2302" s="218"/>
      <c r="AL2302" s="229">
        <f t="shared" si="833"/>
        <v>0</v>
      </c>
      <c r="AM2302" s="204"/>
      <c r="AN2302" s="230">
        <v>0.7</v>
      </c>
      <c r="AO2302" s="231">
        <f t="shared" ref="AO2302:AO2303" si="848">AB2302*AN2302</f>
        <v>0</v>
      </c>
      <c r="AP2302" s="232">
        <v>0.05</v>
      </c>
      <c r="AQ2302" s="233" t="s">
        <v>41</v>
      </c>
      <c r="AR2302" s="234">
        <f t="shared" ref="AR2302:AR2303" si="849">AO2302*AP2302</f>
        <v>0</v>
      </c>
      <c r="AS2302" s="235"/>
      <c r="AT2302" s="236"/>
      <c r="AU2302" s="237"/>
      <c r="AV2302" s="238" t="s">
        <v>154</v>
      </c>
      <c r="AW2302" s="239">
        <f>'[1]Nastavení cen'!$H$17</f>
        <v>390</v>
      </c>
      <c r="AX2302" s="240">
        <v>150</v>
      </c>
    </row>
    <row r="2303" spans="1:50" ht="17.25" hidden="1" customHeight="1" x14ac:dyDescent="0.3">
      <c r="A2303" s="213"/>
      <c r="B2303" s="214"/>
      <c r="C2303" s="215"/>
      <c r="D2303" s="186"/>
      <c r="E2303" s="184"/>
      <c r="F2303" s="185"/>
      <c r="G2303" s="186"/>
      <c r="H2303" s="186"/>
      <c r="I2303" s="187"/>
      <c r="J2303" s="188"/>
      <c r="K2303" s="216"/>
      <c r="L2303" s="186"/>
      <c r="M2303" s="186"/>
      <c r="N2303" s="187"/>
      <c r="O2303" s="191"/>
      <c r="P2303" s="488" t="s">
        <v>2383</v>
      </c>
      <c r="Q2303" s="218"/>
      <c r="R2303" s="219">
        <f t="shared" si="828"/>
        <v>0</v>
      </c>
      <c r="S2303" s="219">
        <f t="shared" si="829"/>
        <v>7</v>
      </c>
      <c r="T2303" s="195"/>
      <c r="U2303" s="196">
        <v>5</v>
      </c>
      <c r="V2303" s="89">
        <f t="shared" si="824"/>
        <v>0</v>
      </c>
      <c r="W2303" s="220" t="s">
        <v>2395</v>
      </c>
      <c r="X2303" s="221" t="s">
        <v>2406</v>
      </c>
      <c r="Y2303" s="222" t="s">
        <v>2408</v>
      </c>
      <c r="Z2303" s="199"/>
      <c r="AA2303" s="218"/>
      <c r="AB2303" s="223">
        <v>0</v>
      </c>
      <c r="AC2303" s="224" t="s">
        <v>40</v>
      </c>
      <c r="AD2303" s="225">
        <f t="shared" si="830"/>
        <v>98</v>
      </c>
      <c r="AE2303" s="226">
        <f>CEILING(AD2303+AD2303*'[1]Nastavení cen'!$J$17,1)</f>
        <v>144</v>
      </c>
      <c r="AF2303" s="226">
        <f t="shared" si="831"/>
        <v>0</v>
      </c>
      <c r="AG2303" s="227">
        <f>CEILING(AX2303+(AX2303*'[1]Nastavení cen'!$G$17),1)</f>
        <v>150</v>
      </c>
      <c r="AH2303" s="227">
        <f>CEILING(AG2303*'[1]Nastavení cen'!$K$17,1)+AG2303</f>
        <v>195</v>
      </c>
      <c r="AI2303" s="227">
        <f t="shared" si="847"/>
        <v>0</v>
      </c>
      <c r="AJ2303" s="228">
        <f t="shared" si="832"/>
        <v>339</v>
      </c>
      <c r="AK2303" s="218"/>
      <c r="AL2303" s="229">
        <f t="shared" si="833"/>
        <v>0</v>
      </c>
      <c r="AM2303" s="204"/>
      <c r="AN2303" s="230">
        <v>0.7</v>
      </c>
      <c r="AO2303" s="231">
        <f t="shared" si="848"/>
        <v>0</v>
      </c>
      <c r="AP2303" s="232">
        <v>0.05</v>
      </c>
      <c r="AQ2303" s="233" t="s">
        <v>41</v>
      </c>
      <c r="AR2303" s="234">
        <f t="shared" si="849"/>
        <v>0</v>
      </c>
      <c r="AS2303" s="235"/>
      <c r="AT2303" s="236"/>
      <c r="AU2303" s="237"/>
      <c r="AV2303" s="238" t="s">
        <v>154</v>
      </c>
      <c r="AW2303" s="239">
        <f>'[1]Nastavení cen'!$H$17</f>
        <v>390</v>
      </c>
      <c r="AX2303" s="240">
        <v>150</v>
      </c>
    </row>
    <row r="2304" spans="1:50" ht="17.25" hidden="1" customHeight="1" x14ac:dyDescent="0.3">
      <c r="A2304" s="213"/>
      <c r="B2304" s="214"/>
      <c r="C2304" s="215"/>
      <c r="D2304" s="186"/>
      <c r="E2304" s="184"/>
      <c r="F2304" s="185"/>
      <c r="G2304" s="186"/>
      <c r="H2304" s="186"/>
      <c r="I2304" s="187"/>
      <c r="J2304" s="188"/>
      <c r="K2304" s="216"/>
      <c r="L2304" s="186"/>
      <c r="M2304" s="186"/>
      <c r="N2304" s="187"/>
      <c r="O2304" s="191"/>
      <c r="P2304" s="488" t="s">
        <v>2383</v>
      </c>
      <c r="Q2304" s="218"/>
      <c r="R2304" s="219">
        <f t="shared" si="828"/>
        <v>0</v>
      </c>
      <c r="S2304" s="219">
        <f t="shared" si="829"/>
        <v>7</v>
      </c>
      <c r="T2304" s="195"/>
      <c r="U2304" s="196">
        <v>4</v>
      </c>
      <c r="V2304" s="89">
        <f t="shared" si="824"/>
        <v>0</v>
      </c>
      <c r="W2304" s="220" t="s">
        <v>2395</v>
      </c>
      <c r="X2304" s="221" t="s">
        <v>2406</v>
      </c>
      <c r="Y2304" s="222" t="s">
        <v>43</v>
      </c>
      <c r="Z2304" s="199"/>
      <c r="AA2304" s="218"/>
      <c r="AB2304" s="223">
        <v>0</v>
      </c>
      <c r="AC2304" s="224" t="s">
        <v>40</v>
      </c>
      <c r="AD2304" s="225">
        <f t="shared" si="830"/>
        <v>98</v>
      </c>
      <c r="AE2304" s="226">
        <f>CEILING(AD2304+AD2304*'[1]Nastavení cen'!$J$17,1)</f>
        <v>144</v>
      </c>
      <c r="AF2304" s="226">
        <f t="shared" si="831"/>
        <v>0</v>
      </c>
      <c r="AG2304" s="241"/>
      <c r="AH2304" s="242"/>
      <c r="AI2304" s="242"/>
      <c r="AJ2304" s="228">
        <f t="shared" si="832"/>
        <v>144</v>
      </c>
      <c r="AK2304" s="218"/>
      <c r="AL2304" s="229">
        <f t="shared" si="833"/>
        <v>0</v>
      </c>
      <c r="AM2304" s="204"/>
      <c r="AN2304" s="230" t="s">
        <v>41</v>
      </c>
      <c r="AO2304" s="231" t="s">
        <v>41</v>
      </c>
      <c r="AP2304" s="245" t="s">
        <v>41</v>
      </c>
      <c r="AQ2304" s="233" t="s">
        <v>41</v>
      </c>
      <c r="AR2304" s="234" t="s">
        <v>41</v>
      </c>
      <c r="AS2304" s="235"/>
      <c r="AT2304" s="236"/>
      <c r="AU2304" s="237"/>
      <c r="AV2304" s="238" t="s">
        <v>154</v>
      </c>
      <c r="AW2304" s="239">
        <f>'[1]Nastavení cen'!$H$17</f>
        <v>390</v>
      </c>
      <c r="AX2304" s="240"/>
    </row>
    <row r="2305" spans="1:50" ht="17.25" hidden="1" customHeight="1" x14ac:dyDescent="0.3">
      <c r="A2305" s="213"/>
      <c r="B2305" s="214"/>
      <c r="C2305" s="215"/>
      <c r="D2305" s="186"/>
      <c r="E2305" s="184"/>
      <c r="F2305" s="185"/>
      <c r="G2305" s="186"/>
      <c r="H2305" s="186"/>
      <c r="I2305" s="187"/>
      <c r="J2305" s="188"/>
      <c r="K2305" s="216"/>
      <c r="L2305" s="186"/>
      <c r="M2305" s="186"/>
      <c r="N2305" s="187"/>
      <c r="O2305" s="191"/>
      <c r="P2305" s="488" t="s">
        <v>2383</v>
      </c>
      <c r="Q2305" s="218"/>
      <c r="R2305" s="219">
        <f t="shared" si="828"/>
        <v>0</v>
      </c>
      <c r="S2305" s="219">
        <f t="shared" si="829"/>
        <v>7</v>
      </c>
      <c r="T2305" s="195"/>
      <c r="U2305" s="196">
        <v>2</v>
      </c>
      <c r="V2305" s="89">
        <f t="shared" si="824"/>
        <v>0</v>
      </c>
      <c r="W2305" s="220" t="s">
        <v>2395</v>
      </c>
      <c r="X2305" s="221" t="s">
        <v>2409</v>
      </c>
      <c r="Y2305" s="222" t="s">
        <v>2410</v>
      </c>
      <c r="Z2305" s="199"/>
      <c r="AA2305" s="218"/>
      <c r="AB2305" s="223">
        <v>0</v>
      </c>
      <c r="AC2305" s="224" t="s">
        <v>40</v>
      </c>
      <c r="AD2305" s="225">
        <f t="shared" si="830"/>
        <v>111</v>
      </c>
      <c r="AE2305" s="226">
        <f>CEILING(AD2305+AD2305*'[1]Nastavení cen'!$J$17,1)</f>
        <v>163</v>
      </c>
      <c r="AF2305" s="226">
        <f t="shared" si="831"/>
        <v>0</v>
      </c>
      <c r="AG2305" s="241">
        <f>CEILING(AX2305+(AX2305*'[1]Nastavení cen'!$G$17),1)</f>
        <v>180</v>
      </c>
      <c r="AH2305" s="242">
        <f>CEILING(AG2305*'[1]Nastavení cen'!$K$17,1)+AG2305</f>
        <v>234</v>
      </c>
      <c r="AI2305" s="242">
        <f t="shared" ref="AI2305:AI2306" si="850">(AB2305*AH2305)</f>
        <v>0</v>
      </c>
      <c r="AJ2305" s="228">
        <f t="shared" si="832"/>
        <v>397</v>
      </c>
      <c r="AK2305" s="218"/>
      <c r="AL2305" s="229">
        <f t="shared" si="833"/>
        <v>0</v>
      </c>
      <c r="AM2305" s="204"/>
      <c r="AN2305" s="230">
        <v>0.8</v>
      </c>
      <c r="AO2305" s="231">
        <f t="shared" ref="AO2305:AO2306" si="851">AB2305*AN2305</f>
        <v>0</v>
      </c>
      <c r="AP2305" s="232">
        <v>0.05</v>
      </c>
      <c r="AQ2305" s="233" t="s">
        <v>41</v>
      </c>
      <c r="AR2305" s="234">
        <f t="shared" ref="AR2305:AR2306" si="852">AO2305*AP2305</f>
        <v>0</v>
      </c>
      <c r="AS2305" s="235"/>
      <c r="AT2305" s="236"/>
      <c r="AU2305" s="237"/>
      <c r="AV2305" s="238" t="s">
        <v>156</v>
      </c>
      <c r="AW2305" s="239">
        <f>'[1]Nastavení cen'!$H$17</f>
        <v>390</v>
      </c>
      <c r="AX2305" s="240">
        <v>180</v>
      </c>
    </row>
    <row r="2306" spans="1:50" ht="17.25" hidden="1" customHeight="1" x14ac:dyDescent="0.3">
      <c r="A2306" s="213"/>
      <c r="B2306" s="214"/>
      <c r="C2306" s="215"/>
      <c r="D2306" s="186"/>
      <c r="E2306" s="184"/>
      <c r="F2306" s="185"/>
      <c r="G2306" s="186"/>
      <c r="H2306" s="186"/>
      <c r="I2306" s="187"/>
      <c r="J2306" s="188"/>
      <c r="K2306" s="216"/>
      <c r="L2306" s="186"/>
      <c r="M2306" s="186"/>
      <c r="N2306" s="187"/>
      <c r="O2306" s="191"/>
      <c r="P2306" s="488" t="s">
        <v>2383</v>
      </c>
      <c r="Q2306" s="218"/>
      <c r="R2306" s="219">
        <f t="shared" si="828"/>
        <v>0</v>
      </c>
      <c r="S2306" s="219">
        <f t="shared" si="829"/>
        <v>7</v>
      </c>
      <c r="T2306" s="195"/>
      <c r="U2306" s="196">
        <v>5</v>
      </c>
      <c r="V2306" s="89">
        <f t="shared" si="824"/>
        <v>0</v>
      </c>
      <c r="W2306" s="220" t="s">
        <v>2395</v>
      </c>
      <c r="X2306" s="221" t="s">
        <v>2409</v>
      </c>
      <c r="Y2306" s="222" t="s">
        <v>2411</v>
      </c>
      <c r="Z2306" s="199"/>
      <c r="AA2306" s="218"/>
      <c r="AB2306" s="223">
        <v>0</v>
      </c>
      <c r="AC2306" s="224" t="s">
        <v>40</v>
      </c>
      <c r="AD2306" s="225">
        <f t="shared" si="830"/>
        <v>111</v>
      </c>
      <c r="AE2306" s="226">
        <f>CEILING(AD2306+AD2306*'[1]Nastavení cen'!$J$17,1)</f>
        <v>163</v>
      </c>
      <c r="AF2306" s="226">
        <f t="shared" si="831"/>
        <v>0</v>
      </c>
      <c r="AG2306" s="227">
        <f>CEILING(AX2306+(AX2306*'[1]Nastavení cen'!$G$17),1)</f>
        <v>180</v>
      </c>
      <c r="AH2306" s="227">
        <f>CEILING(AG2306*'[1]Nastavení cen'!$K$17,1)+AG2306</f>
        <v>234</v>
      </c>
      <c r="AI2306" s="227">
        <f t="shared" si="850"/>
        <v>0</v>
      </c>
      <c r="AJ2306" s="228">
        <f t="shared" si="832"/>
        <v>397</v>
      </c>
      <c r="AK2306" s="218"/>
      <c r="AL2306" s="229">
        <f t="shared" si="833"/>
        <v>0</v>
      </c>
      <c r="AM2306" s="204"/>
      <c r="AN2306" s="230">
        <v>0.8</v>
      </c>
      <c r="AO2306" s="231">
        <f t="shared" si="851"/>
        <v>0</v>
      </c>
      <c r="AP2306" s="232">
        <v>0.05</v>
      </c>
      <c r="AQ2306" s="233" t="s">
        <v>41</v>
      </c>
      <c r="AR2306" s="234">
        <f t="shared" si="852"/>
        <v>0</v>
      </c>
      <c r="AS2306" s="235"/>
      <c r="AT2306" s="236"/>
      <c r="AU2306" s="237"/>
      <c r="AV2306" s="238" t="s">
        <v>156</v>
      </c>
      <c r="AW2306" s="239">
        <f>'[1]Nastavení cen'!$H$17</f>
        <v>390</v>
      </c>
      <c r="AX2306" s="240">
        <v>180</v>
      </c>
    </row>
    <row r="2307" spans="1:50" ht="17.25" hidden="1" customHeight="1" x14ac:dyDescent="0.3">
      <c r="A2307" s="213"/>
      <c r="B2307" s="214"/>
      <c r="C2307" s="215"/>
      <c r="D2307" s="186"/>
      <c r="E2307" s="184"/>
      <c r="F2307" s="185"/>
      <c r="G2307" s="186"/>
      <c r="H2307" s="186"/>
      <c r="I2307" s="187"/>
      <c r="J2307" s="188"/>
      <c r="K2307" s="216"/>
      <c r="L2307" s="186"/>
      <c r="M2307" s="186"/>
      <c r="N2307" s="187"/>
      <c r="O2307" s="191"/>
      <c r="P2307" s="488" t="s">
        <v>2383</v>
      </c>
      <c r="Q2307" s="218"/>
      <c r="R2307" s="219">
        <f t="shared" si="828"/>
        <v>0</v>
      </c>
      <c r="S2307" s="219">
        <f t="shared" si="829"/>
        <v>7</v>
      </c>
      <c r="T2307" s="195"/>
      <c r="U2307" s="196">
        <v>4</v>
      </c>
      <c r="V2307" s="89">
        <f t="shared" si="824"/>
        <v>0</v>
      </c>
      <c r="W2307" s="220" t="s">
        <v>2395</v>
      </c>
      <c r="X2307" s="221" t="s">
        <v>2409</v>
      </c>
      <c r="Y2307" s="222" t="s">
        <v>43</v>
      </c>
      <c r="Z2307" s="199"/>
      <c r="AA2307" s="218"/>
      <c r="AB2307" s="223">
        <v>0</v>
      </c>
      <c r="AC2307" s="224" t="s">
        <v>40</v>
      </c>
      <c r="AD2307" s="225">
        <f t="shared" si="830"/>
        <v>111</v>
      </c>
      <c r="AE2307" s="226">
        <f>CEILING(AD2307+AD2307*'[1]Nastavení cen'!$J$17,1)</f>
        <v>163</v>
      </c>
      <c r="AF2307" s="226">
        <f t="shared" si="831"/>
        <v>0</v>
      </c>
      <c r="AG2307" s="241"/>
      <c r="AH2307" s="242"/>
      <c r="AI2307" s="242"/>
      <c r="AJ2307" s="228">
        <f t="shared" si="832"/>
        <v>163</v>
      </c>
      <c r="AK2307" s="218"/>
      <c r="AL2307" s="229">
        <f t="shared" si="833"/>
        <v>0</v>
      </c>
      <c r="AM2307" s="204"/>
      <c r="AN2307" s="230" t="s">
        <v>41</v>
      </c>
      <c r="AO2307" s="231" t="s">
        <v>41</v>
      </c>
      <c r="AP2307" s="245" t="s">
        <v>41</v>
      </c>
      <c r="AQ2307" s="233" t="s">
        <v>41</v>
      </c>
      <c r="AR2307" s="234" t="s">
        <v>41</v>
      </c>
      <c r="AS2307" s="235"/>
      <c r="AT2307" s="236"/>
      <c r="AU2307" s="237"/>
      <c r="AV2307" s="238" t="s">
        <v>156</v>
      </c>
      <c r="AW2307" s="239">
        <f>'[1]Nastavení cen'!$H$17</f>
        <v>390</v>
      </c>
      <c r="AX2307" s="240"/>
    </row>
    <row r="2308" spans="1:50" ht="17.25" hidden="1" customHeight="1" x14ac:dyDescent="0.3">
      <c r="A2308" s="213"/>
      <c r="B2308" s="214"/>
      <c r="C2308" s="215"/>
      <c r="D2308" s="186"/>
      <c r="E2308" s="184"/>
      <c r="F2308" s="185"/>
      <c r="G2308" s="186"/>
      <c r="H2308" s="186"/>
      <c r="I2308" s="187"/>
      <c r="J2308" s="188"/>
      <c r="K2308" s="216"/>
      <c r="L2308" s="186"/>
      <c r="M2308" s="186"/>
      <c r="N2308" s="187"/>
      <c r="O2308" s="191"/>
      <c r="P2308" s="488" t="s">
        <v>2383</v>
      </c>
      <c r="Q2308" s="218"/>
      <c r="R2308" s="219">
        <f t="shared" si="828"/>
        <v>0</v>
      </c>
      <c r="S2308" s="219">
        <f t="shared" si="829"/>
        <v>7</v>
      </c>
      <c r="T2308" s="195"/>
      <c r="U2308" s="196">
        <v>2</v>
      </c>
      <c r="V2308" s="89">
        <f t="shared" si="824"/>
        <v>0</v>
      </c>
      <c r="W2308" s="220" t="s">
        <v>2395</v>
      </c>
      <c r="X2308" s="221" t="s">
        <v>2412</v>
      </c>
      <c r="Y2308" s="222" t="s">
        <v>2413</v>
      </c>
      <c r="Z2308" s="199"/>
      <c r="AA2308" s="218"/>
      <c r="AB2308" s="223">
        <v>0</v>
      </c>
      <c r="AC2308" s="224" t="s">
        <v>40</v>
      </c>
      <c r="AD2308" s="225">
        <f t="shared" si="830"/>
        <v>111</v>
      </c>
      <c r="AE2308" s="226">
        <f>CEILING(AD2308+AD2308*'[1]Nastavení cen'!$J$17,1)</f>
        <v>163</v>
      </c>
      <c r="AF2308" s="226">
        <f t="shared" si="831"/>
        <v>0</v>
      </c>
      <c r="AG2308" s="241">
        <f>CEILING(AX2308+(AX2308*'[1]Nastavení cen'!$G$17),1)</f>
        <v>180</v>
      </c>
      <c r="AH2308" s="242">
        <f>CEILING(AG2308*'[1]Nastavení cen'!$K$17,1)+AG2308</f>
        <v>234</v>
      </c>
      <c r="AI2308" s="242">
        <f t="shared" ref="AI2308:AI2309" si="853">(AB2308*AH2308)</f>
        <v>0</v>
      </c>
      <c r="AJ2308" s="228">
        <f t="shared" si="832"/>
        <v>397</v>
      </c>
      <c r="AK2308" s="218"/>
      <c r="AL2308" s="229">
        <f t="shared" si="833"/>
        <v>0</v>
      </c>
      <c r="AM2308" s="204"/>
      <c r="AN2308" s="230">
        <v>0.8</v>
      </c>
      <c r="AO2308" s="231">
        <f t="shared" ref="AO2308:AO2309" si="854">AB2308*AN2308</f>
        <v>0</v>
      </c>
      <c r="AP2308" s="232">
        <v>0.05</v>
      </c>
      <c r="AQ2308" s="233" t="s">
        <v>41</v>
      </c>
      <c r="AR2308" s="234">
        <f t="shared" ref="AR2308:AR2309" si="855">AO2308*AP2308</f>
        <v>0</v>
      </c>
      <c r="AS2308" s="235"/>
      <c r="AT2308" s="236"/>
      <c r="AU2308" s="237"/>
      <c r="AV2308" s="238" t="s">
        <v>156</v>
      </c>
      <c r="AW2308" s="239">
        <f>'[1]Nastavení cen'!$H$17</f>
        <v>390</v>
      </c>
      <c r="AX2308" s="240">
        <v>180</v>
      </c>
    </row>
    <row r="2309" spans="1:50" ht="17.25" hidden="1" customHeight="1" x14ac:dyDescent="0.3">
      <c r="A2309" s="213"/>
      <c r="B2309" s="214"/>
      <c r="C2309" s="215"/>
      <c r="D2309" s="186"/>
      <c r="E2309" s="184"/>
      <c r="F2309" s="185"/>
      <c r="G2309" s="186"/>
      <c r="H2309" s="186"/>
      <c r="I2309" s="187"/>
      <c r="J2309" s="188"/>
      <c r="K2309" s="216"/>
      <c r="L2309" s="186"/>
      <c r="M2309" s="186"/>
      <c r="N2309" s="187"/>
      <c r="O2309" s="191"/>
      <c r="P2309" s="488" t="s">
        <v>2383</v>
      </c>
      <c r="Q2309" s="218"/>
      <c r="R2309" s="219">
        <f t="shared" si="828"/>
        <v>0</v>
      </c>
      <c r="S2309" s="219">
        <f t="shared" si="829"/>
        <v>7</v>
      </c>
      <c r="T2309" s="195"/>
      <c r="U2309" s="196">
        <v>5</v>
      </c>
      <c r="V2309" s="89">
        <f t="shared" si="824"/>
        <v>0</v>
      </c>
      <c r="W2309" s="220" t="s">
        <v>2395</v>
      </c>
      <c r="X2309" s="221" t="s">
        <v>2412</v>
      </c>
      <c r="Y2309" s="222" t="s">
        <v>2414</v>
      </c>
      <c r="Z2309" s="199"/>
      <c r="AA2309" s="218"/>
      <c r="AB2309" s="223">
        <v>0</v>
      </c>
      <c r="AC2309" s="224" t="s">
        <v>40</v>
      </c>
      <c r="AD2309" s="225">
        <f t="shared" si="830"/>
        <v>111</v>
      </c>
      <c r="AE2309" s="226">
        <f>CEILING(AD2309+AD2309*'[1]Nastavení cen'!$J$17,1)</f>
        <v>163</v>
      </c>
      <c r="AF2309" s="226">
        <f t="shared" si="831"/>
        <v>0</v>
      </c>
      <c r="AG2309" s="227">
        <f>CEILING(AX2309+(AX2309*'[1]Nastavení cen'!$G$17),1)</f>
        <v>180</v>
      </c>
      <c r="AH2309" s="227">
        <f>CEILING(AG2309*'[1]Nastavení cen'!$K$17,1)+AG2309</f>
        <v>234</v>
      </c>
      <c r="AI2309" s="227">
        <f t="shared" si="853"/>
        <v>0</v>
      </c>
      <c r="AJ2309" s="228">
        <f t="shared" si="832"/>
        <v>397</v>
      </c>
      <c r="AK2309" s="218"/>
      <c r="AL2309" s="229">
        <f t="shared" si="833"/>
        <v>0</v>
      </c>
      <c r="AM2309" s="204"/>
      <c r="AN2309" s="230">
        <v>0.8</v>
      </c>
      <c r="AO2309" s="231">
        <f t="shared" si="854"/>
        <v>0</v>
      </c>
      <c r="AP2309" s="232">
        <v>0.05</v>
      </c>
      <c r="AQ2309" s="233" t="s">
        <v>41</v>
      </c>
      <c r="AR2309" s="234">
        <f t="shared" si="855"/>
        <v>0</v>
      </c>
      <c r="AS2309" s="235"/>
      <c r="AT2309" s="236"/>
      <c r="AU2309" s="237"/>
      <c r="AV2309" s="238" t="s">
        <v>156</v>
      </c>
      <c r="AW2309" s="239">
        <f>'[1]Nastavení cen'!$H$17</f>
        <v>390</v>
      </c>
      <c r="AX2309" s="240">
        <v>180</v>
      </c>
    </row>
    <row r="2310" spans="1:50" ht="17.25" hidden="1" customHeight="1" x14ac:dyDescent="0.3">
      <c r="A2310" s="213"/>
      <c r="B2310" s="214"/>
      <c r="C2310" s="215"/>
      <c r="D2310" s="186"/>
      <c r="E2310" s="184"/>
      <c r="F2310" s="185"/>
      <c r="G2310" s="186"/>
      <c r="H2310" s="186"/>
      <c r="I2310" s="187"/>
      <c r="J2310" s="188"/>
      <c r="K2310" s="216"/>
      <c r="L2310" s="186"/>
      <c r="M2310" s="186"/>
      <c r="N2310" s="187"/>
      <c r="O2310" s="191"/>
      <c r="P2310" s="488" t="s">
        <v>2383</v>
      </c>
      <c r="Q2310" s="218"/>
      <c r="R2310" s="219">
        <f t="shared" si="828"/>
        <v>0</v>
      </c>
      <c r="S2310" s="219">
        <f t="shared" si="829"/>
        <v>7</v>
      </c>
      <c r="T2310" s="195"/>
      <c r="U2310" s="196">
        <v>4</v>
      </c>
      <c r="V2310" s="89">
        <f t="shared" si="824"/>
        <v>0</v>
      </c>
      <c r="W2310" s="220" t="s">
        <v>2395</v>
      </c>
      <c r="X2310" s="221" t="s">
        <v>2412</v>
      </c>
      <c r="Y2310" s="222" t="s">
        <v>43</v>
      </c>
      <c r="Z2310" s="199"/>
      <c r="AA2310" s="218"/>
      <c r="AB2310" s="223">
        <v>0</v>
      </c>
      <c r="AC2310" s="224" t="s">
        <v>40</v>
      </c>
      <c r="AD2310" s="225">
        <f t="shared" si="830"/>
        <v>111</v>
      </c>
      <c r="AE2310" s="226">
        <f>CEILING(AD2310+AD2310*'[1]Nastavení cen'!$J$17,1)</f>
        <v>163</v>
      </c>
      <c r="AF2310" s="226">
        <f t="shared" si="831"/>
        <v>0</v>
      </c>
      <c r="AG2310" s="241"/>
      <c r="AH2310" s="242"/>
      <c r="AI2310" s="242"/>
      <c r="AJ2310" s="228">
        <f t="shared" si="832"/>
        <v>163</v>
      </c>
      <c r="AK2310" s="218"/>
      <c r="AL2310" s="229">
        <f t="shared" si="833"/>
        <v>0</v>
      </c>
      <c r="AM2310" s="204"/>
      <c r="AN2310" s="230" t="s">
        <v>41</v>
      </c>
      <c r="AO2310" s="231" t="s">
        <v>41</v>
      </c>
      <c r="AP2310" s="245" t="s">
        <v>41</v>
      </c>
      <c r="AQ2310" s="233" t="s">
        <v>41</v>
      </c>
      <c r="AR2310" s="234" t="s">
        <v>41</v>
      </c>
      <c r="AS2310" s="235"/>
      <c r="AT2310" s="236"/>
      <c r="AU2310" s="237"/>
      <c r="AV2310" s="238" t="s">
        <v>156</v>
      </c>
      <c r="AW2310" s="239">
        <f>'[1]Nastavení cen'!$H$17</f>
        <v>390</v>
      </c>
      <c r="AX2310" s="240"/>
    </row>
    <row r="2311" spans="1:50" ht="17.25" hidden="1" customHeight="1" x14ac:dyDescent="0.3">
      <c r="A2311" s="213"/>
      <c r="B2311" s="214"/>
      <c r="C2311" s="215"/>
      <c r="D2311" s="186"/>
      <c r="E2311" s="184"/>
      <c r="F2311" s="185"/>
      <c r="G2311" s="186"/>
      <c r="H2311" s="186"/>
      <c r="I2311" s="187"/>
      <c r="J2311" s="188"/>
      <c r="K2311" s="216"/>
      <c r="L2311" s="186"/>
      <c r="M2311" s="186"/>
      <c r="N2311" s="187"/>
      <c r="O2311" s="191"/>
      <c r="P2311" s="488" t="s">
        <v>2383</v>
      </c>
      <c r="Q2311" s="218"/>
      <c r="R2311" s="219">
        <f t="shared" si="828"/>
        <v>0</v>
      </c>
      <c r="S2311" s="219">
        <f t="shared" si="829"/>
        <v>7</v>
      </c>
      <c r="T2311" s="195"/>
      <c r="U2311" s="196">
        <v>2</v>
      </c>
      <c r="V2311" s="89">
        <f t="shared" si="824"/>
        <v>0</v>
      </c>
      <c r="W2311" s="220" t="s">
        <v>2395</v>
      </c>
      <c r="X2311" s="221" t="s">
        <v>2415</v>
      </c>
      <c r="Y2311" s="222" t="s">
        <v>2416</v>
      </c>
      <c r="Z2311" s="199"/>
      <c r="AA2311" s="218"/>
      <c r="AB2311" s="223">
        <v>0</v>
      </c>
      <c r="AC2311" s="224" t="s">
        <v>40</v>
      </c>
      <c r="AD2311" s="225">
        <f t="shared" si="830"/>
        <v>65</v>
      </c>
      <c r="AE2311" s="226">
        <f>CEILING(AD2311+AD2311*'[1]Nastavení cen'!$J$17,1)</f>
        <v>95</v>
      </c>
      <c r="AF2311" s="226">
        <f t="shared" si="831"/>
        <v>0</v>
      </c>
      <c r="AG2311" s="241">
        <f>CEILING(AX2311+(AX2311*'[1]Nastavení cen'!$G$17),1)</f>
        <v>50</v>
      </c>
      <c r="AH2311" s="242">
        <f>CEILING(AG2311*'[1]Nastavení cen'!$K$17,1)+AG2311</f>
        <v>65</v>
      </c>
      <c r="AI2311" s="242">
        <f t="shared" ref="AI2311:AI2312" si="856">(AB2311*AH2311)</f>
        <v>0</v>
      </c>
      <c r="AJ2311" s="228">
        <f t="shared" si="832"/>
        <v>160</v>
      </c>
      <c r="AK2311" s="218"/>
      <c r="AL2311" s="229">
        <f t="shared" si="833"/>
        <v>0</v>
      </c>
      <c r="AM2311" s="204"/>
      <c r="AN2311" s="230">
        <v>0.25</v>
      </c>
      <c r="AO2311" s="231">
        <f t="shared" ref="AO2311:AO2312" si="857">AB2311*AN2311</f>
        <v>0</v>
      </c>
      <c r="AP2311" s="232">
        <v>0.05</v>
      </c>
      <c r="AQ2311" s="233" t="s">
        <v>41</v>
      </c>
      <c r="AR2311" s="234">
        <f t="shared" ref="AR2311:AR2312" si="858">AO2311*AP2311</f>
        <v>0</v>
      </c>
      <c r="AS2311" s="235"/>
      <c r="AT2311" s="236"/>
      <c r="AU2311" s="237"/>
      <c r="AV2311" s="238" t="s">
        <v>1559</v>
      </c>
      <c r="AW2311" s="239">
        <f>'[1]Nastavení cen'!$H$17</f>
        <v>390</v>
      </c>
      <c r="AX2311" s="240">
        <v>50</v>
      </c>
    </row>
    <row r="2312" spans="1:50" ht="17.25" hidden="1" customHeight="1" x14ac:dyDescent="0.3">
      <c r="A2312" s="213"/>
      <c r="B2312" s="214"/>
      <c r="C2312" s="215"/>
      <c r="D2312" s="186"/>
      <c r="E2312" s="184"/>
      <c r="F2312" s="185"/>
      <c r="G2312" s="186"/>
      <c r="H2312" s="186"/>
      <c r="I2312" s="187"/>
      <c r="J2312" s="188"/>
      <c r="K2312" s="216"/>
      <c r="L2312" s="186"/>
      <c r="M2312" s="186"/>
      <c r="N2312" s="187"/>
      <c r="O2312" s="191"/>
      <c r="P2312" s="488" t="s">
        <v>2383</v>
      </c>
      <c r="Q2312" s="218"/>
      <c r="R2312" s="219">
        <f t="shared" si="828"/>
        <v>0</v>
      </c>
      <c r="S2312" s="219">
        <f t="shared" si="829"/>
        <v>7</v>
      </c>
      <c r="T2312" s="195"/>
      <c r="U2312" s="196">
        <v>5</v>
      </c>
      <c r="V2312" s="89">
        <f t="shared" si="824"/>
        <v>0</v>
      </c>
      <c r="W2312" s="220" t="s">
        <v>2395</v>
      </c>
      <c r="X2312" s="221" t="s">
        <v>2415</v>
      </c>
      <c r="Y2312" s="222" t="s">
        <v>2417</v>
      </c>
      <c r="Z2312" s="199"/>
      <c r="AA2312" s="218"/>
      <c r="AB2312" s="223">
        <v>0</v>
      </c>
      <c r="AC2312" s="224" t="s">
        <v>40</v>
      </c>
      <c r="AD2312" s="225">
        <f t="shared" si="830"/>
        <v>65</v>
      </c>
      <c r="AE2312" s="226">
        <f>CEILING(AD2312+AD2312*'[1]Nastavení cen'!$J$17,1)</f>
        <v>95</v>
      </c>
      <c r="AF2312" s="226">
        <f t="shared" si="831"/>
        <v>0</v>
      </c>
      <c r="AG2312" s="227">
        <f>CEILING(AX2312+(AX2312*'[1]Nastavení cen'!$G$17),1)</f>
        <v>50</v>
      </c>
      <c r="AH2312" s="227">
        <f>CEILING(AG2312*'[1]Nastavení cen'!$K$17,1)+AG2312</f>
        <v>65</v>
      </c>
      <c r="AI2312" s="227">
        <f t="shared" si="856"/>
        <v>0</v>
      </c>
      <c r="AJ2312" s="228">
        <f t="shared" si="832"/>
        <v>160</v>
      </c>
      <c r="AK2312" s="218"/>
      <c r="AL2312" s="229">
        <f t="shared" si="833"/>
        <v>0</v>
      </c>
      <c r="AM2312" s="204"/>
      <c r="AN2312" s="230">
        <v>0.25</v>
      </c>
      <c r="AO2312" s="231">
        <f t="shared" si="857"/>
        <v>0</v>
      </c>
      <c r="AP2312" s="232">
        <v>0.05</v>
      </c>
      <c r="AQ2312" s="233" t="s">
        <v>41</v>
      </c>
      <c r="AR2312" s="234">
        <f t="shared" si="858"/>
        <v>0</v>
      </c>
      <c r="AS2312" s="235"/>
      <c r="AT2312" s="236"/>
      <c r="AU2312" s="237"/>
      <c r="AV2312" s="238" t="s">
        <v>1559</v>
      </c>
      <c r="AW2312" s="239">
        <f>'[1]Nastavení cen'!$H$17</f>
        <v>390</v>
      </c>
      <c r="AX2312" s="240">
        <v>50</v>
      </c>
    </row>
    <row r="2313" spans="1:50" ht="17.25" hidden="1" customHeight="1" x14ac:dyDescent="0.3">
      <c r="A2313" s="213"/>
      <c r="B2313" s="214"/>
      <c r="C2313" s="215"/>
      <c r="D2313" s="186"/>
      <c r="E2313" s="184"/>
      <c r="F2313" s="185"/>
      <c r="G2313" s="186"/>
      <c r="H2313" s="186"/>
      <c r="I2313" s="187"/>
      <c r="J2313" s="188"/>
      <c r="K2313" s="216"/>
      <c r="L2313" s="186"/>
      <c r="M2313" s="186"/>
      <c r="N2313" s="187"/>
      <c r="O2313" s="191"/>
      <c r="P2313" s="488" t="s">
        <v>2383</v>
      </c>
      <c r="Q2313" s="218"/>
      <c r="R2313" s="219">
        <f t="shared" si="828"/>
        <v>0</v>
      </c>
      <c r="S2313" s="219">
        <f t="shared" si="829"/>
        <v>7</v>
      </c>
      <c r="T2313" s="195"/>
      <c r="U2313" s="196">
        <v>4</v>
      </c>
      <c r="V2313" s="89">
        <f t="shared" si="824"/>
        <v>0</v>
      </c>
      <c r="W2313" s="220" t="s">
        <v>2395</v>
      </c>
      <c r="X2313" s="221" t="s">
        <v>2415</v>
      </c>
      <c r="Y2313" s="222" t="s">
        <v>43</v>
      </c>
      <c r="Z2313" s="199"/>
      <c r="AA2313" s="218"/>
      <c r="AB2313" s="223">
        <v>0</v>
      </c>
      <c r="AC2313" s="224" t="s">
        <v>40</v>
      </c>
      <c r="AD2313" s="225">
        <f t="shared" si="830"/>
        <v>65</v>
      </c>
      <c r="AE2313" s="226">
        <f>CEILING(AD2313+AD2313*'[1]Nastavení cen'!$J$17,1)</f>
        <v>95</v>
      </c>
      <c r="AF2313" s="226">
        <f t="shared" si="831"/>
        <v>0</v>
      </c>
      <c r="AG2313" s="241"/>
      <c r="AH2313" s="242"/>
      <c r="AI2313" s="242"/>
      <c r="AJ2313" s="228">
        <f t="shared" si="832"/>
        <v>95</v>
      </c>
      <c r="AK2313" s="218"/>
      <c r="AL2313" s="229">
        <f t="shared" si="833"/>
        <v>0</v>
      </c>
      <c r="AM2313" s="204"/>
      <c r="AN2313" s="230" t="s">
        <v>41</v>
      </c>
      <c r="AO2313" s="231" t="s">
        <v>41</v>
      </c>
      <c r="AP2313" s="245" t="s">
        <v>41</v>
      </c>
      <c r="AQ2313" s="233" t="s">
        <v>41</v>
      </c>
      <c r="AR2313" s="234" t="s">
        <v>41</v>
      </c>
      <c r="AS2313" s="235"/>
      <c r="AT2313" s="236"/>
      <c r="AU2313" s="237"/>
      <c r="AV2313" s="238" t="s">
        <v>1559</v>
      </c>
      <c r="AW2313" s="239">
        <f>'[1]Nastavení cen'!$H$17</f>
        <v>390</v>
      </c>
      <c r="AX2313" s="240"/>
    </row>
    <row r="2314" spans="1:50" ht="17.25" hidden="1" customHeight="1" x14ac:dyDescent="0.3">
      <c r="A2314" s="213"/>
      <c r="B2314" s="214"/>
      <c r="C2314" s="215"/>
      <c r="D2314" s="186"/>
      <c r="E2314" s="184"/>
      <c r="F2314" s="185"/>
      <c r="G2314" s="186"/>
      <c r="H2314" s="186"/>
      <c r="I2314" s="187"/>
      <c r="J2314" s="188"/>
      <c r="K2314" s="216"/>
      <c r="L2314" s="186"/>
      <c r="M2314" s="186"/>
      <c r="N2314" s="187"/>
      <c r="O2314" s="191"/>
      <c r="P2314" s="488" t="s">
        <v>2383</v>
      </c>
      <c r="Q2314" s="218"/>
      <c r="R2314" s="219">
        <f t="shared" si="828"/>
        <v>0</v>
      </c>
      <c r="S2314" s="219">
        <f t="shared" si="829"/>
        <v>7</v>
      </c>
      <c r="T2314" s="195"/>
      <c r="U2314" s="196">
        <v>2</v>
      </c>
      <c r="V2314" s="89">
        <f t="shared" si="824"/>
        <v>0</v>
      </c>
      <c r="W2314" s="220" t="s">
        <v>2395</v>
      </c>
      <c r="X2314" s="221" t="s">
        <v>2418</v>
      </c>
      <c r="Y2314" s="222" t="s">
        <v>2419</v>
      </c>
      <c r="Z2314" s="199"/>
      <c r="AA2314" s="218"/>
      <c r="AB2314" s="223">
        <v>0</v>
      </c>
      <c r="AC2314" s="224" t="s">
        <v>40</v>
      </c>
      <c r="AD2314" s="225">
        <f t="shared" si="830"/>
        <v>65</v>
      </c>
      <c r="AE2314" s="226">
        <f>CEILING(AD2314+AD2314*'[1]Nastavení cen'!$J$17,1)</f>
        <v>95</v>
      </c>
      <c r="AF2314" s="226">
        <f t="shared" si="831"/>
        <v>0</v>
      </c>
      <c r="AG2314" s="241">
        <f>CEILING(AX2314+(AX2314*'[1]Nastavení cen'!$G$17),1)</f>
        <v>50</v>
      </c>
      <c r="AH2314" s="242">
        <f>CEILING(AG2314*'[1]Nastavení cen'!$K$17,1)+AG2314</f>
        <v>65</v>
      </c>
      <c r="AI2314" s="242">
        <f t="shared" ref="AI2314:AI2315" si="859">(AB2314*AH2314)</f>
        <v>0</v>
      </c>
      <c r="AJ2314" s="228">
        <f t="shared" si="832"/>
        <v>160</v>
      </c>
      <c r="AK2314" s="218"/>
      <c r="AL2314" s="229">
        <f t="shared" si="833"/>
        <v>0</v>
      </c>
      <c r="AM2314" s="204"/>
      <c r="AN2314" s="230">
        <v>0.25</v>
      </c>
      <c r="AO2314" s="231">
        <f t="shared" ref="AO2314:AO2315" si="860">AB2314*AN2314</f>
        <v>0</v>
      </c>
      <c r="AP2314" s="232">
        <v>0.05</v>
      </c>
      <c r="AQ2314" s="233" t="s">
        <v>41</v>
      </c>
      <c r="AR2314" s="234">
        <f t="shared" ref="AR2314:AR2315" si="861">AO2314*AP2314</f>
        <v>0</v>
      </c>
      <c r="AS2314" s="235"/>
      <c r="AT2314" s="236"/>
      <c r="AU2314" s="237"/>
      <c r="AV2314" s="238" t="s">
        <v>1559</v>
      </c>
      <c r="AW2314" s="239">
        <f>'[1]Nastavení cen'!$H$17</f>
        <v>390</v>
      </c>
      <c r="AX2314" s="240">
        <v>50</v>
      </c>
    </row>
    <row r="2315" spans="1:50" ht="17.25" hidden="1" customHeight="1" x14ac:dyDescent="0.3">
      <c r="A2315" s="213"/>
      <c r="B2315" s="214"/>
      <c r="C2315" s="215"/>
      <c r="D2315" s="186"/>
      <c r="E2315" s="184"/>
      <c r="F2315" s="185"/>
      <c r="G2315" s="186"/>
      <c r="H2315" s="186"/>
      <c r="I2315" s="187"/>
      <c r="J2315" s="188"/>
      <c r="K2315" s="216"/>
      <c r="L2315" s="186"/>
      <c r="M2315" s="186"/>
      <c r="N2315" s="187"/>
      <c r="O2315" s="191"/>
      <c r="P2315" s="488" t="s">
        <v>2383</v>
      </c>
      <c r="Q2315" s="218"/>
      <c r="R2315" s="219">
        <f t="shared" si="828"/>
        <v>0</v>
      </c>
      <c r="S2315" s="219">
        <f t="shared" si="829"/>
        <v>7</v>
      </c>
      <c r="T2315" s="195"/>
      <c r="U2315" s="196">
        <v>5</v>
      </c>
      <c r="V2315" s="89">
        <f t="shared" si="824"/>
        <v>0</v>
      </c>
      <c r="W2315" s="220" t="s">
        <v>2395</v>
      </c>
      <c r="X2315" s="221" t="s">
        <v>2418</v>
      </c>
      <c r="Y2315" s="222" t="s">
        <v>2420</v>
      </c>
      <c r="Z2315" s="199"/>
      <c r="AA2315" s="218"/>
      <c r="AB2315" s="223">
        <v>0</v>
      </c>
      <c r="AC2315" s="224" t="s">
        <v>40</v>
      </c>
      <c r="AD2315" s="225">
        <f t="shared" si="830"/>
        <v>65</v>
      </c>
      <c r="AE2315" s="226">
        <f>CEILING(AD2315+AD2315*'[1]Nastavení cen'!$J$17,1)</f>
        <v>95</v>
      </c>
      <c r="AF2315" s="226">
        <f t="shared" si="831"/>
        <v>0</v>
      </c>
      <c r="AG2315" s="227">
        <f>CEILING(AX2315+(AX2315*'[1]Nastavení cen'!$G$17),1)</f>
        <v>50</v>
      </c>
      <c r="AH2315" s="227">
        <f>CEILING(AG2315*'[1]Nastavení cen'!$K$17,1)+AG2315</f>
        <v>65</v>
      </c>
      <c r="AI2315" s="227">
        <f t="shared" si="859"/>
        <v>0</v>
      </c>
      <c r="AJ2315" s="228">
        <f t="shared" si="832"/>
        <v>160</v>
      </c>
      <c r="AK2315" s="218"/>
      <c r="AL2315" s="229">
        <f t="shared" si="833"/>
        <v>0</v>
      </c>
      <c r="AM2315" s="204"/>
      <c r="AN2315" s="230">
        <v>0.25</v>
      </c>
      <c r="AO2315" s="231">
        <f t="shared" si="860"/>
        <v>0</v>
      </c>
      <c r="AP2315" s="232">
        <v>0.05</v>
      </c>
      <c r="AQ2315" s="233" t="s">
        <v>41</v>
      </c>
      <c r="AR2315" s="234">
        <f t="shared" si="861"/>
        <v>0</v>
      </c>
      <c r="AS2315" s="235"/>
      <c r="AT2315" s="236"/>
      <c r="AU2315" s="237"/>
      <c r="AV2315" s="238" t="s">
        <v>1559</v>
      </c>
      <c r="AW2315" s="239">
        <f>'[1]Nastavení cen'!$H$17</f>
        <v>390</v>
      </c>
      <c r="AX2315" s="240">
        <v>50</v>
      </c>
    </row>
    <row r="2316" spans="1:50" ht="17.25" hidden="1" customHeight="1" x14ac:dyDescent="0.3">
      <c r="A2316" s="213"/>
      <c r="B2316" s="214"/>
      <c r="C2316" s="215"/>
      <c r="D2316" s="186"/>
      <c r="E2316" s="184"/>
      <c r="F2316" s="185"/>
      <c r="G2316" s="186"/>
      <c r="H2316" s="186"/>
      <c r="I2316" s="187"/>
      <c r="J2316" s="188"/>
      <c r="K2316" s="216"/>
      <c r="L2316" s="186"/>
      <c r="M2316" s="186"/>
      <c r="N2316" s="187"/>
      <c r="O2316" s="191"/>
      <c r="P2316" s="488" t="s">
        <v>2383</v>
      </c>
      <c r="Q2316" s="218"/>
      <c r="R2316" s="219">
        <f t="shared" si="828"/>
        <v>0</v>
      </c>
      <c r="S2316" s="219">
        <f t="shared" si="829"/>
        <v>7</v>
      </c>
      <c r="T2316" s="195"/>
      <c r="U2316" s="196">
        <v>4</v>
      </c>
      <c r="V2316" s="89">
        <f t="shared" si="824"/>
        <v>0</v>
      </c>
      <c r="W2316" s="220" t="s">
        <v>2395</v>
      </c>
      <c r="X2316" s="221" t="s">
        <v>2418</v>
      </c>
      <c r="Y2316" s="222" t="s">
        <v>43</v>
      </c>
      <c r="Z2316" s="199"/>
      <c r="AA2316" s="218"/>
      <c r="AB2316" s="223">
        <v>0</v>
      </c>
      <c r="AC2316" s="224" t="s">
        <v>40</v>
      </c>
      <c r="AD2316" s="225">
        <f t="shared" si="830"/>
        <v>65</v>
      </c>
      <c r="AE2316" s="226">
        <f>CEILING(AD2316+AD2316*'[1]Nastavení cen'!$J$17,1)</f>
        <v>95</v>
      </c>
      <c r="AF2316" s="226">
        <f t="shared" si="831"/>
        <v>0</v>
      </c>
      <c r="AG2316" s="241"/>
      <c r="AH2316" s="242"/>
      <c r="AI2316" s="242"/>
      <c r="AJ2316" s="228">
        <f t="shared" si="832"/>
        <v>95</v>
      </c>
      <c r="AK2316" s="218"/>
      <c r="AL2316" s="229">
        <f t="shared" si="833"/>
        <v>0</v>
      </c>
      <c r="AM2316" s="204"/>
      <c r="AN2316" s="230" t="s">
        <v>41</v>
      </c>
      <c r="AO2316" s="231" t="s">
        <v>41</v>
      </c>
      <c r="AP2316" s="245" t="s">
        <v>41</v>
      </c>
      <c r="AQ2316" s="233" t="s">
        <v>41</v>
      </c>
      <c r="AR2316" s="234" t="s">
        <v>41</v>
      </c>
      <c r="AS2316" s="235"/>
      <c r="AT2316" s="236"/>
      <c r="AU2316" s="237"/>
      <c r="AV2316" s="238" t="s">
        <v>1559</v>
      </c>
      <c r="AW2316" s="239">
        <f>'[1]Nastavení cen'!$H$17</f>
        <v>390</v>
      </c>
      <c r="AX2316" s="240"/>
    </row>
    <row r="2317" spans="1:50" ht="17.25" hidden="1" customHeight="1" x14ac:dyDescent="0.3">
      <c r="A2317" s="213"/>
      <c r="B2317" s="214"/>
      <c r="C2317" s="215"/>
      <c r="D2317" s="186"/>
      <c r="E2317" s="184"/>
      <c r="F2317" s="185"/>
      <c r="G2317" s="186"/>
      <c r="H2317" s="186"/>
      <c r="I2317" s="187"/>
      <c r="J2317" s="188"/>
      <c r="K2317" s="216"/>
      <c r="L2317" s="186"/>
      <c r="M2317" s="186"/>
      <c r="N2317" s="187"/>
      <c r="O2317" s="191"/>
      <c r="P2317" s="488" t="s">
        <v>2383</v>
      </c>
      <c r="Q2317" s="218"/>
      <c r="R2317" s="219">
        <f t="shared" si="828"/>
        <v>0</v>
      </c>
      <c r="S2317" s="219">
        <f t="shared" si="829"/>
        <v>7</v>
      </c>
      <c r="T2317" s="195"/>
      <c r="U2317" s="196">
        <v>2</v>
      </c>
      <c r="V2317" s="89">
        <f t="shared" si="824"/>
        <v>0</v>
      </c>
      <c r="W2317" s="220" t="s">
        <v>2395</v>
      </c>
      <c r="X2317" s="221" t="s">
        <v>2421</v>
      </c>
      <c r="Y2317" s="222" t="s">
        <v>2422</v>
      </c>
      <c r="Z2317" s="199"/>
      <c r="AA2317" s="218"/>
      <c r="AB2317" s="223">
        <v>0</v>
      </c>
      <c r="AC2317" s="224" t="s">
        <v>40</v>
      </c>
      <c r="AD2317" s="225">
        <f t="shared" si="830"/>
        <v>65</v>
      </c>
      <c r="AE2317" s="226">
        <f>CEILING(AD2317+AD2317*'[1]Nastavení cen'!$J$17,1)</f>
        <v>95</v>
      </c>
      <c r="AF2317" s="226">
        <f t="shared" si="831"/>
        <v>0</v>
      </c>
      <c r="AG2317" s="241">
        <f>CEILING(AX2317+(AX2317*'[1]Nastavení cen'!$G$17),1)</f>
        <v>100</v>
      </c>
      <c r="AH2317" s="242">
        <f>CEILING(AG2317*'[1]Nastavení cen'!$K$17,1)+AG2317</f>
        <v>130</v>
      </c>
      <c r="AI2317" s="242">
        <f t="shared" ref="AI2317:AI2318" si="862">(AB2317*AH2317)</f>
        <v>0</v>
      </c>
      <c r="AJ2317" s="228">
        <f t="shared" si="832"/>
        <v>225</v>
      </c>
      <c r="AK2317" s="218"/>
      <c r="AL2317" s="229">
        <f t="shared" si="833"/>
        <v>0</v>
      </c>
      <c r="AM2317" s="204"/>
      <c r="AN2317" s="230">
        <v>0.3</v>
      </c>
      <c r="AO2317" s="231">
        <f t="shared" ref="AO2317:AO2318" si="863">AB2317*AN2317</f>
        <v>0</v>
      </c>
      <c r="AP2317" s="232">
        <v>0.05</v>
      </c>
      <c r="AQ2317" s="233" t="s">
        <v>41</v>
      </c>
      <c r="AR2317" s="234">
        <f t="shared" ref="AR2317:AR2318" si="864">AO2317*AP2317</f>
        <v>0</v>
      </c>
      <c r="AS2317" s="235"/>
      <c r="AT2317" s="236"/>
      <c r="AU2317" s="237"/>
      <c r="AV2317" s="238" t="s">
        <v>1559</v>
      </c>
      <c r="AW2317" s="239">
        <f>'[1]Nastavení cen'!$H$17</f>
        <v>390</v>
      </c>
      <c r="AX2317" s="240">
        <v>100</v>
      </c>
    </row>
    <row r="2318" spans="1:50" ht="17.25" hidden="1" customHeight="1" x14ac:dyDescent="0.3">
      <c r="A2318" s="213"/>
      <c r="B2318" s="214"/>
      <c r="C2318" s="215"/>
      <c r="D2318" s="186"/>
      <c r="E2318" s="184"/>
      <c r="F2318" s="185"/>
      <c r="G2318" s="186"/>
      <c r="H2318" s="186"/>
      <c r="I2318" s="187"/>
      <c r="J2318" s="188"/>
      <c r="K2318" s="216"/>
      <c r="L2318" s="186"/>
      <c r="M2318" s="186"/>
      <c r="N2318" s="187"/>
      <c r="O2318" s="191"/>
      <c r="P2318" s="488" t="s">
        <v>2383</v>
      </c>
      <c r="Q2318" s="218"/>
      <c r="R2318" s="219">
        <f t="shared" si="828"/>
        <v>0</v>
      </c>
      <c r="S2318" s="219">
        <f t="shared" si="829"/>
        <v>7</v>
      </c>
      <c r="T2318" s="195"/>
      <c r="U2318" s="196">
        <v>5</v>
      </c>
      <c r="V2318" s="89">
        <f t="shared" si="824"/>
        <v>0</v>
      </c>
      <c r="W2318" s="220" t="s">
        <v>2395</v>
      </c>
      <c r="X2318" s="221" t="s">
        <v>2421</v>
      </c>
      <c r="Y2318" s="222" t="s">
        <v>2423</v>
      </c>
      <c r="Z2318" s="199"/>
      <c r="AA2318" s="218"/>
      <c r="AB2318" s="223">
        <v>0</v>
      </c>
      <c r="AC2318" s="224" t="s">
        <v>40</v>
      </c>
      <c r="AD2318" s="225">
        <f t="shared" si="830"/>
        <v>65</v>
      </c>
      <c r="AE2318" s="226">
        <f>CEILING(AD2318+AD2318*'[1]Nastavení cen'!$J$17,1)</f>
        <v>95</v>
      </c>
      <c r="AF2318" s="226">
        <f t="shared" si="831"/>
        <v>0</v>
      </c>
      <c r="AG2318" s="227">
        <f>CEILING(AX2318+(AX2318*'[1]Nastavení cen'!$G$17),1)</f>
        <v>100</v>
      </c>
      <c r="AH2318" s="227">
        <f>CEILING(AG2318*'[1]Nastavení cen'!$K$17,1)+AG2318</f>
        <v>130</v>
      </c>
      <c r="AI2318" s="227">
        <f t="shared" si="862"/>
        <v>0</v>
      </c>
      <c r="AJ2318" s="228">
        <f t="shared" si="832"/>
        <v>225</v>
      </c>
      <c r="AK2318" s="218"/>
      <c r="AL2318" s="229">
        <f t="shared" si="833"/>
        <v>0</v>
      </c>
      <c r="AM2318" s="204"/>
      <c r="AN2318" s="230">
        <v>0.3</v>
      </c>
      <c r="AO2318" s="231">
        <f t="shared" si="863"/>
        <v>0</v>
      </c>
      <c r="AP2318" s="232">
        <v>0.05</v>
      </c>
      <c r="AQ2318" s="233" t="s">
        <v>41</v>
      </c>
      <c r="AR2318" s="234">
        <f t="shared" si="864"/>
        <v>0</v>
      </c>
      <c r="AS2318" s="235"/>
      <c r="AT2318" s="236"/>
      <c r="AU2318" s="237"/>
      <c r="AV2318" s="238" t="s">
        <v>1559</v>
      </c>
      <c r="AW2318" s="239">
        <f>'[1]Nastavení cen'!$H$17</f>
        <v>390</v>
      </c>
      <c r="AX2318" s="240">
        <v>100</v>
      </c>
    </row>
    <row r="2319" spans="1:50" ht="17.25" hidden="1" customHeight="1" x14ac:dyDescent="0.3">
      <c r="A2319" s="213"/>
      <c r="B2319" s="214"/>
      <c r="C2319" s="215"/>
      <c r="D2319" s="186"/>
      <c r="E2319" s="184"/>
      <c r="F2319" s="185"/>
      <c r="G2319" s="186"/>
      <c r="H2319" s="186"/>
      <c r="I2319" s="187"/>
      <c r="J2319" s="188"/>
      <c r="K2319" s="216"/>
      <c r="L2319" s="186"/>
      <c r="M2319" s="186"/>
      <c r="N2319" s="187"/>
      <c r="O2319" s="191"/>
      <c r="P2319" s="488" t="s">
        <v>2383</v>
      </c>
      <c r="Q2319" s="218"/>
      <c r="R2319" s="219">
        <f t="shared" si="828"/>
        <v>0</v>
      </c>
      <c r="S2319" s="219">
        <f t="shared" si="829"/>
        <v>7</v>
      </c>
      <c r="T2319" s="195"/>
      <c r="U2319" s="196">
        <v>4</v>
      </c>
      <c r="V2319" s="89">
        <f t="shared" si="824"/>
        <v>0</v>
      </c>
      <c r="W2319" s="220" t="s">
        <v>2395</v>
      </c>
      <c r="X2319" s="221" t="s">
        <v>2421</v>
      </c>
      <c r="Y2319" s="222" t="s">
        <v>43</v>
      </c>
      <c r="Z2319" s="199"/>
      <c r="AA2319" s="218"/>
      <c r="AB2319" s="223">
        <v>0</v>
      </c>
      <c r="AC2319" s="224" t="s">
        <v>40</v>
      </c>
      <c r="AD2319" s="225">
        <f t="shared" si="830"/>
        <v>65</v>
      </c>
      <c r="AE2319" s="226">
        <f>CEILING(AD2319+AD2319*'[1]Nastavení cen'!$J$17,1)</f>
        <v>95</v>
      </c>
      <c r="AF2319" s="226">
        <f t="shared" si="831"/>
        <v>0</v>
      </c>
      <c r="AG2319" s="241"/>
      <c r="AH2319" s="242"/>
      <c r="AI2319" s="242"/>
      <c r="AJ2319" s="228">
        <f t="shared" si="832"/>
        <v>95</v>
      </c>
      <c r="AK2319" s="218"/>
      <c r="AL2319" s="229">
        <f t="shared" si="833"/>
        <v>0</v>
      </c>
      <c r="AM2319" s="204"/>
      <c r="AN2319" s="230" t="s">
        <v>41</v>
      </c>
      <c r="AO2319" s="231" t="s">
        <v>41</v>
      </c>
      <c r="AP2319" s="245" t="s">
        <v>41</v>
      </c>
      <c r="AQ2319" s="233" t="s">
        <v>41</v>
      </c>
      <c r="AR2319" s="234" t="s">
        <v>41</v>
      </c>
      <c r="AS2319" s="235"/>
      <c r="AT2319" s="236"/>
      <c r="AU2319" s="237"/>
      <c r="AV2319" s="238" t="s">
        <v>1559</v>
      </c>
      <c r="AW2319" s="239">
        <f>'[1]Nastavení cen'!$H$17</f>
        <v>390</v>
      </c>
      <c r="AX2319" s="240"/>
    </row>
    <row r="2320" spans="1:50" ht="17.25" hidden="1" customHeight="1" x14ac:dyDescent="0.3">
      <c r="A2320" s="213"/>
      <c r="B2320" s="214"/>
      <c r="C2320" s="215"/>
      <c r="D2320" s="186"/>
      <c r="E2320" s="184"/>
      <c r="F2320" s="185"/>
      <c r="G2320" s="186"/>
      <c r="H2320" s="186"/>
      <c r="I2320" s="187"/>
      <c r="J2320" s="188"/>
      <c r="K2320" s="216"/>
      <c r="L2320" s="186"/>
      <c r="M2320" s="186"/>
      <c r="N2320" s="187"/>
      <c r="O2320" s="191"/>
      <c r="P2320" s="488" t="s">
        <v>2383</v>
      </c>
      <c r="Q2320" s="218"/>
      <c r="R2320" s="219">
        <f t="shared" si="828"/>
        <v>0</v>
      </c>
      <c r="S2320" s="219">
        <f t="shared" si="829"/>
        <v>7</v>
      </c>
      <c r="T2320" s="195"/>
      <c r="U2320" s="196">
        <v>2</v>
      </c>
      <c r="V2320" s="89">
        <f t="shared" si="824"/>
        <v>0</v>
      </c>
      <c r="W2320" s="220" t="s">
        <v>2395</v>
      </c>
      <c r="X2320" s="221" t="s">
        <v>2424</v>
      </c>
      <c r="Y2320" s="222" t="s">
        <v>2425</v>
      </c>
      <c r="Z2320" s="199"/>
      <c r="AA2320" s="218"/>
      <c r="AB2320" s="223">
        <v>0</v>
      </c>
      <c r="AC2320" s="224" t="s">
        <v>40</v>
      </c>
      <c r="AD2320" s="225">
        <f t="shared" si="830"/>
        <v>65</v>
      </c>
      <c r="AE2320" s="226">
        <f>CEILING(AD2320+AD2320*'[1]Nastavení cen'!$J$17,1)</f>
        <v>95</v>
      </c>
      <c r="AF2320" s="226">
        <f t="shared" si="831"/>
        <v>0</v>
      </c>
      <c r="AG2320" s="241">
        <f>CEILING(AX2320+(AX2320*'[1]Nastavení cen'!$G$17),1)</f>
        <v>100</v>
      </c>
      <c r="AH2320" s="242">
        <f>CEILING(AG2320*'[1]Nastavení cen'!$K$17,1)+AG2320</f>
        <v>130</v>
      </c>
      <c r="AI2320" s="242">
        <f t="shared" ref="AI2320:AI2321" si="865">(AB2320*AH2320)</f>
        <v>0</v>
      </c>
      <c r="AJ2320" s="228">
        <f t="shared" si="832"/>
        <v>225</v>
      </c>
      <c r="AK2320" s="218"/>
      <c r="AL2320" s="229">
        <f t="shared" si="833"/>
        <v>0</v>
      </c>
      <c r="AM2320" s="204"/>
      <c r="AN2320" s="230">
        <v>0.3</v>
      </c>
      <c r="AO2320" s="231">
        <f t="shared" ref="AO2320:AO2321" si="866">AB2320*AN2320</f>
        <v>0</v>
      </c>
      <c r="AP2320" s="232">
        <v>0.05</v>
      </c>
      <c r="AQ2320" s="233" t="s">
        <v>41</v>
      </c>
      <c r="AR2320" s="234">
        <f t="shared" ref="AR2320:AR2321" si="867">AO2320*AP2320</f>
        <v>0</v>
      </c>
      <c r="AS2320" s="235"/>
      <c r="AT2320" s="236"/>
      <c r="AU2320" s="237"/>
      <c r="AV2320" s="238" t="s">
        <v>1559</v>
      </c>
      <c r="AW2320" s="239">
        <f>'[1]Nastavení cen'!$H$17</f>
        <v>390</v>
      </c>
      <c r="AX2320" s="240">
        <v>100</v>
      </c>
    </row>
    <row r="2321" spans="1:50" ht="17.25" hidden="1" customHeight="1" x14ac:dyDescent="0.3">
      <c r="A2321" s="213"/>
      <c r="B2321" s="214"/>
      <c r="C2321" s="215"/>
      <c r="D2321" s="186"/>
      <c r="E2321" s="184"/>
      <c r="F2321" s="185"/>
      <c r="G2321" s="186"/>
      <c r="H2321" s="186"/>
      <c r="I2321" s="187"/>
      <c r="J2321" s="188"/>
      <c r="K2321" s="216"/>
      <c r="L2321" s="186"/>
      <c r="M2321" s="186"/>
      <c r="N2321" s="187"/>
      <c r="O2321" s="191"/>
      <c r="P2321" s="488" t="s">
        <v>2383</v>
      </c>
      <c r="Q2321" s="218"/>
      <c r="R2321" s="219">
        <f t="shared" si="828"/>
        <v>0</v>
      </c>
      <c r="S2321" s="219">
        <f t="shared" si="829"/>
        <v>7</v>
      </c>
      <c r="T2321" s="195"/>
      <c r="U2321" s="196">
        <v>5</v>
      </c>
      <c r="V2321" s="89">
        <f t="shared" si="824"/>
        <v>0</v>
      </c>
      <c r="W2321" s="220" t="s">
        <v>2395</v>
      </c>
      <c r="X2321" s="221" t="s">
        <v>2424</v>
      </c>
      <c r="Y2321" s="222" t="s">
        <v>2423</v>
      </c>
      <c r="Z2321" s="199"/>
      <c r="AA2321" s="218"/>
      <c r="AB2321" s="223">
        <v>0</v>
      </c>
      <c r="AC2321" s="224" t="s">
        <v>40</v>
      </c>
      <c r="AD2321" s="225">
        <f t="shared" si="830"/>
        <v>65</v>
      </c>
      <c r="AE2321" s="226">
        <f>CEILING(AD2321+AD2321*'[1]Nastavení cen'!$J$17,1)</f>
        <v>95</v>
      </c>
      <c r="AF2321" s="226">
        <f t="shared" si="831"/>
        <v>0</v>
      </c>
      <c r="AG2321" s="227">
        <f>CEILING(AX2321+(AX2321*'[1]Nastavení cen'!$G$17),1)</f>
        <v>100</v>
      </c>
      <c r="AH2321" s="227">
        <f>CEILING(AG2321*'[1]Nastavení cen'!$K$17,1)+AG2321</f>
        <v>130</v>
      </c>
      <c r="AI2321" s="227">
        <f t="shared" si="865"/>
        <v>0</v>
      </c>
      <c r="AJ2321" s="228">
        <f t="shared" si="832"/>
        <v>225</v>
      </c>
      <c r="AK2321" s="218"/>
      <c r="AL2321" s="229">
        <f t="shared" si="833"/>
        <v>0</v>
      </c>
      <c r="AM2321" s="204"/>
      <c r="AN2321" s="230">
        <v>0.3</v>
      </c>
      <c r="AO2321" s="231">
        <f t="shared" si="866"/>
        <v>0</v>
      </c>
      <c r="AP2321" s="232">
        <v>0.05</v>
      </c>
      <c r="AQ2321" s="233" t="s">
        <v>41</v>
      </c>
      <c r="AR2321" s="234">
        <f t="shared" si="867"/>
        <v>0</v>
      </c>
      <c r="AS2321" s="235"/>
      <c r="AT2321" s="236"/>
      <c r="AU2321" s="237"/>
      <c r="AV2321" s="238" t="s">
        <v>1559</v>
      </c>
      <c r="AW2321" s="239">
        <f>'[1]Nastavení cen'!$H$17</f>
        <v>390</v>
      </c>
      <c r="AX2321" s="240">
        <v>100</v>
      </c>
    </row>
    <row r="2322" spans="1:50" ht="17.25" hidden="1" customHeight="1" x14ac:dyDescent="0.3">
      <c r="A2322" s="213"/>
      <c r="B2322" s="214"/>
      <c r="C2322" s="215"/>
      <c r="D2322" s="186"/>
      <c r="E2322" s="184"/>
      <c r="F2322" s="185"/>
      <c r="G2322" s="186"/>
      <c r="H2322" s="186"/>
      <c r="I2322" s="187"/>
      <c r="J2322" s="188"/>
      <c r="K2322" s="216"/>
      <c r="L2322" s="186"/>
      <c r="M2322" s="186"/>
      <c r="N2322" s="187"/>
      <c r="O2322" s="191"/>
      <c r="P2322" s="488" t="s">
        <v>2383</v>
      </c>
      <c r="Q2322" s="218"/>
      <c r="R2322" s="219">
        <f t="shared" si="828"/>
        <v>0</v>
      </c>
      <c r="S2322" s="219">
        <f t="shared" si="829"/>
        <v>7</v>
      </c>
      <c r="T2322" s="195"/>
      <c r="U2322" s="196">
        <v>4</v>
      </c>
      <c r="V2322" s="89">
        <f t="shared" si="824"/>
        <v>0</v>
      </c>
      <c r="W2322" s="220" t="s">
        <v>2395</v>
      </c>
      <c r="X2322" s="221" t="s">
        <v>2424</v>
      </c>
      <c r="Y2322" s="222" t="s">
        <v>43</v>
      </c>
      <c r="Z2322" s="199"/>
      <c r="AA2322" s="218"/>
      <c r="AB2322" s="223">
        <v>0</v>
      </c>
      <c r="AC2322" s="224" t="s">
        <v>40</v>
      </c>
      <c r="AD2322" s="225">
        <f t="shared" si="830"/>
        <v>65</v>
      </c>
      <c r="AE2322" s="226">
        <f>CEILING(AD2322+AD2322*'[1]Nastavení cen'!$J$17,1)</f>
        <v>95</v>
      </c>
      <c r="AF2322" s="226">
        <f t="shared" si="831"/>
        <v>0</v>
      </c>
      <c r="AG2322" s="241"/>
      <c r="AH2322" s="242"/>
      <c r="AI2322" s="242"/>
      <c r="AJ2322" s="228">
        <f t="shared" si="832"/>
        <v>95</v>
      </c>
      <c r="AK2322" s="218"/>
      <c r="AL2322" s="229">
        <f t="shared" si="833"/>
        <v>0</v>
      </c>
      <c r="AM2322" s="204"/>
      <c r="AN2322" s="230" t="s">
        <v>41</v>
      </c>
      <c r="AO2322" s="231" t="s">
        <v>41</v>
      </c>
      <c r="AP2322" s="245" t="s">
        <v>41</v>
      </c>
      <c r="AQ2322" s="233" t="s">
        <v>41</v>
      </c>
      <c r="AR2322" s="234" t="s">
        <v>41</v>
      </c>
      <c r="AS2322" s="235"/>
      <c r="AT2322" s="236"/>
      <c r="AU2322" s="237"/>
      <c r="AV2322" s="238" t="s">
        <v>1559</v>
      </c>
      <c r="AW2322" s="239">
        <f>'[1]Nastavení cen'!$H$17</f>
        <v>390</v>
      </c>
      <c r="AX2322" s="240"/>
    </row>
    <row r="2323" spans="1:50" ht="17.25" hidden="1" customHeight="1" x14ac:dyDescent="0.3">
      <c r="A2323" s="213"/>
      <c r="B2323" s="214"/>
      <c r="C2323" s="215"/>
      <c r="D2323" s="186"/>
      <c r="E2323" s="184"/>
      <c r="F2323" s="185"/>
      <c r="G2323" s="186"/>
      <c r="H2323" s="186"/>
      <c r="I2323" s="187"/>
      <c r="J2323" s="188"/>
      <c r="K2323" s="216"/>
      <c r="L2323" s="186"/>
      <c r="M2323" s="186"/>
      <c r="N2323" s="187"/>
      <c r="O2323" s="191"/>
      <c r="P2323" s="488" t="s">
        <v>2383</v>
      </c>
      <c r="Q2323" s="218"/>
      <c r="R2323" s="219">
        <f t="shared" si="828"/>
        <v>0</v>
      </c>
      <c r="S2323" s="219">
        <f t="shared" si="829"/>
        <v>7</v>
      </c>
      <c r="T2323" s="195"/>
      <c r="U2323" s="196">
        <v>1</v>
      </c>
      <c r="V2323" s="89">
        <f t="shared" si="824"/>
        <v>0</v>
      </c>
      <c r="W2323" s="220" t="s">
        <v>2395</v>
      </c>
      <c r="X2323" s="221" t="s">
        <v>2426</v>
      </c>
      <c r="Y2323" s="222" t="s">
        <v>2427</v>
      </c>
      <c r="Z2323" s="199"/>
      <c r="AA2323" s="218"/>
      <c r="AB2323" s="223">
        <v>0</v>
      </c>
      <c r="AC2323" s="224" t="s">
        <v>40</v>
      </c>
      <c r="AD2323" s="225">
        <f t="shared" si="830"/>
        <v>241</v>
      </c>
      <c r="AE2323" s="226">
        <f>CEILING(AD2323+AD2323*'[1]Nastavení cen'!$J$17,1)</f>
        <v>352</v>
      </c>
      <c r="AF2323" s="226">
        <f t="shared" si="831"/>
        <v>0</v>
      </c>
      <c r="AG2323" s="241">
        <f>CEILING(AX2323+(AX2323*'[1]Nastavení cen'!$G$17),1)</f>
        <v>100</v>
      </c>
      <c r="AH2323" s="242">
        <f>CEILING(AG2323*'[1]Nastavení cen'!$K$17,1)+AG2323</f>
        <v>130</v>
      </c>
      <c r="AI2323" s="242">
        <f t="shared" ref="AI2323:AI2324" si="868">(AB2323*AH2323)</f>
        <v>0</v>
      </c>
      <c r="AJ2323" s="228">
        <f t="shared" si="832"/>
        <v>482</v>
      </c>
      <c r="AK2323" s="218"/>
      <c r="AL2323" s="229">
        <f t="shared" si="833"/>
        <v>0</v>
      </c>
      <c r="AM2323" s="204"/>
      <c r="AN2323" s="230">
        <v>0.5</v>
      </c>
      <c r="AO2323" s="231">
        <f t="shared" ref="AO2323:AO2324" si="869">AB2323*AN2323</f>
        <v>0</v>
      </c>
      <c r="AP2323" s="232">
        <v>0.05</v>
      </c>
      <c r="AQ2323" s="233" t="s">
        <v>41</v>
      </c>
      <c r="AR2323" s="234">
        <f t="shared" ref="AR2323:AR2324" si="870">AO2323*AP2323</f>
        <v>0</v>
      </c>
      <c r="AS2323" s="235"/>
      <c r="AT2323" s="236"/>
      <c r="AU2323" s="237"/>
      <c r="AV2323" s="238" t="s">
        <v>2428</v>
      </c>
      <c r="AW2323" s="239">
        <f>'[1]Nastavení cen'!$H$17</f>
        <v>390</v>
      </c>
      <c r="AX2323" s="240">
        <v>100</v>
      </c>
    </row>
    <row r="2324" spans="1:50" ht="17.25" hidden="1" customHeight="1" x14ac:dyDescent="0.3">
      <c r="A2324" s="213"/>
      <c r="B2324" s="214"/>
      <c r="C2324" s="215"/>
      <c r="D2324" s="186"/>
      <c r="E2324" s="184"/>
      <c r="F2324" s="185"/>
      <c r="G2324" s="186"/>
      <c r="H2324" s="186"/>
      <c r="I2324" s="187"/>
      <c r="J2324" s="188"/>
      <c r="K2324" s="216"/>
      <c r="L2324" s="186"/>
      <c r="M2324" s="186"/>
      <c r="N2324" s="187"/>
      <c r="O2324" s="191"/>
      <c r="P2324" s="488" t="s">
        <v>2383</v>
      </c>
      <c r="Q2324" s="218"/>
      <c r="R2324" s="219">
        <f t="shared" si="828"/>
        <v>0</v>
      </c>
      <c r="S2324" s="219">
        <f t="shared" si="829"/>
        <v>7</v>
      </c>
      <c r="T2324" s="195"/>
      <c r="U2324" s="196">
        <v>5</v>
      </c>
      <c r="V2324" s="89">
        <f t="shared" si="824"/>
        <v>0</v>
      </c>
      <c r="W2324" s="220" t="s">
        <v>2395</v>
      </c>
      <c r="X2324" s="221" t="s">
        <v>2426</v>
      </c>
      <c r="Y2324" s="222" t="s">
        <v>2429</v>
      </c>
      <c r="Z2324" s="199"/>
      <c r="AA2324" s="218"/>
      <c r="AB2324" s="223">
        <v>0</v>
      </c>
      <c r="AC2324" s="224" t="s">
        <v>40</v>
      </c>
      <c r="AD2324" s="225">
        <f t="shared" si="830"/>
        <v>241</v>
      </c>
      <c r="AE2324" s="226">
        <f>CEILING(AD2324+AD2324*'[1]Nastavení cen'!$J$17,1)</f>
        <v>352</v>
      </c>
      <c r="AF2324" s="226">
        <f t="shared" si="831"/>
        <v>0</v>
      </c>
      <c r="AG2324" s="227">
        <f>CEILING(AX2324+(AX2324*'[1]Nastavení cen'!$G$17),1)</f>
        <v>100</v>
      </c>
      <c r="AH2324" s="227">
        <f>CEILING(AG2324*'[1]Nastavení cen'!$K$17,1)+AG2324</f>
        <v>130</v>
      </c>
      <c r="AI2324" s="227">
        <f t="shared" si="868"/>
        <v>0</v>
      </c>
      <c r="AJ2324" s="228">
        <f t="shared" si="832"/>
        <v>482</v>
      </c>
      <c r="AK2324" s="218"/>
      <c r="AL2324" s="229">
        <f t="shared" si="833"/>
        <v>0</v>
      </c>
      <c r="AM2324" s="204"/>
      <c r="AN2324" s="230">
        <v>0.5</v>
      </c>
      <c r="AO2324" s="231">
        <f t="shared" si="869"/>
        <v>0</v>
      </c>
      <c r="AP2324" s="232">
        <v>0.05</v>
      </c>
      <c r="AQ2324" s="233" t="s">
        <v>41</v>
      </c>
      <c r="AR2324" s="234">
        <f t="shared" si="870"/>
        <v>0</v>
      </c>
      <c r="AS2324" s="235"/>
      <c r="AT2324" s="236"/>
      <c r="AU2324" s="237"/>
      <c r="AV2324" s="238" t="s">
        <v>2428</v>
      </c>
      <c r="AW2324" s="239">
        <f>'[1]Nastavení cen'!$H$17</f>
        <v>390</v>
      </c>
      <c r="AX2324" s="240">
        <v>100</v>
      </c>
    </row>
    <row r="2325" spans="1:50" ht="17.25" hidden="1" customHeight="1" x14ac:dyDescent="0.3">
      <c r="A2325" s="213"/>
      <c r="B2325" s="214"/>
      <c r="C2325" s="215"/>
      <c r="D2325" s="186"/>
      <c r="E2325" s="184"/>
      <c r="F2325" s="185"/>
      <c r="G2325" s="186"/>
      <c r="H2325" s="186"/>
      <c r="I2325" s="187"/>
      <c r="J2325" s="188"/>
      <c r="K2325" s="216"/>
      <c r="L2325" s="186"/>
      <c r="M2325" s="186"/>
      <c r="N2325" s="187"/>
      <c r="O2325" s="191"/>
      <c r="P2325" s="488" t="s">
        <v>2383</v>
      </c>
      <c r="Q2325" s="218"/>
      <c r="R2325" s="219">
        <f t="shared" si="828"/>
        <v>0</v>
      </c>
      <c r="S2325" s="219">
        <f t="shared" si="829"/>
        <v>7</v>
      </c>
      <c r="T2325" s="195"/>
      <c r="U2325" s="196">
        <v>4</v>
      </c>
      <c r="V2325" s="89">
        <f t="shared" si="824"/>
        <v>0</v>
      </c>
      <c r="W2325" s="220" t="s">
        <v>2395</v>
      </c>
      <c r="X2325" s="221" t="s">
        <v>2426</v>
      </c>
      <c r="Y2325" s="222" t="s">
        <v>43</v>
      </c>
      <c r="Z2325" s="199"/>
      <c r="AA2325" s="218"/>
      <c r="AB2325" s="223">
        <v>0</v>
      </c>
      <c r="AC2325" s="224" t="s">
        <v>40</v>
      </c>
      <c r="AD2325" s="225">
        <f t="shared" si="830"/>
        <v>241</v>
      </c>
      <c r="AE2325" s="226">
        <f>CEILING(AD2325+AD2325*'[1]Nastavení cen'!$J$17,1)</f>
        <v>352</v>
      </c>
      <c r="AF2325" s="226">
        <f t="shared" si="831"/>
        <v>0</v>
      </c>
      <c r="AG2325" s="241"/>
      <c r="AH2325" s="242"/>
      <c r="AI2325" s="242"/>
      <c r="AJ2325" s="228">
        <f t="shared" si="832"/>
        <v>352</v>
      </c>
      <c r="AK2325" s="218"/>
      <c r="AL2325" s="229">
        <f t="shared" si="833"/>
        <v>0</v>
      </c>
      <c r="AM2325" s="204"/>
      <c r="AN2325" s="230" t="s">
        <v>41</v>
      </c>
      <c r="AO2325" s="231" t="s">
        <v>41</v>
      </c>
      <c r="AP2325" s="245" t="s">
        <v>41</v>
      </c>
      <c r="AQ2325" s="233" t="s">
        <v>41</v>
      </c>
      <c r="AR2325" s="234" t="s">
        <v>41</v>
      </c>
      <c r="AS2325" s="235"/>
      <c r="AT2325" s="236"/>
      <c r="AU2325" s="237"/>
      <c r="AV2325" s="238" t="s">
        <v>2428</v>
      </c>
      <c r="AW2325" s="239">
        <f>'[1]Nastavení cen'!$H$17</f>
        <v>390</v>
      </c>
      <c r="AX2325" s="240"/>
    </row>
    <row r="2326" spans="1:50" ht="17.25" hidden="1" customHeight="1" x14ac:dyDescent="0.3">
      <c r="A2326" s="213"/>
      <c r="B2326" s="214"/>
      <c r="C2326" s="215"/>
      <c r="D2326" s="186"/>
      <c r="E2326" s="184"/>
      <c r="F2326" s="185"/>
      <c r="G2326" s="186"/>
      <c r="H2326" s="186"/>
      <c r="I2326" s="187"/>
      <c r="J2326" s="188"/>
      <c r="K2326" s="216"/>
      <c r="L2326" s="186"/>
      <c r="M2326" s="186"/>
      <c r="N2326" s="187"/>
      <c r="O2326" s="191"/>
      <c r="P2326" s="488" t="s">
        <v>2383</v>
      </c>
      <c r="Q2326" s="218"/>
      <c r="R2326" s="219">
        <f t="shared" si="828"/>
        <v>0</v>
      </c>
      <c r="S2326" s="219">
        <f t="shared" si="829"/>
        <v>7</v>
      </c>
      <c r="T2326" s="195"/>
      <c r="U2326" s="196">
        <v>2</v>
      </c>
      <c r="V2326" s="89">
        <f t="shared" si="824"/>
        <v>0</v>
      </c>
      <c r="W2326" s="220" t="s">
        <v>2395</v>
      </c>
      <c r="X2326" s="221" t="s">
        <v>2430</v>
      </c>
      <c r="Y2326" s="222" t="s">
        <v>2427</v>
      </c>
      <c r="Z2326" s="199"/>
      <c r="AA2326" s="218"/>
      <c r="AB2326" s="223">
        <v>0</v>
      </c>
      <c r="AC2326" s="224" t="s">
        <v>146</v>
      </c>
      <c r="AD2326" s="225">
        <f t="shared" si="830"/>
        <v>143</v>
      </c>
      <c r="AE2326" s="226">
        <f>CEILING(AD2326+AD2326*'[1]Nastavení cen'!$J$17,1)</f>
        <v>209</v>
      </c>
      <c r="AF2326" s="226">
        <f t="shared" si="831"/>
        <v>0</v>
      </c>
      <c r="AG2326" s="241">
        <f>CEILING(AX2326+(AX2326*'[1]Nastavení cen'!$G$17),1)</f>
        <v>170</v>
      </c>
      <c r="AH2326" s="242">
        <f>CEILING(AG2326*'[1]Nastavení cen'!$K$17,1)+AG2326</f>
        <v>221</v>
      </c>
      <c r="AI2326" s="242">
        <f t="shared" ref="AI2326:AI2327" si="871">(AB2326*AH2326)</f>
        <v>0</v>
      </c>
      <c r="AJ2326" s="228">
        <f t="shared" si="832"/>
        <v>430</v>
      </c>
      <c r="AK2326" s="218"/>
      <c r="AL2326" s="229">
        <f t="shared" si="833"/>
        <v>0</v>
      </c>
      <c r="AM2326" s="204"/>
      <c r="AN2326" s="230">
        <v>0.7</v>
      </c>
      <c r="AO2326" s="231">
        <f t="shared" ref="AO2326:AO2327" si="872">AB2326*AN2326</f>
        <v>0</v>
      </c>
      <c r="AP2326" s="232">
        <v>0.05</v>
      </c>
      <c r="AQ2326" s="233" t="s">
        <v>41</v>
      </c>
      <c r="AR2326" s="234">
        <f t="shared" ref="AR2326:AR2327" si="873">AO2326*AP2326</f>
        <v>0</v>
      </c>
      <c r="AS2326" s="235"/>
      <c r="AT2326" s="236"/>
      <c r="AU2326" s="237"/>
      <c r="AV2326" s="238" t="s">
        <v>2431</v>
      </c>
      <c r="AW2326" s="239">
        <f>'[1]Nastavení cen'!$H$17</f>
        <v>390</v>
      </c>
      <c r="AX2326" s="240">
        <v>170</v>
      </c>
    </row>
    <row r="2327" spans="1:50" ht="17.25" hidden="1" customHeight="1" x14ac:dyDescent="0.3">
      <c r="A2327" s="213"/>
      <c r="B2327" s="214"/>
      <c r="C2327" s="215"/>
      <c r="D2327" s="186"/>
      <c r="E2327" s="184"/>
      <c r="F2327" s="185"/>
      <c r="G2327" s="186"/>
      <c r="H2327" s="186"/>
      <c r="I2327" s="187"/>
      <c r="J2327" s="188"/>
      <c r="K2327" s="216"/>
      <c r="L2327" s="186"/>
      <c r="M2327" s="186"/>
      <c r="N2327" s="187"/>
      <c r="O2327" s="191"/>
      <c r="P2327" s="488" t="s">
        <v>2383</v>
      </c>
      <c r="Q2327" s="218"/>
      <c r="R2327" s="219">
        <f t="shared" si="828"/>
        <v>0</v>
      </c>
      <c r="S2327" s="219">
        <f t="shared" si="829"/>
        <v>7</v>
      </c>
      <c r="T2327" s="195"/>
      <c r="U2327" s="196">
        <v>5</v>
      </c>
      <c r="V2327" s="89">
        <f t="shared" si="824"/>
        <v>0</v>
      </c>
      <c r="W2327" s="220" t="s">
        <v>2395</v>
      </c>
      <c r="X2327" s="221" t="s">
        <v>2430</v>
      </c>
      <c r="Y2327" s="222" t="s">
        <v>2429</v>
      </c>
      <c r="Z2327" s="199"/>
      <c r="AA2327" s="218"/>
      <c r="AB2327" s="223">
        <v>0</v>
      </c>
      <c r="AC2327" s="224" t="s">
        <v>146</v>
      </c>
      <c r="AD2327" s="225">
        <f t="shared" si="830"/>
        <v>143</v>
      </c>
      <c r="AE2327" s="226">
        <f>CEILING(AD2327+AD2327*'[1]Nastavení cen'!$J$17,1)</f>
        <v>209</v>
      </c>
      <c r="AF2327" s="226">
        <f t="shared" si="831"/>
        <v>0</v>
      </c>
      <c r="AG2327" s="227">
        <f>CEILING(AX2327+(AX2327*'[1]Nastavení cen'!$G$17),1)</f>
        <v>170</v>
      </c>
      <c r="AH2327" s="227">
        <f>CEILING(AG2327*'[1]Nastavení cen'!$K$17,1)+AG2327</f>
        <v>221</v>
      </c>
      <c r="AI2327" s="227">
        <f t="shared" si="871"/>
        <v>0</v>
      </c>
      <c r="AJ2327" s="228">
        <f t="shared" si="832"/>
        <v>430</v>
      </c>
      <c r="AK2327" s="218"/>
      <c r="AL2327" s="229">
        <f t="shared" si="833"/>
        <v>0</v>
      </c>
      <c r="AM2327" s="204"/>
      <c r="AN2327" s="230">
        <v>0.7</v>
      </c>
      <c r="AO2327" s="231">
        <f t="shared" si="872"/>
        <v>0</v>
      </c>
      <c r="AP2327" s="232">
        <v>0.05</v>
      </c>
      <c r="AQ2327" s="233" t="s">
        <v>41</v>
      </c>
      <c r="AR2327" s="234">
        <f t="shared" si="873"/>
        <v>0</v>
      </c>
      <c r="AS2327" s="235"/>
      <c r="AT2327" s="236"/>
      <c r="AU2327" s="237"/>
      <c r="AV2327" s="238" t="s">
        <v>2431</v>
      </c>
      <c r="AW2327" s="239">
        <f>'[1]Nastavení cen'!$H$17</f>
        <v>390</v>
      </c>
      <c r="AX2327" s="240">
        <v>170</v>
      </c>
    </row>
    <row r="2328" spans="1:50" ht="17.25" hidden="1" customHeight="1" x14ac:dyDescent="0.3">
      <c r="A2328" s="213"/>
      <c r="B2328" s="214"/>
      <c r="C2328" s="215"/>
      <c r="D2328" s="186"/>
      <c r="E2328" s="184"/>
      <c r="F2328" s="185"/>
      <c r="G2328" s="186"/>
      <c r="H2328" s="186"/>
      <c r="I2328" s="187"/>
      <c r="J2328" s="188"/>
      <c r="K2328" s="216"/>
      <c r="L2328" s="186"/>
      <c r="M2328" s="186"/>
      <c r="N2328" s="187"/>
      <c r="O2328" s="191"/>
      <c r="P2328" s="488" t="s">
        <v>2383</v>
      </c>
      <c r="Q2328" s="218"/>
      <c r="R2328" s="219">
        <f t="shared" si="828"/>
        <v>0</v>
      </c>
      <c r="S2328" s="219">
        <f t="shared" si="829"/>
        <v>7</v>
      </c>
      <c r="T2328" s="195"/>
      <c r="U2328" s="196">
        <v>4</v>
      </c>
      <c r="V2328" s="89">
        <f t="shared" si="824"/>
        <v>0</v>
      </c>
      <c r="W2328" s="220" t="s">
        <v>2395</v>
      </c>
      <c r="X2328" s="221" t="s">
        <v>2430</v>
      </c>
      <c r="Y2328" s="222" t="s">
        <v>43</v>
      </c>
      <c r="Z2328" s="199"/>
      <c r="AA2328" s="218"/>
      <c r="AB2328" s="223">
        <v>0</v>
      </c>
      <c r="AC2328" s="224" t="s">
        <v>146</v>
      </c>
      <c r="AD2328" s="225">
        <f t="shared" si="830"/>
        <v>143</v>
      </c>
      <c r="AE2328" s="226">
        <f>CEILING(AD2328+AD2328*'[1]Nastavení cen'!$J$17,1)</f>
        <v>209</v>
      </c>
      <c r="AF2328" s="226">
        <f t="shared" si="831"/>
        <v>0</v>
      </c>
      <c r="AG2328" s="241"/>
      <c r="AH2328" s="242"/>
      <c r="AI2328" s="242"/>
      <c r="AJ2328" s="228">
        <f t="shared" si="832"/>
        <v>209</v>
      </c>
      <c r="AK2328" s="218"/>
      <c r="AL2328" s="229">
        <f t="shared" si="833"/>
        <v>0</v>
      </c>
      <c r="AM2328" s="204"/>
      <c r="AN2328" s="230" t="s">
        <v>41</v>
      </c>
      <c r="AO2328" s="231" t="s">
        <v>41</v>
      </c>
      <c r="AP2328" s="245" t="s">
        <v>41</v>
      </c>
      <c r="AQ2328" s="233" t="s">
        <v>41</v>
      </c>
      <c r="AR2328" s="234" t="s">
        <v>41</v>
      </c>
      <c r="AS2328" s="235"/>
      <c r="AT2328" s="236"/>
      <c r="AU2328" s="237"/>
      <c r="AV2328" s="238" t="s">
        <v>2431</v>
      </c>
      <c r="AW2328" s="239">
        <f>'[1]Nastavení cen'!$H$17</f>
        <v>390</v>
      </c>
      <c r="AX2328" s="240"/>
    </row>
    <row r="2329" spans="1:50" ht="17.25" hidden="1" customHeight="1" x14ac:dyDescent="0.3">
      <c r="A2329" s="213"/>
      <c r="B2329" s="214"/>
      <c r="C2329" s="215"/>
      <c r="D2329" s="186"/>
      <c r="E2329" s="184"/>
      <c r="F2329" s="185"/>
      <c r="G2329" s="186"/>
      <c r="H2329" s="186"/>
      <c r="I2329" s="187"/>
      <c r="J2329" s="188"/>
      <c r="K2329" s="216"/>
      <c r="L2329" s="186"/>
      <c r="M2329" s="186"/>
      <c r="N2329" s="187"/>
      <c r="O2329" s="191"/>
      <c r="P2329" s="488" t="s">
        <v>2383</v>
      </c>
      <c r="Q2329" s="218"/>
      <c r="R2329" s="219">
        <f t="shared" si="828"/>
        <v>0</v>
      </c>
      <c r="S2329" s="219">
        <f t="shared" si="829"/>
        <v>7</v>
      </c>
      <c r="T2329" s="195"/>
      <c r="U2329" s="196">
        <v>2</v>
      </c>
      <c r="V2329" s="89">
        <f t="shared" si="824"/>
        <v>0</v>
      </c>
      <c r="W2329" s="220" t="s">
        <v>2395</v>
      </c>
      <c r="X2329" s="221" t="s">
        <v>2432</v>
      </c>
      <c r="Y2329" s="222" t="s">
        <v>2433</v>
      </c>
      <c r="Z2329" s="199"/>
      <c r="AA2329" s="218"/>
      <c r="AB2329" s="223">
        <v>0</v>
      </c>
      <c r="AC2329" s="224" t="s">
        <v>146</v>
      </c>
      <c r="AD2329" s="225">
        <f t="shared" si="830"/>
        <v>143</v>
      </c>
      <c r="AE2329" s="226">
        <f>CEILING(AD2329+AD2329*'[1]Nastavení cen'!$J$17,1)</f>
        <v>209</v>
      </c>
      <c r="AF2329" s="226">
        <f t="shared" si="831"/>
        <v>0</v>
      </c>
      <c r="AG2329" s="241">
        <f>CEILING(AX2329+(AX2329*'[1]Nastavení cen'!$G$17),1)</f>
        <v>170</v>
      </c>
      <c r="AH2329" s="242">
        <f>CEILING(AG2329*'[1]Nastavení cen'!$K$17,1)+AG2329</f>
        <v>221</v>
      </c>
      <c r="AI2329" s="242">
        <f t="shared" ref="AI2329:AI2330" si="874">(AB2329*AH2329)</f>
        <v>0</v>
      </c>
      <c r="AJ2329" s="228">
        <f t="shared" si="832"/>
        <v>430</v>
      </c>
      <c r="AK2329" s="218"/>
      <c r="AL2329" s="229">
        <f t="shared" si="833"/>
        <v>0</v>
      </c>
      <c r="AM2329" s="204"/>
      <c r="AN2329" s="230">
        <v>0.7</v>
      </c>
      <c r="AO2329" s="231">
        <f t="shared" ref="AO2329:AO2330" si="875">AB2329*AN2329</f>
        <v>0</v>
      </c>
      <c r="AP2329" s="232">
        <v>0.05</v>
      </c>
      <c r="AQ2329" s="233" t="s">
        <v>41</v>
      </c>
      <c r="AR2329" s="234">
        <f t="shared" ref="AR2329:AR2330" si="876">AO2329*AP2329</f>
        <v>0</v>
      </c>
      <c r="AS2329" s="235"/>
      <c r="AT2329" s="236"/>
      <c r="AU2329" s="237"/>
      <c r="AV2329" s="238" t="s">
        <v>2431</v>
      </c>
      <c r="AW2329" s="239">
        <f>'[1]Nastavení cen'!$H$17</f>
        <v>390</v>
      </c>
      <c r="AX2329" s="240">
        <v>170</v>
      </c>
    </row>
    <row r="2330" spans="1:50" ht="17.25" hidden="1" customHeight="1" x14ac:dyDescent="0.3">
      <c r="A2330" s="213"/>
      <c r="B2330" s="214"/>
      <c r="C2330" s="215"/>
      <c r="D2330" s="186"/>
      <c r="E2330" s="184"/>
      <c r="F2330" s="185"/>
      <c r="G2330" s="186"/>
      <c r="H2330" s="186"/>
      <c r="I2330" s="187"/>
      <c r="J2330" s="188"/>
      <c r="K2330" s="216"/>
      <c r="L2330" s="186"/>
      <c r="M2330" s="186"/>
      <c r="N2330" s="187"/>
      <c r="O2330" s="191"/>
      <c r="P2330" s="488" t="s">
        <v>2383</v>
      </c>
      <c r="Q2330" s="218"/>
      <c r="R2330" s="219">
        <f t="shared" si="828"/>
        <v>0</v>
      </c>
      <c r="S2330" s="219">
        <f t="shared" si="829"/>
        <v>7</v>
      </c>
      <c r="T2330" s="195"/>
      <c r="U2330" s="196">
        <v>5</v>
      </c>
      <c r="V2330" s="89">
        <f t="shared" si="824"/>
        <v>0</v>
      </c>
      <c r="W2330" s="220" t="s">
        <v>2395</v>
      </c>
      <c r="X2330" s="221" t="s">
        <v>2432</v>
      </c>
      <c r="Y2330" s="222" t="s">
        <v>2434</v>
      </c>
      <c r="Z2330" s="199"/>
      <c r="AA2330" s="218"/>
      <c r="AB2330" s="223">
        <v>0</v>
      </c>
      <c r="AC2330" s="224" t="s">
        <v>146</v>
      </c>
      <c r="AD2330" s="225">
        <f t="shared" si="830"/>
        <v>143</v>
      </c>
      <c r="AE2330" s="226">
        <f>CEILING(AD2330+AD2330*'[1]Nastavení cen'!$J$17,1)</f>
        <v>209</v>
      </c>
      <c r="AF2330" s="226">
        <f t="shared" si="831"/>
        <v>0</v>
      </c>
      <c r="AG2330" s="227">
        <f>CEILING(AX2330+(AX2330*'[1]Nastavení cen'!$G$17),1)</f>
        <v>170</v>
      </c>
      <c r="AH2330" s="227">
        <f>CEILING(AG2330*'[1]Nastavení cen'!$K$17,1)+AG2330</f>
        <v>221</v>
      </c>
      <c r="AI2330" s="227">
        <f t="shared" si="874"/>
        <v>0</v>
      </c>
      <c r="AJ2330" s="228">
        <f t="shared" si="832"/>
        <v>430</v>
      </c>
      <c r="AK2330" s="218"/>
      <c r="AL2330" s="229">
        <f t="shared" si="833"/>
        <v>0</v>
      </c>
      <c r="AM2330" s="204"/>
      <c r="AN2330" s="230">
        <v>0.7</v>
      </c>
      <c r="AO2330" s="231">
        <f t="shared" si="875"/>
        <v>0</v>
      </c>
      <c r="AP2330" s="232">
        <v>0.05</v>
      </c>
      <c r="AQ2330" s="233" t="s">
        <v>41</v>
      </c>
      <c r="AR2330" s="234">
        <f t="shared" si="876"/>
        <v>0</v>
      </c>
      <c r="AS2330" s="235"/>
      <c r="AT2330" s="236"/>
      <c r="AU2330" s="237"/>
      <c r="AV2330" s="238" t="s">
        <v>2431</v>
      </c>
      <c r="AW2330" s="239">
        <f>'[1]Nastavení cen'!$H$17</f>
        <v>390</v>
      </c>
      <c r="AX2330" s="240">
        <v>170</v>
      </c>
    </row>
    <row r="2331" spans="1:50" ht="17.25" hidden="1" customHeight="1" x14ac:dyDescent="0.3">
      <c r="A2331" s="213"/>
      <c r="B2331" s="214"/>
      <c r="C2331" s="215"/>
      <c r="D2331" s="186"/>
      <c r="E2331" s="184"/>
      <c r="F2331" s="185"/>
      <c r="G2331" s="186"/>
      <c r="H2331" s="186"/>
      <c r="I2331" s="187"/>
      <c r="J2331" s="188"/>
      <c r="K2331" s="216"/>
      <c r="L2331" s="186"/>
      <c r="M2331" s="186"/>
      <c r="N2331" s="187"/>
      <c r="O2331" s="191"/>
      <c r="P2331" s="488" t="s">
        <v>2383</v>
      </c>
      <c r="Q2331" s="218"/>
      <c r="R2331" s="219">
        <f t="shared" si="828"/>
        <v>0</v>
      </c>
      <c r="S2331" s="219">
        <f t="shared" si="829"/>
        <v>7</v>
      </c>
      <c r="T2331" s="195"/>
      <c r="U2331" s="196">
        <v>4</v>
      </c>
      <c r="V2331" s="89">
        <f t="shared" si="824"/>
        <v>0</v>
      </c>
      <c r="W2331" s="220" t="s">
        <v>2395</v>
      </c>
      <c r="X2331" s="221" t="s">
        <v>2432</v>
      </c>
      <c r="Y2331" s="222" t="s">
        <v>43</v>
      </c>
      <c r="Z2331" s="199"/>
      <c r="AA2331" s="218"/>
      <c r="AB2331" s="223">
        <v>0</v>
      </c>
      <c r="AC2331" s="224" t="s">
        <v>146</v>
      </c>
      <c r="AD2331" s="225">
        <f t="shared" si="830"/>
        <v>143</v>
      </c>
      <c r="AE2331" s="226">
        <f>CEILING(AD2331+AD2331*'[1]Nastavení cen'!$J$17,1)</f>
        <v>209</v>
      </c>
      <c r="AF2331" s="226">
        <f t="shared" si="831"/>
        <v>0</v>
      </c>
      <c r="AG2331" s="241"/>
      <c r="AH2331" s="242"/>
      <c r="AI2331" s="242"/>
      <c r="AJ2331" s="228">
        <f t="shared" si="832"/>
        <v>209</v>
      </c>
      <c r="AK2331" s="218"/>
      <c r="AL2331" s="229">
        <f t="shared" si="833"/>
        <v>0</v>
      </c>
      <c r="AM2331" s="204"/>
      <c r="AN2331" s="230" t="s">
        <v>41</v>
      </c>
      <c r="AO2331" s="231" t="s">
        <v>41</v>
      </c>
      <c r="AP2331" s="245" t="s">
        <v>41</v>
      </c>
      <c r="AQ2331" s="233" t="s">
        <v>41</v>
      </c>
      <c r="AR2331" s="234" t="s">
        <v>41</v>
      </c>
      <c r="AS2331" s="235"/>
      <c r="AT2331" s="236"/>
      <c r="AU2331" s="237"/>
      <c r="AV2331" s="238" t="s">
        <v>2431</v>
      </c>
      <c r="AW2331" s="239">
        <f>'[1]Nastavení cen'!$H$17</f>
        <v>390</v>
      </c>
      <c r="AX2331" s="240"/>
    </row>
    <row r="2332" spans="1:50" ht="17.25" hidden="1" customHeight="1" x14ac:dyDescent="0.3">
      <c r="A2332" s="213"/>
      <c r="B2332" s="214"/>
      <c r="C2332" s="215"/>
      <c r="D2332" s="186"/>
      <c r="E2332" s="184"/>
      <c r="F2332" s="185"/>
      <c r="G2332" s="186"/>
      <c r="H2332" s="186"/>
      <c r="I2332" s="187"/>
      <c r="J2332" s="188"/>
      <c r="K2332" s="216"/>
      <c r="L2332" s="186"/>
      <c r="M2332" s="186"/>
      <c r="N2332" s="187"/>
      <c r="O2332" s="191"/>
      <c r="P2332" s="488" t="s">
        <v>2383</v>
      </c>
      <c r="Q2332" s="218"/>
      <c r="R2332" s="219">
        <f t="shared" si="828"/>
        <v>0</v>
      </c>
      <c r="S2332" s="219">
        <f t="shared" si="829"/>
        <v>7</v>
      </c>
      <c r="T2332" s="195"/>
      <c r="U2332" s="196">
        <v>2</v>
      </c>
      <c r="V2332" s="89">
        <f t="shared" si="824"/>
        <v>0</v>
      </c>
      <c r="W2332" s="220" t="s">
        <v>2395</v>
      </c>
      <c r="X2332" s="221" t="s">
        <v>2435</v>
      </c>
      <c r="Y2332" s="222" t="s">
        <v>2436</v>
      </c>
      <c r="Z2332" s="199"/>
      <c r="AA2332" s="218"/>
      <c r="AB2332" s="223">
        <v>0</v>
      </c>
      <c r="AC2332" s="224" t="s">
        <v>40</v>
      </c>
      <c r="AD2332" s="225">
        <f t="shared" si="830"/>
        <v>85</v>
      </c>
      <c r="AE2332" s="226">
        <f>CEILING(AD2332+AD2332*'[1]Nastavení cen'!$J$17,1)</f>
        <v>125</v>
      </c>
      <c r="AF2332" s="226">
        <f t="shared" si="831"/>
        <v>0</v>
      </c>
      <c r="AG2332" s="241">
        <f>CEILING(AX2332+(AX2332*'[1]Nastavení cen'!$G$17),1)</f>
        <v>150</v>
      </c>
      <c r="AH2332" s="242">
        <f>CEILING(AG2332*'[1]Nastavení cen'!$K$17,1)+AG2332</f>
        <v>195</v>
      </c>
      <c r="AI2332" s="242">
        <f t="shared" ref="AI2332:AI2333" si="877">(AB2332*AH2332)</f>
        <v>0</v>
      </c>
      <c r="AJ2332" s="228">
        <f t="shared" si="832"/>
        <v>320</v>
      </c>
      <c r="AK2332" s="218"/>
      <c r="AL2332" s="229">
        <f t="shared" si="833"/>
        <v>0</v>
      </c>
      <c r="AM2332" s="204"/>
      <c r="AN2332" s="230">
        <v>0.5</v>
      </c>
      <c r="AO2332" s="231">
        <f t="shared" ref="AO2332:AO2333" si="878">AB2332*AN2332</f>
        <v>0</v>
      </c>
      <c r="AP2332" s="232">
        <v>0.05</v>
      </c>
      <c r="AQ2332" s="233" t="s">
        <v>41</v>
      </c>
      <c r="AR2332" s="234">
        <f t="shared" ref="AR2332:AR2333" si="879">AO2332*AP2332</f>
        <v>0</v>
      </c>
      <c r="AS2332" s="235"/>
      <c r="AT2332" s="236"/>
      <c r="AU2332" s="237"/>
      <c r="AV2332" s="238" t="s">
        <v>2437</v>
      </c>
      <c r="AW2332" s="239">
        <f>'[1]Nastavení cen'!$H$17</f>
        <v>390</v>
      </c>
      <c r="AX2332" s="240">
        <v>150</v>
      </c>
    </row>
    <row r="2333" spans="1:50" ht="17.25" hidden="1" customHeight="1" x14ac:dyDescent="0.3">
      <c r="A2333" s="213"/>
      <c r="B2333" s="214"/>
      <c r="C2333" s="215"/>
      <c r="D2333" s="186"/>
      <c r="E2333" s="184"/>
      <c r="F2333" s="185"/>
      <c r="G2333" s="186"/>
      <c r="H2333" s="186"/>
      <c r="I2333" s="187"/>
      <c r="J2333" s="188"/>
      <c r="K2333" s="216"/>
      <c r="L2333" s="186"/>
      <c r="M2333" s="186"/>
      <c r="N2333" s="187"/>
      <c r="O2333" s="191"/>
      <c r="P2333" s="488" t="s">
        <v>2383</v>
      </c>
      <c r="Q2333" s="218"/>
      <c r="R2333" s="219">
        <f t="shared" si="828"/>
        <v>0</v>
      </c>
      <c r="S2333" s="219">
        <f t="shared" si="829"/>
        <v>7</v>
      </c>
      <c r="T2333" s="195"/>
      <c r="U2333" s="196">
        <v>5</v>
      </c>
      <c r="V2333" s="89">
        <f t="shared" si="824"/>
        <v>0</v>
      </c>
      <c r="W2333" s="220" t="s">
        <v>2395</v>
      </c>
      <c r="X2333" s="221" t="s">
        <v>2435</v>
      </c>
      <c r="Y2333" s="222" t="s">
        <v>2438</v>
      </c>
      <c r="Z2333" s="199"/>
      <c r="AA2333" s="218"/>
      <c r="AB2333" s="223">
        <v>0</v>
      </c>
      <c r="AC2333" s="224" t="s">
        <v>40</v>
      </c>
      <c r="AD2333" s="225">
        <f t="shared" si="830"/>
        <v>85</v>
      </c>
      <c r="AE2333" s="226">
        <f>CEILING(AD2333+AD2333*'[1]Nastavení cen'!$J$17,1)</f>
        <v>125</v>
      </c>
      <c r="AF2333" s="226">
        <f t="shared" si="831"/>
        <v>0</v>
      </c>
      <c r="AG2333" s="227">
        <f>CEILING(AX2333+(AX2333*'[1]Nastavení cen'!$G$17),1)</f>
        <v>150</v>
      </c>
      <c r="AH2333" s="227">
        <f>CEILING(AG2333*'[1]Nastavení cen'!$K$17,1)+AG2333</f>
        <v>195</v>
      </c>
      <c r="AI2333" s="227">
        <f t="shared" si="877"/>
        <v>0</v>
      </c>
      <c r="AJ2333" s="228">
        <f t="shared" si="832"/>
        <v>320</v>
      </c>
      <c r="AK2333" s="218"/>
      <c r="AL2333" s="229">
        <f t="shared" si="833"/>
        <v>0</v>
      </c>
      <c r="AM2333" s="204"/>
      <c r="AN2333" s="230">
        <v>0.5</v>
      </c>
      <c r="AO2333" s="231">
        <f t="shared" si="878"/>
        <v>0</v>
      </c>
      <c r="AP2333" s="232">
        <v>0.05</v>
      </c>
      <c r="AQ2333" s="233" t="s">
        <v>41</v>
      </c>
      <c r="AR2333" s="234">
        <f t="shared" si="879"/>
        <v>0</v>
      </c>
      <c r="AS2333" s="235"/>
      <c r="AT2333" s="236"/>
      <c r="AU2333" s="237"/>
      <c r="AV2333" s="238" t="s">
        <v>2437</v>
      </c>
      <c r="AW2333" s="239">
        <f>'[1]Nastavení cen'!$H$17</f>
        <v>390</v>
      </c>
      <c r="AX2333" s="240">
        <v>150</v>
      </c>
    </row>
    <row r="2334" spans="1:50" ht="17.25" hidden="1" customHeight="1" x14ac:dyDescent="0.3">
      <c r="A2334" s="213"/>
      <c r="B2334" s="214"/>
      <c r="C2334" s="215"/>
      <c r="D2334" s="186"/>
      <c r="E2334" s="184"/>
      <c r="F2334" s="185"/>
      <c r="G2334" s="186"/>
      <c r="H2334" s="186"/>
      <c r="I2334" s="187"/>
      <c r="J2334" s="188"/>
      <c r="K2334" s="216"/>
      <c r="L2334" s="186"/>
      <c r="M2334" s="186"/>
      <c r="N2334" s="187"/>
      <c r="O2334" s="191"/>
      <c r="P2334" s="488" t="s">
        <v>2383</v>
      </c>
      <c r="Q2334" s="218"/>
      <c r="R2334" s="219">
        <f t="shared" si="828"/>
        <v>0</v>
      </c>
      <c r="S2334" s="219">
        <f t="shared" si="829"/>
        <v>7</v>
      </c>
      <c r="T2334" s="195"/>
      <c r="U2334" s="196">
        <v>4</v>
      </c>
      <c r="V2334" s="89">
        <f t="shared" si="824"/>
        <v>0</v>
      </c>
      <c r="W2334" s="220" t="s">
        <v>2395</v>
      </c>
      <c r="X2334" s="221" t="s">
        <v>2435</v>
      </c>
      <c r="Y2334" s="222" t="s">
        <v>43</v>
      </c>
      <c r="Z2334" s="199"/>
      <c r="AA2334" s="218"/>
      <c r="AB2334" s="223">
        <v>0</v>
      </c>
      <c r="AC2334" s="224" t="s">
        <v>40</v>
      </c>
      <c r="AD2334" s="225">
        <f t="shared" si="830"/>
        <v>85</v>
      </c>
      <c r="AE2334" s="226">
        <f>CEILING(AD2334+AD2334*'[1]Nastavení cen'!$J$17,1)</f>
        <v>125</v>
      </c>
      <c r="AF2334" s="226">
        <f t="shared" si="831"/>
        <v>0</v>
      </c>
      <c r="AG2334" s="241"/>
      <c r="AH2334" s="242"/>
      <c r="AI2334" s="242"/>
      <c r="AJ2334" s="228">
        <f t="shared" si="832"/>
        <v>125</v>
      </c>
      <c r="AK2334" s="218"/>
      <c r="AL2334" s="229">
        <f t="shared" si="833"/>
        <v>0</v>
      </c>
      <c r="AM2334" s="204"/>
      <c r="AN2334" s="230" t="s">
        <v>41</v>
      </c>
      <c r="AO2334" s="231" t="s">
        <v>41</v>
      </c>
      <c r="AP2334" s="245" t="s">
        <v>41</v>
      </c>
      <c r="AQ2334" s="233" t="s">
        <v>41</v>
      </c>
      <c r="AR2334" s="234" t="s">
        <v>41</v>
      </c>
      <c r="AS2334" s="235"/>
      <c r="AT2334" s="236"/>
      <c r="AU2334" s="237"/>
      <c r="AV2334" s="238" t="s">
        <v>2437</v>
      </c>
      <c r="AW2334" s="239">
        <f>'[1]Nastavení cen'!$H$17</f>
        <v>390</v>
      </c>
      <c r="AX2334" s="240"/>
    </row>
    <row r="2335" spans="1:50" ht="17.25" hidden="1" customHeight="1" x14ac:dyDescent="0.3">
      <c r="A2335" s="213"/>
      <c r="B2335" s="214"/>
      <c r="C2335" s="215"/>
      <c r="D2335" s="186"/>
      <c r="E2335" s="184"/>
      <c r="F2335" s="185"/>
      <c r="G2335" s="186"/>
      <c r="H2335" s="186"/>
      <c r="I2335" s="187"/>
      <c r="J2335" s="188"/>
      <c r="K2335" s="216"/>
      <c r="L2335" s="186"/>
      <c r="M2335" s="186"/>
      <c r="N2335" s="187"/>
      <c r="O2335" s="191"/>
      <c r="P2335" s="488" t="s">
        <v>2383</v>
      </c>
      <c r="Q2335" s="218"/>
      <c r="R2335" s="219">
        <f t="shared" si="828"/>
        <v>0</v>
      </c>
      <c r="S2335" s="219">
        <f t="shared" si="829"/>
        <v>7</v>
      </c>
      <c r="T2335" s="195"/>
      <c r="U2335" s="196">
        <v>2</v>
      </c>
      <c r="V2335" s="89">
        <f t="shared" si="824"/>
        <v>0</v>
      </c>
      <c r="W2335" s="220" t="s">
        <v>2395</v>
      </c>
      <c r="X2335" s="221" t="s">
        <v>2439</v>
      </c>
      <c r="Y2335" s="222" t="s">
        <v>2440</v>
      </c>
      <c r="Z2335" s="199"/>
      <c r="AA2335" s="218"/>
      <c r="AB2335" s="223">
        <v>0</v>
      </c>
      <c r="AC2335" s="224" t="s">
        <v>40</v>
      </c>
      <c r="AD2335" s="225">
        <f t="shared" si="830"/>
        <v>85</v>
      </c>
      <c r="AE2335" s="226">
        <f>CEILING(AD2335+AD2335*'[1]Nastavení cen'!$J$17,1)</f>
        <v>125</v>
      </c>
      <c r="AF2335" s="226">
        <f t="shared" si="831"/>
        <v>0</v>
      </c>
      <c r="AG2335" s="241">
        <f>CEILING(AX2335+(AX2335*'[1]Nastavení cen'!$G$17),1)</f>
        <v>150</v>
      </c>
      <c r="AH2335" s="242">
        <f>CEILING(AG2335*'[1]Nastavení cen'!$K$17,1)+AG2335</f>
        <v>195</v>
      </c>
      <c r="AI2335" s="242">
        <f t="shared" ref="AI2335:AI2336" si="880">(AB2335*AH2335)</f>
        <v>0</v>
      </c>
      <c r="AJ2335" s="228">
        <f t="shared" si="832"/>
        <v>320</v>
      </c>
      <c r="AK2335" s="218"/>
      <c r="AL2335" s="229">
        <f t="shared" si="833"/>
        <v>0</v>
      </c>
      <c r="AM2335" s="204"/>
      <c r="AN2335" s="230">
        <v>0.5</v>
      </c>
      <c r="AO2335" s="231">
        <f t="shared" ref="AO2335:AO2336" si="881">AB2335*AN2335</f>
        <v>0</v>
      </c>
      <c r="AP2335" s="232">
        <v>0.05</v>
      </c>
      <c r="AQ2335" s="233" t="s">
        <v>41</v>
      </c>
      <c r="AR2335" s="234">
        <f t="shared" ref="AR2335:AR2336" si="882">AO2335*AP2335</f>
        <v>0</v>
      </c>
      <c r="AS2335" s="235"/>
      <c r="AT2335" s="236"/>
      <c r="AU2335" s="237"/>
      <c r="AV2335" s="238" t="s">
        <v>2437</v>
      </c>
      <c r="AW2335" s="239">
        <f>'[1]Nastavení cen'!$H$17</f>
        <v>390</v>
      </c>
      <c r="AX2335" s="240">
        <v>150</v>
      </c>
    </row>
    <row r="2336" spans="1:50" ht="17.25" hidden="1" customHeight="1" x14ac:dyDescent="0.3">
      <c r="A2336" s="213"/>
      <c r="B2336" s="214"/>
      <c r="C2336" s="215"/>
      <c r="D2336" s="186"/>
      <c r="E2336" s="184"/>
      <c r="F2336" s="185"/>
      <c r="G2336" s="186"/>
      <c r="H2336" s="186"/>
      <c r="I2336" s="187"/>
      <c r="J2336" s="188"/>
      <c r="K2336" s="216"/>
      <c r="L2336" s="186"/>
      <c r="M2336" s="186"/>
      <c r="N2336" s="187"/>
      <c r="O2336" s="191"/>
      <c r="P2336" s="488" t="s">
        <v>2383</v>
      </c>
      <c r="Q2336" s="218"/>
      <c r="R2336" s="219">
        <f t="shared" si="828"/>
        <v>0</v>
      </c>
      <c r="S2336" s="219">
        <f t="shared" si="829"/>
        <v>7</v>
      </c>
      <c r="T2336" s="195"/>
      <c r="U2336" s="196">
        <v>5</v>
      </c>
      <c r="V2336" s="89">
        <f t="shared" si="824"/>
        <v>0</v>
      </c>
      <c r="W2336" s="220" t="s">
        <v>2395</v>
      </c>
      <c r="X2336" s="221" t="s">
        <v>2439</v>
      </c>
      <c r="Y2336" s="222" t="s">
        <v>2441</v>
      </c>
      <c r="Z2336" s="199"/>
      <c r="AA2336" s="218"/>
      <c r="AB2336" s="223">
        <v>0</v>
      </c>
      <c r="AC2336" s="224" t="s">
        <v>40</v>
      </c>
      <c r="AD2336" s="225">
        <f t="shared" si="830"/>
        <v>85</v>
      </c>
      <c r="AE2336" s="226">
        <f>CEILING(AD2336+AD2336*'[1]Nastavení cen'!$J$17,1)</f>
        <v>125</v>
      </c>
      <c r="AF2336" s="226">
        <f t="shared" si="831"/>
        <v>0</v>
      </c>
      <c r="AG2336" s="227">
        <f>CEILING(AX2336+(AX2336*'[1]Nastavení cen'!$G$17),1)</f>
        <v>150</v>
      </c>
      <c r="AH2336" s="227">
        <f>CEILING(AG2336*'[1]Nastavení cen'!$K$17,1)+AG2336</f>
        <v>195</v>
      </c>
      <c r="AI2336" s="227">
        <f t="shared" si="880"/>
        <v>0</v>
      </c>
      <c r="AJ2336" s="228">
        <f t="shared" si="832"/>
        <v>320</v>
      </c>
      <c r="AK2336" s="218"/>
      <c r="AL2336" s="229">
        <f t="shared" si="833"/>
        <v>0</v>
      </c>
      <c r="AM2336" s="204"/>
      <c r="AN2336" s="230">
        <v>0.5</v>
      </c>
      <c r="AO2336" s="231">
        <f t="shared" si="881"/>
        <v>0</v>
      </c>
      <c r="AP2336" s="232">
        <v>0.05</v>
      </c>
      <c r="AQ2336" s="233" t="s">
        <v>41</v>
      </c>
      <c r="AR2336" s="234">
        <f t="shared" si="882"/>
        <v>0</v>
      </c>
      <c r="AS2336" s="235"/>
      <c r="AT2336" s="236"/>
      <c r="AU2336" s="237"/>
      <c r="AV2336" s="238" t="s">
        <v>2437</v>
      </c>
      <c r="AW2336" s="239">
        <f>'[1]Nastavení cen'!$H$17</f>
        <v>390</v>
      </c>
      <c r="AX2336" s="240">
        <v>150</v>
      </c>
    </row>
    <row r="2337" spans="1:50" ht="17.25" hidden="1" customHeight="1" x14ac:dyDescent="0.3">
      <c r="A2337" s="213"/>
      <c r="B2337" s="214"/>
      <c r="C2337" s="215"/>
      <c r="D2337" s="186"/>
      <c r="E2337" s="184"/>
      <c r="F2337" s="185"/>
      <c r="G2337" s="186"/>
      <c r="H2337" s="186"/>
      <c r="I2337" s="187"/>
      <c r="J2337" s="188"/>
      <c r="K2337" s="216"/>
      <c r="L2337" s="186"/>
      <c r="M2337" s="186"/>
      <c r="N2337" s="187"/>
      <c r="O2337" s="191"/>
      <c r="P2337" s="488" t="s">
        <v>2383</v>
      </c>
      <c r="Q2337" s="218"/>
      <c r="R2337" s="219">
        <f t="shared" si="828"/>
        <v>0</v>
      </c>
      <c r="S2337" s="219">
        <f t="shared" si="829"/>
        <v>7</v>
      </c>
      <c r="T2337" s="195"/>
      <c r="U2337" s="196">
        <v>4</v>
      </c>
      <c r="V2337" s="89">
        <f t="shared" si="824"/>
        <v>0</v>
      </c>
      <c r="W2337" s="220" t="s">
        <v>2395</v>
      </c>
      <c r="X2337" s="221" t="s">
        <v>2439</v>
      </c>
      <c r="Y2337" s="222" t="s">
        <v>43</v>
      </c>
      <c r="Z2337" s="199"/>
      <c r="AA2337" s="218"/>
      <c r="AB2337" s="223">
        <v>0</v>
      </c>
      <c r="AC2337" s="224" t="s">
        <v>40</v>
      </c>
      <c r="AD2337" s="225">
        <f t="shared" si="830"/>
        <v>85</v>
      </c>
      <c r="AE2337" s="226">
        <f>CEILING(AD2337+AD2337*'[1]Nastavení cen'!$J$17,1)</f>
        <v>125</v>
      </c>
      <c r="AF2337" s="226">
        <f t="shared" si="831"/>
        <v>0</v>
      </c>
      <c r="AG2337" s="241"/>
      <c r="AH2337" s="242"/>
      <c r="AI2337" s="242"/>
      <c r="AJ2337" s="228">
        <f t="shared" si="832"/>
        <v>125</v>
      </c>
      <c r="AK2337" s="218"/>
      <c r="AL2337" s="229">
        <f t="shared" si="833"/>
        <v>0</v>
      </c>
      <c r="AM2337" s="204"/>
      <c r="AN2337" s="230" t="s">
        <v>41</v>
      </c>
      <c r="AO2337" s="231" t="s">
        <v>41</v>
      </c>
      <c r="AP2337" s="245" t="s">
        <v>41</v>
      </c>
      <c r="AQ2337" s="233" t="s">
        <v>41</v>
      </c>
      <c r="AR2337" s="234" t="s">
        <v>41</v>
      </c>
      <c r="AS2337" s="235"/>
      <c r="AT2337" s="236"/>
      <c r="AU2337" s="237"/>
      <c r="AV2337" s="238" t="s">
        <v>2437</v>
      </c>
      <c r="AW2337" s="239">
        <f>'[1]Nastavení cen'!$H$17</f>
        <v>390</v>
      </c>
      <c r="AX2337" s="240"/>
    </row>
    <row r="2338" spans="1:50" ht="17.25" hidden="1" customHeight="1" x14ac:dyDescent="0.3">
      <c r="A2338" s="213"/>
      <c r="B2338" s="214"/>
      <c r="C2338" s="215"/>
      <c r="D2338" s="186"/>
      <c r="E2338" s="184"/>
      <c r="F2338" s="185"/>
      <c r="G2338" s="186"/>
      <c r="H2338" s="186"/>
      <c r="I2338" s="187"/>
      <c r="J2338" s="188"/>
      <c r="K2338" s="216"/>
      <c r="L2338" s="186"/>
      <c r="M2338" s="186"/>
      <c r="N2338" s="187"/>
      <c r="O2338" s="191"/>
      <c r="P2338" s="488" t="s">
        <v>2383</v>
      </c>
      <c r="Q2338" s="218"/>
      <c r="R2338" s="219">
        <f t="shared" si="828"/>
        <v>0</v>
      </c>
      <c r="S2338" s="219">
        <f t="shared" si="829"/>
        <v>7</v>
      </c>
      <c r="T2338" s="195"/>
      <c r="U2338" s="196">
        <v>2</v>
      </c>
      <c r="V2338" s="89">
        <f t="shared" si="824"/>
        <v>0</v>
      </c>
      <c r="W2338" s="220" t="s">
        <v>2395</v>
      </c>
      <c r="X2338" s="221" t="s">
        <v>2442</v>
      </c>
      <c r="Y2338" s="222" t="s">
        <v>2443</v>
      </c>
      <c r="Z2338" s="199"/>
      <c r="AA2338" s="218"/>
      <c r="AB2338" s="223">
        <v>0</v>
      </c>
      <c r="AC2338" s="224" t="s">
        <v>40</v>
      </c>
      <c r="AD2338" s="225">
        <f t="shared" si="830"/>
        <v>98</v>
      </c>
      <c r="AE2338" s="226">
        <f>CEILING(AD2338+AD2338*'[1]Nastavení cen'!$J$17,1)</f>
        <v>144</v>
      </c>
      <c r="AF2338" s="226">
        <f t="shared" si="831"/>
        <v>0</v>
      </c>
      <c r="AG2338" s="241">
        <f>CEILING(AX2338+(AX2338*'[1]Nastavení cen'!$G$17),1)</f>
        <v>170</v>
      </c>
      <c r="AH2338" s="242">
        <f>CEILING(AG2338*'[1]Nastavení cen'!$K$17,1)+AG2338</f>
        <v>221</v>
      </c>
      <c r="AI2338" s="242">
        <f t="shared" ref="AI2338:AI2339" si="883">(AB2338*AH2338)</f>
        <v>0</v>
      </c>
      <c r="AJ2338" s="228">
        <f t="shared" si="832"/>
        <v>365</v>
      </c>
      <c r="AK2338" s="218"/>
      <c r="AL2338" s="229">
        <f t="shared" si="833"/>
        <v>0</v>
      </c>
      <c r="AM2338" s="204"/>
      <c r="AN2338" s="230">
        <v>0.6</v>
      </c>
      <c r="AO2338" s="231">
        <f t="shared" ref="AO2338:AO2339" si="884">AB2338*AN2338</f>
        <v>0</v>
      </c>
      <c r="AP2338" s="232">
        <v>0.05</v>
      </c>
      <c r="AQ2338" s="233" t="s">
        <v>41</v>
      </c>
      <c r="AR2338" s="234">
        <f t="shared" ref="AR2338:AR2339" si="885">AO2338*AP2338</f>
        <v>0</v>
      </c>
      <c r="AS2338" s="235"/>
      <c r="AT2338" s="236"/>
      <c r="AU2338" s="237"/>
      <c r="AV2338" s="238" t="s">
        <v>154</v>
      </c>
      <c r="AW2338" s="239">
        <f>'[1]Nastavení cen'!$H$17</f>
        <v>390</v>
      </c>
      <c r="AX2338" s="240">
        <v>170</v>
      </c>
    </row>
    <row r="2339" spans="1:50" ht="17.25" hidden="1" customHeight="1" x14ac:dyDescent="0.3">
      <c r="A2339" s="213"/>
      <c r="B2339" s="214"/>
      <c r="C2339" s="215"/>
      <c r="D2339" s="186"/>
      <c r="E2339" s="184"/>
      <c r="F2339" s="185"/>
      <c r="G2339" s="186"/>
      <c r="H2339" s="186"/>
      <c r="I2339" s="187"/>
      <c r="J2339" s="188"/>
      <c r="K2339" s="216"/>
      <c r="L2339" s="186"/>
      <c r="M2339" s="186"/>
      <c r="N2339" s="187"/>
      <c r="O2339" s="191"/>
      <c r="P2339" s="488" t="s">
        <v>2383</v>
      </c>
      <c r="Q2339" s="218"/>
      <c r="R2339" s="219">
        <f t="shared" si="828"/>
        <v>0</v>
      </c>
      <c r="S2339" s="219">
        <f t="shared" si="829"/>
        <v>7</v>
      </c>
      <c r="T2339" s="195"/>
      <c r="U2339" s="196">
        <v>5</v>
      </c>
      <c r="V2339" s="89">
        <f t="shared" si="824"/>
        <v>0</v>
      </c>
      <c r="W2339" s="220" t="s">
        <v>2395</v>
      </c>
      <c r="X2339" s="221" t="s">
        <v>2442</v>
      </c>
      <c r="Y2339" s="222" t="s">
        <v>2444</v>
      </c>
      <c r="Z2339" s="199"/>
      <c r="AA2339" s="218"/>
      <c r="AB2339" s="223">
        <v>0</v>
      </c>
      <c r="AC2339" s="224" t="s">
        <v>40</v>
      </c>
      <c r="AD2339" s="225">
        <f t="shared" si="830"/>
        <v>98</v>
      </c>
      <c r="AE2339" s="226">
        <f>CEILING(AD2339+AD2339*'[1]Nastavení cen'!$J$17,1)</f>
        <v>144</v>
      </c>
      <c r="AF2339" s="226">
        <f t="shared" si="831"/>
        <v>0</v>
      </c>
      <c r="AG2339" s="227">
        <f>CEILING(AX2339+(AX2339*'[1]Nastavení cen'!$G$17),1)</f>
        <v>170</v>
      </c>
      <c r="AH2339" s="227">
        <f>CEILING(AG2339*'[1]Nastavení cen'!$K$17,1)+AG2339</f>
        <v>221</v>
      </c>
      <c r="AI2339" s="227">
        <f t="shared" si="883"/>
        <v>0</v>
      </c>
      <c r="AJ2339" s="228">
        <f t="shared" si="832"/>
        <v>365</v>
      </c>
      <c r="AK2339" s="218"/>
      <c r="AL2339" s="229">
        <f t="shared" si="833"/>
        <v>0</v>
      </c>
      <c r="AM2339" s="204"/>
      <c r="AN2339" s="230">
        <v>0.6</v>
      </c>
      <c r="AO2339" s="231">
        <f t="shared" si="884"/>
        <v>0</v>
      </c>
      <c r="AP2339" s="232">
        <v>0.05</v>
      </c>
      <c r="AQ2339" s="233" t="s">
        <v>41</v>
      </c>
      <c r="AR2339" s="234">
        <f t="shared" si="885"/>
        <v>0</v>
      </c>
      <c r="AS2339" s="235"/>
      <c r="AT2339" s="236"/>
      <c r="AU2339" s="237"/>
      <c r="AV2339" s="238" t="s">
        <v>154</v>
      </c>
      <c r="AW2339" s="239">
        <f>'[1]Nastavení cen'!$H$17</f>
        <v>390</v>
      </c>
      <c r="AX2339" s="240">
        <v>170</v>
      </c>
    </row>
    <row r="2340" spans="1:50" ht="17.25" hidden="1" customHeight="1" x14ac:dyDescent="0.3">
      <c r="A2340" s="213"/>
      <c r="B2340" s="214"/>
      <c r="C2340" s="215"/>
      <c r="D2340" s="186"/>
      <c r="E2340" s="184"/>
      <c r="F2340" s="185"/>
      <c r="G2340" s="186"/>
      <c r="H2340" s="186"/>
      <c r="I2340" s="187"/>
      <c r="J2340" s="188"/>
      <c r="K2340" s="216"/>
      <c r="L2340" s="186"/>
      <c r="M2340" s="186"/>
      <c r="N2340" s="187"/>
      <c r="O2340" s="191"/>
      <c r="P2340" s="488" t="s">
        <v>2383</v>
      </c>
      <c r="Q2340" s="218"/>
      <c r="R2340" s="219">
        <f t="shared" si="828"/>
        <v>0</v>
      </c>
      <c r="S2340" s="219">
        <f t="shared" si="829"/>
        <v>7</v>
      </c>
      <c r="T2340" s="195"/>
      <c r="U2340" s="196">
        <v>4</v>
      </c>
      <c r="V2340" s="89">
        <f t="shared" si="824"/>
        <v>0</v>
      </c>
      <c r="W2340" s="220" t="s">
        <v>2395</v>
      </c>
      <c r="X2340" s="221" t="s">
        <v>2442</v>
      </c>
      <c r="Y2340" s="222" t="s">
        <v>43</v>
      </c>
      <c r="Z2340" s="199"/>
      <c r="AA2340" s="218"/>
      <c r="AB2340" s="223">
        <v>0</v>
      </c>
      <c r="AC2340" s="224" t="s">
        <v>40</v>
      </c>
      <c r="AD2340" s="225">
        <f t="shared" si="830"/>
        <v>98</v>
      </c>
      <c r="AE2340" s="226">
        <f>CEILING(AD2340+AD2340*'[1]Nastavení cen'!$J$17,1)</f>
        <v>144</v>
      </c>
      <c r="AF2340" s="226">
        <f t="shared" si="831"/>
        <v>0</v>
      </c>
      <c r="AG2340" s="241"/>
      <c r="AH2340" s="242"/>
      <c r="AI2340" s="242"/>
      <c r="AJ2340" s="228">
        <f t="shared" si="832"/>
        <v>144</v>
      </c>
      <c r="AK2340" s="218"/>
      <c r="AL2340" s="229">
        <f t="shared" si="833"/>
        <v>0</v>
      </c>
      <c r="AM2340" s="204"/>
      <c r="AN2340" s="230" t="s">
        <v>41</v>
      </c>
      <c r="AO2340" s="231" t="s">
        <v>41</v>
      </c>
      <c r="AP2340" s="245" t="s">
        <v>41</v>
      </c>
      <c r="AQ2340" s="233" t="s">
        <v>41</v>
      </c>
      <c r="AR2340" s="234" t="s">
        <v>41</v>
      </c>
      <c r="AS2340" s="235"/>
      <c r="AT2340" s="236"/>
      <c r="AU2340" s="237"/>
      <c r="AV2340" s="238" t="s">
        <v>154</v>
      </c>
      <c r="AW2340" s="239">
        <f>'[1]Nastavení cen'!$H$17</f>
        <v>390</v>
      </c>
      <c r="AX2340" s="240"/>
    </row>
    <row r="2341" spans="1:50" ht="17.25" hidden="1" customHeight="1" x14ac:dyDescent="0.3">
      <c r="A2341" s="213"/>
      <c r="B2341" s="214"/>
      <c r="C2341" s="215"/>
      <c r="D2341" s="186"/>
      <c r="E2341" s="184"/>
      <c r="F2341" s="185"/>
      <c r="G2341" s="186"/>
      <c r="H2341" s="186"/>
      <c r="I2341" s="187"/>
      <c r="J2341" s="188"/>
      <c r="K2341" s="216"/>
      <c r="L2341" s="186"/>
      <c r="M2341" s="186"/>
      <c r="N2341" s="187"/>
      <c r="O2341" s="191"/>
      <c r="P2341" s="488" t="s">
        <v>2383</v>
      </c>
      <c r="Q2341" s="218"/>
      <c r="R2341" s="219">
        <f t="shared" si="828"/>
        <v>0</v>
      </c>
      <c r="S2341" s="219">
        <f t="shared" si="829"/>
        <v>7</v>
      </c>
      <c r="T2341" s="195"/>
      <c r="U2341" s="196">
        <v>2</v>
      </c>
      <c r="V2341" s="89">
        <f t="shared" si="824"/>
        <v>0</v>
      </c>
      <c r="W2341" s="220" t="s">
        <v>2395</v>
      </c>
      <c r="X2341" s="221" t="s">
        <v>2445</v>
      </c>
      <c r="Y2341" s="222" t="s">
        <v>2446</v>
      </c>
      <c r="Z2341" s="199"/>
      <c r="AA2341" s="218"/>
      <c r="AB2341" s="223">
        <v>0</v>
      </c>
      <c r="AC2341" s="224" t="s">
        <v>40</v>
      </c>
      <c r="AD2341" s="225">
        <f t="shared" si="830"/>
        <v>98</v>
      </c>
      <c r="AE2341" s="226">
        <f>CEILING(AD2341+AD2341*'[1]Nastavení cen'!$J$17,1)</f>
        <v>144</v>
      </c>
      <c r="AF2341" s="226">
        <f t="shared" si="831"/>
        <v>0</v>
      </c>
      <c r="AG2341" s="241">
        <f>CEILING(AX2341+(AX2341*'[1]Nastavení cen'!$G$17),1)</f>
        <v>170</v>
      </c>
      <c r="AH2341" s="242">
        <f>CEILING(AG2341*'[1]Nastavení cen'!$K$17,1)+AG2341</f>
        <v>221</v>
      </c>
      <c r="AI2341" s="242">
        <f t="shared" ref="AI2341:AI2342" si="886">(AB2341*AH2341)</f>
        <v>0</v>
      </c>
      <c r="AJ2341" s="228">
        <f t="shared" si="832"/>
        <v>365</v>
      </c>
      <c r="AK2341" s="218"/>
      <c r="AL2341" s="229">
        <f t="shared" si="833"/>
        <v>0</v>
      </c>
      <c r="AM2341" s="204"/>
      <c r="AN2341" s="230">
        <v>0.6</v>
      </c>
      <c r="AO2341" s="231">
        <f t="shared" ref="AO2341:AO2342" si="887">AB2341*AN2341</f>
        <v>0</v>
      </c>
      <c r="AP2341" s="232">
        <v>0.05</v>
      </c>
      <c r="AQ2341" s="233" t="s">
        <v>41</v>
      </c>
      <c r="AR2341" s="234">
        <f t="shared" ref="AR2341:AR2342" si="888">AO2341*AP2341</f>
        <v>0</v>
      </c>
      <c r="AS2341" s="235"/>
      <c r="AT2341" s="236"/>
      <c r="AU2341" s="237"/>
      <c r="AV2341" s="238" t="s">
        <v>154</v>
      </c>
      <c r="AW2341" s="239">
        <f>'[1]Nastavení cen'!$H$17</f>
        <v>390</v>
      </c>
      <c r="AX2341" s="240">
        <v>170</v>
      </c>
    </row>
    <row r="2342" spans="1:50" ht="17.25" hidden="1" customHeight="1" x14ac:dyDescent="0.3">
      <c r="A2342" s="213"/>
      <c r="B2342" s="214"/>
      <c r="C2342" s="215"/>
      <c r="D2342" s="186"/>
      <c r="E2342" s="184"/>
      <c r="F2342" s="185"/>
      <c r="G2342" s="186"/>
      <c r="H2342" s="186"/>
      <c r="I2342" s="187"/>
      <c r="J2342" s="188"/>
      <c r="K2342" s="216"/>
      <c r="L2342" s="186"/>
      <c r="M2342" s="186"/>
      <c r="N2342" s="187"/>
      <c r="O2342" s="191"/>
      <c r="P2342" s="488" t="s">
        <v>2383</v>
      </c>
      <c r="Q2342" s="218"/>
      <c r="R2342" s="219">
        <f t="shared" si="828"/>
        <v>0</v>
      </c>
      <c r="S2342" s="219">
        <f t="shared" si="829"/>
        <v>7</v>
      </c>
      <c r="T2342" s="195"/>
      <c r="U2342" s="196">
        <v>5</v>
      </c>
      <c r="V2342" s="89">
        <f t="shared" si="824"/>
        <v>0</v>
      </c>
      <c r="W2342" s="220" t="s">
        <v>2395</v>
      </c>
      <c r="X2342" s="221" t="s">
        <v>2445</v>
      </c>
      <c r="Y2342" s="222" t="s">
        <v>2447</v>
      </c>
      <c r="Z2342" s="199"/>
      <c r="AA2342" s="218"/>
      <c r="AB2342" s="223">
        <v>0</v>
      </c>
      <c r="AC2342" s="224" t="s">
        <v>40</v>
      </c>
      <c r="AD2342" s="225">
        <f t="shared" si="830"/>
        <v>98</v>
      </c>
      <c r="AE2342" s="226">
        <f>CEILING(AD2342+AD2342*'[1]Nastavení cen'!$J$17,1)</f>
        <v>144</v>
      </c>
      <c r="AF2342" s="226">
        <f t="shared" si="831"/>
        <v>0</v>
      </c>
      <c r="AG2342" s="227">
        <f>CEILING(AX2342+(AX2342*'[1]Nastavení cen'!$G$17),1)</f>
        <v>170</v>
      </c>
      <c r="AH2342" s="227">
        <f>CEILING(AG2342*'[1]Nastavení cen'!$K$17,1)+AG2342</f>
        <v>221</v>
      </c>
      <c r="AI2342" s="227">
        <f t="shared" si="886"/>
        <v>0</v>
      </c>
      <c r="AJ2342" s="228">
        <f t="shared" si="832"/>
        <v>365</v>
      </c>
      <c r="AK2342" s="218"/>
      <c r="AL2342" s="229">
        <f t="shared" si="833"/>
        <v>0</v>
      </c>
      <c r="AM2342" s="204"/>
      <c r="AN2342" s="230">
        <v>0.6</v>
      </c>
      <c r="AO2342" s="231">
        <f t="shared" si="887"/>
        <v>0</v>
      </c>
      <c r="AP2342" s="232">
        <v>0.05</v>
      </c>
      <c r="AQ2342" s="233" t="s">
        <v>41</v>
      </c>
      <c r="AR2342" s="234">
        <f t="shared" si="888"/>
        <v>0</v>
      </c>
      <c r="AS2342" s="235"/>
      <c r="AT2342" s="236"/>
      <c r="AU2342" s="237"/>
      <c r="AV2342" s="238" t="s">
        <v>154</v>
      </c>
      <c r="AW2342" s="239">
        <f>'[1]Nastavení cen'!$H$17</f>
        <v>390</v>
      </c>
      <c r="AX2342" s="240">
        <v>170</v>
      </c>
    </row>
    <row r="2343" spans="1:50" ht="17.25" hidden="1" customHeight="1" x14ac:dyDescent="0.3">
      <c r="A2343" s="213"/>
      <c r="B2343" s="214"/>
      <c r="C2343" s="215"/>
      <c r="D2343" s="186"/>
      <c r="E2343" s="184"/>
      <c r="F2343" s="185"/>
      <c r="G2343" s="186"/>
      <c r="H2343" s="186"/>
      <c r="I2343" s="187"/>
      <c r="J2343" s="188"/>
      <c r="K2343" s="216"/>
      <c r="L2343" s="186"/>
      <c r="M2343" s="186"/>
      <c r="N2343" s="187"/>
      <c r="O2343" s="191"/>
      <c r="P2343" s="488" t="s">
        <v>2383</v>
      </c>
      <c r="Q2343" s="218"/>
      <c r="R2343" s="219">
        <f t="shared" si="828"/>
        <v>0</v>
      </c>
      <c r="S2343" s="219">
        <f t="shared" si="829"/>
        <v>7</v>
      </c>
      <c r="T2343" s="195"/>
      <c r="U2343" s="196">
        <v>4</v>
      </c>
      <c r="V2343" s="89">
        <f t="shared" si="824"/>
        <v>0</v>
      </c>
      <c r="W2343" s="220" t="s">
        <v>2395</v>
      </c>
      <c r="X2343" s="221" t="s">
        <v>2445</v>
      </c>
      <c r="Y2343" s="222" t="s">
        <v>43</v>
      </c>
      <c r="Z2343" s="199"/>
      <c r="AA2343" s="218"/>
      <c r="AB2343" s="223">
        <v>0</v>
      </c>
      <c r="AC2343" s="224" t="s">
        <v>40</v>
      </c>
      <c r="AD2343" s="225">
        <f t="shared" si="830"/>
        <v>98</v>
      </c>
      <c r="AE2343" s="226">
        <f>CEILING(AD2343+AD2343*'[1]Nastavení cen'!$J$17,1)</f>
        <v>144</v>
      </c>
      <c r="AF2343" s="226">
        <f t="shared" si="831"/>
        <v>0</v>
      </c>
      <c r="AG2343" s="241"/>
      <c r="AH2343" s="242"/>
      <c r="AI2343" s="242"/>
      <c r="AJ2343" s="228">
        <f t="shared" si="832"/>
        <v>144</v>
      </c>
      <c r="AK2343" s="218"/>
      <c r="AL2343" s="229">
        <f t="shared" si="833"/>
        <v>0</v>
      </c>
      <c r="AM2343" s="204"/>
      <c r="AN2343" s="230" t="s">
        <v>41</v>
      </c>
      <c r="AO2343" s="231" t="s">
        <v>41</v>
      </c>
      <c r="AP2343" s="245" t="s">
        <v>41</v>
      </c>
      <c r="AQ2343" s="233" t="s">
        <v>41</v>
      </c>
      <c r="AR2343" s="234" t="s">
        <v>41</v>
      </c>
      <c r="AS2343" s="235"/>
      <c r="AT2343" s="236"/>
      <c r="AU2343" s="237"/>
      <c r="AV2343" s="238" t="s">
        <v>154</v>
      </c>
      <c r="AW2343" s="239">
        <f>'[1]Nastavení cen'!$H$17</f>
        <v>390</v>
      </c>
      <c r="AX2343" s="240"/>
    </row>
    <row r="2344" spans="1:50" ht="17.25" hidden="1" customHeight="1" x14ac:dyDescent="0.3">
      <c r="A2344" s="213"/>
      <c r="B2344" s="214"/>
      <c r="C2344" s="215"/>
      <c r="D2344" s="186"/>
      <c r="E2344" s="184"/>
      <c r="F2344" s="185"/>
      <c r="G2344" s="186"/>
      <c r="H2344" s="186"/>
      <c r="I2344" s="187"/>
      <c r="J2344" s="188"/>
      <c r="K2344" s="216"/>
      <c r="L2344" s="186"/>
      <c r="M2344" s="186"/>
      <c r="N2344" s="187"/>
      <c r="O2344" s="191"/>
      <c r="P2344" s="488" t="s">
        <v>2383</v>
      </c>
      <c r="Q2344" s="218"/>
      <c r="R2344" s="219">
        <f t="shared" si="828"/>
        <v>0</v>
      </c>
      <c r="S2344" s="219">
        <f t="shared" si="829"/>
        <v>7</v>
      </c>
      <c r="T2344" s="195"/>
      <c r="U2344" s="196">
        <v>2</v>
      </c>
      <c r="V2344" s="89">
        <f t="shared" si="824"/>
        <v>0</v>
      </c>
      <c r="W2344" s="220" t="s">
        <v>2395</v>
      </c>
      <c r="X2344" s="221" t="s">
        <v>2448</v>
      </c>
      <c r="Y2344" s="222" t="s">
        <v>2449</v>
      </c>
      <c r="Z2344" s="199"/>
      <c r="AA2344" s="218"/>
      <c r="AB2344" s="223">
        <v>0</v>
      </c>
      <c r="AC2344" s="224" t="s">
        <v>40</v>
      </c>
      <c r="AD2344" s="225">
        <f t="shared" si="830"/>
        <v>59</v>
      </c>
      <c r="AE2344" s="226">
        <f>CEILING(AD2344+AD2344*'[1]Nastavení cen'!$J$17,1)</f>
        <v>87</v>
      </c>
      <c r="AF2344" s="226">
        <f t="shared" si="831"/>
        <v>0</v>
      </c>
      <c r="AG2344" s="241">
        <f>CEILING(AX2344+(AX2344*'[1]Nastavení cen'!$G$17),1)</f>
        <v>50</v>
      </c>
      <c r="AH2344" s="242">
        <f>CEILING(AG2344*'[1]Nastavení cen'!$K$17,1)+AG2344</f>
        <v>65</v>
      </c>
      <c r="AI2344" s="242">
        <f t="shared" ref="AI2344:AI2345" si="889">(AB2344*AH2344)</f>
        <v>0</v>
      </c>
      <c r="AJ2344" s="228">
        <f t="shared" si="832"/>
        <v>152</v>
      </c>
      <c r="AK2344" s="218"/>
      <c r="AL2344" s="229">
        <f t="shared" si="833"/>
        <v>0</v>
      </c>
      <c r="AM2344" s="204"/>
      <c r="AN2344" s="230">
        <v>0.2</v>
      </c>
      <c r="AO2344" s="231">
        <f t="shared" ref="AO2344:AO2345" si="890">AB2344*AN2344</f>
        <v>0</v>
      </c>
      <c r="AP2344" s="232">
        <v>0.05</v>
      </c>
      <c r="AQ2344" s="233" t="s">
        <v>41</v>
      </c>
      <c r="AR2344" s="234">
        <f t="shared" ref="AR2344:AR2345" si="891">AO2344*AP2344</f>
        <v>0</v>
      </c>
      <c r="AS2344" s="235"/>
      <c r="AT2344" s="236"/>
      <c r="AU2344" s="237"/>
      <c r="AV2344" s="238" t="s">
        <v>1553</v>
      </c>
      <c r="AW2344" s="239">
        <f>'[1]Nastavení cen'!$H$17</f>
        <v>390</v>
      </c>
      <c r="AX2344" s="240">
        <v>50</v>
      </c>
    </row>
    <row r="2345" spans="1:50" ht="17.25" hidden="1" customHeight="1" x14ac:dyDescent="0.3">
      <c r="A2345" s="213"/>
      <c r="B2345" s="214"/>
      <c r="C2345" s="215"/>
      <c r="D2345" s="186"/>
      <c r="E2345" s="184"/>
      <c r="F2345" s="185"/>
      <c r="G2345" s="186"/>
      <c r="H2345" s="186"/>
      <c r="I2345" s="187"/>
      <c r="J2345" s="188"/>
      <c r="K2345" s="216"/>
      <c r="L2345" s="186"/>
      <c r="M2345" s="186"/>
      <c r="N2345" s="187"/>
      <c r="O2345" s="191"/>
      <c r="P2345" s="488" t="s">
        <v>2383</v>
      </c>
      <c r="Q2345" s="218"/>
      <c r="R2345" s="219">
        <f t="shared" si="828"/>
        <v>0</v>
      </c>
      <c r="S2345" s="219">
        <f t="shared" si="829"/>
        <v>7</v>
      </c>
      <c r="T2345" s="195"/>
      <c r="U2345" s="196">
        <v>5</v>
      </c>
      <c r="V2345" s="89">
        <f t="shared" si="824"/>
        <v>0</v>
      </c>
      <c r="W2345" s="220" t="s">
        <v>2395</v>
      </c>
      <c r="X2345" s="221" t="s">
        <v>2448</v>
      </c>
      <c r="Y2345" s="222" t="s">
        <v>2450</v>
      </c>
      <c r="Z2345" s="199"/>
      <c r="AA2345" s="218"/>
      <c r="AB2345" s="223">
        <v>0</v>
      </c>
      <c r="AC2345" s="224" t="s">
        <v>40</v>
      </c>
      <c r="AD2345" s="225">
        <f t="shared" si="830"/>
        <v>59</v>
      </c>
      <c r="AE2345" s="226">
        <f>CEILING(AD2345+AD2345*'[1]Nastavení cen'!$J$17,1)</f>
        <v>87</v>
      </c>
      <c r="AF2345" s="226">
        <f t="shared" si="831"/>
        <v>0</v>
      </c>
      <c r="AG2345" s="227">
        <f>CEILING(AX2345+(AX2345*'[1]Nastavení cen'!$G$17),1)</f>
        <v>50</v>
      </c>
      <c r="AH2345" s="227">
        <f>CEILING(AG2345*'[1]Nastavení cen'!$K$17,1)+AG2345</f>
        <v>65</v>
      </c>
      <c r="AI2345" s="227">
        <f t="shared" si="889"/>
        <v>0</v>
      </c>
      <c r="AJ2345" s="228">
        <f t="shared" si="832"/>
        <v>152</v>
      </c>
      <c r="AK2345" s="218"/>
      <c r="AL2345" s="229">
        <f t="shared" si="833"/>
        <v>0</v>
      </c>
      <c r="AM2345" s="204"/>
      <c r="AN2345" s="230">
        <v>0.2</v>
      </c>
      <c r="AO2345" s="231">
        <f t="shared" si="890"/>
        <v>0</v>
      </c>
      <c r="AP2345" s="232">
        <v>0.05</v>
      </c>
      <c r="AQ2345" s="233" t="s">
        <v>41</v>
      </c>
      <c r="AR2345" s="234">
        <f t="shared" si="891"/>
        <v>0</v>
      </c>
      <c r="AS2345" s="235"/>
      <c r="AT2345" s="236"/>
      <c r="AU2345" s="237"/>
      <c r="AV2345" s="238" t="s">
        <v>1553</v>
      </c>
      <c r="AW2345" s="239">
        <f>'[1]Nastavení cen'!$H$17</f>
        <v>390</v>
      </c>
      <c r="AX2345" s="240">
        <v>50</v>
      </c>
    </row>
    <row r="2346" spans="1:50" ht="17.25" hidden="1" customHeight="1" x14ac:dyDescent="0.3">
      <c r="A2346" s="213"/>
      <c r="B2346" s="214"/>
      <c r="C2346" s="215"/>
      <c r="D2346" s="186"/>
      <c r="E2346" s="184"/>
      <c r="F2346" s="185"/>
      <c r="G2346" s="186"/>
      <c r="H2346" s="186"/>
      <c r="I2346" s="187"/>
      <c r="J2346" s="188"/>
      <c r="K2346" s="216"/>
      <c r="L2346" s="186"/>
      <c r="M2346" s="186"/>
      <c r="N2346" s="187"/>
      <c r="O2346" s="191"/>
      <c r="P2346" s="488" t="s">
        <v>2383</v>
      </c>
      <c r="Q2346" s="218"/>
      <c r="R2346" s="219">
        <f t="shared" si="828"/>
        <v>0</v>
      </c>
      <c r="S2346" s="219">
        <f t="shared" si="829"/>
        <v>7</v>
      </c>
      <c r="T2346" s="195"/>
      <c r="U2346" s="196">
        <v>4</v>
      </c>
      <c r="V2346" s="89">
        <f t="shared" si="824"/>
        <v>0</v>
      </c>
      <c r="W2346" s="220" t="s">
        <v>2395</v>
      </c>
      <c r="X2346" s="221" t="s">
        <v>2448</v>
      </c>
      <c r="Y2346" s="222" t="s">
        <v>43</v>
      </c>
      <c r="Z2346" s="199"/>
      <c r="AA2346" s="218"/>
      <c r="AB2346" s="223">
        <v>0</v>
      </c>
      <c r="AC2346" s="224" t="s">
        <v>40</v>
      </c>
      <c r="AD2346" s="225">
        <f t="shared" si="830"/>
        <v>59</v>
      </c>
      <c r="AE2346" s="226">
        <f>CEILING(AD2346+AD2346*'[1]Nastavení cen'!$J$17,1)</f>
        <v>87</v>
      </c>
      <c r="AF2346" s="226">
        <f t="shared" si="831"/>
        <v>0</v>
      </c>
      <c r="AG2346" s="241"/>
      <c r="AH2346" s="242"/>
      <c r="AI2346" s="242"/>
      <c r="AJ2346" s="228">
        <f t="shared" si="832"/>
        <v>87</v>
      </c>
      <c r="AK2346" s="218"/>
      <c r="AL2346" s="229">
        <f t="shared" si="833"/>
        <v>0</v>
      </c>
      <c r="AM2346" s="204"/>
      <c r="AN2346" s="230" t="s">
        <v>41</v>
      </c>
      <c r="AO2346" s="231" t="s">
        <v>41</v>
      </c>
      <c r="AP2346" s="245" t="s">
        <v>41</v>
      </c>
      <c r="AQ2346" s="233" t="s">
        <v>41</v>
      </c>
      <c r="AR2346" s="234" t="s">
        <v>41</v>
      </c>
      <c r="AS2346" s="235"/>
      <c r="AT2346" s="236"/>
      <c r="AU2346" s="237"/>
      <c r="AV2346" s="238" t="s">
        <v>1553</v>
      </c>
      <c r="AW2346" s="239">
        <f>'[1]Nastavení cen'!$H$17</f>
        <v>390</v>
      </c>
      <c r="AX2346" s="240"/>
    </row>
    <row r="2347" spans="1:50" ht="17.25" hidden="1" customHeight="1" x14ac:dyDescent="0.3">
      <c r="A2347" s="213"/>
      <c r="B2347" s="214"/>
      <c r="C2347" s="215"/>
      <c r="D2347" s="186"/>
      <c r="E2347" s="184"/>
      <c r="F2347" s="185"/>
      <c r="G2347" s="186"/>
      <c r="H2347" s="186"/>
      <c r="I2347" s="187"/>
      <c r="J2347" s="188"/>
      <c r="K2347" s="216"/>
      <c r="L2347" s="186"/>
      <c r="M2347" s="186"/>
      <c r="N2347" s="187"/>
      <c r="O2347" s="191"/>
      <c r="P2347" s="488" t="s">
        <v>2383</v>
      </c>
      <c r="Q2347" s="218"/>
      <c r="R2347" s="219">
        <f t="shared" si="828"/>
        <v>0</v>
      </c>
      <c r="S2347" s="219">
        <f t="shared" si="829"/>
        <v>7</v>
      </c>
      <c r="T2347" s="195"/>
      <c r="U2347" s="196">
        <v>2</v>
      </c>
      <c r="V2347" s="89">
        <f t="shared" si="824"/>
        <v>0</v>
      </c>
      <c r="W2347" s="220" t="s">
        <v>2395</v>
      </c>
      <c r="X2347" s="221" t="s">
        <v>2451</v>
      </c>
      <c r="Y2347" s="222" t="s">
        <v>2452</v>
      </c>
      <c r="Z2347" s="199"/>
      <c r="AA2347" s="218"/>
      <c r="AB2347" s="223">
        <v>0</v>
      </c>
      <c r="AC2347" s="224" t="s">
        <v>40</v>
      </c>
      <c r="AD2347" s="225">
        <f t="shared" si="830"/>
        <v>59</v>
      </c>
      <c r="AE2347" s="226">
        <f>CEILING(AD2347+AD2347*'[1]Nastavení cen'!$J$17,1)</f>
        <v>87</v>
      </c>
      <c r="AF2347" s="226">
        <f t="shared" si="831"/>
        <v>0</v>
      </c>
      <c r="AG2347" s="241">
        <f>CEILING(AX2347+(AX2347*'[1]Nastavení cen'!$G$17),1)</f>
        <v>50</v>
      </c>
      <c r="AH2347" s="242">
        <f>CEILING(AG2347*'[1]Nastavení cen'!$K$17,1)+AG2347</f>
        <v>65</v>
      </c>
      <c r="AI2347" s="242">
        <f t="shared" ref="AI2347:AI2348" si="892">(AB2347*AH2347)</f>
        <v>0</v>
      </c>
      <c r="AJ2347" s="228">
        <f t="shared" si="832"/>
        <v>152</v>
      </c>
      <c r="AK2347" s="218"/>
      <c r="AL2347" s="229">
        <f t="shared" si="833"/>
        <v>0</v>
      </c>
      <c r="AM2347" s="204"/>
      <c r="AN2347" s="230">
        <v>0.2</v>
      </c>
      <c r="AO2347" s="231">
        <f t="shared" ref="AO2347:AO2348" si="893">AB2347*AN2347</f>
        <v>0</v>
      </c>
      <c r="AP2347" s="232">
        <v>0.05</v>
      </c>
      <c r="AQ2347" s="233" t="s">
        <v>41</v>
      </c>
      <c r="AR2347" s="234">
        <f t="shared" ref="AR2347:AR2348" si="894">AO2347*AP2347</f>
        <v>0</v>
      </c>
      <c r="AS2347" s="235"/>
      <c r="AT2347" s="236"/>
      <c r="AU2347" s="237"/>
      <c r="AV2347" s="238" t="s">
        <v>1553</v>
      </c>
      <c r="AW2347" s="239">
        <f>'[1]Nastavení cen'!$H$17</f>
        <v>390</v>
      </c>
      <c r="AX2347" s="240">
        <v>50</v>
      </c>
    </row>
    <row r="2348" spans="1:50" ht="17.25" hidden="1" customHeight="1" x14ac:dyDescent="0.3">
      <c r="A2348" s="213"/>
      <c r="B2348" s="214"/>
      <c r="C2348" s="215"/>
      <c r="D2348" s="186"/>
      <c r="E2348" s="184"/>
      <c r="F2348" s="185"/>
      <c r="G2348" s="186"/>
      <c r="H2348" s="186"/>
      <c r="I2348" s="187"/>
      <c r="J2348" s="188"/>
      <c r="K2348" s="216"/>
      <c r="L2348" s="186"/>
      <c r="M2348" s="186"/>
      <c r="N2348" s="187"/>
      <c r="O2348" s="191"/>
      <c r="P2348" s="488" t="s">
        <v>2383</v>
      </c>
      <c r="Q2348" s="218"/>
      <c r="R2348" s="219">
        <f t="shared" si="828"/>
        <v>0</v>
      </c>
      <c r="S2348" s="219">
        <f t="shared" si="829"/>
        <v>7</v>
      </c>
      <c r="T2348" s="195"/>
      <c r="U2348" s="196">
        <v>5</v>
      </c>
      <c r="V2348" s="89">
        <f t="shared" si="824"/>
        <v>0</v>
      </c>
      <c r="W2348" s="220" t="s">
        <v>2395</v>
      </c>
      <c r="X2348" s="221" t="s">
        <v>2451</v>
      </c>
      <c r="Y2348" s="222" t="s">
        <v>2453</v>
      </c>
      <c r="Z2348" s="199"/>
      <c r="AA2348" s="218"/>
      <c r="AB2348" s="223">
        <v>0</v>
      </c>
      <c r="AC2348" s="224" t="s">
        <v>40</v>
      </c>
      <c r="AD2348" s="225">
        <f t="shared" si="830"/>
        <v>59</v>
      </c>
      <c r="AE2348" s="226">
        <f>CEILING(AD2348+AD2348*'[1]Nastavení cen'!$J$17,1)</f>
        <v>87</v>
      </c>
      <c r="AF2348" s="226">
        <f t="shared" si="831"/>
        <v>0</v>
      </c>
      <c r="AG2348" s="227">
        <f>CEILING(AX2348+(AX2348*'[1]Nastavení cen'!$G$17),1)</f>
        <v>50</v>
      </c>
      <c r="AH2348" s="227">
        <f>CEILING(AG2348*'[1]Nastavení cen'!$K$17,1)+AG2348</f>
        <v>65</v>
      </c>
      <c r="AI2348" s="227">
        <f t="shared" si="892"/>
        <v>0</v>
      </c>
      <c r="AJ2348" s="228">
        <f t="shared" si="832"/>
        <v>152</v>
      </c>
      <c r="AK2348" s="218"/>
      <c r="AL2348" s="229">
        <f t="shared" si="833"/>
        <v>0</v>
      </c>
      <c r="AM2348" s="204"/>
      <c r="AN2348" s="230">
        <v>0.2</v>
      </c>
      <c r="AO2348" s="231">
        <f t="shared" si="893"/>
        <v>0</v>
      </c>
      <c r="AP2348" s="232">
        <v>0.05</v>
      </c>
      <c r="AQ2348" s="233" t="s">
        <v>41</v>
      </c>
      <c r="AR2348" s="234">
        <f t="shared" si="894"/>
        <v>0</v>
      </c>
      <c r="AS2348" s="235"/>
      <c r="AT2348" s="236"/>
      <c r="AU2348" s="237"/>
      <c r="AV2348" s="238" t="s">
        <v>1553</v>
      </c>
      <c r="AW2348" s="239">
        <f>'[1]Nastavení cen'!$H$17</f>
        <v>390</v>
      </c>
      <c r="AX2348" s="240">
        <v>50</v>
      </c>
    </row>
    <row r="2349" spans="1:50" ht="17.25" hidden="1" customHeight="1" x14ac:dyDescent="0.3">
      <c r="A2349" s="213"/>
      <c r="B2349" s="214"/>
      <c r="C2349" s="215"/>
      <c r="D2349" s="186"/>
      <c r="E2349" s="184"/>
      <c r="F2349" s="185"/>
      <c r="G2349" s="186"/>
      <c r="H2349" s="186"/>
      <c r="I2349" s="187"/>
      <c r="J2349" s="188"/>
      <c r="K2349" s="216"/>
      <c r="L2349" s="186"/>
      <c r="M2349" s="186"/>
      <c r="N2349" s="187"/>
      <c r="O2349" s="191"/>
      <c r="P2349" s="488" t="s">
        <v>2383</v>
      </c>
      <c r="Q2349" s="218"/>
      <c r="R2349" s="219">
        <f t="shared" si="828"/>
        <v>0</v>
      </c>
      <c r="S2349" s="219">
        <f t="shared" si="829"/>
        <v>7</v>
      </c>
      <c r="T2349" s="195"/>
      <c r="U2349" s="196">
        <v>4</v>
      </c>
      <c r="V2349" s="89">
        <f t="shared" si="824"/>
        <v>0</v>
      </c>
      <c r="W2349" s="220" t="s">
        <v>2395</v>
      </c>
      <c r="X2349" s="221" t="s">
        <v>2451</v>
      </c>
      <c r="Y2349" s="222" t="s">
        <v>43</v>
      </c>
      <c r="Z2349" s="199"/>
      <c r="AA2349" s="218"/>
      <c r="AB2349" s="223">
        <v>0</v>
      </c>
      <c r="AC2349" s="224" t="s">
        <v>40</v>
      </c>
      <c r="AD2349" s="225">
        <f t="shared" si="830"/>
        <v>59</v>
      </c>
      <c r="AE2349" s="226">
        <f>CEILING(AD2349+AD2349*'[1]Nastavení cen'!$J$17,1)</f>
        <v>87</v>
      </c>
      <c r="AF2349" s="226">
        <f t="shared" si="831"/>
        <v>0</v>
      </c>
      <c r="AG2349" s="241"/>
      <c r="AH2349" s="242"/>
      <c r="AI2349" s="242"/>
      <c r="AJ2349" s="228">
        <f t="shared" si="832"/>
        <v>87</v>
      </c>
      <c r="AK2349" s="218"/>
      <c r="AL2349" s="229">
        <f t="shared" si="833"/>
        <v>0</v>
      </c>
      <c r="AM2349" s="204"/>
      <c r="AN2349" s="230" t="s">
        <v>41</v>
      </c>
      <c r="AO2349" s="231" t="s">
        <v>41</v>
      </c>
      <c r="AP2349" s="245" t="s">
        <v>41</v>
      </c>
      <c r="AQ2349" s="233" t="s">
        <v>41</v>
      </c>
      <c r="AR2349" s="234" t="s">
        <v>41</v>
      </c>
      <c r="AS2349" s="235"/>
      <c r="AT2349" s="236"/>
      <c r="AU2349" s="237"/>
      <c r="AV2349" s="238" t="s">
        <v>1553</v>
      </c>
      <c r="AW2349" s="239">
        <f>'[1]Nastavení cen'!$H$17</f>
        <v>390</v>
      </c>
      <c r="AX2349" s="240"/>
    </row>
    <row r="2350" spans="1:50" ht="17.25" hidden="1" customHeight="1" x14ac:dyDescent="0.3">
      <c r="A2350" s="213"/>
      <c r="B2350" s="214"/>
      <c r="C2350" s="215"/>
      <c r="D2350" s="186"/>
      <c r="E2350" s="184"/>
      <c r="F2350" s="185"/>
      <c r="G2350" s="186"/>
      <c r="H2350" s="186"/>
      <c r="I2350" s="187"/>
      <c r="J2350" s="188"/>
      <c r="K2350" s="216"/>
      <c r="L2350" s="186"/>
      <c r="M2350" s="186"/>
      <c r="N2350" s="187"/>
      <c r="O2350" s="191"/>
      <c r="P2350" s="488" t="s">
        <v>2383</v>
      </c>
      <c r="Q2350" s="218"/>
      <c r="R2350" s="219">
        <f t="shared" si="828"/>
        <v>0</v>
      </c>
      <c r="S2350" s="219">
        <f t="shared" si="829"/>
        <v>7</v>
      </c>
      <c r="T2350" s="195"/>
      <c r="U2350" s="196">
        <v>2</v>
      </c>
      <c r="V2350" s="89">
        <f t="shared" si="824"/>
        <v>0</v>
      </c>
      <c r="W2350" s="220" t="s">
        <v>2395</v>
      </c>
      <c r="X2350" s="221" t="s">
        <v>2454</v>
      </c>
      <c r="Y2350" s="222" t="s">
        <v>2455</v>
      </c>
      <c r="Z2350" s="199"/>
      <c r="AA2350" s="218"/>
      <c r="AB2350" s="223">
        <v>0</v>
      </c>
      <c r="AC2350" s="224" t="s">
        <v>40</v>
      </c>
      <c r="AD2350" s="225">
        <f t="shared" si="830"/>
        <v>59</v>
      </c>
      <c r="AE2350" s="226">
        <f>CEILING(AD2350+AD2350*'[1]Nastavení cen'!$J$17,1)</f>
        <v>87</v>
      </c>
      <c r="AF2350" s="226">
        <f t="shared" si="831"/>
        <v>0</v>
      </c>
      <c r="AG2350" s="241">
        <f>CEILING(AX2350+(AX2350*'[1]Nastavení cen'!$G$17),1)</f>
        <v>60</v>
      </c>
      <c r="AH2350" s="242">
        <f>CEILING(AG2350*'[1]Nastavení cen'!$K$17,1)+AG2350</f>
        <v>78</v>
      </c>
      <c r="AI2350" s="242">
        <f t="shared" ref="AI2350:AI2351" si="895">(AB2350*AH2350)</f>
        <v>0</v>
      </c>
      <c r="AJ2350" s="228">
        <f t="shared" si="832"/>
        <v>165</v>
      </c>
      <c r="AK2350" s="218"/>
      <c r="AL2350" s="229">
        <f t="shared" si="833"/>
        <v>0</v>
      </c>
      <c r="AM2350" s="204"/>
      <c r="AN2350" s="230">
        <v>0.3</v>
      </c>
      <c r="AO2350" s="231">
        <f t="shared" ref="AO2350:AO2351" si="896">AB2350*AN2350</f>
        <v>0</v>
      </c>
      <c r="AP2350" s="232">
        <v>0.05</v>
      </c>
      <c r="AQ2350" s="233" t="s">
        <v>41</v>
      </c>
      <c r="AR2350" s="234">
        <f t="shared" ref="AR2350:AR2351" si="897">AO2350*AP2350</f>
        <v>0</v>
      </c>
      <c r="AS2350" s="235"/>
      <c r="AT2350" s="236"/>
      <c r="AU2350" s="237"/>
      <c r="AV2350" s="238" t="s">
        <v>1553</v>
      </c>
      <c r="AW2350" s="239">
        <f>'[1]Nastavení cen'!$H$17</f>
        <v>390</v>
      </c>
      <c r="AX2350" s="240">
        <v>60</v>
      </c>
    </row>
    <row r="2351" spans="1:50" ht="17.25" hidden="1" customHeight="1" x14ac:dyDescent="0.3">
      <c r="A2351" s="213"/>
      <c r="B2351" s="214"/>
      <c r="C2351" s="215"/>
      <c r="D2351" s="186"/>
      <c r="E2351" s="184"/>
      <c r="F2351" s="185"/>
      <c r="G2351" s="186"/>
      <c r="H2351" s="186"/>
      <c r="I2351" s="187"/>
      <c r="J2351" s="188"/>
      <c r="K2351" s="216"/>
      <c r="L2351" s="186"/>
      <c r="M2351" s="186"/>
      <c r="N2351" s="187"/>
      <c r="O2351" s="191"/>
      <c r="P2351" s="488" t="s">
        <v>2383</v>
      </c>
      <c r="Q2351" s="218"/>
      <c r="R2351" s="219">
        <f t="shared" si="828"/>
        <v>0</v>
      </c>
      <c r="S2351" s="219">
        <f t="shared" si="829"/>
        <v>7</v>
      </c>
      <c r="T2351" s="195"/>
      <c r="U2351" s="196">
        <v>5</v>
      </c>
      <c r="V2351" s="89">
        <f t="shared" si="824"/>
        <v>0</v>
      </c>
      <c r="W2351" s="220" t="s">
        <v>2395</v>
      </c>
      <c r="X2351" s="221" t="s">
        <v>2454</v>
      </c>
      <c r="Y2351" s="222" t="s">
        <v>2456</v>
      </c>
      <c r="Z2351" s="199"/>
      <c r="AA2351" s="218"/>
      <c r="AB2351" s="223">
        <v>0</v>
      </c>
      <c r="AC2351" s="224" t="s">
        <v>40</v>
      </c>
      <c r="AD2351" s="225">
        <f t="shared" si="830"/>
        <v>59</v>
      </c>
      <c r="AE2351" s="226">
        <f>CEILING(AD2351+AD2351*'[1]Nastavení cen'!$J$17,1)</f>
        <v>87</v>
      </c>
      <c r="AF2351" s="226">
        <f t="shared" si="831"/>
        <v>0</v>
      </c>
      <c r="AG2351" s="227">
        <f>CEILING(AX2351+(AX2351*'[1]Nastavení cen'!$G$17),1)</f>
        <v>60</v>
      </c>
      <c r="AH2351" s="227">
        <f>CEILING(AG2351*'[1]Nastavení cen'!$K$17,1)+AG2351</f>
        <v>78</v>
      </c>
      <c r="AI2351" s="227">
        <f t="shared" si="895"/>
        <v>0</v>
      </c>
      <c r="AJ2351" s="228">
        <f t="shared" si="832"/>
        <v>165</v>
      </c>
      <c r="AK2351" s="218"/>
      <c r="AL2351" s="229">
        <f t="shared" si="833"/>
        <v>0</v>
      </c>
      <c r="AM2351" s="204"/>
      <c r="AN2351" s="230">
        <v>0.3</v>
      </c>
      <c r="AO2351" s="231">
        <f t="shared" si="896"/>
        <v>0</v>
      </c>
      <c r="AP2351" s="232">
        <v>0.05</v>
      </c>
      <c r="AQ2351" s="233" t="s">
        <v>41</v>
      </c>
      <c r="AR2351" s="234">
        <f t="shared" si="897"/>
        <v>0</v>
      </c>
      <c r="AS2351" s="235"/>
      <c r="AT2351" s="236"/>
      <c r="AU2351" s="237"/>
      <c r="AV2351" s="238" t="s">
        <v>1553</v>
      </c>
      <c r="AW2351" s="239">
        <f>'[1]Nastavení cen'!$H$17</f>
        <v>390</v>
      </c>
      <c r="AX2351" s="240">
        <v>60</v>
      </c>
    </row>
    <row r="2352" spans="1:50" ht="17.25" hidden="1" customHeight="1" x14ac:dyDescent="0.3">
      <c r="A2352" s="213"/>
      <c r="B2352" s="214"/>
      <c r="C2352" s="215"/>
      <c r="D2352" s="186"/>
      <c r="E2352" s="184"/>
      <c r="F2352" s="185"/>
      <c r="G2352" s="186"/>
      <c r="H2352" s="186"/>
      <c r="I2352" s="187"/>
      <c r="J2352" s="188"/>
      <c r="K2352" s="216"/>
      <c r="L2352" s="186"/>
      <c r="M2352" s="186"/>
      <c r="N2352" s="187"/>
      <c r="O2352" s="191"/>
      <c r="P2352" s="488" t="s">
        <v>2383</v>
      </c>
      <c r="Q2352" s="218"/>
      <c r="R2352" s="219">
        <f t="shared" si="828"/>
        <v>0</v>
      </c>
      <c r="S2352" s="219">
        <f t="shared" si="829"/>
        <v>7</v>
      </c>
      <c r="T2352" s="195"/>
      <c r="U2352" s="196">
        <v>4</v>
      </c>
      <c r="V2352" s="89">
        <f t="shared" si="824"/>
        <v>0</v>
      </c>
      <c r="W2352" s="220" t="s">
        <v>2395</v>
      </c>
      <c r="X2352" s="221" t="s">
        <v>2454</v>
      </c>
      <c r="Y2352" s="222" t="s">
        <v>43</v>
      </c>
      <c r="Z2352" s="199"/>
      <c r="AA2352" s="218"/>
      <c r="AB2352" s="223">
        <v>0</v>
      </c>
      <c r="AC2352" s="224" t="s">
        <v>40</v>
      </c>
      <c r="AD2352" s="225">
        <f t="shared" si="830"/>
        <v>59</v>
      </c>
      <c r="AE2352" s="226">
        <f>CEILING(AD2352+AD2352*'[1]Nastavení cen'!$J$17,1)</f>
        <v>87</v>
      </c>
      <c r="AF2352" s="226">
        <f t="shared" si="831"/>
        <v>0</v>
      </c>
      <c r="AG2352" s="241"/>
      <c r="AH2352" s="242"/>
      <c r="AI2352" s="242"/>
      <c r="AJ2352" s="228">
        <f t="shared" si="832"/>
        <v>87</v>
      </c>
      <c r="AK2352" s="218"/>
      <c r="AL2352" s="229">
        <f t="shared" si="833"/>
        <v>0</v>
      </c>
      <c r="AM2352" s="204"/>
      <c r="AN2352" s="230" t="s">
        <v>41</v>
      </c>
      <c r="AO2352" s="231" t="s">
        <v>41</v>
      </c>
      <c r="AP2352" s="245" t="s">
        <v>41</v>
      </c>
      <c r="AQ2352" s="233" t="s">
        <v>41</v>
      </c>
      <c r="AR2352" s="234" t="s">
        <v>41</v>
      </c>
      <c r="AS2352" s="235"/>
      <c r="AT2352" s="236"/>
      <c r="AU2352" s="237"/>
      <c r="AV2352" s="238" t="s">
        <v>1553</v>
      </c>
      <c r="AW2352" s="239">
        <f>'[1]Nastavení cen'!$H$17</f>
        <v>390</v>
      </c>
      <c r="AX2352" s="240"/>
    </row>
    <row r="2353" spans="1:50" ht="17.25" hidden="1" customHeight="1" x14ac:dyDescent="0.3">
      <c r="A2353" s="213"/>
      <c r="B2353" s="214"/>
      <c r="C2353" s="215"/>
      <c r="D2353" s="186"/>
      <c r="E2353" s="184"/>
      <c r="F2353" s="185"/>
      <c r="G2353" s="186"/>
      <c r="H2353" s="186"/>
      <c r="I2353" s="187"/>
      <c r="J2353" s="188"/>
      <c r="K2353" s="216"/>
      <c r="L2353" s="186"/>
      <c r="M2353" s="186"/>
      <c r="N2353" s="187"/>
      <c r="O2353" s="191"/>
      <c r="P2353" s="488" t="s">
        <v>2383</v>
      </c>
      <c r="Q2353" s="218"/>
      <c r="R2353" s="219">
        <f t="shared" si="828"/>
        <v>0</v>
      </c>
      <c r="S2353" s="219">
        <f t="shared" si="829"/>
        <v>7</v>
      </c>
      <c r="T2353" s="195"/>
      <c r="U2353" s="196">
        <v>2</v>
      </c>
      <c r="V2353" s="89">
        <f t="shared" si="824"/>
        <v>0</v>
      </c>
      <c r="W2353" s="220" t="s">
        <v>2395</v>
      </c>
      <c r="X2353" s="221" t="s">
        <v>2457</v>
      </c>
      <c r="Y2353" s="222" t="s">
        <v>2458</v>
      </c>
      <c r="Z2353" s="199"/>
      <c r="AA2353" s="218"/>
      <c r="AB2353" s="223">
        <v>0</v>
      </c>
      <c r="AC2353" s="224" t="s">
        <v>40</v>
      </c>
      <c r="AD2353" s="225">
        <f t="shared" si="830"/>
        <v>59</v>
      </c>
      <c r="AE2353" s="226">
        <f>CEILING(AD2353+AD2353*'[1]Nastavení cen'!$J$17,1)</f>
        <v>87</v>
      </c>
      <c r="AF2353" s="226">
        <f t="shared" si="831"/>
        <v>0</v>
      </c>
      <c r="AG2353" s="241">
        <f>CEILING(AX2353+(AX2353*'[1]Nastavení cen'!$G$17),1)</f>
        <v>60</v>
      </c>
      <c r="AH2353" s="242">
        <f>CEILING(AG2353*'[1]Nastavení cen'!$K$17,1)+AG2353</f>
        <v>78</v>
      </c>
      <c r="AI2353" s="242">
        <f t="shared" ref="AI2353:AI2354" si="898">(AB2353*AH2353)</f>
        <v>0</v>
      </c>
      <c r="AJ2353" s="228">
        <f t="shared" si="832"/>
        <v>165</v>
      </c>
      <c r="AK2353" s="218"/>
      <c r="AL2353" s="229">
        <f t="shared" si="833"/>
        <v>0</v>
      </c>
      <c r="AM2353" s="204"/>
      <c r="AN2353" s="230">
        <v>0.3</v>
      </c>
      <c r="AO2353" s="231">
        <f t="shared" ref="AO2353:AO2354" si="899">AB2353*AN2353</f>
        <v>0</v>
      </c>
      <c r="AP2353" s="232">
        <v>0.05</v>
      </c>
      <c r="AQ2353" s="233" t="s">
        <v>41</v>
      </c>
      <c r="AR2353" s="234">
        <f t="shared" ref="AR2353:AR2354" si="900">AO2353*AP2353</f>
        <v>0</v>
      </c>
      <c r="AS2353" s="235"/>
      <c r="AT2353" s="236"/>
      <c r="AU2353" s="237"/>
      <c r="AV2353" s="238" t="s">
        <v>1553</v>
      </c>
      <c r="AW2353" s="239">
        <f>'[1]Nastavení cen'!$H$17</f>
        <v>390</v>
      </c>
      <c r="AX2353" s="240">
        <v>60</v>
      </c>
    </row>
    <row r="2354" spans="1:50" ht="17.25" hidden="1" customHeight="1" x14ac:dyDescent="0.3">
      <c r="A2354" s="213"/>
      <c r="B2354" s="214"/>
      <c r="C2354" s="215"/>
      <c r="D2354" s="186"/>
      <c r="E2354" s="184"/>
      <c r="F2354" s="185"/>
      <c r="G2354" s="186"/>
      <c r="H2354" s="186"/>
      <c r="I2354" s="187"/>
      <c r="J2354" s="188"/>
      <c r="K2354" s="216"/>
      <c r="L2354" s="186"/>
      <c r="M2354" s="186"/>
      <c r="N2354" s="187"/>
      <c r="O2354" s="191"/>
      <c r="P2354" s="488" t="s">
        <v>2383</v>
      </c>
      <c r="Q2354" s="218"/>
      <c r="R2354" s="219">
        <f t="shared" si="828"/>
        <v>0</v>
      </c>
      <c r="S2354" s="219">
        <f t="shared" si="829"/>
        <v>7</v>
      </c>
      <c r="T2354" s="195"/>
      <c r="U2354" s="196">
        <v>5</v>
      </c>
      <c r="V2354" s="89">
        <f t="shared" si="824"/>
        <v>0</v>
      </c>
      <c r="W2354" s="220" t="s">
        <v>2395</v>
      </c>
      <c r="X2354" s="221" t="s">
        <v>2457</v>
      </c>
      <c r="Y2354" s="222" t="s">
        <v>2459</v>
      </c>
      <c r="Z2354" s="199"/>
      <c r="AA2354" s="218"/>
      <c r="AB2354" s="223">
        <v>0</v>
      </c>
      <c r="AC2354" s="224" t="s">
        <v>40</v>
      </c>
      <c r="AD2354" s="225">
        <f t="shared" si="830"/>
        <v>59</v>
      </c>
      <c r="AE2354" s="226">
        <f>CEILING(AD2354+AD2354*'[1]Nastavení cen'!$J$17,1)</f>
        <v>87</v>
      </c>
      <c r="AF2354" s="226">
        <f t="shared" si="831"/>
        <v>0</v>
      </c>
      <c r="AG2354" s="227">
        <f>CEILING(AX2354+(AX2354*'[1]Nastavení cen'!$G$17),1)</f>
        <v>60</v>
      </c>
      <c r="AH2354" s="227">
        <f>CEILING(AG2354*'[1]Nastavení cen'!$K$17,1)+AG2354</f>
        <v>78</v>
      </c>
      <c r="AI2354" s="227">
        <f t="shared" si="898"/>
        <v>0</v>
      </c>
      <c r="AJ2354" s="228">
        <f t="shared" si="832"/>
        <v>165</v>
      </c>
      <c r="AK2354" s="218"/>
      <c r="AL2354" s="229">
        <f t="shared" si="833"/>
        <v>0</v>
      </c>
      <c r="AM2354" s="204"/>
      <c r="AN2354" s="230">
        <v>0.3</v>
      </c>
      <c r="AO2354" s="231">
        <f t="shared" si="899"/>
        <v>0</v>
      </c>
      <c r="AP2354" s="232">
        <v>0.05</v>
      </c>
      <c r="AQ2354" s="233" t="s">
        <v>41</v>
      </c>
      <c r="AR2354" s="234">
        <f t="shared" si="900"/>
        <v>0</v>
      </c>
      <c r="AS2354" s="235"/>
      <c r="AT2354" s="236"/>
      <c r="AU2354" s="237"/>
      <c r="AV2354" s="238" t="s">
        <v>1553</v>
      </c>
      <c r="AW2354" s="239">
        <f>'[1]Nastavení cen'!$H$17</f>
        <v>390</v>
      </c>
      <c r="AX2354" s="240">
        <v>60</v>
      </c>
    </row>
    <row r="2355" spans="1:50" ht="17.25" hidden="1" customHeight="1" x14ac:dyDescent="0.3">
      <c r="A2355" s="213"/>
      <c r="B2355" s="214"/>
      <c r="C2355" s="215"/>
      <c r="D2355" s="186"/>
      <c r="E2355" s="184"/>
      <c r="F2355" s="185"/>
      <c r="G2355" s="186"/>
      <c r="H2355" s="186"/>
      <c r="I2355" s="187"/>
      <c r="J2355" s="188"/>
      <c r="K2355" s="216"/>
      <c r="L2355" s="186"/>
      <c r="M2355" s="186"/>
      <c r="N2355" s="187"/>
      <c r="O2355" s="191"/>
      <c r="P2355" s="488" t="s">
        <v>2383</v>
      </c>
      <c r="Q2355" s="218"/>
      <c r="R2355" s="219">
        <f t="shared" si="828"/>
        <v>0</v>
      </c>
      <c r="S2355" s="219">
        <f t="shared" si="829"/>
        <v>7</v>
      </c>
      <c r="T2355" s="195"/>
      <c r="U2355" s="196">
        <v>4</v>
      </c>
      <c r="V2355" s="89">
        <f t="shared" si="824"/>
        <v>0</v>
      </c>
      <c r="W2355" s="220" t="s">
        <v>2395</v>
      </c>
      <c r="X2355" s="221" t="s">
        <v>2457</v>
      </c>
      <c r="Y2355" s="222" t="s">
        <v>43</v>
      </c>
      <c r="Z2355" s="199"/>
      <c r="AA2355" s="218"/>
      <c r="AB2355" s="223">
        <v>0</v>
      </c>
      <c r="AC2355" s="224" t="s">
        <v>40</v>
      </c>
      <c r="AD2355" s="225">
        <f t="shared" si="830"/>
        <v>59</v>
      </c>
      <c r="AE2355" s="226">
        <f>CEILING(AD2355+AD2355*'[1]Nastavení cen'!$J$17,1)</f>
        <v>87</v>
      </c>
      <c r="AF2355" s="226">
        <f t="shared" si="831"/>
        <v>0</v>
      </c>
      <c r="AG2355" s="241"/>
      <c r="AH2355" s="242"/>
      <c r="AI2355" s="242"/>
      <c r="AJ2355" s="228">
        <f t="shared" si="832"/>
        <v>87</v>
      </c>
      <c r="AK2355" s="218"/>
      <c r="AL2355" s="229">
        <f t="shared" si="833"/>
        <v>0</v>
      </c>
      <c r="AM2355" s="204"/>
      <c r="AN2355" s="230" t="s">
        <v>41</v>
      </c>
      <c r="AO2355" s="231" t="s">
        <v>41</v>
      </c>
      <c r="AP2355" s="245" t="s">
        <v>41</v>
      </c>
      <c r="AQ2355" s="233" t="s">
        <v>41</v>
      </c>
      <c r="AR2355" s="234" t="s">
        <v>41</v>
      </c>
      <c r="AS2355" s="235"/>
      <c r="AT2355" s="236"/>
      <c r="AU2355" s="237"/>
      <c r="AV2355" s="238" t="s">
        <v>1553</v>
      </c>
      <c r="AW2355" s="239">
        <f>'[1]Nastavení cen'!$H$17</f>
        <v>390</v>
      </c>
      <c r="AX2355" s="240"/>
    </row>
    <row r="2356" spans="1:50" ht="17.25" hidden="1" customHeight="1" x14ac:dyDescent="0.3">
      <c r="A2356" s="213"/>
      <c r="B2356" s="214"/>
      <c r="C2356" s="215"/>
      <c r="D2356" s="186"/>
      <c r="E2356" s="184"/>
      <c r="F2356" s="185"/>
      <c r="G2356" s="186"/>
      <c r="H2356" s="186"/>
      <c r="I2356" s="187"/>
      <c r="J2356" s="188"/>
      <c r="K2356" s="216"/>
      <c r="L2356" s="186"/>
      <c r="M2356" s="186"/>
      <c r="N2356" s="187"/>
      <c r="O2356" s="191"/>
      <c r="P2356" s="488" t="s">
        <v>2383</v>
      </c>
      <c r="Q2356" s="218"/>
      <c r="R2356" s="219">
        <f t="shared" si="828"/>
        <v>0</v>
      </c>
      <c r="S2356" s="219">
        <f t="shared" si="829"/>
        <v>7</v>
      </c>
      <c r="T2356" s="195"/>
      <c r="U2356" s="196">
        <v>1</v>
      </c>
      <c r="V2356" s="89">
        <f t="shared" si="824"/>
        <v>0</v>
      </c>
      <c r="W2356" s="220" t="s">
        <v>2395</v>
      </c>
      <c r="X2356" s="221" t="s">
        <v>2460</v>
      </c>
      <c r="Y2356" s="222" t="s">
        <v>2461</v>
      </c>
      <c r="Z2356" s="199"/>
      <c r="AA2356" s="218"/>
      <c r="AB2356" s="223">
        <v>0</v>
      </c>
      <c r="AC2356" s="224" t="s">
        <v>40</v>
      </c>
      <c r="AD2356" s="225">
        <f t="shared" si="830"/>
        <v>228</v>
      </c>
      <c r="AE2356" s="226">
        <f>CEILING(AD2356+AD2356*'[1]Nastavení cen'!$J$17,1)</f>
        <v>333</v>
      </c>
      <c r="AF2356" s="226">
        <f t="shared" si="831"/>
        <v>0</v>
      </c>
      <c r="AG2356" s="241">
        <f>CEILING(AX2356+(AX2356*'[1]Nastavení cen'!$G$17),1)</f>
        <v>60</v>
      </c>
      <c r="AH2356" s="242">
        <f>CEILING(AG2356*'[1]Nastavení cen'!$K$17,1)+AG2356</f>
        <v>78</v>
      </c>
      <c r="AI2356" s="242">
        <f t="shared" ref="AI2356:AI2357" si="901">(AB2356*AH2356)</f>
        <v>0</v>
      </c>
      <c r="AJ2356" s="228">
        <f t="shared" si="832"/>
        <v>411</v>
      </c>
      <c r="AK2356" s="218"/>
      <c r="AL2356" s="229">
        <f t="shared" si="833"/>
        <v>0</v>
      </c>
      <c r="AM2356" s="204"/>
      <c r="AN2356" s="230">
        <v>0.5</v>
      </c>
      <c r="AO2356" s="231">
        <f t="shared" ref="AO2356:AO2357" si="902">AB2356*AN2356</f>
        <v>0</v>
      </c>
      <c r="AP2356" s="232">
        <v>0.05</v>
      </c>
      <c r="AQ2356" s="233" t="s">
        <v>41</v>
      </c>
      <c r="AR2356" s="234">
        <f t="shared" ref="AR2356:AR2357" si="903">AO2356*AP2356</f>
        <v>0</v>
      </c>
      <c r="AS2356" s="235"/>
      <c r="AT2356" s="236"/>
      <c r="AU2356" s="237"/>
      <c r="AV2356" s="238">
        <v>35</v>
      </c>
      <c r="AW2356" s="239">
        <f>'[1]Nastavení cen'!$H$17</f>
        <v>390</v>
      </c>
      <c r="AX2356" s="240">
        <v>60</v>
      </c>
    </row>
    <row r="2357" spans="1:50" ht="17.25" hidden="1" customHeight="1" x14ac:dyDescent="0.3">
      <c r="A2357" s="213"/>
      <c r="B2357" s="214"/>
      <c r="C2357" s="215"/>
      <c r="D2357" s="186"/>
      <c r="E2357" s="184"/>
      <c r="F2357" s="185"/>
      <c r="G2357" s="186"/>
      <c r="H2357" s="186"/>
      <c r="I2357" s="187"/>
      <c r="J2357" s="188"/>
      <c r="K2357" s="216"/>
      <c r="L2357" s="186"/>
      <c r="M2357" s="186"/>
      <c r="N2357" s="187"/>
      <c r="O2357" s="191"/>
      <c r="P2357" s="488" t="s">
        <v>2383</v>
      </c>
      <c r="Q2357" s="218"/>
      <c r="R2357" s="219">
        <f t="shared" si="828"/>
        <v>0</v>
      </c>
      <c r="S2357" s="219">
        <f t="shared" si="829"/>
        <v>7</v>
      </c>
      <c r="T2357" s="195"/>
      <c r="U2357" s="196">
        <v>5</v>
      </c>
      <c r="V2357" s="89">
        <f t="shared" si="824"/>
        <v>0</v>
      </c>
      <c r="W2357" s="220" t="s">
        <v>2395</v>
      </c>
      <c r="X2357" s="221" t="s">
        <v>2460</v>
      </c>
      <c r="Y2357" s="222" t="s">
        <v>2462</v>
      </c>
      <c r="Z2357" s="199"/>
      <c r="AA2357" s="218"/>
      <c r="AB2357" s="223">
        <v>0</v>
      </c>
      <c r="AC2357" s="224" t="s">
        <v>40</v>
      </c>
      <c r="AD2357" s="225">
        <f t="shared" si="830"/>
        <v>228</v>
      </c>
      <c r="AE2357" s="226">
        <f>CEILING(AD2357+AD2357*'[1]Nastavení cen'!$J$17,1)</f>
        <v>333</v>
      </c>
      <c r="AF2357" s="226">
        <f t="shared" si="831"/>
        <v>0</v>
      </c>
      <c r="AG2357" s="227">
        <f>CEILING(AX2357+(AX2357*'[1]Nastavení cen'!$G$17),1)</f>
        <v>60</v>
      </c>
      <c r="AH2357" s="227">
        <f>CEILING(AG2357*'[1]Nastavení cen'!$K$17,1)+AG2357</f>
        <v>78</v>
      </c>
      <c r="AI2357" s="227">
        <f t="shared" si="901"/>
        <v>0</v>
      </c>
      <c r="AJ2357" s="228">
        <f t="shared" si="832"/>
        <v>411</v>
      </c>
      <c r="AK2357" s="218"/>
      <c r="AL2357" s="229">
        <f t="shared" si="833"/>
        <v>0</v>
      </c>
      <c r="AM2357" s="204"/>
      <c r="AN2357" s="230">
        <v>0.5</v>
      </c>
      <c r="AO2357" s="231">
        <f t="shared" si="902"/>
        <v>0</v>
      </c>
      <c r="AP2357" s="232">
        <v>0.05</v>
      </c>
      <c r="AQ2357" s="233" t="s">
        <v>41</v>
      </c>
      <c r="AR2357" s="234">
        <f t="shared" si="903"/>
        <v>0</v>
      </c>
      <c r="AS2357" s="235"/>
      <c r="AT2357" s="236"/>
      <c r="AU2357" s="237"/>
      <c r="AV2357" s="238">
        <v>35</v>
      </c>
      <c r="AW2357" s="239">
        <f>'[1]Nastavení cen'!$H$17</f>
        <v>390</v>
      </c>
      <c r="AX2357" s="240">
        <v>60</v>
      </c>
    </row>
    <row r="2358" spans="1:50" ht="17.25" hidden="1" customHeight="1" x14ac:dyDescent="0.3">
      <c r="A2358" s="213"/>
      <c r="B2358" s="214"/>
      <c r="C2358" s="215"/>
      <c r="D2358" s="186"/>
      <c r="E2358" s="184"/>
      <c r="F2358" s="185"/>
      <c r="G2358" s="186"/>
      <c r="H2358" s="186"/>
      <c r="I2358" s="187"/>
      <c r="J2358" s="188"/>
      <c r="K2358" s="216"/>
      <c r="L2358" s="186"/>
      <c r="M2358" s="186"/>
      <c r="N2358" s="187"/>
      <c r="O2358" s="191"/>
      <c r="P2358" s="488" t="s">
        <v>2383</v>
      </c>
      <c r="Q2358" s="218"/>
      <c r="R2358" s="219">
        <f t="shared" si="828"/>
        <v>0</v>
      </c>
      <c r="S2358" s="219">
        <f t="shared" si="829"/>
        <v>7</v>
      </c>
      <c r="T2358" s="195"/>
      <c r="U2358" s="196">
        <v>4</v>
      </c>
      <c r="V2358" s="89">
        <f t="shared" si="824"/>
        <v>0</v>
      </c>
      <c r="W2358" s="220" t="s">
        <v>2395</v>
      </c>
      <c r="X2358" s="221" t="s">
        <v>2460</v>
      </c>
      <c r="Y2358" s="222" t="s">
        <v>43</v>
      </c>
      <c r="Z2358" s="199"/>
      <c r="AA2358" s="218"/>
      <c r="AB2358" s="223">
        <v>0</v>
      </c>
      <c r="AC2358" s="224" t="s">
        <v>40</v>
      </c>
      <c r="AD2358" s="225">
        <f t="shared" si="830"/>
        <v>228</v>
      </c>
      <c r="AE2358" s="226">
        <f>CEILING(AD2358+AD2358*'[1]Nastavení cen'!$J$17,1)</f>
        <v>333</v>
      </c>
      <c r="AF2358" s="226">
        <f t="shared" si="831"/>
        <v>0</v>
      </c>
      <c r="AG2358" s="241"/>
      <c r="AH2358" s="242"/>
      <c r="AI2358" s="242"/>
      <c r="AJ2358" s="228">
        <f t="shared" si="832"/>
        <v>333</v>
      </c>
      <c r="AK2358" s="218"/>
      <c r="AL2358" s="229">
        <f t="shared" si="833"/>
        <v>0</v>
      </c>
      <c r="AM2358" s="204"/>
      <c r="AN2358" s="230" t="s">
        <v>41</v>
      </c>
      <c r="AO2358" s="231" t="s">
        <v>41</v>
      </c>
      <c r="AP2358" s="245" t="s">
        <v>41</v>
      </c>
      <c r="AQ2358" s="233" t="s">
        <v>41</v>
      </c>
      <c r="AR2358" s="234" t="s">
        <v>41</v>
      </c>
      <c r="AS2358" s="235"/>
      <c r="AT2358" s="236"/>
      <c r="AU2358" s="237"/>
      <c r="AV2358" s="238">
        <v>35</v>
      </c>
      <c r="AW2358" s="239">
        <f>'[1]Nastavení cen'!$H$17</f>
        <v>390</v>
      </c>
      <c r="AX2358" s="240"/>
    </row>
    <row r="2359" spans="1:50" ht="17.25" hidden="1" customHeight="1" x14ac:dyDescent="0.3">
      <c r="A2359" s="213"/>
      <c r="B2359" s="214"/>
      <c r="C2359" s="215"/>
      <c r="D2359" s="186"/>
      <c r="E2359" s="184"/>
      <c r="F2359" s="185"/>
      <c r="G2359" s="186"/>
      <c r="H2359" s="186"/>
      <c r="I2359" s="187"/>
      <c r="J2359" s="188"/>
      <c r="K2359" s="216"/>
      <c r="L2359" s="186"/>
      <c r="M2359" s="186"/>
      <c r="N2359" s="187"/>
      <c r="O2359" s="191"/>
      <c r="P2359" s="488" t="s">
        <v>2383</v>
      </c>
      <c r="Q2359" s="218"/>
      <c r="R2359" s="219">
        <f t="shared" si="828"/>
        <v>0</v>
      </c>
      <c r="S2359" s="219">
        <f t="shared" si="829"/>
        <v>7</v>
      </c>
      <c r="T2359" s="195"/>
      <c r="U2359" s="196">
        <v>2</v>
      </c>
      <c r="V2359" s="89">
        <f t="shared" si="824"/>
        <v>0</v>
      </c>
      <c r="W2359" s="220" t="s">
        <v>2395</v>
      </c>
      <c r="X2359" s="221" t="s">
        <v>2463</v>
      </c>
      <c r="Y2359" s="222" t="s">
        <v>2461</v>
      </c>
      <c r="Z2359" s="199"/>
      <c r="AA2359" s="218"/>
      <c r="AB2359" s="223">
        <v>0</v>
      </c>
      <c r="AC2359" s="224" t="s">
        <v>146</v>
      </c>
      <c r="AD2359" s="225">
        <f t="shared" si="830"/>
        <v>130</v>
      </c>
      <c r="AE2359" s="226">
        <f>CEILING(AD2359+AD2359*'[1]Nastavení cen'!$J$17,1)</f>
        <v>190</v>
      </c>
      <c r="AF2359" s="226">
        <f t="shared" si="831"/>
        <v>0</v>
      </c>
      <c r="AG2359" s="241">
        <f>CEILING(AX2359+(AX2359*'[1]Nastavení cen'!$G$17),1)</f>
        <v>120</v>
      </c>
      <c r="AH2359" s="242">
        <f>CEILING(AG2359*'[1]Nastavení cen'!$K$17,1)+AG2359</f>
        <v>156</v>
      </c>
      <c r="AI2359" s="242">
        <f t="shared" ref="AI2359:AI2360" si="904">(AB2359*AH2359)</f>
        <v>0</v>
      </c>
      <c r="AJ2359" s="228">
        <f t="shared" si="832"/>
        <v>346</v>
      </c>
      <c r="AK2359" s="218"/>
      <c r="AL2359" s="229">
        <f t="shared" si="833"/>
        <v>0</v>
      </c>
      <c r="AM2359" s="204"/>
      <c r="AN2359" s="230">
        <v>0.9</v>
      </c>
      <c r="AO2359" s="231">
        <f t="shared" ref="AO2359:AO2360" si="905">AB2359*AN2359</f>
        <v>0</v>
      </c>
      <c r="AP2359" s="232">
        <v>0.05</v>
      </c>
      <c r="AQ2359" s="233" t="s">
        <v>41</v>
      </c>
      <c r="AR2359" s="234">
        <f t="shared" ref="AR2359:AR2360" si="906">AO2359*AP2359</f>
        <v>0</v>
      </c>
      <c r="AS2359" s="235"/>
      <c r="AT2359" s="236"/>
      <c r="AU2359" s="237"/>
      <c r="AV2359" s="238" t="s">
        <v>415</v>
      </c>
      <c r="AW2359" s="239">
        <f>'[1]Nastavení cen'!$H$17</f>
        <v>390</v>
      </c>
      <c r="AX2359" s="240">
        <v>120</v>
      </c>
    </row>
    <row r="2360" spans="1:50" ht="17.25" hidden="1" customHeight="1" x14ac:dyDescent="0.3">
      <c r="A2360" s="213"/>
      <c r="B2360" s="214"/>
      <c r="C2360" s="215"/>
      <c r="D2360" s="186"/>
      <c r="E2360" s="184"/>
      <c r="F2360" s="185"/>
      <c r="G2360" s="186"/>
      <c r="H2360" s="186"/>
      <c r="I2360" s="187"/>
      <c r="J2360" s="188"/>
      <c r="K2360" s="216"/>
      <c r="L2360" s="186"/>
      <c r="M2360" s="186"/>
      <c r="N2360" s="187"/>
      <c r="O2360" s="191"/>
      <c r="P2360" s="488" t="s">
        <v>2383</v>
      </c>
      <c r="Q2360" s="218"/>
      <c r="R2360" s="219">
        <f t="shared" si="828"/>
        <v>0</v>
      </c>
      <c r="S2360" s="219">
        <f t="shared" si="829"/>
        <v>7</v>
      </c>
      <c r="T2360" s="195"/>
      <c r="U2360" s="196">
        <v>5</v>
      </c>
      <c r="V2360" s="89">
        <f t="shared" si="824"/>
        <v>0</v>
      </c>
      <c r="W2360" s="220" t="s">
        <v>2395</v>
      </c>
      <c r="X2360" s="221" t="s">
        <v>2463</v>
      </c>
      <c r="Y2360" s="222" t="s">
        <v>2462</v>
      </c>
      <c r="Z2360" s="199"/>
      <c r="AA2360" s="218"/>
      <c r="AB2360" s="223">
        <v>0</v>
      </c>
      <c r="AC2360" s="224" t="s">
        <v>146</v>
      </c>
      <c r="AD2360" s="225">
        <f t="shared" si="830"/>
        <v>130</v>
      </c>
      <c r="AE2360" s="226">
        <f>CEILING(AD2360+AD2360*'[1]Nastavení cen'!$J$17,1)</f>
        <v>190</v>
      </c>
      <c r="AF2360" s="226">
        <f t="shared" si="831"/>
        <v>0</v>
      </c>
      <c r="AG2360" s="227">
        <f>CEILING(AX2360+(AX2360*'[1]Nastavení cen'!$G$17),1)</f>
        <v>120</v>
      </c>
      <c r="AH2360" s="227">
        <f>CEILING(AG2360*'[1]Nastavení cen'!$K$17,1)+AG2360</f>
        <v>156</v>
      </c>
      <c r="AI2360" s="227">
        <f t="shared" si="904"/>
        <v>0</v>
      </c>
      <c r="AJ2360" s="228">
        <f t="shared" si="832"/>
        <v>346</v>
      </c>
      <c r="AK2360" s="218"/>
      <c r="AL2360" s="229">
        <f t="shared" si="833"/>
        <v>0</v>
      </c>
      <c r="AM2360" s="204"/>
      <c r="AN2360" s="230">
        <v>0.9</v>
      </c>
      <c r="AO2360" s="231">
        <f t="shared" si="905"/>
        <v>0</v>
      </c>
      <c r="AP2360" s="232">
        <v>0.05</v>
      </c>
      <c r="AQ2360" s="233" t="s">
        <v>41</v>
      </c>
      <c r="AR2360" s="234">
        <f t="shared" si="906"/>
        <v>0</v>
      </c>
      <c r="AS2360" s="235"/>
      <c r="AT2360" s="236"/>
      <c r="AU2360" s="237"/>
      <c r="AV2360" s="238" t="s">
        <v>415</v>
      </c>
      <c r="AW2360" s="239">
        <f>'[1]Nastavení cen'!$H$17</f>
        <v>390</v>
      </c>
      <c r="AX2360" s="240">
        <v>120</v>
      </c>
    </row>
    <row r="2361" spans="1:50" ht="17.25" hidden="1" customHeight="1" x14ac:dyDescent="0.3">
      <c r="A2361" s="213"/>
      <c r="B2361" s="214"/>
      <c r="C2361" s="215"/>
      <c r="D2361" s="186"/>
      <c r="E2361" s="184"/>
      <c r="F2361" s="185"/>
      <c r="G2361" s="186"/>
      <c r="H2361" s="186"/>
      <c r="I2361" s="187"/>
      <c r="J2361" s="188"/>
      <c r="K2361" s="216"/>
      <c r="L2361" s="186"/>
      <c r="M2361" s="186"/>
      <c r="N2361" s="187"/>
      <c r="O2361" s="191"/>
      <c r="P2361" s="488" t="s">
        <v>2383</v>
      </c>
      <c r="Q2361" s="218"/>
      <c r="R2361" s="219">
        <f t="shared" si="828"/>
        <v>0</v>
      </c>
      <c r="S2361" s="219">
        <f t="shared" si="829"/>
        <v>7</v>
      </c>
      <c r="T2361" s="195"/>
      <c r="U2361" s="196">
        <v>4</v>
      </c>
      <c r="V2361" s="89">
        <f t="shared" si="824"/>
        <v>0</v>
      </c>
      <c r="W2361" s="220" t="s">
        <v>2395</v>
      </c>
      <c r="X2361" s="221" t="s">
        <v>2463</v>
      </c>
      <c r="Y2361" s="222" t="s">
        <v>43</v>
      </c>
      <c r="Z2361" s="199"/>
      <c r="AA2361" s="218"/>
      <c r="AB2361" s="223">
        <v>0</v>
      </c>
      <c r="AC2361" s="224" t="s">
        <v>146</v>
      </c>
      <c r="AD2361" s="225">
        <f t="shared" si="830"/>
        <v>130</v>
      </c>
      <c r="AE2361" s="226">
        <f>CEILING(AD2361+AD2361*'[1]Nastavení cen'!$J$17,1)</f>
        <v>190</v>
      </c>
      <c r="AF2361" s="226">
        <f t="shared" si="831"/>
        <v>0</v>
      </c>
      <c r="AG2361" s="241"/>
      <c r="AH2361" s="242"/>
      <c r="AI2361" s="242"/>
      <c r="AJ2361" s="228">
        <f t="shared" si="832"/>
        <v>190</v>
      </c>
      <c r="AK2361" s="218"/>
      <c r="AL2361" s="229">
        <f t="shared" si="833"/>
        <v>0</v>
      </c>
      <c r="AM2361" s="204"/>
      <c r="AN2361" s="230" t="s">
        <v>41</v>
      </c>
      <c r="AO2361" s="231" t="s">
        <v>41</v>
      </c>
      <c r="AP2361" s="245" t="s">
        <v>41</v>
      </c>
      <c r="AQ2361" s="233" t="s">
        <v>41</v>
      </c>
      <c r="AR2361" s="234" t="s">
        <v>41</v>
      </c>
      <c r="AS2361" s="235"/>
      <c r="AT2361" s="236"/>
      <c r="AU2361" s="237"/>
      <c r="AV2361" s="238" t="s">
        <v>415</v>
      </c>
      <c r="AW2361" s="239">
        <f>'[1]Nastavení cen'!$H$17</f>
        <v>390</v>
      </c>
      <c r="AX2361" s="240"/>
    </row>
    <row r="2362" spans="1:50" ht="17.25" hidden="1" customHeight="1" x14ac:dyDescent="0.3">
      <c r="A2362" s="213"/>
      <c r="B2362" s="214"/>
      <c r="C2362" s="215"/>
      <c r="D2362" s="186"/>
      <c r="E2362" s="184"/>
      <c r="F2362" s="185"/>
      <c r="G2362" s="186"/>
      <c r="H2362" s="186"/>
      <c r="I2362" s="187"/>
      <c r="J2362" s="188"/>
      <c r="K2362" s="216"/>
      <c r="L2362" s="186"/>
      <c r="M2362" s="186"/>
      <c r="N2362" s="187"/>
      <c r="O2362" s="191"/>
      <c r="P2362" s="488" t="s">
        <v>2383</v>
      </c>
      <c r="Q2362" s="218"/>
      <c r="R2362" s="219">
        <f t="shared" si="828"/>
        <v>0</v>
      </c>
      <c r="S2362" s="219">
        <f t="shared" si="829"/>
        <v>7</v>
      </c>
      <c r="T2362" s="195"/>
      <c r="U2362" s="196">
        <v>2</v>
      </c>
      <c r="V2362" s="89">
        <f t="shared" si="824"/>
        <v>0</v>
      </c>
      <c r="W2362" s="220" t="s">
        <v>2395</v>
      </c>
      <c r="X2362" s="221" t="s">
        <v>2464</v>
      </c>
      <c r="Y2362" s="222" t="s">
        <v>2465</v>
      </c>
      <c r="Z2362" s="199"/>
      <c r="AA2362" s="218"/>
      <c r="AB2362" s="223">
        <v>0</v>
      </c>
      <c r="AC2362" s="224" t="s">
        <v>146</v>
      </c>
      <c r="AD2362" s="225">
        <f t="shared" si="830"/>
        <v>130</v>
      </c>
      <c r="AE2362" s="226">
        <f>CEILING(AD2362+AD2362*'[1]Nastavení cen'!$J$17,1)</f>
        <v>190</v>
      </c>
      <c r="AF2362" s="226">
        <f t="shared" si="831"/>
        <v>0</v>
      </c>
      <c r="AG2362" s="241">
        <f>CEILING(AX2362+(AX2362*'[1]Nastavení cen'!$G$17),1)</f>
        <v>120</v>
      </c>
      <c r="AH2362" s="242">
        <f>CEILING(AG2362*'[1]Nastavení cen'!$K$17,1)+AG2362</f>
        <v>156</v>
      </c>
      <c r="AI2362" s="242">
        <f t="shared" ref="AI2362:AI2363" si="907">(AB2362*AH2362)</f>
        <v>0</v>
      </c>
      <c r="AJ2362" s="228">
        <f t="shared" si="832"/>
        <v>346</v>
      </c>
      <c r="AK2362" s="218"/>
      <c r="AL2362" s="229">
        <f t="shared" si="833"/>
        <v>0</v>
      </c>
      <c r="AM2362" s="204"/>
      <c r="AN2362" s="230">
        <v>0.9</v>
      </c>
      <c r="AO2362" s="231">
        <f t="shared" ref="AO2362:AO2363" si="908">AB2362*AN2362</f>
        <v>0</v>
      </c>
      <c r="AP2362" s="232">
        <v>0.05</v>
      </c>
      <c r="AQ2362" s="233" t="s">
        <v>41</v>
      </c>
      <c r="AR2362" s="234">
        <f t="shared" ref="AR2362:AR2363" si="909">AO2362*AP2362</f>
        <v>0</v>
      </c>
      <c r="AS2362" s="235"/>
      <c r="AT2362" s="236"/>
      <c r="AU2362" s="237"/>
      <c r="AV2362" s="238" t="s">
        <v>415</v>
      </c>
      <c r="AW2362" s="239">
        <f>'[1]Nastavení cen'!$H$17</f>
        <v>390</v>
      </c>
      <c r="AX2362" s="240">
        <v>120</v>
      </c>
    </row>
    <row r="2363" spans="1:50" ht="17.25" hidden="1" customHeight="1" x14ac:dyDescent="0.3">
      <c r="A2363" s="213"/>
      <c r="B2363" s="214"/>
      <c r="C2363" s="215"/>
      <c r="D2363" s="186"/>
      <c r="E2363" s="184"/>
      <c r="F2363" s="185"/>
      <c r="G2363" s="186"/>
      <c r="H2363" s="186"/>
      <c r="I2363" s="187"/>
      <c r="J2363" s="188"/>
      <c r="K2363" s="216"/>
      <c r="L2363" s="186"/>
      <c r="M2363" s="186"/>
      <c r="N2363" s="187"/>
      <c r="O2363" s="191"/>
      <c r="P2363" s="488" t="s">
        <v>2383</v>
      </c>
      <c r="Q2363" s="218"/>
      <c r="R2363" s="219">
        <f t="shared" si="828"/>
        <v>0</v>
      </c>
      <c r="S2363" s="219">
        <f t="shared" si="829"/>
        <v>7</v>
      </c>
      <c r="T2363" s="195"/>
      <c r="U2363" s="196">
        <v>5</v>
      </c>
      <c r="V2363" s="89">
        <f t="shared" si="824"/>
        <v>0</v>
      </c>
      <c r="W2363" s="220" t="s">
        <v>2395</v>
      </c>
      <c r="X2363" s="221" t="s">
        <v>2464</v>
      </c>
      <c r="Y2363" s="222" t="s">
        <v>2466</v>
      </c>
      <c r="Z2363" s="199"/>
      <c r="AA2363" s="218"/>
      <c r="AB2363" s="223">
        <v>0</v>
      </c>
      <c r="AC2363" s="224" t="s">
        <v>146</v>
      </c>
      <c r="AD2363" s="225">
        <f t="shared" si="830"/>
        <v>130</v>
      </c>
      <c r="AE2363" s="226">
        <f>CEILING(AD2363+AD2363*'[1]Nastavení cen'!$J$17,1)</f>
        <v>190</v>
      </c>
      <c r="AF2363" s="226">
        <f t="shared" si="831"/>
        <v>0</v>
      </c>
      <c r="AG2363" s="227">
        <f>CEILING(AX2363+(AX2363*'[1]Nastavení cen'!$G$17),1)</f>
        <v>120</v>
      </c>
      <c r="AH2363" s="227">
        <f>CEILING(AG2363*'[1]Nastavení cen'!$K$17,1)+AG2363</f>
        <v>156</v>
      </c>
      <c r="AI2363" s="227">
        <f t="shared" si="907"/>
        <v>0</v>
      </c>
      <c r="AJ2363" s="228">
        <f t="shared" si="832"/>
        <v>346</v>
      </c>
      <c r="AK2363" s="218"/>
      <c r="AL2363" s="229">
        <f t="shared" si="833"/>
        <v>0</v>
      </c>
      <c r="AM2363" s="204"/>
      <c r="AN2363" s="230">
        <v>0.9</v>
      </c>
      <c r="AO2363" s="231">
        <f t="shared" si="908"/>
        <v>0</v>
      </c>
      <c r="AP2363" s="232">
        <v>0.05</v>
      </c>
      <c r="AQ2363" s="233" t="s">
        <v>41</v>
      </c>
      <c r="AR2363" s="234">
        <f t="shared" si="909"/>
        <v>0</v>
      </c>
      <c r="AS2363" s="235"/>
      <c r="AT2363" s="236"/>
      <c r="AU2363" s="237"/>
      <c r="AV2363" s="238" t="s">
        <v>415</v>
      </c>
      <c r="AW2363" s="239">
        <f>'[1]Nastavení cen'!$H$17</f>
        <v>390</v>
      </c>
      <c r="AX2363" s="240">
        <v>120</v>
      </c>
    </row>
    <row r="2364" spans="1:50" ht="17.25" hidden="1" customHeight="1" x14ac:dyDescent="0.3">
      <c r="A2364" s="213"/>
      <c r="B2364" s="214"/>
      <c r="C2364" s="215"/>
      <c r="D2364" s="186"/>
      <c r="E2364" s="184"/>
      <c r="F2364" s="185"/>
      <c r="G2364" s="186"/>
      <c r="H2364" s="186"/>
      <c r="I2364" s="187"/>
      <c r="J2364" s="188"/>
      <c r="K2364" s="216"/>
      <c r="L2364" s="186"/>
      <c r="M2364" s="186"/>
      <c r="N2364" s="187"/>
      <c r="O2364" s="191"/>
      <c r="P2364" s="488" t="s">
        <v>2383</v>
      </c>
      <c r="Q2364" s="218"/>
      <c r="R2364" s="219">
        <f t="shared" si="828"/>
        <v>0</v>
      </c>
      <c r="S2364" s="219">
        <f t="shared" si="829"/>
        <v>7</v>
      </c>
      <c r="T2364" s="195"/>
      <c r="U2364" s="196">
        <v>4</v>
      </c>
      <c r="V2364" s="89">
        <f t="shared" si="824"/>
        <v>0</v>
      </c>
      <c r="W2364" s="220" t="s">
        <v>2395</v>
      </c>
      <c r="X2364" s="221" t="s">
        <v>2464</v>
      </c>
      <c r="Y2364" s="222" t="s">
        <v>43</v>
      </c>
      <c r="Z2364" s="199"/>
      <c r="AA2364" s="218"/>
      <c r="AB2364" s="223">
        <v>0</v>
      </c>
      <c r="AC2364" s="224" t="s">
        <v>146</v>
      </c>
      <c r="AD2364" s="225">
        <f t="shared" si="830"/>
        <v>130</v>
      </c>
      <c r="AE2364" s="226">
        <f>CEILING(AD2364+AD2364*'[1]Nastavení cen'!$J$17,1)</f>
        <v>190</v>
      </c>
      <c r="AF2364" s="226">
        <f t="shared" si="831"/>
        <v>0</v>
      </c>
      <c r="AG2364" s="241"/>
      <c r="AH2364" s="242"/>
      <c r="AI2364" s="242"/>
      <c r="AJ2364" s="228">
        <f t="shared" si="832"/>
        <v>190</v>
      </c>
      <c r="AK2364" s="218"/>
      <c r="AL2364" s="229">
        <f t="shared" si="833"/>
        <v>0</v>
      </c>
      <c r="AM2364" s="204"/>
      <c r="AN2364" s="230" t="s">
        <v>41</v>
      </c>
      <c r="AO2364" s="231" t="s">
        <v>41</v>
      </c>
      <c r="AP2364" s="245" t="s">
        <v>41</v>
      </c>
      <c r="AQ2364" s="233" t="s">
        <v>41</v>
      </c>
      <c r="AR2364" s="234" t="s">
        <v>41</v>
      </c>
      <c r="AS2364" s="235"/>
      <c r="AT2364" s="236"/>
      <c r="AU2364" s="237"/>
      <c r="AV2364" s="238" t="s">
        <v>415</v>
      </c>
      <c r="AW2364" s="239">
        <f>'[1]Nastavení cen'!$H$17</f>
        <v>390</v>
      </c>
      <c r="AX2364" s="240"/>
    </row>
    <row r="2365" spans="1:50" ht="17.25" hidden="1" customHeight="1" x14ac:dyDescent="0.3">
      <c r="A2365" s="213"/>
      <c r="B2365" s="214"/>
      <c r="C2365" s="215"/>
      <c r="D2365" s="186"/>
      <c r="E2365" s="184"/>
      <c r="F2365" s="185"/>
      <c r="G2365" s="186"/>
      <c r="H2365" s="186"/>
      <c r="I2365" s="187"/>
      <c r="J2365" s="188"/>
      <c r="K2365" s="216"/>
      <c r="L2365" s="186"/>
      <c r="M2365" s="186"/>
      <c r="N2365" s="187"/>
      <c r="O2365" s="191"/>
      <c r="P2365" s="488" t="s">
        <v>2383</v>
      </c>
      <c r="Q2365" s="218"/>
      <c r="R2365" s="219">
        <f t="shared" si="828"/>
        <v>0</v>
      </c>
      <c r="S2365" s="219">
        <f t="shared" si="829"/>
        <v>7</v>
      </c>
      <c r="T2365" s="195"/>
      <c r="U2365" s="196">
        <v>2</v>
      </c>
      <c r="V2365" s="89">
        <f t="shared" si="824"/>
        <v>0</v>
      </c>
      <c r="W2365" s="220" t="s">
        <v>2395</v>
      </c>
      <c r="X2365" s="221" t="s">
        <v>2467</v>
      </c>
      <c r="Y2365" s="222" t="s">
        <v>2468</v>
      </c>
      <c r="Z2365" s="199"/>
      <c r="AA2365" s="218"/>
      <c r="AB2365" s="223">
        <v>0</v>
      </c>
      <c r="AC2365" s="224" t="s">
        <v>40</v>
      </c>
      <c r="AD2365" s="225">
        <f t="shared" si="830"/>
        <v>78</v>
      </c>
      <c r="AE2365" s="226">
        <f>CEILING(AD2365+AD2365*'[1]Nastavení cen'!$J$17,1)</f>
        <v>114</v>
      </c>
      <c r="AF2365" s="226">
        <f t="shared" si="831"/>
        <v>0</v>
      </c>
      <c r="AG2365" s="241">
        <f>CEILING(AX2365+(AX2365*'[1]Nastavení cen'!$G$17),1)</f>
        <v>100</v>
      </c>
      <c r="AH2365" s="242">
        <f>CEILING(AG2365*'[1]Nastavení cen'!$K$17,1)+AG2365</f>
        <v>130</v>
      </c>
      <c r="AI2365" s="242">
        <f t="shared" ref="AI2365:AI2366" si="910">(AB2365*AH2365)</f>
        <v>0</v>
      </c>
      <c r="AJ2365" s="228">
        <f t="shared" si="832"/>
        <v>244</v>
      </c>
      <c r="AK2365" s="218"/>
      <c r="AL2365" s="229">
        <f t="shared" si="833"/>
        <v>0</v>
      </c>
      <c r="AM2365" s="204"/>
      <c r="AN2365" s="230">
        <v>0.6</v>
      </c>
      <c r="AO2365" s="231">
        <f t="shared" ref="AO2365:AO2366" si="911">AB2365*AN2365</f>
        <v>0</v>
      </c>
      <c r="AP2365" s="232">
        <v>0.05</v>
      </c>
      <c r="AQ2365" s="233" t="s">
        <v>41</v>
      </c>
      <c r="AR2365" s="234">
        <f t="shared" ref="AR2365:AR2366" si="912">AO2365*AP2365</f>
        <v>0</v>
      </c>
      <c r="AS2365" s="235"/>
      <c r="AT2365" s="236"/>
      <c r="AU2365" s="237"/>
      <c r="AV2365" s="238" t="s">
        <v>1556</v>
      </c>
      <c r="AW2365" s="239">
        <f>'[1]Nastavení cen'!$H$17</f>
        <v>390</v>
      </c>
      <c r="AX2365" s="240">
        <v>100</v>
      </c>
    </row>
    <row r="2366" spans="1:50" ht="17.25" hidden="1" customHeight="1" x14ac:dyDescent="0.3">
      <c r="A2366" s="213"/>
      <c r="B2366" s="214"/>
      <c r="C2366" s="215"/>
      <c r="D2366" s="186"/>
      <c r="E2366" s="184"/>
      <c r="F2366" s="185"/>
      <c r="G2366" s="186"/>
      <c r="H2366" s="186"/>
      <c r="I2366" s="187"/>
      <c r="J2366" s="188"/>
      <c r="K2366" s="216"/>
      <c r="L2366" s="186"/>
      <c r="M2366" s="186"/>
      <c r="N2366" s="187"/>
      <c r="O2366" s="191"/>
      <c r="P2366" s="488" t="s">
        <v>2383</v>
      </c>
      <c r="Q2366" s="218"/>
      <c r="R2366" s="219">
        <f t="shared" si="828"/>
        <v>0</v>
      </c>
      <c r="S2366" s="219">
        <f t="shared" si="829"/>
        <v>7</v>
      </c>
      <c r="T2366" s="195"/>
      <c r="U2366" s="196">
        <v>5</v>
      </c>
      <c r="V2366" s="89">
        <f t="shared" si="824"/>
        <v>0</v>
      </c>
      <c r="W2366" s="220" t="s">
        <v>2395</v>
      </c>
      <c r="X2366" s="221" t="s">
        <v>2467</v>
      </c>
      <c r="Y2366" s="222" t="s">
        <v>2469</v>
      </c>
      <c r="Z2366" s="199"/>
      <c r="AA2366" s="218"/>
      <c r="AB2366" s="223">
        <v>0</v>
      </c>
      <c r="AC2366" s="224" t="s">
        <v>40</v>
      </c>
      <c r="AD2366" s="225">
        <f t="shared" si="830"/>
        <v>78</v>
      </c>
      <c r="AE2366" s="226">
        <f>CEILING(AD2366+AD2366*'[1]Nastavení cen'!$J$17,1)</f>
        <v>114</v>
      </c>
      <c r="AF2366" s="226">
        <f t="shared" si="831"/>
        <v>0</v>
      </c>
      <c r="AG2366" s="227">
        <f>CEILING(AX2366+(AX2366*'[1]Nastavení cen'!$G$17),1)</f>
        <v>100</v>
      </c>
      <c r="AH2366" s="227">
        <f>CEILING(AG2366*'[1]Nastavení cen'!$K$17,1)+AG2366</f>
        <v>130</v>
      </c>
      <c r="AI2366" s="227">
        <f t="shared" si="910"/>
        <v>0</v>
      </c>
      <c r="AJ2366" s="228">
        <f t="shared" si="832"/>
        <v>244</v>
      </c>
      <c r="AK2366" s="218"/>
      <c r="AL2366" s="229">
        <f t="shared" si="833"/>
        <v>0</v>
      </c>
      <c r="AM2366" s="204"/>
      <c r="AN2366" s="230">
        <v>0.6</v>
      </c>
      <c r="AO2366" s="231">
        <f t="shared" si="911"/>
        <v>0</v>
      </c>
      <c r="AP2366" s="232">
        <v>0.05</v>
      </c>
      <c r="AQ2366" s="233" t="s">
        <v>41</v>
      </c>
      <c r="AR2366" s="234">
        <f t="shared" si="912"/>
        <v>0</v>
      </c>
      <c r="AS2366" s="235"/>
      <c r="AT2366" s="236"/>
      <c r="AU2366" s="237"/>
      <c r="AV2366" s="238" t="s">
        <v>1556</v>
      </c>
      <c r="AW2366" s="239">
        <f>'[1]Nastavení cen'!$H$17</f>
        <v>390</v>
      </c>
      <c r="AX2366" s="240">
        <v>100</v>
      </c>
    </row>
    <row r="2367" spans="1:50" ht="17.25" hidden="1" customHeight="1" x14ac:dyDescent="0.3">
      <c r="A2367" s="213"/>
      <c r="B2367" s="214"/>
      <c r="C2367" s="215"/>
      <c r="D2367" s="186"/>
      <c r="E2367" s="184"/>
      <c r="F2367" s="185"/>
      <c r="G2367" s="186"/>
      <c r="H2367" s="186"/>
      <c r="I2367" s="187"/>
      <c r="J2367" s="188"/>
      <c r="K2367" s="216"/>
      <c r="L2367" s="186"/>
      <c r="M2367" s="186"/>
      <c r="N2367" s="187"/>
      <c r="O2367" s="191"/>
      <c r="P2367" s="488" t="s">
        <v>2383</v>
      </c>
      <c r="Q2367" s="218"/>
      <c r="R2367" s="219">
        <f t="shared" si="828"/>
        <v>0</v>
      </c>
      <c r="S2367" s="219">
        <f t="shared" si="829"/>
        <v>7</v>
      </c>
      <c r="T2367" s="195"/>
      <c r="U2367" s="196">
        <v>4</v>
      </c>
      <c r="V2367" s="89">
        <f t="shared" si="824"/>
        <v>0</v>
      </c>
      <c r="W2367" s="220" t="s">
        <v>2395</v>
      </c>
      <c r="X2367" s="221" t="s">
        <v>2467</v>
      </c>
      <c r="Y2367" s="222" t="s">
        <v>43</v>
      </c>
      <c r="Z2367" s="199"/>
      <c r="AA2367" s="218"/>
      <c r="AB2367" s="223">
        <v>0</v>
      </c>
      <c r="AC2367" s="224" t="s">
        <v>40</v>
      </c>
      <c r="AD2367" s="225">
        <f t="shared" si="830"/>
        <v>78</v>
      </c>
      <c r="AE2367" s="226">
        <f>CEILING(AD2367+AD2367*'[1]Nastavení cen'!$J$17,1)</f>
        <v>114</v>
      </c>
      <c r="AF2367" s="226">
        <f t="shared" si="831"/>
        <v>0</v>
      </c>
      <c r="AG2367" s="241"/>
      <c r="AH2367" s="242"/>
      <c r="AI2367" s="242"/>
      <c r="AJ2367" s="228">
        <f t="shared" si="832"/>
        <v>114</v>
      </c>
      <c r="AK2367" s="218"/>
      <c r="AL2367" s="229">
        <f t="shared" si="833"/>
        <v>0</v>
      </c>
      <c r="AM2367" s="204"/>
      <c r="AN2367" s="230" t="s">
        <v>41</v>
      </c>
      <c r="AO2367" s="231" t="s">
        <v>41</v>
      </c>
      <c r="AP2367" s="245" t="s">
        <v>41</v>
      </c>
      <c r="AQ2367" s="233" t="s">
        <v>41</v>
      </c>
      <c r="AR2367" s="234" t="s">
        <v>41</v>
      </c>
      <c r="AS2367" s="235"/>
      <c r="AT2367" s="236"/>
      <c r="AU2367" s="237"/>
      <c r="AV2367" s="238" t="s">
        <v>1556</v>
      </c>
      <c r="AW2367" s="239">
        <f>'[1]Nastavení cen'!$H$17</f>
        <v>390</v>
      </c>
      <c r="AX2367" s="240"/>
    </row>
    <row r="2368" spans="1:50" ht="17.25" hidden="1" customHeight="1" x14ac:dyDescent="0.3">
      <c r="A2368" s="213"/>
      <c r="B2368" s="214"/>
      <c r="C2368" s="215"/>
      <c r="D2368" s="186"/>
      <c r="E2368" s="184"/>
      <c r="F2368" s="185"/>
      <c r="G2368" s="186"/>
      <c r="H2368" s="186"/>
      <c r="I2368" s="187"/>
      <c r="J2368" s="188"/>
      <c r="K2368" s="216"/>
      <c r="L2368" s="186"/>
      <c r="M2368" s="186"/>
      <c r="N2368" s="187"/>
      <c r="O2368" s="191"/>
      <c r="P2368" s="488" t="s">
        <v>2383</v>
      </c>
      <c r="Q2368" s="218"/>
      <c r="R2368" s="219">
        <f t="shared" si="828"/>
        <v>0</v>
      </c>
      <c r="S2368" s="219">
        <f t="shared" si="829"/>
        <v>7</v>
      </c>
      <c r="T2368" s="195"/>
      <c r="U2368" s="196">
        <v>2</v>
      </c>
      <c r="V2368" s="89">
        <f t="shared" si="824"/>
        <v>0</v>
      </c>
      <c r="W2368" s="220" t="s">
        <v>2395</v>
      </c>
      <c r="X2368" s="221" t="s">
        <v>2470</v>
      </c>
      <c r="Y2368" s="222" t="s">
        <v>2471</v>
      </c>
      <c r="Z2368" s="199"/>
      <c r="AA2368" s="218"/>
      <c r="AB2368" s="223">
        <v>0</v>
      </c>
      <c r="AC2368" s="224" t="s">
        <v>40</v>
      </c>
      <c r="AD2368" s="225">
        <f t="shared" si="830"/>
        <v>78</v>
      </c>
      <c r="AE2368" s="226">
        <f>CEILING(AD2368+AD2368*'[1]Nastavení cen'!$J$17,1)</f>
        <v>114</v>
      </c>
      <c r="AF2368" s="226">
        <f t="shared" si="831"/>
        <v>0</v>
      </c>
      <c r="AG2368" s="241">
        <f>CEILING(AX2368+(AX2368*'[1]Nastavení cen'!$G$17),1)</f>
        <v>100</v>
      </c>
      <c r="AH2368" s="242">
        <f>CEILING(AG2368*'[1]Nastavení cen'!$K$17,1)+AG2368</f>
        <v>130</v>
      </c>
      <c r="AI2368" s="242">
        <f t="shared" ref="AI2368:AI2369" si="913">(AB2368*AH2368)</f>
        <v>0</v>
      </c>
      <c r="AJ2368" s="228">
        <f t="shared" si="832"/>
        <v>244</v>
      </c>
      <c r="AK2368" s="218"/>
      <c r="AL2368" s="229">
        <f t="shared" si="833"/>
        <v>0</v>
      </c>
      <c r="AM2368" s="204"/>
      <c r="AN2368" s="230">
        <v>0.6</v>
      </c>
      <c r="AO2368" s="231">
        <f t="shared" ref="AO2368:AO2369" si="914">AB2368*AN2368</f>
        <v>0</v>
      </c>
      <c r="AP2368" s="232">
        <v>0.05</v>
      </c>
      <c r="AQ2368" s="233" t="s">
        <v>41</v>
      </c>
      <c r="AR2368" s="234">
        <f t="shared" ref="AR2368:AR2369" si="915">AO2368*AP2368</f>
        <v>0</v>
      </c>
      <c r="AS2368" s="235"/>
      <c r="AT2368" s="236"/>
      <c r="AU2368" s="237"/>
      <c r="AV2368" s="238" t="s">
        <v>1556</v>
      </c>
      <c r="AW2368" s="239">
        <f>'[1]Nastavení cen'!$H$17</f>
        <v>390</v>
      </c>
      <c r="AX2368" s="240">
        <v>100</v>
      </c>
    </row>
    <row r="2369" spans="1:50" ht="17.25" hidden="1" customHeight="1" x14ac:dyDescent="0.3">
      <c r="A2369" s="213"/>
      <c r="B2369" s="214"/>
      <c r="C2369" s="215"/>
      <c r="D2369" s="186"/>
      <c r="E2369" s="184"/>
      <c r="F2369" s="185"/>
      <c r="G2369" s="186"/>
      <c r="H2369" s="186"/>
      <c r="I2369" s="187"/>
      <c r="J2369" s="188"/>
      <c r="K2369" s="216"/>
      <c r="L2369" s="186"/>
      <c r="M2369" s="186"/>
      <c r="N2369" s="187"/>
      <c r="O2369" s="191"/>
      <c r="P2369" s="488" t="s">
        <v>2383</v>
      </c>
      <c r="Q2369" s="218"/>
      <c r="R2369" s="219">
        <f t="shared" si="828"/>
        <v>0</v>
      </c>
      <c r="S2369" s="219">
        <f t="shared" si="829"/>
        <v>7</v>
      </c>
      <c r="T2369" s="195"/>
      <c r="U2369" s="196">
        <v>5</v>
      </c>
      <c r="V2369" s="89">
        <f t="shared" si="824"/>
        <v>0</v>
      </c>
      <c r="W2369" s="220" t="s">
        <v>2395</v>
      </c>
      <c r="X2369" s="221" t="s">
        <v>2470</v>
      </c>
      <c r="Y2369" s="222" t="s">
        <v>2472</v>
      </c>
      <c r="Z2369" s="199"/>
      <c r="AA2369" s="218"/>
      <c r="AB2369" s="223">
        <v>0</v>
      </c>
      <c r="AC2369" s="224" t="s">
        <v>40</v>
      </c>
      <c r="AD2369" s="225">
        <f t="shared" si="830"/>
        <v>78</v>
      </c>
      <c r="AE2369" s="226">
        <f>CEILING(AD2369+AD2369*'[1]Nastavení cen'!$J$17,1)</f>
        <v>114</v>
      </c>
      <c r="AF2369" s="226">
        <f t="shared" si="831"/>
        <v>0</v>
      </c>
      <c r="AG2369" s="227">
        <f>CEILING(AX2369+(AX2369*'[1]Nastavení cen'!$G$17),1)</f>
        <v>100</v>
      </c>
      <c r="AH2369" s="227">
        <f>CEILING(AG2369*'[1]Nastavení cen'!$K$17,1)+AG2369</f>
        <v>130</v>
      </c>
      <c r="AI2369" s="227">
        <f t="shared" si="913"/>
        <v>0</v>
      </c>
      <c r="AJ2369" s="228">
        <f t="shared" si="832"/>
        <v>244</v>
      </c>
      <c r="AK2369" s="218"/>
      <c r="AL2369" s="229">
        <f t="shared" si="833"/>
        <v>0</v>
      </c>
      <c r="AM2369" s="204"/>
      <c r="AN2369" s="230">
        <v>0.6</v>
      </c>
      <c r="AO2369" s="231">
        <f t="shared" si="914"/>
        <v>0</v>
      </c>
      <c r="AP2369" s="232">
        <v>0.05</v>
      </c>
      <c r="AQ2369" s="233" t="s">
        <v>41</v>
      </c>
      <c r="AR2369" s="234">
        <f t="shared" si="915"/>
        <v>0</v>
      </c>
      <c r="AS2369" s="235"/>
      <c r="AT2369" s="236"/>
      <c r="AU2369" s="237"/>
      <c r="AV2369" s="238" t="s">
        <v>1556</v>
      </c>
      <c r="AW2369" s="239">
        <f>'[1]Nastavení cen'!$H$17</f>
        <v>390</v>
      </c>
      <c r="AX2369" s="240">
        <v>100</v>
      </c>
    </row>
    <row r="2370" spans="1:50" ht="17.25" hidden="1" customHeight="1" x14ac:dyDescent="0.3">
      <c r="A2370" s="213"/>
      <c r="B2370" s="214"/>
      <c r="C2370" s="215"/>
      <c r="D2370" s="186"/>
      <c r="E2370" s="184"/>
      <c r="F2370" s="185"/>
      <c r="G2370" s="186"/>
      <c r="H2370" s="186"/>
      <c r="I2370" s="187"/>
      <c r="J2370" s="188"/>
      <c r="K2370" s="216"/>
      <c r="L2370" s="186"/>
      <c r="M2370" s="186"/>
      <c r="N2370" s="187"/>
      <c r="O2370" s="191"/>
      <c r="P2370" s="488" t="s">
        <v>2383</v>
      </c>
      <c r="Q2370" s="218"/>
      <c r="R2370" s="219">
        <f t="shared" si="828"/>
        <v>0</v>
      </c>
      <c r="S2370" s="219">
        <f t="shared" si="829"/>
        <v>7</v>
      </c>
      <c r="T2370" s="195"/>
      <c r="U2370" s="196">
        <v>4</v>
      </c>
      <c r="V2370" s="89">
        <f t="shared" si="824"/>
        <v>0</v>
      </c>
      <c r="W2370" s="220" t="s">
        <v>2395</v>
      </c>
      <c r="X2370" s="221" t="s">
        <v>2470</v>
      </c>
      <c r="Y2370" s="222" t="s">
        <v>43</v>
      </c>
      <c r="Z2370" s="199"/>
      <c r="AA2370" s="218"/>
      <c r="AB2370" s="223">
        <v>0</v>
      </c>
      <c r="AC2370" s="224" t="s">
        <v>40</v>
      </c>
      <c r="AD2370" s="225">
        <f t="shared" si="830"/>
        <v>78</v>
      </c>
      <c r="AE2370" s="226">
        <f>CEILING(AD2370+AD2370*'[1]Nastavení cen'!$J$17,1)</f>
        <v>114</v>
      </c>
      <c r="AF2370" s="226">
        <f t="shared" si="831"/>
        <v>0</v>
      </c>
      <c r="AG2370" s="241"/>
      <c r="AH2370" s="242"/>
      <c r="AI2370" s="242"/>
      <c r="AJ2370" s="228">
        <f t="shared" si="832"/>
        <v>114</v>
      </c>
      <c r="AK2370" s="218"/>
      <c r="AL2370" s="229">
        <f t="shared" si="833"/>
        <v>0</v>
      </c>
      <c r="AM2370" s="204"/>
      <c r="AN2370" s="230" t="s">
        <v>41</v>
      </c>
      <c r="AO2370" s="231" t="s">
        <v>41</v>
      </c>
      <c r="AP2370" s="245" t="s">
        <v>41</v>
      </c>
      <c r="AQ2370" s="233" t="s">
        <v>41</v>
      </c>
      <c r="AR2370" s="234" t="s">
        <v>41</v>
      </c>
      <c r="AS2370" s="235"/>
      <c r="AT2370" s="236"/>
      <c r="AU2370" s="237"/>
      <c r="AV2370" s="238" t="s">
        <v>1556</v>
      </c>
      <c r="AW2370" s="239">
        <f>'[1]Nastavení cen'!$H$17</f>
        <v>390</v>
      </c>
      <c r="AX2370" s="240"/>
    </row>
    <row r="2371" spans="1:50" ht="17.25" hidden="1" customHeight="1" x14ac:dyDescent="0.3">
      <c r="A2371" s="213"/>
      <c r="B2371" s="214"/>
      <c r="C2371" s="215"/>
      <c r="D2371" s="186"/>
      <c r="E2371" s="184"/>
      <c r="F2371" s="185"/>
      <c r="G2371" s="186"/>
      <c r="H2371" s="186"/>
      <c r="I2371" s="187"/>
      <c r="J2371" s="188"/>
      <c r="K2371" s="216"/>
      <c r="L2371" s="186"/>
      <c r="M2371" s="186"/>
      <c r="N2371" s="187"/>
      <c r="O2371" s="191"/>
      <c r="P2371" s="488" t="s">
        <v>2383</v>
      </c>
      <c r="Q2371" s="218"/>
      <c r="R2371" s="219">
        <f t="shared" si="828"/>
        <v>0</v>
      </c>
      <c r="S2371" s="219">
        <f t="shared" si="829"/>
        <v>7</v>
      </c>
      <c r="T2371" s="195"/>
      <c r="U2371" s="196">
        <v>2</v>
      </c>
      <c r="V2371" s="89">
        <f t="shared" si="824"/>
        <v>0</v>
      </c>
      <c r="W2371" s="220" t="s">
        <v>2395</v>
      </c>
      <c r="X2371" s="221" t="s">
        <v>2473</v>
      </c>
      <c r="Y2371" s="222" t="s">
        <v>2474</v>
      </c>
      <c r="Z2371" s="199"/>
      <c r="AA2371" s="218"/>
      <c r="AB2371" s="223">
        <v>0</v>
      </c>
      <c r="AC2371" s="224" t="s">
        <v>40</v>
      </c>
      <c r="AD2371" s="225">
        <f t="shared" si="830"/>
        <v>91</v>
      </c>
      <c r="AE2371" s="226">
        <f>CEILING(AD2371+AD2371*'[1]Nastavení cen'!$J$17,1)</f>
        <v>133</v>
      </c>
      <c r="AF2371" s="226">
        <f t="shared" si="831"/>
        <v>0</v>
      </c>
      <c r="AG2371" s="241">
        <f>CEILING(AX2371+(AX2371*'[1]Nastavení cen'!$G$17),1)</f>
        <v>110</v>
      </c>
      <c r="AH2371" s="242">
        <f>CEILING(AG2371*'[1]Nastavení cen'!$K$17,1)+AG2371</f>
        <v>143</v>
      </c>
      <c r="AI2371" s="242">
        <f t="shared" ref="AI2371:AI2372" si="916">(AB2371*AH2371)</f>
        <v>0</v>
      </c>
      <c r="AJ2371" s="228">
        <f t="shared" si="832"/>
        <v>276</v>
      </c>
      <c r="AK2371" s="218"/>
      <c r="AL2371" s="229">
        <f t="shared" si="833"/>
        <v>0</v>
      </c>
      <c r="AM2371" s="204"/>
      <c r="AN2371" s="230">
        <v>0.5</v>
      </c>
      <c r="AO2371" s="231">
        <f t="shared" ref="AO2371:AO2372" si="917">AB2371*AN2371</f>
        <v>0</v>
      </c>
      <c r="AP2371" s="232">
        <v>0.05</v>
      </c>
      <c r="AQ2371" s="233" t="s">
        <v>41</v>
      </c>
      <c r="AR2371" s="234">
        <f t="shared" ref="AR2371:AR2372" si="918">AO2371*AP2371</f>
        <v>0</v>
      </c>
      <c r="AS2371" s="235"/>
      <c r="AT2371" s="236"/>
      <c r="AU2371" s="237"/>
      <c r="AV2371" s="238" t="s">
        <v>2475</v>
      </c>
      <c r="AW2371" s="239">
        <f>'[1]Nastavení cen'!$H$17</f>
        <v>390</v>
      </c>
      <c r="AX2371" s="240">
        <v>110</v>
      </c>
    </row>
    <row r="2372" spans="1:50" ht="17.25" hidden="1" customHeight="1" x14ac:dyDescent="0.3">
      <c r="A2372" s="213"/>
      <c r="B2372" s="214"/>
      <c r="C2372" s="215"/>
      <c r="D2372" s="186"/>
      <c r="E2372" s="184"/>
      <c r="F2372" s="185"/>
      <c r="G2372" s="186"/>
      <c r="H2372" s="186"/>
      <c r="I2372" s="187"/>
      <c r="J2372" s="188"/>
      <c r="K2372" s="216"/>
      <c r="L2372" s="186"/>
      <c r="M2372" s="186"/>
      <c r="N2372" s="187"/>
      <c r="O2372" s="191"/>
      <c r="P2372" s="488" t="s">
        <v>2383</v>
      </c>
      <c r="Q2372" s="218"/>
      <c r="R2372" s="219">
        <f t="shared" si="828"/>
        <v>0</v>
      </c>
      <c r="S2372" s="219">
        <f t="shared" si="829"/>
        <v>7</v>
      </c>
      <c r="T2372" s="195"/>
      <c r="U2372" s="196">
        <v>5</v>
      </c>
      <c r="V2372" s="89">
        <f t="shared" si="824"/>
        <v>0</v>
      </c>
      <c r="W2372" s="220" t="s">
        <v>2395</v>
      </c>
      <c r="X2372" s="221" t="s">
        <v>2473</v>
      </c>
      <c r="Y2372" s="222" t="s">
        <v>2476</v>
      </c>
      <c r="Z2372" s="199"/>
      <c r="AA2372" s="218"/>
      <c r="AB2372" s="223">
        <v>0</v>
      </c>
      <c r="AC2372" s="224" t="s">
        <v>40</v>
      </c>
      <c r="AD2372" s="225">
        <f t="shared" si="830"/>
        <v>91</v>
      </c>
      <c r="AE2372" s="226">
        <f>CEILING(AD2372+AD2372*'[1]Nastavení cen'!$J$17,1)</f>
        <v>133</v>
      </c>
      <c r="AF2372" s="226">
        <f t="shared" si="831"/>
        <v>0</v>
      </c>
      <c r="AG2372" s="227">
        <f>CEILING(AX2372+(AX2372*'[1]Nastavení cen'!$G$17),1)</f>
        <v>110</v>
      </c>
      <c r="AH2372" s="227">
        <f>CEILING(AG2372*'[1]Nastavení cen'!$K$17,1)+AG2372</f>
        <v>143</v>
      </c>
      <c r="AI2372" s="227">
        <f t="shared" si="916"/>
        <v>0</v>
      </c>
      <c r="AJ2372" s="228">
        <f t="shared" si="832"/>
        <v>276</v>
      </c>
      <c r="AK2372" s="218"/>
      <c r="AL2372" s="229">
        <f t="shared" si="833"/>
        <v>0</v>
      </c>
      <c r="AM2372" s="204"/>
      <c r="AN2372" s="230">
        <v>0.5</v>
      </c>
      <c r="AO2372" s="231">
        <f t="shared" si="917"/>
        <v>0</v>
      </c>
      <c r="AP2372" s="232">
        <v>0.05</v>
      </c>
      <c r="AQ2372" s="233" t="s">
        <v>41</v>
      </c>
      <c r="AR2372" s="234">
        <f t="shared" si="918"/>
        <v>0</v>
      </c>
      <c r="AS2372" s="235"/>
      <c r="AT2372" s="236"/>
      <c r="AU2372" s="237"/>
      <c r="AV2372" s="238" t="s">
        <v>2475</v>
      </c>
      <c r="AW2372" s="239">
        <f>'[1]Nastavení cen'!$H$17</f>
        <v>390</v>
      </c>
      <c r="AX2372" s="240">
        <v>110</v>
      </c>
    </row>
    <row r="2373" spans="1:50" ht="17.25" hidden="1" customHeight="1" x14ac:dyDescent="0.3">
      <c r="A2373" s="213"/>
      <c r="B2373" s="214"/>
      <c r="C2373" s="215"/>
      <c r="D2373" s="186"/>
      <c r="E2373" s="184"/>
      <c r="F2373" s="185"/>
      <c r="G2373" s="186"/>
      <c r="H2373" s="186"/>
      <c r="I2373" s="187"/>
      <c r="J2373" s="188"/>
      <c r="K2373" s="216"/>
      <c r="L2373" s="186"/>
      <c r="M2373" s="186"/>
      <c r="N2373" s="187"/>
      <c r="O2373" s="191"/>
      <c r="P2373" s="488" t="s">
        <v>2383</v>
      </c>
      <c r="Q2373" s="218"/>
      <c r="R2373" s="219">
        <f t="shared" si="828"/>
        <v>0</v>
      </c>
      <c r="S2373" s="219">
        <f t="shared" si="829"/>
        <v>7</v>
      </c>
      <c r="T2373" s="195"/>
      <c r="U2373" s="196">
        <v>4</v>
      </c>
      <c r="V2373" s="89">
        <f t="shared" si="824"/>
        <v>0</v>
      </c>
      <c r="W2373" s="220" t="s">
        <v>2395</v>
      </c>
      <c r="X2373" s="221" t="s">
        <v>2473</v>
      </c>
      <c r="Y2373" s="222" t="s">
        <v>43</v>
      </c>
      <c r="Z2373" s="199"/>
      <c r="AA2373" s="218"/>
      <c r="AB2373" s="223">
        <v>0</v>
      </c>
      <c r="AC2373" s="224" t="s">
        <v>40</v>
      </c>
      <c r="AD2373" s="225">
        <f t="shared" si="830"/>
        <v>91</v>
      </c>
      <c r="AE2373" s="226">
        <f>CEILING(AD2373+AD2373*'[1]Nastavení cen'!$J$17,1)</f>
        <v>133</v>
      </c>
      <c r="AF2373" s="226">
        <f t="shared" si="831"/>
        <v>0</v>
      </c>
      <c r="AG2373" s="241"/>
      <c r="AH2373" s="242"/>
      <c r="AI2373" s="242"/>
      <c r="AJ2373" s="228">
        <f t="shared" si="832"/>
        <v>133</v>
      </c>
      <c r="AK2373" s="218"/>
      <c r="AL2373" s="229">
        <f t="shared" si="833"/>
        <v>0</v>
      </c>
      <c r="AM2373" s="204"/>
      <c r="AN2373" s="230" t="s">
        <v>41</v>
      </c>
      <c r="AO2373" s="231" t="s">
        <v>41</v>
      </c>
      <c r="AP2373" s="245" t="s">
        <v>41</v>
      </c>
      <c r="AQ2373" s="233" t="s">
        <v>41</v>
      </c>
      <c r="AR2373" s="234" t="s">
        <v>41</v>
      </c>
      <c r="AS2373" s="235"/>
      <c r="AT2373" s="236"/>
      <c r="AU2373" s="237"/>
      <c r="AV2373" s="238" t="s">
        <v>2475</v>
      </c>
      <c r="AW2373" s="239">
        <f>'[1]Nastavení cen'!$H$17</f>
        <v>390</v>
      </c>
      <c r="AX2373" s="240"/>
    </row>
    <row r="2374" spans="1:50" ht="17.25" hidden="1" customHeight="1" x14ac:dyDescent="0.3">
      <c r="A2374" s="213"/>
      <c r="B2374" s="214"/>
      <c r="C2374" s="215"/>
      <c r="D2374" s="186"/>
      <c r="E2374" s="184"/>
      <c r="F2374" s="185"/>
      <c r="G2374" s="186"/>
      <c r="H2374" s="186"/>
      <c r="I2374" s="187"/>
      <c r="J2374" s="188"/>
      <c r="K2374" s="216"/>
      <c r="L2374" s="186"/>
      <c r="M2374" s="186"/>
      <c r="N2374" s="187"/>
      <c r="O2374" s="191"/>
      <c r="P2374" s="488" t="s">
        <v>2383</v>
      </c>
      <c r="Q2374" s="218"/>
      <c r="R2374" s="219">
        <f t="shared" si="828"/>
        <v>0</v>
      </c>
      <c r="S2374" s="219">
        <f t="shared" si="829"/>
        <v>7</v>
      </c>
      <c r="T2374" s="195"/>
      <c r="U2374" s="196">
        <v>2</v>
      </c>
      <c r="V2374" s="89">
        <f t="shared" si="824"/>
        <v>0</v>
      </c>
      <c r="W2374" s="220" t="s">
        <v>2395</v>
      </c>
      <c r="X2374" s="221" t="s">
        <v>2477</v>
      </c>
      <c r="Y2374" s="222" t="s">
        <v>2478</v>
      </c>
      <c r="Z2374" s="199"/>
      <c r="AA2374" s="218"/>
      <c r="AB2374" s="223">
        <v>0</v>
      </c>
      <c r="AC2374" s="224" t="s">
        <v>40</v>
      </c>
      <c r="AD2374" s="225">
        <f t="shared" si="830"/>
        <v>91</v>
      </c>
      <c r="AE2374" s="226">
        <f>CEILING(AD2374+AD2374*'[1]Nastavení cen'!$J$17,1)</f>
        <v>133</v>
      </c>
      <c r="AF2374" s="226">
        <f t="shared" si="831"/>
        <v>0</v>
      </c>
      <c r="AG2374" s="241">
        <f>CEILING(AX2374+(AX2374*'[1]Nastavení cen'!$G$17),1)</f>
        <v>110</v>
      </c>
      <c r="AH2374" s="242">
        <f>CEILING(AG2374*'[1]Nastavení cen'!$K$17,1)+AG2374</f>
        <v>143</v>
      </c>
      <c r="AI2374" s="242">
        <f t="shared" ref="AI2374:AI2375" si="919">(AB2374*AH2374)</f>
        <v>0</v>
      </c>
      <c r="AJ2374" s="228">
        <f t="shared" si="832"/>
        <v>276</v>
      </c>
      <c r="AK2374" s="218"/>
      <c r="AL2374" s="229">
        <f t="shared" si="833"/>
        <v>0</v>
      </c>
      <c r="AM2374" s="204"/>
      <c r="AN2374" s="230">
        <v>0.5</v>
      </c>
      <c r="AO2374" s="231">
        <f t="shared" ref="AO2374:AO2375" si="920">AB2374*AN2374</f>
        <v>0</v>
      </c>
      <c r="AP2374" s="232">
        <v>0.05</v>
      </c>
      <c r="AQ2374" s="233" t="s">
        <v>41</v>
      </c>
      <c r="AR2374" s="234">
        <f t="shared" ref="AR2374:AR2375" si="921">AO2374*AP2374</f>
        <v>0</v>
      </c>
      <c r="AS2374" s="235"/>
      <c r="AT2374" s="236"/>
      <c r="AU2374" s="237"/>
      <c r="AV2374" s="238" t="s">
        <v>2475</v>
      </c>
      <c r="AW2374" s="239">
        <f>'[1]Nastavení cen'!$H$17</f>
        <v>390</v>
      </c>
      <c r="AX2374" s="240">
        <v>110</v>
      </c>
    </row>
    <row r="2375" spans="1:50" ht="17.25" hidden="1" customHeight="1" x14ac:dyDescent="0.3">
      <c r="A2375" s="213"/>
      <c r="B2375" s="214"/>
      <c r="C2375" s="215"/>
      <c r="D2375" s="186"/>
      <c r="E2375" s="184"/>
      <c r="F2375" s="185"/>
      <c r="G2375" s="186"/>
      <c r="H2375" s="186"/>
      <c r="I2375" s="187"/>
      <c r="J2375" s="188"/>
      <c r="K2375" s="216"/>
      <c r="L2375" s="186"/>
      <c r="M2375" s="186"/>
      <c r="N2375" s="187"/>
      <c r="O2375" s="191"/>
      <c r="P2375" s="488" t="s">
        <v>2383</v>
      </c>
      <c r="Q2375" s="218"/>
      <c r="R2375" s="219">
        <f t="shared" si="828"/>
        <v>0</v>
      </c>
      <c r="S2375" s="219">
        <f t="shared" si="829"/>
        <v>7</v>
      </c>
      <c r="T2375" s="195"/>
      <c r="U2375" s="196">
        <v>5</v>
      </c>
      <c r="V2375" s="89">
        <f t="shared" si="824"/>
        <v>0</v>
      </c>
      <c r="W2375" s="220" t="s">
        <v>2395</v>
      </c>
      <c r="X2375" s="221" t="s">
        <v>2477</v>
      </c>
      <c r="Y2375" s="222" t="s">
        <v>2479</v>
      </c>
      <c r="Z2375" s="199"/>
      <c r="AA2375" s="218"/>
      <c r="AB2375" s="223">
        <v>0</v>
      </c>
      <c r="AC2375" s="224" t="s">
        <v>40</v>
      </c>
      <c r="AD2375" s="225">
        <f t="shared" si="830"/>
        <v>91</v>
      </c>
      <c r="AE2375" s="226">
        <f>CEILING(AD2375+AD2375*'[1]Nastavení cen'!$J$17,1)</f>
        <v>133</v>
      </c>
      <c r="AF2375" s="226">
        <f t="shared" si="831"/>
        <v>0</v>
      </c>
      <c r="AG2375" s="227">
        <f>CEILING(AX2375+(AX2375*'[1]Nastavení cen'!$G$17),1)</f>
        <v>110</v>
      </c>
      <c r="AH2375" s="227">
        <f>CEILING(AG2375*'[1]Nastavení cen'!$K$17,1)+AG2375</f>
        <v>143</v>
      </c>
      <c r="AI2375" s="227">
        <f t="shared" si="919"/>
        <v>0</v>
      </c>
      <c r="AJ2375" s="228">
        <f t="shared" si="832"/>
        <v>276</v>
      </c>
      <c r="AK2375" s="218"/>
      <c r="AL2375" s="229">
        <f t="shared" si="833"/>
        <v>0</v>
      </c>
      <c r="AM2375" s="204"/>
      <c r="AN2375" s="230">
        <v>0.5</v>
      </c>
      <c r="AO2375" s="231">
        <f t="shared" si="920"/>
        <v>0</v>
      </c>
      <c r="AP2375" s="232">
        <v>0.05</v>
      </c>
      <c r="AQ2375" s="233" t="s">
        <v>41</v>
      </c>
      <c r="AR2375" s="234">
        <f t="shared" si="921"/>
        <v>0</v>
      </c>
      <c r="AS2375" s="235"/>
      <c r="AT2375" s="236"/>
      <c r="AU2375" s="237"/>
      <c r="AV2375" s="238" t="s">
        <v>2475</v>
      </c>
      <c r="AW2375" s="239">
        <f>'[1]Nastavení cen'!$H$17</f>
        <v>390</v>
      </c>
      <c r="AX2375" s="240">
        <v>110</v>
      </c>
    </row>
    <row r="2376" spans="1:50" ht="17.25" hidden="1" customHeight="1" x14ac:dyDescent="0.3">
      <c r="A2376" s="213"/>
      <c r="B2376" s="214"/>
      <c r="C2376" s="215"/>
      <c r="D2376" s="186"/>
      <c r="E2376" s="184"/>
      <c r="F2376" s="185"/>
      <c r="G2376" s="186"/>
      <c r="H2376" s="186"/>
      <c r="I2376" s="187"/>
      <c r="J2376" s="188"/>
      <c r="K2376" s="216"/>
      <c r="L2376" s="186"/>
      <c r="M2376" s="186"/>
      <c r="N2376" s="187"/>
      <c r="O2376" s="191"/>
      <c r="P2376" s="488" t="s">
        <v>2383</v>
      </c>
      <c r="Q2376" s="218"/>
      <c r="R2376" s="219">
        <f t="shared" si="828"/>
        <v>0</v>
      </c>
      <c r="S2376" s="219">
        <f t="shared" si="829"/>
        <v>7</v>
      </c>
      <c r="T2376" s="195"/>
      <c r="U2376" s="196">
        <v>4</v>
      </c>
      <c r="V2376" s="89">
        <f t="shared" si="824"/>
        <v>0</v>
      </c>
      <c r="W2376" s="220" t="s">
        <v>2395</v>
      </c>
      <c r="X2376" s="221" t="s">
        <v>2477</v>
      </c>
      <c r="Y2376" s="222" t="s">
        <v>43</v>
      </c>
      <c r="Z2376" s="199"/>
      <c r="AA2376" s="218"/>
      <c r="AB2376" s="223">
        <v>0</v>
      </c>
      <c r="AC2376" s="224" t="s">
        <v>40</v>
      </c>
      <c r="AD2376" s="225">
        <f t="shared" si="830"/>
        <v>91</v>
      </c>
      <c r="AE2376" s="226">
        <f>CEILING(AD2376+AD2376*'[1]Nastavení cen'!$J$17,1)</f>
        <v>133</v>
      </c>
      <c r="AF2376" s="226">
        <f t="shared" si="831"/>
        <v>0</v>
      </c>
      <c r="AG2376" s="241"/>
      <c r="AH2376" s="242"/>
      <c r="AI2376" s="242"/>
      <c r="AJ2376" s="228">
        <f t="shared" si="832"/>
        <v>133</v>
      </c>
      <c r="AK2376" s="218"/>
      <c r="AL2376" s="229">
        <f t="shared" si="833"/>
        <v>0</v>
      </c>
      <c r="AM2376" s="204"/>
      <c r="AN2376" s="230" t="s">
        <v>41</v>
      </c>
      <c r="AO2376" s="231" t="s">
        <v>41</v>
      </c>
      <c r="AP2376" s="245" t="s">
        <v>41</v>
      </c>
      <c r="AQ2376" s="233" t="s">
        <v>41</v>
      </c>
      <c r="AR2376" s="234" t="s">
        <v>41</v>
      </c>
      <c r="AS2376" s="235"/>
      <c r="AT2376" s="236"/>
      <c r="AU2376" s="237"/>
      <c r="AV2376" s="238" t="s">
        <v>2475</v>
      </c>
      <c r="AW2376" s="239">
        <f>'[1]Nastavení cen'!$H$17</f>
        <v>390</v>
      </c>
      <c r="AX2376" s="240"/>
    </row>
    <row r="2377" spans="1:50" ht="17.25" hidden="1" customHeight="1" x14ac:dyDescent="0.3">
      <c r="A2377" s="213"/>
      <c r="B2377" s="214"/>
      <c r="C2377" s="215"/>
      <c r="D2377" s="186"/>
      <c r="E2377" s="184"/>
      <c r="F2377" s="185"/>
      <c r="G2377" s="186"/>
      <c r="H2377" s="186"/>
      <c r="I2377" s="187"/>
      <c r="J2377" s="188"/>
      <c r="K2377" s="216"/>
      <c r="L2377" s="186"/>
      <c r="M2377" s="186"/>
      <c r="N2377" s="187"/>
      <c r="O2377" s="191"/>
      <c r="P2377" s="488" t="s">
        <v>2383</v>
      </c>
      <c r="Q2377" s="218"/>
      <c r="R2377" s="219">
        <f t="shared" si="828"/>
        <v>0</v>
      </c>
      <c r="S2377" s="219">
        <f t="shared" si="829"/>
        <v>7</v>
      </c>
      <c r="T2377" s="195"/>
      <c r="U2377" s="196">
        <v>2</v>
      </c>
      <c r="V2377" s="89">
        <f t="shared" si="824"/>
        <v>0</v>
      </c>
      <c r="W2377" s="220" t="s">
        <v>2395</v>
      </c>
      <c r="X2377" s="221" t="s">
        <v>2480</v>
      </c>
      <c r="Y2377" s="222" t="s">
        <v>2481</v>
      </c>
      <c r="Z2377" s="199"/>
      <c r="AA2377" s="218"/>
      <c r="AB2377" s="223">
        <v>0</v>
      </c>
      <c r="AC2377" s="224" t="s">
        <v>40</v>
      </c>
      <c r="AD2377" s="225">
        <f t="shared" si="830"/>
        <v>52</v>
      </c>
      <c r="AE2377" s="226">
        <f>CEILING(AD2377+AD2377*'[1]Nastavení cen'!$J$17,1)</f>
        <v>76</v>
      </c>
      <c r="AF2377" s="226">
        <f t="shared" si="831"/>
        <v>0</v>
      </c>
      <c r="AG2377" s="241">
        <f>CEILING(AX2377+(AX2377*'[1]Nastavení cen'!$G$17),1)</f>
        <v>100</v>
      </c>
      <c r="AH2377" s="242">
        <f>CEILING(AG2377*'[1]Nastavení cen'!$K$17,1)+AG2377</f>
        <v>130</v>
      </c>
      <c r="AI2377" s="242">
        <f t="shared" ref="AI2377:AI2378" si="922">(AB2377*AH2377)</f>
        <v>0</v>
      </c>
      <c r="AJ2377" s="228">
        <f t="shared" si="832"/>
        <v>206</v>
      </c>
      <c r="AK2377" s="218"/>
      <c r="AL2377" s="229">
        <f t="shared" si="833"/>
        <v>0</v>
      </c>
      <c r="AM2377" s="204"/>
      <c r="AN2377" s="230">
        <v>0.1</v>
      </c>
      <c r="AO2377" s="231">
        <f t="shared" ref="AO2377:AO2378" si="923">AB2377*AN2377</f>
        <v>0</v>
      </c>
      <c r="AP2377" s="232">
        <v>0.05</v>
      </c>
      <c r="AQ2377" s="233" t="s">
        <v>41</v>
      </c>
      <c r="AR2377" s="234">
        <f t="shared" ref="AR2377:AR2378" si="924">AO2377*AP2377</f>
        <v>0</v>
      </c>
      <c r="AS2377" s="235"/>
      <c r="AT2377" s="236"/>
      <c r="AU2377" s="237"/>
      <c r="AV2377" s="238" t="s">
        <v>647</v>
      </c>
      <c r="AW2377" s="239">
        <f>'[1]Nastavení cen'!$H$17</f>
        <v>390</v>
      </c>
      <c r="AX2377" s="240">
        <v>100</v>
      </c>
    </row>
    <row r="2378" spans="1:50" ht="17.25" hidden="1" customHeight="1" x14ac:dyDescent="0.3">
      <c r="A2378" s="213"/>
      <c r="B2378" s="214"/>
      <c r="C2378" s="215"/>
      <c r="D2378" s="186"/>
      <c r="E2378" s="184"/>
      <c r="F2378" s="185"/>
      <c r="G2378" s="186"/>
      <c r="H2378" s="186"/>
      <c r="I2378" s="187"/>
      <c r="J2378" s="188"/>
      <c r="K2378" s="216"/>
      <c r="L2378" s="186"/>
      <c r="M2378" s="186"/>
      <c r="N2378" s="187"/>
      <c r="O2378" s="191"/>
      <c r="P2378" s="488" t="s">
        <v>2383</v>
      </c>
      <c r="Q2378" s="218"/>
      <c r="R2378" s="219">
        <f t="shared" si="828"/>
        <v>0</v>
      </c>
      <c r="S2378" s="219">
        <f t="shared" si="829"/>
        <v>7</v>
      </c>
      <c r="T2378" s="195"/>
      <c r="U2378" s="196">
        <v>5</v>
      </c>
      <c r="V2378" s="89">
        <f t="shared" si="824"/>
        <v>0</v>
      </c>
      <c r="W2378" s="220" t="s">
        <v>2395</v>
      </c>
      <c r="X2378" s="221" t="s">
        <v>2480</v>
      </c>
      <c r="Y2378" s="222" t="s">
        <v>2482</v>
      </c>
      <c r="Z2378" s="199"/>
      <c r="AA2378" s="218"/>
      <c r="AB2378" s="223">
        <v>0</v>
      </c>
      <c r="AC2378" s="224" t="s">
        <v>40</v>
      </c>
      <c r="AD2378" s="225">
        <f t="shared" si="830"/>
        <v>52</v>
      </c>
      <c r="AE2378" s="226">
        <f>CEILING(AD2378+AD2378*'[1]Nastavení cen'!$J$17,1)</f>
        <v>76</v>
      </c>
      <c r="AF2378" s="226">
        <f t="shared" si="831"/>
        <v>0</v>
      </c>
      <c r="AG2378" s="227">
        <f>CEILING(AX2378+(AX2378*'[1]Nastavení cen'!$G$17),1)</f>
        <v>100</v>
      </c>
      <c r="AH2378" s="227">
        <f>CEILING(AG2378*'[1]Nastavení cen'!$K$17,1)+AG2378</f>
        <v>130</v>
      </c>
      <c r="AI2378" s="227">
        <f t="shared" si="922"/>
        <v>0</v>
      </c>
      <c r="AJ2378" s="228">
        <f t="shared" si="832"/>
        <v>206</v>
      </c>
      <c r="AK2378" s="218"/>
      <c r="AL2378" s="229">
        <f t="shared" si="833"/>
        <v>0</v>
      </c>
      <c r="AM2378" s="204"/>
      <c r="AN2378" s="230">
        <v>0.1</v>
      </c>
      <c r="AO2378" s="231">
        <f t="shared" si="923"/>
        <v>0</v>
      </c>
      <c r="AP2378" s="232">
        <v>0.05</v>
      </c>
      <c r="AQ2378" s="233" t="s">
        <v>41</v>
      </c>
      <c r="AR2378" s="234">
        <f t="shared" si="924"/>
        <v>0</v>
      </c>
      <c r="AS2378" s="235"/>
      <c r="AT2378" s="236"/>
      <c r="AU2378" s="237"/>
      <c r="AV2378" s="238" t="s">
        <v>647</v>
      </c>
      <c r="AW2378" s="239">
        <f>'[1]Nastavení cen'!$H$17</f>
        <v>390</v>
      </c>
      <c r="AX2378" s="240">
        <v>100</v>
      </c>
    </row>
    <row r="2379" spans="1:50" ht="17.25" hidden="1" customHeight="1" x14ac:dyDescent="0.3">
      <c r="A2379" s="213"/>
      <c r="B2379" s="214"/>
      <c r="C2379" s="215"/>
      <c r="D2379" s="186"/>
      <c r="E2379" s="184"/>
      <c r="F2379" s="185"/>
      <c r="G2379" s="186"/>
      <c r="H2379" s="186"/>
      <c r="I2379" s="187"/>
      <c r="J2379" s="188"/>
      <c r="K2379" s="216"/>
      <c r="L2379" s="186"/>
      <c r="M2379" s="186"/>
      <c r="N2379" s="187"/>
      <c r="O2379" s="191"/>
      <c r="P2379" s="488" t="s">
        <v>2383</v>
      </c>
      <c r="Q2379" s="218"/>
      <c r="R2379" s="219">
        <f t="shared" si="828"/>
        <v>0</v>
      </c>
      <c r="S2379" s="219">
        <f t="shared" si="829"/>
        <v>7</v>
      </c>
      <c r="T2379" s="195"/>
      <c r="U2379" s="196">
        <v>4</v>
      </c>
      <c r="V2379" s="89">
        <f t="shared" si="824"/>
        <v>0</v>
      </c>
      <c r="W2379" s="220" t="s">
        <v>2395</v>
      </c>
      <c r="X2379" s="221" t="s">
        <v>2480</v>
      </c>
      <c r="Y2379" s="222" t="s">
        <v>43</v>
      </c>
      <c r="Z2379" s="199"/>
      <c r="AA2379" s="218"/>
      <c r="AB2379" s="223">
        <v>0</v>
      </c>
      <c r="AC2379" s="224" t="s">
        <v>40</v>
      </c>
      <c r="AD2379" s="225">
        <f t="shared" si="830"/>
        <v>52</v>
      </c>
      <c r="AE2379" s="226">
        <f>CEILING(AD2379+AD2379*'[1]Nastavení cen'!$J$17,1)</f>
        <v>76</v>
      </c>
      <c r="AF2379" s="226">
        <f t="shared" si="831"/>
        <v>0</v>
      </c>
      <c r="AG2379" s="241"/>
      <c r="AH2379" s="242"/>
      <c r="AI2379" s="242"/>
      <c r="AJ2379" s="228">
        <f t="shared" si="832"/>
        <v>76</v>
      </c>
      <c r="AK2379" s="218"/>
      <c r="AL2379" s="229">
        <f t="shared" si="833"/>
        <v>0</v>
      </c>
      <c r="AM2379" s="204"/>
      <c r="AN2379" s="230" t="s">
        <v>41</v>
      </c>
      <c r="AO2379" s="231" t="s">
        <v>41</v>
      </c>
      <c r="AP2379" s="245" t="s">
        <v>41</v>
      </c>
      <c r="AQ2379" s="233" t="s">
        <v>41</v>
      </c>
      <c r="AR2379" s="234" t="s">
        <v>41</v>
      </c>
      <c r="AS2379" s="235"/>
      <c r="AT2379" s="236"/>
      <c r="AU2379" s="237"/>
      <c r="AV2379" s="238" t="s">
        <v>647</v>
      </c>
      <c r="AW2379" s="239">
        <f>'[1]Nastavení cen'!$H$17</f>
        <v>390</v>
      </c>
      <c r="AX2379" s="240"/>
    </row>
    <row r="2380" spans="1:50" ht="17.25" hidden="1" customHeight="1" x14ac:dyDescent="0.3">
      <c r="A2380" s="213"/>
      <c r="B2380" s="214"/>
      <c r="C2380" s="215"/>
      <c r="D2380" s="186"/>
      <c r="E2380" s="184"/>
      <c r="F2380" s="185"/>
      <c r="G2380" s="186"/>
      <c r="H2380" s="186"/>
      <c r="I2380" s="187"/>
      <c r="J2380" s="188"/>
      <c r="K2380" s="216"/>
      <c r="L2380" s="186"/>
      <c r="M2380" s="186"/>
      <c r="N2380" s="187"/>
      <c r="O2380" s="191"/>
      <c r="P2380" s="488" t="s">
        <v>2383</v>
      </c>
      <c r="Q2380" s="218"/>
      <c r="R2380" s="219">
        <f t="shared" si="828"/>
        <v>0</v>
      </c>
      <c r="S2380" s="219">
        <f t="shared" si="829"/>
        <v>7</v>
      </c>
      <c r="T2380" s="195"/>
      <c r="U2380" s="196">
        <v>2</v>
      </c>
      <c r="V2380" s="89">
        <f t="shared" si="824"/>
        <v>0</v>
      </c>
      <c r="W2380" s="220" t="s">
        <v>2395</v>
      </c>
      <c r="X2380" s="221" t="s">
        <v>2483</v>
      </c>
      <c r="Y2380" s="222" t="s">
        <v>2484</v>
      </c>
      <c r="Z2380" s="199"/>
      <c r="AA2380" s="218"/>
      <c r="AB2380" s="223">
        <v>0</v>
      </c>
      <c r="AC2380" s="224" t="s">
        <v>40</v>
      </c>
      <c r="AD2380" s="225">
        <f t="shared" si="830"/>
        <v>52</v>
      </c>
      <c r="AE2380" s="226">
        <f>CEILING(AD2380+AD2380*'[1]Nastavení cen'!$J$17,1)</f>
        <v>76</v>
      </c>
      <c r="AF2380" s="226">
        <f t="shared" si="831"/>
        <v>0</v>
      </c>
      <c r="AG2380" s="241">
        <f>CEILING(AX2380+(AX2380*'[1]Nastavení cen'!$G$17),1)</f>
        <v>100</v>
      </c>
      <c r="AH2380" s="242">
        <f>CEILING(AG2380*'[1]Nastavení cen'!$K$17,1)+AG2380</f>
        <v>130</v>
      </c>
      <c r="AI2380" s="242">
        <f t="shared" ref="AI2380:AI2381" si="925">(AB2380*AH2380)</f>
        <v>0</v>
      </c>
      <c r="AJ2380" s="228">
        <f t="shared" si="832"/>
        <v>206</v>
      </c>
      <c r="AK2380" s="218"/>
      <c r="AL2380" s="229">
        <f t="shared" si="833"/>
        <v>0</v>
      </c>
      <c r="AM2380" s="204"/>
      <c r="AN2380" s="230">
        <v>0.1</v>
      </c>
      <c r="AO2380" s="231">
        <f t="shared" ref="AO2380:AO2381" si="926">AB2380*AN2380</f>
        <v>0</v>
      </c>
      <c r="AP2380" s="232">
        <v>0.05</v>
      </c>
      <c r="AQ2380" s="233" t="s">
        <v>41</v>
      </c>
      <c r="AR2380" s="234">
        <f t="shared" ref="AR2380:AR2381" si="927">AO2380*AP2380</f>
        <v>0</v>
      </c>
      <c r="AS2380" s="235"/>
      <c r="AT2380" s="236"/>
      <c r="AU2380" s="237"/>
      <c r="AV2380" s="238" t="s">
        <v>647</v>
      </c>
      <c r="AW2380" s="239">
        <f>'[1]Nastavení cen'!$H$17</f>
        <v>390</v>
      </c>
      <c r="AX2380" s="240">
        <v>100</v>
      </c>
    </row>
    <row r="2381" spans="1:50" ht="17.25" hidden="1" customHeight="1" x14ac:dyDescent="0.3">
      <c r="A2381" s="213"/>
      <c r="B2381" s="214"/>
      <c r="C2381" s="215"/>
      <c r="D2381" s="186"/>
      <c r="E2381" s="184"/>
      <c r="F2381" s="185"/>
      <c r="G2381" s="186"/>
      <c r="H2381" s="186"/>
      <c r="I2381" s="187"/>
      <c r="J2381" s="188"/>
      <c r="K2381" s="216"/>
      <c r="L2381" s="186"/>
      <c r="M2381" s="186"/>
      <c r="N2381" s="187"/>
      <c r="O2381" s="191"/>
      <c r="P2381" s="488" t="s">
        <v>2383</v>
      </c>
      <c r="Q2381" s="218"/>
      <c r="R2381" s="219">
        <f t="shared" si="828"/>
        <v>0</v>
      </c>
      <c r="S2381" s="219">
        <f t="shared" si="829"/>
        <v>7</v>
      </c>
      <c r="T2381" s="195"/>
      <c r="U2381" s="196">
        <v>5</v>
      </c>
      <c r="V2381" s="89">
        <f t="shared" si="824"/>
        <v>0</v>
      </c>
      <c r="W2381" s="220" t="s">
        <v>2395</v>
      </c>
      <c r="X2381" s="221" t="s">
        <v>2483</v>
      </c>
      <c r="Y2381" s="222" t="s">
        <v>2485</v>
      </c>
      <c r="Z2381" s="199"/>
      <c r="AA2381" s="218"/>
      <c r="AB2381" s="223">
        <v>0</v>
      </c>
      <c r="AC2381" s="224" t="s">
        <v>40</v>
      </c>
      <c r="AD2381" s="225">
        <f t="shared" si="830"/>
        <v>52</v>
      </c>
      <c r="AE2381" s="226">
        <f>CEILING(AD2381+AD2381*'[1]Nastavení cen'!$J$17,1)</f>
        <v>76</v>
      </c>
      <c r="AF2381" s="226">
        <f t="shared" si="831"/>
        <v>0</v>
      </c>
      <c r="AG2381" s="227">
        <f>CEILING(AX2381+(AX2381*'[1]Nastavení cen'!$G$17),1)</f>
        <v>100</v>
      </c>
      <c r="AH2381" s="227">
        <f>CEILING(AG2381*'[1]Nastavení cen'!$K$17,1)+AG2381</f>
        <v>130</v>
      </c>
      <c r="AI2381" s="227">
        <f t="shared" si="925"/>
        <v>0</v>
      </c>
      <c r="AJ2381" s="228">
        <f t="shared" si="832"/>
        <v>206</v>
      </c>
      <c r="AK2381" s="218"/>
      <c r="AL2381" s="229">
        <f t="shared" si="833"/>
        <v>0</v>
      </c>
      <c r="AM2381" s="204"/>
      <c r="AN2381" s="230">
        <v>0.1</v>
      </c>
      <c r="AO2381" s="231">
        <f t="shared" si="926"/>
        <v>0</v>
      </c>
      <c r="AP2381" s="232">
        <v>0.05</v>
      </c>
      <c r="AQ2381" s="233" t="s">
        <v>41</v>
      </c>
      <c r="AR2381" s="234">
        <f t="shared" si="927"/>
        <v>0</v>
      </c>
      <c r="AS2381" s="235"/>
      <c r="AT2381" s="236"/>
      <c r="AU2381" s="237"/>
      <c r="AV2381" s="238" t="s">
        <v>647</v>
      </c>
      <c r="AW2381" s="239">
        <f>'[1]Nastavení cen'!$H$17</f>
        <v>390</v>
      </c>
      <c r="AX2381" s="240">
        <v>100</v>
      </c>
    </row>
    <row r="2382" spans="1:50" ht="17.25" hidden="1" customHeight="1" x14ac:dyDescent="0.3">
      <c r="A2382" s="213"/>
      <c r="B2382" s="214"/>
      <c r="C2382" s="215"/>
      <c r="D2382" s="186"/>
      <c r="E2382" s="184"/>
      <c r="F2382" s="185"/>
      <c r="G2382" s="186"/>
      <c r="H2382" s="186"/>
      <c r="I2382" s="187"/>
      <c r="J2382" s="188"/>
      <c r="K2382" s="216"/>
      <c r="L2382" s="186"/>
      <c r="M2382" s="186"/>
      <c r="N2382" s="187"/>
      <c r="O2382" s="191"/>
      <c r="P2382" s="488" t="s">
        <v>2383</v>
      </c>
      <c r="Q2382" s="218"/>
      <c r="R2382" s="219">
        <f t="shared" si="828"/>
        <v>0</v>
      </c>
      <c r="S2382" s="219">
        <f t="shared" si="829"/>
        <v>7</v>
      </c>
      <c r="T2382" s="195"/>
      <c r="U2382" s="196">
        <v>4</v>
      </c>
      <c r="V2382" s="89">
        <f t="shared" si="824"/>
        <v>0</v>
      </c>
      <c r="W2382" s="220" t="s">
        <v>2395</v>
      </c>
      <c r="X2382" s="221" t="s">
        <v>2483</v>
      </c>
      <c r="Y2382" s="222" t="s">
        <v>43</v>
      </c>
      <c r="Z2382" s="199"/>
      <c r="AA2382" s="218"/>
      <c r="AB2382" s="223">
        <v>0</v>
      </c>
      <c r="AC2382" s="224" t="s">
        <v>40</v>
      </c>
      <c r="AD2382" s="225">
        <f t="shared" si="830"/>
        <v>52</v>
      </c>
      <c r="AE2382" s="226">
        <f>CEILING(AD2382+AD2382*'[1]Nastavení cen'!$J$17,1)</f>
        <v>76</v>
      </c>
      <c r="AF2382" s="226">
        <f t="shared" si="831"/>
        <v>0</v>
      </c>
      <c r="AG2382" s="241"/>
      <c r="AH2382" s="242"/>
      <c r="AI2382" s="242"/>
      <c r="AJ2382" s="228">
        <f t="shared" si="832"/>
        <v>76</v>
      </c>
      <c r="AK2382" s="218"/>
      <c r="AL2382" s="229">
        <f t="shared" si="833"/>
        <v>0</v>
      </c>
      <c r="AM2382" s="204"/>
      <c r="AN2382" s="230" t="s">
        <v>41</v>
      </c>
      <c r="AO2382" s="231" t="s">
        <v>41</v>
      </c>
      <c r="AP2382" s="245" t="s">
        <v>41</v>
      </c>
      <c r="AQ2382" s="233" t="s">
        <v>41</v>
      </c>
      <c r="AR2382" s="234" t="s">
        <v>41</v>
      </c>
      <c r="AS2382" s="235"/>
      <c r="AT2382" s="236"/>
      <c r="AU2382" s="237"/>
      <c r="AV2382" s="238" t="s">
        <v>647</v>
      </c>
      <c r="AW2382" s="239">
        <f>'[1]Nastavení cen'!$H$17</f>
        <v>390</v>
      </c>
      <c r="AX2382" s="240"/>
    </row>
    <row r="2383" spans="1:50" ht="17.25" hidden="1" customHeight="1" x14ac:dyDescent="0.3">
      <c r="A2383" s="213"/>
      <c r="B2383" s="214"/>
      <c r="C2383" s="215"/>
      <c r="D2383" s="186"/>
      <c r="E2383" s="184"/>
      <c r="F2383" s="185"/>
      <c r="G2383" s="186"/>
      <c r="H2383" s="186"/>
      <c r="I2383" s="187"/>
      <c r="J2383" s="188"/>
      <c r="K2383" s="216"/>
      <c r="L2383" s="186"/>
      <c r="M2383" s="186"/>
      <c r="N2383" s="187"/>
      <c r="O2383" s="191"/>
      <c r="P2383" s="488" t="s">
        <v>2383</v>
      </c>
      <c r="Q2383" s="218"/>
      <c r="R2383" s="219">
        <f t="shared" si="828"/>
        <v>0</v>
      </c>
      <c r="S2383" s="219">
        <f t="shared" si="829"/>
        <v>7</v>
      </c>
      <c r="T2383" s="195"/>
      <c r="U2383" s="196">
        <v>2</v>
      </c>
      <c r="V2383" s="89">
        <f t="shared" si="824"/>
        <v>0</v>
      </c>
      <c r="W2383" s="220" t="s">
        <v>2395</v>
      </c>
      <c r="X2383" s="221" t="s">
        <v>2486</v>
      </c>
      <c r="Y2383" s="222" t="s">
        <v>2487</v>
      </c>
      <c r="Z2383" s="199"/>
      <c r="AA2383" s="218"/>
      <c r="AB2383" s="223">
        <v>0</v>
      </c>
      <c r="AC2383" s="224" t="s">
        <v>146</v>
      </c>
      <c r="AD2383" s="225">
        <f t="shared" si="830"/>
        <v>98</v>
      </c>
      <c r="AE2383" s="226">
        <f>CEILING(AD2383+AD2383*'[1]Nastavení cen'!$J$17,1)</f>
        <v>144</v>
      </c>
      <c r="AF2383" s="226">
        <f t="shared" si="831"/>
        <v>0</v>
      </c>
      <c r="AG2383" s="241">
        <f>CEILING(AX2383+(AX2383*'[1]Nastavení cen'!$G$17),1)</f>
        <v>80</v>
      </c>
      <c r="AH2383" s="242">
        <f>CEILING(AG2383*'[1]Nastavení cen'!$K$17,1)+AG2383</f>
        <v>104</v>
      </c>
      <c r="AI2383" s="242">
        <f t="shared" ref="AI2383:AI2384" si="928">(AB2383*AH2383)</f>
        <v>0</v>
      </c>
      <c r="AJ2383" s="228">
        <f t="shared" si="832"/>
        <v>248</v>
      </c>
      <c r="AK2383" s="218"/>
      <c r="AL2383" s="229">
        <f t="shared" si="833"/>
        <v>0</v>
      </c>
      <c r="AM2383" s="204"/>
      <c r="AN2383" s="230">
        <v>0.5</v>
      </c>
      <c r="AO2383" s="231">
        <f t="shared" ref="AO2383:AO2384" si="929">AB2383*AN2383</f>
        <v>0</v>
      </c>
      <c r="AP2383" s="232">
        <v>0.05</v>
      </c>
      <c r="AQ2383" s="233" t="s">
        <v>41</v>
      </c>
      <c r="AR2383" s="234">
        <f t="shared" ref="AR2383:AR2384" si="930">AO2383*AP2383</f>
        <v>0</v>
      </c>
      <c r="AS2383" s="235"/>
      <c r="AT2383" s="236"/>
      <c r="AU2383" s="237"/>
      <c r="AV2383" s="238" t="s">
        <v>154</v>
      </c>
      <c r="AW2383" s="239">
        <f>'[1]Nastavení cen'!$H$17</f>
        <v>390</v>
      </c>
      <c r="AX2383" s="240">
        <v>80</v>
      </c>
    </row>
    <row r="2384" spans="1:50" ht="17.25" hidden="1" customHeight="1" x14ac:dyDescent="0.3">
      <c r="A2384" s="213"/>
      <c r="B2384" s="214"/>
      <c r="C2384" s="215"/>
      <c r="D2384" s="186"/>
      <c r="E2384" s="184"/>
      <c r="F2384" s="185"/>
      <c r="G2384" s="186"/>
      <c r="H2384" s="186"/>
      <c r="I2384" s="187"/>
      <c r="J2384" s="188"/>
      <c r="K2384" s="216"/>
      <c r="L2384" s="186"/>
      <c r="M2384" s="186"/>
      <c r="N2384" s="187"/>
      <c r="O2384" s="191"/>
      <c r="P2384" s="488" t="s">
        <v>2383</v>
      </c>
      <c r="Q2384" s="218"/>
      <c r="R2384" s="219">
        <f t="shared" si="828"/>
        <v>0</v>
      </c>
      <c r="S2384" s="219">
        <f t="shared" si="829"/>
        <v>7</v>
      </c>
      <c r="T2384" s="195"/>
      <c r="U2384" s="196">
        <v>5</v>
      </c>
      <c r="V2384" s="89">
        <f t="shared" si="824"/>
        <v>0</v>
      </c>
      <c r="W2384" s="220" t="s">
        <v>2395</v>
      </c>
      <c r="X2384" s="221" t="s">
        <v>2486</v>
      </c>
      <c r="Y2384" s="222" t="s">
        <v>2488</v>
      </c>
      <c r="Z2384" s="199"/>
      <c r="AA2384" s="218"/>
      <c r="AB2384" s="223">
        <v>0</v>
      </c>
      <c r="AC2384" s="224" t="s">
        <v>146</v>
      </c>
      <c r="AD2384" s="225">
        <f t="shared" si="830"/>
        <v>98</v>
      </c>
      <c r="AE2384" s="226">
        <f>CEILING(AD2384+AD2384*'[1]Nastavení cen'!$J$17,1)</f>
        <v>144</v>
      </c>
      <c r="AF2384" s="226">
        <f t="shared" si="831"/>
        <v>0</v>
      </c>
      <c r="AG2384" s="227">
        <f>CEILING(AX2384+(AX2384*'[1]Nastavení cen'!$G$17),1)</f>
        <v>80</v>
      </c>
      <c r="AH2384" s="227">
        <f>CEILING(AG2384*'[1]Nastavení cen'!$K$17,1)+AG2384</f>
        <v>104</v>
      </c>
      <c r="AI2384" s="227">
        <f t="shared" si="928"/>
        <v>0</v>
      </c>
      <c r="AJ2384" s="228">
        <f t="shared" si="832"/>
        <v>248</v>
      </c>
      <c r="AK2384" s="218"/>
      <c r="AL2384" s="229">
        <f t="shared" si="833"/>
        <v>0</v>
      </c>
      <c r="AM2384" s="204"/>
      <c r="AN2384" s="230">
        <v>0.5</v>
      </c>
      <c r="AO2384" s="231">
        <f t="shared" si="929"/>
        <v>0</v>
      </c>
      <c r="AP2384" s="232">
        <v>0.05</v>
      </c>
      <c r="AQ2384" s="233" t="s">
        <v>41</v>
      </c>
      <c r="AR2384" s="234">
        <f t="shared" si="930"/>
        <v>0</v>
      </c>
      <c r="AS2384" s="235"/>
      <c r="AT2384" s="236"/>
      <c r="AU2384" s="237"/>
      <c r="AV2384" s="238" t="s">
        <v>154</v>
      </c>
      <c r="AW2384" s="239">
        <f>'[1]Nastavení cen'!$H$17</f>
        <v>390</v>
      </c>
      <c r="AX2384" s="240">
        <v>80</v>
      </c>
    </row>
    <row r="2385" spans="1:50" ht="17.25" hidden="1" customHeight="1" x14ac:dyDescent="0.3">
      <c r="A2385" s="213"/>
      <c r="B2385" s="214"/>
      <c r="C2385" s="215"/>
      <c r="D2385" s="186"/>
      <c r="E2385" s="184"/>
      <c r="F2385" s="185"/>
      <c r="G2385" s="186"/>
      <c r="H2385" s="186"/>
      <c r="I2385" s="187"/>
      <c r="J2385" s="188"/>
      <c r="K2385" s="216"/>
      <c r="L2385" s="186"/>
      <c r="M2385" s="186"/>
      <c r="N2385" s="187"/>
      <c r="O2385" s="191"/>
      <c r="P2385" s="488" t="s">
        <v>2383</v>
      </c>
      <c r="Q2385" s="218"/>
      <c r="R2385" s="219">
        <f t="shared" si="828"/>
        <v>0</v>
      </c>
      <c r="S2385" s="219">
        <f t="shared" si="829"/>
        <v>7</v>
      </c>
      <c r="T2385" s="195"/>
      <c r="U2385" s="196">
        <v>4</v>
      </c>
      <c r="V2385" s="89">
        <f t="shared" si="824"/>
        <v>0</v>
      </c>
      <c r="W2385" s="220" t="s">
        <v>2395</v>
      </c>
      <c r="X2385" s="221" t="s">
        <v>2486</v>
      </c>
      <c r="Y2385" s="222" t="s">
        <v>43</v>
      </c>
      <c r="Z2385" s="199"/>
      <c r="AA2385" s="218"/>
      <c r="AB2385" s="223">
        <v>0</v>
      </c>
      <c r="AC2385" s="224" t="s">
        <v>146</v>
      </c>
      <c r="AD2385" s="225">
        <f t="shared" si="830"/>
        <v>98</v>
      </c>
      <c r="AE2385" s="226">
        <f>CEILING(AD2385+AD2385*'[1]Nastavení cen'!$J$17,1)</f>
        <v>144</v>
      </c>
      <c r="AF2385" s="226">
        <f t="shared" si="831"/>
        <v>0</v>
      </c>
      <c r="AG2385" s="241"/>
      <c r="AH2385" s="242"/>
      <c r="AI2385" s="242"/>
      <c r="AJ2385" s="228">
        <f t="shared" si="832"/>
        <v>144</v>
      </c>
      <c r="AK2385" s="218"/>
      <c r="AL2385" s="229">
        <f t="shared" si="833"/>
        <v>0</v>
      </c>
      <c r="AM2385" s="204"/>
      <c r="AN2385" s="230" t="s">
        <v>41</v>
      </c>
      <c r="AO2385" s="231" t="s">
        <v>41</v>
      </c>
      <c r="AP2385" s="245" t="s">
        <v>41</v>
      </c>
      <c r="AQ2385" s="233" t="s">
        <v>41</v>
      </c>
      <c r="AR2385" s="234" t="s">
        <v>41</v>
      </c>
      <c r="AS2385" s="235"/>
      <c r="AT2385" s="236"/>
      <c r="AU2385" s="237"/>
      <c r="AV2385" s="238" t="s">
        <v>154</v>
      </c>
      <c r="AW2385" s="239">
        <f>'[1]Nastavení cen'!$H$17</f>
        <v>390</v>
      </c>
      <c r="AX2385" s="240"/>
    </row>
    <row r="2386" spans="1:50" ht="17.25" hidden="1" customHeight="1" x14ac:dyDescent="0.3">
      <c r="A2386" s="213"/>
      <c r="B2386" s="214"/>
      <c r="C2386" s="215"/>
      <c r="D2386" s="186"/>
      <c r="E2386" s="184"/>
      <c r="F2386" s="185"/>
      <c r="G2386" s="186"/>
      <c r="H2386" s="186"/>
      <c r="I2386" s="187"/>
      <c r="J2386" s="188"/>
      <c r="K2386" s="216"/>
      <c r="L2386" s="186"/>
      <c r="M2386" s="186"/>
      <c r="N2386" s="187"/>
      <c r="O2386" s="191"/>
      <c r="P2386" s="488" t="s">
        <v>2383</v>
      </c>
      <c r="Q2386" s="218"/>
      <c r="R2386" s="219">
        <f t="shared" si="828"/>
        <v>0</v>
      </c>
      <c r="S2386" s="219">
        <f t="shared" si="829"/>
        <v>7</v>
      </c>
      <c r="T2386" s="195"/>
      <c r="U2386" s="196">
        <v>2</v>
      </c>
      <c r="V2386" s="89">
        <f t="shared" si="824"/>
        <v>0</v>
      </c>
      <c r="W2386" s="220" t="s">
        <v>2395</v>
      </c>
      <c r="X2386" s="221" t="s">
        <v>2489</v>
      </c>
      <c r="Y2386" s="222" t="s">
        <v>2487</v>
      </c>
      <c r="Z2386" s="199"/>
      <c r="AA2386" s="218"/>
      <c r="AB2386" s="223">
        <v>0</v>
      </c>
      <c r="AC2386" s="224" t="s">
        <v>40</v>
      </c>
      <c r="AD2386" s="225">
        <f t="shared" si="830"/>
        <v>98</v>
      </c>
      <c r="AE2386" s="226">
        <f>CEILING(AD2386+AD2386*'[1]Nastavení cen'!$J$17,1)</f>
        <v>144</v>
      </c>
      <c r="AF2386" s="226">
        <f t="shared" si="831"/>
        <v>0</v>
      </c>
      <c r="AG2386" s="241">
        <f>CEILING(AX2386+(AX2386*'[1]Nastavení cen'!$G$17),1)</f>
        <v>90</v>
      </c>
      <c r="AH2386" s="242">
        <f>CEILING(AG2386*'[1]Nastavení cen'!$K$17,1)+AG2386</f>
        <v>117</v>
      </c>
      <c r="AI2386" s="242">
        <f t="shared" ref="AI2386:AI2387" si="931">(AB2386*AH2386)</f>
        <v>0</v>
      </c>
      <c r="AJ2386" s="228">
        <f t="shared" si="832"/>
        <v>261</v>
      </c>
      <c r="AK2386" s="218"/>
      <c r="AL2386" s="229">
        <f t="shared" si="833"/>
        <v>0</v>
      </c>
      <c r="AM2386" s="204"/>
      <c r="AN2386" s="230">
        <v>0.4</v>
      </c>
      <c r="AO2386" s="231">
        <f t="shared" ref="AO2386:AO2387" si="932">AB2386*AN2386</f>
        <v>0</v>
      </c>
      <c r="AP2386" s="232">
        <v>0.05</v>
      </c>
      <c r="AQ2386" s="233" t="s">
        <v>41</v>
      </c>
      <c r="AR2386" s="234">
        <f t="shared" ref="AR2386:AR2387" si="933">AO2386*AP2386</f>
        <v>0</v>
      </c>
      <c r="AS2386" s="235"/>
      <c r="AT2386" s="236"/>
      <c r="AU2386" s="237"/>
      <c r="AV2386" s="238" t="s">
        <v>154</v>
      </c>
      <c r="AW2386" s="239">
        <f>'[1]Nastavení cen'!$H$17</f>
        <v>390</v>
      </c>
      <c r="AX2386" s="240">
        <v>90</v>
      </c>
    </row>
    <row r="2387" spans="1:50" ht="17.25" hidden="1" customHeight="1" x14ac:dyDescent="0.3">
      <c r="A2387" s="213"/>
      <c r="B2387" s="214"/>
      <c r="C2387" s="215"/>
      <c r="D2387" s="186"/>
      <c r="E2387" s="184"/>
      <c r="F2387" s="185"/>
      <c r="G2387" s="186"/>
      <c r="H2387" s="186"/>
      <c r="I2387" s="187"/>
      <c r="J2387" s="188"/>
      <c r="K2387" s="216"/>
      <c r="L2387" s="186"/>
      <c r="M2387" s="186"/>
      <c r="N2387" s="187"/>
      <c r="O2387" s="191"/>
      <c r="P2387" s="488" t="s">
        <v>2383</v>
      </c>
      <c r="Q2387" s="218"/>
      <c r="R2387" s="219">
        <f t="shared" si="828"/>
        <v>0</v>
      </c>
      <c r="S2387" s="219">
        <f t="shared" si="829"/>
        <v>7</v>
      </c>
      <c r="T2387" s="195"/>
      <c r="U2387" s="196">
        <v>5</v>
      </c>
      <c r="V2387" s="89">
        <f t="shared" si="824"/>
        <v>0</v>
      </c>
      <c r="W2387" s="220" t="s">
        <v>2395</v>
      </c>
      <c r="X2387" s="221" t="s">
        <v>2489</v>
      </c>
      <c r="Y2387" s="222" t="s">
        <v>2488</v>
      </c>
      <c r="Z2387" s="199"/>
      <c r="AA2387" s="218"/>
      <c r="AB2387" s="223">
        <v>0</v>
      </c>
      <c r="AC2387" s="224" t="s">
        <v>40</v>
      </c>
      <c r="AD2387" s="225">
        <f t="shared" si="830"/>
        <v>98</v>
      </c>
      <c r="AE2387" s="226">
        <f>CEILING(AD2387+AD2387*'[1]Nastavení cen'!$J$17,1)</f>
        <v>144</v>
      </c>
      <c r="AF2387" s="226">
        <f t="shared" si="831"/>
        <v>0</v>
      </c>
      <c r="AG2387" s="227">
        <f>CEILING(AX2387+(AX2387*'[1]Nastavení cen'!$G$17),1)</f>
        <v>90</v>
      </c>
      <c r="AH2387" s="227">
        <f>CEILING(AG2387*'[1]Nastavení cen'!$K$17,1)+AG2387</f>
        <v>117</v>
      </c>
      <c r="AI2387" s="227">
        <f t="shared" si="931"/>
        <v>0</v>
      </c>
      <c r="AJ2387" s="228">
        <f t="shared" si="832"/>
        <v>261</v>
      </c>
      <c r="AK2387" s="218"/>
      <c r="AL2387" s="229">
        <f t="shared" si="833"/>
        <v>0</v>
      </c>
      <c r="AM2387" s="204"/>
      <c r="AN2387" s="230">
        <v>0.4</v>
      </c>
      <c r="AO2387" s="231">
        <f t="shared" si="932"/>
        <v>0</v>
      </c>
      <c r="AP2387" s="232">
        <v>0.05</v>
      </c>
      <c r="AQ2387" s="233" t="s">
        <v>41</v>
      </c>
      <c r="AR2387" s="234">
        <f t="shared" si="933"/>
        <v>0</v>
      </c>
      <c r="AS2387" s="235"/>
      <c r="AT2387" s="236"/>
      <c r="AU2387" s="237"/>
      <c r="AV2387" s="238" t="s">
        <v>154</v>
      </c>
      <c r="AW2387" s="239">
        <f>'[1]Nastavení cen'!$H$17</f>
        <v>390</v>
      </c>
      <c r="AX2387" s="240">
        <v>90</v>
      </c>
    </row>
    <row r="2388" spans="1:50" ht="17.25" hidden="1" customHeight="1" x14ac:dyDescent="0.3">
      <c r="A2388" s="213"/>
      <c r="B2388" s="214"/>
      <c r="C2388" s="215"/>
      <c r="D2388" s="186"/>
      <c r="E2388" s="184"/>
      <c r="F2388" s="185"/>
      <c r="G2388" s="186"/>
      <c r="H2388" s="186"/>
      <c r="I2388" s="187"/>
      <c r="J2388" s="188"/>
      <c r="K2388" s="216"/>
      <c r="L2388" s="186"/>
      <c r="M2388" s="186"/>
      <c r="N2388" s="187"/>
      <c r="O2388" s="191"/>
      <c r="P2388" s="488" t="s">
        <v>2383</v>
      </c>
      <c r="Q2388" s="218"/>
      <c r="R2388" s="219">
        <f t="shared" si="828"/>
        <v>0</v>
      </c>
      <c r="S2388" s="219">
        <f t="shared" si="829"/>
        <v>7</v>
      </c>
      <c r="T2388" s="195"/>
      <c r="U2388" s="196">
        <v>4</v>
      </c>
      <c r="V2388" s="89">
        <f t="shared" si="824"/>
        <v>0</v>
      </c>
      <c r="W2388" s="220" t="s">
        <v>2395</v>
      </c>
      <c r="X2388" s="221" t="s">
        <v>2489</v>
      </c>
      <c r="Y2388" s="222" t="s">
        <v>43</v>
      </c>
      <c r="Z2388" s="199"/>
      <c r="AA2388" s="218"/>
      <c r="AB2388" s="223">
        <v>0</v>
      </c>
      <c r="AC2388" s="224" t="s">
        <v>40</v>
      </c>
      <c r="AD2388" s="225">
        <f t="shared" si="830"/>
        <v>98</v>
      </c>
      <c r="AE2388" s="226">
        <f>CEILING(AD2388+AD2388*'[1]Nastavení cen'!$J$17,1)</f>
        <v>144</v>
      </c>
      <c r="AF2388" s="226">
        <f t="shared" si="831"/>
        <v>0</v>
      </c>
      <c r="AG2388" s="241"/>
      <c r="AH2388" s="242"/>
      <c r="AI2388" s="242"/>
      <c r="AJ2388" s="228">
        <f t="shared" si="832"/>
        <v>144</v>
      </c>
      <c r="AK2388" s="218"/>
      <c r="AL2388" s="229">
        <f t="shared" si="833"/>
        <v>0</v>
      </c>
      <c r="AM2388" s="204"/>
      <c r="AN2388" s="230" t="s">
        <v>41</v>
      </c>
      <c r="AO2388" s="231" t="s">
        <v>41</v>
      </c>
      <c r="AP2388" s="245" t="s">
        <v>41</v>
      </c>
      <c r="AQ2388" s="233" t="s">
        <v>41</v>
      </c>
      <c r="AR2388" s="234" t="s">
        <v>41</v>
      </c>
      <c r="AS2388" s="235"/>
      <c r="AT2388" s="236"/>
      <c r="AU2388" s="237"/>
      <c r="AV2388" s="238" t="s">
        <v>154</v>
      </c>
      <c r="AW2388" s="239">
        <f>'[1]Nastavení cen'!$H$17</f>
        <v>390</v>
      </c>
      <c r="AX2388" s="240"/>
    </row>
    <row r="2389" spans="1:50" ht="17.25" hidden="1" customHeight="1" x14ac:dyDescent="0.3">
      <c r="A2389" s="213"/>
      <c r="B2389" s="214"/>
      <c r="C2389" s="215"/>
      <c r="D2389" s="186"/>
      <c r="E2389" s="184"/>
      <c r="F2389" s="185"/>
      <c r="G2389" s="186"/>
      <c r="H2389" s="186"/>
      <c r="I2389" s="187"/>
      <c r="J2389" s="188"/>
      <c r="K2389" s="216"/>
      <c r="L2389" s="186"/>
      <c r="M2389" s="186"/>
      <c r="N2389" s="187"/>
      <c r="O2389" s="191"/>
      <c r="P2389" s="488" t="s">
        <v>2383</v>
      </c>
      <c r="Q2389" s="218"/>
      <c r="R2389" s="219">
        <f t="shared" si="828"/>
        <v>0</v>
      </c>
      <c r="S2389" s="219">
        <f t="shared" si="829"/>
        <v>7</v>
      </c>
      <c r="T2389" s="195"/>
      <c r="U2389" s="196">
        <v>2</v>
      </c>
      <c r="V2389" s="89">
        <f t="shared" si="824"/>
        <v>0</v>
      </c>
      <c r="W2389" s="220" t="s">
        <v>2395</v>
      </c>
      <c r="X2389" s="221" t="s">
        <v>2490</v>
      </c>
      <c r="Y2389" s="222" t="s">
        <v>2491</v>
      </c>
      <c r="Z2389" s="199"/>
      <c r="AA2389" s="218"/>
      <c r="AB2389" s="223">
        <v>0</v>
      </c>
      <c r="AC2389" s="224" t="s">
        <v>40</v>
      </c>
      <c r="AD2389" s="225">
        <f t="shared" si="830"/>
        <v>98</v>
      </c>
      <c r="AE2389" s="226">
        <f>CEILING(AD2389+AD2389*'[1]Nastavení cen'!$J$17,1)</f>
        <v>144</v>
      </c>
      <c r="AF2389" s="226">
        <f t="shared" si="831"/>
        <v>0</v>
      </c>
      <c r="AG2389" s="241">
        <f>CEILING(AX2389+(AX2389*'[1]Nastavení cen'!$G$17),1)</f>
        <v>100</v>
      </c>
      <c r="AH2389" s="242">
        <f>CEILING(AG2389*'[1]Nastavení cen'!$K$17,1)+AG2389</f>
        <v>130</v>
      </c>
      <c r="AI2389" s="242">
        <f t="shared" ref="AI2389:AI2390" si="934">(AB2389*AH2389)</f>
        <v>0</v>
      </c>
      <c r="AJ2389" s="228">
        <f t="shared" si="832"/>
        <v>274</v>
      </c>
      <c r="AK2389" s="218"/>
      <c r="AL2389" s="229">
        <f t="shared" si="833"/>
        <v>0</v>
      </c>
      <c r="AM2389" s="204"/>
      <c r="AN2389" s="230">
        <v>0.4</v>
      </c>
      <c r="AO2389" s="231">
        <f t="shared" ref="AO2389:AO2390" si="935">AB2389*AN2389</f>
        <v>0</v>
      </c>
      <c r="AP2389" s="232">
        <v>0.05</v>
      </c>
      <c r="AQ2389" s="233" t="s">
        <v>41</v>
      </c>
      <c r="AR2389" s="234">
        <f t="shared" ref="AR2389:AR2390" si="936">AO2389*AP2389</f>
        <v>0</v>
      </c>
      <c r="AS2389" s="235"/>
      <c r="AT2389" s="236"/>
      <c r="AU2389" s="237"/>
      <c r="AV2389" s="238" t="s">
        <v>154</v>
      </c>
      <c r="AW2389" s="239">
        <f>'[1]Nastavení cen'!$H$17</f>
        <v>390</v>
      </c>
      <c r="AX2389" s="240">
        <v>100</v>
      </c>
    </row>
    <row r="2390" spans="1:50" ht="17.25" hidden="1" customHeight="1" x14ac:dyDescent="0.3">
      <c r="A2390" s="213"/>
      <c r="B2390" s="214"/>
      <c r="C2390" s="215"/>
      <c r="D2390" s="186"/>
      <c r="E2390" s="184"/>
      <c r="F2390" s="185"/>
      <c r="G2390" s="186"/>
      <c r="H2390" s="186"/>
      <c r="I2390" s="187"/>
      <c r="J2390" s="188"/>
      <c r="K2390" s="216"/>
      <c r="L2390" s="186"/>
      <c r="M2390" s="186"/>
      <c r="N2390" s="187"/>
      <c r="O2390" s="191"/>
      <c r="P2390" s="488" t="s">
        <v>2383</v>
      </c>
      <c r="Q2390" s="218"/>
      <c r="R2390" s="219">
        <f t="shared" si="828"/>
        <v>0</v>
      </c>
      <c r="S2390" s="219">
        <f t="shared" si="829"/>
        <v>7</v>
      </c>
      <c r="T2390" s="195"/>
      <c r="U2390" s="196">
        <v>5</v>
      </c>
      <c r="V2390" s="89">
        <f t="shared" si="824"/>
        <v>0</v>
      </c>
      <c r="W2390" s="220" t="s">
        <v>2395</v>
      </c>
      <c r="X2390" s="221" t="s">
        <v>2490</v>
      </c>
      <c r="Y2390" s="222" t="s">
        <v>2492</v>
      </c>
      <c r="Z2390" s="199"/>
      <c r="AA2390" s="218"/>
      <c r="AB2390" s="223">
        <v>0</v>
      </c>
      <c r="AC2390" s="224" t="s">
        <v>40</v>
      </c>
      <c r="AD2390" s="225">
        <f t="shared" si="830"/>
        <v>98</v>
      </c>
      <c r="AE2390" s="226">
        <f>CEILING(AD2390+AD2390*'[1]Nastavení cen'!$J$17,1)</f>
        <v>144</v>
      </c>
      <c r="AF2390" s="226">
        <f t="shared" si="831"/>
        <v>0</v>
      </c>
      <c r="AG2390" s="227">
        <f>CEILING(AX2390+(AX2390*'[1]Nastavení cen'!$G$17),1)</f>
        <v>100</v>
      </c>
      <c r="AH2390" s="227">
        <f>CEILING(AG2390*'[1]Nastavení cen'!$K$17,1)+AG2390</f>
        <v>130</v>
      </c>
      <c r="AI2390" s="227">
        <f t="shared" si="934"/>
        <v>0</v>
      </c>
      <c r="AJ2390" s="228">
        <f t="shared" si="832"/>
        <v>274</v>
      </c>
      <c r="AK2390" s="218"/>
      <c r="AL2390" s="229">
        <f t="shared" si="833"/>
        <v>0</v>
      </c>
      <c r="AM2390" s="204"/>
      <c r="AN2390" s="230">
        <v>0.4</v>
      </c>
      <c r="AO2390" s="231">
        <f t="shared" si="935"/>
        <v>0</v>
      </c>
      <c r="AP2390" s="232">
        <v>0.05</v>
      </c>
      <c r="AQ2390" s="233" t="s">
        <v>41</v>
      </c>
      <c r="AR2390" s="234">
        <f t="shared" si="936"/>
        <v>0</v>
      </c>
      <c r="AS2390" s="235"/>
      <c r="AT2390" s="236"/>
      <c r="AU2390" s="237"/>
      <c r="AV2390" s="238" t="s">
        <v>154</v>
      </c>
      <c r="AW2390" s="239">
        <f>'[1]Nastavení cen'!$H$17</f>
        <v>390</v>
      </c>
      <c r="AX2390" s="240">
        <v>100</v>
      </c>
    </row>
    <row r="2391" spans="1:50" ht="17.25" hidden="1" customHeight="1" x14ac:dyDescent="0.3">
      <c r="A2391" s="213"/>
      <c r="B2391" s="214"/>
      <c r="C2391" s="215"/>
      <c r="D2391" s="186"/>
      <c r="E2391" s="184"/>
      <c r="F2391" s="185"/>
      <c r="G2391" s="186"/>
      <c r="H2391" s="186"/>
      <c r="I2391" s="187"/>
      <c r="J2391" s="188"/>
      <c r="K2391" s="216"/>
      <c r="L2391" s="186"/>
      <c r="M2391" s="186"/>
      <c r="N2391" s="187"/>
      <c r="O2391" s="191"/>
      <c r="P2391" s="488" t="s">
        <v>2383</v>
      </c>
      <c r="Q2391" s="218"/>
      <c r="R2391" s="219">
        <f t="shared" si="828"/>
        <v>0</v>
      </c>
      <c r="S2391" s="219">
        <f t="shared" si="829"/>
        <v>7</v>
      </c>
      <c r="T2391" s="195"/>
      <c r="U2391" s="196">
        <v>4</v>
      </c>
      <c r="V2391" s="89">
        <f t="shared" si="824"/>
        <v>0</v>
      </c>
      <c r="W2391" s="220" t="s">
        <v>2395</v>
      </c>
      <c r="X2391" s="221" t="s">
        <v>2490</v>
      </c>
      <c r="Y2391" s="222" t="s">
        <v>43</v>
      </c>
      <c r="Z2391" s="199"/>
      <c r="AA2391" s="218"/>
      <c r="AB2391" s="223">
        <v>0</v>
      </c>
      <c r="AC2391" s="224" t="s">
        <v>40</v>
      </c>
      <c r="AD2391" s="225">
        <f t="shared" si="830"/>
        <v>98</v>
      </c>
      <c r="AE2391" s="226">
        <f>CEILING(AD2391+AD2391*'[1]Nastavení cen'!$J$17,1)</f>
        <v>144</v>
      </c>
      <c r="AF2391" s="226">
        <f t="shared" si="831"/>
        <v>0</v>
      </c>
      <c r="AG2391" s="241"/>
      <c r="AH2391" s="242"/>
      <c r="AI2391" s="242"/>
      <c r="AJ2391" s="228">
        <f t="shared" si="832"/>
        <v>144</v>
      </c>
      <c r="AK2391" s="218"/>
      <c r="AL2391" s="229">
        <f t="shared" si="833"/>
        <v>0</v>
      </c>
      <c r="AM2391" s="204"/>
      <c r="AN2391" s="230" t="s">
        <v>41</v>
      </c>
      <c r="AO2391" s="231" t="s">
        <v>41</v>
      </c>
      <c r="AP2391" s="245" t="s">
        <v>41</v>
      </c>
      <c r="AQ2391" s="233" t="s">
        <v>41</v>
      </c>
      <c r="AR2391" s="234" t="s">
        <v>41</v>
      </c>
      <c r="AS2391" s="235"/>
      <c r="AT2391" s="236"/>
      <c r="AU2391" s="237"/>
      <c r="AV2391" s="238" t="s">
        <v>154</v>
      </c>
      <c r="AW2391" s="239">
        <f>'[1]Nastavení cen'!$H$17</f>
        <v>390</v>
      </c>
      <c r="AX2391" s="240"/>
    </row>
    <row r="2392" spans="1:50" ht="17.25" hidden="1" customHeight="1" x14ac:dyDescent="0.3">
      <c r="A2392" s="213"/>
      <c r="B2392" s="214"/>
      <c r="C2392" s="215"/>
      <c r="D2392" s="186"/>
      <c r="E2392" s="184"/>
      <c r="F2392" s="185"/>
      <c r="G2392" s="186"/>
      <c r="H2392" s="186"/>
      <c r="I2392" s="187"/>
      <c r="J2392" s="188"/>
      <c r="K2392" s="216"/>
      <c r="L2392" s="186"/>
      <c r="M2392" s="186"/>
      <c r="N2392" s="187"/>
      <c r="O2392" s="191"/>
      <c r="P2392" s="488" t="s">
        <v>2383</v>
      </c>
      <c r="Q2392" s="218"/>
      <c r="R2392" s="219">
        <f t="shared" si="828"/>
        <v>0</v>
      </c>
      <c r="S2392" s="219">
        <f t="shared" si="829"/>
        <v>7</v>
      </c>
      <c r="T2392" s="195"/>
      <c r="U2392" s="196">
        <v>2</v>
      </c>
      <c r="V2392" s="89">
        <f t="shared" si="824"/>
        <v>0</v>
      </c>
      <c r="W2392" s="220" t="s">
        <v>2395</v>
      </c>
      <c r="X2392" s="221" t="s">
        <v>2493</v>
      </c>
      <c r="Y2392" s="222" t="s">
        <v>2494</v>
      </c>
      <c r="Z2392" s="199"/>
      <c r="AA2392" s="218"/>
      <c r="AB2392" s="223">
        <v>0</v>
      </c>
      <c r="AC2392" s="224" t="s">
        <v>40</v>
      </c>
      <c r="AD2392" s="225">
        <f t="shared" si="830"/>
        <v>20</v>
      </c>
      <c r="AE2392" s="226">
        <f>CEILING(AD2392+AD2392*'[1]Nastavení cen'!$J$17,1)</f>
        <v>30</v>
      </c>
      <c r="AF2392" s="226">
        <f t="shared" si="831"/>
        <v>0</v>
      </c>
      <c r="AG2392" s="241">
        <f>CEILING(AX2392+(AX2392*'[1]Nastavení cen'!$G$17),1)</f>
        <v>5</v>
      </c>
      <c r="AH2392" s="242">
        <f>CEILING(AG2392*'[1]Nastavení cen'!$K$17,1)+AG2392</f>
        <v>7</v>
      </c>
      <c r="AI2392" s="242">
        <f t="shared" ref="AI2392:AI2393" si="937">(AB2392*AH2392)</f>
        <v>0</v>
      </c>
      <c r="AJ2392" s="228">
        <f t="shared" si="832"/>
        <v>37</v>
      </c>
      <c r="AK2392" s="218"/>
      <c r="AL2392" s="229">
        <f t="shared" si="833"/>
        <v>0</v>
      </c>
      <c r="AM2392" s="204"/>
      <c r="AN2392" s="230">
        <v>0.01</v>
      </c>
      <c r="AO2392" s="231">
        <f t="shared" ref="AO2392:AO2393" si="938">AB2392*AN2392</f>
        <v>0</v>
      </c>
      <c r="AP2392" s="232">
        <v>0.05</v>
      </c>
      <c r="AQ2392" s="233" t="s">
        <v>41</v>
      </c>
      <c r="AR2392" s="234">
        <f t="shared" ref="AR2392:AR2393" si="939">AO2392*AP2392</f>
        <v>0</v>
      </c>
      <c r="AS2392" s="235"/>
      <c r="AT2392" s="236"/>
      <c r="AU2392" s="237"/>
      <c r="AV2392" s="238" t="s">
        <v>149</v>
      </c>
      <c r="AW2392" s="239">
        <f>'[1]Nastavení cen'!$H$17</f>
        <v>390</v>
      </c>
      <c r="AX2392" s="240">
        <v>5</v>
      </c>
    </row>
    <row r="2393" spans="1:50" ht="17.25" hidden="1" customHeight="1" x14ac:dyDescent="0.3">
      <c r="A2393" s="213"/>
      <c r="B2393" s="214"/>
      <c r="C2393" s="215"/>
      <c r="D2393" s="186"/>
      <c r="E2393" s="184"/>
      <c r="F2393" s="185"/>
      <c r="G2393" s="186"/>
      <c r="H2393" s="186"/>
      <c r="I2393" s="187"/>
      <c r="J2393" s="188"/>
      <c r="K2393" s="216"/>
      <c r="L2393" s="186"/>
      <c r="M2393" s="186"/>
      <c r="N2393" s="187"/>
      <c r="O2393" s="191"/>
      <c r="P2393" s="488" t="s">
        <v>2383</v>
      </c>
      <c r="Q2393" s="218"/>
      <c r="R2393" s="219">
        <f t="shared" si="828"/>
        <v>0</v>
      </c>
      <c r="S2393" s="219">
        <f t="shared" si="829"/>
        <v>7</v>
      </c>
      <c r="T2393" s="195"/>
      <c r="U2393" s="196">
        <v>5</v>
      </c>
      <c r="V2393" s="89">
        <f t="shared" si="824"/>
        <v>0</v>
      </c>
      <c r="W2393" s="220" t="s">
        <v>2395</v>
      </c>
      <c r="X2393" s="221" t="s">
        <v>2493</v>
      </c>
      <c r="Y2393" s="222" t="s">
        <v>2495</v>
      </c>
      <c r="Z2393" s="199"/>
      <c r="AA2393" s="218"/>
      <c r="AB2393" s="223">
        <v>0</v>
      </c>
      <c r="AC2393" s="224" t="s">
        <v>40</v>
      </c>
      <c r="AD2393" s="225">
        <f t="shared" si="830"/>
        <v>20</v>
      </c>
      <c r="AE2393" s="226">
        <f>CEILING(AD2393+AD2393*'[1]Nastavení cen'!$J$17,1)</f>
        <v>30</v>
      </c>
      <c r="AF2393" s="226">
        <f t="shared" si="831"/>
        <v>0</v>
      </c>
      <c r="AG2393" s="227">
        <f>CEILING(AX2393+(AX2393*'[1]Nastavení cen'!$G$17),1)</f>
        <v>5</v>
      </c>
      <c r="AH2393" s="227">
        <f>CEILING(AG2393*'[1]Nastavení cen'!$K$17,1)+AG2393</f>
        <v>7</v>
      </c>
      <c r="AI2393" s="227">
        <f t="shared" si="937"/>
        <v>0</v>
      </c>
      <c r="AJ2393" s="228">
        <f t="shared" si="832"/>
        <v>37</v>
      </c>
      <c r="AK2393" s="218"/>
      <c r="AL2393" s="229">
        <f t="shared" si="833"/>
        <v>0</v>
      </c>
      <c r="AM2393" s="204"/>
      <c r="AN2393" s="230">
        <v>0.01</v>
      </c>
      <c r="AO2393" s="231">
        <f t="shared" si="938"/>
        <v>0</v>
      </c>
      <c r="AP2393" s="232">
        <v>0.05</v>
      </c>
      <c r="AQ2393" s="233" t="s">
        <v>41</v>
      </c>
      <c r="AR2393" s="234">
        <f t="shared" si="939"/>
        <v>0</v>
      </c>
      <c r="AS2393" s="235"/>
      <c r="AT2393" s="236"/>
      <c r="AU2393" s="237"/>
      <c r="AV2393" s="238" t="s">
        <v>149</v>
      </c>
      <c r="AW2393" s="239">
        <f>'[1]Nastavení cen'!$H$17</f>
        <v>390</v>
      </c>
      <c r="AX2393" s="240">
        <v>5</v>
      </c>
    </row>
    <row r="2394" spans="1:50" ht="17.25" hidden="1" customHeight="1" x14ac:dyDescent="0.3">
      <c r="A2394" s="213"/>
      <c r="B2394" s="214"/>
      <c r="C2394" s="215"/>
      <c r="D2394" s="186"/>
      <c r="E2394" s="184"/>
      <c r="F2394" s="185"/>
      <c r="G2394" s="186"/>
      <c r="H2394" s="186"/>
      <c r="I2394" s="187"/>
      <c r="J2394" s="188"/>
      <c r="K2394" s="216"/>
      <c r="L2394" s="186"/>
      <c r="M2394" s="186"/>
      <c r="N2394" s="187"/>
      <c r="O2394" s="191"/>
      <c r="P2394" s="488" t="s">
        <v>2383</v>
      </c>
      <c r="Q2394" s="218"/>
      <c r="R2394" s="219">
        <f t="shared" si="828"/>
        <v>0</v>
      </c>
      <c r="S2394" s="219">
        <f t="shared" si="829"/>
        <v>7</v>
      </c>
      <c r="T2394" s="195"/>
      <c r="U2394" s="196">
        <v>4</v>
      </c>
      <c r="V2394" s="89">
        <f t="shared" si="824"/>
        <v>0</v>
      </c>
      <c r="W2394" s="220" t="s">
        <v>2395</v>
      </c>
      <c r="X2394" s="221" t="s">
        <v>2493</v>
      </c>
      <c r="Y2394" s="222" t="s">
        <v>43</v>
      </c>
      <c r="Z2394" s="199"/>
      <c r="AA2394" s="218"/>
      <c r="AB2394" s="223">
        <v>0</v>
      </c>
      <c r="AC2394" s="224" t="s">
        <v>40</v>
      </c>
      <c r="AD2394" s="225">
        <f t="shared" si="830"/>
        <v>20</v>
      </c>
      <c r="AE2394" s="226">
        <f>CEILING(AD2394+AD2394*'[1]Nastavení cen'!$J$17,1)</f>
        <v>30</v>
      </c>
      <c r="AF2394" s="226">
        <f t="shared" si="831"/>
        <v>0</v>
      </c>
      <c r="AG2394" s="241"/>
      <c r="AH2394" s="242"/>
      <c r="AI2394" s="242"/>
      <c r="AJ2394" s="228">
        <f t="shared" si="832"/>
        <v>30</v>
      </c>
      <c r="AK2394" s="218"/>
      <c r="AL2394" s="229">
        <f t="shared" si="833"/>
        <v>0</v>
      </c>
      <c r="AM2394" s="204"/>
      <c r="AN2394" s="230" t="s">
        <v>41</v>
      </c>
      <c r="AO2394" s="231" t="s">
        <v>41</v>
      </c>
      <c r="AP2394" s="245" t="s">
        <v>41</v>
      </c>
      <c r="AQ2394" s="233" t="s">
        <v>41</v>
      </c>
      <c r="AR2394" s="234" t="s">
        <v>41</v>
      </c>
      <c r="AS2394" s="235"/>
      <c r="AT2394" s="236"/>
      <c r="AU2394" s="237"/>
      <c r="AV2394" s="238" t="s">
        <v>149</v>
      </c>
      <c r="AW2394" s="239">
        <f>'[1]Nastavení cen'!$H$17</f>
        <v>390</v>
      </c>
      <c r="AX2394" s="240"/>
    </row>
    <row r="2395" spans="1:50" ht="17.25" hidden="1" customHeight="1" x14ac:dyDescent="0.3">
      <c r="A2395" s="213"/>
      <c r="B2395" s="214"/>
      <c r="C2395" s="215"/>
      <c r="D2395" s="186"/>
      <c r="E2395" s="184"/>
      <c r="F2395" s="185"/>
      <c r="G2395" s="186"/>
      <c r="H2395" s="186"/>
      <c r="I2395" s="187"/>
      <c r="J2395" s="188"/>
      <c r="K2395" s="216"/>
      <c r="L2395" s="186"/>
      <c r="M2395" s="186"/>
      <c r="N2395" s="187"/>
      <c r="O2395" s="191"/>
      <c r="P2395" s="488" t="s">
        <v>2383</v>
      </c>
      <c r="Q2395" s="218"/>
      <c r="R2395" s="219">
        <f t="shared" si="828"/>
        <v>0</v>
      </c>
      <c r="S2395" s="219">
        <f t="shared" si="829"/>
        <v>7</v>
      </c>
      <c r="T2395" s="195"/>
      <c r="U2395" s="196">
        <v>2</v>
      </c>
      <c r="V2395" s="89">
        <f t="shared" si="824"/>
        <v>0</v>
      </c>
      <c r="W2395" s="220" t="s">
        <v>2395</v>
      </c>
      <c r="X2395" s="221" t="s">
        <v>2136</v>
      </c>
      <c r="Y2395" s="222" t="s">
        <v>2496</v>
      </c>
      <c r="Z2395" s="199"/>
      <c r="AA2395" s="218"/>
      <c r="AB2395" s="223">
        <v>0</v>
      </c>
      <c r="AC2395" s="224" t="s">
        <v>40</v>
      </c>
      <c r="AD2395" s="225">
        <f t="shared" si="830"/>
        <v>78</v>
      </c>
      <c r="AE2395" s="226">
        <f>CEILING(AD2395+AD2395*'[1]Nastavení cen'!$J$17,1)</f>
        <v>114</v>
      </c>
      <c r="AF2395" s="226">
        <f t="shared" si="831"/>
        <v>0</v>
      </c>
      <c r="AG2395" s="241">
        <f>CEILING(AX2395+(AX2395*'[1]Nastavení cen'!$G$17),1)</f>
        <v>30</v>
      </c>
      <c r="AH2395" s="242">
        <f>CEILING(AG2395*'[1]Nastavení cen'!$K$17,1)+AG2395</f>
        <v>39</v>
      </c>
      <c r="AI2395" s="242">
        <f t="shared" ref="AI2395:AI2396" si="940">(AB2395*AH2395)</f>
        <v>0</v>
      </c>
      <c r="AJ2395" s="228">
        <f t="shared" si="832"/>
        <v>153</v>
      </c>
      <c r="AK2395" s="218"/>
      <c r="AL2395" s="229">
        <f t="shared" si="833"/>
        <v>0</v>
      </c>
      <c r="AM2395" s="204"/>
      <c r="AN2395" s="230">
        <v>0.2</v>
      </c>
      <c r="AO2395" s="231">
        <f t="shared" ref="AO2395:AO2396" si="941">AB2395*AN2395</f>
        <v>0</v>
      </c>
      <c r="AP2395" s="232">
        <v>0.05</v>
      </c>
      <c r="AQ2395" s="233" t="s">
        <v>41</v>
      </c>
      <c r="AR2395" s="234">
        <f t="shared" ref="AR2395:AR2396" si="942">AO2395*AP2395</f>
        <v>0</v>
      </c>
      <c r="AS2395" s="235"/>
      <c r="AT2395" s="236"/>
      <c r="AU2395" s="237"/>
      <c r="AV2395" s="238" t="s">
        <v>1556</v>
      </c>
      <c r="AW2395" s="239">
        <f>'[1]Nastavení cen'!$H$17</f>
        <v>390</v>
      </c>
      <c r="AX2395" s="240">
        <v>30</v>
      </c>
    </row>
    <row r="2396" spans="1:50" ht="17.25" hidden="1" customHeight="1" x14ac:dyDescent="0.3">
      <c r="A2396" s="213"/>
      <c r="B2396" s="214"/>
      <c r="C2396" s="215"/>
      <c r="D2396" s="186"/>
      <c r="E2396" s="184"/>
      <c r="F2396" s="185"/>
      <c r="G2396" s="186"/>
      <c r="H2396" s="186"/>
      <c r="I2396" s="187"/>
      <c r="J2396" s="188"/>
      <c r="K2396" s="216"/>
      <c r="L2396" s="186"/>
      <c r="M2396" s="186"/>
      <c r="N2396" s="187"/>
      <c r="O2396" s="191"/>
      <c r="P2396" s="488" t="s">
        <v>2383</v>
      </c>
      <c r="Q2396" s="218"/>
      <c r="R2396" s="219">
        <f t="shared" si="828"/>
        <v>0</v>
      </c>
      <c r="S2396" s="219">
        <f t="shared" si="829"/>
        <v>7</v>
      </c>
      <c r="T2396" s="195"/>
      <c r="U2396" s="196">
        <v>5</v>
      </c>
      <c r="V2396" s="89">
        <f t="shared" si="824"/>
        <v>0</v>
      </c>
      <c r="W2396" s="220" t="s">
        <v>2395</v>
      </c>
      <c r="X2396" s="221" t="s">
        <v>2136</v>
      </c>
      <c r="Y2396" s="222" t="s">
        <v>2497</v>
      </c>
      <c r="Z2396" s="199"/>
      <c r="AA2396" s="218"/>
      <c r="AB2396" s="223">
        <v>0</v>
      </c>
      <c r="AC2396" s="224" t="s">
        <v>40</v>
      </c>
      <c r="AD2396" s="225">
        <f t="shared" si="830"/>
        <v>78</v>
      </c>
      <c r="AE2396" s="226">
        <f>CEILING(AD2396+AD2396*'[1]Nastavení cen'!$J$17,1)</f>
        <v>114</v>
      </c>
      <c r="AF2396" s="226">
        <f t="shared" si="831"/>
        <v>0</v>
      </c>
      <c r="AG2396" s="227">
        <f>CEILING(AX2396+(AX2396*'[1]Nastavení cen'!$G$17),1)</f>
        <v>30</v>
      </c>
      <c r="AH2396" s="227">
        <f>CEILING(AG2396*'[1]Nastavení cen'!$K$17,1)+AG2396</f>
        <v>39</v>
      </c>
      <c r="AI2396" s="227">
        <f t="shared" si="940"/>
        <v>0</v>
      </c>
      <c r="AJ2396" s="228">
        <f t="shared" si="832"/>
        <v>153</v>
      </c>
      <c r="AK2396" s="218"/>
      <c r="AL2396" s="229">
        <f t="shared" si="833"/>
        <v>0</v>
      </c>
      <c r="AM2396" s="204"/>
      <c r="AN2396" s="230">
        <v>0.2</v>
      </c>
      <c r="AO2396" s="231">
        <f t="shared" si="941"/>
        <v>0</v>
      </c>
      <c r="AP2396" s="232">
        <v>0.05</v>
      </c>
      <c r="AQ2396" s="233" t="s">
        <v>41</v>
      </c>
      <c r="AR2396" s="234">
        <f t="shared" si="942"/>
        <v>0</v>
      </c>
      <c r="AS2396" s="235"/>
      <c r="AT2396" s="236"/>
      <c r="AU2396" s="237"/>
      <c r="AV2396" s="238" t="s">
        <v>1556</v>
      </c>
      <c r="AW2396" s="239">
        <f>'[1]Nastavení cen'!$H$17</f>
        <v>390</v>
      </c>
      <c r="AX2396" s="240">
        <v>30</v>
      </c>
    </row>
    <row r="2397" spans="1:50" ht="17.25" hidden="1" customHeight="1" x14ac:dyDescent="0.3">
      <c r="A2397" s="213"/>
      <c r="B2397" s="214"/>
      <c r="C2397" s="215"/>
      <c r="D2397" s="186"/>
      <c r="E2397" s="184"/>
      <c r="F2397" s="185"/>
      <c r="G2397" s="186"/>
      <c r="H2397" s="186"/>
      <c r="I2397" s="187"/>
      <c r="J2397" s="188"/>
      <c r="K2397" s="216"/>
      <c r="L2397" s="186"/>
      <c r="M2397" s="186"/>
      <c r="N2397" s="187"/>
      <c r="O2397" s="191"/>
      <c r="P2397" s="488" t="s">
        <v>2383</v>
      </c>
      <c r="Q2397" s="218"/>
      <c r="R2397" s="219">
        <f t="shared" si="828"/>
        <v>0</v>
      </c>
      <c r="S2397" s="219">
        <f t="shared" si="829"/>
        <v>7</v>
      </c>
      <c r="T2397" s="195"/>
      <c r="U2397" s="196">
        <v>4</v>
      </c>
      <c r="V2397" s="89">
        <f t="shared" si="824"/>
        <v>0</v>
      </c>
      <c r="W2397" s="220" t="s">
        <v>2395</v>
      </c>
      <c r="X2397" s="221" t="s">
        <v>2136</v>
      </c>
      <c r="Y2397" s="222" t="s">
        <v>43</v>
      </c>
      <c r="Z2397" s="199"/>
      <c r="AA2397" s="218"/>
      <c r="AB2397" s="223">
        <v>0</v>
      </c>
      <c r="AC2397" s="224" t="s">
        <v>40</v>
      </c>
      <c r="AD2397" s="225">
        <f t="shared" si="830"/>
        <v>78</v>
      </c>
      <c r="AE2397" s="226">
        <f>CEILING(AD2397+AD2397*'[1]Nastavení cen'!$J$17,1)</f>
        <v>114</v>
      </c>
      <c r="AF2397" s="226">
        <f t="shared" si="831"/>
        <v>0</v>
      </c>
      <c r="AG2397" s="241"/>
      <c r="AH2397" s="242"/>
      <c r="AI2397" s="242"/>
      <c r="AJ2397" s="228">
        <f t="shared" si="832"/>
        <v>114</v>
      </c>
      <c r="AK2397" s="218"/>
      <c r="AL2397" s="229">
        <f t="shared" si="833"/>
        <v>0</v>
      </c>
      <c r="AM2397" s="204"/>
      <c r="AN2397" s="230" t="s">
        <v>41</v>
      </c>
      <c r="AO2397" s="231" t="s">
        <v>41</v>
      </c>
      <c r="AP2397" s="245" t="s">
        <v>41</v>
      </c>
      <c r="AQ2397" s="233" t="s">
        <v>41</v>
      </c>
      <c r="AR2397" s="234" t="s">
        <v>41</v>
      </c>
      <c r="AS2397" s="235"/>
      <c r="AT2397" s="236"/>
      <c r="AU2397" s="237"/>
      <c r="AV2397" s="238" t="s">
        <v>1556</v>
      </c>
      <c r="AW2397" s="239">
        <f>'[1]Nastavení cen'!$H$17</f>
        <v>390</v>
      </c>
      <c r="AX2397" s="240"/>
    </row>
    <row r="2398" spans="1:50" ht="17.25" hidden="1" customHeight="1" x14ac:dyDescent="0.3">
      <c r="A2398" s="213"/>
      <c r="B2398" s="214"/>
      <c r="C2398" s="215"/>
      <c r="D2398" s="186"/>
      <c r="E2398" s="184"/>
      <c r="F2398" s="185"/>
      <c r="G2398" s="186"/>
      <c r="H2398" s="186"/>
      <c r="I2398" s="187"/>
      <c r="J2398" s="188"/>
      <c r="K2398" s="216"/>
      <c r="L2398" s="186"/>
      <c r="M2398" s="186"/>
      <c r="N2398" s="187"/>
      <c r="O2398" s="191"/>
      <c r="P2398" s="488" t="s">
        <v>2383</v>
      </c>
      <c r="Q2398" s="218"/>
      <c r="R2398" s="219">
        <f t="shared" si="828"/>
        <v>0</v>
      </c>
      <c r="S2398" s="219">
        <f t="shared" si="829"/>
        <v>7</v>
      </c>
      <c r="T2398" s="195"/>
      <c r="U2398" s="196">
        <v>1</v>
      </c>
      <c r="V2398" s="89">
        <f t="shared" si="824"/>
        <v>0</v>
      </c>
      <c r="W2398" s="220" t="s">
        <v>2498</v>
      </c>
      <c r="X2398" s="221" t="s">
        <v>2499</v>
      </c>
      <c r="Y2398" s="222" t="s">
        <v>2500</v>
      </c>
      <c r="Z2398" s="199"/>
      <c r="AA2398" s="218"/>
      <c r="AB2398" s="223">
        <v>0</v>
      </c>
      <c r="AC2398" s="224" t="s">
        <v>146</v>
      </c>
      <c r="AD2398" s="225">
        <f t="shared" si="830"/>
        <v>228</v>
      </c>
      <c r="AE2398" s="226">
        <f>CEILING(AD2398+AD2398*'[1]Nastavení cen'!$J$17,1)</f>
        <v>333</v>
      </c>
      <c r="AF2398" s="226">
        <f t="shared" si="831"/>
        <v>0</v>
      </c>
      <c r="AG2398" s="241">
        <f>CEILING(AX2398+(AX2398*'[1]Nastavení cen'!$G$17),1)</f>
        <v>440</v>
      </c>
      <c r="AH2398" s="242">
        <f>CEILING(AG2398*'[1]Nastavení cen'!$K$17,1)+AG2398</f>
        <v>572</v>
      </c>
      <c r="AI2398" s="242">
        <f t="shared" ref="AI2398:AI2399" si="943">(AB2398*AH2398)</f>
        <v>0</v>
      </c>
      <c r="AJ2398" s="228">
        <f t="shared" si="832"/>
        <v>905</v>
      </c>
      <c r="AK2398" s="218"/>
      <c r="AL2398" s="229">
        <f t="shared" si="833"/>
        <v>0</v>
      </c>
      <c r="AM2398" s="204"/>
      <c r="AN2398" s="230">
        <v>1</v>
      </c>
      <c r="AO2398" s="231">
        <f t="shared" ref="AO2398:AO2399" si="944">AB2398*AN2398</f>
        <v>0</v>
      </c>
      <c r="AP2398" s="232">
        <v>0.05</v>
      </c>
      <c r="AQ2398" s="233" t="s">
        <v>41</v>
      </c>
      <c r="AR2398" s="234">
        <f t="shared" ref="AR2398:AR2399" si="945">AO2398*AP2398</f>
        <v>0</v>
      </c>
      <c r="AS2398" s="235"/>
      <c r="AT2398" s="236"/>
      <c r="AU2398" s="237"/>
      <c r="AV2398" s="238">
        <v>35</v>
      </c>
      <c r="AW2398" s="239">
        <f>'[1]Nastavení cen'!$H$17</f>
        <v>390</v>
      </c>
      <c r="AX2398" s="240">
        <v>440</v>
      </c>
    </row>
    <row r="2399" spans="1:50" ht="17.25" hidden="1" customHeight="1" x14ac:dyDescent="0.3">
      <c r="A2399" s="213"/>
      <c r="B2399" s="214"/>
      <c r="C2399" s="215"/>
      <c r="D2399" s="186"/>
      <c r="E2399" s="184"/>
      <c r="F2399" s="185"/>
      <c r="G2399" s="186"/>
      <c r="H2399" s="186"/>
      <c r="I2399" s="187"/>
      <c r="J2399" s="188"/>
      <c r="K2399" s="216"/>
      <c r="L2399" s="186"/>
      <c r="M2399" s="186"/>
      <c r="N2399" s="187"/>
      <c r="O2399" s="191"/>
      <c r="P2399" s="488" t="s">
        <v>2383</v>
      </c>
      <c r="Q2399" s="218"/>
      <c r="R2399" s="219">
        <f t="shared" si="828"/>
        <v>0</v>
      </c>
      <c r="S2399" s="219">
        <f t="shared" si="829"/>
        <v>7</v>
      </c>
      <c r="T2399" s="195"/>
      <c r="U2399" s="196">
        <v>5</v>
      </c>
      <c r="V2399" s="89">
        <f t="shared" si="824"/>
        <v>0</v>
      </c>
      <c r="W2399" s="220" t="s">
        <v>2498</v>
      </c>
      <c r="X2399" s="221" t="s">
        <v>2499</v>
      </c>
      <c r="Y2399" s="222" t="s">
        <v>2501</v>
      </c>
      <c r="Z2399" s="199"/>
      <c r="AA2399" s="218"/>
      <c r="AB2399" s="223">
        <v>0</v>
      </c>
      <c r="AC2399" s="224" t="s">
        <v>146</v>
      </c>
      <c r="AD2399" s="225">
        <f t="shared" si="830"/>
        <v>228</v>
      </c>
      <c r="AE2399" s="226">
        <f>CEILING(AD2399+AD2399*'[1]Nastavení cen'!$J$17,1)</f>
        <v>333</v>
      </c>
      <c r="AF2399" s="226">
        <f t="shared" si="831"/>
        <v>0</v>
      </c>
      <c r="AG2399" s="227">
        <f>CEILING(AX2399+(AX2399*'[1]Nastavení cen'!$G$17),1)</f>
        <v>440</v>
      </c>
      <c r="AH2399" s="227">
        <f>CEILING(AG2399*'[1]Nastavení cen'!$K$17,1)+AG2399</f>
        <v>572</v>
      </c>
      <c r="AI2399" s="227">
        <f t="shared" si="943"/>
        <v>0</v>
      </c>
      <c r="AJ2399" s="228">
        <f t="shared" si="832"/>
        <v>905</v>
      </c>
      <c r="AK2399" s="218"/>
      <c r="AL2399" s="229">
        <f t="shared" si="833"/>
        <v>0</v>
      </c>
      <c r="AM2399" s="204"/>
      <c r="AN2399" s="230">
        <v>1</v>
      </c>
      <c r="AO2399" s="231">
        <f t="shared" si="944"/>
        <v>0</v>
      </c>
      <c r="AP2399" s="232">
        <v>0.05</v>
      </c>
      <c r="AQ2399" s="233" t="s">
        <v>41</v>
      </c>
      <c r="AR2399" s="234">
        <f t="shared" si="945"/>
        <v>0</v>
      </c>
      <c r="AS2399" s="235"/>
      <c r="AT2399" s="236"/>
      <c r="AU2399" s="237"/>
      <c r="AV2399" s="238">
        <v>35</v>
      </c>
      <c r="AW2399" s="239">
        <f>'[1]Nastavení cen'!$H$17</f>
        <v>390</v>
      </c>
      <c r="AX2399" s="240">
        <v>440</v>
      </c>
    </row>
    <row r="2400" spans="1:50" ht="17.25" hidden="1" customHeight="1" x14ac:dyDescent="0.3">
      <c r="A2400" s="213"/>
      <c r="B2400" s="214"/>
      <c r="C2400" s="215"/>
      <c r="D2400" s="186"/>
      <c r="E2400" s="184"/>
      <c r="F2400" s="185"/>
      <c r="G2400" s="186"/>
      <c r="H2400" s="186"/>
      <c r="I2400" s="187"/>
      <c r="J2400" s="188"/>
      <c r="K2400" s="216"/>
      <c r="L2400" s="186"/>
      <c r="M2400" s="186"/>
      <c r="N2400" s="187"/>
      <c r="O2400" s="191"/>
      <c r="P2400" s="488" t="s">
        <v>2383</v>
      </c>
      <c r="Q2400" s="218"/>
      <c r="R2400" s="219">
        <f t="shared" si="828"/>
        <v>0</v>
      </c>
      <c r="S2400" s="219">
        <f t="shared" si="829"/>
        <v>7</v>
      </c>
      <c r="T2400" s="195"/>
      <c r="U2400" s="196">
        <v>4</v>
      </c>
      <c r="V2400" s="89">
        <f t="shared" si="824"/>
        <v>0</v>
      </c>
      <c r="W2400" s="220" t="s">
        <v>2498</v>
      </c>
      <c r="X2400" s="221" t="s">
        <v>2499</v>
      </c>
      <c r="Y2400" s="222" t="s">
        <v>43</v>
      </c>
      <c r="Z2400" s="199"/>
      <c r="AA2400" s="218"/>
      <c r="AB2400" s="223">
        <v>0</v>
      </c>
      <c r="AC2400" s="224" t="s">
        <v>146</v>
      </c>
      <c r="AD2400" s="225">
        <f t="shared" si="830"/>
        <v>228</v>
      </c>
      <c r="AE2400" s="226">
        <f>CEILING(AD2400+AD2400*'[1]Nastavení cen'!$J$17,1)</f>
        <v>333</v>
      </c>
      <c r="AF2400" s="226">
        <f t="shared" si="831"/>
        <v>0</v>
      </c>
      <c r="AG2400" s="241"/>
      <c r="AH2400" s="242"/>
      <c r="AI2400" s="242"/>
      <c r="AJ2400" s="228">
        <f t="shared" si="832"/>
        <v>333</v>
      </c>
      <c r="AK2400" s="218"/>
      <c r="AL2400" s="229">
        <f t="shared" si="833"/>
        <v>0</v>
      </c>
      <c r="AM2400" s="204"/>
      <c r="AN2400" s="230" t="s">
        <v>41</v>
      </c>
      <c r="AO2400" s="231" t="s">
        <v>41</v>
      </c>
      <c r="AP2400" s="245" t="s">
        <v>41</v>
      </c>
      <c r="AQ2400" s="233" t="s">
        <v>41</v>
      </c>
      <c r="AR2400" s="234" t="s">
        <v>41</v>
      </c>
      <c r="AS2400" s="235"/>
      <c r="AT2400" s="236"/>
      <c r="AU2400" s="237"/>
      <c r="AV2400" s="238">
        <v>35</v>
      </c>
      <c r="AW2400" s="239">
        <f>'[1]Nastavení cen'!$H$17</f>
        <v>390</v>
      </c>
      <c r="AX2400" s="240"/>
    </row>
    <row r="2401" spans="1:50" ht="17.25" hidden="1" customHeight="1" x14ac:dyDescent="0.3">
      <c r="A2401" s="213"/>
      <c r="B2401" s="214"/>
      <c r="C2401" s="215"/>
      <c r="D2401" s="186"/>
      <c r="E2401" s="184"/>
      <c r="F2401" s="185"/>
      <c r="G2401" s="186"/>
      <c r="H2401" s="186"/>
      <c r="I2401" s="187"/>
      <c r="J2401" s="188"/>
      <c r="K2401" s="216"/>
      <c r="L2401" s="186"/>
      <c r="M2401" s="186"/>
      <c r="N2401" s="187"/>
      <c r="O2401" s="191"/>
      <c r="P2401" s="488" t="s">
        <v>2383</v>
      </c>
      <c r="Q2401" s="218"/>
      <c r="R2401" s="219">
        <f t="shared" si="828"/>
        <v>0</v>
      </c>
      <c r="S2401" s="219">
        <f t="shared" si="829"/>
        <v>7</v>
      </c>
      <c r="T2401" s="195"/>
      <c r="U2401" s="196">
        <v>2</v>
      </c>
      <c r="V2401" s="89">
        <f t="shared" si="824"/>
        <v>0</v>
      </c>
      <c r="W2401" s="220" t="s">
        <v>2498</v>
      </c>
      <c r="X2401" s="221" t="s">
        <v>2502</v>
      </c>
      <c r="Y2401" s="222" t="s">
        <v>2503</v>
      </c>
      <c r="Z2401" s="199"/>
      <c r="AA2401" s="218"/>
      <c r="AB2401" s="223">
        <v>0</v>
      </c>
      <c r="AC2401" s="224" t="s">
        <v>146</v>
      </c>
      <c r="AD2401" s="225">
        <f t="shared" si="830"/>
        <v>228</v>
      </c>
      <c r="AE2401" s="226">
        <f>CEILING(AD2401+AD2401*'[1]Nastavení cen'!$J$17,1)</f>
        <v>333</v>
      </c>
      <c r="AF2401" s="226">
        <f t="shared" si="831"/>
        <v>0</v>
      </c>
      <c r="AG2401" s="241">
        <f>CEILING(AX2401+(AX2401*'[1]Nastavení cen'!$G$17),1)</f>
        <v>660</v>
      </c>
      <c r="AH2401" s="242">
        <f>CEILING(AG2401*'[1]Nastavení cen'!$K$17,1)+AG2401</f>
        <v>858</v>
      </c>
      <c r="AI2401" s="242">
        <f t="shared" ref="AI2401:AI2402" si="946">(AB2401*AH2401)</f>
        <v>0</v>
      </c>
      <c r="AJ2401" s="228">
        <f t="shared" si="832"/>
        <v>1191</v>
      </c>
      <c r="AK2401" s="218"/>
      <c r="AL2401" s="229">
        <f t="shared" si="833"/>
        <v>0</v>
      </c>
      <c r="AM2401" s="204"/>
      <c r="AN2401" s="230">
        <v>1</v>
      </c>
      <c r="AO2401" s="231">
        <f t="shared" ref="AO2401:AO2402" si="947">AB2401*AN2401</f>
        <v>0</v>
      </c>
      <c r="AP2401" s="232">
        <v>0.05</v>
      </c>
      <c r="AQ2401" s="233" t="s">
        <v>41</v>
      </c>
      <c r="AR2401" s="234">
        <f t="shared" ref="AR2401:AR2402" si="948">AO2401*AP2401</f>
        <v>0</v>
      </c>
      <c r="AS2401" s="235"/>
      <c r="AT2401" s="236"/>
      <c r="AU2401" s="237"/>
      <c r="AV2401" s="238">
        <v>35</v>
      </c>
      <c r="AW2401" s="239">
        <f>'[1]Nastavení cen'!$H$17</f>
        <v>390</v>
      </c>
      <c r="AX2401" s="240">
        <v>660</v>
      </c>
    </row>
    <row r="2402" spans="1:50" ht="17.25" hidden="1" customHeight="1" x14ac:dyDescent="0.3">
      <c r="A2402" s="213"/>
      <c r="B2402" s="214"/>
      <c r="C2402" s="215"/>
      <c r="D2402" s="186"/>
      <c r="E2402" s="184"/>
      <c r="F2402" s="185"/>
      <c r="G2402" s="186"/>
      <c r="H2402" s="186"/>
      <c r="I2402" s="187"/>
      <c r="J2402" s="188"/>
      <c r="K2402" s="216"/>
      <c r="L2402" s="186"/>
      <c r="M2402" s="186"/>
      <c r="N2402" s="187"/>
      <c r="O2402" s="191"/>
      <c r="P2402" s="488" t="s">
        <v>2383</v>
      </c>
      <c r="Q2402" s="218"/>
      <c r="R2402" s="219">
        <f t="shared" si="828"/>
        <v>0</v>
      </c>
      <c r="S2402" s="219">
        <f t="shared" si="829"/>
        <v>7</v>
      </c>
      <c r="T2402" s="195"/>
      <c r="U2402" s="196">
        <v>5</v>
      </c>
      <c r="V2402" s="89">
        <f t="shared" si="824"/>
        <v>0</v>
      </c>
      <c r="W2402" s="220" t="s">
        <v>2498</v>
      </c>
      <c r="X2402" s="221" t="s">
        <v>2502</v>
      </c>
      <c r="Y2402" s="222" t="s">
        <v>2504</v>
      </c>
      <c r="Z2402" s="199"/>
      <c r="AA2402" s="218"/>
      <c r="AB2402" s="223">
        <v>0</v>
      </c>
      <c r="AC2402" s="224" t="s">
        <v>146</v>
      </c>
      <c r="AD2402" s="225">
        <f t="shared" si="830"/>
        <v>228</v>
      </c>
      <c r="AE2402" s="226">
        <f>CEILING(AD2402+AD2402*'[1]Nastavení cen'!$J$17,1)</f>
        <v>333</v>
      </c>
      <c r="AF2402" s="226">
        <f t="shared" si="831"/>
        <v>0</v>
      </c>
      <c r="AG2402" s="227">
        <f>CEILING(AX2402+(AX2402*'[1]Nastavení cen'!$G$17),1)</f>
        <v>660</v>
      </c>
      <c r="AH2402" s="227">
        <f>CEILING(AG2402*'[1]Nastavení cen'!$K$17,1)+AG2402</f>
        <v>858</v>
      </c>
      <c r="AI2402" s="227">
        <f t="shared" si="946"/>
        <v>0</v>
      </c>
      <c r="AJ2402" s="228">
        <f t="shared" si="832"/>
        <v>1191</v>
      </c>
      <c r="AK2402" s="218"/>
      <c r="AL2402" s="229">
        <f t="shared" si="833"/>
        <v>0</v>
      </c>
      <c r="AM2402" s="204"/>
      <c r="AN2402" s="230">
        <v>1</v>
      </c>
      <c r="AO2402" s="231">
        <f t="shared" si="947"/>
        <v>0</v>
      </c>
      <c r="AP2402" s="232">
        <v>0.05</v>
      </c>
      <c r="AQ2402" s="233" t="s">
        <v>41</v>
      </c>
      <c r="AR2402" s="234">
        <f t="shared" si="948"/>
        <v>0</v>
      </c>
      <c r="AS2402" s="235"/>
      <c r="AT2402" s="236"/>
      <c r="AU2402" s="237"/>
      <c r="AV2402" s="238">
        <v>35</v>
      </c>
      <c r="AW2402" s="239">
        <f>'[1]Nastavení cen'!$H$17</f>
        <v>390</v>
      </c>
      <c r="AX2402" s="240">
        <v>660</v>
      </c>
    </row>
    <row r="2403" spans="1:50" ht="17.25" hidden="1" customHeight="1" x14ac:dyDescent="0.3">
      <c r="A2403" s="213"/>
      <c r="B2403" s="214"/>
      <c r="C2403" s="215"/>
      <c r="D2403" s="186"/>
      <c r="E2403" s="184"/>
      <c r="F2403" s="185"/>
      <c r="G2403" s="186"/>
      <c r="H2403" s="186"/>
      <c r="I2403" s="187"/>
      <c r="J2403" s="188"/>
      <c r="K2403" s="216"/>
      <c r="L2403" s="186"/>
      <c r="M2403" s="186"/>
      <c r="N2403" s="187"/>
      <c r="O2403" s="191"/>
      <c r="P2403" s="488" t="s">
        <v>2383</v>
      </c>
      <c r="Q2403" s="218"/>
      <c r="R2403" s="219">
        <f t="shared" si="828"/>
        <v>0</v>
      </c>
      <c r="S2403" s="219">
        <f t="shared" si="829"/>
        <v>7</v>
      </c>
      <c r="T2403" s="195"/>
      <c r="U2403" s="196">
        <v>4</v>
      </c>
      <c r="V2403" s="89">
        <f t="shared" si="824"/>
        <v>0</v>
      </c>
      <c r="W2403" s="220" t="s">
        <v>2498</v>
      </c>
      <c r="X2403" s="221" t="s">
        <v>2502</v>
      </c>
      <c r="Y2403" s="222" t="s">
        <v>43</v>
      </c>
      <c r="Z2403" s="199"/>
      <c r="AA2403" s="218"/>
      <c r="AB2403" s="223">
        <v>0</v>
      </c>
      <c r="AC2403" s="224" t="s">
        <v>146</v>
      </c>
      <c r="AD2403" s="225">
        <f t="shared" si="830"/>
        <v>228</v>
      </c>
      <c r="AE2403" s="226">
        <f>CEILING(AD2403+AD2403*'[1]Nastavení cen'!$J$17,1)</f>
        <v>333</v>
      </c>
      <c r="AF2403" s="226">
        <f t="shared" si="831"/>
        <v>0</v>
      </c>
      <c r="AG2403" s="241"/>
      <c r="AH2403" s="242"/>
      <c r="AI2403" s="242"/>
      <c r="AJ2403" s="228">
        <f t="shared" si="832"/>
        <v>333</v>
      </c>
      <c r="AK2403" s="218"/>
      <c r="AL2403" s="229">
        <f t="shared" si="833"/>
        <v>0</v>
      </c>
      <c r="AM2403" s="204"/>
      <c r="AN2403" s="230" t="s">
        <v>41</v>
      </c>
      <c r="AO2403" s="231" t="s">
        <v>41</v>
      </c>
      <c r="AP2403" s="245" t="s">
        <v>41</v>
      </c>
      <c r="AQ2403" s="233" t="s">
        <v>41</v>
      </c>
      <c r="AR2403" s="234" t="s">
        <v>41</v>
      </c>
      <c r="AS2403" s="235"/>
      <c r="AT2403" s="236"/>
      <c r="AU2403" s="237"/>
      <c r="AV2403" s="238">
        <v>35</v>
      </c>
      <c r="AW2403" s="239">
        <f>'[1]Nastavení cen'!$H$17</f>
        <v>390</v>
      </c>
      <c r="AX2403" s="240"/>
    </row>
    <row r="2404" spans="1:50" ht="17.25" hidden="1" customHeight="1" x14ac:dyDescent="0.3">
      <c r="A2404" s="213"/>
      <c r="B2404" s="214"/>
      <c r="C2404" s="215"/>
      <c r="D2404" s="186"/>
      <c r="E2404" s="184"/>
      <c r="F2404" s="185"/>
      <c r="G2404" s="186"/>
      <c r="H2404" s="186"/>
      <c r="I2404" s="187"/>
      <c r="J2404" s="188"/>
      <c r="K2404" s="216"/>
      <c r="L2404" s="186"/>
      <c r="M2404" s="186"/>
      <c r="N2404" s="187"/>
      <c r="O2404" s="191"/>
      <c r="P2404" s="488" t="s">
        <v>2383</v>
      </c>
      <c r="Q2404" s="218"/>
      <c r="R2404" s="219">
        <f t="shared" si="828"/>
        <v>0</v>
      </c>
      <c r="S2404" s="219">
        <f t="shared" si="829"/>
        <v>7</v>
      </c>
      <c r="T2404" s="195"/>
      <c r="U2404" s="196">
        <v>2</v>
      </c>
      <c r="V2404" s="89">
        <f t="shared" si="824"/>
        <v>0</v>
      </c>
      <c r="W2404" s="220" t="s">
        <v>2498</v>
      </c>
      <c r="X2404" s="221" t="s">
        <v>2505</v>
      </c>
      <c r="Y2404" s="222" t="s">
        <v>2506</v>
      </c>
      <c r="Z2404" s="199"/>
      <c r="AA2404" s="218"/>
      <c r="AB2404" s="223">
        <v>0</v>
      </c>
      <c r="AC2404" s="224" t="s">
        <v>146</v>
      </c>
      <c r="AD2404" s="225">
        <f t="shared" si="830"/>
        <v>228</v>
      </c>
      <c r="AE2404" s="226">
        <f>CEILING(AD2404+AD2404*'[1]Nastavení cen'!$J$17,1)</f>
        <v>333</v>
      </c>
      <c r="AF2404" s="226">
        <f t="shared" si="831"/>
        <v>0</v>
      </c>
      <c r="AG2404" s="241">
        <f>CEILING(AX2404+(AX2404*'[1]Nastavení cen'!$G$17),1)</f>
        <v>330</v>
      </c>
      <c r="AH2404" s="242">
        <f>CEILING(AG2404*'[1]Nastavení cen'!$K$17,1)+AG2404</f>
        <v>429</v>
      </c>
      <c r="AI2404" s="242">
        <f t="shared" ref="AI2404:AI2405" si="949">(AB2404*AH2404)</f>
        <v>0</v>
      </c>
      <c r="AJ2404" s="228">
        <f t="shared" si="832"/>
        <v>762</v>
      </c>
      <c r="AK2404" s="218"/>
      <c r="AL2404" s="229">
        <f t="shared" si="833"/>
        <v>0</v>
      </c>
      <c r="AM2404" s="204"/>
      <c r="AN2404" s="230">
        <v>0.5</v>
      </c>
      <c r="AO2404" s="231">
        <f t="shared" ref="AO2404:AO2405" si="950">AB2404*AN2404</f>
        <v>0</v>
      </c>
      <c r="AP2404" s="232">
        <v>0.05</v>
      </c>
      <c r="AQ2404" s="233" t="s">
        <v>41</v>
      </c>
      <c r="AR2404" s="234">
        <f t="shared" ref="AR2404:AR2405" si="951">AO2404*AP2404</f>
        <v>0</v>
      </c>
      <c r="AS2404" s="235"/>
      <c r="AT2404" s="236"/>
      <c r="AU2404" s="237"/>
      <c r="AV2404" s="238">
        <v>35</v>
      </c>
      <c r="AW2404" s="239">
        <f>'[1]Nastavení cen'!$H$17</f>
        <v>390</v>
      </c>
      <c r="AX2404" s="240">
        <v>330</v>
      </c>
    </row>
    <row r="2405" spans="1:50" ht="17.25" hidden="1" customHeight="1" x14ac:dyDescent="0.3">
      <c r="A2405" s="213"/>
      <c r="B2405" s="214"/>
      <c r="C2405" s="215"/>
      <c r="D2405" s="186"/>
      <c r="E2405" s="184"/>
      <c r="F2405" s="185"/>
      <c r="G2405" s="186"/>
      <c r="H2405" s="186"/>
      <c r="I2405" s="187"/>
      <c r="J2405" s="188"/>
      <c r="K2405" s="216"/>
      <c r="L2405" s="186"/>
      <c r="M2405" s="186"/>
      <c r="N2405" s="187"/>
      <c r="O2405" s="191"/>
      <c r="P2405" s="488" t="s">
        <v>2383</v>
      </c>
      <c r="Q2405" s="218"/>
      <c r="R2405" s="219">
        <f t="shared" si="828"/>
        <v>0</v>
      </c>
      <c r="S2405" s="219">
        <f t="shared" si="829"/>
        <v>7</v>
      </c>
      <c r="T2405" s="195"/>
      <c r="U2405" s="196">
        <v>5</v>
      </c>
      <c r="V2405" s="89">
        <f t="shared" si="824"/>
        <v>0</v>
      </c>
      <c r="W2405" s="220" t="s">
        <v>2498</v>
      </c>
      <c r="X2405" s="221" t="s">
        <v>2505</v>
      </c>
      <c r="Y2405" s="222" t="s">
        <v>2507</v>
      </c>
      <c r="Z2405" s="199"/>
      <c r="AA2405" s="218"/>
      <c r="AB2405" s="223">
        <v>0</v>
      </c>
      <c r="AC2405" s="224" t="s">
        <v>146</v>
      </c>
      <c r="AD2405" s="225">
        <f t="shared" si="830"/>
        <v>228</v>
      </c>
      <c r="AE2405" s="226">
        <f>CEILING(AD2405+AD2405*'[1]Nastavení cen'!$J$17,1)</f>
        <v>333</v>
      </c>
      <c r="AF2405" s="226">
        <f t="shared" si="831"/>
        <v>0</v>
      </c>
      <c r="AG2405" s="227">
        <f>CEILING(AX2405+(AX2405*'[1]Nastavení cen'!$G$17),1)</f>
        <v>330</v>
      </c>
      <c r="AH2405" s="227">
        <f>CEILING(AG2405*'[1]Nastavení cen'!$K$17,1)+AG2405</f>
        <v>429</v>
      </c>
      <c r="AI2405" s="227">
        <f t="shared" si="949"/>
        <v>0</v>
      </c>
      <c r="AJ2405" s="228">
        <f t="shared" si="832"/>
        <v>762</v>
      </c>
      <c r="AK2405" s="218"/>
      <c r="AL2405" s="229">
        <f t="shared" si="833"/>
        <v>0</v>
      </c>
      <c r="AM2405" s="204"/>
      <c r="AN2405" s="230">
        <v>0.5</v>
      </c>
      <c r="AO2405" s="231">
        <f t="shared" si="950"/>
        <v>0</v>
      </c>
      <c r="AP2405" s="232">
        <v>0.05</v>
      </c>
      <c r="AQ2405" s="233" t="s">
        <v>41</v>
      </c>
      <c r="AR2405" s="234">
        <f t="shared" si="951"/>
        <v>0</v>
      </c>
      <c r="AS2405" s="235"/>
      <c r="AT2405" s="236"/>
      <c r="AU2405" s="237"/>
      <c r="AV2405" s="238">
        <v>35</v>
      </c>
      <c r="AW2405" s="239">
        <f>'[1]Nastavení cen'!$H$17</f>
        <v>390</v>
      </c>
      <c r="AX2405" s="240">
        <v>330</v>
      </c>
    </row>
    <row r="2406" spans="1:50" ht="17.25" hidden="1" customHeight="1" x14ac:dyDescent="0.3">
      <c r="A2406" s="213"/>
      <c r="B2406" s="214"/>
      <c r="C2406" s="215"/>
      <c r="D2406" s="186"/>
      <c r="E2406" s="184"/>
      <c r="F2406" s="185"/>
      <c r="G2406" s="186"/>
      <c r="H2406" s="186"/>
      <c r="I2406" s="187"/>
      <c r="J2406" s="188"/>
      <c r="K2406" s="216"/>
      <c r="L2406" s="186"/>
      <c r="M2406" s="186"/>
      <c r="N2406" s="187"/>
      <c r="O2406" s="191"/>
      <c r="P2406" s="488" t="s">
        <v>2383</v>
      </c>
      <c r="Q2406" s="218"/>
      <c r="R2406" s="219">
        <f t="shared" si="828"/>
        <v>0</v>
      </c>
      <c r="S2406" s="219">
        <f t="shared" si="829"/>
        <v>7</v>
      </c>
      <c r="T2406" s="195"/>
      <c r="U2406" s="196">
        <v>4</v>
      </c>
      <c r="V2406" s="89">
        <f t="shared" si="824"/>
        <v>0</v>
      </c>
      <c r="W2406" s="220" t="s">
        <v>2498</v>
      </c>
      <c r="X2406" s="221" t="s">
        <v>2505</v>
      </c>
      <c r="Y2406" s="222" t="s">
        <v>43</v>
      </c>
      <c r="Z2406" s="199"/>
      <c r="AA2406" s="218"/>
      <c r="AB2406" s="223">
        <v>0</v>
      </c>
      <c r="AC2406" s="224" t="s">
        <v>146</v>
      </c>
      <c r="AD2406" s="225">
        <f t="shared" si="830"/>
        <v>228</v>
      </c>
      <c r="AE2406" s="226">
        <f>CEILING(AD2406+AD2406*'[1]Nastavení cen'!$J$17,1)</f>
        <v>333</v>
      </c>
      <c r="AF2406" s="226">
        <f t="shared" si="831"/>
        <v>0</v>
      </c>
      <c r="AG2406" s="241"/>
      <c r="AH2406" s="242"/>
      <c r="AI2406" s="242"/>
      <c r="AJ2406" s="228">
        <f t="shared" si="832"/>
        <v>333</v>
      </c>
      <c r="AK2406" s="218"/>
      <c r="AL2406" s="229">
        <f t="shared" si="833"/>
        <v>0</v>
      </c>
      <c r="AM2406" s="204"/>
      <c r="AN2406" s="230" t="s">
        <v>41</v>
      </c>
      <c r="AO2406" s="231" t="s">
        <v>41</v>
      </c>
      <c r="AP2406" s="245" t="s">
        <v>41</v>
      </c>
      <c r="AQ2406" s="233" t="s">
        <v>41</v>
      </c>
      <c r="AR2406" s="234" t="s">
        <v>41</v>
      </c>
      <c r="AS2406" s="235"/>
      <c r="AT2406" s="236"/>
      <c r="AU2406" s="237"/>
      <c r="AV2406" s="238">
        <v>35</v>
      </c>
      <c r="AW2406" s="239">
        <f>'[1]Nastavení cen'!$H$17</f>
        <v>390</v>
      </c>
      <c r="AX2406" s="240"/>
    </row>
    <row r="2407" spans="1:50" ht="17.25" hidden="1" customHeight="1" x14ac:dyDescent="0.3">
      <c r="A2407" s="213"/>
      <c r="B2407" s="214"/>
      <c r="C2407" s="215"/>
      <c r="D2407" s="186"/>
      <c r="E2407" s="184"/>
      <c r="F2407" s="185"/>
      <c r="G2407" s="186"/>
      <c r="H2407" s="186"/>
      <c r="I2407" s="187"/>
      <c r="J2407" s="188"/>
      <c r="K2407" s="216"/>
      <c r="L2407" s="186"/>
      <c r="M2407" s="186"/>
      <c r="N2407" s="187"/>
      <c r="O2407" s="191"/>
      <c r="P2407" s="488" t="s">
        <v>2383</v>
      </c>
      <c r="Q2407" s="218"/>
      <c r="R2407" s="219">
        <f t="shared" si="828"/>
        <v>0</v>
      </c>
      <c r="S2407" s="219">
        <f t="shared" si="829"/>
        <v>7</v>
      </c>
      <c r="T2407" s="195"/>
      <c r="U2407" s="196">
        <v>1</v>
      </c>
      <c r="V2407" s="89">
        <f t="shared" si="824"/>
        <v>0</v>
      </c>
      <c r="W2407" s="220" t="s">
        <v>2498</v>
      </c>
      <c r="X2407" s="221" t="s">
        <v>2508</v>
      </c>
      <c r="Y2407" s="222" t="s">
        <v>2500</v>
      </c>
      <c r="Z2407" s="199"/>
      <c r="AA2407" s="218"/>
      <c r="AB2407" s="223">
        <v>0</v>
      </c>
      <c r="AC2407" s="224" t="s">
        <v>146</v>
      </c>
      <c r="AD2407" s="225">
        <f t="shared" si="830"/>
        <v>228</v>
      </c>
      <c r="AE2407" s="226">
        <f>CEILING(AD2407+AD2407*'[1]Nastavení cen'!$J$17,1)</f>
        <v>333</v>
      </c>
      <c r="AF2407" s="226">
        <f t="shared" si="831"/>
        <v>0</v>
      </c>
      <c r="AG2407" s="241">
        <f>CEILING(AX2407+(AX2407*'[1]Nastavení cen'!$G$17),1)</f>
        <v>440</v>
      </c>
      <c r="AH2407" s="242">
        <f>CEILING(AG2407*'[1]Nastavení cen'!$K$17,1)+AG2407</f>
        <v>572</v>
      </c>
      <c r="AI2407" s="242">
        <f t="shared" ref="AI2407:AI2408" si="952">(AB2407*AH2407)</f>
        <v>0</v>
      </c>
      <c r="AJ2407" s="228">
        <f t="shared" si="832"/>
        <v>905</v>
      </c>
      <c r="AK2407" s="218"/>
      <c r="AL2407" s="229">
        <f t="shared" si="833"/>
        <v>0</v>
      </c>
      <c r="AM2407" s="204"/>
      <c r="AN2407" s="230">
        <v>1</v>
      </c>
      <c r="AO2407" s="231">
        <f t="shared" ref="AO2407:AO2408" si="953">AB2407*AN2407</f>
        <v>0</v>
      </c>
      <c r="AP2407" s="232">
        <v>0.05</v>
      </c>
      <c r="AQ2407" s="233" t="s">
        <v>41</v>
      </c>
      <c r="AR2407" s="234">
        <f t="shared" ref="AR2407:AR2408" si="954">AO2407*AP2407</f>
        <v>0</v>
      </c>
      <c r="AS2407" s="235"/>
      <c r="AT2407" s="236"/>
      <c r="AU2407" s="237"/>
      <c r="AV2407" s="238">
        <v>35</v>
      </c>
      <c r="AW2407" s="239">
        <f>'[1]Nastavení cen'!$H$17</f>
        <v>390</v>
      </c>
      <c r="AX2407" s="240">
        <v>440</v>
      </c>
    </row>
    <row r="2408" spans="1:50" ht="17.25" hidden="1" customHeight="1" x14ac:dyDescent="0.3">
      <c r="A2408" s="213"/>
      <c r="B2408" s="214"/>
      <c r="C2408" s="215"/>
      <c r="D2408" s="186"/>
      <c r="E2408" s="184"/>
      <c r="F2408" s="185"/>
      <c r="G2408" s="186"/>
      <c r="H2408" s="186"/>
      <c r="I2408" s="187"/>
      <c r="J2408" s="188"/>
      <c r="K2408" s="216"/>
      <c r="L2408" s="186"/>
      <c r="M2408" s="186"/>
      <c r="N2408" s="187"/>
      <c r="O2408" s="191"/>
      <c r="P2408" s="488" t="s">
        <v>2383</v>
      </c>
      <c r="Q2408" s="218"/>
      <c r="R2408" s="219">
        <f t="shared" si="828"/>
        <v>0</v>
      </c>
      <c r="S2408" s="219">
        <f t="shared" si="829"/>
        <v>7</v>
      </c>
      <c r="T2408" s="195"/>
      <c r="U2408" s="196">
        <v>5</v>
      </c>
      <c r="V2408" s="89">
        <f t="shared" si="824"/>
        <v>0</v>
      </c>
      <c r="W2408" s="220" t="s">
        <v>2498</v>
      </c>
      <c r="X2408" s="221" t="s">
        <v>2508</v>
      </c>
      <c r="Y2408" s="222" t="s">
        <v>2501</v>
      </c>
      <c r="Z2408" s="199"/>
      <c r="AA2408" s="218"/>
      <c r="AB2408" s="223">
        <v>0</v>
      </c>
      <c r="AC2408" s="224" t="s">
        <v>146</v>
      </c>
      <c r="AD2408" s="225">
        <f t="shared" si="830"/>
        <v>228</v>
      </c>
      <c r="AE2408" s="226">
        <f>CEILING(AD2408+AD2408*'[1]Nastavení cen'!$J$17,1)</f>
        <v>333</v>
      </c>
      <c r="AF2408" s="226">
        <f t="shared" si="831"/>
        <v>0</v>
      </c>
      <c r="AG2408" s="227">
        <f>CEILING(AX2408+(AX2408*'[1]Nastavení cen'!$G$17),1)</f>
        <v>440</v>
      </c>
      <c r="AH2408" s="227">
        <f>CEILING(AG2408*'[1]Nastavení cen'!$K$17,1)+AG2408</f>
        <v>572</v>
      </c>
      <c r="AI2408" s="227">
        <f t="shared" si="952"/>
        <v>0</v>
      </c>
      <c r="AJ2408" s="228">
        <f t="shared" si="832"/>
        <v>905</v>
      </c>
      <c r="AK2408" s="218"/>
      <c r="AL2408" s="229">
        <f t="shared" si="833"/>
        <v>0</v>
      </c>
      <c r="AM2408" s="204"/>
      <c r="AN2408" s="230">
        <v>1</v>
      </c>
      <c r="AO2408" s="231">
        <f t="shared" si="953"/>
        <v>0</v>
      </c>
      <c r="AP2408" s="232">
        <v>0.05</v>
      </c>
      <c r="AQ2408" s="233" t="s">
        <v>41</v>
      </c>
      <c r="AR2408" s="234">
        <f t="shared" si="954"/>
        <v>0</v>
      </c>
      <c r="AS2408" s="235"/>
      <c r="AT2408" s="236"/>
      <c r="AU2408" s="237"/>
      <c r="AV2408" s="238">
        <v>35</v>
      </c>
      <c r="AW2408" s="239">
        <f>'[1]Nastavení cen'!$H$17</f>
        <v>390</v>
      </c>
      <c r="AX2408" s="240">
        <v>440</v>
      </c>
    </row>
    <row r="2409" spans="1:50" ht="17.25" hidden="1" customHeight="1" x14ac:dyDescent="0.3">
      <c r="A2409" s="213"/>
      <c r="B2409" s="214"/>
      <c r="C2409" s="215"/>
      <c r="D2409" s="186"/>
      <c r="E2409" s="184"/>
      <c r="F2409" s="185"/>
      <c r="G2409" s="186"/>
      <c r="H2409" s="186"/>
      <c r="I2409" s="187"/>
      <c r="J2409" s="188"/>
      <c r="K2409" s="216"/>
      <c r="L2409" s="186"/>
      <c r="M2409" s="186"/>
      <c r="N2409" s="187"/>
      <c r="O2409" s="191"/>
      <c r="P2409" s="488" t="s">
        <v>2383</v>
      </c>
      <c r="Q2409" s="218"/>
      <c r="R2409" s="219">
        <f t="shared" si="828"/>
        <v>0</v>
      </c>
      <c r="S2409" s="219">
        <f t="shared" si="829"/>
        <v>7</v>
      </c>
      <c r="T2409" s="195"/>
      <c r="U2409" s="196">
        <v>4</v>
      </c>
      <c r="V2409" s="89">
        <f t="shared" si="824"/>
        <v>0</v>
      </c>
      <c r="W2409" s="220" t="s">
        <v>2498</v>
      </c>
      <c r="X2409" s="221" t="s">
        <v>2508</v>
      </c>
      <c r="Y2409" s="222" t="s">
        <v>43</v>
      </c>
      <c r="Z2409" s="199"/>
      <c r="AA2409" s="218"/>
      <c r="AB2409" s="223">
        <v>0</v>
      </c>
      <c r="AC2409" s="224" t="s">
        <v>146</v>
      </c>
      <c r="AD2409" s="225">
        <f t="shared" si="830"/>
        <v>228</v>
      </c>
      <c r="AE2409" s="226">
        <f>CEILING(AD2409+AD2409*'[1]Nastavení cen'!$J$17,1)</f>
        <v>333</v>
      </c>
      <c r="AF2409" s="226">
        <f t="shared" si="831"/>
        <v>0</v>
      </c>
      <c r="AG2409" s="241"/>
      <c r="AH2409" s="242"/>
      <c r="AI2409" s="242"/>
      <c r="AJ2409" s="228">
        <f t="shared" si="832"/>
        <v>333</v>
      </c>
      <c r="AK2409" s="218"/>
      <c r="AL2409" s="229">
        <f t="shared" si="833"/>
        <v>0</v>
      </c>
      <c r="AM2409" s="204"/>
      <c r="AN2409" s="230" t="s">
        <v>41</v>
      </c>
      <c r="AO2409" s="231" t="s">
        <v>41</v>
      </c>
      <c r="AP2409" s="245" t="s">
        <v>41</v>
      </c>
      <c r="AQ2409" s="233" t="s">
        <v>41</v>
      </c>
      <c r="AR2409" s="234" t="s">
        <v>41</v>
      </c>
      <c r="AS2409" s="235"/>
      <c r="AT2409" s="236"/>
      <c r="AU2409" s="237"/>
      <c r="AV2409" s="238">
        <v>35</v>
      </c>
      <c r="AW2409" s="239">
        <f>'[1]Nastavení cen'!$H$17</f>
        <v>390</v>
      </c>
      <c r="AX2409" s="240"/>
    </row>
    <row r="2410" spans="1:50" ht="17.25" hidden="1" customHeight="1" x14ac:dyDescent="0.3">
      <c r="A2410" s="213"/>
      <c r="B2410" s="214"/>
      <c r="C2410" s="215"/>
      <c r="D2410" s="186"/>
      <c r="E2410" s="184"/>
      <c r="F2410" s="185"/>
      <c r="G2410" s="186"/>
      <c r="H2410" s="186"/>
      <c r="I2410" s="187"/>
      <c r="J2410" s="188"/>
      <c r="K2410" s="216"/>
      <c r="L2410" s="186"/>
      <c r="M2410" s="186"/>
      <c r="N2410" s="187"/>
      <c r="O2410" s="191"/>
      <c r="P2410" s="488" t="s">
        <v>2383</v>
      </c>
      <c r="Q2410" s="218"/>
      <c r="R2410" s="219">
        <f t="shared" si="828"/>
        <v>0</v>
      </c>
      <c r="S2410" s="219">
        <f t="shared" si="829"/>
        <v>7</v>
      </c>
      <c r="T2410" s="195"/>
      <c r="U2410" s="196">
        <v>2</v>
      </c>
      <c r="V2410" s="89">
        <f t="shared" si="824"/>
        <v>0</v>
      </c>
      <c r="W2410" s="220" t="s">
        <v>2498</v>
      </c>
      <c r="X2410" s="221" t="s">
        <v>2509</v>
      </c>
      <c r="Y2410" s="222" t="s">
        <v>2510</v>
      </c>
      <c r="Z2410" s="199"/>
      <c r="AA2410" s="218"/>
      <c r="AB2410" s="223">
        <v>0</v>
      </c>
      <c r="AC2410" s="224" t="s">
        <v>146</v>
      </c>
      <c r="AD2410" s="225">
        <f t="shared" si="830"/>
        <v>228</v>
      </c>
      <c r="AE2410" s="226">
        <f>CEILING(AD2410+AD2410*'[1]Nastavení cen'!$J$17,1)</f>
        <v>333</v>
      </c>
      <c r="AF2410" s="226">
        <f t="shared" si="831"/>
        <v>0</v>
      </c>
      <c r="AG2410" s="241">
        <f>CEILING(AX2410+(AX2410*'[1]Nastavení cen'!$G$17),1)</f>
        <v>660</v>
      </c>
      <c r="AH2410" s="242">
        <f>CEILING(AG2410*'[1]Nastavení cen'!$K$17,1)+AG2410</f>
        <v>858</v>
      </c>
      <c r="AI2410" s="242">
        <f t="shared" ref="AI2410:AI2411" si="955">(AB2410*AH2410)</f>
        <v>0</v>
      </c>
      <c r="AJ2410" s="228">
        <f t="shared" si="832"/>
        <v>1191</v>
      </c>
      <c r="AK2410" s="218"/>
      <c r="AL2410" s="229">
        <f t="shared" si="833"/>
        <v>0</v>
      </c>
      <c r="AM2410" s="204"/>
      <c r="AN2410" s="230">
        <v>1</v>
      </c>
      <c r="AO2410" s="231">
        <f t="shared" ref="AO2410:AO2411" si="956">AB2410*AN2410</f>
        <v>0</v>
      </c>
      <c r="AP2410" s="232">
        <v>0.05</v>
      </c>
      <c r="AQ2410" s="233" t="s">
        <v>41</v>
      </c>
      <c r="AR2410" s="234">
        <f t="shared" ref="AR2410:AR2411" si="957">AO2410*AP2410</f>
        <v>0</v>
      </c>
      <c r="AS2410" s="235"/>
      <c r="AT2410" s="236"/>
      <c r="AU2410" s="237"/>
      <c r="AV2410" s="238">
        <v>35</v>
      </c>
      <c r="AW2410" s="239">
        <f>'[1]Nastavení cen'!$H$17</f>
        <v>390</v>
      </c>
      <c r="AX2410" s="240">
        <v>660</v>
      </c>
    </row>
    <row r="2411" spans="1:50" ht="17.25" hidden="1" customHeight="1" x14ac:dyDescent="0.3">
      <c r="A2411" s="213"/>
      <c r="B2411" s="214"/>
      <c r="C2411" s="215"/>
      <c r="D2411" s="186"/>
      <c r="E2411" s="184"/>
      <c r="F2411" s="185"/>
      <c r="G2411" s="186"/>
      <c r="H2411" s="186"/>
      <c r="I2411" s="187"/>
      <c r="J2411" s="188"/>
      <c r="K2411" s="216"/>
      <c r="L2411" s="186"/>
      <c r="M2411" s="186"/>
      <c r="N2411" s="187"/>
      <c r="O2411" s="191"/>
      <c r="P2411" s="488" t="s">
        <v>2383</v>
      </c>
      <c r="Q2411" s="218"/>
      <c r="R2411" s="219">
        <f t="shared" si="828"/>
        <v>0</v>
      </c>
      <c r="S2411" s="219">
        <f t="shared" si="829"/>
        <v>7</v>
      </c>
      <c r="T2411" s="195"/>
      <c r="U2411" s="196">
        <v>5</v>
      </c>
      <c r="V2411" s="89">
        <f t="shared" si="824"/>
        <v>0</v>
      </c>
      <c r="W2411" s="220" t="s">
        <v>2498</v>
      </c>
      <c r="X2411" s="221" t="s">
        <v>2509</v>
      </c>
      <c r="Y2411" s="222" t="s">
        <v>2511</v>
      </c>
      <c r="Z2411" s="199"/>
      <c r="AA2411" s="218"/>
      <c r="AB2411" s="223">
        <v>0</v>
      </c>
      <c r="AC2411" s="224" t="s">
        <v>146</v>
      </c>
      <c r="AD2411" s="225">
        <f t="shared" si="830"/>
        <v>228</v>
      </c>
      <c r="AE2411" s="226">
        <f>CEILING(AD2411+AD2411*'[1]Nastavení cen'!$J$17,1)</f>
        <v>333</v>
      </c>
      <c r="AF2411" s="226">
        <f t="shared" si="831"/>
        <v>0</v>
      </c>
      <c r="AG2411" s="227">
        <f>CEILING(AX2411+(AX2411*'[1]Nastavení cen'!$G$17),1)</f>
        <v>660</v>
      </c>
      <c r="AH2411" s="227">
        <f>CEILING(AG2411*'[1]Nastavení cen'!$K$17,1)+AG2411</f>
        <v>858</v>
      </c>
      <c r="AI2411" s="227">
        <f t="shared" si="955"/>
        <v>0</v>
      </c>
      <c r="AJ2411" s="228">
        <f t="shared" si="832"/>
        <v>1191</v>
      </c>
      <c r="AK2411" s="218"/>
      <c r="AL2411" s="229">
        <f t="shared" si="833"/>
        <v>0</v>
      </c>
      <c r="AM2411" s="204"/>
      <c r="AN2411" s="230">
        <v>1</v>
      </c>
      <c r="AO2411" s="231">
        <f t="shared" si="956"/>
        <v>0</v>
      </c>
      <c r="AP2411" s="232">
        <v>0.05</v>
      </c>
      <c r="AQ2411" s="233" t="s">
        <v>41</v>
      </c>
      <c r="AR2411" s="234">
        <f t="shared" si="957"/>
        <v>0</v>
      </c>
      <c r="AS2411" s="235"/>
      <c r="AT2411" s="236"/>
      <c r="AU2411" s="237"/>
      <c r="AV2411" s="238">
        <v>35</v>
      </c>
      <c r="AW2411" s="239">
        <f>'[1]Nastavení cen'!$H$17</f>
        <v>390</v>
      </c>
      <c r="AX2411" s="240">
        <v>660</v>
      </c>
    </row>
    <row r="2412" spans="1:50" ht="17.25" hidden="1" customHeight="1" x14ac:dyDescent="0.3">
      <c r="A2412" s="213"/>
      <c r="B2412" s="214"/>
      <c r="C2412" s="215"/>
      <c r="D2412" s="186"/>
      <c r="E2412" s="184"/>
      <c r="F2412" s="185"/>
      <c r="G2412" s="186"/>
      <c r="H2412" s="186"/>
      <c r="I2412" s="187"/>
      <c r="J2412" s="188"/>
      <c r="K2412" s="216"/>
      <c r="L2412" s="186"/>
      <c r="M2412" s="186"/>
      <c r="N2412" s="187"/>
      <c r="O2412" s="191"/>
      <c r="P2412" s="488" t="s">
        <v>2383</v>
      </c>
      <c r="Q2412" s="218"/>
      <c r="R2412" s="219">
        <f t="shared" si="828"/>
        <v>0</v>
      </c>
      <c r="S2412" s="219">
        <f t="shared" si="829"/>
        <v>7</v>
      </c>
      <c r="T2412" s="195"/>
      <c r="U2412" s="196">
        <v>4</v>
      </c>
      <c r="V2412" s="89">
        <f t="shared" si="824"/>
        <v>0</v>
      </c>
      <c r="W2412" s="220" t="s">
        <v>2498</v>
      </c>
      <c r="X2412" s="221" t="s">
        <v>2509</v>
      </c>
      <c r="Y2412" s="222" t="s">
        <v>43</v>
      </c>
      <c r="Z2412" s="199"/>
      <c r="AA2412" s="218"/>
      <c r="AB2412" s="223">
        <v>0</v>
      </c>
      <c r="AC2412" s="224" t="s">
        <v>146</v>
      </c>
      <c r="AD2412" s="225">
        <f t="shared" si="830"/>
        <v>228</v>
      </c>
      <c r="AE2412" s="226">
        <f>CEILING(AD2412+AD2412*'[1]Nastavení cen'!$J$17,1)</f>
        <v>333</v>
      </c>
      <c r="AF2412" s="226">
        <f t="shared" si="831"/>
        <v>0</v>
      </c>
      <c r="AG2412" s="241"/>
      <c r="AH2412" s="242"/>
      <c r="AI2412" s="242"/>
      <c r="AJ2412" s="228">
        <f t="shared" si="832"/>
        <v>333</v>
      </c>
      <c r="AK2412" s="218"/>
      <c r="AL2412" s="229">
        <f t="shared" si="833"/>
        <v>0</v>
      </c>
      <c r="AM2412" s="204"/>
      <c r="AN2412" s="230" t="s">
        <v>41</v>
      </c>
      <c r="AO2412" s="231" t="s">
        <v>41</v>
      </c>
      <c r="AP2412" s="245" t="s">
        <v>41</v>
      </c>
      <c r="AQ2412" s="233" t="s">
        <v>41</v>
      </c>
      <c r="AR2412" s="234" t="s">
        <v>41</v>
      </c>
      <c r="AS2412" s="235"/>
      <c r="AT2412" s="236"/>
      <c r="AU2412" s="237"/>
      <c r="AV2412" s="238">
        <v>35</v>
      </c>
      <c r="AW2412" s="239">
        <f>'[1]Nastavení cen'!$H$17</f>
        <v>390</v>
      </c>
      <c r="AX2412" s="240"/>
    </row>
    <row r="2413" spans="1:50" ht="17.25" hidden="1" customHeight="1" x14ac:dyDescent="0.3">
      <c r="A2413" s="213"/>
      <c r="B2413" s="214"/>
      <c r="C2413" s="215"/>
      <c r="D2413" s="186"/>
      <c r="E2413" s="184"/>
      <c r="F2413" s="185"/>
      <c r="G2413" s="186"/>
      <c r="H2413" s="186"/>
      <c r="I2413" s="187"/>
      <c r="J2413" s="188"/>
      <c r="K2413" s="216"/>
      <c r="L2413" s="186"/>
      <c r="M2413" s="186"/>
      <c r="N2413" s="187"/>
      <c r="O2413" s="191"/>
      <c r="P2413" s="488" t="s">
        <v>2383</v>
      </c>
      <c r="Q2413" s="218"/>
      <c r="R2413" s="219">
        <f t="shared" si="828"/>
        <v>0</v>
      </c>
      <c r="S2413" s="219">
        <f t="shared" si="829"/>
        <v>7</v>
      </c>
      <c r="T2413" s="195"/>
      <c r="U2413" s="196">
        <v>2</v>
      </c>
      <c r="V2413" s="89">
        <f t="shared" si="824"/>
        <v>0</v>
      </c>
      <c r="W2413" s="220" t="s">
        <v>2498</v>
      </c>
      <c r="X2413" s="221" t="s">
        <v>2512</v>
      </c>
      <c r="Y2413" s="222" t="s">
        <v>2513</v>
      </c>
      <c r="Z2413" s="199"/>
      <c r="AA2413" s="218"/>
      <c r="AB2413" s="223">
        <v>0</v>
      </c>
      <c r="AC2413" s="224" t="s">
        <v>146</v>
      </c>
      <c r="AD2413" s="225">
        <f t="shared" si="830"/>
        <v>228</v>
      </c>
      <c r="AE2413" s="226">
        <f>CEILING(AD2413+AD2413*'[1]Nastavení cen'!$J$17,1)</f>
        <v>333</v>
      </c>
      <c r="AF2413" s="226">
        <f t="shared" si="831"/>
        <v>0</v>
      </c>
      <c r="AG2413" s="241">
        <f>CEILING(AX2413+(AX2413*'[1]Nastavení cen'!$G$17),1)</f>
        <v>330</v>
      </c>
      <c r="AH2413" s="242">
        <f>CEILING(AG2413*'[1]Nastavení cen'!$K$17,1)+AG2413</f>
        <v>429</v>
      </c>
      <c r="AI2413" s="242">
        <f t="shared" ref="AI2413:AI2416" si="958">(AB2413*AH2413)</f>
        <v>0</v>
      </c>
      <c r="AJ2413" s="228">
        <f t="shared" si="832"/>
        <v>762</v>
      </c>
      <c r="AK2413" s="218"/>
      <c r="AL2413" s="229">
        <f t="shared" si="833"/>
        <v>0</v>
      </c>
      <c r="AM2413" s="204"/>
      <c r="AN2413" s="230">
        <v>1.3</v>
      </c>
      <c r="AO2413" s="231">
        <f t="shared" ref="AO2413:AO2416" si="959">AB2413*AN2413</f>
        <v>0</v>
      </c>
      <c r="AP2413" s="232">
        <v>0.05</v>
      </c>
      <c r="AQ2413" s="233" t="s">
        <v>41</v>
      </c>
      <c r="AR2413" s="234">
        <f t="shared" ref="AR2413:AR2416" si="960">AO2413*AP2413</f>
        <v>0</v>
      </c>
      <c r="AS2413" s="235"/>
      <c r="AT2413" s="236"/>
      <c r="AU2413" s="237"/>
      <c r="AV2413" s="238">
        <v>35</v>
      </c>
      <c r="AW2413" s="239">
        <f>'[1]Nastavení cen'!$H$17</f>
        <v>390</v>
      </c>
      <c r="AX2413" s="240">
        <v>330</v>
      </c>
    </row>
    <row r="2414" spans="1:50" ht="17.25" hidden="1" customHeight="1" x14ac:dyDescent="0.3">
      <c r="A2414" s="213"/>
      <c r="B2414" s="214"/>
      <c r="C2414" s="215"/>
      <c r="D2414" s="186"/>
      <c r="E2414" s="184"/>
      <c r="F2414" s="185"/>
      <c r="G2414" s="186"/>
      <c r="H2414" s="186"/>
      <c r="I2414" s="187"/>
      <c r="J2414" s="188"/>
      <c r="K2414" s="216"/>
      <c r="L2414" s="186"/>
      <c r="M2414" s="186"/>
      <c r="N2414" s="187"/>
      <c r="O2414" s="191"/>
      <c r="P2414" s="488" t="s">
        <v>2383</v>
      </c>
      <c r="Q2414" s="218"/>
      <c r="R2414" s="219">
        <f t="shared" si="828"/>
        <v>0</v>
      </c>
      <c r="S2414" s="219">
        <f t="shared" si="829"/>
        <v>7</v>
      </c>
      <c r="T2414" s="195"/>
      <c r="U2414" s="196">
        <v>5</v>
      </c>
      <c r="V2414" s="89">
        <f t="shared" si="824"/>
        <v>0</v>
      </c>
      <c r="W2414" s="220" t="s">
        <v>2498</v>
      </c>
      <c r="X2414" s="221" t="s">
        <v>2512</v>
      </c>
      <c r="Y2414" s="222" t="s">
        <v>2514</v>
      </c>
      <c r="Z2414" s="199"/>
      <c r="AA2414" s="218"/>
      <c r="AB2414" s="223">
        <v>0</v>
      </c>
      <c r="AC2414" s="224" t="s">
        <v>146</v>
      </c>
      <c r="AD2414" s="225">
        <f t="shared" si="830"/>
        <v>228</v>
      </c>
      <c r="AE2414" s="226">
        <f>CEILING(AD2414+AD2414*'[1]Nastavení cen'!$J$17,1)</f>
        <v>333</v>
      </c>
      <c r="AF2414" s="226">
        <f t="shared" si="831"/>
        <v>0</v>
      </c>
      <c r="AG2414" s="227">
        <f>CEILING(AX2414+(AX2414*'[1]Nastavení cen'!$G$17),1)</f>
        <v>330</v>
      </c>
      <c r="AH2414" s="227">
        <f>CEILING(AG2414*'[1]Nastavení cen'!$K$17,1)+AG2414</f>
        <v>429</v>
      </c>
      <c r="AI2414" s="227">
        <f t="shared" si="958"/>
        <v>0</v>
      </c>
      <c r="AJ2414" s="228">
        <f t="shared" si="832"/>
        <v>762</v>
      </c>
      <c r="AK2414" s="218"/>
      <c r="AL2414" s="229">
        <f t="shared" si="833"/>
        <v>0</v>
      </c>
      <c r="AM2414" s="204"/>
      <c r="AN2414" s="230">
        <v>1.3</v>
      </c>
      <c r="AO2414" s="231">
        <f t="shared" si="959"/>
        <v>0</v>
      </c>
      <c r="AP2414" s="232">
        <v>0.05</v>
      </c>
      <c r="AQ2414" s="233" t="s">
        <v>41</v>
      </c>
      <c r="AR2414" s="234">
        <f t="shared" si="960"/>
        <v>0</v>
      </c>
      <c r="AS2414" s="235"/>
      <c r="AT2414" s="236"/>
      <c r="AU2414" s="237"/>
      <c r="AV2414" s="238">
        <v>35</v>
      </c>
      <c r="AW2414" s="239">
        <f>'[1]Nastavení cen'!$H$17</f>
        <v>390</v>
      </c>
      <c r="AX2414" s="240">
        <v>330</v>
      </c>
    </row>
    <row r="2415" spans="1:50" ht="17.25" hidden="1" customHeight="1" x14ac:dyDescent="0.3">
      <c r="A2415" s="213"/>
      <c r="B2415" s="214"/>
      <c r="C2415" s="215"/>
      <c r="D2415" s="186"/>
      <c r="E2415" s="184"/>
      <c r="F2415" s="185"/>
      <c r="G2415" s="186"/>
      <c r="H2415" s="186"/>
      <c r="I2415" s="187"/>
      <c r="J2415" s="188"/>
      <c r="K2415" s="216"/>
      <c r="L2415" s="186"/>
      <c r="M2415" s="186"/>
      <c r="N2415" s="187"/>
      <c r="O2415" s="191"/>
      <c r="P2415" s="488" t="s">
        <v>2383</v>
      </c>
      <c r="Q2415" s="218"/>
      <c r="R2415" s="219">
        <f t="shared" si="828"/>
        <v>0</v>
      </c>
      <c r="S2415" s="219">
        <f t="shared" si="829"/>
        <v>7</v>
      </c>
      <c r="T2415" s="195"/>
      <c r="U2415" s="196">
        <v>2</v>
      </c>
      <c r="V2415" s="89">
        <f t="shared" si="824"/>
        <v>0</v>
      </c>
      <c r="W2415" s="220" t="s">
        <v>2498</v>
      </c>
      <c r="X2415" s="221" t="s">
        <v>2512</v>
      </c>
      <c r="Y2415" s="222" t="s">
        <v>2515</v>
      </c>
      <c r="Z2415" s="199"/>
      <c r="AA2415" s="218"/>
      <c r="AB2415" s="223">
        <v>0</v>
      </c>
      <c r="AC2415" s="224" t="s">
        <v>146</v>
      </c>
      <c r="AD2415" s="225">
        <f t="shared" si="830"/>
        <v>228</v>
      </c>
      <c r="AE2415" s="226">
        <f>CEILING(AD2415+AD2415*'[1]Nastavení cen'!$J$17,1)</f>
        <v>333</v>
      </c>
      <c r="AF2415" s="226">
        <f t="shared" si="831"/>
        <v>0</v>
      </c>
      <c r="AG2415" s="241">
        <f>CEILING(AX2415+(AX2415*'[1]Nastavení cen'!$G$17),1)</f>
        <v>330</v>
      </c>
      <c r="AH2415" s="242">
        <f>CEILING(AG2415*'[1]Nastavení cen'!$K$17,1)+AG2415</f>
        <v>429</v>
      </c>
      <c r="AI2415" s="242">
        <f t="shared" si="958"/>
        <v>0</v>
      </c>
      <c r="AJ2415" s="228">
        <f t="shared" si="832"/>
        <v>762</v>
      </c>
      <c r="AK2415" s="218"/>
      <c r="AL2415" s="229">
        <f t="shared" si="833"/>
        <v>0</v>
      </c>
      <c r="AM2415" s="204"/>
      <c r="AN2415" s="230">
        <v>1.5</v>
      </c>
      <c r="AO2415" s="231">
        <f t="shared" si="959"/>
        <v>0</v>
      </c>
      <c r="AP2415" s="232">
        <v>0.05</v>
      </c>
      <c r="AQ2415" s="233" t="s">
        <v>41</v>
      </c>
      <c r="AR2415" s="234">
        <f t="shared" si="960"/>
        <v>0</v>
      </c>
      <c r="AS2415" s="235"/>
      <c r="AT2415" s="236"/>
      <c r="AU2415" s="237"/>
      <c r="AV2415" s="238">
        <v>35</v>
      </c>
      <c r="AW2415" s="239">
        <f>'[1]Nastavení cen'!$H$17</f>
        <v>390</v>
      </c>
      <c r="AX2415" s="240">
        <v>330</v>
      </c>
    </row>
    <row r="2416" spans="1:50" ht="17.25" hidden="1" customHeight="1" x14ac:dyDescent="0.3">
      <c r="A2416" s="213"/>
      <c r="B2416" s="214"/>
      <c r="C2416" s="215"/>
      <c r="D2416" s="186"/>
      <c r="E2416" s="184"/>
      <c r="F2416" s="185"/>
      <c r="G2416" s="186"/>
      <c r="H2416" s="186"/>
      <c r="I2416" s="187"/>
      <c r="J2416" s="188"/>
      <c r="K2416" s="216"/>
      <c r="L2416" s="186"/>
      <c r="M2416" s="186"/>
      <c r="N2416" s="187"/>
      <c r="O2416" s="191"/>
      <c r="P2416" s="488" t="s">
        <v>2383</v>
      </c>
      <c r="Q2416" s="218"/>
      <c r="R2416" s="219">
        <f t="shared" si="828"/>
        <v>0</v>
      </c>
      <c r="S2416" s="219">
        <f t="shared" si="829"/>
        <v>7</v>
      </c>
      <c r="T2416" s="195"/>
      <c r="U2416" s="196">
        <v>5</v>
      </c>
      <c r="V2416" s="89">
        <f t="shared" si="824"/>
        <v>0</v>
      </c>
      <c r="W2416" s="220" t="s">
        <v>2498</v>
      </c>
      <c r="X2416" s="221" t="s">
        <v>2512</v>
      </c>
      <c r="Y2416" s="222" t="s">
        <v>2516</v>
      </c>
      <c r="Z2416" s="199"/>
      <c r="AA2416" s="218"/>
      <c r="AB2416" s="223">
        <v>0</v>
      </c>
      <c r="AC2416" s="224" t="s">
        <v>146</v>
      </c>
      <c r="AD2416" s="225">
        <f t="shared" si="830"/>
        <v>228</v>
      </c>
      <c r="AE2416" s="226">
        <f>CEILING(AD2416+AD2416*'[1]Nastavení cen'!$J$17,1)</f>
        <v>333</v>
      </c>
      <c r="AF2416" s="226">
        <f t="shared" si="831"/>
        <v>0</v>
      </c>
      <c r="AG2416" s="227">
        <f>CEILING(AX2416+(AX2416*'[1]Nastavení cen'!$G$17),1)</f>
        <v>330</v>
      </c>
      <c r="AH2416" s="227">
        <f>CEILING(AG2416*'[1]Nastavení cen'!$K$17,1)+AG2416</f>
        <v>429</v>
      </c>
      <c r="AI2416" s="227">
        <f t="shared" si="958"/>
        <v>0</v>
      </c>
      <c r="AJ2416" s="228">
        <f t="shared" si="832"/>
        <v>762</v>
      </c>
      <c r="AK2416" s="218"/>
      <c r="AL2416" s="229">
        <f t="shared" si="833"/>
        <v>0</v>
      </c>
      <c r="AM2416" s="204"/>
      <c r="AN2416" s="230">
        <v>1.5</v>
      </c>
      <c r="AO2416" s="231">
        <f t="shared" si="959"/>
        <v>0</v>
      </c>
      <c r="AP2416" s="232">
        <v>0.05</v>
      </c>
      <c r="AQ2416" s="233" t="s">
        <v>41</v>
      </c>
      <c r="AR2416" s="234">
        <f t="shared" si="960"/>
        <v>0</v>
      </c>
      <c r="AS2416" s="235"/>
      <c r="AT2416" s="236"/>
      <c r="AU2416" s="237"/>
      <c r="AV2416" s="238">
        <v>35</v>
      </c>
      <c r="AW2416" s="239">
        <f>'[1]Nastavení cen'!$H$17</f>
        <v>390</v>
      </c>
      <c r="AX2416" s="240">
        <v>330</v>
      </c>
    </row>
    <row r="2417" spans="1:50" ht="17.25" hidden="1" customHeight="1" x14ac:dyDescent="0.3">
      <c r="A2417" s="213"/>
      <c r="B2417" s="214"/>
      <c r="C2417" s="215"/>
      <c r="D2417" s="186"/>
      <c r="E2417" s="184"/>
      <c r="F2417" s="185"/>
      <c r="G2417" s="186"/>
      <c r="H2417" s="186"/>
      <c r="I2417" s="187"/>
      <c r="J2417" s="188"/>
      <c r="K2417" s="216"/>
      <c r="L2417" s="186"/>
      <c r="M2417" s="186"/>
      <c r="N2417" s="187"/>
      <c r="O2417" s="191"/>
      <c r="P2417" s="488" t="s">
        <v>2383</v>
      </c>
      <c r="Q2417" s="218"/>
      <c r="R2417" s="219">
        <f t="shared" si="828"/>
        <v>0</v>
      </c>
      <c r="S2417" s="219">
        <f t="shared" si="829"/>
        <v>7</v>
      </c>
      <c r="T2417" s="195"/>
      <c r="U2417" s="196">
        <v>4</v>
      </c>
      <c r="V2417" s="89">
        <f t="shared" si="824"/>
        <v>0</v>
      </c>
      <c r="W2417" s="220" t="s">
        <v>2498</v>
      </c>
      <c r="X2417" s="221" t="s">
        <v>2512</v>
      </c>
      <c r="Y2417" s="222" t="s">
        <v>43</v>
      </c>
      <c r="Z2417" s="199"/>
      <c r="AA2417" s="218"/>
      <c r="AB2417" s="223">
        <v>0</v>
      </c>
      <c r="AC2417" s="224" t="s">
        <v>146</v>
      </c>
      <c r="AD2417" s="225">
        <f t="shared" si="830"/>
        <v>228</v>
      </c>
      <c r="AE2417" s="226">
        <f>CEILING(AD2417+AD2417*'[1]Nastavení cen'!$J$17,1)</f>
        <v>333</v>
      </c>
      <c r="AF2417" s="226">
        <f t="shared" si="831"/>
        <v>0</v>
      </c>
      <c r="AG2417" s="241"/>
      <c r="AH2417" s="242"/>
      <c r="AI2417" s="242"/>
      <c r="AJ2417" s="228">
        <f t="shared" si="832"/>
        <v>333</v>
      </c>
      <c r="AK2417" s="218"/>
      <c r="AL2417" s="229">
        <f t="shared" si="833"/>
        <v>0</v>
      </c>
      <c r="AM2417" s="204"/>
      <c r="AN2417" s="230" t="s">
        <v>41</v>
      </c>
      <c r="AO2417" s="231" t="s">
        <v>41</v>
      </c>
      <c r="AP2417" s="245" t="s">
        <v>41</v>
      </c>
      <c r="AQ2417" s="233" t="s">
        <v>41</v>
      </c>
      <c r="AR2417" s="234" t="s">
        <v>41</v>
      </c>
      <c r="AS2417" s="235"/>
      <c r="AT2417" s="236"/>
      <c r="AU2417" s="237"/>
      <c r="AV2417" s="238">
        <v>35</v>
      </c>
      <c r="AW2417" s="239">
        <f>'[1]Nastavení cen'!$H$17</f>
        <v>390</v>
      </c>
      <c r="AX2417" s="240"/>
    </row>
    <row r="2418" spans="1:50" ht="17.25" hidden="1" customHeight="1" x14ac:dyDescent="0.3">
      <c r="A2418" s="213"/>
      <c r="B2418" s="214"/>
      <c r="C2418" s="215"/>
      <c r="D2418" s="186"/>
      <c r="E2418" s="184"/>
      <c r="F2418" s="185"/>
      <c r="G2418" s="186"/>
      <c r="H2418" s="186"/>
      <c r="I2418" s="187"/>
      <c r="J2418" s="188"/>
      <c r="K2418" s="216"/>
      <c r="L2418" s="186"/>
      <c r="M2418" s="186"/>
      <c r="N2418" s="187"/>
      <c r="O2418" s="191"/>
      <c r="P2418" s="488" t="s">
        <v>2383</v>
      </c>
      <c r="Q2418" s="218"/>
      <c r="R2418" s="219">
        <f t="shared" si="828"/>
        <v>0</v>
      </c>
      <c r="S2418" s="219">
        <f t="shared" si="829"/>
        <v>7</v>
      </c>
      <c r="T2418" s="195"/>
      <c r="U2418" s="196">
        <v>2</v>
      </c>
      <c r="V2418" s="89">
        <f t="shared" si="824"/>
        <v>0</v>
      </c>
      <c r="W2418" s="220" t="s">
        <v>2498</v>
      </c>
      <c r="X2418" s="221" t="s">
        <v>2517</v>
      </c>
      <c r="Y2418" s="222" t="s">
        <v>2518</v>
      </c>
      <c r="Z2418" s="199"/>
      <c r="AA2418" s="218"/>
      <c r="AB2418" s="223">
        <v>0</v>
      </c>
      <c r="AC2418" s="224" t="s">
        <v>146</v>
      </c>
      <c r="AD2418" s="225">
        <f t="shared" si="830"/>
        <v>228</v>
      </c>
      <c r="AE2418" s="226">
        <f>CEILING(AD2418+AD2418*'[1]Nastavení cen'!$J$17,1)</f>
        <v>333</v>
      </c>
      <c r="AF2418" s="226">
        <f t="shared" si="831"/>
        <v>0</v>
      </c>
      <c r="AG2418" s="241">
        <f>CEILING(AX2418+(AX2418*'[1]Nastavení cen'!$G$17),1)</f>
        <v>550</v>
      </c>
      <c r="AH2418" s="242">
        <f>CEILING(AG2418*'[1]Nastavení cen'!$K$17,1)+AG2418</f>
        <v>715</v>
      </c>
      <c r="AI2418" s="242">
        <f t="shared" ref="AI2418:AI2419" si="961">(AB2418*AH2418)</f>
        <v>0</v>
      </c>
      <c r="AJ2418" s="228">
        <f t="shared" si="832"/>
        <v>1048</v>
      </c>
      <c r="AK2418" s="218"/>
      <c r="AL2418" s="229">
        <f t="shared" si="833"/>
        <v>0</v>
      </c>
      <c r="AM2418" s="204"/>
      <c r="AN2418" s="230">
        <v>1.3</v>
      </c>
      <c r="AO2418" s="231">
        <f t="shared" ref="AO2418:AO2419" si="962">AB2418*AN2418</f>
        <v>0</v>
      </c>
      <c r="AP2418" s="232">
        <v>0.05</v>
      </c>
      <c r="AQ2418" s="233" t="s">
        <v>41</v>
      </c>
      <c r="AR2418" s="234">
        <f t="shared" ref="AR2418:AR2419" si="963">AO2418*AP2418</f>
        <v>0</v>
      </c>
      <c r="AS2418" s="235"/>
      <c r="AT2418" s="236"/>
      <c r="AU2418" s="237"/>
      <c r="AV2418" s="238">
        <v>35</v>
      </c>
      <c r="AW2418" s="239">
        <f>'[1]Nastavení cen'!$H$17</f>
        <v>390</v>
      </c>
      <c r="AX2418" s="240">
        <v>550</v>
      </c>
    </row>
    <row r="2419" spans="1:50" ht="17.25" hidden="1" customHeight="1" x14ac:dyDescent="0.3">
      <c r="A2419" s="213"/>
      <c r="B2419" s="214"/>
      <c r="C2419" s="215"/>
      <c r="D2419" s="186"/>
      <c r="E2419" s="184"/>
      <c r="F2419" s="185"/>
      <c r="G2419" s="186"/>
      <c r="H2419" s="186"/>
      <c r="I2419" s="187"/>
      <c r="J2419" s="188"/>
      <c r="K2419" s="216"/>
      <c r="L2419" s="186"/>
      <c r="M2419" s="186"/>
      <c r="N2419" s="187"/>
      <c r="O2419" s="191"/>
      <c r="P2419" s="488" t="s">
        <v>2383</v>
      </c>
      <c r="Q2419" s="218"/>
      <c r="R2419" s="219">
        <f t="shared" si="828"/>
        <v>0</v>
      </c>
      <c r="S2419" s="219">
        <f t="shared" si="829"/>
        <v>7</v>
      </c>
      <c r="T2419" s="195"/>
      <c r="U2419" s="196">
        <v>5</v>
      </c>
      <c r="V2419" s="89">
        <f t="shared" si="824"/>
        <v>0</v>
      </c>
      <c r="W2419" s="220" t="s">
        <v>2498</v>
      </c>
      <c r="X2419" s="221" t="s">
        <v>2517</v>
      </c>
      <c r="Y2419" s="222" t="s">
        <v>2519</v>
      </c>
      <c r="Z2419" s="199"/>
      <c r="AA2419" s="218"/>
      <c r="AB2419" s="223">
        <v>0</v>
      </c>
      <c r="AC2419" s="224" t="s">
        <v>146</v>
      </c>
      <c r="AD2419" s="225">
        <f t="shared" si="830"/>
        <v>228</v>
      </c>
      <c r="AE2419" s="226">
        <f>CEILING(AD2419+AD2419*'[1]Nastavení cen'!$J$17,1)</f>
        <v>333</v>
      </c>
      <c r="AF2419" s="226">
        <f t="shared" si="831"/>
        <v>0</v>
      </c>
      <c r="AG2419" s="227">
        <f>CEILING(AX2419+(AX2419*'[1]Nastavení cen'!$G$17),1)</f>
        <v>550</v>
      </c>
      <c r="AH2419" s="227">
        <f>CEILING(AG2419*'[1]Nastavení cen'!$K$17,1)+AG2419</f>
        <v>715</v>
      </c>
      <c r="AI2419" s="227">
        <f t="shared" si="961"/>
        <v>0</v>
      </c>
      <c r="AJ2419" s="228">
        <f t="shared" si="832"/>
        <v>1048</v>
      </c>
      <c r="AK2419" s="218"/>
      <c r="AL2419" s="229">
        <f t="shared" si="833"/>
        <v>0</v>
      </c>
      <c r="AM2419" s="204"/>
      <c r="AN2419" s="230">
        <v>1.3</v>
      </c>
      <c r="AO2419" s="231">
        <f t="shared" si="962"/>
        <v>0</v>
      </c>
      <c r="AP2419" s="232">
        <v>0.05</v>
      </c>
      <c r="AQ2419" s="233" t="s">
        <v>41</v>
      </c>
      <c r="AR2419" s="234">
        <f t="shared" si="963"/>
        <v>0</v>
      </c>
      <c r="AS2419" s="235"/>
      <c r="AT2419" s="236"/>
      <c r="AU2419" s="237"/>
      <c r="AV2419" s="238">
        <v>35</v>
      </c>
      <c r="AW2419" s="239">
        <f>'[1]Nastavení cen'!$H$17</f>
        <v>390</v>
      </c>
      <c r="AX2419" s="240">
        <v>550</v>
      </c>
    </row>
    <row r="2420" spans="1:50" ht="17.25" hidden="1" customHeight="1" x14ac:dyDescent="0.3">
      <c r="A2420" s="213"/>
      <c r="B2420" s="214"/>
      <c r="C2420" s="215"/>
      <c r="D2420" s="186"/>
      <c r="E2420" s="184"/>
      <c r="F2420" s="185"/>
      <c r="G2420" s="186"/>
      <c r="H2420" s="186"/>
      <c r="I2420" s="187"/>
      <c r="J2420" s="188"/>
      <c r="K2420" s="216"/>
      <c r="L2420" s="186"/>
      <c r="M2420" s="186"/>
      <c r="N2420" s="187"/>
      <c r="O2420" s="191"/>
      <c r="P2420" s="488" t="s">
        <v>2383</v>
      </c>
      <c r="Q2420" s="218"/>
      <c r="R2420" s="219">
        <f t="shared" si="828"/>
        <v>0</v>
      </c>
      <c r="S2420" s="219">
        <f t="shared" si="829"/>
        <v>7</v>
      </c>
      <c r="T2420" s="195"/>
      <c r="U2420" s="196">
        <v>4</v>
      </c>
      <c r="V2420" s="89">
        <f t="shared" si="824"/>
        <v>0</v>
      </c>
      <c r="W2420" s="220" t="s">
        <v>2498</v>
      </c>
      <c r="X2420" s="221" t="s">
        <v>2517</v>
      </c>
      <c r="Y2420" s="222" t="s">
        <v>43</v>
      </c>
      <c r="Z2420" s="199"/>
      <c r="AA2420" s="218"/>
      <c r="AB2420" s="223">
        <v>0</v>
      </c>
      <c r="AC2420" s="224" t="s">
        <v>146</v>
      </c>
      <c r="AD2420" s="225">
        <f t="shared" si="830"/>
        <v>228</v>
      </c>
      <c r="AE2420" s="226">
        <f>CEILING(AD2420+AD2420*'[1]Nastavení cen'!$J$17,1)</f>
        <v>333</v>
      </c>
      <c r="AF2420" s="226">
        <f t="shared" si="831"/>
        <v>0</v>
      </c>
      <c r="AG2420" s="241"/>
      <c r="AH2420" s="242"/>
      <c r="AI2420" s="242"/>
      <c r="AJ2420" s="228">
        <f t="shared" si="832"/>
        <v>333</v>
      </c>
      <c r="AK2420" s="218"/>
      <c r="AL2420" s="229">
        <f t="shared" si="833"/>
        <v>0</v>
      </c>
      <c r="AM2420" s="204"/>
      <c r="AN2420" s="230" t="s">
        <v>41</v>
      </c>
      <c r="AO2420" s="231" t="s">
        <v>41</v>
      </c>
      <c r="AP2420" s="245" t="s">
        <v>41</v>
      </c>
      <c r="AQ2420" s="233" t="s">
        <v>41</v>
      </c>
      <c r="AR2420" s="234" t="s">
        <v>41</v>
      </c>
      <c r="AS2420" s="235"/>
      <c r="AT2420" s="236"/>
      <c r="AU2420" s="237"/>
      <c r="AV2420" s="238">
        <v>35</v>
      </c>
      <c r="AW2420" s="239">
        <f>'[1]Nastavení cen'!$H$17</f>
        <v>390</v>
      </c>
      <c r="AX2420" s="240"/>
    </row>
    <row r="2421" spans="1:50" ht="17.25" hidden="1" customHeight="1" x14ac:dyDescent="0.3">
      <c r="A2421" s="213"/>
      <c r="B2421" s="214"/>
      <c r="C2421" s="215"/>
      <c r="D2421" s="186"/>
      <c r="E2421" s="184"/>
      <c r="F2421" s="185"/>
      <c r="G2421" s="186"/>
      <c r="H2421" s="186"/>
      <c r="I2421" s="187"/>
      <c r="J2421" s="188"/>
      <c r="K2421" s="216"/>
      <c r="L2421" s="186"/>
      <c r="M2421" s="186"/>
      <c r="N2421" s="187"/>
      <c r="O2421" s="191"/>
      <c r="P2421" s="488" t="s">
        <v>2383</v>
      </c>
      <c r="Q2421" s="218"/>
      <c r="R2421" s="219">
        <f t="shared" ref="R2421:R2422" si="964">$R$2427</f>
        <v>0</v>
      </c>
      <c r="S2421" s="219">
        <f t="shared" ref="S2421:S2422" si="965">$S$2427</f>
        <v>7</v>
      </c>
      <c r="T2421" s="195"/>
      <c r="U2421" s="196">
        <v>5</v>
      </c>
      <c r="V2421" s="89">
        <f t="shared" si="824"/>
        <v>0</v>
      </c>
      <c r="W2421" s="220" t="s">
        <v>2520</v>
      </c>
      <c r="X2421" s="221" t="s">
        <v>2521</v>
      </c>
      <c r="Y2421" s="222" t="s">
        <v>2522</v>
      </c>
      <c r="Z2421" s="199"/>
      <c r="AA2421" s="218"/>
      <c r="AB2421" s="223">
        <v>0</v>
      </c>
      <c r="AC2421" s="224" t="s">
        <v>40</v>
      </c>
      <c r="AD2421" s="225">
        <f t="shared" si="830"/>
        <v>306</v>
      </c>
      <c r="AE2421" s="226">
        <f>CEILING(AD2421+AD2421*'[1]Nastavení cen'!$J$17,1)</f>
        <v>447</v>
      </c>
      <c r="AF2421" s="226">
        <f t="shared" si="831"/>
        <v>0</v>
      </c>
      <c r="AG2421" s="227">
        <f>CEILING(AX2421+(AX2421*'[1]Nastavení cen'!$G$17),1)</f>
        <v>400</v>
      </c>
      <c r="AH2421" s="227">
        <f>CEILING(AG2421*'[1]Nastavení cen'!$K$17,1)+AG2421</f>
        <v>520</v>
      </c>
      <c r="AI2421" s="227">
        <f t="shared" ref="AI2421:AI2426" si="966">(AB2421*AH2421)</f>
        <v>0</v>
      </c>
      <c r="AJ2421" s="228">
        <f t="shared" si="832"/>
        <v>967</v>
      </c>
      <c r="AK2421" s="218"/>
      <c r="AL2421" s="229">
        <f t="shared" si="833"/>
        <v>0</v>
      </c>
      <c r="AM2421" s="204"/>
      <c r="AN2421" s="230">
        <v>2</v>
      </c>
      <c r="AO2421" s="231">
        <f t="shared" ref="AO2421:AO2426" si="967">AB2421*AN2421</f>
        <v>0</v>
      </c>
      <c r="AP2421" s="232">
        <v>0.05</v>
      </c>
      <c r="AQ2421" s="233" t="s">
        <v>41</v>
      </c>
      <c r="AR2421" s="234">
        <f t="shared" ref="AR2421:AR2426" si="968">AO2421*AP2421</f>
        <v>0</v>
      </c>
      <c r="AS2421" s="235"/>
      <c r="AT2421" s="236"/>
      <c r="AU2421" s="237"/>
      <c r="AV2421" s="238">
        <v>47</v>
      </c>
      <c r="AW2421" s="239">
        <f>'[1]Nastavení cen'!$H$17</f>
        <v>390</v>
      </c>
      <c r="AX2421" s="240">
        <v>400</v>
      </c>
    </row>
    <row r="2422" spans="1:50" ht="17.25" hidden="1" customHeight="1" x14ac:dyDescent="0.3">
      <c r="A2422" s="213"/>
      <c r="B2422" s="214"/>
      <c r="C2422" s="215"/>
      <c r="D2422" s="186"/>
      <c r="E2422" s="184"/>
      <c r="F2422" s="185"/>
      <c r="G2422" s="186"/>
      <c r="H2422" s="186"/>
      <c r="I2422" s="187"/>
      <c r="J2422" s="188"/>
      <c r="K2422" s="216"/>
      <c r="L2422" s="186"/>
      <c r="M2422" s="186"/>
      <c r="N2422" s="187"/>
      <c r="O2422" s="191"/>
      <c r="P2422" s="488" t="s">
        <v>2383</v>
      </c>
      <c r="Q2422" s="218"/>
      <c r="R2422" s="219">
        <f t="shared" si="964"/>
        <v>0</v>
      </c>
      <c r="S2422" s="219">
        <f t="shared" si="965"/>
        <v>7</v>
      </c>
      <c r="T2422" s="195"/>
      <c r="U2422" s="196">
        <v>5</v>
      </c>
      <c r="V2422" s="89">
        <f t="shared" si="824"/>
        <v>0</v>
      </c>
      <c r="W2422" s="220" t="s">
        <v>2520</v>
      </c>
      <c r="X2422" s="221" t="s">
        <v>2521</v>
      </c>
      <c r="Y2422" s="222" t="s">
        <v>2523</v>
      </c>
      <c r="Z2422" s="199"/>
      <c r="AA2422" s="218"/>
      <c r="AB2422" s="223">
        <v>0</v>
      </c>
      <c r="AC2422" s="224" t="s">
        <v>40</v>
      </c>
      <c r="AD2422" s="225">
        <f t="shared" si="830"/>
        <v>306</v>
      </c>
      <c r="AE2422" s="226">
        <f>CEILING(AD2422+AD2422*'[1]Nastavení cen'!$J$17,1)</f>
        <v>447</v>
      </c>
      <c r="AF2422" s="226">
        <f t="shared" si="831"/>
        <v>0</v>
      </c>
      <c r="AG2422" s="227">
        <f>CEILING(AX2422+(AX2422*'[1]Nastavení cen'!$G$17),1)</f>
        <v>800</v>
      </c>
      <c r="AH2422" s="227">
        <f>CEILING(AG2422*'[1]Nastavení cen'!$K$17,1)+AG2422</f>
        <v>1040</v>
      </c>
      <c r="AI2422" s="227">
        <f t="shared" si="966"/>
        <v>0</v>
      </c>
      <c r="AJ2422" s="228">
        <f t="shared" si="832"/>
        <v>1487</v>
      </c>
      <c r="AK2422" s="218"/>
      <c r="AL2422" s="229">
        <f t="shared" si="833"/>
        <v>0</v>
      </c>
      <c r="AM2422" s="204"/>
      <c r="AN2422" s="230">
        <v>2</v>
      </c>
      <c r="AO2422" s="231">
        <f t="shared" si="967"/>
        <v>0</v>
      </c>
      <c r="AP2422" s="232">
        <v>0.05</v>
      </c>
      <c r="AQ2422" s="233" t="s">
        <v>41</v>
      </c>
      <c r="AR2422" s="234">
        <f t="shared" si="968"/>
        <v>0</v>
      </c>
      <c r="AS2422" s="235"/>
      <c r="AT2422" s="236"/>
      <c r="AU2422" s="237"/>
      <c r="AV2422" s="238">
        <v>47</v>
      </c>
      <c r="AW2422" s="239">
        <f>'[1]Nastavení cen'!$H$17</f>
        <v>390</v>
      </c>
      <c r="AX2422" s="240">
        <v>800</v>
      </c>
    </row>
    <row r="2423" spans="1:50" ht="17.25" hidden="1" customHeight="1" x14ac:dyDescent="0.3">
      <c r="A2423" s="213"/>
      <c r="B2423" s="214"/>
      <c r="C2423" s="215"/>
      <c r="D2423" s="186"/>
      <c r="E2423" s="184"/>
      <c r="F2423" s="185"/>
      <c r="G2423" s="186"/>
      <c r="H2423" s="186"/>
      <c r="I2423" s="187"/>
      <c r="J2423" s="188"/>
      <c r="K2423" s="216"/>
      <c r="L2423" s="186"/>
      <c r="M2423" s="186"/>
      <c r="N2423" s="187"/>
      <c r="O2423" s="191"/>
      <c r="P2423" s="488" t="s">
        <v>2383</v>
      </c>
      <c r="Q2423" s="218"/>
      <c r="R2423" s="219">
        <f t="shared" ref="R2423:R2426" si="969">$R$2281</f>
        <v>0</v>
      </c>
      <c r="S2423" s="219">
        <f t="shared" ref="S2423:S2426" si="970">$S$2281</f>
        <v>7</v>
      </c>
      <c r="T2423" s="195"/>
      <c r="U2423" s="196">
        <v>5</v>
      </c>
      <c r="V2423" s="89">
        <f t="shared" si="824"/>
        <v>0</v>
      </c>
      <c r="W2423" s="220" t="s">
        <v>2520</v>
      </c>
      <c r="X2423" s="221" t="s">
        <v>2524</v>
      </c>
      <c r="Y2423" s="222" t="s">
        <v>2525</v>
      </c>
      <c r="Z2423" s="199"/>
      <c r="AA2423" s="218"/>
      <c r="AB2423" s="223">
        <v>0</v>
      </c>
      <c r="AC2423" s="224" t="s">
        <v>40</v>
      </c>
      <c r="AD2423" s="225">
        <f t="shared" si="830"/>
        <v>384</v>
      </c>
      <c r="AE2423" s="226">
        <f>CEILING(AD2423+AD2423*'[1]Nastavení cen'!$J$17,1)</f>
        <v>561</v>
      </c>
      <c r="AF2423" s="226">
        <f t="shared" si="831"/>
        <v>0</v>
      </c>
      <c r="AG2423" s="227">
        <f>CEILING(AX2423+(AX2423*'[1]Nastavení cen'!$G$17),1)</f>
        <v>2500</v>
      </c>
      <c r="AH2423" s="227">
        <f>CEILING(AG2423*'[1]Nastavení cen'!$K$17,1)+AG2423</f>
        <v>3250</v>
      </c>
      <c r="AI2423" s="227">
        <f t="shared" si="966"/>
        <v>0</v>
      </c>
      <c r="AJ2423" s="228">
        <f t="shared" si="832"/>
        <v>3811</v>
      </c>
      <c r="AK2423" s="218"/>
      <c r="AL2423" s="229">
        <f t="shared" si="833"/>
        <v>0</v>
      </c>
      <c r="AM2423" s="204"/>
      <c r="AN2423" s="230">
        <v>3</v>
      </c>
      <c r="AO2423" s="231">
        <f t="shared" si="967"/>
        <v>0</v>
      </c>
      <c r="AP2423" s="232">
        <v>0.05</v>
      </c>
      <c r="AQ2423" s="233" t="s">
        <v>41</v>
      </c>
      <c r="AR2423" s="234">
        <f t="shared" si="968"/>
        <v>0</v>
      </c>
      <c r="AS2423" s="235"/>
      <c r="AT2423" s="236"/>
      <c r="AU2423" s="237"/>
      <c r="AV2423" s="238">
        <v>59</v>
      </c>
      <c r="AW2423" s="239">
        <f>'[1]Nastavení cen'!$H$17</f>
        <v>390</v>
      </c>
      <c r="AX2423" s="240">
        <v>2500</v>
      </c>
    </row>
    <row r="2424" spans="1:50" ht="17.25" hidden="1" customHeight="1" x14ac:dyDescent="0.3">
      <c r="A2424" s="213"/>
      <c r="B2424" s="214"/>
      <c r="C2424" s="215"/>
      <c r="D2424" s="186"/>
      <c r="E2424" s="184"/>
      <c r="F2424" s="185"/>
      <c r="G2424" s="186"/>
      <c r="H2424" s="186"/>
      <c r="I2424" s="187"/>
      <c r="J2424" s="188"/>
      <c r="K2424" s="216"/>
      <c r="L2424" s="186"/>
      <c r="M2424" s="186"/>
      <c r="N2424" s="187"/>
      <c r="O2424" s="191"/>
      <c r="P2424" s="488" t="s">
        <v>2383</v>
      </c>
      <c r="Q2424" s="218"/>
      <c r="R2424" s="219">
        <f t="shared" si="969"/>
        <v>0</v>
      </c>
      <c r="S2424" s="219">
        <f t="shared" si="970"/>
        <v>7</v>
      </c>
      <c r="T2424" s="195"/>
      <c r="U2424" s="196">
        <v>5</v>
      </c>
      <c r="V2424" s="89">
        <f t="shared" si="824"/>
        <v>0</v>
      </c>
      <c r="W2424" s="220" t="s">
        <v>2520</v>
      </c>
      <c r="X2424" s="221" t="s">
        <v>2524</v>
      </c>
      <c r="Y2424" s="222" t="s">
        <v>2526</v>
      </c>
      <c r="Z2424" s="199"/>
      <c r="AA2424" s="218"/>
      <c r="AB2424" s="223">
        <v>0</v>
      </c>
      <c r="AC2424" s="224" t="s">
        <v>40</v>
      </c>
      <c r="AD2424" s="225">
        <f t="shared" si="830"/>
        <v>384</v>
      </c>
      <c r="AE2424" s="226">
        <f>CEILING(AD2424+AD2424*'[1]Nastavení cen'!$J$17,1)</f>
        <v>561</v>
      </c>
      <c r="AF2424" s="226">
        <f t="shared" si="831"/>
        <v>0</v>
      </c>
      <c r="AG2424" s="227">
        <f>CEILING(AX2424+(AX2424*'[1]Nastavení cen'!$G$17),1)</f>
        <v>5000</v>
      </c>
      <c r="AH2424" s="227">
        <f>CEILING(AG2424*'[1]Nastavení cen'!$K$17,1)+AG2424</f>
        <v>6500</v>
      </c>
      <c r="AI2424" s="227">
        <f t="shared" si="966"/>
        <v>0</v>
      </c>
      <c r="AJ2424" s="228">
        <f t="shared" si="832"/>
        <v>7061</v>
      </c>
      <c r="AK2424" s="218"/>
      <c r="AL2424" s="229">
        <f t="shared" si="833"/>
        <v>0</v>
      </c>
      <c r="AM2424" s="204"/>
      <c r="AN2424" s="230">
        <v>3</v>
      </c>
      <c r="AO2424" s="231">
        <f t="shared" si="967"/>
        <v>0</v>
      </c>
      <c r="AP2424" s="232">
        <v>0.05</v>
      </c>
      <c r="AQ2424" s="233" t="s">
        <v>41</v>
      </c>
      <c r="AR2424" s="234">
        <f t="shared" si="968"/>
        <v>0</v>
      </c>
      <c r="AS2424" s="235"/>
      <c r="AT2424" s="236"/>
      <c r="AU2424" s="237"/>
      <c r="AV2424" s="238">
        <v>59</v>
      </c>
      <c r="AW2424" s="239">
        <f>'[1]Nastavení cen'!$H$17</f>
        <v>390</v>
      </c>
      <c r="AX2424" s="240">
        <v>5000</v>
      </c>
    </row>
    <row r="2425" spans="1:50" ht="17.25" hidden="1" customHeight="1" x14ac:dyDescent="0.3">
      <c r="A2425" s="213"/>
      <c r="B2425" s="214"/>
      <c r="C2425" s="215"/>
      <c r="D2425" s="186"/>
      <c r="E2425" s="184"/>
      <c r="F2425" s="185"/>
      <c r="G2425" s="186"/>
      <c r="H2425" s="186"/>
      <c r="I2425" s="187"/>
      <c r="J2425" s="188"/>
      <c r="K2425" s="216"/>
      <c r="L2425" s="186"/>
      <c r="M2425" s="186"/>
      <c r="N2425" s="187"/>
      <c r="O2425" s="191"/>
      <c r="P2425" s="488" t="s">
        <v>2383</v>
      </c>
      <c r="Q2425" s="218"/>
      <c r="R2425" s="219">
        <f t="shared" si="969"/>
        <v>0</v>
      </c>
      <c r="S2425" s="219">
        <f t="shared" si="970"/>
        <v>7</v>
      </c>
      <c r="T2425" s="195"/>
      <c r="U2425" s="196">
        <v>5</v>
      </c>
      <c r="V2425" s="89">
        <f t="shared" si="824"/>
        <v>0</v>
      </c>
      <c r="W2425" s="220" t="s">
        <v>2527</v>
      </c>
      <c r="X2425" s="221" t="s">
        <v>2528</v>
      </c>
      <c r="Y2425" s="222" t="s">
        <v>2529</v>
      </c>
      <c r="Z2425" s="199"/>
      <c r="AA2425" s="218"/>
      <c r="AB2425" s="223">
        <v>0</v>
      </c>
      <c r="AC2425" s="224" t="s">
        <v>40</v>
      </c>
      <c r="AD2425" s="225">
        <f t="shared" si="830"/>
        <v>91</v>
      </c>
      <c r="AE2425" s="226">
        <f>CEILING(AD2425+AD2425*'[1]Nastavení cen'!$J$17,1)</f>
        <v>133</v>
      </c>
      <c r="AF2425" s="226">
        <f t="shared" si="831"/>
        <v>0</v>
      </c>
      <c r="AG2425" s="227">
        <f>CEILING(AX2425+(AX2425*'[1]Nastavení cen'!$G$17),1)</f>
        <v>100</v>
      </c>
      <c r="AH2425" s="227">
        <f>CEILING(AG2425*'[1]Nastavení cen'!$K$17,1)+AG2425</f>
        <v>130</v>
      </c>
      <c r="AI2425" s="227">
        <f t="shared" si="966"/>
        <v>0</v>
      </c>
      <c r="AJ2425" s="228">
        <f t="shared" si="832"/>
        <v>263</v>
      </c>
      <c r="AK2425" s="218"/>
      <c r="AL2425" s="229">
        <f t="shared" si="833"/>
        <v>0</v>
      </c>
      <c r="AM2425" s="204"/>
      <c r="AN2425" s="230">
        <v>0.2</v>
      </c>
      <c r="AO2425" s="231">
        <f t="shared" si="967"/>
        <v>0</v>
      </c>
      <c r="AP2425" s="232">
        <v>0.05</v>
      </c>
      <c r="AQ2425" s="233" t="s">
        <v>41</v>
      </c>
      <c r="AR2425" s="234">
        <f t="shared" si="968"/>
        <v>0</v>
      </c>
      <c r="AS2425" s="235"/>
      <c r="AT2425" s="236"/>
      <c r="AU2425" s="237"/>
      <c r="AV2425" s="238">
        <v>14</v>
      </c>
      <c r="AW2425" s="239">
        <f>'[1]Nastavení cen'!$H$17</f>
        <v>390</v>
      </c>
      <c r="AX2425" s="240">
        <v>100</v>
      </c>
    </row>
    <row r="2426" spans="1:50" ht="17.25" hidden="1" customHeight="1" x14ac:dyDescent="0.3">
      <c r="A2426" s="213"/>
      <c r="B2426" s="214"/>
      <c r="C2426" s="215"/>
      <c r="D2426" s="186"/>
      <c r="E2426" s="184"/>
      <c r="F2426" s="185"/>
      <c r="G2426" s="186"/>
      <c r="H2426" s="186"/>
      <c r="I2426" s="187"/>
      <c r="J2426" s="188"/>
      <c r="K2426" s="216"/>
      <c r="L2426" s="186"/>
      <c r="M2426" s="186"/>
      <c r="N2426" s="187"/>
      <c r="O2426" s="191"/>
      <c r="P2426" s="488" t="s">
        <v>2383</v>
      </c>
      <c r="Q2426" s="218"/>
      <c r="R2426" s="219">
        <f t="shared" si="969"/>
        <v>0</v>
      </c>
      <c r="S2426" s="219">
        <f t="shared" si="970"/>
        <v>7</v>
      </c>
      <c r="T2426" s="195"/>
      <c r="U2426" s="196">
        <v>5</v>
      </c>
      <c r="V2426" s="89">
        <f t="shared" si="824"/>
        <v>0</v>
      </c>
      <c r="W2426" s="220" t="s">
        <v>2527</v>
      </c>
      <c r="X2426" s="221" t="s">
        <v>2530</v>
      </c>
      <c r="Y2426" s="222" t="s">
        <v>2531</v>
      </c>
      <c r="Z2426" s="199"/>
      <c r="AA2426" s="218"/>
      <c r="AB2426" s="223">
        <v>0</v>
      </c>
      <c r="AC2426" s="224" t="s">
        <v>40</v>
      </c>
      <c r="AD2426" s="225">
        <f t="shared" si="830"/>
        <v>137</v>
      </c>
      <c r="AE2426" s="226">
        <f>CEILING(AD2426+AD2426*'[1]Nastavení cen'!$J$17,1)</f>
        <v>201</v>
      </c>
      <c r="AF2426" s="226">
        <f t="shared" si="831"/>
        <v>0</v>
      </c>
      <c r="AG2426" s="227">
        <f>CEILING(AX2426+(AX2426*'[1]Nastavení cen'!$G$17),1)</f>
        <v>250</v>
      </c>
      <c r="AH2426" s="227">
        <f>CEILING(AG2426*'[1]Nastavení cen'!$K$17,1)+AG2426</f>
        <v>325</v>
      </c>
      <c r="AI2426" s="227">
        <f t="shared" si="966"/>
        <v>0</v>
      </c>
      <c r="AJ2426" s="228">
        <f t="shared" si="832"/>
        <v>526</v>
      </c>
      <c r="AK2426" s="218"/>
      <c r="AL2426" s="229">
        <f t="shared" si="833"/>
        <v>0</v>
      </c>
      <c r="AM2426" s="204"/>
      <c r="AN2426" s="230">
        <v>0.4</v>
      </c>
      <c r="AO2426" s="231">
        <f t="shared" si="967"/>
        <v>0</v>
      </c>
      <c r="AP2426" s="232">
        <v>0.05</v>
      </c>
      <c r="AQ2426" s="233" t="s">
        <v>41</v>
      </c>
      <c r="AR2426" s="234">
        <f t="shared" si="968"/>
        <v>0</v>
      </c>
      <c r="AS2426" s="235"/>
      <c r="AT2426" s="236"/>
      <c r="AU2426" s="237"/>
      <c r="AV2426" s="238">
        <v>21</v>
      </c>
      <c r="AW2426" s="239">
        <f>'[1]Nastavení cen'!$H$17</f>
        <v>390</v>
      </c>
      <c r="AX2426" s="240">
        <v>250</v>
      </c>
    </row>
    <row r="2427" spans="1:50" ht="17.25" hidden="1" customHeight="1" x14ac:dyDescent="0.3">
      <c r="A2427" s="180"/>
      <c r="B2427" s="181"/>
      <c r="C2427" s="215"/>
      <c r="D2427" s="186"/>
      <c r="E2427" s="184"/>
      <c r="F2427" s="185"/>
      <c r="G2427" s="186"/>
      <c r="H2427" s="186"/>
      <c r="I2427" s="187"/>
      <c r="J2427" s="188"/>
      <c r="K2427" s="216"/>
      <c r="L2427" s="186"/>
      <c r="M2427" s="186"/>
      <c r="N2427" s="187"/>
      <c r="O2427" s="191"/>
      <c r="P2427" s="488" t="s">
        <v>2383</v>
      </c>
      <c r="Q2427" s="218"/>
      <c r="R2427" s="219">
        <f>[1]Harmonogram!N186</f>
        <v>0</v>
      </c>
      <c r="S2427" s="219">
        <f>[1]Harmonogram!O186</f>
        <v>7</v>
      </c>
      <c r="T2427" s="195" t="s">
        <v>36</v>
      </c>
      <c r="U2427" s="196">
        <v>0</v>
      </c>
      <c r="V2427" s="89">
        <f t="shared" si="824"/>
        <v>0</v>
      </c>
      <c r="W2427" s="197"/>
      <c r="X2427" s="198" t="str">
        <f>[1]Harmonogram!K186</f>
        <v>vzduchotechnici - kompletace</v>
      </c>
      <c r="Y2427" s="199"/>
      <c r="Z2427" s="199"/>
      <c r="AA2427" s="200"/>
      <c r="AB2427" s="202"/>
      <c r="AC2427" s="202"/>
      <c r="AD2427" s="202"/>
      <c r="AE2427" s="202"/>
      <c r="AF2427" s="202"/>
      <c r="AG2427" s="202"/>
      <c r="AH2427" s="202"/>
      <c r="AI2427" s="202"/>
      <c r="AJ2427" s="202"/>
      <c r="AK2427" s="202"/>
      <c r="AL2427" s="333"/>
      <c r="AM2427" s="204"/>
      <c r="AN2427" s="205"/>
      <c r="AO2427" s="385"/>
      <c r="AP2427" s="232"/>
      <c r="AQ2427" s="233"/>
      <c r="AR2427" s="234"/>
      <c r="AS2427" s="386"/>
      <c r="AT2427" s="387"/>
      <c r="AU2427" s="388"/>
      <c r="AV2427" s="389"/>
      <c r="AW2427" s="389"/>
      <c r="AX2427" s="389"/>
    </row>
    <row r="2428" spans="1:50" ht="17.25" hidden="1" customHeight="1" x14ac:dyDescent="0.3">
      <c r="A2428" s="213"/>
      <c r="B2428" s="214"/>
      <c r="C2428" s="215"/>
      <c r="D2428" s="186"/>
      <c r="E2428" s="184"/>
      <c r="F2428" s="185"/>
      <c r="G2428" s="186"/>
      <c r="H2428" s="186"/>
      <c r="I2428" s="187"/>
      <c r="J2428" s="188"/>
      <c r="K2428" s="216"/>
      <c r="L2428" s="186"/>
      <c r="M2428" s="186"/>
      <c r="N2428" s="187"/>
      <c r="O2428" s="191"/>
      <c r="P2428" s="488" t="s">
        <v>2383</v>
      </c>
      <c r="Q2428" s="218"/>
      <c r="R2428" s="219">
        <f t="shared" ref="R2428:R2440" si="971">$R$2427</f>
        <v>0</v>
      </c>
      <c r="S2428" s="219">
        <f t="shared" ref="S2428:S2440" si="972">$S$2427</f>
        <v>7</v>
      </c>
      <c r="T2428" s="195"/>
      <c r="U2428" s="196">
        <v>5</v>
      </c>
      <c r="V2428" s="89">
        <f t="shared" si="824"/>
        <v>0</v>
      </c>
      <c r="W2428" s="220" t="s">
        <v>2532</v>
      </c>
      <c r="X2428" s="221" t="s">
        <v>2533</v>
      </c>
      <c r="Y2428" s="222" t="s">
        <v>2534</v>
      </c>
      <c r="Z2428" s="199"/>
      <c r="AA2428" s="218"/>
      <c r="AB2428" s="223">
        <v>0</v>
      </c>
      <c r="AC2428" s="224" t="s">
        <v>40</v>
      </c>
      <c r="AD2428" s="225">
        <f t="shared" ref="AD2428:AD2435" si="973">ROUND(AV2428*(AW2428/60),0)</f>
        <v>156</v>
      </c>
      <c r="AE2428" s="226">
        <f>CEILING(AD2428+AD2428*'[1]Nastavení cen'!$J$17,1)</f>
        <v>228</v>
      </c>
      <c r="AF2428" s="226">
        <f t="shared" ref="AF2428:AF2435" si="974">(AB2428*AE2428)</f>
        <v>0</v>
      </c>
      <c r="AG2428" s="227">
        <f>CEILING(AX2428+(AX2428*'[1]Nastavení cen'!$G$17),1)</f>
        <v>150</v>
      </c>
      <c r="AH2428" s="227">
        <f>CEILING(AG2428*'[1]Nastavení cen'!$K$17,1)+AG2428</f>
        <v>195</v>
      </c>
      <c r="AI2428" s="227">
        <f t="shared" ref="AI2428:AI2431" si="975">(AB2428*AH2428)</f>
        <v>0</v>
      </c>
      <c r="AJ2428" s="228">
        <f t="shared" ref="AJ2428:AJ2440" si="976">AE2428+AH2428</f>
        <v>423</v>
      </c>
      <c r="AK2428" s="218"/>
      <c r="AL2428" s="229">
        <f t="shared" ref="AL2428:AL2440" si="977">AF2428+AI2428</f>
        <v>0</v>
      </c>
      <c r="AM2428" s="204"/>
      <c r="AN2428" s="230">
        <v>0.3</v>
      </c>
      <c r="AO2428" s="231">
        <f t="shared" ref="AO2428:AO2431" si="978">AB2428*AN2428</f>
        <v>0</v>
      </c>
      <c r="AP2428" s="232">
        <v>0.05</v>
      </c>
      <c r="AQ2428" s="233" t="s">
        <v>41</v>
      </c>
      <c r="AR2428" s="234">
        <f t="shared" ref="AR2428:AR2431" si="979">AO2428*AP2428</f>
        <v>0</v>
      </c>
      <c r="AS2428" s="235"/>
      <c r="AT2428" s="236"/>
      <c r="AU2428" s="237"/>
      <c r="AV2428" s="238">
        <v>24</v>
      </c>
      <c r="AW2428" s="239">
        <f>'[1]Nastavení cen'!$H$17</f>
        <v>390</v>
      </c>
      <c r="AX2428" s="240">
        <v>150</v>
      </c>
    </row>
    <row r="2429" spans="1:50" ht="17.25" hidden="1" customHeight="1" x14ac:dyDescent="0.3">
      <c r="A2429" s="213"/>
      <c r="B2429" s="214"/>
      <c r="C2429" s="215"/>
      <c r="D2429" s="186"/>
      <c r="E2429" s="184"/>
      <c r="F2429" s="185"/>
      <c r="G2429" s="186"/>
      <c r="H2429" s="186"/>
      <c r="I2429" s="187"/>
      <c r="J2429" s="188"/>
      <c r="K2429" s="216"/>
      <c r="L2429" s="186"/>
      <c r="M2429" s="186"/>
      <c r="N2429" s="187"/>
      <c r="O2429" s="191"/>
      <c r="P2429" s="488" t="s">
        <v>2383</v>
      </c>
      <c r="Q2429" s="218"/>
      <c r="R2429" s="219">
        <f t="shared" si="971"/>
        <v>0</v>
      </c>
      <c r="S2429" s="219">
        <f t="shared" si="972"/>
        <v>7</v>
      </c>
      <c r="T2429" s="195"/>
      <c r="U2429" s="196">
        <v>5</v>
      </c>
      <c r="V2429" s="89">
        <f t="shared" si="824"/>
        <v>0</v>
      </c>
      <c r="W2429" s="220" t="s">
        <v>2532</v>
      </c>
      <c r="X2429" s="221" t="s">
        <v>2533</v>
      </c>
      <c r="Y2429" s="222" t="s">
        <v>2535</v>
      </c>
      <c r="Z2429" s="199"/>
      <c r="AA2429" s="218"/>
      <c r="AB2429" s="223">
        <v>0</v>
      </c>
      <c r="AC2429" s="224" t="s">
        <v>40</v>
      </c>
      <c r="AD2429" s="225">
        <f t="shared" si="973"/>
        <v>156</v>
      </c>
      <c r="AE2429" s="226">
        <f>CEILING(AD2429+AD2429*'[1]Nastavení cen'!$J$17,1)</f>
        <v>228</v>
      </c>
      <c r="AF2429" s="226">
        <f t="shared" si="974"/>
        <v>0</v>
      </c>
      <c r="AG2429" s="227">
        <f>CEILING(AX2429+(AX2429*'[1]Nastavení cen'!$G$17),1)</f>
        <v>300</v>
      </c>
      <c r="AH2429" s="227">
        <f>CEILING(AG2429*'[1]Nastavení cen'!$K$17,1)+AG2429</f>
        <v>390</v>
      </c>
      <c r="AI2429" s="227">
        <f t="shared" si="975"/>
        <v>0</v>
      </c>
      <c r="AJ2429" s="228">
        <f t="shared" si="976"/>
        <v>618</v>
      </c>
      <c r="AK2429" s="218"/>
      <c r="AL2429" s="229">
        <f t="shared" si="977"/>
        <v>0</v>
      </c>
      <c r="AM2429" s="204"/>
      <c r="AN2429" s="230">
        <v>0.3</v>
      </c>
      <c r="AO2429" s="231">
        <f t="shared" si="978"/>
        <v>0</v>
      </c>
      <c r="AP2429" s="232">
        <v>0.05</v>
      </c>
      <c r="AQ2429" s="233" t="s">
        <v>41</v>
      </c>
      <c r="AR2429" s="234">
        <f t="shared" si="979"/>
        <v>0</v>
      </c>
      <c r="AS2429" s="235"/>
      <c r="AT2429" s="236"/>
      <c r="AU2429" s="237"/>
      <c r="AV2429" s="238">
        <v>24</v>
      </c>
      <c r="AW2429" s="239">
        <f>'[1]Nastavení cen'!$H$17</f>
        <v>390</v>
      </c>
      <c r="AX2429" s="240">
        <v>300</v>
      </c>
    </row>
    <row r="2430" spans="1:50" ht="17.25" hidden="1" customHeight="1" x14ac:dyDescent="0.3">
      <c r="A2430" s="213"/>
      <c r="B2430" s="214"/>
      <c r="C2430" s="215"/>
      <c r="D2430" s="186"/>
      <c r="E2430" s="184"/>
      <c r="F2430" s="185"/>
      <c r="G2430" s="186"/>
      <c r="H2430" s="186"/>
      <c r="I2430" s="187"/>
      <c r="J2430" s="188"/>
      <c r="K2430" s="216"/>
      <c r="L2430" s="186"/>
      <c r="M2430" s="186"/>
      <c r="N2430" s="187"/>
      <c r="O2430" s="191"/>
      <c r="P2430" s="488" t="s">
        <v>2383</v>
      </c>
      <c r="Q2430" s="218"/>
      <c r="R2430" s="219">
        <f t="shared" si="971"/>
        <v>0</v>
      </c>
      <c r="S2430" s="219">
        <f t="shared" si="972"/>
        <v>7</v>
      </c>
      <c r="T2430" s="195"/>
      <c r="U2430" s="196">
        <v>5</v>
      </c>
      <c r="V2430" s="89">
        <f t="shared" si="824"/>
        <v>0</v>
      </c>
      <c r="W2430" s="220" t="s">
        <v>2536</v>
      </c>
      <c r="X2430" s="221" t="s">
        <v>2537</v>
      </c>
      <c r="Y2430" s="222" t="s">
        <v>2538</v>
      </c>
      <c r="Z2430" s="199"/>
      <c r="AA2430" s="218"/>
      <c r="AB2430" s="223">
        <v>0</v>
      </c>
      <c r="AC2430" s="224" t="s">
        <v>40</v>
      </c>
      <c r="AD2430" s="225">
        <f t="shared" si="973"/>
        <v>156</v>
      </c>
      <c r="AE2430" s="226">
        <f>CEILING(AD2430+AD2430*'[1]Nastavení cen'!$J$17,1)</f>
        <v>228</v>
      </c>
      <c r="AF2430" s="226">
        <f t="shared" si="974"/>
        <v>0</v>
      </c>
      <c r="AG2430" s="227">
        <f>CEILING(AX2430+(AX2430*'[1]Nastavení cen'!$G$17),1)</f>
        <v>200</v>
      </c>
      <c r="AH2430" s="227">
        <f>CEILING(AG2430*'[1]Nastavení cen'!$K$17,1)+AG2430</f>
        <v>260</v>
      </c>
      <c r="AI2430" s="489">
        <f t="shared" si="975"/>
        <v>0</v>
      </c>
      <c r="AJ2430" s="228">
        <f t="shared" si="976"/>
        <v>488</v>
      </c>
      <c r="AK2430" s="218"/>
      <c r="AL2430" s="229">
        <f t="shared" si="977"/>
        <v>0</v>
      </c>
      <c r="AM2430" s="204"/>
      <c r="AN2430" s="230">
        <v>0.3</v>
      </c>
      <c r="AO2430" s="231">
        <f t="shared" si="978"/>
        <v>0</v>
      </c>
      <c r="AP2430" s="232">
        <v>0.05</v>
      </c>
      <c r="AQ2430" s="233" t="s">
        <v>41</v>
      </c>
      <c r="AR2430" s="234">
        <f t="shared" si="979"/>
        <v>0</v>
      </c>
      <c r="AS2430" s="235"/>
      <c r="AT2430" s="236"/>
      <c r="AU2430" s="237"/>
      <c r="AV2430" s="238">
        <v>24</v>
      </c>
      <c r="AW2430" s="239">
        <f>'[1]Nastavení cen'!$H$17</f>
        <v>390</v>
      </c>
      <c r="AX2430" s="240">
        <v>200</v>
      </c>
    </row>
    <row r="2431" spans="1:50" ht="17.25" hidden="1" customHeight="1" x14ac:dyDescent="0.3">
      <c r="A2431" s="213"/>
      <c r="B2431" s="214"/>
      <c r="C2431" s="215"/>
      <c r="D2431" s="186"/>
      <c r="E2431" s="184"/>
      <c r="F2431" s="185"/>
      <c r="G2431" s="186"/>
      <c r="H2431" s="186"/>
      <c r="I2431" s="187"/>
      <c r="J2431" s="188"/>
      <c r="K2431" s="216"/>
      <c r="L2431" s="186"/>
      <c r="M2431" s="186"/>
      <c r="N2431" s="187"/>
      <c r="O2431" s="191"/>
      <c r="P2431" s="488" t="s">
        <v>2383</v>
      </c>
      <c r="Q2431" s="218"/>
      <c r="R2431" s="219">
        <f t="shared" si="971"/>
        <v>0</v>
      </c>
      <c r="S2431" s="219">
        <f t="shared" si="972"/>
        <v>7</v>
      </c>
      <c r="T2431" s="195"/>
      <c r="U2431" s="196">
        <v>5</v>
      </c>
      <c r="V2431" s="89">
        <f t="shared" si="824"/>
        <v>0</v>
      </c>
      <c r="W2431" s="220" t="s">
        <v>2536</v>
      </c>
      <c r="X2431" s="221" t="s">
        <v>2537</v>
      </c>
      <c r="Y2431" s="222" t="s">
        <v>2539</v>
      </c>
      <c r="Z2431" s="199"/>
      <c r="AA2431" s="218"/>
      <c r="AB2431" s="223">
        <v>0</v>
      </c>
      <c r="AC2431" s="224" t="s">
        <v>40</v>
      </c>
      <c r="AD2431" s="225">
        <f t="shared" si="973"/>
        <v>156</v>
      </c>
      <c r="AE2431" s="226">
        <f>CEILING(AD2431+AD2431*'[1]Nastavení cen'!$J$17,1)</f>
        <v>228</v>
      </c>
      <c r="AF2431" s="226">
        <f t="shared" si="974"/>
        <v>0</v>
      </c>
      <c r="AG2431" s="227">
        <f>CEILING(AX2431+(AX2431*'[1]Nastavení cen'!$G$17),1)</f>
        <v>400</v>
      </c>
      <c r="AH2431" s="227">
        <f>CEILING(AG2431*'[1]Nastavení cen'!$K$17,1)+AG2431</f>
        <v>520</v>
      </c>
      <c r="AI2431" s="489">
        <f t="shared" si="975"/>
        <v>0</v>
      </c>
      <c r="AJ2431" s="228">
        <f t="shared" si="976"/>
        <v>748</v>
      </c>
      <c r="AK2431" s="218"/>
      <c r="AL2431" s="229">
        <f t="shared" si="977"/>
        <v>0</v>
      </c>
      <c r="AM2431" s="204"/>
      <c r="AN2431" s="230">
        <v>0.3</v>
      </c>
      <c r="AO2431" s="231">
        <f t="shared" si="978"/>
        <v>0</v>
      </c>
      <c r="AP2431" s="232">
        <v>0.05</v>
      </c>
      <c r="AQ2431" s="233" t="s">
        <v>41</v>
      </c>
      <c r="AR2431" s="234">
        <f t="shared" si="979"/>
        <v>0</v>
      </c>
      <c r="AS2431" s="235"/>
      <c r="AT2431" s="236"/>
      <c r="AU2431" s="237"/>
      <c r="AV2431" s="238">
        <v>24</v>
      </c>
      <c r="AW2431" s="239">
        <f>'[1]Nastavení cen'!$H$17</f>
        <v>390</v>
      </c>
      <c r="AX2431" s="240">
        <v>400</v>
      </c>
    </row>
    <row r="2432" spans="1:50" ht="17.25" hidden="1" customHeight="1" x14ac:dyDescent="0.3">
      <c r="A2432" s="213"/>
      <c r="B2432" s="214"/>
      <c r="C2432" s="215"/>
      <c r="D2432" s="186"/>
      <c r="E2432" s="184"/>
      <c r="F2432" s="185"/>
      <c r="G2432" s="186"/>
      <c r="H2432" s="186"/>
      <c r="I2432" s="187"/>
      <c r="J2432" s="188"/>
      <c r="K2432" s="216"/>
      <c r="L2432" s="186"/>
      <c r="M2432" s="186"/>
      <c r="N2432" s="187"/>
      <c r="O2432" s="191"/>
      <c r="P2432" s="488" t="s">
        <v>2383</v>
      </c>
      <c r="Q2432" s="218"/>
      <c r="R2432" s="219">
        <f t="shared" si="971"/>
        <v>0</v>
      </c>
      <c r="S2432" s="219">
        <f t="shared" si="972"/>
        <v>7</v>
      </c>
      <c r="T2432" s="195"/>
      <c r="U2432" s="196">
        <v>4</v>
      </c>
      <c r="V2432" s="89">
        <f t="shared" si="824"/>
        <v>0</v>
      </c>
      <c r="W2432" s="220" t="s">
        <v>64</v>
      </c>
      <c r="X2432" s="221" t="s">
        <v>2540</v>
      </c>
      <c r="Y2432" s="222" t="s">
        <v>43</v>
      </c>
      <c r="Z2432" s="199"/>
      <c r="AA2432" s="218"/>
      <c r="AB2432" s="223">
        <v>0</v>
      </c>
      <c r="AC2432" s="224" t="s">
        <v>66</v>
      </c>
      <c r="AD2432" s="225">
        <f t="shared" si="973"/>
        <v>390</v>
      </c>
      <c r="AE2432" s="226">
        <f>CEILING(AD2432+AD2432*'[1]Nastavení cen'!$J$17,1)</f>
        <v>570</v>
      </c>
      <c r="AF2432" s="226">
        <f t="shared" si="974"/>
        <v>0</v>
      </c>
      <c r="AG2432" s="241"/>
      <c r="AH2432" s="242"/>
      <c r="AI2432" s="242"/>
      <c r="AJ2432" s="228">
        <f t="shared" si="976"/>
        <v>570</v>
      </c>
      <c r="AK2432" s="218"/>
      <c r="AL2432" s="229">
        <f t="shared" si="977"/>
        <v>0</v>
      </c>
      <c r="AM2432" s="204"/>
      <c r="AN2432" s="230" t="s">
        <v>41</v>
      </c>
      <c r="AO2432" s="231" t="s">
        <v>41</v>
      </c>
      <c r="AP2432" s="245" t="s">
        <v>41</v>
      </c>
      <c r="AQ2432" s="233" t="s">
        <v>41</v>
      </c>
      <c r="AR2432" s="234" t="s">
        <v>41</v>
      </c>
      <c r="AS2432" s="235"/>
      <c r="AT2432" s="236"/>
      <c r="AU2432" s="237"/>
      <c r="AV2432" s="238">
        <v>60</v>
      </c>
      <c r="AW2432" s="239">
        <f>'[1]Nastavení cen'!$H$17</f>
        <v>390</v>
      </c>
      <c r="AX2432" s="240"/>
    </row>
    <row r="2433" spans="1:50" ht="17.25" hidden="1" customHeight="1" x14ac:dyDescent="0.3">
      <c r="A2433" s="213"/>
      <c r="B2433" s="214"/>
      <c r="C2433" s="215"/>
      <c r="D2433" s="186"/>
      <c r="E2433" s="184"/>
      <c r="F2433" s="185"/>
      <c r="G2433" s="186"/>
      <c r="H2433" s="186"/>
      <c r="I2433" s="187"/>
      <c r="J2433" s="188"/>
      <c r="K2433" s="216"/>
      <c r="L2433" s="186"/>
      <c r="M2433" s="186"/>
      <c r="N2433" s="187"/>
      <c r="O2433" s="191"/>
      <c r="P2433" s="488" t="s">
        <v>2383</v>
      </c>
      <c r="Q2433" s="218"/>
      <c r="R2433" s="219">
        <f t="shared" si="971"/>
        <v>0</v>
      </c>
      <c r="S2433" s="219">
        <f t="shared" si="972"/>
        <v>7</v>
      </c>
      <c r="T2433" s="195"/>
      <c r="U2433" s="196">
        <v>4</v>
      </c>
      <c r="V2433" s="89">
        <f t="shared" si="824"/>
        <v>0</v>
      </c>
      <c r="W2433" s="220" t="s">
        <v>64</v>
      </c>
      <c r="X2433" s="221" t="s">
        <v>2541</v>
      </c>
      <c r="Y2433" s="222" t="s">
        <v>43</v>
      </c>
      <c r="Z2433" s="199"/>
      <c r="AA2433" s="218"/>
      <c r="AB2433" s="223">
        <v>0</v>
      </c>
      <c r="AC2433" s="224" t="s">
        <v>66</v>
      </c>
      <c r="AD2433" s="225">
        <f t="shared" si="973"/>
        <v>390</v>
      </c>
      <c r="AE2433" s="226">
        <f>CEILING(AD2433+AD2433*'[1]Nastavení cen'!$J$17,1)</f>
        <v>570</v>
      </c>
      <c r="AF2433" s="226">
        <f t="shared" si="974"/>
        <v>0</v>
      </c>
      <c r="AG2433" s="241"/>
      <c r="AH2433" s="242"/>
      <c r="AI2433" s="242"/>
      <c r="AJ2433" s="228">
        <f t="shared" si="976"/>
        <v>570</v>
      </c>
      <c r="AK2433" s="218"/>
      <c r="AL2433" s="229">
        <f t="shared" si="977"/>
        <v>0</v>
      </c>
      <c r="AM2433" s="204"/>
      <c r="AN2433" s="230" t="s">
        <v>41</v>
      </c>
      <c r="AO2433" s="231" t="s">
        <v>41</v>
      </c>
      <c r="AP2433" s="245" t="s">
        <v>41</v>
      </c>
      <c r="AQ2433" s="233" t="s">
        <v>41</v>
      </c>
      <c r="AR2433" s="234" t="s">
        <v>41</v>
      </c>
      <c r="AS2433" s="235"/>
      <c r="AT2433" s="236"/>
      <c r="AU2433" s="237"/>
      <c r="AV2433" s="238">
        <v>60</v>
      </c>
      <c r="AW2433" s="239">
        <f>'[1]Nastavení cen'!$H$17</f>
        <v>390</v>
      </c>
      <c r="AX2433" s="240"/>
    </row>
    <row r="2434" spans="1:50" ht="17.25" hidden="1" customHeight="1" x14ac:dyDescent="0.3">
      <c r="A2434" s="213"/>
      <c r="B2434" s="214"/>
      <c r="C2434" s="215"/>
      <c r="D2434" s="186"/>
      <c r="E2434" s="184"/>
      <c r="F2434" s="185"/>
      <c r="G2434" s="186"/>
      <c r="H2434" s="186"/>
      <c r="I2434" s="187"/>
      <c r="J2434" s="188"/>
      <c r="K2434" s="216"/>
      <c r="L2434" s="186"/>
      <c r="M2434" s="186"/>
      <c r="N2434" s="187"/>
      <c r="O2434" s="191"/>
      <c r="P2434" s="488" t="s">
        <v>2383</v>
      </c>
      <c r="Q2434" s="218"/>
      <c r="R2434" s="219">
        <f t="shared" si="971"/>
        <v>0</v>
      </c>
      <c r="S2434" s="219">
        <f t="shared" si="972"/>
        <v>7</v>
      </c>
      <c r="T2434" s="195"/>
      <c r="U2434" s="196">
        <v>4</v>
      </c>
      <c r="V2434" s="89">
        <f t="shared" si="824"/>
        <v>0</v>
      </c>
      <c r="W2434" s="220" t="s">
        <v>64</v>
      </c>
      <c r="X2434" s="221" t="s">
        <v>2542</v>
      </c>
      <c r="Y2434" s="222" t="s">
        <v>43</v>
      </c>
      <c r="Z2434" s="199"/>
      <c r="AA2434" s="218"/>
      <c r="AB2434" s="223">
        <v>0</v>
      </c>
      <c r="AC2434" s="224" t="s">
        <v>66</v>
      </c>
      <c r="AD2434" s="225">
        <f t="shared" si="973"/>
        <v>270</v>
      </c>
      <c r="AE2434" s="226">
        <f>CEILING(AD2434+AD2434*'[1]Nastavení cen'!$J$17,1)</f>
        <v>395</v>
      </c>
      <c r="AF2434" s="226">
        <f t="shared" si="974"/>
        <v>0</v>
      </c>
      <c r="AG2434" s="241"/>
      <c r="AH2434" s="242"/>
      <c r="AI2434" s="242"/>
      <c r="AJ2434" s="228">
        <f t="shared" si="976"/>
        <v>395</v>
      </c>
      <c r="AK2434" s="218"/>
      <c r="AL2434" s="229">
        <f t="shared" si="977"/>
        <v>0</v>
      </c>
      <c r="AM2434" s="204"/>
      <c r="AN2434" s="230" t="s">
        <v>41</v>
      </c>
      <c r="AO2434" s="231" t="s">
        <v>41</v>
      </c>
      <c r="AP2434" s="245" t="s">
        <v>41</v>
      </c>
      <c r="AQ2434" s="233" t="s">
        <v>41</v>
      </c>
      <c r="AR2434" s="234" t="s">
        <v>41</v>
      </c>
      <c r="AS2434" s="235"/>
      <c r="AT2434" s="236"/>
      <c r="AU2434" s="237"/>
      <c r="AV2434" s="238">
        <v>60</v>
      </c>
      <c r="AW2434" s="239">
        <f>'[1]Nastavení cen'!$I$17</f>
        <v>270</v>
      </c>
      <c r="AX2434" s="240"/>
    </row>
    <row r="2435" spans="1:50" ht="17.25" hidden="1" customHeight="1" x14ac:dyDescent="0.3">
      <c r="A2435" s="213"/>
      <c r="B2435" s="214"/>
      <c r="C2435" s="215"/>
      <c r="D2435" s="186"/>
      <c r="E2435" s="184"/>
      <c r="F2435" s="185"/>
      <c r="G2435" s="186"/>
      <c r="H2435" s="186"/>
      <c r="I2435" s="187"/>
      <c r="J2435" s="188"/>
      <c r="K2435" s="216"/>
      <c r="L2435" s="186"/>
      <c r="M2435" s="186"/>
      <c r="N2435" s="187"/>
      <c r="O2435" s="191"/>
      <c r="P2435" s="488" t="s">
        <v>2383</v>
      </c>
      <c r="Q2435" s="218"/>
      <c r="R2435" s="219">
        <f t="shared" si="971"/>
        <v>0</v>
      </c>
      <c r="S2435" s="219">
        <f t="shared" si="972"/>
        <v>7</v>
      </c>
      <c r="T2435" s="195"/>
      <c r="U2435" s="196">
        <v>4</v>
      </c>
      <c r="V2435" s="89">
        <f t="shared" si="824"/>
        <v>0</v>
      </c>
      <c r="W2435" s="220" t="s">
        <v>64</v>
      </c>
      <c r="X2435" s="221" t="s">
        <v>2543</v>
      </c>
      <c r="Y2435" s="222" t="s">
        <v>43</v>
      </c>
      <c r="Z2435" s="199"/>
      <c r="AA2435" s="218"/>
      <c r="AB2435" s="223">
        <v>0</v>
      </c>
      <c r="AC2435" s="224" t="s">
        <v>66</v>
      </c>
      <c r="AD2435" s="225">
        <f t="shared" si="973"/>
        <v>270</v>
      </c>
      <c r="AE2435" s="226">
        <f>CEILING(AD2435+AD2435*'[1]Nastavení cen'!$J$17,1)</f>
        <v>395</v>
      </c>
      <c r="AF2435" s="226">
        <f t="shared" si="974"/>
        <v>0</v>
      </c>
      <c r="AG2435" s="241"/>
      <c r="AH2435" s="242"/>
      <c r="AI2435" s="242"/>
      <c r="AJ2435" s="228">
        <f t="shared" si="976"/>
        <v>395</v>
      </c>
      <c r="AK2435" s="218"/>
      <c r="AL2435" s="229">
        <f t="shared" si="977"/>
        <v>0</v>
      </c>
      <c r="AM2435" s="204"/>
      <c r="AN2435" s="230" t="s">
        <v>41</v>
      </c>
      <c r="AO2435" s="231" t="s">
        <v>41</v>
      </c>
      <c r="AP2435" s="245" t="s">
        <v>41</v>
      </c>
      <c r="AQ2435" s="233" t="s">
        <v>41</v>
      </c>
      <c r="AR2435" s="234" t="s">
        <v>41</v>
      </c>
      <c r="AS2435" s="235"/>
      <c r="AT2435" s="236"/>
      <c r="AU2435" s="237"/>
      <c r="AV2435" s="238">
        <v>60</v>
      </c>
      <c r="AW2435" s="239">
        <f>'[1]Nastavení cen'!$I$17</f>
        <v>270</v>
      </c>
      <c r="AX2435" s="240"/>
    </row>
    <row r="2436" spans="1:50" ht="17.25" hidden="1" customHeight="1" x14ac:dyDescent="0.3">
      <c r="A2436" s="213"/>
      <c r="B2436" s="214"/>
      <c r="C2436" s="215"/>
      <c r="D2436" s="186"/>
      <c r="E2436" s="184"/>
      <c r="F2436" s="185"/>
      <c r="G2436" s="186"/>
      <c r="H2436" s="186"/>
      <c r="I2436" s="187"/>
      <c r="J2436" s="188"/>
      <c r="K2436" s="216"/>
      <c r="L2436" s="186"/>
      <c r="M2436" s="186"/>
      <c r="N2436" s="187"/>
      <c r="O2436" s="191"/>
      <c r="P2436" s="488" t="s">
        <v>2383</v>
      </c>
      <c r="Q2436" s="218"/>
      <c r="R2436" s="219">
        <f t="shared" si="971"/>
        <v>0</v>
      </c>
      <c r="S2436" s="219">
        <f t="shared" si="972"/>
        <v>7</v>
      </c>
      <c r="T2436" s="195"/>
      <c r="U2436" s="196">
        <v>5</v>
      </c>
      <c r="V2436" s="89">
        <f t="shared" si="824"/>
        <v>0</v>
      </c>
      <c r="W2436" s="220" t="s">
        <v>70</v>
      </c>
      <c r="X2436" s="221" t="s">
        <v>71</v>
      </c>
      <c r="Y2436" s="222" t="s">
        <v>2544</v>
      </c>
      <c r="Z2436" s="199"/>
      <c r="AA2436" s="218"/>
      <c r="AB2436" s="223">
        <v>0</v>
      </c>
      <c r="AC2436" s="224" t="s">
        <v>46</v>
      </c>
      <c r="AD2436" s="225"/>
      <c r="AE2436" s="226"/>
      <c r="AF2436" s="226"/>
      <c r="AG2436" s="227">
        <f>CEILING(AX2436+(AX2436*'[1]Nastavení cen'!$G$17),1)</f>
        <v>500</v>
      </c>
      <c r="AH2436" s="227">
        <f>CEILING(AG2436*'[1]Nastavení cen'!$K$17,1)+AG2436</f>
        <v>650</v>
      </c>
      <c r="AI2436" s="227">
        <f t="shared" ref="AI2436:AI2440" si="980">(AB2436*AH2436)</f>
        <v>0</v>
      </c>
      <c r="AJ2436" s="228">
        <f t="shared" si="976"/>
        <v>650</v>
      </c>
      <c r="AK2436" s="218"/>
      <c r="AL2436" s="229">
        <f t="shared" si="977"/>
        <v>0</v>
      </c>
      <c r="AM2436" s="204"/>
      <c r="AN2436" s="230">
        <v>5</v>
      </c>
      <c r="AO2436" s="231">
        <f t="shared" ref="AO2436:AO2440" si="981">AB2436*AN2436</f>
        <v>0</v>
      </c>
      <c r="AP2436" s="232">
        <v>0.05</v>
      </c>
      <c r="AQ2436" s="233" t="s">
        <v>41</v>
      </c>
      <c r="AR2436" s="234">
        <f t="shared" ref="AR2436:AR2440" si="982">AO2436*AP2436</f>
        <v>0</v>
      </c>
      <c r="AS2436" s="235"/>
      <c r="AT2436" s="236"/>
      <c r="AU2436" s="237"/>
      <c r="AV2436" s="238"/>
      <c r="AW2436" s="239"/>
      <c r="AX2436" s="240">
        <v>500</v>
      </c>
    </row>
    <row r="2437" spans="1:50" ht="17.25" hidden="1" customHeight="1" x14ac:dyDescent="0.3">
      <c r="A2437" s="213"/>
      <c r="B2437" s="214"/>
      <c r="C2437" s="215"/>
      <c r="D2437" s="186"/>
      <c r="E2437" s="184"/>
      <c r="F2437" s="185"/>
      <c r="G2437" s="186"/>
      <c r="H2437" s="186"/>
      <c r="I2437" s="187"/>
      <c r="J2437" s="188"/>
      <c r="K2437" s="216"/>
      <c r="L2437" s="186"/>
      <c r="M2437" s="186"/>
      <c r="N2437" s="187"/>
      <c r="O2437" s="191"/>
      <c r="P2437" s="488" t="s">
        <v>2383</v>
      </c>
      <c r="Q2437" s="218"/>
      <c r="R2437" s="219">
        <f t="shared" si="971"/>
        <v>0</v>
      </c>
      <c r="S2437" s="219">
        <f t="shared" si="972"/>
        <v>7</v>
      </c>
      <c r="T2437" s="195"/>
      <c r="U2437" s="196">
        <v>5</v>
      </c>
      <c r="V2437" s="89">
        <f t="shared" si="824"/>
        <v>0</v>
      </c>
      <c r="W2437" s="220" t="s">
        <v>70</v>
      </c>
      <c r="X2437" s="221" t="s">
        <v>71</v>
      </c>
      <c r="Y2437" s="222" t="s">
        <v>2545</v>
      </c>
      <c r="Z2437" s="199"/>
      <c r="AA2437" s="218"/>
      <c r="AB2437" s="223">
        <v>0</v>
      </c>
      <c r="AC2437" s="224" t="s">
        <v>46</v>
      </c>
      <c r="AD2437" s="225"/>
      <c r="AE2437" s="226"/>
      <c r="AF2437" s="226"/>
      <c r="AG2437" s="227">
        <f>CEILING(AX2437+(AX2437*'[1]Nastavení cen'!$G$17),1)</f>
        <v>1000</v>
      </c>
      <c r="AH2437" s="227">
        <f>CEILING(AG2437*'[1]Nastavení cen'!$K$17,1)+AG2437</f>
        <v>1300</v>
      </c>
      <c r="AI2437" s="227">
        <f t="shared" si="980"/>
        <v>0</v>
      </c>
      <c r="AJ2437" s="228">
        <f t="shared" si="976"/>
        <v>1300</v>
      </c>
      <c r="AK2437" s="218"/>
      <c r="AL2437" s="229">
        <f t="shared" si="977"/>
        <v>0</v>
      </c>
      <c r="AM2437" s="204"/>
      <c r="AN2437" s="230">
        <v>10</v>
      </c>
      <c r="AO2437" s="231">
        <f t="shared" si="981"/>
        <v>0</v>
      </c>
      <c r="AP2437" s="232">
        <v>0.05</v>
      </c>
      <c r="AQ2437" s="233" t="s">
        <v>41</v>
      </c>
      <c r="AR2437" s="234">
        <f t="shared" si="982"/>
        <v>0</v>
      </c>
      <c r="AS2437" s="235"/>
      <c r="AT2437" s="236"/>
      <c r="AU2437" s="237"/>
      <c r="AV2437" s="238"/>
      <c r="AW2437" s="239"/>
      <c r="AX2437" s="240">
        <v>1000</v>
      </c>
    </row>
    <row r="2438" spans="1:50" ht="17.25" hidden="1" customHeight="1" x14ac:dyDescent="0.3">
      <c r="A2438" s="213"/>
      <c r="B2438" s="214"/>
      <c r="C2438" s="215"/>
      <c r="D2438" s="186"/>
      <c r="E2438" s="184"/>
      <c r="F2438" s="185"/>
      <c r="G2438" s="186"/>
      <c r="H2438" s="186"/>
      <c r="I2438" s="187"/>
      <c r="J2438" s="188"/>
      <c r="K2438" s="216"/>
      <c r="L2438" s="186"/>
      <c r="M2438" s="186"/>
      <c r="N2438" s="187"/>
      <c r="O2438" s="191"/>
      <c r="P2438" s="488" t="s">
        <v>2383</v>
      </c>
      <c r="Q2438" s="218"/>
      <c r="R2438" s="219">
        <f t="shared" si="971"/>
        <v>0</v>
      </c>
      <c r="S2438" s="219">
        <f t="shared" si="972"/>
        <v>7</v>
      </c>
      <c r="T2438" s="195"/>
      <c r="U2438" s="196">
        <v>5</v>
      </c>
      <c r="V2438" s="89">
        <f t="shared" si="824"/>
        <v>0</v>
      </c>
      <c r="W2438" s="220" t="s">
        <v>70</v>
      </c>
      <c r="X2438" s="221" t="s">
        <v>71</v>
      </c>
      <c r="Y2438" s="222" t="s">
        <v>2546</v>
      </c>
      <c r="Z2438" s="199"/>
      <c r="AA2438" s="218"/>
      <c r="AB2438" s="223">
        <v>0</v>
      </c>
      <c r="AC2438" s="224" t="s">
        <v>46</v>
      </c>
      <c r="AD2438" s="225"/>
      <c r="AE2438" s="226"/>
      <c r="AF2438" s="226"/>
      <c r="AG2438" s="227">
        <f>CEILING(AX2438+(AX2438*'[1]Nastavení cen'!$G$17),1)</f>
        <v>2000</v>
      </c>
      <c r="AH2438" s="227">
        <f>CEILING(AG2438*'[1]Nastavení cen'!$K$17,1)+AG2438</f>
        <v>2600</v>
      </c>
      <c r="AI2438" s="227">
        <f t="shared" si="980"/>
        <v>0</v>
      </c>
      <c r="AJ2438" s="228">
        <f t="shared" si="976"/>
        <v>2600</v>
      </c>
      <c r="AK2438" s="218"/>
      <c r="AL2438" s="229">
        <f t="shared" si="977"/>
        <v>0</v>
      </c>
      <c r="AM2438" s="204"/>
      <c r="AN2438" s="230">
        <v>20</v>
      </c>
      <c r="AO2438" s="231">
        <f t="shared" si="981"/>
        <v>0</v>
      </c>
      <c r="AP2438" s="232">
        <v>0.05</v>
      </c>
      <c r="AQ2438" s="233" t="s">
        <v>41</v>
      </c>
      <c r="AR2438" s="234">
        <f t="shared" si="982"/>
        <v>0</v>
      </c>
      <c r="AS2438" s="235"/>
      <c r="AT2438" s="236"/>
      <c r="AU2438" s="237"/>
      <c r="AV2438" s="238"/>
      <c r="AW2438" s="239"/>
      <c r="AX2438" s="240">
        <v>2000</v>
      </c>
    </row>
    <row r="2439" spans="1:50" ht="17.25" hidden="1" customHeight="1" x14ac:dyDescent="0.3">
      <c r="A2439" s="213"/>
      <c r="B2439" s="214"/>
      <c r="C2439" s="215"/>
      <c r="D2439" s="186"/>
      <c r="E2439" s="184"/>
      <c r="F2439" s="185"/>
      <c r="G2439" s="186"/>
      <c r="H2439" s="186"/>
      <c r="I2439" s="187"/>
      <c r="J2439" s="188"/>
      <c r="K2439" s="216"/>
      <c r="L2439" s="186"/>
      <c r="M2439" s="186"/>
      <c r="N2439" s="187"/>
      <c r="O2439" s="191"/>
      <c r="P2439" s="488" t="s">
        <v>2383</v>
      </c>
      <c r="Q2439" s="218"/>
      <c r="R2439" s="219">
        <f t="shared" si="971"/>
        <v>0</v>
      </c>
      <c r="S2439" s="219">
        <f t="shared" si="972"/>
        <v>7</v>
      </c>
      <c r="T2439" s="195"/>
      <c r="U2439" s="196">
        <v>5</v>
      </c>
      <c r="V2439" s="89">
        <f t="shared" si="824"/>
        <v>0</v>
      </c>
      <c r="W2439" s="220" t="s">
        <v>70</v>
      </c>
      <c r="X2439" s="221" t="s">
        <v>71</v>
      </c>
      <c r="Y2439" s="222" t="s">
        <v>2547</v>
      </c>
      <c r="Z2439" s="199"/>
      <c r="AA2439" s="218"/>
      <c r="AB2439" s="223">
        <v>0</v>
      </c>
      <c r="AC2439" s="224" t="s">
        <v>46</v>
      </c>
      <c r="AD2439" s="225"/>
      <c r="AE2439" s="226"/>
      <c r="AF2439" s="226"/>
      <c r="AG2439" s="227">
        <f>CEILING(AX2439+(AX2439*'[1]Nastavení cen'!$G$17),1)</f>
        <v>5000</v>
      </c>
      <c r="AH2439" s="227">
        <f>CEILING(AG2439*'[1]Nastavení cen'!$K$17,1)+AG2439</f>
        <v>6500</v>
      </c>
      <c r="AI2439" s="227">
        <f t="shared" si="980"/>
        <v>0</v>
      </c>
      <c r="AJ2439" s="228">
        <f t="shared" si="976"/>
        <v>6500</v>
      </c>
      <c r="AK2439" s="218"/>
      <c r="AL2439" s="229">
        <f t="shared" si="977"/>
        <v>0</v>
      </c>
      <c r="AM2439" s="204"/>
      <c r="AN2439" s="230">
        <v>50</v>
      </c>
      <c r="AO2439" s="231">
        <f t="shared" si="981"/>
        <v>0</v>
      </c>
      <c r="AP2439" s="232">
        <v>0.05</v>
      </c>
      <c r="AQ2439" s="233" t="s">
        <v>41</v>
      </c>
      <c r="AR2439" s="234">
        <f t="shared" si="982"/>
        <v>0</v>
      </c>
      <c r="AS2439" s="235"/>
      <c r="AT2439" s="236"/>
      <c r="AU2439" s="237"/>
      <c r="AV2439" s="238"/>
      <c r="AW2439" s="239"/>
      <c r="AX2439" s="240">
        <v>5000</v>
      </c>
    </row>
    <row r="2440" spans="1:50" ht="17.25" hidden="1" customHeight="1" x14ac:dyDescent="0.3">
      <c r="A2440" s="213"/>
      <c r="B2440" s="214"/>
      <c r="C2440" s="215"/>
      <c r="D2440" s="186"/>
      <c r="E2440" s="184"/>
      <c r="F2440" s="185"/>
      <c r="G2440" s="186"/>
      <c r="H2440" s="186"/>
      <c r="I2440" s="187"/>
      <c r="J2440" s="188"/>
      <c r="K2440" s="216"/>
      <c r="L2440" s="186"/>
      <c r="M2440" s="186"/>
      <c r="N2440" s="187"/>
      <c r="O2440" s="191"/>
      <c r="P2440" s="488" t="s">
        <v>2383</v>
      </c>
      <c r="Q2440" s="218"/>
      <c r="R2440" s="219">
        <f t="shared" si="971"/>
        <v>0</v>
      </c>
      <c r="S2440" s="219">
        <f t="shared" si="972"/>
        <v>7</v>
      </c>
      <c r="T2440" s="195"/>
      <c r="U2440" s="196">
        <v>5</v>
      </c>
      <c r="V2440" s="89">
        <f t="shared" si="824"/>
        <v>0</v>
      </c>
      <c r="W2440" s="220" t="s">
        <v>70</v>
      </c>
      <c r="X2440" s="221" t="s">
        <v>71</v>
      </c>
      <c r="Y2440" s="222" t="s">
        <v>2548</v>
      </c>
      <c r="Z2440" s="199"/>
      <c r="AA2440" s="218"/>
      <c r="AB2440" s="223">
        <v>0</v>
      </c>
      <c r="AC2440" s="224" t="s">
        <v>46</v>
      </c>
      <c r="AD2440" s="225"/>
      <c r="AE2440" s="226"/>
      <c r="AF2440" s="226"/>
      <c r="AG2440" s="227">
        <f>CEILING(AX2440+(AX2440*'[1]Nastavení cen'!$G$17),1)</f>
        <v>10000</v>
      </c>
      <c r="AH2440" s="227">
        <f>CEILING(AG2440*'[1]Nastavení cen'!$K$17,1)+AG2440</f>
        <v>13000</v>
      </c>
      <c r="AI2440" s="227">
        <f t="shared" si="980"/>
        <v>0</v>
      </c>
      <c r="AJ2440" s="228">
        <f t="shared" si="976"/>
        <v>13000</v>
      </c>
      <c r="AK2440" s="218"/>
      <c r="AL2440" s="229">
        <f t="shared" si="977"/>
        <v>0</v>
      </c>
      <c r="AM2440" s="204"/>
      <c r="AN2440" s="230">
        <v>100</v>
      </c>
      <c r="AO2440" s="231">
        <f t="shared" si="981"/>
        <v>0</v>
      </c>
      <c r="AP2440" s="232">
        <v>0.05</v>
      </c>
      <c r="AQ2440" s="233" t="s">
        <v>41</v>
      </c>
      <c r="AR2440" s="234">
        <f t="shared" si="982"/>
        <v>0</v>
      </c>
      <c r="AS2440" s="235"/>
      <c r="AT2440" s="236"/>
      <c r="AU2440" s="237"/>
      <c r="AV2440" s="238"/>
      <c r="AW2440" s="239"/>
      <c r="AX2440" s="240">
        <v>10000</v>
      </c>
    </row>
    <row r="2441" spans="1:50" ht="17.25" hidden="1" customHeight="1" x14ac:dyDescent="0.3">
      <c r="A2441" s="373"/>
      <c r="B2441" s="340"/>
      <c r="C2441" s="247"/>
      <c r="D2441" s="248"/>
      <c r="E2441" s="249"/>
      <c r="F2441" s="250"/>
      <c r="G2441" s="248"/>
      <c r="H2441" s="248"/>
      <c r="I2441" s="251"/>
      <c r="J2441" s="252"/>
      <c r="K2441" s="253"/>
      <c r="L2441" s="248"/>
      <c r="M2441" s="248"/>
      <c r="N2441" s="251"/>
      <c r="O2441" s="191"/>
      <c r="P2441" s="490" t="s">
        <v>2383</v>
      </c>
      <c r="Q2441" s="255"/>
      <c r="R2441" s="491"/>
      <c r="S2441" s="491"/>
      <c r="T2441" s="195"/>
      <c r="U2441" s="196">
        <v>99</v>
      </c>
      <c r="V2441" s="89">
        <f t="shared" si="824"/>
        <v>0</v>
      </c>
      <c r="W2441" s="220"/>
      <c r="X2441" s="221"/>
      <c r="Y2441" s="344"/>
      <c r="Z2441" s="345"/>
      <c r="AA2441" s="255"/>
      <c r="AB2441" s="223">
        <v>0</v>
      </c>
      <c r="AC2441" s="224"/>
      <c r="AD2441" s="225"/>
      <c r="AE2441" s="226"/>
      <c r="AF2441" s="226"/>
      <c r="AG2441" s="241"/>
      <c r="AH2441" s="242"/>
      <c r="AI2441" s="242"/>
      <c r="AJ2441" s="228"/>
      <c r="AK2441" s="218"/>
      <c r="AL2441" s="229"/>
      <c r="AM2441" s="204"/>
      <c r="AN2441" s="230" t="s">
        <v>41</v>
      </c>
      <c r="AO2441" s="231" t="s">
        <v>41</v>
      </c>
      <c r="AP2441" s="245" t="s">
        <v>41</v>
      </c>
      <c r="AQ2441" s="233" t="s">
        <v>41</v>
      </c>
      <c r="AR2441" s="234" t="s">
        <v>41</v>
      </c>
      <c r="AS2441" s="235"/>
      <c r="AT2441" s="236"/>
      <c r="AU2441" s="237"/>
      <c r="AV2441" s="238"/>
      <c r="AW2441" s="239"/>
      <c r="AX2441" s="240"/>
    </row>
    <row r="2442" spans="1:50" ht="17.25" hidden="1" customHeight="1" x14ac:dyDescent="0.3">
      <c r="A2442" s="262"/>
      <c r="B2442" s="263"/>
      <c r="C2442" s="264" t="s">
        <v>0</v>
      </c>
      <c r="D2442" s="24"/>
      <c r="E2442" s="25" t="s">
        <v>1</v>
      </c>
      <c r="F2442" s="26"/>
      <c r="G2442" s="26"/>
      <c r="H2442" s="26"/>
      <c r="I2442" s="27"/>
      <c r="J2442" s="265"/>
      <c r="K2442" s="29" t="s">
        <v>2</v>
      </c>
      <c r="L2442" s="26"/>
      <c r="M2442" s="26"/>
      <c r="N2442" s="27"/>
      <c r="O2442" s="266"/>
      <c r="P2442" s="267" t="s">
        <v>2383</v>
      </c>
      <c r="Q2442" s="268"/>
      <c r="R2442" s="269"/>
      <c r="S2442" s="270"/>
      <c r="T2442" s="271" t="s">
        <v>10</v>
      </c>
      <c r="U2442" s="270" t="s">
        <v>11</v>
      </c>
      <c r="V2442" s="89">
        <f t="shared" si="824"/>
        <v>0</v>
      </c>
      <c r="W2442" s="272"/>
      <c r="X2442" s="273" t="s">
        <v>2549</v>
      </c>
      <c r="Y2442" s="26"/>
      <c r="Z2442" s="26"/>
      <c r="AA2442" s="274"/>
      <c r="AB2442" s="271" t="s">
        <v>10</v>
      </c>
      <c r="AC2442" s="275"/>
      <c r="AD2442" s="276"/>
      <c r="AE2442" s="276"/>
      <c r="AF2442" s="276">
        <f>SUM(AF2273:AF2441)</f>
        <v>0</v>
      </c>
      <c r="AG2442" s="276"/>
      <c r="AH2442" s="276"/>
      <c r="AI2442" s="276">
        <f>SUM(AI2273:AI2441)</f>
        <v>0</v>
      </c>
      <c r="AJ2442" s="277"/>
      <c r="AK2442" s="274"/>
      <c r="AL2442" s="278">
        <f>AF2442+AI2442</f>
        <v>0</v>
      </c>
      <c r="AM2442" s="279"/>
      <c r="AN2442" s="280"/>
      <c r="AO2442" s="281">
        <f>SUM(AO2273:AO2441)</f>
        <v>0</v>
      </c>
      <c r="AP2442" s="276"/>
      <c r="AQ2442" s="281">
        <f t="shared" ref="AQ2442:AR2442" si="983">SUM(AQ2273:AQ2441)</f>
        <v>0</v>
      </c>
      <c r="AR2442" s="282">
        <f t="shared" si="983"/>
        <v>0</v>
      </c>
      <c r="AS2442" s="283"/>
      <c r="AT2442" s="284">
        <f>SUM(AT2273:AT2441)</f>
        <v>0</v>
      </c>
      <c r="AU2442" s="285"/>
      <c r="AV2442" s="106"/>
      <c r="AW2442" s="107"/>
      <c r="AX2442" s="107"/>
    </row>
    <row r="2443" spans="1:50" ht="17.25" hidden="1" customHeight="1" x14ac:dyDescent="0.3">
      <c r="A2443" s="262"/>
      <c r="B2443" s="263"/>
      <c r="C2443" s="264" t="s">
        <v>0</v>
      </c>
      <c r="D2443" s="24"/>
      <c r="E2443" s="25" t="s">
        <v>1</v>
      </c>
      <c r="F2443" s="26"/>
      <c r="G2443" s="26"/>
      <c r="H2443" s="26"/>
      <c r="I2443" s="27"/>
      <c r="J2443" s="263"/>
      <c r="K2443" s="29" t="s">
        <v>2</v>
      </c>
      <c r="L2443" s="26"/>
      <c r="M2443" s="26"/>
      <c r="N2443" s="27"/>
      <c r="O2443" s="266"/>
      <c r="P2443" s="267" t="str">
        <f>P2442</f>
        <v>vzt</v>
      </c>
      <c r="Q2443" s="268"/>
      <c r="R2443" s="269"/>
      <c r="S2443" s="270"/>
      <c r="T2443" s="271" t="s">
        <v>10</v>
      </c>
      <c r="U2443" s="270" t="s">
        <v>32</v>
      </c>
      <c r="V2443" s="89">
        <f t="shared" si="824"/>
        <v>0</v>
      </c>
      <c r="W2443" s="272"/>
      <c r="X2443" s="273" t="str">
        <f>X2442</f>
        <v>Vzduchotechnické práce celkem</v>
      </c>
      <c r="Y2443" s="26"/>
      <c r="Z2443" s="26"/>
      <c r="AA2443" s="274"/>
      <c r="AB2443" s="271" t="s">
        <v>10</v>
      </c>
      <c r="AC2443" s="275"/>
      <c r="AD2443" s="276"/>
      <c r="AE2443" s="276"/>
      <c r="AF2443" s="276">
        <f>AF2442</f>
        <v>0</v>
      </c>
      <c r="AG2443" s="276"/>
      <c r="AH2443" s="276"/>
      <c r="AI2443" s="276">
        <f>AI2442</f>
        <v>0</v>
      </c>
      <c r="AJ2443" s="277"/>
      <c r="AK2443" s="274"/>
      <c r="AL2443" s="278">
        <f>AL2442</f>
        <v>0</v>
      </c>
      <c r="AM2443" s="279"/>
      <c r="AN2443" s="280"/>
      <c r="AO2443" s="281">
        <f>AO2442</f>
        <v>0</v>
      </c>
      <c r="AP2443" s="276"/>
      <c r="AQ2443" s="281">
        <f t="shared" ref="AQ2443:AR2443" si="984">AQ2442</f>
        <v>0</v>
      </c>
      <c r="AR2443" s="281">
        <f t="shared" si="984"/>
        <v>0</v>
      </c>
      <c r="AS2443" s="283"/>
      <c r="AT2443" s="284">
        <f>AT2442</f>
        <v>0</v>
      </c>
      <c r="AU2443" s="285"/>
      <c r="AV2443" s="106"/>
      <c r="AW2443" s="107"/>
      <c r="AX2443" s="107"/>
    </row>
    <row r="2444" spans="1:50" ht="17.25" hidden="1" customHeight="1" x14ac:dyDescent="0.3">
      <c r="A2444" s="262"/>
      <c r="B2444" s="263"/>
      <c r="C2444" s="286" t="s">
        <v>0</v>
      </c>
      <c r="D2444" s="24"/>
      <c r="E2444" s="287" t="s">
        <v>1</v>
      </c>
      <c r="F2444" s="26"/>
      <c r="G2444" s="26"/>
      <c r="H2444" s="26"/>
      <c r="I2444" s="27"/>
      <c r="J2444" s="265"/>
      <c r="K2444" s="287" t="s">
        <v>2</v>
      </c>
      <c r="L2444" s="26"/>
      <c r="M2444" s="26"/>
      <c r="N2444" s="27"/>
      <c r="O2444" s="266"/>
      <c r="P2444" s="288" t="str">
        <f>P2442</f>
        <v>vzt</v>
      </c>
      <c r="Q2444" s="289"/>
      <c r="R2444" s="290"/>
      <c r="S2444" s="290"/>
      <c r="T2444" s="291" t="s">
        <v>10</v>
      </c>
      <c r="U2444" s="292" t="s">
        <v>34</v>
      </c>
      <c r="V2444" s="89">
        <f t="shared" si="824"/>
        <v>0</v>
      </c>
      <c r="W2444" s="293"/>
      <c r="X2444" s="294" t="str">
        <f>X2442</f>
        <v>Vzduchotechnické práce celkem</v>
      </c>
      <c r="Y2444" s="26"/>
      <c r="Z2444" s="26"/>
      <c r="AA2444" s="289"/>
      <c r="AB2444" s="291" t="s">
        <v>10</v>
      </c>
      <c r="AC2444" s="295"/>
      <c r="AD2444" s="296"/>
      <c r="AE2444" s="296"/>
      <c r="AF2444" s="296">
        <f>AF2442</f>
        <v>0</v>
      </c>
      <c r="AG2444" s="296"/>
      <c r="AH2444" s="296"/>
      <c r="AI2444" s="296">
        <f>AI2442</f>
        <v>0</v>
      </c>
      <c r="AJ2444" s="297"/>
      <c r="AK2444" s="289"/>
      <c r="AL2444" s="298">
        <f>AL2442</f>
        <v>0</v>
      </c>
      <c r="AM2444" s="299"/>
      <c r="AN2444" s="300"/>
      <c r="AO2444" s="301">
        <f>AO2442</f>
        <v>0</v>
      </c>
      <c r="AP2444" s="296"/>
      <c r="AQ2444" s="301">
        <f t="shared" ref="AQ2444:AR2444" si="985">AQ2442</f>
        <v>0</v>
      </c>
      <c r="AR2444" s="301">
        <f t="shared" si="985"/>
        <v>0</v>
      </c>
      <c r="AS2444" s="302"/>
      <c r="AT2444" s="303">
        <f>AT2442</f>
        <v>0</v>
      </c>
      <c r="AU2444" s="304"/>
      <c r="AV2444" s="106"/>
      <c r="AW2444" s="107"/>
      <c r="AX2444" s="107"/>
    </row>
    <row r="2445" spans="1:50" ht="17.25" hidden="1" customHeight="1" x14ac:dyDescent="0.3">
      <c r="A2445" s="262"/>
      <c r="B2445" s="263"/>
      <c r="C2445" s="286" t="s">
        <v>0</v>
      </c>
      <c r="D2445" s="24"/>
      <c r="E2445" s="305" t="s">
        <v>1</v>
      </c>
      <c r="F2445" s="26"/>
      <c r="G2445" s="26"/>
      <c r="H2445" s="26"/>
      <c r="I2445" s="27"/>
      <c r="J2445" s="265"/>
      <c r="K2445" s="305" t="s">
        <v>2</v>
      </c>
      <c r="L2445" s="26"/>
      <c r="M2445" s="26"/>
      <c r="N2445" s="27"/>
      <c r="O2445" s="266"/>
      <c r="P2445" s="306" t="str">
        <f>P2442</f>
        <v>vzt</v>
      </c>
      <c r="Q2445" s="24"/>
      <c r="R2445" s="307"/>
      <c r="S2445" s="307"/>
      <c r="T2445" s="308" t="s">
        <v>10</v>
      </c>
      <c r="U2445" s="309" t="s">
        <v>35</v>
      </c>
      <c r="V2445" s="89">
        <f t="shared" si="824"/>
        <v>0</v>
      </c>
      <c r="W2445" s="310"/>
      <c r="X2445" s="311" t="str">
        <f>X2442</f>
        <v>Vzduchotechnické práce celkem</v>
      </c>
      <c r="Y2445" s="26"/>
      <c r="Z2445" s="26"/>
      <c r="AA2445" s="24"/>
      <c r="AB2445" s="308" t="s">
        <v>10</v>
      </c>
      <c r="AC2445" s="312"/>
      <c r="AD2445" s="313"/>
      <c r="AE2445" s="313"/>
      <c r="AF2445" s="313">
        <f>AF2442</f>
        <v>0</v>
      </c>
      <c r="AG2445" s="313"/>
      <c r="AH2445" s="313"/>
      <c r="AI2445" s="313">
        <f>AI2442</f>
        <v>0</v>
      </c>
      <c r="AJ2445" s="314"/>
      <c r="AK2445" s="24"/>
      <c r="AL2445" s="315">
        <f>AL2442</f>
        <v>0</v>
      </c>
      <c r="AM2445" s="299"/>
      <c r="AN2445" s="316"/>
      <c r="AO2445" s="317">
        <f>AO2442</f>
        <v>0</v>
      </c>
      <c r="AP2445" s="313"/>
      <c r="AQ2445" s="317">
        <f t="shared" ref="AQ2445:AR2445" si="986">AQ2442</f>
        <v>0</v>
      </c>
      <c r="AR2445" s="317">
        <f t="shared" si="986"/>
        <v>0</v>
      </c>
      <c r="AS2445" s="318"/>
      <c r="AT2445" s="319">
        <f>AT2442</f>
        <v>0</v>
      </c>
      <c r="AU2445" s="304"/>
      <c r="AV2445" s="106"/>
      <c r="AW2445" s="107"/>
      <c r="AX2445" s="107"/>
    </row>
    <row r="2446" spans="1:50" ht="26.25" customHeight="1" x14ac:dyDescent="0.3">
      <c r="A2446" s="77"/>
      <c r="B2446" s="78"/>
      <c r="C2446" s="79" t="s">
        <v>6</v>
      </c>
      <c r="D2446" s="79" t="s">
        <v>7</v>
      </c>
      <c r="E2446" s="80" t="s">
        <v>8</v>
      </c>
      <c r="F2446" s="80" t="s">
        <v>8</v>
      </c>
      <c r="G2446" s="80" t="s">
        <v>8</v>
      </c>
      <c r="H2446" s="80" t="s">
        <v>8</v>
      </c>
      <c r="I2446" s="80" t="s">
        <v>8</v>
      </c>
      <c r="J2446" s="81"/>
      <c r="K2446" s="82"/>
      <c r="L2446" s="82"/>
      <c r="M2446" s="82"/>
      <c r="N2446" s="82"/>
      <c r="O2446" s="135"/>
      <c r="P2446" s="320" t="s">
        <v>2550</v>
      </c>
      <c r="Q2446" s="321"/>
      <c r="R2446" s="139"/>
      <c r="S2446" s="139"/>
      <c r="T2446" s="87" t="s">
        <v>10</v>
      </c>
      <c r="U2446" s="88" t="s">
        <v>11</v>
      </c>
      <c r="V2446" s="89">
        <f t="shared" ref="V2446:V2700" si="987">$AL$2728</f>
        <v>0</v>
      </c>
      <c r="W2446" s="90"/>
      <c r="X2446" s="91" t="s">
        <v>2551</v>
      </c>
      <c r="Y2446" s="92"/>
      <c r="Z2446" s="92"/>
      <c r="AA2446" s="92"/>
      <c r="AB2446" s="93" t="s">
        <v>10</v>
      </c>
      <c r="AC2446" s="94"/>
      <c r="AD2446" s="95"/>
      <c r="AE2446" s="97"/>
      <c r="AF2446" s="97"/>
      <c r="AG2446" s="97"/>
      <c r="AH2446" s="97"/>
      <c r="AI2446" s="97"/>
      <c r="AJ2446" s="98"/>
      <c r="AK2446" s="98"/>
      <c r="AL2446" s="140"/>
      <c r="AM2446" s="108"/>
      <c r="AN2446" s="141"/>
      <c r="AO2446" s="141"/>
      <c r="AP2446" s="103"/>
      <c r="AQ2446" s="104"/>
      <c r="AR2446" s="142"/>
      <c r="AS2446" s="143"/>
      <c r="AT2446" s="143"/>
      <c r="AU2446" s="144"/>
      <c r="AV2446" s="106"/>
      <c r="AW2446" s="107"/>
      <c r="AX2446" s="107"/>
    </row>
    <row r="2447" spans="1:50" ht="26.4" x14ac:dyDescent="0.3">
      <c r="A2447" s="108"/>
      <c r="B2447" s="109"/>
      <c r="C2447" s="110"/>
      <c r="D2447" s="110"/>
      <c r="E2447" s="111" t="s">
        <v>13</v>
      </c>
      <c r="F2447" s="111" t="s">
        <v>13</v>
      </c>
      <c r="G2447" s="111" t="s">
        <v>13</v>
      </c>
      <c r="H2447" s="111" t="s">
        <v>13</v>
      </c>
      <c r="I2447" s="111" t="s">
        <v>13</v>
      </c>
      <c r="J2447" s="112"/>
      <c r="K2447" s="110"/>
      <c r="L2447" s="110"/>
      <c r="M2447" s="110"/>
      <c r="N2447" s="110"/>
      <c r="O2447" s="113"/>
      <c r="P2447" s="114" t="str">
        <f>P2454</f>
        <v>ele</v>
      </c>
      <c r="Q2447" s="362">
        <f>[1]Harmonogram!I210</f>
        <v>0</v>
      </c>
      <c r="R2447" s="117" t="s">
        <v>14</v>
      </c>
      <c r="S2447" s="117" t="s">
        <v>15</v>
      </c>
      <c r="T2447" s="115" t="s">
        <v>16</v>
      </c>
      <c r="U2447" s="118" t="s">
        <v>11</v>
      </c>
      <c r="V2447" s="89">
        <f t="shared" si="987"/>
        <v>0</v>
      </c>
      <c r="W2447" s="118" t="s">
        <v>17</v>
      </c>
      <c r="X2447" s="119" t="s">
        <v>18</v>
      </c>
      <c r="Y2447" s="120" t="s">
        <v>19</v>
      </c>
      <c r="Z2447" s="26"/>
      <c r="AA2447" s="27"/>
      <c r="AB2447" s="121" t="s">
        <v>20</v>
      </c>
      <c r="AC2447" s="27"/>
      <c r="AD2447" s="122" t="s">
        <v>21</v>
      </c>
      <c r="AE2447" s="123" t="s">
        <v>22</v>
      </c>
      <c r="AF2447" s="27"/>
      <c r="AG2447" s="124" t="s">
        <v>23</v>
      </c>
      <c r="AH2447" s="125" t="s">
        <v>24</v>
      </c>
      <c r="AI2447" s="27"/>
      <c r="AJ2447" s="126" t="s">
        <v>25</v>
      </c>
      <c r="AK2447" s="26"/>
      <c r="AL2447" s="27"/>
      <c r="AM2447" s="127"/>
      <c r="AN2447" s="128" t="s">
        <v>26</v>
      </c>
      <c r="AO2447" s="27"/>
      <c r="AP2447" s="129" t="s">
        <v>27</v>
      </c>
      <c r="AQ2447" s="26"/>
      <c r="AR2447" s="27"/>
      <c r="AS2447" s="130" t="s">
        <v>28</v>
      </c>
      <c r="AT2447" s="27"/>
      <c r="AU2447" s="131"/>
      <c r="AV2447" s="132" t="s">
        <v>29</v>
      </c>
      <c r="AW2447" s="133" t="s">
        <v>30</v>
      </c>
      <c r="AX2447" s="134" t="s">
        <v>31</v>
      </c>
    </row>
    <row r="2448" spans="1:50" ht="26.25" hidden="1" customHeight="1" x14ac:dyDescent="0.3">
      <c r="A2448" s="77"/>
      <c r="B2448" s="78"/>
      <c r="C2448" s="79" t="s">
        <v>6</v>
      </c>
      <c r="D2448" s="79" t="s">
        <v>7</v>
      </c>
      <c r="E2448" s="80" t="s">
        <v>8</v>
      </c>
      <c r="F2448" s="80" t="s">
        <v>8</v>
      </c>
      <c r="G2448" s="80" t="s">
        <v>8</v>
      </c>
      <c r="H2448" s="80" t="s">
        <v>8</v>
      </c>
      <c r="I2448" s="80" t="s">
        <v>8</v>
      </c>
      <c r="J2448" s="81"/>
      <c r="K2448" s="82"/>
      <c r="L2448" s="82"/>
      <c r="M2448" s="82"/>
      <c r="N2448" s="82"/>
      <c r="O2448" s="323"/>
      <c r="P2448" s="363" t="str">
        <f t="shared" ref="P2448:P2449" si="988">P2446</f>
        <v>ele</v>
      </c>
      <c r="Q2448" s="321"/>
      <c r="R2448" s="138"/>
      <c r="S2448" s="139"/>
      <c r="T2448" s="87" t="s">
        <v>10</v>
      </c>
      <c r="U2448" s="88" t="s">
        <v>32</v>
      </c>
      <c r="V2448" s="89">
        <f t="shared" si="987"/>
        <v>0</v>
      </c>
      <c r="W2448" s="90"/>
      <c r="X2448" s="91" t="str">
        <f>X2446</f>
        <v>Elektrikářské práce</v>
      </c>
      <c r="Y2448" s="92"/>
      <c r="Z2448" s="92"/>
      <c r="AA2448" s="92"/>
      <c r="AB2448" s="93" t="s">
        <v>10</v>
      </c>
      <c r="AC2448" s="94"/>
      <c r="AD2448" s="95"/>
      <c r="AE2448" s="97"/>
      <c r="AF2448" s="97"/>
      <c r="AG2448" s="97"/>
      <c r="AH2448" s="97"/>
      <c r="AI2448" s="97"/>
      <c r="AJ2448" s="98"/>
      <c r="AK2448" s="98"/>
      <c r="AL2448" s="140"/>
      <c r="AM2448" s="108"/>
      <c r="AN2448" s="141"/>
      <c r="AO2448" s="141"/>
      <c r="AP2448" s="103"/>
      <c r="AQ2448" s="104"/>
      <c r="AR2448" s="142"/>
      <c r="AS2448" s="143"/>
      <c r="AT2448" s="143"/>
      <c r="AU2448" s="144"/>
      <c r="AV2448" s="106"/>
      <c r="AW2448" s="107"/>
      <c r="AX2448" s="107"/>
    </row>
    <row r="2449" spans="1:50" ht="26.4" hidden="1" x14ac:dyDescent="0.3">
      <c r="A2449" s="108"/>
      <c r="B2449" s="109"/>
      <c r="C2449" s="110"/>
      <c r="D2449" s="110"/>
      <c r="E2449" s="111" t="s">
        <v>13</v>
      </c>
      <c r="F2449" s="111" t="s">
        <v>13</v>
      </c>
      <c r="G2449" s="111" t="s">
        <v>13</v>
      </c>
      <c r="H2449" s="111" t="s">
        <v>13</v>
      </c>
      <c r="I2449" s="111" t="s">
        <v>13</v>
      </c>
      <c r="J2449" s="112"/>
      <c r="K2449" s="110"/>
      <c r="L2449" s="110"/>
      <c r="M2449" s="110"/>
      <c r="N2449" s="110"/>
      <c r="O2449" s="113"/>
      <c r="P2449" s="114" t="str">
        <f t="shared" si="988"/>
        <v>ele</v>
      </c>
      <c r="Q2449" s="362">
        <f>Q2447</f>
        <v>0</v>
      </c>
      <c r="R2449" s="117" t="s">
        <v>14</v>
      </c>
      <c r="S2449" s="117" t="s">
        <v>15</v>
      </c>
      <c r="T2449" s="115" t="s">
        <v>16</v>
      </c>
      <c r="U2449" s="118" t="s">
        <v>32</v>
      </c>
      <c r="V2449" s="89">
        <f t="shared" si="987"/>
        <v>0</v>
      </c>
      <c r="W2449" s="118" t="s">
        <v>17</v>
      </c>
      <c r="X2449" s="115" t="s">
        <v>18</v>
      </c>
      <c r="Y2449" s="23" t="s">
        <v>19</v>
      </c>
      <c r="Z2449" s="26"/>
      <c r="AA2449" s="27"/>
      <c r="AB2449" s="121" t="s">
        <v>20</v>
      </c>
      <c r="AC2449" s="27"/>
      <c r="AD2449" s="122" t="s">
        <v>21</v>
      </c>
      <c r="AE2449" s="126" t="s">
        <v>33</v>
      </c>
      <c r="AF2449" s="27"/>
      <c r="AG2449" s="124" t="s">
        <v>23</v>
      </c>
      <c r="AH2449" s="126" t="s">
        <v>24</v>
      </c>
      <c r="AI2449" s="27"/>
      <c r="AJ2449" s="126" t="s">
        <v>25</v>
      </c>
      <c r="AK2449" s="26"/>
      <c r="AL2449" s="27"/>
      <c r="AM2449" s="127"/>
      <c r="AN2449" s="128" t="s">
        <v>26</v>
      </c>
      <c r="AO2449" s="27"/>
      <c r="AP2449" s="129" t="s">
        <v>27</v>
      </c>
      <c r="AQ2449" s="26"/>
      <c r="AR2449" s="27"/>
      <c r="AS2449" s="130" t="s">
        <v>28</v>
      </c>
      <c r="AT2449" s="27"/>
      <c r="AU2449" s="131"/>
      <c r="AV2449" s="132" t="s">
        <v>29</v>
      </c>
      <c r="AW2449" s="133" t="s">
        <v>30</v>
      </c>
      <c r="AX2449" s="134" t="s">
        <v>31</v>
      </c>
    </row>
    <row r="2450" spans="1:50" ht="26.25" hidden="1" customHeight="1" x14ac:dyDescent="0.3">
      <c r="A2450" s="77"/>
      <c r="B2450" s="78"/>
      <c r="C2450" s="79" t="s">
        <v>6</v>
      </c>
      <c r="D2450" s="79" t="s">
        <v>7</v>
      </c>
      <c r="E2450" s="80" t="s">
        <v>8</v>
      </c>
      <c r="F2450" s="80" t="s">
        <v>8</v>
      </c>
      <c r="G2450" s="80" t="s">
        <v>8</v>
      </c>
      <c r="H2450" s="80" t="s">
        <v>8</v>
      </c>
      <c r="I2450" s="80" t="s">
        <v>8</v>
      </c>
      <c r="J2450" s="81"/>
      <c r="K2450" s="82"/>
      <c r="L2450" s="82"/>
      <c r="M2450" s="82"/>
      <c r="N2450" s="82"/>
      <c r="O2450" s="135"/>
      <c r="P2450" s="329" t="str">
        <f t="shared" ref="P2450:P2451" si="989">P2446</f>
        <v>ele</v>
      </c>
      <c r="Q2450" s="325"/>
      <c r="R2450" s="138"/>
      <c r="S2450" s="139"/>
      <c r="T2450" s="87" t="s">
        <v>10</v>
      </c>
      <c r="U2450" s="88" t="s">
        <v>34</v>
      </c>
      <c r="V2450" s="89">
        <f t="shared" si="987"/>
        <v>0</v>
      </c>
      <c r="W2450" s="90"/>
      <c r="X2450" s="91" t="str">
        <f>X2446</f>
        <v>Elektrikářské práce</v>
      </c>
      <c r="Y2450" s="92"/>
      <c r="Z2450" s="92"/>
      <c r="AA2450" s="92"/>
      <c r="AB2450" s="93" t="s">
        <v>10</v>
      </c>
      <c r="AC2450" s="94"/>
      <c r="AD2450" s="95"/>
      <c r="AE2450" s="97"/>
      <c r="AF2450" s="97"/>
      <c r="AG2450" s="97"/>
      <c r="AH2450" s="97"/>
      <c r="AI2450" s="97"/>
      <c r="AJ2450" s="98"/>
      <c r="AK2450" s="98"/>
      <c r="AL2450" s="140"/>
      <c r="AM2450" s="108"/>
      <c r="AN2450" s="141"/>
      <c r="AO2450" s="141"/>
      <c r="AP2450" s="103"/>
      <c r="AQ2450" s="104"/>
      <c r="AR2450" s="142"/>
      <c r="AS2450" s="143"/>
      <c r="AT2450" s="143"/>
      <c r="AU2450" s="144"/>
      <c r="AV2450" s="106"/>
      <c r="AW2450" s="107"/>
      <c r="AX2450" s="107"/>
    </row>
    <row r="2451" spans="1:50" ht="26.4" hidden="1" x14ac:dyDescent="0.3">
      <c r="A2451" s="108"/>
      <c r="B2451" s="109"/>
      <c r="C2451" s="110"/>
      <c r="D2451" s="110"/>
      <c r="E2451" s="111" t="s">
        <v>13</v>
      </c>
      <c r="F2451" s="111" t="s">
        <v>13</v>
      </c>
      <c r="G2451" s="111" t="s">
        <v>13</v>
      </c>
      <c r="H2451" s="111" t="s">
        <v>13</v>
      </c>
      <c r="I2451" s="111" t="s">
        <v>13</v>
      </c>
      <c r="J2451" s="112"/>
      <c r="K2451" s="110"/>
      <c r="L2451" s="110"/>
      <c r="M2451" s="110"/>
      <c r="N2451" s="110"/>
      <c r="O2451" s="113"/>
      <c r="P2451" s="330" t="str">
        <f t="shared" si="989"/>
        <v>ele</v>
      </c>
      <c r="Q2451" s="362">
        <f>Q2447</f>
        <v>0</v>
      </c>
      <c r="R2451" s="148" t="s">
        <v>14</v>
      </c>
      <c r="S2451" s="148" t="s">
        <v>15</v>
      </c>
      <c r="T2451" s="149" t="s">
        <v>16</v>
      </c>
      <c r="U2451" s="118" t="s">
        <v>34</v>
      </c>
      <c r="V2451" s="89">
        <f t="shared" si="987"/>
        <v>0</v>
      </c>
      <c r="W2451" s="118" t="s">
        <v>17</v>
      </c>
      <c r="X2451" s="150" t="s">
        <v>18</v>
      </c>
      <c r="Y2451" s="151" t="s">
        <v>19</v>
      </c>
      <c r="Z2451" s="26"/>
      <c r="AA2451" s="27"/>
      <c r="AB2451" s="152" t="s">
        <v>20</v>
      </c>
      <c r="AC2451" s="27"/>
      <c r="AD2451" s="153" t="s">
        <v>21</v>
      </c>
      <c r="AE2451" s="154" t="s">
        <v>33</v>
      </c>
      <c r="AF2451" s="27"/>
      <c r="AG2451" s="155" t="s">
        <v>23</v>
      </c>
      <c r="AH2451" s="156" t="s">
        <v>24</v>
      </c>
      <c r="AI2451" s="27"/>
      <c r="AJ2451" s="157" t="s">
        <v>25</v>
      </c>
      <c r="AK2451" s="26"/>
      <c r="AL2451" s="27"/>
      <c r="AM2451" s="158"/>
      <c r="AN2451" s="159" t="s">
        <v>26</v>
      </c>
      <c r="AO2451" s="27"/>
      <c r="AP2451" s="160" t="s">
        <v>27</v>
      </c>
      <c r="AQ2451" s="26"/>
      <c r="AR2451" s="27"/>
      <c r="AS2451" s="161" t="s">
        <v>28</v>
      </c>
      <c r="AT2451" s="27"/>
      <c r="AU2451" s="131"/>
      <c r="AV2451" s="132" t="s">
        <v>29</v>
      </c>
      <c r="AW2451" s="133" t="s">
        <v>30</v>
      </c>
      <c r="AX2451" s="134" t="s">
        <v>31</v>
      </c>
    </row>
    <row r="2452" spans="1:50" ht="26.25" hidden="1" customHeight="1" x14ac:dyDescent="0.3">
      <c r="A2452" s="77"/>
      <c r="B2452" s="78"/>
      <c r="C2452" s="79" t="s">
        <v>6</v>
      </c>
      <c r="D2452" s="79" t="s">
        <v>7</v>
      </c>
      <c r="E2452" s="80" t="s">
        <v>8</v>
      </c>
      <c r="F2452" s="80" t="s">
        <v>8</v>
      </c>
      <c r="G2452" s="80" t="s">
        <v>8</v>
      </c>
      <c r="H2452" s="80" t="s">
        <v>8</v>
      </c>
      <c r="I2452" s="80" t="s">
        <v>8</v>
      </c>
      <c r="J2452" s="81"/>
      <c r="K2452" s="82"/>
      <c r="L2452" s="82"/>
      <c r="M2452" s="82"/>
      <c r="N2452" s="82"/>
      <c r="O2452" s="135"/>
      <c r="P2452" s="329" t="str">
        <f t="shared" ref="P2452:P2453" si="990">P2446</f>
        <v>ele</v>
      </c>
      <c r="Q2452" s="325"/>
      <c r="R2452" s="138"/>
      <c r="S2452" s="139"/>
      <c r="T2452" s="87" t="s">
        <v>10</v>
      </c>
      <c r="U2452" s="88" t="s">
        <v>35</v>
      </c>
      <c r="V2452" s="89">
        <f t="shared" si="987"/>
        <v>0</v>
      </c>
      <c r="W2452" s="90"/>
      <c r="X2452" s="91" t="str">
        <f>X2446</f>
        <v>Elektrikářské práce</v>
      </c>
      <c r="Y2452" s="92"/>
      <c r="Z2452" s="92"/>
      <c r="AA2452" s="92"/>
      <c r="AB2452" s="93" t="s">
        <v>10</v>
      </c>
      <c r="AC2452" s="94"/>
      <c r="AD2452" s="95"/>
      <c r="AE2452" s="97"/>
      <c r="AF2452" s="97"/>
      <c r="AG2452" s="97"/>
      <c r="AH2452" s="97"/>
      <c r="AI2452" s="97"/>
      <c r="AJ2452" s="98"/>
      <c r="AK2452" s="98"/>
      <c r="AL2452" s="140"/>
      <c r="AM2452" s="108"/>
      <c r="AN2452" s="141"/>
      <c r="AO2452" s="141"/>
      <c r="AP2452" s="103"/>
      <c r="AQ2452" s="104"/>
      <c r="AR2452" s="142"/>
      <c r="AS2452" s="143"/>
      <c r="AT2452" s="143"/>
      <c r="AU2452" s="144"/>
      <c r="AV2452" s="106"/>
      <c r="AW2452" s="107"/>
      <c r="AX2452" s="107"/>
    </row>
    <row r="2453" spans="1:50" ht="39.6" hidden="1" x14ac:dyDescent="0.3">
      <c r="A2453" s="108"/>
      <c r="B2453" s="109"/>
      <c r="C2453" s="110"/>
      <c r="D2453" s="110"/>
      <c r="E2453" s="111" t="s">
        <v>13</v>
      </c>
      <c r="F2453" s="111" t="s">
        <v>13</v>
      </c>
      <c r="G2453" s="111" t="s">
        <v>13</v>
      </c>
      <c r="H2453" s="111" t="s">
        <v>13</v>
      </c>
      <c r="I2453" s="111" t="s">
        <v>13</v>
      </c>
      <c r="J2453" s="112"/>
      <c r="K2453" s="110"/>
      <c r="L2453" s="110"/>
      <c r="M2453" s="110"/>
      <c r="N2453" s="110"/>
      <c r="O2453" s="113"/>
      <c r="P2453" s="331" t="str">
        <f t="shared" si="990"/>
        <v>ele</v>
      </c>
      <c r="Q2453" s="364">
        <f>Q2447</f>
        <v>0</v>
      </c>
      <c r="R2453" s="165" t="s">
        <v>14</v>
      </c>
      <c r="S2453" s="165" t="s">
        <v>15</v>
      </c>
      <c r="T2453" s="166" t="s">
        <v>16</v>
      </c>
      <c r="U2453" s="118" t="s">
        <v>35</v>
      </c>
      <c r="V2453" s="89">
        <f t="shared" si="987"/>
        <v>0</v>
      </c>
      <c r="W2453" s="118" t="s">
        <v>17</v>
      </c>
      <c r="X2453" s="167" t="s">
        <v>18</v>
      </c>
      <c r="Y2453" s="168" t="s">
        <v>19</v>
      </c>
      <c r="Z2453" s="26"/>
      <c r="AA2453" s="27"/>
      <c r="AB2453" s="169" t="s">
        <v>20</v>
      </c>
      <c r="AC2453" s="27"/>
      <c r="AD2453" s="170" t="s">
        <v>21</v>
      </c>
      <c r="AE2453" s="171" t="s">
        <v>33</v>
      </c>
      <c r="AF2453" s="27"/>
      <c r="AG2453" s="172" t="s">
        <v>23</v>
      </c>
      <c r="AH2453" s="173" t="s">
        <v>24</v>
      </c>
      <c r="AI2453" s="27"/>
      <c r="AJ2453" s="174" t="s">
        <v>25</v>
      </c>
      <c r="AK2453" s="26"/>
      <c r="AL2453" s="27"/>
      <c r="AM2453" s="175"/>
      <c r="AN2453" s="176" t="s">
        <v>26</v>
      </c>
      <c r="AO2453" s="27"/>
      <c r="AP2453" s="177" t="s">
        <v>27</v>
      </c>
      <c r="AQ2453" s="26"/>
      <c r="AR2453" s="27"/>
      <c r="AS2453" s="178" t="s">
        <v>28</v>
      </c>
      <c r="AT2453" s="27"/>
      <c r="AU2453" s="179"/>
      <c r="AV2453" s="132" t="s">
        <v>29</v>
      </c>
      <c r="AW2453" s="133" t="s">
        <v>30</v>
      </c>
      <c r="AX2453" s="134" t="s">
        <v>31</v>
      </c>
    </row>
    <row r="2454" spans="1:50" ht="17.25" hidden="1" customHeight="1" x14ac:dyDescent="0.3">
      <c r="A2454" s="180"/>
      <c r="B2454" s="181"/>
      <c r="C2454" s="215"/>
      <c r="D2454" s="186"/>
      <c r="E2454" s="184"/>
      <c r="F2454" s="185"/>
      <c r="G2454" s="186"/>
      <c r="H2454" s="186"/>
      <c r="I2454" s="187"/>
      <c r="J2454" s="188"/>
      <c r="K2454" s="216"/>
      <c r="L2454" s="186"/>
      <c r="M2454" s="186"/>
      <c r="N2454" s="187"/>
      <c r="O2454" s="191"/>
      <c r="P2454" s="492" t="s">
        <v>2550</v>
      </c>
      <c r="Q2454" s="218"/>
      <c r="R2454" s="194">
        <f>[1]Harmonogram!N76</f>
        <v>0</v>
      </c>
      <c r="S2454" s="194">
        <f>[1]Harmonogram!O76</f>
        <v>7</v>
      </c>
      <c r="T2454" s="195" t="s">
        <v>36</v>
      </c>
      <c r="U2454" s="196">
        <v>0</v>
      </c>
      <c r="V2454" s="89">
        <f t="shared" si="987"/>
        <v>0</v>
      </c>
      <c r="W2454" s="197"/>
      <c r="X2454" s="198" t="str">
        <f>[1]Harmonogram!K76</f>
        <v>elektrikáři - rozvody kabelů</v>
      </c>
      <c r="Y2454" s="199"/>
      <c r="Z2454" s="199"/>
      <c r="AA2454" s="200"/>
      <c r="AB2454" s="201"/>
      <c r="AC2454" s="201"/>
      <c r="AD2454" s="202"/>
      <c r="AE2454" s="202"/>
      <c r="AF2454" s="202"/>
      <c r="AG2454" s="202"/>
      <c r="AH2454" s="202"/>
      <c r="AI2454" s="202"/>
      <c r="AJ2454" s="201"/>
      <c r="AK2454" s="201"/>
      <c r="AL2454" s="333"/>
      <c r="AM2454" s="204"/>
      <c r="AN2454" s="205"/>
      <c r="AO2454" s="206"/>
      <c r="AP2454" s="207"/>
      <c r="AQ2454" s="208"/>
      <c r="AR2454" s="334"/>
      <c r="AS2454" s="335"/>
      <c r="AT2454" s="336"/>
      <c r="AU2454" s="211"/>
      <c r="AV2454" s="212"/>
      <c r="AW2454" s="212"/>
      <c r="AX2454" s="212"/>
    </row>
    <row r="2455" spans="1:50" ht="17.25" hidden="1" customHeight="1" x14ac:dyDescent="0.3">
      <c r="A2455" s="213"/>
      <c r="B2455" s="214"/>
      <c r="C2455" s="215"/>
      <c r="D2455" s="186"/>
      <c r="E2455" s="184"/>
      <c r="F2455" s="185"/>
      <c r="G2455" s="186"/>
      <c r="H2455" s="186"/>
      <c r="I2455" s="187"/>
      <c r="J2455" s="188"/>
      <c r="K2455" s="216"/>
      <c r="L2455" s="186"/>
      <c r="M2455" s="186"/>
      <c r="N2455" s="187"/>
      <c r="O2455" s="191"/>
      <c r="P2455" s="492" t="s">
        <v>2550</v>
      </c>
      <c r="Q2455" s="218"/>
      <c r="R2455" s="219">
        <f t="shared" ref="R2455:R2574" si="991">$R$2454</f>
        <v>0</v>
      </c>
      <c r="S2455" s="219">
        <f t="shared" ref="S2455:S2574" si="992">$S$2454</f>
        <v>7</v>
      </c>
      <c r="T2455" s="195"/>
      <c r="U2455" s="196">
        <v>4</v>
      </c>
      <c r="V2455" s="89">
        <f t="shared" si="987"/>
        <v>0</v>
      </c>
      <c r="W2455" s="220" t="s">
        <v>1499</v>
      </c>
      <c r="X2455" s="221" t="s">
        <v>2552</v>
      </c>
      <c r="Y2455" s="222" t="s">
        <v>43</v>
      </c>
      <c r="Z2455" s="199"/>
      <c r="AA2455" s="218"/>
      <c r="AB2455" s="223">
        <v>0</v>
      </c>
      <c r="AC2455" s="224" t="s">
        <v>146</v>
      </c>
      <c r="AD2455" s="225">
        <f t="shared" ref="AD2455:AD2574" si="993">ROUND(AV2455*(AW2455/60),0)</f>
        <v>59</v>
      </c>
      <c r="AE2455" s="226">
        <f>CEILING(AD2455+AD2455*'[1]Nastavení cen'!$J$17,1)</f>
        <v>87</v>
      </c>
      <c r="AF2455" s="226">
        <f t="shared" ref="AF2455:AF2574" si="994">(AB2455*AE2455)</f>
        <v>0</v>
      </c>
      <c r="AG2455" s="241"/>
      <c r="AH2455" s="242"/>
      <c r="AI2455" s="242"/>
      <c r="AJ2455" s="228">
        <f t="shared" ref="AJ2455:AJ2574" si="995">AE2455+AH2455</f>
        <v>87</v>
      </c>
      <c r="AK2455" s="218"/>
      <c r="AL2455" s="229">
        <f t="shared" ref="AL2455:AL2574" si="996">AF2455+AI2455</f>
        <v>0</v>
      </c>
      <c r="AM2455" s="204"/>
      <c r="AN2455" s="230">
        <v>2</v>
      </c>
      <c r="AO2455" s="231" t="s">
        <v>41</v>
      </c>
      <c r="AP2455" s="232">
        <v>1</v>
      </c>
      <c r="AQ2455" s="233" t="s">
        <v>41</v>
      </c>
      <c r="AR2455" s="234">
        <f t="shared" ref="AR2455:AR2459" si="997">AB2455*AN2455*AP2455</f>
        <v>0</v>
      </c>
      <c r="AS2455" s="235"/>
      <c r="AT2455" s="236"/>
      <c r="AU2455" s="237"/>
      <c r="AV2455" s="238">
        <v>9</v>
      </c>
      <c r="AW2455" s="239">
        <f>'[1]Nastavení cen'!$H$17</f>
        <v>390</v>
      </c>
      <c r="AX2455" s="240"/>
    </row>
    <row r="2456" spans="1:50" ht="17.25" hidden="1" customHeight="1" x14ac:dyDescent="0.3">
      <c r="A2456" s="213"/>
      <c r="B2456" s="214"/>
      <c r="C2456" s="215"/>
      <c r="D2456" s="186"/>
      <c r="E2456" s="184"/>
      <c r="F2456" s="185"/>
      <c r="G2456" s="186"/>
      <c r="H2456" s="186"/>
      <c r="I2456" s="187"/>
      <c r="J2456" s="188"/>
      <c r="K2456" s="216"/>
      <c r="L2456" s="186"/>
      <c r="M2456" s="186"/>
      <c r="N2456" s="187"/>
      <c r="O2456" s="191"/>
      <c r="P2456" s="492" t="s">
        <v>2550</v>
      </c>
      <c r="Q2456" s="218"/>
      <c r="R2456" s="219">
        <f t="shared" si="991"/>
        <v>0</v>
      </c>
      <c r="S2456" s="219">
        <f t="shared" si="992"/>
        <v>7</v>
      </c>
      <c r="T2456" s="195"/>
      <c r="U2456" s="196">
        <v>4</v>
      </c>
      <c r="V2456" s="89">
        <f t="shared" si="987"/>
        <v>0</v>
      </c>
      <c r="W2456" s="220" t="s">
        <v>1499</v>
      </c>
      <c r="X2456" s="221" t="s">
        <v>2553</v>
      </c>
      <c r="Y2456" s="222" t="s">
        <v>43</v>
      </c>
      <c r="Z2456" s="199"/>
      <c r="AA2456" s="218"/>
      <c r="AB2456" s="223">
        <v>0</v>
      </c>
      <c r="AC2456" s="224" t="s">
        <v>146</v>
      </c>
      <c r="AD2456" s="225">
        <f t="shared" si="993"/>
        <v>59</v>
      </c>
      <c r="AE2456" s="226">
        <f>CEILING(AD2456+AD2456*'[1]Nastavení cen'!$J$17,1)</f>
        <v>87</v>
      </c>
      <c r="AF2456" s="226">
        <f t="shared" si="994"/>
        <v>0</v>
      </c>
      <c r="AG2456" s="241"/>
      <c r="AH2456" s="242"/>
      <c r="AI2456" s="242"/>
      <c r="AJ2456" s="228">
        <f t="shared" si="995"/>
        <v>87</v>
      </c>
      <c r="AK2456" s="218"/>
      <c r="AL2456" s="229">
        <f t="shared" si="996"/>
        <v>0</v>
      </c>
      <c r="AM2456" s="204"/>
      <c r="AN2456" s="230">
        <v>2</v>
      </c>
      <c r="AO2456" s="231" t="s">
        <v>41</v>
      </c>
      <c r="AP2456" s="232">
        <v>1</v>
      </c>
      <c r="AQ2456" s="233" t="s">
        <v>41</v>
      </c>
      <c r="AR2456" s="234">
        <f t="shared" si="997"/>
        <v>0</v>
      </c>
      <c r="AS2456" s="235"/>
      <c r="AT2456" s="236"/>
      <c r="AU2456" s="237"/>
      <c r="AV2456" s="238">
        <v>9</v>
      </c>
      <c r="AW2456" s="239">
        <f>'[1]Nastavení cen'!$H$17</f>
        <v>390</v>
      </c>
      <c r="AX2456" s="240"/>
    </row>
    <row r="2457" spans="1:50" ht="17.25" hidden="1" customHeight="1" x14ac:dyDescent="0.3">
      <c r="A2457" s="213"/>
      <c r="B2457" s="214"/>
      <c r="C2457" s="215"/>
      <c r="D2457" s="186"/>
      <c r="E2457" s="184"/>
      <c r="F2457" s="185"/>
      <c r="G2457" s="186"/>
      <c r="H2457" s="186"/>
      <c r="I2457" s="187"/>
      <c r="J2457" s="188"/>
      <c r="K2457" s="216"/>
      <c r="L2457" s="186"/>
      <c r="M2457" s="186"/>
      <c r="N2457" s="187"/>
      <c r="O2457" s="191"/>
      <c r="P2457" s="492" t="s">
        <v>2550</v>
      </c>
      <c r="Q2457" s="218"/>
      <c r="R2457" s="219">
        <f t="shared" si="991"/>
        <v>0</v>
      </c>
      <c r="S2457" s="219">
        <f t="shared" si="992"/>
        <v>7</v>
      </c>
      <c r="T2457" s="195"/>
      <c r="U2457" s="196">
        <v>4</v>
      </c>
      <c r="V2457" s="89">
        <f t="shared" si="987"/>
        <v>0</v>
      </c>
      <c r="W2457" s="220" t="s">
        <v>1499</v>
      </c>
      <c r="X2457" s="221" t="s">
        <v>2554</v>
      </c>
      <c r="Y2457" s="222" t="s">
        <v>43</v>
      </c>
      <c r="Z2457" s="199"/>
      <c r="AA2457" s="218"/>
      <c r="AB2457" s="223">
        <v>0</v>
      </c>
      <c r="AC2457" s="224" t="s">
        <v>146</v>
      </c>
      <c r="AD2457" s="225">
        <f t="shared" si="993"/>
        <v>72</v>
      </c>
      <c r="AE2457" s="226">
        <f>CEILING(AD2457+AD2457*'[1]Nastavení cen'!$J$17,1)</f>
        <v>106</v>
      </c>
      <c r="AF2457" s="226">
        <f t="shared" si="994"/>
        <v>0</v>
      </c>
      <c r="AG2457" s="241"/>
      <c r="AH2457" s="242"/>
      <c r="AI2457" s="242"/>
      <c r="AJ2457" s="228">
        <f t="shared" si="995"/>
        <v>106</v>
      </c>
      <c r="AK2457" s="218"/>
      <c r="AL2457" s="229">
        <f t="shared" si="996"/>
        <v>0</v>
      </c>
      <c r="AM2457" s="204"/>
      <c r="AN2457" s="230">
        <v>3</v>
      </c>
      <c r="AO2457" s="231" t="s">
        <v>41</v>
      </c>
      <c r="AP2457" s="232">
        <v>1</v>
      </c>
      <c r="AQ2457" s="233" t="s">
        <v>41</v>
      </c>
      <c r="AR2457" s="234">
        <f t="shared" si="997"/>
        <v>0</v>
      </c>
      <c r="AS2457" s="235"/>
      <c r="AT2457" s="236"/>
      <c r="AU2457" s="237"/>
      <c r="AV2457" s="238">
        <v>11</v>
      </c>
      <c r="AW2457" s="239">
        <f>'[1]Nastavení cen'!$H$17</f>
        <v>390</v>
      </c>
      <c r="AX2457" s="240"/>
    </row>
    <row r="2458" spans="1:50" ht="17.25" hidden="1" customHeight="1" x14ac:dyDescent="0.3">
      <c r="A2458" s="213"/>
      <c r="B2458" s="214"/>
      <c r="C2458" s="215"/>
      <c r="D2458" s="186"/>
      <c r="E2458" s="184"/>
      <c r="F2458" s="185"/>
      <c r="G2458" s="186"/>
      <c r="H2458" s="186"/>
      <c r="I2458" s="187"/>
      <c r="J2458" s="188"/>
      <c r="K2458" s="216"/>
      <c r="L2458" s="186"/>
      <c r="M2458" s="186"/>
      <c r="N2458" s="187"/>
      <c r="O2458" s="191"/>
      <c r="P2458" s="492" t="s">
        <v>2550</v>
      </c>
      <c r="Q2458" s="218"/>
      <c r="R2458" s="219">
        <f t="shared" si="991"/>
        <v>0</v>
      </c>
      <c r="S2458" s="219">
        <f t="shared" si="992"/>
        <v>7</v>
      </c>
      <c r="T2458" s="195"/>
      <c r="U2458" s="196">
        <v>4</v>
      </c>
      <c r="V2458" s="89">
        <f t="shared" si="987"/>
        <v>0</v>
      </c>
      <c r="W2458" s="220" t="s">
        <v>1499</v>
      </c>
      <c r="X2458" s="221" t="s">
        <v>2555</v>
      </c>
      <c r="Y2458" s="222" t="s">
        <v>43</v>
      </c>
      <c r="Z2458" s="199"/>
      <c r="AA2458" s="218"/>
      <c r="AB2458" s="223">
        <v>0</v>
      </c>
      <c r="AC2458" s="224" t="s">
        <v>146</v>
      </c>
      <c r="AD2458" s="225">
        <f t="shared" si="993"/>
        <v>104</v>
      </c>
      <c r="AE2458" s="226">
        <f>CEILING(AD2458+AD2458*'[1]Nastavení cen'!$J$17,1)</f>
        <v>152</v>
      </c>
      <c r="AF2458" s="226">
        <f t="shared" si="994"/>
        <v>0</v>
      </c>
      <c r="AG2458" s="241"/>
      <c r="AH2458" s="242"/>
      <c r="AI2458" s="242"/>
      <c r="AJ2458" s="228">
        <f t="shared" si="995"/>
        <v>152</v>
      </c>
      <c r="AK2458" s="218"/>
      <c r="AL2458" s="229">
        <f t="shared" si="996"/>
        <v>0</v>
      </c>
      <c r="AM2458" s="204"/>
      <c r="AN2458" s="230">
        <v>4</v>
      </c>
      <c r="AO2458" s="231" t="s">
        <v>41</v>
      </c>
      <c r="AP2458" s="232">
        <v>1</v>
      </c>
      <c r="AQ2458" s="233" t="s">
        <v>41</v>
      </c>
      <c r="AR2458" s="234">
        <f t="shared" si="997"/>
        <v>0</v>
      </c>
      <c r="AS2458" s="235"/>
      <c r="AT2458" s="236"/>
      <c r="AU2458" s="237"/>
      <c r="AV2458" s="238">
        <v>16</v>
      </c>
      <c r="AW2458" s="239">
        <f>'[1]Nastavení cen'!$H$17</f>
        <v>390</v>
      </c>
      <c r="AX2458" s="240"/>
    </row>
    <row r="2459" spans="1:50" ht="17.25" hidden="1" customHeight="1" x14ac:dyDescent="0.3">
      <c r="A2459" s="213"/>
      <c r="B2459" s="214"/>
      <c r="C2459" s="215"/>
      <c r="D2459" s="186"/>
      <c r="E2459" s="184"/>
      <c r="F2459" s="185"/>
      <c r="G2459" s="186"/>
      <c r="H2459" s="186"/>
      <c r="I2459" s="187"/>
      <c r="J2459" s="188"/>
      <c r="K2459" s="216"/>
      <c r="L2459" s="186"/>
      <c r="M2459" s="186"/>
      <c r="N2459" s="187"/>
      <c r="O2459" s="191"/>
      <c r="P2459" s="492" t="s">
        <v>2550</v>
      </c>
      <c r="Q2459" s="218"/>
      <c r="R2459" s="219">
        <f t="shared" si="991"/>
        <v>0</v>
      </c>
      <c r="S2459" s="219">
        <f t="shared" si="992"/>
        <v>7</v>
      </c>
      <c r="T2459" s="195"/>
      <c r="U2459" s="196">
        <v>4</v>
      </c>
      <c r="V2459" s="89">
        <f t="shared" si="987"/>
        <v>0</v>
      </c>
      <c r="W2459" s="220" t="s">
        <v>1499</v>
      </c>
      <c r="X2459" s="221" t="s">
        <v>2556</v>
      </c>
      <c r="Y2459" s="222" t="s">
        <v>43</v>
      </c>
      <c r="Z2459" s="199"/>
      <c r="AA2459" s="218"/>
      <c r="AB2459" s="223">
        <v>0</v>
      </c>
      <c r="AC2459" s="224" t="s">
        <v>146</v>
      </c>
      <c r="AD2459" s="225">
        <f t="shared" si="993"/>
        <v>137</v>
      </c>
      <c r="AE2459" s="226">
        <f>CEILING(AD2459+AD2459*'[1]Nastavení cen'!$J$17,1)</f>
        <v>201</v>
      </c>
      <c r="AF2459" s="226">
        <f t="shared" si="994"/>
        <v>0</v>
      </c>
      <c r="AG2459" s="241"/>
      <c r="AH2459" s="242"/>
      <c r="AI2459" s="242"/>
      <c r="AJ2459" s="228">
        <f t="shared" si="995"/>
        <v>201</v>
      </c>
      <c r="AK2459" s="218"/>
      <c r="AL2459" s="229">
        <f t="shared" si="996"/>
        <v>0</v>
      </c>
      <c r="AM2459" s="204"/>
      <c r="AN2459" s="230">
        <v>5</v>
      </c>
      <c r="AO2459" s="231" t="s">
        <v>41</v>
      </c>
      <c r="AP2459" s="232">
        <v>1</v>
      </c>
      <c r="AQ2459" s="233" t="s">
        <v>41</v>
      </c>
      <c r="AR2459" s="234">
        <f t="shared" si="997"/>
        <v>0</v>
      </c>
      <c r="AS2459" s="235"/>
      <c r="AT2459" s="236"/>
      <c r="AU2459" s="237"/>
      <c r="AV2459" s="238">
        <v>21</v>
      </c>
      <c r="AW2459" s="239">
        <f>'[1]Nastavení cen'!$H$17</f>
        <v>390</v>
      </c>
      <c r="AX2459" s="240"/>
    </row>
    <row r="2460" spans="1:50" ht="17.25" hidden="1" customHeight="1" x14ac:dyDescent="0.3">
      <c r="A2460" s="213"/>
      <c r="B2460" s="214"/>
      <c r="C2460" s="215"/>
      <c r="D2460" s="186"/>
      <c r="E2460" s="184"/>
      <c r="F2460" s="185"/>
      <c r="G2460" s="186"/>
      <c r="H2460" s="186"/>
      <c r="I2460" s="187"/>
      <c r="J2460" s="188"/>
      <c r="K2460" s="216"/>
      <c r="L2460" s="186"/>
      <c r="M2460" s="186"/>
      <c r="N2460" s="187"/>
      <c r="O2460" s="191"/>
      <c r="P2460" s="492" t="s">
        <v>2550</v>
      </c>
      <c r="Q2460" s="218"/>
      <c r="R2460" s="219">
        <f t="shared" si="991"/>
        <v>0</v>
      </c>
      <c r="S2460" s="219">
        <f t="shared" si="992"/>
        <v>7</v>
      </c>
      <c r="T2460" s="195"/>
      <c r="U2460" s="196">
        <v>4</v>
      </c>
      <c r="V2460" s="89">
        <f t="shared" si="987"/>
        <v>0</v>
      </c>
      <c r="W2460" s="220" t="s">
        <v>1504</v>
      </c>
      <c r="X2460" s="221" t="s">
        <v>2557</v>
      </c>
      <c r="Y2460" s="222" t="s">
        <v>43</v>
      </c>
      <c r="Z2460" s="199"/>
      <c r="AA2460" s="218"/>
      <c r="AB2460" s="223">
        <v>0</v>
      </c>
      <c r="AC2460" s="224" t="s">
        <v>146</v>
      </c>
      <c r="AD2460" s="225">
        <f t="shared" si="993"/>
        <v>78</v>
      </c>
      <c r="AE2460" s="226">
        <f>CEILING(AD2460+AD2460*'[1]Nastavení cen'!$J$17,1)</f>
        <v>114</v>
      </c>
      <c r="AF2460" s="226">
        <f t="shared" si="994"/>
        <v>0</v>
      </c>
      <c r="AG2460" s="241"/>
      <c r="AH2460" s="242"/>
      <c r="AI2460" s="242"/>
      <c r="AJ2460" s="228">
        <f t="shared" si="995"/>
        <v>114</v>
      </c>
      <c r="AK2460" s="218"/>
      <c r="AL2460" s="229">
        <f t="shared" si="996"/>
        <v>0</v>
      </c>
      <c r="AM2460" s="204"/>
      <c r="AN2460" s="230">
        <v>5</v>
      </c>
      <c r="AO2460" s="231" t="s">
        <v>41</v>
      </c>
      <c r="AP2460" s="232">
        <v>1</v>
      </c>
      <c r="AQ2460" s="233">
        <f t="shared" ref="AQ2460:AQ2463" si="998">AB2460*AN2460*AP2460</f>
        <v>0</v>
      </c>
      <c r="AR2460" s="234" t="s">
        <v>41</v>
      </c>
      <c r="AS2460" s="235"/>
      <c r="AT2460" s="236"/>
      <c r="AU2460" s="237"/>
      <c r="AV2460" s="238">
        <v>12</v>
      </c>
      <c r="AW2460" s="239">
        <f>'[1]Nastavení cen'!$H$17</f>
        <v>390</v>
      </c>
      <c r="AX2460" s="240"/>
    </row>
    <row r="2461" spans="1:50" ht="17.25" hidden="1" customHeight="1" x14ac:dyDescent="0.3">
      <c r="A2461" s="213"/>
      <c r="B2461" s="214"/>
      <c r="C2461" s="215"/>
      <c r="D2461" s="186"/>
      <c r="E2461" s="184"/>
      <c r="F2461" s="185"/>
      <c r="G2461" s="186"/>
      <c r="H2461" s="186"/>
      <c r="I2461" s="187"/>
      <c r="J2461" s="188"/>
      <c r="K2461" s="216"/>
      <c r="L2461" s="186"/>
      <c r="M2461" s="186"/>
      <c r="N2461" s="187"/>
      <c r="O2461" s="191"/>
      <c r="P2461" s="492" t="s">
        <v>2550</v>
      </c>
      <c r="Q2461" s="218"/>
      <c r="R2461" s="219">
        <f t="shared" si="991"/>
        <v>0</v>
      </c>
      <c r="S2461" s="219">
        <f t="shared" si="992"/>
        <v>7</v>
      </c>
      <c r="T2461" s="195"/>
      <c r="U2461" s="196">
        <v>4</v>
      </c>
      <c r="V2461" s="89">
        <f t="shared" si="987"/>
        <v>0</v>
      </c>
      <c r="W2461" s="220" t="s">
        <v>1504</v>
      </c>
      <c r="X2461" s="221" t="s">
        <v>2558</v>
      </c>
      <c r="Y2461" s="222" t="s">
        <v>43</v>
      </c>
      <c r="Z2461" s="199"/>
      <c r="AA2461" s="218"/>
      <c r="AB2461" s="223">
        <v>0</v>
      </c>
      <c r="AC2461" s="224" t="s">
        <v>146</v>
      </c>
      <c r="AD2461" s="225">
        <f t="shared" si="993"/>
        <v>72</v>
      </c>
      <c r="AE2461" s="226">
        <f>CEILING(AD2461+AD2461*'[1]Nastavení cen'!$J$17,1)</f>
        <v>106</v>
      </c>
      <c r="AF2461" s="226">
        <f t="shared" si="994"/>
        <v>0</v>
      </c>
      <c r="AG2461" s="241"/>
      <c r="AH2461" s="242"/>
      <c r="AI2461" s="242"/>
      <c r="AJ2461" s="228">
        <f t="shared" si="995"/>
        <v>106</v>
      </c>
      <c r="AK2461" s="218"/>
      <c r="AL2461" s="229">
        <f t="shared" si="996"/>
        <v>0</v>
      </c>
      <c r="AM2461" s="204"/>
      <c r="AN2461" s="230">
        <v>5</v>
      </c>
      <c r="AO2461" s="231" t="s">
        <v>41</v>
      </c>
      <c r="AP2461" s="232">
        <v>1</v>
      </c>
      <c r="AQ2461" s="233">
        <f t="shared" si="998"/>
        <v>0</v>
      </c>
      <c r="AR2461" s="234" t="s">
        <v>41</v>
      </c>
      <c r="AS2461" s="235"/>
      <c r="AT2461" s="236"/>
      <c r="AU2461" s="237"/>
      <c r="AV2461" s="238">
        <v>11</v>
      </c>
      <c r="AW2461" s="239">
        <f>'[1]Nastavení cen'!$H$17</f>
        <v>390</v>
      </c>
      <c r="AX2461" s="240"/>
    </row>
    <row r="2462" spans="1:50" ht="17.25" hidden="1" customHeight="1" x14ac:dyDescent="0.3">
      <c r="A2462" s="213"/>
      <c r="B2462" s="214"/>
      <c r="C2462" s="215"/>
      <c r="D2462" s="186"/>
      <c r="E2462" s="184"/>
      <c r="F2462" s="185"/>
      <c r="G2462" s="186"/>
      <c r="H2462" s="186"/>
      <c r="I2462" s="187"/>
      <c r="J2462" s="188"/>
      <c r="K2462" s="216"/>
      <c r="L2462" s="186"/>
      <c r="M2462" s="186"/>
      <c r="N2462" s="187"/>
      <c r="O2462" s="191"/>
      <c r="P2462" s="492" t="s">
        <v>2550</v>
      </c>
      <c r="Q2462" s="218"/>
      <c r="R2462" s="219">
        <f t="shared" si="991"/>
        <v>0</v>
      </c>
      <c r="S2462" s="219">
        <f t="shared" si="992"/>
        <v>7</v>
      </c>
      <c r="T2462" s="195"/>
      <c r="U2462" s="196">
        <v>4</v>
      </c>
      <c r="V2462" s="89">
        <f t="shared" si="987"/>
        <v>0</v>
      </c>
      <c r="W2462" s="220" t="s">
        <v>1504</v>
      </c>
      <c r="X2462" s="221" t="s">
        <v>2559</v>
      </c>
      <c r="Y2462" s="222" t="s">
        <v>43</v>
      </c>
      <c r="Z2462" s="199"/>
      <c r="AA2462" s="218"/>
      <c r="AB2462" s="223">
        <v>0</v>
      </c>
      <c r="AC2462" s="224" t="s">
        <v>146</v>
      </c>
      <c r="AD2462" s="225">
        <f t="shared" si="993"/>
        <v>85</v>
      </c>
      <c r="AE2462" s="226">
        <f>CEILING(AD2462+AD2462*'[1]Nastavení cen'!$J$17,1)</f>
        <v>125</v>
      </c>
      <c r="AF2462" s="226">
        <f t="shared" si="994"/>
        <v>0</v>
      </c>
      <c r="AG2462" s="241"/>
      <c r="AH2462" s="242"/>
      <c r="AI2462" s="242"/>
      <c r="AJ2462" s="228">
        <f t="shared" si="995"/>
        <v>125</v>
      </c>
      <c r="AK2462" s="218"/>
      <c r="AL2462" s="229">
        <f t="shared" si="996"/>
        <v>0</v>
      </c>
      <c r="AM2462" s="204"/>
      <c r="AN2462" s="230">
        <v>5</v>
      </c>
      <c r="AO2462" s="231" t="s">
        <v>41</v>
      </c>
      <c r="AP2462" s="232">
        <v>1</v>
      </c>
      <c r="AQ2462" s="233">
        <f t="shared" si="998"/>
        <v>0</v>
      </c>
      <c r="AR2462" s="234" t="s">
        <v>41</v>
      </c>
      <c r="AS2462" s="235"/>
      <c r="AT2462" s="236"/>
      <c r="AU2462" s="237"/>
      <c r="AV2462" s="238">
        <v>13</v>
      </c>
      <c r="AW2462" s="239">
        <f>'[1]Nastavení cen'!$H$17</f>
        <v>390</v>
      </c>
      <c r="AX2462" s="240"/>
    </row>
    <row r="2463" spans="1:50" ht="17.25" hidden="1" customHeight="1" x14ac:dyDescent="0.3">
      <c r="A2463" s="213"/>
      <c r="B2463" s="214"/>
      <c r="C2463" s="215"/>
      <c r="D2463" s="186"/>
      <c r="E2463" s="184"/>
      <c r="F2463" s="185"/>
      <c r="G2463" s="186"/>
      <c r="H2463" s="186"/>
      <c r="I2463" s="187"/>
      <c r="J2463" s="188"/>
      <c r="K2463" s="216"/>
      <c r="L2463" s="186"/>
      <c r="M2463" s="186"/>
      <c r="N2463" s="187"/>
      <c r="O2463" s="191"/>
      <c r="P2463" s="492" t="s">
        <v>2550</v>
      </c>
      <c r="Q2463" s="218"/>
      <c r="R2463" s="219">
        <f t="shared" si="991"/>
        <v>0</v>
      </c>
      <c r="S2463" s="219">
        <f t="shared" si="992"/>
        <v>7</v>
      </c>
      <c r="T2463" s="195"/>
      <c r="U2463" s="196">
        <v>4</v>
      </c>
      <c r="V2463" s="89">
        <f t="shared" si="987"/>
        <v>0</v>
      </c>
      <c r="W2463" s="220" t="s">
        <v>1504</v>
      </c>
      <c r="X2463" s="221" t="s">
        <v>2560</v>
      </c>
      <c r="Y2463" s="222" t="s">
        <v>43</v>
      </c>
      <c r="Z2463" s="199"/>
      <c r="AA2463" s="218"/>
      <c r="AB2463" s="223">
        <v>0</v>
      </c>
      <c r="AC2463" s="224" t="s">
        <v>146</v>
      </c>
      <c r="AD2463" s="225">
        <f t="shared" si="993"/>
        <v>124</v>
      </c>
      <c r="AE2463" s="226">
        <f>CEILING(AD2463+AD2463*'[1]Nastavení cen'!$J$17,1)</f>
        <v>182</v>
      </c>
      <c r="AF2463" s="226">
        <f t="shared" si="994"/>
        <v>0</v>
      </c>
      <c r="AG2463" s="241"/>
      <c r="AH2463" s="242"/>
      <c r="AI2463" s="242"/>
      <c r="AJ2463" s="228">
        <f t="shared" si="995"/>
        <v>182</v>
      </c>
      <c r="AK2463" s="218"/>
      <c r="AL2463" s="229">
        <f t="shared" si="996"/>
        <v>0</v>
      </c>
      <c r="AM2463" s="204"/>
      <c r="AN2463" s="230">
        <v>5</v>
      </c>
      <c r="AO2463" s="231" t="s">
        <v>41</v>
      </c>
      <c r="AP2463" s="232">
        <v>1</v>
      </c>
      <c r="AQ2463" s="233">
        <f t="shared" si="998"/>
        <v>0</v>
      </c>
      <c r="AR2463" s="234" t="s">
        <v>41</v>
      </c>
      <c r="AS2463" s="235"/>
      <c r="AT2463" s="236"/>
      <c r="AU2463" s="237"/>
      <c r="AV2463" s="238">
        <v>19</v>
      </c>
      <c r="AW2463" s="239">
        <f>'[1]Nastavení cen'!$H$17</f>
        <v>390</v>
      </c>
      <c r="AX2463" s="240"/>
    </row>
    <row r="2464" spans="1:50" ht="17.25" hidden="1" customHeight="1" x14ac:dyDescent="0.3">
      <c r="A2464" s="213"/>
      <c r="B2464" s="214"/>
      <c r="C2464" s="215"/>
      <c r="D2464" s="186"/>
      <c r="E2464" s="184"/>
      <c r="F2464" s="185"/>
      <c r="G2464" s="186"/>
      <c r="H2464" s="186"/>
      <c r="I2464" s="187"/>
      <c r="J2464" s="188"/>
      <c r="K2464" s="216"/>
      <c r="L2464" s="186"/>
      <c r="M2464" s="186"/>
      <c r="N2464" s="187"/>
      <c r="O2464" s="191"/>
      <c r="P2464" s="492" t="s">
        <v>2550</v>
      </c>
      <c r="Q2464" s="218"/>
      <c r="R2464" s="219">
        <f t="shared" si="991"/>
        <v>0</v>
      </c>
      <c r="S2464" s="219">
        <f t="shared" si="992"/>
        <v>7</v>
      </c>
      <c r="T2464" s="195"/>
      <c r="U2464" s="196">
        <v>4</v>
      </c>
      <c r="V2464" s="89">
        <f t="shared" si="987"/>
        <v>0</v>
      </c>
      <c r="W2464" s="220" t="s">
        <v>1504</v>
      </c>
      <c r="X2464" s="221" t="s">
        <v>2561</v>
      </c>
      <c r="Y2464" s="222" t="s">
        <v>43</v>
      </c>
      <c r="Z2464" s="199"/>
      <c r="AA2464" s="218"/>
      <c r="AB2464" s="223">
        <v>0</v>
      </c>
      <c r="AC2464" s="224" t="s">
        <v>146</v>
      </c>
      <c r="AD2464" s="225">
        <f t="shared" si="993"/>
        <v>156</v>
      </c>
      <c r="AE2464" s="226">
        <f>CEILING(AD2464+AD2464*'[1]Nastavení cen'!$J$17,1)</f>
        <v>228</v>
      </c>
      <c r="AF2464" s="226">
        <f t="shared" si="994"/>
        <v>0</v>
      </c>
      <c r="AG2464" s="241"/>
      <c r="AH2464" s="242"/>
      <c r="AI2464" s="242"/>
      <c r="AJ2464" s="228">
        <f t="shared" si="995"/>
        <v>228</v>
      </c>
      <c r="AK2464" s="218"/>
      <c r="AL2464" s="229">
        <f t="shared" si="996"/>
        <v>0</v>
      </c>
      <c r="AM2464" s="204"/>
      <c r="AN2464" s="230" t="s">
        <v>41</v>
      </c>
      <c r="AO2464" s="231" t="s">
        <v>41</v>
      </c>
      <c r="AP2464" s="245" t="s">
        <v>41</v>
      </c>
      <c r="AQ2464" s="233" t="s">
        <v>41</v>
      </c>
      <c r="AR2464" s="234" t="s">
        <v>41</v>
      </c>
      <c r="AS2464" s="235"/>
      <c r="AT2464" s="236"/>
      <c r="AU2464" s="237"/>
      <c r="AV2464" s="238">
        <v>24</v>
      </c>
      <c r="AW2464" s="239">
        <f>'[1]Nastavení cen'!$H$17</f>
        <v>390</v>
      </c>
      <c r="AX2464" s="240"/>
    </row>
    <row r="2465" spans="1:50" ht="17.25" hidden="1" customHeight="1" x14ac:dyDescent="0.3">
      <c r="A2465" s="213"/>
      <c r="B2465" s="214"/>
      <c r="C2465" s="215"/>
      <c r="D2465" s="186"/>
      <c r="E2465" s="184"/>
      <c r="F2465" s="185"/>
      <c r="G2465" s="186"/>
      <c r="H2465" s="186"/>
      <c r="I2465" s="187"/>
      <c r="J2465" s="188"/>
      <c r="K2465" s="216"/>
      <c r="L2465" s="186"/>
      <c r="M2465" s="186"/>
      <c r="N2465" s="187"/>
      <c r="O2465" s="191"/>
      <c r="P2465" s="492" t="s">
        <v>2550</v>
      </c>
      <c r="Q2465" s="218"/>
      <c r="R2465" s="219">
        <f t="shared" si="991"/>
        <v>0</v>
      </c>
      <c r="S2465" s="219">
        <f t="shared" si="992"/>
        <v>7</v>
      </c>
      <c r="T2465" s="195"/>
      <c r="U2465" s="196">
        <v>4</v>
      </c>
      <c r="V2465" s="89">
        <f t="shared" si="987"/>
        <v>0</v>
      </c>
      <c r="W2465" s="220" t="s">
        <v>2045</v>
      </c>
      <c r="X2465" s="221" t="s">
        <v>2562</v>
      </c>
      <c r="Y2465" s="222" t="s">
        <v>43</v>
      </c>
      <c r="Z2465" s="199"/>
      <c r="AA2465" s="218"/>
      <c r="AB2465" s="223">
        <v>0</v>
      </c>
      <c r="AC2465" s="224" t="s">
        <v>146</v>
      </c>
      <c r="AD2465" s="225">
        <f t="shared" si="993"/>
        <v>137</v>
      </c>
      <c r="AE2465" s="226">
        <f>CEILING(AD2465+AD2465*'[1]Nastavení cen'!$J$17,1)</f>
        <v>201</v>
      </c>
      <c r="AF2465" s="226">
        <f t="shared" si="994"/>
        <v>0</v>
      </c>
      <c r="AG2465" s="241"/>
      <c r="AH2465" s="242"/>
      <c r="AI2465" s="242"/>
      <c r="AJ2465" s="228">
        <f t="shared" si="995"/>
        <v>201</v>
      </c>
      <c r="AK2465" s="218"/>
      <c r="AL2465" s="229">
        <f t="shared" si="996"/>
        <v>0</v>
      </c>
      <c r="AM2465" s="204"/>
      <c r="AN2465" s="230">
        <v>5</v>
      </c>
      <c r="AO2465" s="231" t="s">
        <v>41</v>
      </c>
      <c r="AP2465" s="232">
        <v>1</v>
      </c>
      <c r="AQ2465" s="233" t="s">
        <v>41</v>
      </c>
      <c r="AR2465" s="234">
        <f>AB2465*AN2465*AP2465</f>
        <v>0</v>
      </c>
      <c r="AS2465" s="235"/>
      <c r="AT2465" s="236"/>
      <c r="AU2465" s="237"/>
      <c r="AV2465" s="238">
        <v>21</v>
      </c>
      <c r="AW2465" s="239">
        <f>'[1]Nastavení cen'!$H$17</f>
        <v>390</v>
      </c>
      <c r="AX2465" s="240"/>
    </row>
    <row r="2466" spans="1:50" ht="17.25" hidden="1" customHeight="1" x14ac:dyDescent="0.3">
      <c r="A2466" s="213"/>
      <c r="B2466" s="214"/>
      <c r="C2466" s="215"/>
      <c r="D2466" s="186"/>
      <c r="E2466" s="184"/>
      <c r="F2466" s="185"/>
      <c r="G2466" s="186"/>
      <c r="H2466" s="186"/>
      <c r="I2466" s="187"/>
      <c r="J2466" s="188"/>
      <c r="K2466" s="216"/>
      <c r="L2466" s="186"/>
      <c r="M2466" s="186"/>
      <c r="N2466" s="187"/>
      <c r="O2466" s="191"/>
      <c r="P2466" s="492" t="s">
        <v>2550</v>
      </c>
      <c r="Q2466" s="218"/>
      <c r="R2466" s="219">
        <f t="shared" si="991"/>
        <v>0</v>
      </c>
      <c r="S2466" s="219">
        <f t="shared" si="992"/>
        <v>7</v>
      </c>
      <c r="T2466" s="195"/>
      <c r="U2466" s="196">
        <v>4</v>
      </c>
      <c r="V2466" s="89">
        <f t="shared" si="987"/>
        <v>0</v>
      </c>
      <c r="W2466" s="220" t="s">
        <v>2045</v>
      </c>
      <c r="X2466" s="221" t="s">
        <v>2563</v>
      </c>
      <c r="Y2466" s="222" t="s">
        <v>43</v>
      </c>
      <c r="Z2466" s="199"/>
      <c r="AA2466" s="218"/>
      <c r="AB2466" s="223">
        <v>0</v>
      </c>
      <c r="AC2466" s="224" t="s">
        <v>146</v>
      </c>
      <c r="AD2466" s="225">
        <f t="shared" si="993"/>
        <v>182</v>
      </c>
      <c r="AE2466" s="226">
        <f>CEILING(AD2466+AD2466*'[1]Nastavení cen'!$J$17,1)</f>
        <v>266</v>
      </c>
      <c r="AF2466" s="226">
        <f t="shared" si="994"/>
        <v>0</v>
      </c>
      <c r="AG2466" s="241"/>
      <c r="AH2466" s="242"/>
      <c r="AI2466" s="242"/>
      <c r="AJ2466" s="228">
        <f t="shared" si="995"/>
        <v>266</v>
      </c>
      <c r="AK2466" s="218"/>
      <c r="AL2466" s="229">
        <f t="shared" si="996"/>
        <v>0</v>
      </c>
      <c r="AM2466" s="204"/>
      <c r="AN2466" s="230">
        <v>5</v>
      </c>
      <c r="AO2466" s="231" t="s">
        <v>41</v>
      </c>
      <c r="AP2466" s="232">
        <v>1</v>
      </c>
      <c r="AQ2466" s="233">
        <f t="shared" ref="AQ2466:AQ2471" si="999">AB2466*AN2466*AP2466</f>
        <v>0</v>
      </c>
      <c r="AR2466" s="234" t="s">
        <v>41</v>
      </c>
      <c r="AS2466" s="235"/>
      <c r="AT2466" s="236"/>
      <c r="AU2466" s="237"/>
      <c r="AV2466" s="238">
        <v>28</v>
      </c>
      <c r="AW2466" s="239">
        <f>'[1]Nastavení cen'!$H$17</f>
        <v>390</v>
      </c>
      <c r="AX2466" s="240"/>
    </row>
    <row r="2467" spans="1:50" ht="17.25" hidden="1" customHeight="1" x14ac:dyDescent="0.3">
      <c r="A2467" s="213"/>
      <c r="B2467" s="214"/>
      <c r="C2467" s="215"/>
      <c r="D2467" s="186"/>
      <c r="E2467" s="184"/>
      <c r="F2467" s="185"/>
      <c r="G2467" s="186"/>
      <c r="H2467" s="186"/>
      <c r="I2467" s="187"/>
      <c r="J2467" s="188"/>
      <c r="K2467" s="216"/>
      <c r="L2467" s="186"/>
      <c r="M2467" s="186"/>
      <c r="N2467" s="187"/>
      <c r="O2467" s="191"/>
      <c r="P2467" s="492" t="s">
        <v>2550</v>
      </c>
      <c r="Q2467" s="218"/>
      <c r="R2467" s="219">
        <f t="shared" si="991"/>
        <v>0</v>
      </c>
      <c r="S2467" s="219">
        <f t="shared" si="992"/>
        <v>7</v>
      </c>
      <c r="T2467" s="195"/>
      <c r="U2467" s="196">
        <v>4</v>
      </c>
      <c r="V2467" s="89">
        <f t="shared" si="987"/>
        <v>0</v>
      </c>
      <c r="W2467" s="220" t="s">
        <v>2045</v>
      </c>
      <c r="X2467" s="221" t="s">
        <v>2564</v>
      </c>
      <c r="Y2467" s="222" t="s">
        <v>43</v>
      </c>
      <c r="Z2467" s="199"/>
      <c r="AA2467" s="218"/>
      <c r="AB2467" s="223">
        <v>0</v>
      </c>
      <c r="AC2467" s="224" t="s">
        <v>146</v>
      </c>
      <c r="AD2467" s="225">
        <f t="shared" si="993"/>
        <v>228</v>
      </c>
      <c r="AE2467" s="226">
        <f>CEILING(AD2467+AD2467*'[1]Nastavení cen'!$J$17,1)</f>
        <v>333</v>
      </c>
      <c r="AF2467" s="226">
        <f t="shared" si="994"/>
        <v>0</v>
      </c>
      <c r="AG2467" s="241"/>
      <c r="AH2467" s="242"/>
      <c r="AI2467" s="242"/>
      <c r="AJ2467" s="228">
        <f t="shared" si="995"/>
        <v>333</v>
      </c>
      <c r="AK2467" s="218"/>
      <c r="AL2467" s="229">
        <f t="shared" si="996"/>
        <v>0</v>
      </c>
      <c r="AM2467" s="204"/>
      <c r="AN2467" s="230">
        <v>5</v>
      </c>
      <c r="AO2467" s="231" t="s">
        <v>41</v>
      </c>
      <c r="AP2467" s="232">
        <v>1</v>
      </c>
      <c r="AQ2467" s="233">
        <f t="shared" si="999"/>
        <v>0</v>
      </c>
      <c r="AR2467" s="234" t="s">
        <v>41</v>
      </c>
      <c r="AS2467" s="235"/>
      <c r="AT2467" s="236"/>
      <c r="AU2467" s="237"/>
      <c r="AV2467" s="238">
        <v>35</v>
      </c>
      <c r="AW2467" s="239">
        <f>'[1]Nastavení cen'!$H$17</f>
        <v>390</v>
      </c>
      <c r="AX2467" s="240"/>
    </row>
    <row r="2468" spans="1:50" ht="17.25" hidden="1" customHeight="1" x14ac:dyDescent="0.3">
      <c r="A2468" s="213"/>
      <c r="B2468" s="214"/>
      <c r="C2468" s="215"/>
      <c r="D2468" s="186"/>
      <c r="E2468" s="184"/>
      <c r="F2468" s="185"/>
      <c r="G2468" s="186"/>
      <c r="H2468" s="186"/>
      <c r="I2468" s="187"/>
      <c r="J2468" s="188"/>
      <c r="K2468" s="216"/>
      <c r="L2468" s="186"/>
      <c r="M2468" s="186"/>
      <c r="N2468" s="187"/>
      <c r="O2468" s="191"/>
      <c r="P2468" s="492" t="s">
        <v>2550</v>
      </c>
      <c r="Q2468" s="218"/>
      <c r="R2468" s="219">
        <f t="shared" si="991"/>
        <v>0</v>
      </c>
      <c r="S2468" s="219">
        <f t="shared" si="992"/>
        <v>7</v>
      </c>
      <c r="T2468" s="195"/>
      <c r="U2468" s="196">
        <v>4</v>
      </c>
      <c r="V2468" s="89">
        <f t="shared" si="987"/>
        <v>0</v>
      </c>
      <c r="W2468" s="220" t="s">
        <v>2045</v>
      </c>
      <c r="X2468" s="221" t="s">
        <v>2565</v>
      </c>
      <c r="Y2468" s="222" t="s">
        <v>43</v>
      </c>
      <c r="Z2468" s="199"/>
      <c r="AA2468" s="218"/>
      <c r="AB2468" s="223">
        <v>0</v>
      </c>
      <c r="AC2468" s="224" t="s">
        <v>146</v>
      </c>
      <c r="AD2468" s="225">
        <f t="shared" si="993"/>
        <v>98</v>
      </c>
      <c r="AE2468" s="226">
        <f>CEILING(AD2468+AD2468*'[1]Nastavení cen'!$J$17,1)</f>
        <v>144</v>
      </c>
      <c r="AF2468" s="226">
        <f t="shared" si="994"/>
        <v>0</v>
      </c>
      <c r="AG2468" s="241"/>
      <c r="AH2468" s="242"/>
      <c r="AI2468" s="242"/>
      <c r="AJ2468" s="228">
        <f t="shared" si="995"/>
        <v>144</v>
      </c>
      <c r="AK2468" s="218"/>
      <c r="AL2468" s="229">
        <f t="shared" si="996"/>
        <v>0</v>
      </c>
      <c r="AM2468" s="204"/>
      <c r="AN2468" s="230">
        <v>6</v>
      </c>
      <c r="AO2468" s="231" t="s">
        <v>41</v>
      </c>
      <c r="AP2468" s="232">
        <v>1</v>
      </c>
      <c r="AQ2468" s="233">
        <f t="shared" si="999"/>
        <v>0</v>
      </c>
      <c r="AR2468" s="234" t="s">
        <v>41</v>
      </c>
      <c r="AS2468" s="235"/>
      <c r="AT2468" s="236"/>
      <c r="AU2468" s="237"/>
      <c r="AV2468" s="238">
        <v>15</v>
      </c>
      <c r="AW2468" s="239">
        <f>'[1]Nastavení cen'!$H$17</f>
        <v>390</v>
      </c>
      <c r="AX2468" s="240"/>
    </row>
    <row r="2469" spans="1:50" ht="17.25" hidden="1" customHeight="1" x14ac:dyDescent="0.3">
      <c r="A2469" s="213"/>
      <c r="B2469" s="214"/>
      <c r="C2469" s="215"/>
      <c r="D2469" s="186"/>
      <c r="E2469" s="184"/>
      <c r="F2469" s="185"/>
      <c r="G2469" s="186"/>
      <c r="H2469" s="186"/>
      <c r="I2469" s="187"/>
      <c r="J2469" s="188"/>
      <c r="K2469" s="216"/>
      <c r="L2469" s="186"/>
      <c r="M2469" s="186"/>
      <c r="N2469" s="187"/>
      <c r="O2469" s="191"/>
      <c r="P2469" s="492" t="s">
        <v>2550</v>
      </c>
      <c r="Q2469" s="218"/>
      <c r="R2469" s="219">
        <f t="shared" si="991"/>
        <v>0</v>
      </c>
      <c r="S2469" s="219">
        <f t="shared" si="992"/>
        <v>7</v>
      </c>
      <c r="T2469" s="195"/>
      <c r="U2469" s="196">
        <v>4</v>
      </c>
      <c r="V2469" s="89">
        <f t="shared" si="987"/>
        <v>0</v>
      </c>
      <c r="W2469" s="220" t="s">
        <v>2045</v>
      </c>
      <c r="X2469" s="221" t="s">
        <v>2566</v>
      </c>
      <c r="Y2469" s="222" t="s">
        <v>43</v>
      </c>
      <c r="Z2469" s="199"/>
      <c r="AA2469" s="218"/>
      <c r="AB2469" s="223">
        <v>0</v>
      </c>
      <c r="AC2469" s="224" t="s">
        <v>146</v>
      </c>
      <c r="AD2469" s="225">
        <f t="shared" si="993"/>
        <v>130</v>
      </c>
      <c r="AE2469" s="226">
        <f>CEILING(AD2469+AD2469*'[1]Nastavení cen'!$J$17,1)</f>
        <v>190</v>
      </c>
      <c r="AF2469" s="226">
        <f t="shared" si="994"/>
        <v>0</v>
      </c>
      <c r="AG2469" s="241"/>
      <c r="AH2469" s="242"/>
      <c r="AI2469" s="242"/>
      <c r="AJ2469" s="228">
        <f t="shared" si="995"/>
        <v>190</v>
      </c>
      <c r="AK2469" s="218"/>
      <c r="AL2469" s="229">
        <f t="shared" si="996"/>
        <v>0</v>
      </c>
      <c r="AM2469" s="204"/>
      <c r="AN2469" s="230">
        <v>5</v>
      </c>
      <c r="AO2469" s="231" t="s">
        <v>41</v>
      </c>
      <c r="AP2469" s="232">
        <v>1</v>
      </c>
      <c r="AQ2469" s="233">
        <f t="shared" si="999"/>
        <v>0</v>
      </c>
      <c r="AR2469" s="234" t="s">
        <v>41</v>
      </c>
      <c r="AS2469" s="235"/>
      <c r="AT2469" s="236"/>
      <c r="AU2469" s="237"/>
      <c r="AV2469" s="238">
        <v>20</v>
      </c>
      <c r="AW2469" s="239">
        <f>'[1]Nastavení cen'!$H$17</f>
        <v>390</v>
      </c>
      <c r="AX2469" s="240"/>
    </row>
    <row r="2470" spans="1:50" ht="17.25" hidden="1" customHeight="1" x14ac:dyDescent="0.3">
      <c r="A2470" s="213"/>
      <c r="B2470" s="214"/>
      <c r="C2470" s="215"/>
      <c r="D2470" s="186"/>
      <c r="E2470" s="184"/>
      <c r="F2470" s="185"/>
      <c r="G2470" s="186"/>
      <c r="H2470" s="186"/>
      <c r="I2470" s="187"/>
      <c r="J2470" s="188"/>
      <c r="K2470" s="216"/>
      <c r="L2470" s="186"/>
      <c r="M2470" s="186"/>
      <c r="N2470" s="187"/>
      <c r="O2470" s="191"/>
      <c r="P2470" s="492" t="s">
        <v>2550</v>
      </c>
      <c r="Q2470" s="218"/>
      <c r="R2470" s="219">
        <f t="shared" si="991"/>
        <v>0</v>
      </c>
      <c r="S2470" s="219">
        <f t="shared" si="992"/>
        <v>7</v>
      </c>
      <c r="T2470" s="195"/>
      <c r="U2470" s="196">
        <v>4</v>
      </c>
      <c r="V2470" s="89">
        <f t="shared" si="987"/>
        <v>0</v>
      </c>
      <c r="W2470" s="220" t="s">
        <v>2045</v>
      </c>
      <c r="X2470" s="221" t="s">
        <v>2567</v>
      </c>
      <c r="Y2470" s="222" t="s">
        <v>43</v>
      </c>
      <c r="Z2470" s="199"/>
      <c r="AA2470" s="218"/>
      <c r="AB2470" s="223">
        <v>0</v>
      </c>
      <c r="AC2470" s="224" t="s">
        <v>146</v>
      </c>
      <c r="AD2470" s="225">
        <f t="shared" si="993"/>
        <v>195</v>
      </c>
      <c r="AE2470" s="226">
        <f>CEILING(AD2470+AD2470*'[1]Nastavení cen'!$J$17,1)</f>
        <v>285</v>
      </c>
      <c r="AF2470" s="226">
        <f t="shared" si="994"/>
        <v>0</v>
      </c>
      <c r="AG2470" s="241"/>
      <c r="AH2470" s="242"/>
      <c r="AI2470" s="242"/>
      <c r="AJ2470" s="228">
        <f t="shared" si="995"/>
        <v>285</v>
      </c>
      <c r="AK2470" s="218"/>
      <c r="AL2470" s="229">
        <f t="shared" si="996"/>
        <v>0</v>
      </c>
      <c r="AM2470" s="204"/>
      <c r="AN2470" s="230">
        <v>8</v>
      </c>
      <c r="AO2470" s="231" t="s">
        <v>41</v>
      </c>
      <c r="AP2470" s="232">
        <v>1</v>
      </c>
      <c r="AQ2470" s="233">
        <f t="shared" si="999"/>
        <v>0</v>
      </c>
      <c r="AR2470" s="234" t="s">
        <v>41</v>
      </c>
      <c r="AS2470" s="235"/>
      <c r="AT2470" s="236"/>
      <c r="AU2470" s="237"/>
      <c r="AV2470" s="238">
        <v>30</v>
      </c>
      <c r="AW2470" s="239">
        <f>'[1]Nastavení cen'!$H$17</f>
        <v>390</v>
      </c>
      <c r="AX2470" s="240"/>
    </row>
    <row r="2471" spans="1:50" ht="17.25" hidden="1" customHeight="1" x14ac:dyDescent="0.3">
      <c r="A2471" s="213"/>
      <c r="B2471" s="214"/>
      <c r="C2471" s="215"/>
      <c r="D2471" s="186"/>
      <c r="E2471" s="184"/>
      <c r="F2471" s="185"/>
      <c r="G2471" s="186"/>
      <c r="H2471" s="186"/>
      <c r="I2471" s="187"/>
      <c r="J2471" s="188"/>
      <c r="K2471" s="216"/>
      <c r="L2471" s="186"/>
      <c r="M2471" s="186"/>
      <c r="N2471" s="187"/>
      <c r="O2471" s="191"/>
      <c r="P2471" s="492" t="s">
        <v>2550</v>
      </c>
      <c r="Q2471" s="218"/>
      <c r="R2471" s="219">
        <f t="shared" si="991"/>
        <v>0</v>
      </c>
      <c r="S2471" s="219">
        <f t="shared" si="992"/>
        <v>7</v>
      </c>
      <c r="T2471" s="195"/>
      <c r="U2471" s="196">
        <v>4</v>
      </c>
      <c r="V2471" s="89">
        <f t="shared" si="987"/>
        <v>0</v>
      </c>
      <c r="W2471" s="220" t="s">
        <v>2045</v>
      </c>
      <c r="X2471" s="221" t="s">
        <v>2568</v>
      </c>
      <c r="Y2471" s="222" t="s">
        <v>43</v>
      </c>
      <c r="Z2471" s="199"/>
      <c r="AA2471" s="218"/>
      <c r="AB2471" s="223">
        <v>0</v>
      </c>
      <c r="AC2471" s="224" t="s">
        <v>146</v>
      </c>
      <c r="AD2471" s="225">
        <f t="shared" si="993"/>
        <v>325</v>
      </c>
      <c r="AE2471" s="226">
        <f>CEILING(AD2471+AD2471*'[1]Nastavení cen'!$J$17,1)</f>
        <v>475</v>
      </c>
      <c r="AF2471" s="226">
        <f t="shared" si="994"/>
        <v>0</v>
      </c>
      <c r="AG2471" s="241"/>
      <c r="AH2471" s="242"/>
      <c r="AI2471" s="242"/>
      <c r="AJ2471" s="228">
        <f t="shared" si="995"/>
        <v>475</v>
      </c>
      <c r="AK2471" s="218"/>
      <c r="AL2471" s="229">
        <f t="shared" si="996"/>
        <v>0</v>
      </c>
      <c r="AM2471" s="204"/>
      <c r="AN2471" s="230">
        <v>10</v>
      </c>
      <c r="AO2471" s="231" t="s">
        <v>41</v>
      </c>
      <c r="AP2471" s="232">
        <v>1</v>
      </c>
      <c r="AQ2471" s="233">
        <f t="shared" si="999"/>
        <v>0</v>
      </c>
      <c r="AR2471" s="234" t="s">
        <v>41</v>
      </c>
      <c r="AS2471" s="235"/>
      <c r="AT2471" s="236"/>
      <c r="AU2471" s="237"/>
      <c r="AV2471" s="238">
        <v>50</v>
      </c>
      <c r="AW2471" s="239">
        <f>'[1]Nastavení cen'!$H$17</f>
        <v>390</v>
      </c>
      <c r="AX2471" s="240"/>
    </row>
    <row r="2472" spans="1:50" ht="17.25" hidden="1" customHeight="1" x14ac:dyDescent="0.3">
      <c r="A2472" s="213"/>
      <c r="B2472" s="214"/>
      <c r="C2472" s="215"/>
      <c r="D2472" s="186"/>
      <c r="E2472" s="184"/>
      <c r="F2472" s="185"/>
      <c r="G2472" s="186"/>
      <c r="H2472" s="186"/>
      <c r="I2472" s="187"/>
      <c r="J2472" s="188"/>
      <c r="K2472" s="216"/>
      <c r="L2472" s="186"/>
      <c r="M2472" s="186"/>
      <c r="N2472" s="187"/>
      <c r="O2472" s="191"/>
      <c r="P2472" s="492" t="s">
        <v>2550</v>
      </c>
      <c r="Q2472" s="218"/>
      <c r="R2472" s="219">
        <f t="shared" si="991"/>
        <v>0</v>
      </c>
      <c r="S2472" s="219">
        <f t="shared" si="992"/>
        <v>7</v>
      </c>
      <c r="T2472" s="195"/>
      <c r="U2472" s="196">
        <v>4</v>
      </c>
      <c r="V2472" s="89">
        <f t="shared" si="987"/>
        <v>0</v>
      </c>
      <c r="W2472" s="220" t="s">
        <v>2569</v>
      </c>
      <c r="X2472" s="221" t="s">
        <v>2570</v>
      </c>
      <c r="Y2472" s="222" t="s">
        <v>43</v>
      </c>
      <c r="Z2472" s="199"/>
      <c r="AA2472" s="218"/>
      <c r="AB2472" s="223">
        <v>0</v>
      </c>
      <c r="AC2472" s="224" t="s">
        <v>40</v>
      </c>
      <c r="AD2472" s="225">
        <f t="shared" si="993"/>
        <v>78</v>
      </c>
      <c r="AE2472" s="226">
        <f>CEILING(AD2472+AD2472*'[1]Nastavení cen'!$J$17,1)</f>
        <v>114</v>
      </c>
      <c r="AF2472" s="226">
        <f t="shared" si="994"/>
        <v>0</v>
      </c>
      <c r="AG2472" s="241"/>
      <c r="AH2472" s="242"/>
      <c r="AI2472" s="242"/>
      <c r="AJ2472" s="228">
        <f t="shared" si="995"/>
        <v>114</v>
      </c>
      <c r="AK2472" s="218"/>
      <c r="AL2472" s="229">
        <f t="shared" si="996"/>
        <v>0</v>
      </c>
      <c r="AM2472" s="204"/>
      <c r="AN2472" s="230">
        <v>0.5</v>
      </c>
      <c r="AO2472" s="231" t="s">
        <v>41</v>
      </c>
      <c r="AP2472" s="232">
        <v>1</v>
      </c>
      <c r="AQ2472" s="233" t="s">
        <v>41</v>
      </c>
      <c r="AR2472" s="234">
        <f t="shared" ref="AR2472:AR2473" si="1000">AB2472*AN2472*AP2472</f>
        <v>0</v>
      </c>
      <c r="AS2472" s="235"/>
      <c r="AT2472" s="236"/>
      <c r="AU2472" s="237"/>
      <c r="AV2472" s="238">
        <v>12</v>
      </c>
      <c r="AW2472" s="239">
        <f>'[1]Nastavení cen'!$H$17</f>
        <v>390</v>
      </c>
      <c r="AX2472" s="240"/>
    </row>
    <row r="2473" spans="1:50" ht="17.25" hidden="1" customHeight="1" x14ac:dyDescent="0.3">
      <c r="A2473" s="213"/>
      <c r="B2473" s="214"/>
      <c r="C2473" s="215"/>
      <c r="D2473" s="186"/>
      <c r="E2473" s="184"/>
      <c r="F2473" s="185"/>
      <c r="G2473" s="186"/>
      <c r="H2473" s="186"/>
      <c r="I2473" s="187"/>
      <c r="J2473" s="188"/>
      <c r="K2473" s="216"/>
      <c r="L2473" s="186"/>
      <c r="M2473" s="186"/>
      <c r="N2473" s="187"/>
      <c r="O2473" s="191"/>
      <c r="P2473" s="492" t="s">
        <v>2550</v>
      </c>
      <c r="Q2473" s="218"/>
      <c r="R2473" s="219">
        <f t="shared" si="991"/>
        <v>0</v>
      </c>
      <c r="S2473" s="219">
        <f t="shared" si="992"/>
        <v>7</v>
      </c>
      <c r="T2473" s="195"/>
      <c r="U2473" s="196">
        <v>4</v>
      </c>
      <c r="V2473" s="89">
        <f t="shared" si="987"/>
        <v>0</v>
      </c>
      <c r="W2473" s="220" t="s">
        <v>2569</v>
      </c>
      <c r="X2473" s="221" t="s">
        <v>2571</v>
      </c>
      <c r="Y2473" s="222" t="s">
        <v>43</v>
      </c>
      <c r="Z2473" s="199"/>
      <c r="AA2473" s="218"/>
      <c r="AB2473" s="223">
        <v>0</v>
      </c>
      <c r="AC2473" s="224" t="s">
        <v>40</v>
      </c>
      <c r="AD2473" s="225">
        <f t="shared" si="993"/>
        <v>104</v>
      </c>
      <c r="AE2473" s="226">
        <f>CEILING(AD2473+AD2473*'[1]Nastavení cen'!$J$17,1)</f>
        <v>152</v>
      </c>
      <c r="AF2473" s="226">
        <f t="shared" si="994"/>
        <v>0</v>
      </c>
      <c r="AG2473" s="241"/>
      <c r="AH2473" s="242"/>
      <c r="AI2473" s="242"/>
      <c r="AJ2473" s="228">
        <f t="shared" si="995"/>
        <v>152</v>
      </c>
      <c r="AK2473" s="218"/>
      <c r="AL2473" s="229">
        <f t="shared" si="996"/>
        <v>0</v>
      </c>
      <c r="AM2473" s="204"/>
      <c r="AN2473" s="230">
        <v>0.5</v>
      </c>
      <c r="AO2473" s="231" t="s">
        <v>41</v>
      </c>
      <c r="AP2473" s="232">
        <v>1</v>
      </c>
      <c r="AQ2473" s="233" t="s">
        <v>41</v>
      </c>
      <c r="AR2473" s="234">
        <f t="shared" si="1000"/>
        <v>0</v>
      </c>
      <c r="AS2473" s="235"/>
      <c r="AT2473" s="236"/>
      <c r="AU2473" s="237"/>
      <c r="AV2473" s="238">
        <v>16</v>
      </c>
      <c r="AW2473" s="239">
        <f>'[1]Nastavení cen'!$H$17</f>
        <v>390</v>
      </c>
      <c r="AX2473" s="240"/>
    </row>
    <row r="2474" spans="1:50" ht="17.25" hidden="1" customHeight="1" x14ac:dyDescent="0.3">
      <c r="A2474" s="213"/>
      <c r="B2474" s="214"/>
      <c r="C2474" s="215"/>
      <c r="D2474" s="186"/>
      <c r="E2474" s="184"/>
      <c r="F2474" s="185"/>
      <c r="G2474" s="186"/>
      <c r="H2474" s="186"/>
      <c r="I2474" s="187"/>
      <c r="J2474" s="188"/>
      <c r="K2474" s="216"/>
      <c r="L2474" s="186"/>
      <c r="M2474" s="186"/>
      <c r="N2474" s="187"/>
      <c r="O2474" s="191"/>
      <c r="P2474" s="492" t="s">
        <v>2550</v>
      </c>
      <c r="Q2474" s="218"/>
      <c r="R2474" s="219">
        <f t="shared" si="991"/>
        <v>0</v>
      </c>
      <c r="S2474" s="219">
        <f t="shared" si="992"/>
        <v>7</v>
      </c>
      <c r="T2474" s="195"/>
      <c r="U2474" s="196">
        <v>4</v>
      </c>
      <c r="V2474" s="89">
        <f t="shared" si="987"/>
        <v>0</v>
      </c>
      <c r="W2474" s="220" t="s">
        <v>2572</v>
      </c>
      <c r="X2474" s="221" t="s">
        <v>2573</v>
      </c>
      <c r="Y2474" s="222" t="s">
        <v>43</v>
      </c>
      <c r="Z2474" s="199"/>
      <c r="AA2474" s="218"/>
      <c r="AB2474" s="223">
        <v>0</v>
      </c>
      <c r="AC2474" s="224" t="s">
        <v>40</v>
      </c>
      <c r="AD2474" s="225">
        <f t="shared" si="993"/>
        <v>91</v>
      </c>
      <c r="AE2474" s="226">
        <f>CEILING(AD2474+AD2474*'[1]Nastavení cen'!$J$17,1)</f>
        <v>133</v>
      </c>
      <c r="AF2474" s="226">
        <f t="shared" si="994"/>
        <v>0</v>
      </c>
      <c r="AG2474" s="241"/>
      <c r="AH2474" s="242"/>
      <c r="AI2474" s="242"/>
      <c r="AJ2474" s="228">
        <f t="shared" si="995"/>
        <v>133</v>
      </c>
      <c r="AK2474" s="218"/>
      <c r="AL2474" s="229">
        <f t="shared" si="996"/>
        <v>0</v>
      </c>
      <c r="AM2474" s="204"/>
      <c r="AN2474" s="230">
        <v>0.5</v>
      </c>
      <c r="AO2474" s="231" t="s">
        <v>41</v>
      </c>
      <c r="AP2474" s="232">
        <v>1</v>
      </c>
      <c r="AQ2474" s="233">
        <f t="shared" ref="AQ2474:AQ2475" si="1001">AB2474*AN2474*AP2474</f>
        <v>0</v>
      </c>
      <c r="AR2474" s="234" t="s">
        <v>41</v>
      </c>
      <c r="AS2474" s="235"/>
      <c r="AT2474" s="236"/>
      <c r="AU2474" s="237"/>
      <c r="AV2474" s="238">
        <v>14</v>
      </c>
      <c r="AW2474" s="239">
        <f>'[1]Nastavení cen'!$H$17</f>
        <v>390</v>
      </c>
      <c r="AX2474" s="240"/>
    </row>
    <row r="2475" spans="1:50" ht="17.25" hidden="1" customHeight="1" x14ac:dyDescent="0.3">
      <c r="A2475" s="213"/>
      <c r="B2475" s="214"/>
      <c r="C2475" s="215"/>
      <c r="D2475" s="186"/>
      <c r="E2475" s="184"/>
      <c r="F2475" s="185"/>
      <c r="G2475" s="186"/>
      <c r="H2475" s="186"/>
      <c r="I2475" s="187"/>
      <c r="J2475" s="188"/>
      <c r="K2475" s="216"/>
      <c r="L2475" s="186"/>
      <c r="M2475" s="186"/>
      <c r="N2475" s="187"/>
      <c r="O2475" s="191"/>
      <c r="P2475" s="492" t="s">
        <v>2550</v>
      </c>
      <c r="Q2475" s="218"/>
      <c r="R2475" s="219">
        <f t="shared" si="991"/>
        <v>0</v>
      </c>
      <c r="S2475" s="219">
        <f t="shared" si="992"/>
        <v>7</v>
      </c>
      <c r="T2475" s="195"/>
      <c r="U2475" s="196">
        <v>4</v>
      </c>
      <c r="V2475" s="89">
        <f t="shared" si="987"/>
        <v>0</v>
      </c>
      <c r="W2475" s="220" t="s">
        <v>2572</v>
      </c>
      <c r="X2475" s="221" t="s">
        <v>2574</v>
      </c>
      <c r="Y2475" s="222" t="s">
        <v>43</v>
      </c>
      <c r="Z2475" s="199"/>
      <c r="AA2475" s="218"/>
      <c r="AB2475" s="223">
        <v>0</v>
      </c>
      <c r="AC2475" s="224" t="s">
        <v>40</v>
      </c>
      <c r="AD2475" s="225">
        <f t="shared" si="993"/>
        <v>124</v>
      </c>
      <c r="AE2475" s="226">
        <f>CEILING(AD2475+AD2475*'[1]Nastavení cen'!$J$17,1)</f>
        <v>182</v>
      </c>
      <c r="AF2475" s="226">
        <f t="shared" si="994"/>
        <v>0</v>
      </c>
      <c r="AG2475" s="241"/>
      <c r="AH2475" s="242"/>
      <c r="AI2475" s="242"/>
      <c r="AJ2475" s="228">
        <f t="shared" si="995"/>
        <v>182</v>
      </c>
      <c r="AK2475" s="218"/>
      <c r="AL2475" s="229">
        <f t="shared" si="996"/>
        <v>0</v>
      </c>
      <c r="AM2475" s="204"/>
      <c r="AN2475" s="230">
        <v>5</v>
      </c>
      <c r="AO2475" s="231" t="s">
        <v>41</v>
      </c>
      <c r="AP2475" s="232">
        <v>1</v>
      </c>
      <c r="AQ2475" s="233">
        <f t="shared" si="1001"/>
        <v>0</v>
      </c>
      <c r="AR2475" s="234" t="s">
        <v>41</v>
      </c>
      <c r="AS2475" s="235"/>
      <c r="AT2475" s="236"/>
      <c r="AU2475" s="237"/>
      <c r="AV2475" s="238">
        <v>19</v>
      </c>
      <c r="AW2475" s="239">
        <f>'[1]Nastavení cen'!$H$17</f>
        <v>390</v>
      </c>
      <c r="AX2475" s="240"/>
    </row>
    <row r="2476" spans="1:50" ht="17.25" hidden="1" customHeight="1" x14ac:dyDescent="0.3">
      <c r="A2476" s="213"/>
      <c r="B2476" s="214"/>
      <c r="C2476" s="215"/>
      <c r="D2476" s="186"/>
      <c r="E2476" s="184"/>
      <c r="F2476" s="185"/>
      <c r="G2476" s="186"/>
      <c r="H2476" s="186"/>
      <c r="I2476" s="187"/>
      <c r="J2476" s="188"/>
      <c r="K2476" s="216"/>
      <c r="L2476" s="186"/>
      <c r="M2476" s="186"/>
      <c r="N2476" s="187"/>
      <c r="O2476" s="191"/>
      <c r="P2476" s="492" t="s">
        <v>2550</v>
      </c>
      <c r="Q2476" s="218"/>
      <c r="R2476" s="219">
        <f t="shared" si="991"/>
        <v>0</v>
      </c>
      <c r="S2476" s="219">
        <f t="shared" si="992"/>
        <v>7</v>
      </c>
      <c r="T2476" s="195"/>
      <c r="U2476" s="196">
        <v>4</v>
      </c>
      <c r="V2476" s="89">
        <f t="shared" si="987"/>
        <v>0</v>
      </c>
      <c r="W2476" s="220" t="s">
        <v>2575</v>
      </c>
      <c r="X2476" s="221" t="s">
        <v>2576</v>
      </c>
      <c r="Y2476" s="222" t="s">
        <v>43</v>
      </c>
      <c r="Z2476" s="199"/>
      <c r="AA2476" s="218"/>
      <c r="AB2476" s="223">
        <v>0</v>
      </c>
      <c r="AC2476" s="224" t="s">
        <v>40</v>
      </c>
      <c r="AD2476" s="225">
        <f t="shared" si="993"/>
        <v>52</v>
      </c>
      <c r="AE2476" s="226">
        <f>CEILING(AD2476+AD2476*'[1]Nastavení cen'!$J$17,1)</f>
        <v>76</v>
      </c>
      <c r="AF2476" s="226">
        <f t="shared" si="994"/>
        <v>0</v>
      </c>
      <c r="AG2476" s="241"/>
      <c r="AH2476" s="242"/>
      <c r="AI2476" s="242"/>
      <c r="AJ2476" s="228">
        <f t="shared" si="995"/>
        <v>76</v>
      </c>
      <c r="AK2476" s="218"/>
      <c r="AL2476" s="229">
        <f t="shared" si="996"/>
        <v>0</v>
      </c>
      <c r="AM2476" s="204"/>
      <c r="AN2476" s="230">
        <v>0.1</v>
      </c>
      <c r="AO2476" s="231" t="s">
        <v>41</v>
      </c>
      <c r="AP2476" s="232">
        <v>1</v>
      </c>
      <c r="AQ2476" s="233" t="s">
        <v>41</v>
      </c>
      <c r="AR2476" s="234">
        <f t="shared" ref="AR2476:AR2481" si="1002">AB2476*AN2476*AP2476</f>
        <v>0</v>
      </c>
      <c r="AS2476" s="235"/>
      <c r="AT2476" s="236"/>
      <c r="AU2476" s="237"/>
      <c r="AV2476" s="238">
        <v>8</v>
      </c>
      <c r="AW2476" s="239">
        <f>'[1]Nastavení cen'!$H$17</f>
        <v>390</v>
      </c>
      <c r="AX2476" s="240"/>
    </row>
    <row r="2477" spans="1:50" ht="17.25" hidden="1" customHeight="1" x14ac:dyDescent="0.3">
      <c r="A2477" s="213"/>
      <c r="B2477" s="214"/>
      <c r="C2477" s="215"/>
      <c r="D2477" s="186"/>
      <c r="E2477" s="184"/>
      <c r="F2477" s="185"/>
      <c r="G2477" s="186"/>
      <c r="H2477" s="186"/>
      <c r="I2477" s="187"/>
      <c r="J2477" s="188"/>
      <c r="K2477" s="216"/>
      <c r="L2477" s="186"/>
      <c r="M2477" s="186"/>
      <c r="N2477" s="187"/>
      <c r="O2477" s="191"/>
      <c r="P2477" s="492" t="s">
        <v>2550</v>
      </c>
      <c r="Q2477" s="218"/>
      <c r="R2477" s="219">
        <f t="shared" si="991"/>
        <v>0</v>
      </c>
      <c r="S2477" s="219">
        <f t="shared" si="992"/>
        <v>7</v>
      </c>
      <c r="T2477" s="195"/>
      <c r="U2477" s="196">
        <v>4</v>
      </c>
      <c r="V2477" s="89">
        <f t="shared" si="987"/>
        <v>0</v>
      </c>
      <c r="W2477" s="220" t="s">
        <v>2575</v>
      </c>
      <c r="X2477" s="221" t="s">
        <v>2577</v>
      </c>
      <c r="Y2477" s="222" t="s">
        <v>43</v>
      </c>
      <c r="Z2477" s="199"/>
      <c r="AA2477" s="218"/>
      <c r="AB2477" s="223">
        <v>0</v>
      </c>
      <c r="AC2477" s="224" t="s">
        <v>40</v>
      </c>
      <c r="AD2477" s="225">
        <f t="shared" si="993"/>
        <v>91</v>
      </c>
      <c r="AE2477" s="226">
        <f>CEILING(AD2477+AD2477*'[1]Nastavení cen'!$J$17,1)</f>
        <v>133</v>
      </c>
      <c r="AF2477" s="226">
        <f t="shared" si="994"/>
        <v>0</v>
      </c>
      <c r="AG2477" s="241"/>
      <c r="AH2477" s="242"/>
      <c r="AI2477" s="242"/>
      <c r="AJ2477" s="228">
        <f t="shared" si="995"/>
        <v>133</v>
      </c>
      <c r="AK2477" s="218"/>
      <c r="AL2477" s="229">
        <f t="shared" si="996"/>
        <v>0</v>
      </c>
      <c r="AM2477" s="204"/>
      <c r="AN2477" s="230">
        <v>0.15</v>
      </c>
      <c r="AO2477" s="231" t="s">
        <v>41</v>
      </c>
      <c r="AP2477" s="232">
        <v>1</v>
      </c>
      <c r="AQ2477" s="233" t="s">
        <v>41</v>
      </c>
      <c r="AR2477" s="234">
        <f t="shared" si="1002"/>
        <v>0</v>
      </c>
      <c r="AS2477" s="235"/>
      <c r="AT2477" s="236"/>
      <c r="AU2477" s="237"/>
      <c r="AV2477" s="238">
        <v>14</v>
      </c>
      <c r="AW2477" s="239">
        <f>'[1]Nastavení cen'!$H$17</f>
        <v>390</v>
      </c>
      <c r="AX2477" s="240"/>
    </row>
    <row r="2478" spans="1:50" ht="17.25" hidden="1" customHeight="1" x14ac:dyDescent="0.3">
      <c r="A2478" s="213"/>
      <c r="B2478" s="214"/>
      <c r="C2478" s="215"/>
      <c r="D2478" s="186"/>
      <c r="E2478" s="184"/>
      <c r="F2478" s="185"/>
      <c r="G2478" s="186"/>
      <c r="H2478" s="186"/>
      <c r="I2478" s="187"/>
      <c r="J2478" s="188"/>
      <c r="K2478" s="216"/>
      <c r="L2478" s="186"/>
      <c r="M2478" s="186"/>
      <c r="N2478" s="187"/>
      <c r="O2478" s="191"/>
      <c r="P2478" s="492" t="s">
        <v>2550</v>
      </c>
      <c r="Q2478" s="218"/>
      <c r="R2478" s="219">
        <f t="shared" si="991"/>
        <v>0</v>
      </c>
      <c r="S2478" s="219">
        <f t="shared" si="992"/>
        <v>7</v>
      </c>
      <c r="T2478" s="195"/>
      <c r="U2478" s="196">
        <v>4</v>
      </c>
      <c r="V2478" s="89">
        <f t="shared" si="987"/>
        <v>0</v>
      </c>
      <c r="W2478" s="220" t="s">
        <v>2575</v>
      </c>
      <c r="X2478" s="221" t="s">
        <v>2578</v>
      </c>
      <c r="Y2478" s="222" t="s">
        <v>43</v>
      </c>
      <c r="Z2478" s="199"/>
      <c r="AA2478" s="218"/>
      <c r="AB2478" s="223">
        <v>0</v>
      </c>
      <c r="AC2478" s="224" t="s">
        <v>40</v>
      </c>
      <c r="AD2478" s="225">
        <f t="shared" si="993"/>
        <v>130</v>
      </c>
      <c r="AE2478" s="226">
        <f>CEILING(AD2478+AD2478*'[1]Nastavení cen'!$J$17,1)</f>
        <v>190</v>
      </c>
      <c r="AF2478" s="226">
        <f t="shared" si="994"/>
        <v>0</v>
      </c>
      <c r="AG2478" s="241"/>
      <c r="AH2478" s="242"/>
      <c r="AI2478" s="242"/>
      <c r="AJ2478" s="228">
        <f t="shared" si="995"/>
        <v>190</v>
      </c>
      <c r="AK2478" s="218"/>
      <c r="AL2478" s="229">
        <f t="shared" si="996"/>
        <v>0</v>
      </c>
      <c r="AM2478" s="204"/>
      <c r="AN2478" s="230">
        <v>0.2</v>
      </c>
      <c r="AO2478" s="231" t="s">
        <v>41</v>
      </c>
      <c r="AP2478" s="232">
        <v>1</v>
      </c>
      <c r="AQ2478" s="233" t="s">
        <v>41</v>
      </c>
      <c r="AR2478" s="234">
        <f t="shared" si="1002"/>
        <v>0</v>
      </c>
      <c r="AS2478" s="235"/>
      <c r="AT2478" s="236"/>
      <c r="AU2478" s="237"/>
      <c r="AV2478" s="238">
        <v>20</v>
      </c>
      <c r="AW2478" s="239">
        <f>'[1]Nastavení cen'!$H$17</f>
        <v>390</v>
      </c>
      <c r="AX2478" s="240"/>
    </row>
    <row r="2479" spans="1:50" ht="17.25" hidden="1" customHeight="1" x14ac:dyDescent="0.3">
      <c r="A2479" s="213"/>
      <c r="B2479" s="214"/>
      <c r="C2479" s="215"/>
      <c r="D2479" s="186"/>
      <c r="E2479" s="184"/>
      <c r="F2479" s="185"/>
      <c r="G2479" s="186"/>
      <c r="H2479" s="186"/>
      <c r="I2479" s="187"/>
      <c r="J2479" s="188"/>
      <c r="K2479" s="216"/>
      <c r="L2479" s="186"/>
      <c r="M2479" s="186"/>
      <c r="N2479" s="187"/>
      <c r="O2479" s="191"/>
      <c r="P2479" s="492" t="s">
        <v>2550</v>
      </c>
      <c r="Q2479" s="218"/>
      <c r="R2479" s="219">
        <f t="shared" si="991"/>
        <v>0</v>
      </c>
      <c r="S2479" s="219">
        <f t="shared" si="992"/>
        <v>7</v>
      </c>
      <c r="T2479" s="195"/>
      <c r="U2479" s="196">
        <v>4</v>
      </c>
      <c r="V2479" s="89">
        <f t="shared" si="987"/>
        <v>0</v>
      </c>
      <c r="W2479" s="220" t="s">
        <v>2575</v>
      </c>
      <c r="X2479" s="221" t="s">
        <v>2579</v>
      </c>
      <c r="Y2479" s="222" t="s">
        <v>43</v>
      </c>
      <c r="Z2479" s="199"/>
      <c r="AA2479" s="218"/>
      <c r="AB2479" s="223">
        <v>0</v>
      </c>
      <c r="AC2479" s="224" t="s">
        <v>40</v>
      </c>
      <c r="AD2479" s="225">
        <f t="shared" si="993"/>
        <v>163</v>
      </c>
      <c r="AE2479" s="226">
        <f>CEILING(AD2479+AD2479*'[1]Nastavení cen'!$J$17,1)</f>
        <v>238</v>
      </c>
      <c r="AF2479" s="226">
        <f t="shared" si="994"/>
        <v>0</v>
      </c>
      <c r="AG2479" s="241"/>
      <c r="AH2479" s="242"/>
      <c r="AI2479" s="242"/>
      <c r="AJ2479" s="228">
        <f t="shared" si="995"/>
        <v>238</v>
      </c>
      <c r="AK2479" s="218"/>
      <c r="AL2479" s="229">
        <f t="shared" si="996"/>
        <v>0</v>
      </c>
      <c r="AM2479" s="204"/>
      <c r="AN2479" s="230">
        <v>0.25</v>
      </c>
      <c r="AO2479" s="231" t="s">
        <v>41</v>
      </c>
      <c r="AP2479" s="232">
        <v>1</v>
      </c>
      <c r="AQ2479" s="233" t="s">
        <v>41</v>
      </c>
      <c r="AR2479" s="234">
        <f t="shared" si="1002"/>
        <v>0</v>
      </c>
      <c r="AS2479" s="235"/>
      <c r="AT2479" s="236"/>
      <c r="AU2479" s="237"/>
      <c r="AV2479" s="238">
        <v>25</v>
      </c>
      <c r="AW2479" s="239">
        <f>'[1]Nastavení cen'!$H$17</f>
        <v>390</v>
      </c>
      <c r="AX2479" s="240"/>
    </row>
    <row r="2480" spans="1:50" ht="17.25" hidden="1" customHeight="1" x14ac:dyDescent="0.3">
      <c r="A2480" s="213"/>
      <c r="B2480" s="214"/>
      <c r="C2480" s="215"/>
      <c r="D2480" s="186"/>
      <c r="E2480" s="184"/>
      <c r="F2480" s="185"/>
      <c r="G2480" s="186"/>
      <c r="H2480" s="186"/>
      <c r="I2480" s="187"/>
      <c r="J2480" s="188"/>
      <c r="K2480" s="216"/>
      <c r="L2480" s="186"/>
      <c r="M2480" s="186"/>
      <c r="N2480" s="187"/>
      <c r="O2480" s="191"/>
      <c r="P2480" s="492" t="s">
        <v>2550</v>
      </c>
      <c r="Q2480" s="218"/>
      <c r="R2480" s="219">
        <f t="shared" si="991"/>
        <v>0</v>
      </c>
      <c r="S2480" s="219">
        <f t="shared" si="992"/>
        <v>7</v>
      </c>
      <c r="T2480" s="195"/>
      <c r="U2480" s="196">
        <v>4</v>
      </c>
      <c r="V2480" s="89">
        <f t="shared" si="987"/>
        <v>0</v>
      </c>
      <c r="W2480" s="220" t="s">
        <v>2575</v>
      </c>
      <c r="X2480" s="221" t="s">
        <v>2580</v>
      </c>
      <c r="Y2480" s="222" t="s">
        <v>43</v>
      </c>
      <c r="Z2480" s="199"/>
      <c r="AA2480" s="218"/>
      <c r="AB2480" s="223">
        <v>0</v>
      </c>
      <c r="AC2480" s="224" t="s">
        <v>40</v>
      </c>
      <c r="AD2480" s="225">
        <f t="shared" si="993"/>
        <v>202</v>
      </c>
      <c r="AE2480" s="226">
        <f>CEILING(AD2480+AD2480*'[1]Nastavení cen'!$J$17,1)</f>
        <v>295</v>
      </c>
      <c r="AF2480" s="226">
        <f t="shared" si="994"/>
        <v>0</v>
      </c>
      <c r="AG2480" s="241"/>
      <c r="AH2480" s="242"/>
      <c r="AI2480" s="242"/>
      <c r="AJ2480" s="228">
        <f t="shared" si="995"/>
        <v>295</v>
      </c>
      <c r="AK2480" s="218"/>
      <c r="AL2480" s="229">
        <f t="shared" si="996"/>
        <v>0</v>
      </c>
      <c r="AM2480" s="204"/>
      <c r="AN2480" s="230">
        <v>0.3</v>
      </c>
      <c r="AO2480" s="231" t="s">
        <v>41</v>
      </c>
      <c r="AP2480" s="232">
        <v>1</v>
      </c>
      <c r="AQ2480" s="233" t="s">
        <v>41</v>
      </c>
      <c r="AR2480" s="234">
        <f t="shared" si="1002"/>
        <v>0</v>
      </c>
      <c r="AS2480" s="235"/>
      <c r="AT2480" s="236"/>
      <c r="AU2480" s="237"/>
      <c r="AV2480" s="238">
        <v>31</v>
      </c>
      <c r="AW2480" s="239">
        <f>'[1]Nastavení cen'!$H$17</f>
        <v>390</v>
      </c>
      <c r="AX2480" s="240"/>
    </row>
    <row r="2481" spans="1:50" ht="17.25" hidden="1" customHeight="1" x14ac:dyDescent="0.3">
      <c r="A2481" s="213"/>
      <c r="B2481" s="214"/>
      <c r="C2481" s="215"/>
      <c r="D2481" s="186"/>
      <c r="E2481" s="184"/>
      <c r="F2481" s="185"/>
      <c r="G2481" s="186"/>
      <c r="H2481" s="186"/>
      <c r="I2481" s="187"/>
      <c r="J2481" s="188"/>
      <c r="K2481" s="216"/>
      <c r="L2481" s="186"/>
      <c r="M2481" s="186"/>
      <c r="N2481" s="187"/>
      <c r="O2481" s="191"/>
      <c r="P2481" s="492" t="s">
        <v>2550</v>
      </c>
      <c r="Q2481" s="218"/>
      <c r="R2481" s="219">
        <f t="shared" si="991"/>
        <v>0</v>
      </c>
      <c r="S2481" s="219">
        <f t="shared" si="992"/>
        <v>7</v>
      </c>
      <c r="T2481" s="195"/>
      <c r="U2481" s="196">
        <v>4</v>
      </c>
      <c r="V2481" s="89">
        <f t="shared" si="987"/>
        <v>0</v>
      </c>
      <c r="W2481" s="220" t="s">
        <v>2575</v>
      </c>
      <c r="X2481" s="221" t="s">
        <v>2581</v>
      </c>
      <c r="Y2481" s="222" t="s">
        <v>43</v>
      </c>
      <c r="Z2481" s="199"/>
      <c r="AA2481" s="218"/>
      <c r="AB2481" s="223">
        <v>0</v>
      </c>
      <c r="AC2481" s="224" t="s">
        <v>40</v>
      </c>
      <c r="AD2481" s="225">
        <f t="shared" si="993"/>
        <v>59</v>
      </c>
      <c r="AE2481" s="226">
        <f>CEILING(AD2481+AD2481*'[1]Nastavení cen'!$J$17,1)</f>
        <v>87</v>
      </c>
      <c r="AF2481" s="226">
        <f t="shared" si="994"/>
        <v>0</v>
      </c>
      <c r="AG2481" s="241"/>
      <c r="AH2481" s="242"/>
      <c r="AI2481" s="242"/>
      <c r="AJ2481" s="228">
        <f t="shared" si="995"/>
        <v>87</v>
      </c>
      <c r="AK2481" s="218"/>
      <c r="AL2481" s="229">
        <f t="shared" si="996"/>
        <v>0</v>
      </c>
      <c r="AM2481" s="204"/>
      <c r="AN2481" s="230">
        <v>0.1</v>
      </c>
      <c r="AO2481" s="231" t="s">
        <v>41</v>
      </c>
      <c r="AP2481" s="232">
        <v>1</v>
      </c>
      <c r="AQ2481" s="233" t="s">
        <v>41</v>
      </c>
      <c r="AR2481" s="234">
        <f t="shared" si="1002"/>
        <v>0</v>
      </c>
      <c r="AS2481" s="235"/>
      <c r="AT2481" s="236"/>
      <c r="AU2481" s="237"/>
      <c r="AV2481" s="238">
        <v>9</v>
      </c>
      <c r="AW2481" s="239">
        <f>'[1]Nastavení cen'!$H$17</f>
        <v>390</v>
      </c>
      <c r="AX2481" s="240"/>
    </row>
    <row r="2482" spans="1:50" ht="17.25" hidden="1" customHeight="1" x14ac:dyDescent="0.3">
      <c r="A2482" s="213"/>
      <c r="B2482" s="214"/>
      <c r="C2482" s="215"/>
      <c r="D2482" s="186"/>
      <c r="E2482" s="184"/>
      <c r="F2482" s="185"/>
      <c r="G2482" s="186"/>
      <c r="H2482" s="186"/>
      <c r="I2482" s="187"/>
      <c r="J2482" s="188"/>
      <c r="K2482" s="216"/>
      <c r="L2482" s="186"/>
      <c r="M2482" s="186"/>
      <c r="N2482" s="187"/>
      <c r="O2482" s="191"/>
      <c r="P2482" s="492" t="s">
        <v>2550</v>
      </c>
      <c r="Q2482" s="218"/>
      <c r="R2482" s="219">
        <f t="shared" si="991"/>
        <v>0</v>
      </c>
      <c r="S2482" s="219">
        <f t="shared" si="992"/>
        <v>7</v>
      </c>
      <c r="T2482" s="195"/>
      <c r="U2482" s="196">
        <v>4</v>
      </c>
      <c r="V2482" s="89">
        <f t="shared" si="987"/>
        <v>0</v>
      </c>
      <c r="W2482" s="220" t="s">
        <v>2582</v>
      </c>
      <c r="X2482" s="221" t="s">
        <v>2583</v>
      </c>
      <c r="Y2482" s="222" t="s">
        <v>43</v>
      </c>
      <c r="Z2482" s="199"/>
      <c r="AA2482" s="218"/>
      <c r="AB2482" s="223">
        <v>0</v>
      </c>
      <c r="AC2482" s="224" t="s">
        <v>40</v>
      </c>
      <c r="AD2482" s="225">
        <f t="shared" si="993"/>
        <v>195</v>
      </c>
      <c r="AE2482" s="226">
        <f>CEILING(AD2482+AD2482*'[1]Nastavení cen'!$J$17,1)</f>
        <v>285</v>
      </c>
      <c r="AF2482" s="226">
        <f t="shared" si="994"/>
        <v>0</v>
      </c>
      <c r="AG2482" s="241"/>
      <c r="AH2482" s="242"/>
      <c r="AI2482" s="242"/>
      <c r="AJ2482" s="228">
        <f t="shared" si="995"/>
        <v>285</v>
      </c>
      <c r="AK2482" s="218"/>
      <c r="AL2482" s="229">
        <f t="shared" si="996"/>
        <v>0</v>
      </c>
      <c r="AM2482" s="204"/>
      <c r="AN2482" s="230">
        <v>5</v>
      </c>
      <c r="AO2482" s="231" t="s">
        <v>41</v>
      </c>
      <c r="AP2482" s="232">
        <v>1</v>
      </c>
      <c r="AQ2482" s="233">
        <f t="shared" ref="AQ2482:AQ2489" si="1003">AB2482*AN2482*AP2482</f>
        <v>0</v>
      </c>
      <c r="AR2482" s="234" t="s">
        <v>41</v>
      </c>
      <c r="AS2482" s="235"/>
      <c r="AT2482" s="236"/>
      <c r="AU2482" s="237"/>
      <c r="AV2482" s="238">
        <v>30</v>
      </c>
      <c r="AW2482" s="239">
        <f>'[1]Nastavení cen'!$H$17</f>
        <v>390</v>
      </c>
      <c r="AX2482" s="240"/>
    </row>
    <row r="2483" spans="1:50" ht="17.25" hidden="1" customHeight="1" x14ac:dyDescent="0.3">
      <c r="A2483" s="213"/>
      <c r="B2483" s="214"/>
      <c r="C2483" s="215"/>
      <c r="D2483" s="186"/>
      <c r="E2483" s="184"/>
      <c r="F2483" s="185"/>
      <c r="G2483" s="186"/>
      <c r="H2483" s="186"/>
      <c r="I2483" s="187"/>
      <c r="J2483" s="188"/>
      <c r="K2483" s="216"/>
      <c r="L2483" s="186"/>
      <c r="M2483" s="186"/>
      <c r="N2483" s="187"/>
      <c r="O2483" s="191"/>
      <c r="P2483" s="492" t="s">
        <v>2550</v>
      </c>
      <c r="Q2483" s="218"/>
      <c r="R2483" s="219">
        <f t="shared" si="991"/>
        <v>0</v>
      </c>
      <c r="S2483" s="219">
        <f t="shared" si="992"/>
        <v>7</v>
      </c>
      <c r="T2483" s="195"/>
      <c r="U2483" s="196">
        <v>4</v>
      </c>
      <c r="V2483" s="89">
        <f t="shared" si="987"/>
        <v>0</v>
      </c>
      <c r="W2483" s="220" t="s">
        <v>2582</v>
      </c>
      <c r="X2483" s="221" t="s">
        <v>2584</v>
      </c>
      <c r="Y2483" s="222" t="s">
        <v>43</v>
      </c>
      <c r="Z2483" s="199"/>
      <c r="AA2483" s="218"/>
      <c r="AB2483" s="223">
        <v>0</v>
      </c>
      <c r="AC2483" s="224" t="s">
        <v>40</v>
      </c>
      <c r="AD2483" s="225">
        <f t="shared" si="993"/>
        <v>130</v>
      </c>
      <c r="AE2483" s="226">
        <f>CEILING(AD2483+AD2483*'[1]Nastavení cen'!$J$17,1)</f>
        <v>190</v>
      </c>
      <c r="AF2483" s="226">
        <f t="shared" si="994"/>
        <v>0</v>
      </c>
      <c r="AG2483" s="241"/>
      <c r="AH2483" s="242"/>
      <c r="AI2483" s="242"/>
      <c r="AJ2483" s="228">
        <f t="shared" si="995"/>
        <v>190</v>
      </c>
      <c r="AK2483" s="218"/>
      <c r="AL2483" s="229">
        <f t="shared" si="996"/>
        <v>0</v>
      </c>
      <c r="AM2483" s="204"/>
      <c r="AN2483" s="230">
        <v>5</v>
      </c>
      <c r="AO2483" s="231" t="s">
        <v>41</v>
      </c>
      <c r="AP2483" s="232">
        <v>1</v>
      </c>
      <c r="AQ2483" s="233">
        <f t="shared" si="1003"/>
        <v>0</v>
      </c>
      <c r="AR2483" s="234" t="s">
        <v>41</v>
      </c>
      <c r="AS2483" s="235"/>
      <c r="AT2483" s="236"/>
      <c r="AU2483" s="237"/>
      <c r="AV2483" s="238">
        <v>20</v>
      </c>
      <c r="AW2483" s="239">
        <f>'[1]Nastavení cen'!$H$17</f>
        <v>390</v>
      </c>
      <c r="AX2483" s="240"/>
    </row>
    <row r="2484" spans="1:50" ht="17.25" hidden="1" customHeight="1" x14ac:dyDescent="0.3">
      <c r="A2484" s="213"/>
      <c r="B2484" s="214"/>
      <c r="C2484" s="215"/>
      <c r="D2484" s="186"/>
      <c r="E2484" s="184"/>
      <c r="F2484" s="185"/>
      <c r="G2484" s="186"/>
      <c r="H2484" s="186"/>
      <c r="I2484" s="187"/>
      <c r="J2484" s="188"/>
      <c r="K2484" s="216"/>
      <c r="L2484" s="186"/>
      <c r="M2484" s="186"/>
      <c r="N2484" s="187"/>
      <c r="O2484" s="191"/>
      <c r="P2484" s="492" t="s">
        <v>2550</v>
      </c>
      <c r="Q2484" s="218"/>
      <c r="R2484" s="219">
        <f t="shared" si="991"/>
        <v>0</v>
      </c>
      <c r="S2484" s="219">
        <f t="shared" si="992"/>
        <v>7</v>
      </c>
      <c r="T2484" s="195"/>
      <c r="U2484" s="196">
        <v>4</v>
      </c>
      <c r="V2484" s="89">
        <f t="shared" si="987"/>
        <v>0</v>
      </c>
      <c r="W2484" s="220" t="s">
        <v>2582</v>
      </c>
      <c r="X2484" s="221" t="s">
        <v>2585</v>
      </c>
      <c r="Y2484" s="222" t="s">
        <v>43</v>
      </c>
      <c r="Z2484" s="199"/>
      <c r="AA2484" s="218"/>
      <c r="AB2484" s="223">
        <v>0</v>
      </c>
      <c r="AC2484" s="224" t="s">
        <v>40</v>
      </c>
      <c r="AD2484" s="225">
        <f t="shared" si="993"/>
        <v>169</v>
      </c>
      <c r="AE2484" s="226">
        <f>CEILING(AD2484+AD2484*'[1]Nastavení cen'!$J$17,1)</f>
        <v>247</v>
      </c>
      <c r="AF2484" s="226">
        <f t="shared" si="994"/>
        <v>0</v>
      </c>
      <c r="AG2484" s="241"/>
      <c r="AH2484" s="242"/>
      <c r="AI2484" s="242"/>
      <c r="AJ2484" s="228">
        <f t="shared" si="995"/>
        <v>247</v>
      </c>
      <c r="AK2484" s="218"/>
      <c r="AL2484" s="229">
        <f t="shared" si="996"/>
        <v>0</v>
      </c>
      <c r="AM2484" s="204"/>
      <c r="AN2484" s="230">
        <v>5</v>
      </c>
      <c r="AO2484" s="231" t="s">
        <v>41</v>
      </c>
      <c r="AP2484" s="232">
        <v>1</v>
      </c>
      <c r="AQ2484" s="233">
        <f t="shared" si="1003"/>
        <v>0</v>
      </c>
      <c r="AR2484" s="234" t="s">
        <v>41</v>
      </c>
      <c r="AS2484" s="235"/>
      <c r="AT2484" s="236"/>
      <c r="AU2484" s="237"/>
      <c r="AV2484" s="238">
        <v>26</v>
      </c>
      <c r="AW2484" s="239">
        <f>'[1]Nastavení cen'!$H$17</f>
        <v>390</v>
      </c>
      <c r="AX2484" s="240"/>
    </row>
    <row r="2485" spans="1:50" ht="17.25" hidden="1" customHeight="1" x14ac:dyDescent="0.3">
      <c r="A2485" s="213"/>
      <c r="B2485" s="214"/>
      <c r="C2485" s="215"/>
      <c r="D2485" s="186"/>
      <c r="E2485" s="184"/>
      <c r="F2485" s="185"/>
      <c r="G2485" s="186"/>
      <c r="H2485" s="186"/>
      <c r="I2485" s="187"/>
      <c r="J2485" s="188"/>
      <c r="K2485" s="216"/>
      <c r="L2485" s="186"/>
      <c r="M2485" s="186"/>
      <c r="N2485" s="187"/>
      <c r="O2485" s="191"/>
      <c r="P2485" s="492" t="s">
        <v>2550</v>
      </c>
      <c r="Q2485" s="218"/>
      <c r="R2485" s="219">
        <f t="shared" si="991"/>
        <v>0</v>
      </c>
      <c r="S2485" s="219">
        <f t="shared" si="992"/>
        <v>7</v>
      </c>
      <c r="T2485" s="195"/>
      <c r="U2485" s="196">
        <v>4</v>
      </c>
      <c r="V2485" s="89">
        <f t="shared" si="987"/>
        <v>0</v>
      </c>
      <c r="W2485" s="220" t="s">
        <v>2582</v>
      </c>
      <c r="X2485" s="221" t="s">
        <v>2586</v>
      </c>
      <c r="Y2485" s="222" t="s">
        <v>43</v>
      </c>
      <c r="Z2485" s="199"/>
      <c r="AA2485" s="218"/>
      <c r="AB2485" s="223">
        <v>0</v>
      </c>
      <c r="AC2485" s="224" t="s">
        <v>40</v>
      </c>
      <c r="AD2485" s="225">
        <f t="shared" si="993"/>
        <v>241</v>
      </c>
      <c r="AE2485" s="226">
        <f>CEILING(AD2485+AD2485*'[1]Nastavení cen'!$J$17,1)</f>
        <v>352</v>
      </c>
      <c r="AF2485" s="226">
        <f t="shared" si="994"/>
        <v>0</v>
      </c>
      <c r="AG2485" s="241"/>
      <c r="AH2485" s="242"/>
      <c r="AI2485" s="242"/>
      <c r="AJ2485" s="228">
        <f t="shared" si="995"/>
        <v>352</v>
      </c>
      <c r="AK2485" s="218"/>
      <c r="AL2485" s="229">
        <f t="shared" si="996"/>
        <v>0</v>
      </c>
      <c r="AM2485" s="204"/>
      <c r="AN2485" s="230">
        <v>7</v>
      </c>
      <c r="AO2485" s="231" t="s">
        <v>41</v>
      </c>
      <c r="AP2485" s="232">
        <v>1</v>
      </c>
      <c r="AQ2485" s="233">
        <f t="shared" si="1003"/>
        <v>0</v>
      </c>
      <c r="AR2485" s="234" t="s">
        <v>41</v>
      </c>
      <c r="AS2485" s="235"/>
      <c r="AT2485" s="236"/>
      <c r="AU2485" s="237"/>
      <c r="AV2485" s="238">
        <v>37</v>
      </c>
      <c r="AW2485" s="239">
        <f>'[1]Nastavení cen'!$H$17</f>
        <v>390</v>
      </c>
      <c r="AX2485" s="240"/>
    </row>
    <row r="2486" spans="1:50" ht="17.25" hidden="1" customHeight="1" x14ac:dyDescent="0.3">
      <c r="A2486" s="213"/>
      <c r="B2486" s="214"/>
      <c r="C2486" s="215"/>
      <c r="D2486" s="186"/>
      <c r="E2486" s="184"/>
      <c r="F2486" s="185"/>
      <c r="G2486" s="186"/>
      <c r="H2486" s="186"/>
      <c r="I2486" s="187"/>
      <c r="J2486" s="188"/>
      <c r="K2486" s="216"/>
      <c r="L2486" s="186"/>
      <c r="M2486" s="186"/>
      <c r="N2486" s="187"/>
      <c r="O2486" s="191"/>
      <c r="P2486" s="492" t="s">
        <v>2550</v>
      </c>
      <c r="Q2486" s="218"/>
      <c r="R2486" s="219">
        <f t="shared" si="991"/>
        <v>0</v>
      </c>
      <c r="S2486" s="219">
        <f t="shared" si="992"/>
        <v>7</v>
      </c>
      <c r="T2486" s="195"/>
      <c r="U2486" s="196">
        <v>4</v>
      </c>
      <c r="V2486" s="89">
        <f t="shared" si="987"/>
        <v>0</v>
      </c>
      <c r="W2486" s="220" t="s">
        <v>2569</v>
      </c>
      <c r="X2486" s="221" t="s">
        <v>2587</v>
      </c>
      <c r="Y2486" s="222" t="s">
        <v>43</v>
      </c>
      <c r="Z2486" s="199"/>
      <c r="AA2486" s="218"/>
      <c r="AB2486" s="223">
        <v>0</v>
      </c>
      <c r="AC2486" s="224" t="s">
        <v>40</v>
      </c>
      <c r="AD2486" s="225">
        <f t="shared" si="993"/>
        <v>514</v>
      </c>
      <c r="AE2486" s="226">
        <f>CEILING(AD2486+AD2486*'[1]Nastavení cen'!$J$17,1)</f>
        <v>751</v>
      </c>
      <c r="AF2486" s="226">
        <f t="shared" si="994"/>
        <v>0</v>
      </c>
      <c r="AG2486" s="241"/>
      <c r="AH2486" s="242"/>
      <c r="AI2486" s="242"/>
      <c r="AJ2486" s="228">
        <f t="shared" si="995"/>
        <v>751</v>
      </c>
      <c r="AK2486" s="218"/>
      <c r="AL2486" s="229">
        <f t="shared" si="996"/>
        <v>0</v>
      </c>
      <c r="AM2486" s="204"/>
      <c r="AN2486" s="230">
        <v>4</v>
      </c>
      <c r="AO2486" s="231" t="s">
        <v>41</v>
      </c>
      <c r="AP2486" s="232">
        <v>1</v>
      </c>
      <c r="AQ2486" s="233">
        <f t="shared" si="1003"/>
        <v>0</v>
      </c>
      <c r="AR2486" s="234" t="s">
        <v>41</v>
      </c>
      <c r="AS2486" s="235"/>
      <c r="AT2486" s="236"/>
      <c r="AU2486" s="237"/>
      <c r="AV2486" s="238">
        <v>79</v>
      </c>
      <c r="AW2486" s="239">
        <f>'[1]Nastavení cen'!$H$17</f>
        <v>390</v>
      </c>
      <c r="AX2486" s="240"/>
    </row>
    <row r="2487" spans="1:50" ht="17.25" hidden="1" customHeight="1" x14ac:dyDescent="0.3">
      <c r="A2487" s="213"/>
      <c r="B2487" s="214"/>
      <c r="C2487" s="215"/>
      <c r="D2487" s="186"/>
      <c r="E2487" s="184"/>
      <c r="F2487" s="185"/>
      <c r="G2487" s="186"/>
      <c r="H2487" s="186"/>
      <c r="I2487" s="187"/>
      <c r="J2487" s="188"/>
      <c r="K2487" s="216"/>
      <c r="L2487" s="186"/>
      <c r="M2487" s="186"/>
      <c r="N2487" s="187"/>
      <c r="O2487" s="191"/>
      <c r="P2487" s="492" t="s">
        <v>2550</v>
      </c>
      <c r="Q2487" s="218"/>
      <c r="R2487" s="219">
        <f t="shared" si="991"/>
        <v>0</v>
      </c>
      <c r="S2487" s="219">
        <f t="shared" si="992"/>
        <v>7</v>
      </c>
      <c r="T2487" s="195"/>
      <c r="U2487" s="196">
        <v>4</v>
      </c>
      <c r="V2487" s="89">
        <f t="shared" si="987"/>
        <v>0</v>
      </c>
      <c r="W2487" s="220" t="s">
        <v>2569</v>
      </c>
      <c r="X2487" s="221" t="s">
        <v>2588</v>
      </c>
      <c r="Y2487" s="222" t="s">
        <v>43</v>
      </c>
      <c r="Z2487" s="199"/>
      <c r="AA2487" s="218"/>
      <c r="AB2487" s="223">
        <v>0</v>
      </c>
      <c r="AC2487" s="224" t="s">
        <v>40</v>
      </c>
      <c r="AD2487" s="225">
        <f t="shared" si="993"/>
        <v>800</v>
      </c>
      <c r="AE2487" s="226">
        <f>CEILING(AD2487+AD2487*'[1]Nastavení cen'!$J$17,1)</f>
        <v>1168</v>
      </c>
      <c r="AF2487" s="226">
        <f t="shared" si="994"/>
        <v>0</v>
      </c>
      <c r="AG2487" s="241"/>
      <c r="AH2487" s="242"/>
      <c r="AI2487" s="242"/>
      <c r="AJ2487" s="228">
        <f t="shared" si="995"/>
        <v>1168</v>
      </c>
      <c r="AK2487" s="218"/>
      <c r="AL2487" s="229">
        <f t="shared" si="996"/>
        <v>0</v>
      </c>
      <c r="AM2487" s="204"/>
      <c r="AN2487" s="230">
        <v>7</v>
      </c>
      <c r="AO2487" s="231" t="s">
        <v>41</v>
      </c>
      <c r="AP2487" s="232">
        <v>1</v>
      </c>
      <c r="AQ2487" s="233">
        <f t="shared" si="1003"/>
        <v>0</v>
      </c>
      <c r="AR2487" s="234" t="s">
        <v>41</v>
      </c>
      <c r="AS2487" s="235"/>
      <c r="AT2487" s="236"/>
      <c r="AU2487" s="237"/>
      <c r="AV2487" s="238">
        <v>123</v>
      </c>
      <c r="AW2487" s="239">
        <f>'[1]Nastavení cen'!$H$17</f>
        <v>390</v>
      </c>
      <c r="AX2487" s="240"/>
    </row>
    <row r="2488" spans="1:50" ht="17.25" hidden="1" customHeight="1" x14ac:dyDescent="0.3">
      <c r="A2488" s="213"/>
      <c r="B2488" s="214"/>
      <c r="C2488" s="215"/>
      <c r="D2488" s="186"/>
      <c r="E2488" s="184"/>
      <c r="F2488" s="185"/>
      <c r="G2488" s="186"/>
      <c r="H2488" s="186"/>
      <c r="I2488" s="187"/>
      <c r="J2488" s="188"/>
      <c r="K2488" s="216"/>
      <c r="L2488" s="186"/>
      <c r="M2488" s="186"/>
      <c r="N2488" s="187"/>
      <c r="O2488" s="191"/>
      <c r="P2488" s="492" t="s">
        <v>2550</v>
      </c>
      <c r="Q2488" s="218"/>
      <c r="R2488" s="219">
        <f t="shared" si="991"/>
        <v>0</v>
      </c>
      <c r="S2488" s="219">
        <f t="shared" si="992"/>
        <v>7</v>
      </c>
      <c r="T2488" s="195"/>
      <c r="U2488" s="196">
        <v>4</v>
      </c>
      <c r="V2488" s="89">
        <f t="shared" si="987"/>
        <v>0</v>
      </c>
      <c r="W2488" s="220" t="s">
        <v>2572</v>
      </c>
      <c r="X2488" s="221" t="s">
        <v>2589</v>
      </c>
      <c r="Y2488" s="222" t="s">
        <v>43</v>
      </c>
      <c r="Z2488" s="199"/>
      <c r="AA2488" s="218"/>
      <c r="AB2488" s="223">
        <v>0</v>
      </c>
      <c r="AC2488" s="224" t="s">
        <v>40</v>
      </c>
      <c r="AD2488" s="225">
        <f t="shared" si="993"/>
        <v>566</v>
      </c>
      <c r="AE2488" s="226">
        <f>CEILING(AD2488+AD2488*'[1]Nastavení cen'!$J$17,1)</f>
        <v>827</v>
      </c>
      <c r="AF2488" s="226">
        <f t="shared" si="994"/>
        <v>0</v>
      </c>
      <c r="AG2488" s="241"/>
      <c r="AH2488" s="242"/>
      <c r="AI2488" s="242"/>
      <c r="AJ2488" s="228">
        <f t="shared" si="995"/>
        <v>827</v>
      </c>
      <c r="AK2488" s="218"/>
      <c r="AL2488" s="229">
        <f t="shared" si="996"/>
        <v>0</v>
      </c>
      <c r="AM2488" s="204"/>
      <c r="AN2488" s="230">
        <v>9</v>
      </c>
      <c r="AO2488" s="231" t="s">
        <v>41</v>
      </c>
      <c r="AP2488" s="232">
        <v>1</v>
      </c>
      <c r="AQ2488" s="233">
        <f t="shared" si="1003"/>
        <v>0</v>
      </c>
      <c r="AR2488" s="234" t="s">
        <v>41</v>
      </c>
      <c r="AS2488" s="235"/>
      <c r="AT2488" s="236"/>
      <c r="AU2488" s="237"/>
      <c r="AV2488" s="238">
        <v>87</v>
      </c>
      <c r="AW2488" s="239">
        <f>'[1]Nastavení cen'!$H$17</f>
        <v>390</v>
      </c>
      <c r="AX2488" s="240"/>
    </row>
    <row r="2489" spans="1:50" ht="17.25" hidden="1" customHeight="1" x14ac:dyDescent="0.3">
      <c r="A2489" s="213"/>
      <c r="B2489" s="214"/>
      <c r="C2489" s="215"/>
      <c r="D2489" s="186"/>
      <c r="E2489" s="184"/>
      <c r="F2489" s="185"/>
      <c r="G2489" s="186"/>
      <c r="H2489" s="186"/>
      <c r="I2489" s="187"/>
      <c r="J2489" s="188"/>
      <c r="K2489" s="216"/>
      <c r="L2489" s="186"/>
      <c r="M2489" s="186"/>
      <c r="N2489" s="187"/>
      <c r="O2489" s="191"/>
      <c r="P2489" s="492" t="s">
        <v>2550</v>
      </c>
      <c r="Q2489" s="218"/>
      <c r="R2489" s="219">
        <f t="shared" si="991"/>
        <v>0</v>
      </c>
      <c r="S2489" s="219">
        <f t="shared" si="992"/>
        <v>7</v>
      </c>
      <c r="T2489" s="195"/>
      <c r="U2489" s="196">
        <v>4</v>
      </c>
      <c r="V2489" s="89">
        <f t="shared" si="987"/>
        <v>0</v>
      </c>
      <c r="W2489" s="220" t="s">
        <v>2572</v>
      </c>
      <c r="X2489" s="221" t="s">
        <v>2590</v>
      </c>
      <c r="Y2489" s="222" t="s">
        <v>43</v>
      </c>
      <c r="Z2489" s="199"/>
      <c r="AA2489" s="218"/>
      <c r="AB2489" s="223">
        <v>0</v>
      </c>
      <c r="AC2489" s="224" t="s">
        <v>40</v>
      </c>
      <c r="AD2489" s="225">
        <f t="shared" si="993"/>
        <v>891</v>
      </c>
      <c r="AE2489" s="226">
        <f>CEILING(AD2489+AD2489*'[1]Nastavení cen'!$J$17,1)</f>
        <v>1301</v>
      </c>
      <c r="AF2489" s="226">
        <f t="shared" si="994"/>
        <v>0</v>
      </c>
      <c r="AG2489" s="241"/>
      <c r="AH2489" s="242"/>
      <c r="AI2489" s="242"/>
      <c r="AJ2489" s="228">
        <f t="shared" si="995"/>
        <v>1301</v>
      </c>
      <c r="AK2489" s="218"/>
      <c r="AL2489" s="229">
        <f t="shared" si="996"/>
        <v>0</v>
      </c>
      <c r="AM2489" s="204"/>
      <c r="AN2489" s="230">
        <v>12</v>
      </c>
      <c r="AO2489" s="231" t="s">
        <v>41</v>
      </c>
      <c r="AP2489" s="232">
        <v>1</v>
      </c>
      <c r="AQ2489" s="233">
        <f t="shared" si="1003"/>
        <v>0</v>
      </c>
      <c r="AR2489" s="234" t="s">
        <v>41</v>
      </c>
      <c r="AS2489" s="235"/>
      <c r="AT2489" s="236"/>
      <c r="AU2489" s="237"/>
      <c r="AV2489" s="238">
        <v>137</v>
      </c>
      <c r="AW2489" s="239">
        <f>'[1]Nastavení cen'!$H$17</f>
        <v>390</v>
      </c>
      <c r="AX2489" s="240"/>
    </row>
    <row r="2490" spans="1:50" ht="17.25" hidden="1" customHeight="1" x14ac:dyDescent="0.3">
      <c r="A2490" s="213"/>
      <c r="B2490" s="214"/>
      <c r="C2490" s="215"/>
      <c r="D2490" s="186"/>
      <c r="E2490" s="184"/>
      <c r="F2490" s="185"/>
      <c r="G2490" s="186"/>
      <c r="H2490" s="186"/>
      <c r="I2490" s="187"/>
      <c r="J2490" s="188"/>
      <c r="K2490" s="216"/>
      <c r="L2490" s="186"/>
      <c r="M2490" s="186"/>
      <c r="N2490" s="187"/>
      <c r="O2490" s="191"/>
      <c r="P2490" s="492" t="s">
        <v>2550</v>
      </c>
      <c r="Q2490" s="218"/>
      <c r="R2490" s="219">
        <f t="shared" si="991"/>
        <v>0</v>
      </c>
      <c r="S2490" s="219">
        <f t="shared" si="992"/>
        <v>7</v>
      </c>
      <c r="T2490" s="195"/>
      <c r="U2490" s="196">
        <v>4</v>
      </c>
      <c r="V2490" s="89">
        <f t="shared" si="987"/>
        <v>0</v>
      </c>
      <c r="W2490" s="220" t="s">
        <v>2575</v>
      </c>
      <c r="X2490" s="221" t="s">
        <v>2591</v>
      </c>
      <c r="Y2490" s="222" t="s">
        <v>43</v>
      </c>
      <c r="Z2490" s="199"/>
      <c r="AA2490" s="218"/>
      <c r="AB2490" s="223">
        <v>0</v>
      </c>
      <c r="AC2490" s="224" t="s">
        <v>40</v>
      </c>
      <c r="AD2490" s="225">
        <f t="shared" si="993"/>
        <v>111</v>
      </c>
      <c r="AE2490" s="226">
        <f>CEILING(AD2490+AD2490*'[1]Nastavení cen'!$J$17,1)</f>
        <v>163</v>
      </c>
      <c r="AF2490" s="226">
        <f t="shared" si="994"/>
        <v>0</v>
      </c>
      <c r="AG2490" s="241"/>
      <c r="AH2490" s="242"/>
      <c r="AI2490" s="242"/>
      <c r="AJ2490" s="228">
        <f t="shared" si="995"/>
        <v>163</v>
      </c>
      <c r="AK2490" s="218"/>
      <c r="AL2490" s="229">
        <f t="shared" si="996"/>
        <v>0</v>
      </c>
      <c r="AM2490" s="204"/>
      <c r="AN2490" s="230">
        <v>2</v>
      </c>
      <c r="AO2490" s="231" t="s">
        <v>41</v>
      </c>
      <c r="AP2490" s="232">
        <v>1</v>
      </c>
      <c r="AQ2490" s="233" t="s">
        <v>41</v>
      </c>
      <c r="AR2490" s="234">
        <f t="shared" ref="AR2490:AR2491" si="1004">AB2490*AN2490*AP2490</f>
        <v>0</v>
      </c>
      <c r="AS2490" s="235"/>
      <c r="AT2490" s="236"/>
      <c r="AU2490" s="237"/>
      <c r="AV2490" s="238">
        <v>17</v>
      </c>
      <c r="AW2490" s="239">
        <f>'[1]Nastavení cen'!$H$17</f>
        <v>390</v>
      </c>
      <c r="AX2490" s="240"/>
    </row>
    <row r="2491" spans="1:50" ht="17.25" hidden="1" customHeight="1" x14ac:dyDescent="0.3">
      <c r="A2491" s="213"/>
      <c r="B2491" s="214"/>
      <c r="C2491" s="215"/>
      <c r="D2491" s="186"/>
      <c r="E2491" s="184"/>
      <c r="F2491" s="185"/>
      <c r="G2491" s="186"/>
      <c r="H2491" s="186"/>
      <c r="I2491" s="187"/>
      <c r="J2491" s="188"/>
      <c r="K2491" s="216"/>
      <c r="L2491" s="186"/>
      <c r="M2491" s="186"/>
      <c r="N2491" s="187"/>
      <c r="O2491" s="191"/>
      <c r="P2491" s="492" t="s">
        <v>2550</v>
      </c>
      <c r="Q2491" s="218"/>
      <c r="R2491" s="219">
        <f t="shared" si="991"/>
        <v>0</v>
      </c>
      <c r="S2491" s="219">
        <f t="shared" si="992"/>
        <v>7</v>
      </c>
      <c r="T2491" s="195"/>
      <c r="U2491" s="196">
        <v>4</v>
      </c>
      <c r="V2491" s="89">
        <f t="shared" si="987"/>
        <v>0</v>
      </c>
      <c r="W2491" s="220" t="s">
        <v>2575</v>
      </c>
      <c r="X2491" s="221" t="s">
        <v>2592</v>
      </c>
      <c r="Y2491" s="222" t="s">
        <v>43</v>
      </c>
      <c r="Z2491" s="199"/>
      <c r="AA2491" s="218"/>
      <c r="AB2491" s="223">
        <v>0</v>
      </c>
      <c r="AC2491" s="224" t="s">
        <v>40</v>
      </c>
      <c r="AD2491" s="225">
        <f t="shared" si="993"/>
        <v>169</v>
      </c>
      <c r="AE2491" s="226">
        <f>CEILING(AD2491+AD2491*'[1]Nastavení cen'!$J$17,1)</f>
        <v>247</v>
      </c>
      <c r="AF2491" s="226">
        <f t="shared" si="994"/>
        <v>0</v>
      </c>
      <c r="AG2491" s="241"/>
      <c r="AH2491" s="242"/>
      <c r="AI2491" s="242"/>
      <c r="AJ2491" s="228">
        <f t="shared" si="995"/>
        <v>247</v>
      </c>
      <c r="AK2491" s="218"/>
      <c r="AL2491" s="229">
        <f t="shared" si="996"/>
        <v>0</v>
      </c>
      <c r="AM2491" s="204"/>
      <c r="AN2491" s="230">
        <v>3</v>
      </c>
      <c r="AO2491" s="231" t="s">
        <v>41</v>
      </c>
      <c r="AP2491" s="232">
        <v>1</v>
      </c>
      <c r="AQ2491" s="233" t="s">
        <v>41</v>
      </c>
      <c r="AR2491" s="234">
        <f t="shared" si="1004"/>
        <v>0</v>
      </c>
      <c r="AS2491" s="235"/>
      <c r="AT2491" s="236"/>
      <c r="AU2491" s="237"/>
      <c r="AV2491" s="238">
        <v>26</v>
      </c>
      <c r="AW2491" s="239">
        <f>'[1]Nastavení cen'!$H$17</f>
        <v>390</v>
      </c>
      <c r="AX2491" s="240"/>
    </row>
    <row r="2492" spans="1:50" ht="17.25" hidden="1" customHeight="1" x14ac:dyDescent="0.3">
      <c r="A2492" s="213"/>
      <c r="B2492" s="214"/>
      <c r="C2492" s="215"/>
      <c r="D2492" s="186"/>
      <c r="E2492" s="184"/>
      <c r="F2492" s="185"/>
      <c r="G2492" s="186"/>
      <c r="H2492" s="186"/>
      <c r="I2492" s="187"/>
      <c r="J2492" s="188"/>
      <c r="K2492" s="216"/>
      <c r="L2492" s="186"/>
      <c r="M2492" s="186"/>
      <c r="N2492" s="187"/>
      <c r="O2492" s="191"/>
      <c r="P2492" s="492" t="s">
        <v>2550</v>
      </c>
      <c r="Q2492" s="218"/>
      <c r="R2492" s="219">
        <f t="shared" si="991"/>
        <v>0</v>
      </c>
      <c r="S2492" s="219">
        <f t="shared" si="992"/>
        <v>7</v>
      </c>
      <c r="T2492" s="195"/>
      <c r="U2492" s="196">
        <v>1</v>
      </c>
      <c r="V2492" s="89">
        <f t="shared" si="987"/>
        <v>0</v>
      </c>
      <c r="W2492" s="220" t="s">
        <v>2593</v>
      </c>
      <c r="X2492" s="221" t="s">
        <v>2594</v>
      </c>
      <c r="Y2492" s="222" t="s">
        <v>2595</v>
      </c>
      <c r="Z2492" s="199"/>
      <c r="AA2492" s="218"/>
      <c r="AB2492" s="223">
        <v>0</v>
      </c>
      <c r="AC2492" s="224" t="s">
        <v>40</v>
      </c>
      <c r="AD2492" s="225">
        <f t="shared" si="993"/>
        <v>39</v>
      </c>
      <c r="AE2492" s="226">
        <f>CEILING(AD2492+AD2492*'[1]Nastavení cen'!$J$17,1)</f>
        <v>57</v>
      </c>
      <c r="AF2492" s="226">
        <f t="shared" si="994"/>
        <v>0</v>
      </c>
      <c r="AG2492" s="241">
        <f>CEILING(AX2492+(AX2492*'[1]Nastavení cen'!$G$17),1)</f>
        <v>8</v>
      </c>
      <c r="AH2492" s="242">
        <f>CEILING(AG2492*'[1]Nastavení cen'!$K$17,1)+AG2492</f>
        <v>11</v>
      </c>
      <c r="AI2492" s="242">
        <f t="shared" ref="AI2492:AI2516" si="1005">(AB2492*AH2492)</f>
        <v>0</v>
      </c>
      <c r="AJ2492" s="228">
        <f t="shared" si="995"/>
        <v>68</v>
      </c>
      <c r="AK2492" s="218"/>
      <c r="AL2492" s="229">
        <f t="shared" si="996"/>
        <v>0</v>
      </c>
      <c r="AM2492" s="204"/>
      <c r="AN2492" s="230">
        <v>0.02</v>
      </c>
      <c r="AO2492" s="231">
        <f t="shared" ref="AO2492:AO2516" si="1006">AB2492*AN2492</f>
        <v>0</v>
      </c>
      <c r="AP2492" s="232">
        <v>0.05</v>
      </c>
      <c r="AQ2492" s="233" t="s">
        <v>41</v>
      </c>
      <c r="AR2492" s="234">
        <f t="shared" ref="AR2492:AR2516" si="1007">AO2492*AP2492</f>
        <v>0</v>
      </c>
      <c r="AS2492" s="235"/>
      <c r="AT2492" s="236"/>
      <c r="AU2492" s="237"/>
      <c r="AV2492" s="238">
        <v>6</v>
      </c>
      <c r="AW2492" s="239">
        <f>'[1]Nastavení cen'!$H$17</f>
        <v>390</v>
      </c>
      <c r="AX2492" s="240">
        <v>8</v>
      </c>
    </row>
    <row r="2493" spans="1:50" ht="17.25" hidden="1" customHeight="1" x14ac:dyDescent="0.3">
      <c r="A2493" s="213"/>
      <c r="B2493" s="214"/>
      <c r="C2493" s="215"/>
      <c r="D2493" s="186"/>
      <c r="E2493" s="184"/>
      <c r="F2493" s="185"/>
      <c r="G2493" s="186"/>
      <c r="H2493" s="186"/>
      <c r="I2493" s="187"/>
      <c r="J2493" s="188"/>
      <c r="K2493" s="216"/>
      <c r="L2493" s="186"/>
      <c r="M2493" s="186"/>
      <c r="N2493" s="187"/>
      <c r="O2493" s="191"/>
      <c r="P2493" s="492" t="s">
        <v>2550</v>
      </c>
      <c r="Q2493" s="218"/>
      <c r="R2493" s="219">
        <f t="shared" si="991"/>
        <v>0</v>
      </c>
      <c r="S2493" s="219">
        <f t="shared" si="992"/>
        <v>7</v>
      </c>
      <c r="T2493" s="195"/>
      <c r="U2493" s="196">
        <v>1</v>
      </c>
      <c r="V2493" s="89">
        <f t="shared" si="987"/>
        <v>0</v>
      </c>
      <c r="W2493" s="220" t="s">
        <v>2593</v>
      </c>
      <c r="X2493" s="221" t="s">
        <v>2596</v>
      </c>
      <c r="Y2493" s="222" t="s">
        <v>2595</v>
      </c>
      <c r="Z2493" s="199"/>
      <c r="AA2493" s="218"/>
      <c r="AB2493" s="223">
        <v>0</v>
      </c>
      <c r="AC2493" s="224" t="s">
        <v>40</v>
      </c>
      <c r="AD2493" s="225">
        <f t="shared" si="993"/>
        <v>39</v>
      </c>
      <c r="AE2493" s="226">
        <f>CEILING(AD2493+AD2493*'[1]Nastavení cen'!$J$17,1)</f>
        <v>57</v>
      </c>
      <c r="AF2493" s="226">
        <f t="shared" si="994"/>
        <v>0</v>
      </c>
      <c r="AG2493" s="241">
        <f>CEILING(AX2493+(AX2493*'[1]Nastavení cen'!$G$17),1)</f>
        <v>8</v>
      </c>
      <c r="AH2493" s="242">
        <f>CEILING(AG2493*'[1]Nastavení cen'!$K$17,1)+AG2493</f>
        <v>11</v>
      </c>
      <c r="AI2493" s="242">
        <f t="shared" si="1005"/>
        <v>0</v>
      </c>
      <c r="AJ2493" s="228">
        <f t="shared" si="995"/>
        <v>68</v>
      </c>
      <c r="AK2493" s="218"/>
      <c r="AL2493" s="229">
        <f t="shared" si="996"/>
        <v>0</v>
      </c>
      <c r="AM2493" s="204"/>
      <c r="AN2493" s="230">
        <v>0.02</v>
      </c>
      <c r="AO2493" s="231">
        <f t="shared" si="1006"/>
        <v>0</v>
      </c>
      <c r="AP2493" s="232">
        <v>0.05</v>
      </c>
      <c r="AQ2493" s="233" t="s">
        <v>41</v>
      </c>
      <c r="AR2493" s="234">
        <f t="shared" si="1007"/>
        <v>0</v>
      </c>
      <c r="AS2493" s="235"/>
      <c r="AT2493" s="236"/>
      <c r="AU2493" s="237"/>
      <c r="AV2493" s="238">
        <v>6</v>
      </c>
      <c r="AW2493" s="239">
        <f>'[1]Nastavení cen'!$H$17</f>
        <v>390</v>
      </c>
      <c r="AX2493" s="240">
        <v>8</v>
      </c>
    </row>
    <row r="2494" spans="1:50" ht="25.05" customHeight="1" x14ac:dyDescent="0.3">
      <c r="A2494" s="213"/>
      <c r="B2494" s="214"/>
      <c r="C2494" s="215"/>
      <c r="D2494" s="186"/>
      <c r="E2494" s="184"/>
      <c r="F2494" s="185"/>
      <c r="G2494" s="186"/>
      <c r="H2494" s="186"/>
      <c r="I2494" s="187"/>
      <c r="J2494" s="188"/>
      <c r="K2494" s="216"/>
      <c r="L2494" s="186"/>
      <c r="M2494" s="186"/>
      <c r="N2494" s="187"/>
      <c r="O2494" s="191"/>
      <c r="P2494" s="492" t="s">
        <v>2550</v>
      </c>
      <c r="Q2494" s="218"/>
      <c r="R2494" s="219">
        <f t="shared" si="991"/>
        <v>0</v>
      </c>
      <c r="S2494" s="219">
        <f t="shared" si="992"/>
        <v>7</v>
      </c>
      <c r="T2494" s="195">
        <v>64</v>
      </c>
      <c r="U2494" s="196">
        <v>1</v>
      </c>
      <c r="V2494" s="89">
        <f t="shared" si="987"/>
        <v>0</v>
      </c>
      <c r="W2494" s="220" t="s">
        <v>2593</v>
      </c>
      <c r="X2494" s="221" t="s">
        <v>2597</v>
      </c>
      <c r="Y2494" s="222" t="s">
        <v>2598</v>
      </c>
      <c r="Z2494" s="199"/>
      <c r="AA2494" s="218"/>
      <c r="AB2494" s="223">
        <v>4</v>
      </c>
      <c r="AC2494" s="224" t="s">
        <v>40</v>
      </c>
      <c r="AD2494" s="225">
        <f t="shared" si="993"/>
        <v>33</v>
      </c>
      <c r="AE2494" s="226"/>
      <c r="AF2494" s="226">
        <f t="shared" si="994"/>
        <v>0</v>
      </c>
      <c r="AG2494" s="241">
        <f>CEILING(AX2494+(AX2494*'[1]Nastavení cen'!$G$17),1)</f>
        <v>36</v>
      </c>
      <c r="AH2494" s="242"/>
      <c r="AI2494" s="242">
        <f t="shared" si="1005"/>
        <v>0</v>
      </c>
      <c r="AJ2494" s="228">
        <f t="shared" si="995"/>
        <v>0</v>
      </c>
      <c r="AK2494" s="218"/>
      <c r="AL2494" s="229">
        <f t="shared" si="996"/>
        <v>0</v>
      </c>
      <c r="AM2494" s="204"/>
      <c r="AN2494" s="230">
        <v>0.02</v>
      </c>
      <c r="AO2494" s="231">
        <f t="shared" si="1006"/>
        <v>0.08</v>
      </c>
      <c r="AP2494" s="232">
        <v>0.05</v>
      </c>
      <c r="AQ2494" s="233" t="s">
        <v>41</v>
      </c>
      <c r="AR2494" s="234">
        <f t="shared" si="1007"/>
        <v>4.0000000000000001E-3</v>
      </c>
      <c r="AS2494" s="235"/>
      <c r="AT2494" s="236"/>
      <c r="AU2494" s="237"/>
      <c r="AV2494" s="238">
        <v>5</v>
      </c>
      <c r="AW2494" s="239">
        <f>'[1]Nastavení cen'!$H$17</f>
        <v>390</v>
      </c>
      <c r="AX2494" s="240">
        <v>36</v>
      </c>
    </row>
    <row r="2495" spans="1:50" ht="17.25" hidden="1" customHeight="1" x14ac:dyDescent="0.3">
      <c r="A2495" s="213"/>
      <c r="B2495" s="214"/>
      <c r="C2495" s="215"/>
      <c r="D2495" s="186"/>
      <c r="E2495" s="184"/>
      <c r="F2495" s="185"/>
      <c r="G2495" s="186"/>
      <c r="H2495" s="186"/>
      <c r="I2495" s="187"/>
      <c r="J2495" s="188"/>
      <c r="K2495" s="216"/>
      <c r="L2495" s="186"/>
      <c r="M2495" s="186"/>
      <c r="N2495" s="187"/>
      <c r="O2495" s="191"/>
      <c r="P2495" s="492" t="s">
        <v>2550</v>
      </c>
      <c r="Q2495" s="218"/>
      <c r="R2495" s="219">
        <f t="shared" si="991"/>
        <v>0</v>
      </c>
      <c r="S2495" s="219">
        <f t="shared" si="992"/>
        <v>7</v>
      </c>
      <c r="T2495" s="195"/>
      <c r="U2495" s="196">
        <v>1</v>
      </c>
      <c r="V2495" s="89">
        <f t="shared" si="987"/>
        <v>0</v>
      </c>
      <c r="W2495" s="220" t="s">
        <v>2593</v>
      </c>
      <c r="X2495" s="221" t="s">
        <v>2599</v>
      </c>
      <c r="Y2495" s="222" t="s">
        <v>2600</v>
      </c>
      <c r="Z2495" s="199"/>
      <c r="AA2495" s="218"/>
      <c r="AB2495" s="223">
        <v>0</v>
      </c>
      <c r="AC2495" s="224" t="s">
        <v>40</v>
      </c>
      <c r="AD2495" s="225">
        <f t="shared" si="993"/>
        <v>39</v>
      </c>
      <c r="AE2495" s="226">
        <f>CEILING(AD2495+AD2495*'[1]Nastavení cen'!$J$17,1)</f>
        <v>57</v>
      </c>
      <c r="AF2495" s="226">
        <f t="shared" si="994"/>
        <v>0</v>
      </c>
      <c r="AG2495" s="241">
        <f>CEILING(AX2495+(AX2495*'[1]Nastavení cen'!$G$17),1)</f>
        <v>66</v>
      </c>
      <c r="AH2495" s="242">
        <f>CEILING(AG2495*'[1]Nastavení cen'!$K$17,1)+AG2495</f>
        <v>86</v>
      </c>
      <c r="AI2495" s="242">
        <f t="shared" si="1005"/>
        <v>0</v>
      </c>
      <c r="AJ2495" s="228">
        <f t="shared" si="995"/>
        <v>143</v>
      </c>
      <c r="AK2495" s="218"/>
      <c r="AL2495" s="229">
        <f t="shared" si="996"/>
        <v>0</v>
      </c>
      <c r="AM2495" s="204"/>
      <c r="AN2495" s="230">
        <v>0.04</v>
      </c>
      <c r="AO2495" s="231">
        <f t="shared" si="1006"/>
        <v>0</v>
      </c>
      <c r="AP2495" s="232">
        <v>0.05</v>
      </c>
      <c r="AQ2495" s="233" t="s">
        <v>41</v>
      </c>
      <c r="AR2495" s="234">
        <f t="shared" si="1007"/>
        <v>0</v>
      </c>
      <c r="AS2495" s="235"/>
      <c r="AT2495" s="236"/>
      <c r="AU2495" s="237"/>
      <c r="AV2495" s="238">
        <v>6</v>
      </c>
      <c r="AW2495" s="239">
        <f>'[1]Nastavení cen'!$H$17</f>
        <v>390</v>
      </c>
      <c r="AX2495" s="240">
        <v>66</v>
      </c>
    </row>
    <row r="2496" spans="1:50" ht="17.25" hidden="1" customHeight="1" x14ac:dyDescent="0.3">
      <c r="A2496" s="213"/>
      <c r="B2496" s="214"/>
      <c r="C2496" s="215"/>
      <c r="D2496" s="186"/>
      <c r="E2496" s="184"/>
      <c r="F2496" s="185"/>
      <c r="G2496" s="186"/>
      <c r="H2496" s="186"/>
      <c r="I2496" s="187"/>
      <c r="J2496" s="188"/>
      <c r="K2496" s="216"/>
      <c r="L2496" s="186"/>
      <c r="M2496" s="186"/>
      <c r="N2496" s="187"/>
      <c r="O2496" s="191"/>
      <c r="P2496" s="492" t="s">
        <v>2550</v>
      </c>
      <c r="Q2496" s="218"/>
      <c r="R2496" s="219">
        <f t="shared" si="991"/>
        <v>0</v>
      </c>
      <c r="S2496" s="219">
        <f t="shared" si="992"/>
        <v>7</v>
      </c>
      <c r="T2496" s="195"/>
      <c r="U2496" s="196">
        <v>1</v>
      </c>
      <c r="V2496" s="89">
        <f t="shared" si="987"/>
        <v>0</v>
      </c>
      <c r="W2496" s="220" t="s">
        <v>2593</v>
      </c>
      <c r="X2496" s="221" t="s">
        <v>2601</v>
      </c>
      <c r="Y2496" s="222" t="s">
        <v>2602</v>
      </c>
      <c r="Z2496" s="199"/>
      <c r="AA2496" s="218"/>
      <c r="AB2496" s="223">
        <v>0</v>
      </c>
      <c r="AC2496" s="224" t="s">
        <v>40</v>
      </c>
      <c r="AD2496" s="225">
        <f t="shared" si="993"/>
        <v>46</v>
      </c>
      <c r="AE2496" s="226">
        <f>CEILING(AD2496+AD2496*'[1]Nastavení cen'!$J$17,1)</f>
        <v>68</v>
      </c>
      <c r="AF2496" s="226">
        <f t="shared" si="994"/>
        <v>0</v>
      </c>
      <c r="AG2496" s="241">
        <f>CEILING(AX2496+(AX2496*'[1]Nastavení cen'!$G$17),1)</f>
        <v>99</v>
      </c>
      <c r="AH2496" s="242">
        <f>CEILING(AG2496*'[1]Nastavení cen'!$K$17,1)+AG2496</f>
        <v>129</v>
      </c>
      <c r="AI2496" s="242">
        <f t="shared" si="1005"/>
        <v>0</v>
      </c>
      <c r="AJ2496" s="228">
        <f t="shared" si="995"/>
        <v>197</v>
      </c>
      <c r="AK2496" s="218"/>
      <c r="AL2496" s="229">
        <f t="shared" si="996"/>
        <v>0</v>
      </c>
      <c r="AM2496" s="204"/>
      <c r="AN2496" s="230">
        <v>0.06</v>
      </c>
      <c r="AO2496" s="231">
        <f t="shared" si="1006"/>
        <v>0</v>
      </c>
      <c r="AP2496" s="232">
        <v>0.05</v>
      </c>
      <c r="AQ2496" s="233" t="s">
        <v>41</v>
      </c>
      <c r="AR2496" s="234">
        <f t="shared" si="1007"/>
        <v>0</v>
      </c>
      <c r="AS2496" s="235"/>
      <c r="AT2496" s="236"/>
      <c r="AU2496" s="237"/>
      <c r="AV2496" s="238">
        <v>7</v>
      </c>
      <c r="AW2496" s="239">
        <f>'[1]Nastavení cen'!$H$17</f>
        <v>390</v>
      </c>
      <c r="AX2496" s="240">
        <v>99</v>
      </c>
    </row>
    <row r="2497" spans="1:50" ht="17.25" hidden="1" customHeight="1" x14ac:dyDescent="0.3">
      <c r="A2497" s="213"/>
      <c r="B2497" s="214"/>
      <c r="C2497" s="215"/>
      <c r="D2497" s="186"/>
      <c r="E2497" s="184"/>
      <c r="F2497" s="185"/>
      <c r="G2497" s="186"/>
      <c r="H2497" s="186"/>
      <c r="I2497" s="187"/>
      <c r="J2497" s="188"/>
      <c r="K2497" s="216"/>
      <c r="L2497" s="186"/>
      <c r="M2497" s="186"/>
      <c r="N2497" s="187"/>
      <c r="O2497" s="191"/>
      <c r="P2497" s="492" t="s">
        <v>2550</v>
      </c>
      <c r="Q2497" s="218"/>
      <c r="R2497" s="219">
        <f t="shared" si="991"/>
        <v>0</v>
      </c>
      <c r="S2497" s="219">
        <f t="shared" si="992"/>
        <v>7</v>
      </c>
      <c r="T2497" s="195"/>
      <c r="U2497" s="196">
        <v>1</v>
      </c>
      <c r="V2497" s="89">
        <f t="shared" si="987"/>
        <v>0</v>
      </c>
      <c r="W2497" s="220" t="s">
        <v>2593</v>
      </c>
      <c r="X2497" s="221" t="s">
        <v>2603</v>
      </c>
      <c r="Y2497" s="222" t="s">
        <v>2604</v>
      </c>
      <c r="Z2497" s="199"/>
      <c r="AA2497" s="218"/>
      <c r="AB2497" s="223">
        <v>0</v>
      </c>
      <c r="AC2497" s="224" t="s">
        <v>40</v>
      </c>
      <c r="AD2497" s="225">
        <f t="shared" si="993"/>
        <v>52</v>
      </c>
      <c r="AE2497" s="226">
        <f>CEILING(AD2497+AD2497*'[1]Nastavení cen'!$J$17,1)</f>
        <v>76</v>
      </c>
      <c r="AF2497" s="226">
        <f t="shared" si="994"/>
        <v>0</v>
      </c>
      <c r="AG2497" s="241">
        <f>CEILING(AX2497+(AX2497*'[1]Nastavení cen'!$G$17),1)</f>
        <v>132</v>
      </c>
      <c r="AH2497" s="242">
        <f>CEILING(AG2497*'[1]Nastavení cen'!$K$17,1)+AG2497</f>
        <v>172</v>
      </c>
      <c r="AI2497" s="242">
        <f t="shared" si="1005"/>
        <v>0</v>
      </c>
      <c r="AJ2497" s="228">
        <f t="shared" si="995"/>
        <v>248</v>
      </c>
      <c r="AK2497" s="218"/>
      <c r="AL2497" s="229">
        <f t="shared" si="996"/>
        <v>0</v>
      </c>
      <c r="AM2497" s="204"/>
      <c r="AN2497" s="230">
        <v>0.08</v>
      </c>
      <c r="AO2497" s="231">
        <f t="shared" si="1006"/>
        <v>0</v>
      </c>
      <c r="AP2497" s="232">
        <v>0.05</v>
      </c>
      <c r="AQ2497" s="233" t="s">
        <v>41</v>
      </c>
      <c r="AR2497" s="234">
        <f t="shared" si="1007"/>
        <v>0</v>
      </c>
      <c r="AS2497" s="235"/>
      <c r="AT2497" s="236"/>
      <c r="AU2497" s="237"/>
      <c r="AV2497" s="238">
        <v>8</v>
      </c>
      <c r="AW2497" s="239">
        <f>'[1]Nastavení cen'!$H$17</f>
        <v>390</v>
      </c>
      <c r="AX2497" s="240">
        <v>132</v>
      </c>
    </row>
    <row r="2498" spans="1:50" ht="17.25" hidden="1" customHeight="1" x14ac:dyDescent="0.3">
      <c r="A2498" s="213"/>
      <c r="B2498" s="214"/>
      <c r="C2498" s="215"/>
      <c r="D2498" s="186"/>
      <c r="E2498" s="184"/>
      <c r="F2498" s="185"/>
      <c r="G2498" s="186"/>
      <c r="H2498" s="186"/>
      <c r="I2498" s="187"/>
      <c r="J2498" s="188"/>
      <c r="K2498" s="216"/>
      <c r="L2498" s="186"/>
      <c r="M2498" s="186"/>
      <c r="N2498" s="187"/>
      <c r="O2498" s="191"/>
      <c r="P2498" s="492" t="s">
        <v>2550</v>
      </c>
      <c r="Q2498" s="218"/>
      <c r="R2498" s="219">
        <f t="shared" si="991"/>
        <v>0</v>
      </c>
      <c r="S2498" s="219">
        <f t="shared" si="992"/>
        <v>7</v>
      </c>
      <c r="T2498" s="195"/>
      <c r="U2498" s="196">
        <v>1</v>
      </c>
      <c r="V2498" s="89">
        <f t="shared" si="987"/>
        <v>0</v>
      </c>
      <c r="W2498" s="220" t="s">
        <v>2593</v>
      </c>
      <c r="X2498" s="221" t="s">
        <v>2605</v>
      </c>
      <c r="Y2498" s="222" t="s">
        <v>2606</v>
      </c>
      <c r="Z2498" s="199"/>
      <c r="AA2498" s="218"/>
      <c r="AB2498" s="223">
        <v>0</v>
      </c>
      <c r="AC2498" s="224" t="s">
        <v>40</v>
      </c>
      <c r="AD2498" s="225">
        <f t="shared" si="993"/>
        <v>59</v>
      </c>
      <c r="AE2498" s="226">
        <f>CEILING(AD2498+AD2498*'[1]Nastavení cen'!$J$17,1)</f>
        <v>87</v>
      </c>
      <c r="AF2498" s="226">
        <f t="shared" si="994"/>
        <v>0</v>
      </c>
      <c r="AG2498" s="241">
        <f>CEILING(AX2498+(AX2498*'[1]Nastavení cen'!$G$17),1)</f>
        <v>165</v>
      </c>
      <c r="AH2498" s="242">
        <f>CEILING(AG2498*'[1]Nastavení cen'!$K$17,1)+AG2498</f>
        <v>215</v>
      </c>
      <c r="AI2498" s="242">
        <f t="shared" si="1005"/>
        <v>0</v>
      </c>
      <c r="AJ2498" s="228">
        <f t="shared" si="995"/>
        <v>302</v>
      </c>
      <c r="AK2498" s="218"/>
      <c r="AL2498" s="229">
        <f t="shared" si="996"/>
        <v>0</v>
      </c>
      <c r="AM2498" s="204"/>
      <c r="AN2498" s="230">
        <v>0.08</v>
      </c>
      <c r="AO2498" s="231">
        <f t="shared" si="1006"/>
        <v>0</v>
      </c>
      <c r="AP2498" s="232">
        <v>0.05</v>
      </c>
      <c r="AQ2498" s="233" t="s">
        <v>41</v>
      </c>
      <c r="AR2498" s="234">
        <f t="shared" si="1007"/>
        <v>0</v>
      </c>
      <c r="AS2498" s="235"/>
      <c r="AT2498" s="236"/>
      <c r="AU2498" s="237"/>
      <c r="AV2498" s="238">
        <v>9</v>
      </c>
      <c r="AW2498" s="239">
        <f>'[1]Nastavení cen'!$H$17</f>
        <v>390</v>
      </c>
      <c r="AX2498" s="240">
        <v>165</v>
      </c>
    </row>
    <row r="2499" spans="1:50" ht="17.25" hidden="1" customHeight="1" x14ac:dyDescent="0.3">
      <c r="A2499" s="213"/>
      <c r="B2499" s="214"/>
      <c r="C2499" s="215"/>
      <c r="D2499" s="186"/>
      <c r="E2499" s="184"/>
      <c r="F2499" s="185"/>
      <c r="G2499" s="186"/>
      <c r="H2499" s="186"/>
      <c r="I2499" s="187"/>
      <c r="J2499" s="188"/>
      <c r="K2499" s="216"/>
      <c r="L2499" s="186"/>
      <c r="M2499" s="186"/>
      <c r="N2499" s="187"/>
      <c r="O2499" s="191"/>
      <c r="P2499" s="492" t="s">
        <v>2550</v>
      </c>
      <c r="Q2499" s="218"/>
      <c r="R2499" s="219">
        <f t="shared" si="991"/>
        <v>0</v>
      </c>
      <c r="S2499" s="219">
        <f t="shared" si="992"/>
        <v>7</v>
      </c>
      <c r="T2499" s="195"/>
      <c r="U2499" s="196">
        <v>2</v>
      </c>
      <c r="V2499" s="89">
        <f t="shared" si="987"/>
        <v>0</v>
      </c>
      <c r="W2499" s="220" t="s">
        <v>2593</v>
      </c>
      <c r="X2499" s="221" t="s">
        <v>2597</v>
      </c>
      <c r="Y2499" s="222" t="s">
        <v>2607</v>
      </c>
      <c r="Z2499" s="199"/>
      <c r="AA2499" s="218"/>
      <c r="AB2499" s="223">
        <v>0</v>
      </c>
      <c r="AC2499" s="224" t="s">
        <v>40</v>
      </c>
      <c r="AD2499" s="225">
        <f t="shared" si="993"/>
        <v>72</v>
      </c>
      <c r="AE2499" s="226">
        <f>CEILING(AD2499+AD2499*'[1]Nastavení cen'!$J$17,1)</f>
        <v>106</v>
      </c>
      <c r="AF2499" s="226">
        <f t="shared" si="994"/>
        <v>0</v>
      </c>
      <c r="AG2499" s="241">
        <f>CEILING(AX2499+(AX2499*'[1]Nastavení cen'!$G$17),1)</f>
        <v>198</v>
      </c>
      <c r="AH2499" s="242">
        <f>CEILING(AG2499*'[1]Nastavení cen'!$K$17,1)+AG2499</f>
        <v>258</v>
      </c>
      <c r="AI2499" s="242">
        <f t="shared" si="1005"/>
        <v>0</v>
      </c>
      <c r="AJ2499" s="228">
        <f t="shared" si="995"/>
        <v>364</v>
      </c>
      <c r="AK2499" s="218"/>
      <c r="AL2499" s="229">
        <f t="shared" si="996"/>
        <v>0</v>
      </c>
      <c r="AM2499" s="204"/>
      <c r="AN2499" s="230">
        <v>0.1</v>
      </c>
      <c r="AO2499" s="231">
        <f t="shared" si="1006"/>
        <v>0</v>
      </c>
      <c r="AP2499" s="232">
        <v>0.05</v>
      </c>
      <c r="AQ2499" s="233" t="s">
        <v>41</v>
      </c>
      <c r="AR2499" s="234">
        <f t="shared" si="1007"/>
        <v>0</v>
      </c>
      <c r="AS2499" s="235"/>
      <c r="AT2499" s="236"/>
      <c r="AU2499" s="237"/>
      <c r="AV2499" s="238">
        <v>11</v>
      </c>
      <c r="AW2499" s="239">
        <f>'[1]Nastavení cen'!$H$17</f>
        <v>390</v>
      </c>
      <c r="AX2499" s="240">
        <v>198</v>
      </c>
    </row>
    <row r="2500" spans="1:50" ht="17.25" hidden="1" customHeight="1" x14ac:dyDescent="0.3">
      <c r="A2500" s="213"/>
      <c r="B2500" s="214"/>
      <c r="C2500" s="215"/>
      <c r="D2500" s="186"/>
      <c r="E2500" s="184"/>
      <c r="F2500" s="185"/>
      <c r="G2500" s="186"/>
      <c r="H2500" s="186"/>
      <c r="I2500" s="187"/>
      <c r="J2500" s="188"/>
      <c r="K2500" s="216"/>
      <c r="L2500" s="186"/>
      <c r="M2500" s="186"/>
      <c r="N2500" s="187"/>
      <c r="O2500" s="191"/>
      <c r="P2500" s="492" t="s">
        <v>2550</v>
      </c>
      <c r="Q2500" s="218"/>
      <c r="R2500" s="219">
        <f t="shared" si="991"/>
        <v>0</v>
      </c>
      <c r="S2500" s="219">
        <f t="shared" si="992"/>
        <v>7</v>
      </c>
      <c r="T2500" s="195"/>
      <c r="U2500" s="196">
        <v>2</v>
      </c>
      <c r="V2500" s="89">
        <f t="shared" si="987"/>
        <v>0</v>
      </c>
      <c r="W2500" s="220" t="s">
        <v>2593</v>
      </c>
      <c r="X2500" s="221" t="s">
        <v>2608</v>
      </c>
      <c r="Y2500" s="222" t="s">
        <v>2609</v>
      </c>
      <c r="Z2500" s="199"/>
      <c r="AA2500" s="218"/>
      <c r="AB2500" s="223">
        <v>0</v>
      </c>
      <c r="AC2500" s="224" t="s">
        <v>40</v>
      </c>
      <c r="AD2500" s="225">
        <f t="shared" si="993"/>
        <v>26</v>
      </c>
      <c r="AE2500" s="226">
        <f>CEILING(AD2500+AD2500*'[1]Nastavení cen'!$J$17,1)</f>
        <v>38</v>
      </c>
      <c r="AF2500" s="226">
        <f t="shared" si="994"/>
        <v>0</v>
      </c>
      <c r="AG2500" s="241">
        <f>CEILING(AX2500+(AX2500*'[1]Nastavení cen'!$G$17),1)</f>
        <v>20</v>
      </c>
      <c r="AH2500" s="242">
        <f>CEILING(AG2500*'[1]Nastavení cen'!$K$17,1)+AG2500</f>
        <v>26</v>
      </c>
      <c r="AI2500" s="242">
        <f t="shared" si="1005"/>
        <v>0</v>
      </c>
      <c r="AJ2500" s="228">
        <f t="shared" si="995"/>
        <v>64</v>
      </c>
      <c r="AK2500" s="218"/>
      <c r="AL2500" s="229">
        <f t="shared" si="996"/>
        <v>0</v>
      </c>
      <c r="AM2500" s="204"/>
      <c r="AN2500" s="230">
        <v>0.1</v>
      </c>
      <c r="AO2500" s="231">
        <f t="shared" si="1006"/>
        <v>0</v>
      </c>
      <c r="AP2500" s="232">
        <v>0.05</v>
      </c>
      <c r="AQ2500" s="233" t="s">
        <v>41</v>
      </c>
      <c r="AR2500" s="234">
        <f t="shared" si="1007"/>
        <v>0</v>
      </c>
      <c r="AS2500" s="235"/>
      <c r="AT2500" s="236"/>
      <c r="AU2500" s="237"/>
      <c r="AV2500" s="238">
        <v>4</v>
      </c>
      <c r="AW2500" s="239">
        <f>'[1]Nastavení cen'!$H$17</f>
        <v>390</v>
      </c>
      <c r="AX2500" s="240">
        <v>20</v>
      </c>
    </row>
    <row r="2501" spans="1:50" ht="17.25" hidden="1" customHeight="1" x14ac:dyDescent="0.3">
      <c r="A2501" s="213"/>
      <c r="B2501" s="214"/>
      <c r="C2501" s="215"/>
      <c r="D2501" s="186"/>
      <c r="E2501" s="184"/>
      <c r="F2501" s="185"/>
      <c r="G2501" s="186"/>
      <c r="H2501" s="186"/>
      <c r="I2501" s="187"/>
      <c r="J2501" s="188"/>
      <c r="K2501" s="216"/>
      <c r="L2501" s="186"/>
      <c r="M2501" s="186"/>
      <c r="N2501" s="187"/>
      <c r="O2501" s="191"/>
      <c r="P2501" s="492" t="s">
        <v>2550</v>
      </c>
      <c r="Q2501" s="218"/>
      <c r="R2501" s="219">
        <f t="shared" si="991"/>
        <v>0</v>
      </c>
      <c r="S2501" s="219">
        <f t="shared" si="992"/>
        <v>7</v>
      </c>
      <c r="T2501" s="195"/>
      <c r="U2501" s="196">
        <v>2</v>
      </c>
      <c r="V2501" s="89">
        <f t="shared" si="987"/>
        <v>0</v>
      </c>
      <c r="W2501" s="220" t="s">
        <v>2593</v>
      </c>
      <c r="X2501" s="221" t="s">
        <v>2608</v>
      </c>
      <c r="Y2501" s="222" t="s">
        <v>2610</v>
      </c>
      <c r="Z2501" s="199"/>
      <c r="AA2501" s="218"/>
      <c r="AB2501" s="223">
        <v>0</v>
      </c>
      <c r="AC2501" s="224" t="s">
        <v>40</v>
      </c>
      <c r="AD2501" s="225">
        <f t="shared" si="993"/>
        <v>26</v>
      </c>
      <c r="AE2501" s="226">
        <f>CEILING(AD2501+AD2501*'[1]Nastavení cen'!$J$17,1)</f>
        <v>38</v>
      </c>
      <c r="AF2501" s="226">
        <f t="shared" si="994"/>
        <v>0</v>
      </c>
      <c r="AG2501" s="241">
        <f>CEILING(AX2501+(AX2501*'[1]Nastavení cen'!$G$17),1)</f>
        <v>31</v>
      </c>
      <c r="AH2501" s="242">
        <f>CEILING(AG2501*'[1]Nastavení cen'!$K$17,1)+AG2501</f>
        <v>41</v>
      </c>
      <c r="AI2501" s="242">
        <f t="shared" si="1005"/>
        <v>0</v>
      </c>
      <c r="AJ2501" s="228">
        <f t="shared" si="995"/>
        <v>79</v>
      </c>
      <c r="AK2501" s="218"/>
      <c r="AL2501" s="229">
        <f t="shared" si="996"/>
        <v>0</v>
      </c>
      <c r="AM2501" s="204"/>
      <c r="AN2501" s="230">
        <v>0.1</v>
      </c>
      <c r="AO2501" s="231">
        <f t="shared" si="1006"/>
        <v>0</v>
      </c>
      <c r="AP2501" s="232">
        <v>0.05</v>
      </c>
      <c r="AQ2501" s="233" t="s">
        <v>41</v>
      </c>
      <c r="AR2501" s="234">
        <f t="shared" si="1007"/>
        <v>0</v>
      </c>
      <c r="AS2501" s="235"/>
      <c r="AT2501" s="236"/>
      <c r="AU2501" s="237"/>
      <c r="AV2501" s="238">
        <v>4</v>
      </c>
      <c r="AW2501" s="239">
        <f>'[1]Nastavení cen'!$H$17</f>
        <v>390</v>
      </c>
      <c r="AX2501" s="240">
        <v>31</v>
      </c>
    </row>
    <row r="2502" spans="1:50" ht="17.25" hidden="1" customHeight="1" x14ac:dyDescent="0.3">
      <c r="A2502" s="213"/>
      <c r="B2502" s="214"/>
      <c r="C2502" s="215"/>
      <c r="D2502" s="186"/>
      <c r="E2502" s="184"/>
      <c r="F2502" s="185"/>
      <c r="G2502" s="186"/>
      <c r="H2502" s="186"/>
      <c r="I2502" s="187"/>
      <c r="J2502" s="188"/>
      <c r="K2502" s="216"/>
      <c r="L2502" s="186"/>
      <c r="M2502" s="186"/>
      <c r="N2502" s="187"/>
      <c r="O2502" s="191"/>
      <c r="P2502" s="492" t="s">
        <v>2550</v>
      </c>
      <c r="Q2502" s="218"/>
      <c r="R2502" s="219">
        <f t="shared" si="991"/>
        <v>0</v>
      </c>
      <c r="S2502" s="219">
        <f t="shared" si="992"/>
        <v>7</v>
      </c>
      <c r="T2502" s="195"/>
      <c r="U2502" s="196">
        <v>3</v>
      </c>
      <c r="V2502" s="89">
        <f t="shared" si="987"/>
        <v>0</v>
      </c>
      <c r="W2502" s="220" t="s">
        <v>2593</v>
      </c>
      <c r="X2502" s="221" t="s">
        <v>2608</v>
      </c>
      <c r="Y2502" s="222" t="s">
        <v>2611</v>
      </c>
      <c r="Z2502" s="199"/>
      <c r="AA2502" s="218"/>
      <c r="AB2502" s="223">
        <v>0</v>
      </c>
      <c r="AC2502" s="224" t="s">
        <v>40</v>
      </c>
      <c r="AD2502" s="225">
        <f t="shared" si="993"/>
        <v>26</v>
      </c>
      <c r="AE2502" s="226">
        <f>CEILING(AD2502+AD2502*'[1]Nastavení cen'!$J$17,1)</f>
        <v>38</v>
      </c>
      <c r="AF2502" s="226">
        <f t="shared" si="994"/>
        <v>0</v>
      </c>
      <c r="AG2502" s="241">
        <f>CEILING(AX2502+(AX2502*'[1]Nastavení cen'!$G$17),1)</f>
        <v>39</v>
      </c>
      <c r="AH2502" s="242">
        <f>CEILING(AG2502*'[1]Nastavení cen'!$K$17,1)+AG2502</f>
        <v>51</v>
      </c>
      <c r="AI2502" s="242">
        <f t="shared" si="1005"/>
        <v>0</v>
      </c>
      <c r="AJ2502" s="228">
        <f t="shared" si="995"/>
        <v>89</v>
      </c>
      <c r="AK2502" s="218"/>
      <c r="AL2502" s="229">
        <f t="shared" si="996"/>
        <v>0</v>
      </c>
      <c r="AM2502" s="204"/>
      <c r="AN2502" s="230">
        <v>0.08</v>
      </c>
      <c r="AO2502" s="231">
        <f t="shared" si="1006"/>
        <v>0</v>
      </c>
      <c r="AP2502" s="232">
        <v>0.05</v>
      </c>
      <c r="AQ2502" s="233" t="s">
        <v>41</v>
      </c>
      <c r="AR2502" s="234">
        <f t="shared" si="1007"/>
        <v>0</v>
      </c>
      <c r="AS2502" s="235"/>
      <c r="AT2502" s="236"/>
      <c r="AU2502" s="237"/>
      <c r="AV2502" s="238">
        <v>4</v>
      </c>
      <c r="AW2502" s="239">
        <f>'[1]Nastavení cen'!$H$17</f>
        <v>390</v>
      </c>
      <c r="AX2502" s="240">
        <v>39</v>
      </c>
    </row>
    <row r="2503" spans="1:50" ht="17.25" hidden="1" customHeight="1" x14ac:dyDescent="0.3">
      <c r="A2503" s="213"/>
      <c r="B2503" s="214"/>
      <c r="C2503" s="215"/>
      <c r="D2503" s="186"/>
      <c r="E2503" s="184"/>
      <c r="F2503" s="185"/>
      <c r="G2503" s="186"/>
      <c r="H2503" s="186"/>
      <c r="I2503" s="187"/>
      <c r="J2503" s="188"/>
      <c r="K2503" s="216"/>
      <c r="L2503" s="186"/>
      <c r="M2503" s="186"/>
      <c r="N2503" s="187"/>
      <c r="O2503" s="191"/>
      <c r="P2503" s="492" t="s">
        <v>2550</v>
      </c>
      <c r="Q2503" s="218"/>
      <c r="R2503" s="219">
        <f t="shared" si="991"/>
        <v>0</v>
      </c>
      <c r="S2503" s="219">
        <f t="shared" si="992"/>
        <v>7</v>
      </c>
      <c r="T2503" s="195"/>
      <c r="U2503" s="196">
        <v>5</v>
      </c>
      <c r="V2503" s="89">
        <f t="shared" si="987"/>
        <v>0</v>
      </c>
      <c r="W2503" s="220" t="s">
        <v>2593</v>
      </c>
      <c r="X2503" s="221" t="s">
        <v>2594</v>
      </c>
      <c r="Y2503" s="222" t="s">
        <v>2612</v>
      </c>
      <c r="Z2503" s="199"/>
      <c r="AA2503" s="218"/>
      <c r="AB2503" s="223">
        <v>0</v>
      </c>
      <c r="AC2503" s="224" t="s">
        <v>40</v>
      </c>
      <c r="AD2503" s="225">
        <f t="shared" si="993"/>
        <v>39</v>
      </c>
      <c r="AE2503" s="226">
        <f>CEILING(AD2503+AD2503*'[1]Nastavení cen'!$J$17,1)</f>
        <v>57</v>
      </c>
      <c r="AF2503" s="226">
        <f t="shared" si="994"/>
        <v>0</v>
      </c>
      <c r="AG2503" s="227">
        <f>CEILING(AX2503+(AX2503*'[1]Nastavení cen'!$G$17),1)</f>
        <v>8</v>
      </c>
      <c r="AH2503" s="227">
        <f>CEILING(AG2503*'[1]Nastavení cen'!$K$17,1)+AG2503</f>
        <v>11</v>
      </c>
      <c r="AI2503" s="227">
        <f t="shared" si="1005"/>
        <v>0</v>
      </c>
      <c r="AJ2503" s="228">
        <f t="shared" si="995"/>
        <v>68</v>
      </c>
      <c r="AK2503" s="218"/>
      <c r="AL2503" s="229">
        <f t="shared" si="996"/>
        <v>0</v>
      </c>
      <c r="AM2503" s="204"/>
      <c r="AN2503" s="230">
        <v>0.02</v>
      </c>
      <c r="AO2503" s="231">
        <f t="shared" si="1006"/>
        <v>0</v>
      </c>
      <c r="AP2503" s="232">
        <v>0.05</v>
      </c>
      <c r="AQ2503" s="233" t="s">
        <v>41</v>
      </c>
      <c r="AR2503" s="234">
        <f t="shared" si="1007"/>
        <v>0</v>
      </c>
      <c r="AS2503" s="235"/>
      <c r="AT2503" s="236"/>
      <c r="AU2503" s="237"/>
      <c r="AV2503" s="238">
        <v>6</v>
      </c>
      <c r="AW2503" s="239">
        <f>'[1]Nastavení cen'!$H$17</f>
        <v>390</v>
      </c>
      <c r="AX2503" s="240">
        <v>8</v>
      </c>
    </row>
    <row r="2504" spans="1:50" ht="17.25" hidden="1" customHeight="1" x14ac:dyDescent="0.3">
      <c r="A2504" s="213"/>
      <c r="B2504" s="214"/>
      <c r="C2504" s="215"/>
      <c r="D2504" s="186"/>
      <c r="E2504" s="184"/>
      <c r="F2504" s="185"/>
      <c r="G2504" s="186"/>
      <c r="H2504" s="186"/>
      <c r="I2504" s="187"/>
      <c r="J2504" s="188"/>
      <c r="K2504" s="216"/>
      <c r="L2504" s="186"/>
      <c r="M2504" s="186"/>
      <c r="N2504" s="187"/>
      <c r="O2504" s="191"/>
      <c r="P2504" s="492" t="s">
        <v>2550</v>
      </c>
      <c r="Q2504" s="218"/>
      <c r="R2504" s="219">
        <f t="shared" si="991"/>
        <v>0</v>
      </c>
      <c r="S2504" s="219">
        <f t="shared" si="992"/>
        <v>7</v>
      </c>
      <c r="T2504" s="195"/>
      <c r="U2504" s="196">
        <v>5</v>
      </c>
      <c r="V2504" s="89">
        <f t="shared" si="987"/>
        <v>0</v>
      </c>
      <c r="W2504" s="220" t="s">
        <v>2593</v>
      </c>
      <c r="X2504" s="221" t="s">
        <v>2596</v>
      </c>
      <c r="Y2504" s="222" t="s">
        <v>2612</v>
      </c>
      <c r="Z2504" s="199"/>
      <c r="AA2504" s="218"/>
      <c r="AB2504" s="223">
        <v>0</v>
      </c>
      <c r="AC2504" s="224" t="s">
        <v>40</v>
      </c>
      <c r="AD2504" s="225">
        <f t="shared" si="993"/>
        <v>39</v>
      </c>
      <c r="AE2504" s="226">
        <f>CEILING(AD2504+AD2504*'[1]Nastavení cen'!$J$17,1)</f>
        <v>57</v>
      </c>
      <c r="AF2504" s="226">
        <f t="shared" si="994"/>
        <v>0</v>
      </c>
      <c r="AG2504" s="227">
        <f>CEILING(AX2504+(AX2504*'[1]Nastavení cen'!$G$17),1)</f>
        <v>8</v>
      </c>
      <c r="AH2504" s="227">
        <f>CEILING(AG2504*'[1]Nastavení cen'!$K$17,1)+AG2504</f>
        <v>11</v>
      </c>
      <c r="AI2504" s="227">
        <f t="shared" si="1005"/>
        <v>0</v>
      </c>
      <c r="AJ2504" s="228">
        <f t="shared" si="995"/>
        <v>68</v>
      </c>
      <c r="AK2504" s="218"/>
      <c r="AL2504" s="229">
        <f t="shared" si="996"/>
        <v>0</v>
      </c>
      <c r="AM2504" s="204"/>
      <c r="AN2504" s="230">
        <v>0.02</v>
      </c>
      <c r="AO2504" s="231">
        <f t="shared" si="1006"/>
        <v>0</v>
      </c>
      <c r="AP2504" s="232">
        <v>0.05</v>
      </c>
      <c r="AQ2504" s="233" t="s">
        <v>41</v>
      </c>
      <c r="AR2504" s="234">
        <f t="shared" si="1007"/>
        <v>0</v>
      </c>
      <c r="AS2504" s="235"/>
      <c r="AT2504" s="236"/>
      <c r="AU2504" s="237"/>
      <c r="AV2504" s="238">
        <v>6</v>
      </c>
      <c r="AW2504" s="239">
        <f>'[1]Nastavení cen'!$H$17</f>
        <v>390</v>
      </c>
      <c r="AX2504" s="240">
        <v>8</v>
      </c>
    </row>
    <row r="2505" spans="1:50" ht="17.25" hidden="1" customHeight="1" x14ac:dyDescent="0.3">
      <c r="A2505" s="213"/>
      <c r="B2505" s="214"/>
      <c r="C2505" s="215"/>
      <c r="D2505" s="186"/>
      <c r="E2505" s="184"/>
      <c r="F2505" s="185"/>
      <c r="G2505" s="186"/>
      <c r="H2505" s="186"/>
      <c r="I2505" s="187"/>
      <c r="J2505" s="188"/>
      <c r="K2505" s="216"/>
      <c r="L2505" s="186"/>
      <c r="M2505" s="186"/>
      <c r="N2505" s="187"/>
      <c r="O2505" s="191"/>
      <c r="P2505" s="492" t="s">
        <v>2550</v>
      </c>
      <c r="Q2505" s="218"/>
      <c r="R2505" s="219">
        <f t="shared" si="991"/>
        <v>0</v>
      </c>
      <c r="S2505" s="219">
        <f t="shared" si="992"/>
        <v>7</v>
      </c>
      <c r="T2505" s="195"/>
      <c r="U2505" s="196">
        <v>5</v>
      </c>
      <c r="V2505" s="89">
        <f t="shared" si="987"/>
        <v>0</v>
      </c>
      <c r="W2505" s="220" t="s">
        <v>2593</v>
      </c>
      <c r="X2505" s="221" t="s">
        <v>2597</v>
      </c>
      <c r="Y2505" s="222" t="s">
        <v>2613</v>
      </c>
      <c r="Z2505" s="199"/>
      <c r="AA2505" s="218"/>
      <c r="AB2505" s="223">
        <v>0</v>
      </c>
      <c r="AC2505" s="224" t="s">
        <v>40</v>
      </c>
      <c r="AD2505" s="225">
        <f t="shared" si="993"/>
        <v>33</v>
      </c>
      <c r="AE2505" s="226">
        <f>CEILING(AD2505+AD2505*'[1]Nastavení cen'!$J$17,1)</f>
        <v>49</v>
      </c>
      <c r="AF2505" s="226">
        <f t="shared" si="994"/>
        <v>0</v>
      </c>
      <c r="AG2505" s="227">
        <f>CEILING(AX2505+(AX2505*'[1]Nastavení cen'!$G$17),1)</f>
        <v>36</v>
      </c>
      <c r="AH2505" s="227">
        <f>CEILING(AG2505*'[1]Nastavení cen'!$K$17,1)+AG2505</f>
        <v>47</v>
      </c>
      <c r="AI2505" s="227">
        <f t="shared" si="1005"/>
        <v>0</v>
      </c>
      <c r="AJ2505" s="228">
        <f t="shared" si="995"/>
        <v>96</v>
      </c>
      <c r="AK2505" s="218"/>
      <c r="AL2505" s="229">
        <f t="shared" si="996"/>
        <v>0</v>
      </c>
      <c r="AM2505" s="204"/>
      <c r="AN2505" s="230">
        <v>0.02</v>
      </c>
      <c r="AO2505" s="231">
        <f t="shared" si="1006"/>
        <v>0</v>
      </c>
      <c r="AP2505" s="232">
        <v>0.05</v>
      </c>
      <c r="AQ2505" s="233" t="s">
        <v>41</v>
      </c>
      <c r="AR2505" s="234">
        <f t="shared" si="1007"/>
        <v>0</v>
      </c>
      <c r="AS2505" s="235"/>
      <c r="AT2505" s="236"/>
      <c r="AU2505" s="237"/>
      <c r="AV2505" s="238">
        <v>5</v>
      </c>
      <c r="AW2505" s="239">
        <f>'[1]Nastavení cen'!$H$17</f>
        <v>390</v>
      </c>
      <c r="AX2505" s="240">
        <v>36</v>
      </c>
    </row>
    <row r="2506" spans="1:50" ht="17.25" hidden="1" customHeight="1" x14ac:dyDescent="0.3">
      <c r="A2506" s="213"/>
      <c r="B2506" s="214"/>
      <c r="C2506" s="215"/>
      <c r="D2506" s="186"/>
      <c r="E2506" s="184"/>
      <c r="F2506" s="185"/>
      <c r="G2506" s="186"/>
      <c r="H2506" s="186"/>
      <c r="I2506" s="187"/>
      <c r="J2506" s="188"/>
      <c r="K2506" s="216"/>
      <c r="L2506" s="186"/>
      <c r="M2506" s="186"/>
      <c r="N2506" s="187"/>
      <c r="O2506" s="191"/>
      <c r="P2506" s="492" t="s">
        <v>2550</v>
      </c>
      <c r="Q2506" s="218"/>
      <c r="R2506" s="219">
        <f t="shared" si="991"/>
        <v>0</v>
      </c>
      <c r="S2506" s="219">
        <f t="shared" si="992"/>
        <v>7</v>
      </c>
      <c r="T2506" s="195"/>
      <c r="U2506" s="196">
        <v>5</v>
      </c>
      <c r="V2506" s="89">
        <f t="shared" si="987"/>
        <v>0</v>
      </c>
      <c r="W2506" s="220" t="s">
        <v>2593</v>
      </c>
      <c r="X2506" s="221" t="s">
        <v>2599</v>
      </c>
      <c r="Y2506" s="222" t="s">
        <v>2614</v>
      </c>
      <c r="Z2506" s="199"/>
      <c r="AA2506" s="218"/>
      <c r="AB2506" s="223">
        <v>0</v>
      </c>
      <c r="AC2506" s="224" t="s">
        <v>40</v>
      </c>
      <c r="AD2506" s="225">
        <f t="shared" si="993"/>
        <v>39</v>
      </c>
      <c r="AE2506" s="226">
        <f>CEILING(AD2506+AD2506*'[1]Nastavení cen'!$J$17,1)</f>
        <v>57</v>
      </c>
      <c r="AF2506" s="226">
        <f t="shared" si="994"/>
        <v>0</v>
      </c>
      <c r="AG2506" s="227">
        <f>CEILING(AX2506+(AX2506*'[1]Nastavení cen'!$G$17),1)</f>
        <v>66</v>
      </c>
      <c r="AH2506" s="227">
        <f>CEILING(AG2506*'[1]Nastavení cen'!$K$17,1)+AG2506</f>
        <v>86</v>
      </c>
      <c r="AI2506" s="227">
        <f t="shared" si="1005"/>
        <v>0</v>
      </c>
      <c r="AJ2506" s="228">
        <f t="shared" si="995"/>
        <v>143</v>
      </c>
      <c r="AK2506" s="218"/>
      <c r="AL2506" s="229">
        <f t="shared" si="996"/>
        <v>0</v>
      </c>
      <c r="AM2506" s="204"/>
      <c r="AN2506" s="230">
        <v>0.04</v>
      </c>
      <c r="AO2506" s="231">
        <f t="shared" si="1006"/>
        <v>0</v>
      </c>
      <c r="AP2506" s="232">
        <v>0.05</v>
      </c>
      <c r="AQ2506" s="233" t="s">
        <v>41</v>
      </c>
      <c r="AR2506" s="234">
        <f t="shared" si="1007"/>
        <v>0</v>
      </c>
      <c r="AS2506" s="235"/>
      <c r="AT2506" s="236"/>
      <c r="AU2506" s="237"/>
      <c r="AV2506" s="238">
        <v>6</v>
      </c>
      <c r="AW2506" s="239">
        <f>'[1]Nastavení cen'!$H$17</f>
        <v>390</v>
      </c>
      <c r="AX2506" s="240">
        <v>66</v>
      </c>
    </row>
    <row r="2507" spans="1:50" ht="17.25" hidden="1" customHeight="1" x14ac:dyDescent="0.3">
      <c r="A2507" s="213"/>
      <c r="B2507" s="214"/>
      <c r="C2507" s="215"/>
      <c r="D2507" s="186"/>
      <c r="E2507" s="184"/>
      <c r="F2507" s="185"/>
      <c r="G2507" s="186"/>
      <c r="H2507" s="186"/>
      <c r="I2507" s="187"/>
      <c r="J2507" s="188"/>
      <c r="K2507" s="216"/>
      <c r="L2507" s="186"/>
      <c r="M2507" s="186"/>
      <c r="N2507" s="187"/>
      <c r="O2507" s="191"/>
      <c r="P2507" s="492" t="s">
        <v>2550</v>
      </c>
      <c r="Q2507" s="218"/>
      <c r="R2507" s="219">
        <f t="shared" si="991"/>
        <v>0</v>
      </c>
      <c r="S2507" s="219">
        <f t="shared" si="992"/>
        <v>7</v>
      </c>
      <c r="T2507" s="195"/>
      <c r="U2507" s="196">
        <v>5</v>
      </c>
      <c r="V2507" s="89">
        <f t="shared" si="987"/>
        <v>0</v>
      </c>
      <c r="W2507" s="220" t="s">
        <v>2593</v>
      </c>
      <c r="X2507" s="221" t="s">
        <v>2601</v>
      </c>
      <c r="Y2507" s="222" t="s">
        <v>2615</v>
      </c>
      <c r="Z2507" s="199"/>
      <c r="AA2507" s="218"/>
      <c r="AB2507" s="223">
        <v>0</v>
      </c>
      <c r="AC2507" s="224" t="s">
        <v>40</v>
      </c>
      <c r="AD2507" s="225">
        <f t="shared" si="993"/>
        <v>46</v>
      </c>
      <c r="AE2507" s="226">
        <f>CEILING(AD2507+AD2507*'[1]Nastavení cen'!$J$17,1)</f>
        <v>68</v>
      </c>
      <c r="AF2507" s="226">
        <f t="shared" si="994"/>
        <v>0</v>
      </c>
      <c r="AG2507" s="227">
        <f>CEILING(AX2507+(AX2507*'[1]Nastavení cen'!$G$17),1)</f>
        <v>99</v>
      </c>
      <c r="AH2507" s="227">
        <f>CEILING(AG2507*'[1]Nastavení cen'!$K$17,1)+AG2507</f>
        <v>129</v>
      </c>
      <c r="AI2507" s="227">
        <f t="shared" si="1005"/>
        <v>0</v>
      </c>
      <c r="AJ2507" s="228">
        <f t="shared" si="995"/>
        <v>197</v>
      </c>
      <c r="AK2507" s="218"/>
      <c r="AL2507" s="229">
        <f t="shared" si="996"/>
        <v>0</v>
      </c>
      <c r="AM2507" s="204"/>
      <c r="AN2507" s="230">
        <v>0.06</v>
      </c>
      <c r="AO2507" s="231">
        <f t="shared" si="1006"/>
        <v>0</v>
      </c>
      <c r="AP2507" s="232">
        <v>0.05</v>
      </c>
      <c r="AQ2507" s="233" t="s">
        <v>41</v>
      </c>
      <c r="AR2507" s="234">
        <f t="shared" si="1007"/>
        <v>0</v>
      </c>
      <c r="AS2507" s="235"/>
      <c r="AT2507" s="236"/>
      <c r="AU2507" s="237"/>
      <c r="AV2507" s="238">
        <v>7</v>
      </c>
      <c r="AW2507" s="239">
        <f>'[1]Nastavení cen'!$H$17</f>
        <v>390</v>
      </c>
      <c r="AX2507" s="240">
        <v>99</v>
      </c>
    </row>
    <row r="2508" spans="1:50" ht="17.25" hidden="1" customHeight="1" x14ac:dyDescent="0.3">
      <c r="A2508" s="213"/>
      <c r="B2508" s="214"/>
      <c r="C2508" s="215"/>
      <c r="D2508" s="186"/>
      <c r="E2508" s="184"/>
      <c r="F2508" s="185"/>
      <c r="G2508" s="186"/>
      <c r="H2508" s="186"/>
      <c r="I2508" s="187"/>
      <c r="J2508" s="188"/>
      <c r="K2508" s="216"/>
      <c r="L2508" s="186"/>
      <c r="M2508" s="186"/>
      <c r="N2508" s="187"/>
      <c r="O2508" s="191"/>
      <c r="P2508" s="492" t="s">
        <v>2550</v>
      </c>
      <c r="Q2508" s="218"/>
      <c r="R2508" s="219">
        <f t="shared" si="991"/>
        <v>0</v>
      </c>
      <c r="S2508" s="219">
        <f t="shared" si="992"/>
        <v>7</v>
      </c>
      <c r="T2508" s="195"/>
      <c r="U2508" s="196">
        <v>5</v>
      </c>
      <c r="V2508" s="89">
        <f t="shared" si="987"/>
        <v>0</v>
      </c>
      <c r="W2508" s="220" t="s">
        <v>2593</v>
      </c>
      <c r="X2508" s="221" t="s">
        <v>2603</v>
      </c>
      <c r="Y2508" s="222" t="s">
        <v>2616</v>
      </c>
      <c r="Z2508" s="199"/>
      <c r="AA2508" s="218"/>
      <c r="AB2508" s="223">
        <v>0</v>
      </c>
      <c r="AC2508" s="224" t="s">
        <v>40</v>
      </c>
      <c r="AD2508" s="225">
        <f t="shared" si="993"/>
        <v>52</v>
      </c>
      <c r="AE2508" s="226">
        <f>CEILING(AD2508+AD2508*'[1]Nastavení cen'!$J$17,1)</f>
        <v>76</v>
      </c>
      <c r="AF2508" s="226">
        <f t="shared" si="994"/>
        <v>0</v>
      </c>
      <c r="AG2508" s="227">
        <f>CEILING(AX2508+(AX2508*'[1]Nastavení cen'!$G$17),1)</f>
        <v>132</v>
      </c>
      <c r="AH2508" s="227">
        <f>CEILING(AG2508*'[1]Nastavení cen'!$K$17,1)+AG2508</f>
        <v>172</v>
      </c>
      <c r="AI2508" s="227">
        <f t="shared" si="1005"/>
        <v>0</v>
      </c>
      <c r="AJ2508" s="228">
        <f t="shared" si="995"/>
        <v>248</v>
      </c>
      <c r="AK2508" s="218"/>
      <c r="AL2508" s="229">
        <f t="shared" si="996"/>
        <v>0</v>
      </c>
      <c r="AM2508" s="204"/>
      <c r="AN2508" s="230">
        <v>0.08</v>
      </c>
      <c r="AO2508" s="231">
        <f t="shared" si="1006"/>
        <v>0</v>
      </c>
      <c r="AP2508" s="232">
        <v>0.05</v>
      </c>
      <c r="AQ2508" s="233" t="s">
        <v>41</v>
      </c>
      <c r="AR2508" s="234">
        <f t="shared" si="1007"/>
        <v>0</v>
      </c>
      <c r="AS2508" s="235"/>
      <c r="AT2508" s="236"/>
      <c r="AU2508" s="237"/>
      <c r="AV2508" s="238">
        <v>8</v>
      </c>
      <c r="AW2508" s="239">
        <f>'[1]Nastavení cen'!$H$17</f>
        <v>390</v>
      </c>
      <c r="AX2508" s="240">
        <v>132</v>
      </c>
    </row>
    <row r="2509" spans="1:50" ht="25.05" customHeight="1" x14ac:dyDescent="0.3">
      <c r="A2509" s="213"/>
      <c r="B2509" s="214"/>
      <c r="C2509" s="215"/>
      <c r="D2509" s="186"/>
      <c r="E2509" s="184"/>
      <c r="F2509" s="185"/>
      <c r="G2509" s="186"/>
      <c r="H2509" s="186"/>
      <c r="I2509" s="187"/>
      <c r="J2509" s="188"/>
      <c r="K2509" s="216"/>
      <c r="L2509" s="186"/>
      <c r="M2509" s="186"/>
      <c r="N2509" s="187"/>
      <c r="O2509" s="191"/>
      <c r="P2509" s="492" t="s">
        <v>2550</v>
      </c>
      <c r="Q2509" s="218"/>
      <c r="R2509" s="219">
        <f t="shared" si="991"/>
        <v>0</v>
      </c>
      <c r="S2509" s="219">
        <f t="shared" si="992"/>
        <v>7</v>
      </c>
      <c r="T2509" s="195">
        <v>65</v>
      </c>
      <c r="U2509" s="196">
        <v>5</v>
      </c>
      <c r="V2509" s="89">
        <f t="shared" si="987"/>
        <v>0</v>
      </c>
      <c r="W2509" s="220" t="s">
        <v>2593</v>
      </c>
      <c r="X2509" s="221" t="s">
        <v>2605</v>
      </c>
      <c r="Y2509" s="222" t="s">
        <v>2617</v>
      </c>
      <c r="Z2509" s="199"/>
      <c r="AA2509" s="218"/>
      <c r="AB2509" s="223">
        <v>1</v>
      </c>
      <c r="AC2509" s="224" t="s">
        <v>40</v>
      </c>
      <c r="AD2509" s="225">
        <f t="shared" si="993"/>
        <v>59</v>
      </c>
      <c r="AE2509" s="226"/>
      <c r="AF2509" s="226">
        <f t="shared" si="994"/>
        <v>0</v>
      </c>
      <c r="AG2509" s="227">
        <f>CEILING(AX2509+(AX2509*'[1]Nastavení cen'!$G$17),1)</f>
        <v>165</v>
      </c>
      <c r="AH2509" s="227"/>
      <c r="AI2509" s="227">
        <f t="shared" si="1005"/>
        <v>0</v>
      </c>
      <c r="AJ2509" s="228">
        <f t="shared" si="995"/>
        <v>0</v>
      </c>
      <c r="AK2509" s="218"/>
      <c r="AL2509" s="229">
        <f t="shared" si="996"/>
        <v>0</v>
      </c>
      <c r="AM2509" s="204"/>
      <c r="AN2509" s="230">
        <v>0.08</v>
      </c>
      <c r="AO2509" s="231">
        <f t="shared" si="1006"/>
        <v>0.08</v>
      </c>
      <c r="AP2509" s="232">
        <v>0.05</v>
      </c>
      <c r="AQ2509" s="233" t="s">
        <v>41</v>
      </c>
      <c r="AR2509" s="234">
        <f t="shared" si="1007"/>
        <v>4.0000000000000001E-3</v>
      </c>
      <c r="AS2509" s="235"/>
      <c r="AT2509" s="236"/>
      <c r="AU2509" s="237"/>
      <c r="AV2509" s="238">
        <v>9</v>
      </c>
      <c r="AW2509" s="239">
        <f>'[1]Nastavení cen'!$H$17</f>
        <v>390</v>
      </c>
      <c r="AX2509" s="240">
        <v>165</v>
      </c>
    </row>
    <row r="2510" spans="1:50" ht="17.25" hidden="1" customHeight="1" x14ac:dyDescent="0.3">
      <c r="A2510" s="213"/>
      <c r="B2510" s="214"/>
      <c r="C2510" s="215"/>
      <c r="D2510" s="186"/>
      <c r="E2510" s="184"/>
      <c r="F2510" s="185"/>
      <c r="G2510" s="186"/>
      <c r="H2510" s="186"/>
      <c r="I2510" s="187"/>
      <c r="J2510" s="188"/>
      <c r="K2510" s="216"/>
      <c r="L2510" s="186"/>
      <c r="M2510" s="186"/>
      <c r="N2510" s="187"/>
      <c r="O2510" s="191"/>
      <c r="P2510" s="492" t="s">
        <v>2550</v>
      </c>
      <c r="Q2510" s="218"/>
      <c r="R2510" s="219">
        <f t="shared" si="991"/>
        <v>0</v>
      </c>
      <c r="S2510" s="219">
        <f t="shared" si="992"/>
        <v>7</v>
      </c>
      <c r="T2510" s="195"/>
      <c r="U2510" s="196">
        <v>5</v>
      </c>
      <c r="V2510" s="89">
        <f t="shared" si="987"/>
        <v>0</v>
      </c>
      <c r="W2510" s="220" t="s">
        <v>2593</v>
      </c>
      <c r="X2510" s="221" t="s">
        <v>2597</v>
      </c>
      <c r="Y2510" s="222" t="s">
        <v>2618</v>
      </c>
      <c r="Z2510" s="199"/>
      <c r="AA2510" s="218"/>
      <c r="AB2510" s="223">
        <v>0</v>
      </c>
      <c r="AC2510" s="224" t="s">
        <v>40</v>
      </c>
      <c r="AD2510" s="225">
        <f t="shared" si="993"/>
        <v>72</v>
      </c>
      <c r="AE2510" s="226">
        <f>CEILING(AD2510+AD2510*'[1]Nastavení cen'!$J$17,1)</f>
        <v>106</v>
      </c>
      <c r="AF2510" s="226">
        <f t="shared" si="994"/>
        <v>0</v>
      </c>
      <c r="AG2510" s="227">
        <f>CEILING(AX2510+(AX2510*'[1]Nastavení cen'!$G$17),1)</f>
        <v>198</v>
      </c>
      <c r="AH2510" s="227">
        <f>CEILING(AG2510*'[1]Nastavení cen'!$K$17,1)+AG2510</f>
        <v>258</v>
      </c>
      <c r="AI2510" s="227">
        <f t="shared" si="1005"/>
        <v>0</v>
      </c>
      <c r="AJ2510" s="228">
        <f t="shared" si="995"/>
        <v>364</v>
      </c>
      <c r="AK2510" s="218"/>
      <c r="AL2510" s="229">
        <f t="shared" si="996"/>
        <v>0</v>
      </c>
      <c r="AM2510" s="204"/>
      <c r="AN2510" s="230">
        <v>0.1</v>
      </c>
      <c r="AO2510" s="231">
        <f t="shared" si="1006"/>
        <v>0</v>
      </c>
      <c r="AP2510" s="232">
        <v>0.05</v>
      </c>
      <c r="AQ2510" s="233" t="s">
        <v>41</v>
      </c>
      <c r="AR2510" s="234">
        <f t="shared" si="1007"/>
        <v>0</v>
      </c>
      <c r="AS2510" s="235"/>
      <c r="AT2510" s="236"/>
      <c r="AU2510" s="237"/>
      <c r="AV2510" s="238">
        <v>11</v>
      </c>
      <c r="AW2510" s="239">
        <f>'[1]Nastavení cen'!$H$17</f>
        <v>390</v>
      </c>
      <c r="AX2510" s="240">
        <v>198</v>
      </c>
    </row>
    <row r="2511" spans="1:50" ht="17.25" hidden="1" customHeight="1" x14ac:dyDescent="0.3">
      <c r="A2511" s="213"/>
      <c r="B2511" s="214"/>
      <c r="C2511" s="215"/>
      <c r="D2511" s="186"/>
      <c r="E2511" s="184"/>
      <c r="F2511" s="185"/>
      <c r="G2511" s="186"/>
      <c r="H2511" s="186"/>
      <c r="I2511" s="187"/>
      <c r="J2511" s="188"/>
      <c r="K2511" s="216"/>
      <c r="L2511" s="186"/>
      <c r="M2511" s="186"/>
      <c r="N2511" s="187"/>
      <c r="O2511" s="191"/>
      <c r="P2511" s="492" t="s">
        <v>2550</v>
      </c>
      <c r="Q2511" s="218"/>
      <c r="R2511" s="219">
        <f t="shared" si="991"/>
        <v>0</v>
      </c>
      <c r="S2511" s="219">
        <f t="shared" si="992"/>
        <v>7</v>
      </c>
      <c r="T2511" s="195"/>
      <c r="U2511" s="196">
        <v>5</v>
      </c>
      <c r="V2511" s="89">
        <f t="shared" si="987"/>
        <v>0</v>
      </c>
      <c r="W2511" s="220" t="s">
        <v>2593</v>
      </c>
      <c r="X2511" s="221" t="s">
        <v>2608</v>
      </c>
      <c r="Y2511" s="222" t="s">
        <v>2619</v>
      </c>
      <c r="Z2511" s="199"/>
      <c r="AA2511" s="218"/>
      <c r="AB2511" s="223">
        <v>0</v>
      </c>
      <c r="AC2511" s="224" t="s">
        <v>40</v>
      </c>
      <c r="AD2511" s="225">
        <f t="shared" si="993"/>
        <v>26</v>
      </c>
      <c r="AE2511" s="226">
        <f>CEILING(AD2511+AD2511*'[1]Nastavení cen'!$J$17,1)</f>
        <v>38</v>
      </c>
      <c r="AF2511" s="226">
        <f t="shared" si="994"/>
        <v>0</v>
      </c>
      <c r="AG2511" s="227">
        <f>CEILING(AX2511+(AX2511*'[1]Nastavení cen'!$G$17),1)</f>
        <v>20</v>
      </c>
      <c r="AH2511" s="227">
        <f>CEILING(AG2511*'[1]Nastavení cen'!$K$17,1)+AG2511</f>
        <v>26</v>
      </c>
      <c r="AI2511" s="227">
        <f t="shared" si="1005"/>
        <v>0</v>
      </c>
      <c r="AJ2511" s="228">
        <f t="shared" si="995"/>
        <v>64</v>
      </c>
      <c r="AK2511" s="218"/>
      <c r="AL2511" s="229">
        <f t="shared" si="996"/>
        <v>0</v>
      </c>
      <c r="AM2511" s="204"/>
      <c r="AN2511" s="230">
        <v>0.1</v>
      </c>
      <c r="AO2511" s="231">
        <f t="shared" si="1006"/>
        <v>0</v>
      </c>
      <c r="AP2511" s="232">
        <v>0.05</v>
      </c>
      <c r="AQ2511" s="233" t="s">
        <v>41</v>
      </c>
      <c r="AR2511" s="234">
        <f t="shared" si="1007"/>
        <v>0</v>
      </c>
      <c r="AS2511" s="235"/>
      <c r="AT2511" s="236"/>
      <c r="AU2511" s="237"/>
      <c r="AV2511" s="238">
        <v>4</v>
      </c>
      <c r="AW2511" s="239">
        <f>'[1]Nastavení cen'!$H$17</f>
        <v>390</v>
      </c>
      <c r="AX2511" s="240">
        <v>20</v>
      </c>
    </row>
    <row r="2512" spans="1:50" ht="17.25" hidden="1" customHeight="1" x14ac:dyDescent="0.3">
      <c r="A2512" s="213"/>
      <c r="B2512" s="214"/>
      <c r="C2512" s="215"/>
      <c r="D2512" s="186"/>
      <c r="E2512" s="184"/>
      <c r="F2512" s="185"/>
      <c r="G2512" s="186"/>
      <c r="H2512" s="186"/>
      <c r="I2512" s="187"/>
      <c r="J2512" s="188"/>
      <c r="K2512" s="216"/>
      <c r="L2512" s="186"/>
      <c r="M2512" s="186"/>
      <c r="N2512" s="187"/>
      <c r="O2512" s="191"/>
      <c r="P2512" s="492" t="s">
        <v>2550</v>
      </c>
      <c r="Q2512" s="218"/>
      <c r="R2512" s="219">
        <f t="shared" si="991"/>
        <v>0</v>
      </c>
      <c r="S2512" s="219">
        <f t="shared" si="992"/>
        <v>7</v>
      </c>
      <c r="T2512" s="195"/>
      <c r="U2512" s="196">
        <v>5</v>
      </c>
      <c r="V2512" s="89">
        <f t="shared" si="987"/>
        <v>0</v>
      </c>
      <c r="W2512" s="220" t="s">
        <v>2593</v>
      </c>
      <c r="X2512" s="221" t="s">
        <v>2608</v>
      </c>
      <c r="Y2512" s="222" t="s">
        <v>2620</v>
      </c>
      <c r="Z2512" s="199"/>
      <c r="AA2512" s="218"/>
      <c r="AB2512" s="223">
        <v>0</v>
      </c>
      <c r="AC2512" s="224" t="s">
        <v>40</v>
      </c>
      <c r="AD2512" s="225">
        <f t="shared" si="993"/>
        <v>26</v>
      </c>
      <c r="AE2512" s="226">
        <f>CEILING(AD2512+AD2512*'[1]Nastavení cen'!$J$17,1)</f>
        <v>38</v>
      </c>
      <c r="AF2512" s="226">
        <f t="shared" si="994"/>
        <v>0</v>
      </c>
      <c r="AG2512" s="227">
        <f>CEILING(AX2512+(AX2512*'[1]Nastavení cen'!$G$17),1)</f>
        <v>31</v>
      </c>
      <c r="AH2512" s="227">
        <f>CEILING(AG2512*'[1]Nastavení cen'!$K$17,1)+AG2512</f>
        <v>41</v>
      </c>
      <c r="AI2512" s="227">
        <f t="shared" si="1005"/>
        <v>0</v>
      </c>
      <c r="AJ2512" s="228">
        <f t="shared" si="995"/>
        <v>79</v>
      </c>
      <c r="AK2512" s="218"/>
      <c r="AL2512" s="229">
        <f t="shared" si="996"/>
        <v>0</v>
      </c>
      <c r="AM2512" s="204"/>
      <c r="AN2512" s="230">
        <v>0.1</v>
      </c>
      <c r="AO2512" s="231">
        <f t="shared" si="1006"/>
        <v>0</v>
      </c>
      <c r="AP2512" s="232">
        <v>0.05</v>
      </c>
      <c r="AQ2512" s="233" t="s">
        <v>41</v>
      </c>
      <c r="AR2512" s="234">
        <f t="shared" si="1007"/>
        <v>0</v>
      </c>
      <c r="AS2512" s="235"/>
      <c r="AT2512" s="236"/>
      <c r="AU2512" s="237"/>
      <c r="AV2512" s="238">
        <v>4</v>
      </c>
      <c r="AW2512" s="239">
        <f>'[1]Nastavení cen'!$H$17</f>
        <v>390</v>
      </c>
      <c r="AX2512" s="240">
        <v>31</v>
      </c>
    </row>
    <row r="2513" spans="1:50" ht="17.25" hidden="1" customHeight="1" x14ac:dyDescent="0.3">
      <c r="A2513" s="213"/>
      <c r="B2513" s="214"/>
      <c r="C2513" s="215"/>
      <c r="D2513" s="186"/>
      <c r="E2513" s="184"/>
      <c r="F2513" s="185"/>
      <c r="G2513" s="186"/>
      <c r="H2513" s="186"/>
      <c r="I2513" s="187"/>
      <c r="J2513" s="188"/>
      <c r="K2513" s="216"/>
      <c r="L2513" s="186"/>
      <c r="M2513" s="186"/>
      <c r="N2513" s="187"/>
      <c r="O2513" s="191"/>
      <c r="P2513" s="492" t="s">
        <v>2550</v>
      </c>
      <c r="Q2513" s="218"/>
      <c r="R2513" s="219">
        <f t="shared" si="991"/>
        <v>0</v>
      </c>
      <c r="S2513" s="219">
        <f t="shared" si="992"/>
        <v>7</v>
      </c>
      <c r="T2513" s="195"/>
      <c r="U2513" s="196">
        <v>5</v>
      </c>
      <c r="V2513" s="89">
        <f t="shared" si="987"/>
        <v>0</v>
      </c>
      <c r="W2513" s="220" t="s">
        <v>2593</v>
      </c>
      <c r="X2513" s="221" t="s">
        <v>2608</v>
      </c>
      <c r="Y2513" s="222" t="s">
        <v>2621</v>
      </c>
      <c r="Z2513" s="199"/>
      <c r="AA2513" s="218"/>
      <c r="AB2513" s="223">
        <v>0</v>
      </c>
      <c r="AC2513" s="224" t="s">
        <v>40</v>
      </c>
      <c r="AD2513" s="225">
        <f t="shared" si="993"/>
        <v>26</v>
      </c>
      <c r="AE2513" s="226">
        <f>CEILING(AD2513+AD2513*'[1]Nastavení cen'!$J$17,1)</f>
        <v>38</v>
      </c>
      <c r="AF2513" s="226">
        <f t="shared" si="994"/>
        <v>0</v>
      </c>
      <c r="AG2513" s="227">
        <f>CEILING(AX2513+(AX2513*'[1]Nastavení cen'!$G$17),1)</f>
        <v>39</v>
      </c>
      <c r="AH2513" s="227">
        <f>CEILING(AG2513*'[1]Nastavení cen'!$K$17,1)+AG2513</f>
        <v>51</v>
      </c>
      <c r="AI2513" s="227">
        <f t="shared" si="1005"/>
        <v>0</v>
      </c>
      <c r="AJ2513" s="228">
        <f t="shared" si="995"/>
        <v>89</v>
      </c>
      <c r="AK2513" s="218"/>
      <c r="AL2513" s="229">
        <f t="shared" si="996"/>
        <v>0</v>
      </c>
      <c r="AM2513" s="204"/>
      <c r="AN2513" s="230">
        <v>0.08</v>
      </c>
      <c r="AO2513" s="231">
        <f t="shared" si="1006"/>
        <v>0</v>
      </c>
      <c r="AP2513" s="232">
        <v>0.05</v>
      </c>
      <c r="AQ2513" s="233" t="s">
        <v>41</v>
      </c>
      <c r="AR2513" s="234">
        <f t="shared" si="1007"/>
        <v>0</v>
      </c>
      <c r="AS2513" s="235"/>
      <c r="AT2513" s="236"/>
      <c r="AU2513" s="237"/>
      <c r="AV2513" s="238">
        <v>4</v>
      </c>
      <c r="AW2513" s="239">
        <f>'[1]Nastavení cen'!$H$17</f>
        <v>390</v>
      </c>
      <c r="AX2513" s="240">
        <v>39</v>
      </c>
    </row>
    <row r="2514" spans="1:50" ht="17.25" hidden="1" customHeight="1" x14ac:dyDescent="0.3">
      <c r="A2514" s="213"/>
      <c r="B2514" s="214"/>
      <c r="C2514" s="215"/>
      <c r="D2514" s="186"/>
      <c r="E2514" s="184"/>
      <c r="F2514" s="185"/>
      <c r="G2514" s="186"/>
      <c r="H2514" s="186"/>
      <c r="I2514" s="187"/>
      <c r="J2514" s="188"/>
      <c r="K2514" s="216"/>
      <c r="L2514" s="186"/>
      <c r="M2514" s="186"/>
      <c r="N2514" s="187"/>
      <c r="O2514" s="191"/>
      <c r="P2514" s="492" t="s">
        <v>2550</v>
      </c>
      <c r="Q2514" s="218"/>
      <c r="R2514" s="219">
        <f t="shared" si="991"/>
        <v>0</v>
      </c>
      <c r="S2514" s="219">
        <f t="shared" si="992"/>
        <v>7</v>
      </c>
      <c r="T2514" s="195"/>
      <c r="U2514" s="196">
        <v>1</v>
      </c>
      <c r="V2514" s="89">
        <f t="shared" si="987"/>
        <v>0</v>
      </c>
      <c r="W2514" s="220" t="s">
        <v>2622</v>
      </c>
      <c r="X2514" s="221" t="s">
        <v>2623</v>
      </c>
      <c r="Y2514" s="222" t="s">
        <v>2624</v>
      </c>
      <c r="Z2514" s="199"/>
      <c r="AA2514" s="218"/>
      <c r="AB2514" s="223">
        <v>0</v>
      </c>
      <c r="AC2514" s="224" t="s">
        <v>146</v>
      </c>
      <c r="AD2514" s="225">
        <f t="shared" si="993"/>
        <v>39</v>
      </c>
      <c r="AE2514" s="226">
        <f>CEILING(AD2514+AD2514*'[1]Nastavení cen'!$J$17,1)</f>
        <v>57</v>
      </c>
      <c r="AF2514" s="226">
        <f t="shared" si="994"/>
        <v>0</v>
      </c>
      <c r="AG2514" s="241">
        <f>CEILING(AX2514+(AX2514*'[1]Nastavení cen'!$G$17),1)</f>
        <v>15</v>
      </c>
      <c r="AH2514" s="242">
        <f>CEILING(AG2514*'[1]Nastavení cen'!$K$17,1)+AG2514</f>
        <v>20</v>
      </c>
      <c r="AI2514" s="242">
        <f t="shared" si="1005"/>
        <v>0</v>
      </c>
      <c r="AJ2514" s="228">
        <f t="shared" si="995"/>
        <v>77</v>
      </c>
      <c r="AK2514" s="218"/>
      <c r="AL2514" s="229">
        <f t="shared" si="996"/>
        <v>0</v>
      </c>
      <c r="AM2514" s="204"/>
      <c r="AN2514" s="230">
        <v>0.2</v>
      </c>
      <c r="AO2514" s="231">
        <f t="shared" si="1006"/>
        <v>0</v>
      </c>
      <c r="AP2514" s="232">
        <v>0.05</v>
      </c>
      <c r="AQ2514" s="233" t="s">
        <v>41</v>
      </c>
      <c r="AR2514" s="234">
        <f t="shared" si="1007"/>
        <v>0</v>
      </c>
      <c r="AS2514" s="235"/>
      <c r="AT2514" s="236"/>
      <c r="AU2514" s="237"/>
      <c r="AV2514" s="238">
        <v>6</v>
      </c>
      <c r="AW2514" s="239">
        <f>'[1]Nastavení cen'!$H$17</f>
        <v>390</v>
      </c>
      <c r="AX2514" s="240">
        <v>15</v>
      </c>
    </row>
    <row r="2515" spans="1:50" ht="17.25" hidden="1" customHeight="1" x14ac:dyDescent="0.3">
      <c r="A2515" s="213"/>
      <c r="B2515" s="214"/>
      <c r="C2515" s="215"/>
      <c r="D2515" s="186"/>
      <c r="E2515" s="184"/>
      <c r="F2515" s="185"/>
      <c r="G2515" s="186"/>
      <c r="H2515" s="186"/>
      <c r="I2515" s="187"/>
      <c r="J2515" s="188"/>
      <c r="K2515" s="216"/>
      <c r="L2515" s="186"/>
      <c r="M2515" s="186"/>
      <c r="N2515" s="187"/>
      <c r="O2515" s="191"/>
      <c r="P2515" s="492" t="s">
        <v>2550</v>
      </c>
      <c r="Q2515" s="218"/>
      <c r="R2515" s="219">
        <f t="shared" si="991"/>
        <v>0</v>
      </c>
      <c r="S2515" s="219">
        <f t="shared" si="992"/>
        <v>7</v>
      </c>
      <c r="T2515" s="195"/>
      <c r="U2515" s="196">
        <v>2</v>
      </c>
      <c r="V2515" s="89">
        <f t="shared" si="987"/>
        <v>0</v>
      </c>
      <c r="W2515" s="220" t="s">
        <v>2622</v>
      </c>
      <c r="X2515" s="221" t="s">
        <v>2625</v>
      </c>
      <c r="Y2515" s="222" t="s">
        <v>2626</v>
      </c>
      <c r="Z2515" s="199"/>
      <c r="AA2515" s="218"/>
      <c r="AB2515" s="223">
        <v>0</v>
      </c>
      <c r="AC2515" s="224" t="s">
        <v>146</v>
      </c>
      <c r="AD2515" s="225">
        <f t="shared" si="993"/>
        <v>26</v>
      </c>
      <c r="AE2515" s="226">
        <f>CEILING(AD2515+AD2515*'[1]Nastavení cen'!$J$17,1)</f>
        <v>38</v>
      </c>
      <c r="AF2515" s="226">
        <f t="shared" si="994"/>
        <v>0</v>
      </c>
      <c r="AG2515" s="241">
        <f>CEILING(AX2515+(AX2515*'[1]Nastavení cen'!$G$17),1)</f>
        <v>10</v>
      </c>
      <c r="AH2515" s="242">
        <f>CEILING(AG2515*'[1]Nastavení cen'!$K$17,1)+AG2515</f>
        <v>13</v>
      </c>
      <c r="AI2515" s="242">
        <f t="shared" si="1005"/>
        <v>0</v>
      </c>
      <c r="AJ2515" s="228">
        <f t="shared" si="995"/>
        <v>51</v>
      </c>
      <c r="AK2515" s="218"/>
      <c r="AL2515" s="229">
        <f t="shared" si="996"/>
        <v>0</v>
      </c>
      <c r="AM2515" s="204"/>
      <c r="AN2515" s="230">
        <v>0.01</v>
      </c>
      <c r="AO2515" s="231">
        <f t="shared" si="1006"/>
        <v>0</v>
      </c>
      <c r="AP2515" s="232">
        <v>0.05</v>
      </c>
      <c r="AQ2515" s="233" t="s">
        <v>41</v>
      </c>
      <c r="AR2515" s="234">
        <f t="shared" si="1007"/>
        <v>0</v>
      </c>
      <c r="AS2515" s="235"/>
      <c r="AT2515" s="236"/>
      <c r="AU2515" s="237"/>
      <c r="AV2515" s="238">
        <v>4</v>
      </c>
      <c r="AW2515" s="239">
        <f>'[1]Nastavení cen'!$H$17</f>
        <v>390</v>
      </c>
      <c r="AX2515" s="240">
        <v>10</v>
      </c>
    </row>
    <row r="2516" spans="1:50" ht="17.25" hidden="1" customHeight="1" x14ac:dyDescent="0.3">
      <c r="A2516" s="213"/>
      <c r="B2516" s="214"/>
      <c r="C2516" s="215"/>
      <c r="D2516" s="186"/>
      <c r="E2516" s="184"/>
      <c r="F2516" s="185"/>
      <c r="G2516" s="186"/>
      <c r="H2516" s="186"/>
      <c r="I2516" s="187"/>
      <c r="J2516" s="188"/>
      <c r="K2516" s="216"/>
      <c r="L2516" s="186"/>
      <c r="M2516" s="186"/>
      <c r="N2516" s="187"/>
      <c r="O2516" s="191"/>
      <c r="P2516" s="492" t="s">
        <v>2550</v>
      </c>
      <c r="Q2516" s="218"/>
      <c r="R2516" s="219">
        <f t="shared" si="991"/>
        <v>0</v>
      </c>
      <c r="S2516" s="219">
        <f t="shared" si="992"/>
        <v>7</v>
      </c>
      <c r="T2516" s="195"/>
      <c r="U2516" s="196">
        <v>2</v>
      </c>
      <c r="V2516" s="89">
        <f t="shared" si="987"/>
        <v>0</v>
      </c>
      <c r="W2516" s="220" t="s">
        <v>2622</v>
      </c>
      <c r="X2516" s="221" t="s">
        <v>2627</v>
      </c>
      <c r="Y2516" s="222" t="s">
        <v>2628</v>
      </c>
      <c r="Z2516" s="199"/>
      <c r="AA2516" s="218"/>
      <c r="AB2516" s="223">
        <v>0</v>
      </c>
      <c r="AC2516" s="224" t="s">
        <v>146</v>
      </c>
      <c r="AD2516" s="225">
        <f t="shared" si="993"/>
        <v>26</v>
      </c>
      <c r="AE2516" s="226">
        <f>CEILING(AD2516+AD2516*'[1]Nastavení cen'!$J$17,1)</f>
        <v>38</v>
      </c>
      <c r="AF2516" s="226">
        <f t="shared" si="994"/>
        <v>0</v>
      </c>
      <c r="AG2516" s="241">
        <f>CEILING(AX2516+(AX2516*'[1]Nastavení cen'!$G$17),1)</f>
        <v>20</v>
      </c>
      <c r="AH2516" s="242">
        <f>CEILING(AG2516*'[1]Nastavení cen'!$K$17,1)+AG2516</f>
        <v>26</v>
      </c>
      <c r="AI2516" s="242">
        <f t="shared" si="1005"/>
        <v>0</v>
      </c>
      <c r="AJ2516" s="228">
        <f t="shared" si="995"/>
        <v>64</v>
      </c>
      <c r="AK2516" s="218"/>
      <c r="AL2516" s="229">
        <f t="shared" si="996"/>
        <v>0</v>
      </c>
      <c r="AM2516" s="204"/>
      <c r="AN2516" s="230">
        <v>0.3</v>
      </c>
      <c r="AO2516" s="231">
        <f t="shared" si="1006"/>
        <v>0</v>
      </c>
      <c r="AP2516" s="232">
        <v>0.05</v>
      </c>
      <c r="AQ2516" s="233" t="s">
        <v>41</v>
      </c>
      <c r="AR2516" s="234">
        <f t="shared" si="1007"/>
        <v>0</v>
      </c>
      <c r="AS2516" s="235"/>
      <c r="AT2516" s="236"/>
      <c r="AU2516" s="237"/>
      <c r="AV2516" s="238">
        <v>4</v>
      </c>
      <c r="AW2516" s="239">
        <f>'[1]Nastavení cen'!$H$17</f>
        <v>390</v>
      </c>
      <c r="AX2516" s="240">
        <v>20</v>
      </c>
    </row>
    <row r="2517" spans="1:50" ht="17.25" hidden="1" customHeight="1" x14ac:dyDescent="0.3">
      <c r="A2517" s="213"/>
      <c r="B2517" s="214"/>
      <c r="C2517" s="215"/>
      <c r="D2517" s="186"/>
      <c r="E2517" s="184"/>
      <c r="F2517" s="185"/>
      <c r="G2517" s="186"/>
      <c r="H2517" s="186"/>
      <c r="I2517" s="187"/>
      <c r="J2517" s="188"/>
      <c r="K2517" s="216"/>
      <c r="L2517" s="186"/>
      <c r="M2517" s="186"/>
      <c r="N2517" s="187"/>
      <c r="O2517" s="191"/>
      <c r="P2517" s="492" t="s">
        <v>2550</v>
      </c>
      <c r="Q2517" s="218"/>
      <c r="R2517" s="219">
        <f t="shared" si="991"/>
        <v>0</v>
      </c>
      <c r="S2517" s="219">
        <f t="shared" si="992"/>
        <v>7</v>
      </c>
      <c r="T2517" s="195"/>
      <c r="U2517" s="196">
        <v>4</v>
      </c>
      <c r="V2517" s="89">
        <f t="shared" si="987"/>
        <v>0</v>
      </c>
      <c r="W2517" s="220" t="s">
        <v>2622</v>
      </c>
      <c r="X2517" s="221" t="s">
        <v>2629</v>
      </c>
      <c r="Y2517" s="222" t="s">
        <v>43</v>
      </c>
      <c r="Z2517" s="199"/>
      <c r="AA2517" s="218"/>
      <c r="AB2517" s="223">
        <v>0</v>
      </c>
      <c r="AC2517" s="224" t="s">
        <v>146</v>
      </c>
      <c r="AD2517" s="225">
        <f t="shared" si="993"/>
        <v>33</v>
      </c>
      <c r="AE2517" s="226">
        <f>CEILING(AD2517+AD2517*'[1]Nastavení cen'!$J$17,1)</f>
        <v>49</v>
      </c>
      <c r="AF2517" s="226">
        <f t="shared" si="994"/>
        <v>0</v>
      </c>
      <c r="AG2517" s="241"/>
      <c r="AH2517" s="242"/>
      <c r="AI2517" s="242"/>
      <c r="AJ2517" s="228">
        <f t="shared" si="995"/>
        <v>49</v>
      </c>
      <c r="AK2517" s="218"/>
      <c r="AL2517" s="229">
        <f t="shared" si="996"/>
        <v>0</v>
      </c>
      <c r="AM2517" s="204"/>
      <c r="AN2517" s="230" t="s">
        <v>41</v>
      </c>
      <c r="AO2517" s="231" t="s">
        <v>41</v>
      </c>
      <c r="AP2517" s="245" t="s">
        <v>41</v>
      </c>
      <c r="AQ2517" s="233" t="s">
        <v>41</v>
      </c>
      <c r="AR2517" s="234" t="s">
        <v>41</v>
      </c>
      <c r="AS2517" s="235"/>
      <c r="AT2517" s="236"/>
      <c r="AU2517" s="237"/>
      <c r="AV2517" s="238">
        <v>5</v>
      </c>
      <c r="AW2517" s="239">
        <f>'[1]Nastavení cen'!$H$17</f>
        <v>390</v>
      </c>
      <c r="AX2517" s="240"/>
    </row>
    <row r="2518" spans="1:50" ht="17.25" hidden="1" customHeight="1" x14ac:dyDescent="0.3">
      <c r="A2518" s="213"/>
      <c r="B2518" s="214"/>
      <c r="C2518" s="215"/>
      <c r="D2518" s="186"/>
      <c r="E2518" s="184"/>
      <c r="F2518" s="185"/>
      <c r="G2518" s="186"/>
      <c r="H2518" s="186"/>
      <c r="I2518" s="187"/>
      <c r="J2518" s="188"/>
      <c r="K2518" s="216"/>
      <c r="L2518" s="186"/>
      <c r="M2518" s="186"/>
      <c r="N2518" s="187"/>
      <c r="O2518" s="191"/>
      <c r="P2518" s="492" t="s">
        <v>2550</v>
      </c>
      <c r="Q2518" s="218"/>
      <c r="R2518" s="219">
        <f t="shared" si="991"/>
        <v>0</v>
      </c>
      <c r="S2518" s="219">
        <f t="shared" si="992"/>
        <v>7</v>
      </c>
      <c r="T2518" s="195"/>
      <c r="U2518" s="196">
        <v>5</v>
      </c>
      <c r="V2518" s="89">
        <f t="shared" si="987"/>
        <v>0</v>
      </c>
      <c r="W2518" s="220" t="s">
        <v>2622</v>
      </c>
      <c r="X2518" s="221" t="s">
        <v>374</v>
      </c>
      <c r="Y2518" s="222" t="s">
        <v>375</v>
      </c>
      <c r="Z2518" s="199"/>
      <c r="AA2518" s="218"/>
      <c r="AB2518" s="223">
        <v>0</v>
      </c>
      <c r="AC2518" s="224" t="s">
        <v>146</v>
      </c>
      <c r="AD2518" s="225">
        <f t="shared" si="993"/>
        <v>26</v>
      </c>
      <c r="AE2518" s="226">
        <f>CEILING(AD2518+AD2518*'[1]Nastavení cen'!$J$17,1)</f>
        <v>38</v>
      </c>
      <c r="AF2518" s="226">
        <f t="shared" si="994"/>
        <v>0</v>
      </c>
      <c r="AG2518" s="227">
        <f>CEILING(AX2518+(AX2518*'[1]Nastavení cen'!$G$17),1)</f>
        <v>30</v>
      </c>
      <c r="AH2518" s="227">
        <f>CEILING(AG2518*'[1]Nastavení cen'!$K$17,1)+AG2518</f>
        <v>39</v>
      </c>
      <c r="AI2518" s="227">
        <f t="shared" ref="AI2518:AI2520" si="1008">(AB2518*AH2518)</f>
        <v>0</v>
      </c>
      <c r="AJ2518" s="228">
        <f t="shared" si="995"/>
        <v>77</v>
      </c>
      <c r="AK2518" s="218"/>
      <c r="AL2518" s="229">
        <f t="shared" si="996"/>
        <v>0</v>
      </c>
      <c r="AM2518" s="204"/>
      <c r="AN2518" s="230">
        <v>2</v>
      </c>
      <c r="AO2518" s="231">
        <f t="shared" ref="AO2518:AO2520" si="1009">AB2518*AN2518</f>
        <v>0</v>
      </c>
      <c r="AP2518" s="232">
        <v>0.05</v>
      </c>
      <c r="AQ2518" s="233" t="s">
        <v>41</v>
      </c>
      <c r="AR2518" s="234">
        <f t="shared" ref="AR2518:AR2520" si="1010">AO2518*AP2518</f>
        <v>0</v>
      </c>
      <c r="AS2518" s="235"/>
      <c r="AT2518" s="236"/>
      <c r="AU2518" s="237"/>
      <c r="AV2518" s="238">
        <v>4</v>
      </c>
      <c r="AW2518" s="239">
        <f>'[1]Nastavení cen'!$H$17</f>
        <v>390</v>
      </c>
      <c r="AX2518" s="240">
        <v>30</v>
      </c>
    </row>
    <row r="2519" spans="1:50" ht="17.25" hidden="1" customHeight="1" x14ac:dyDescent="0.3">
      <c r="A2519" s="213"/>
      <c r="B2519" s="214"/>
      <c r="C2519" s="215"/>
      <c r="D2519" s="186"/>
      <c r="E2519" s="184"/>
      <c r="F2519" s="185"/>
      <c r="G2519" s="186"/>
      <c r="H2519" s="186"/>
      <c r="I2519" s="187"/>
      <c r="J2519" s="188"/>
      <c r="K2519" s="216"/>
      <c r="L2519" s="186"/>
      <c r="M2519" s="186"/>
      <c r="N2519" s="187"/>
      <c r="O2519" s="191"/>
      <c r="P2519" s="492" t="s">
        <v>2550</v>
      </c>
      <c r="Q2519" s="218"/>
      <c r="R2519" s="219">
        <f t="shared" si="991"/>
        <v>0</v>
      </c>
      <c r="S2519" s="219">
        <f t="shared" si="992"/>
        <v>7</v>
      </c>
      <c r="T2519" s="195"/>
      <c r="U2519" s="196">
        <v>1</v>
      </c>
      <c r="V2519" s="89">
        <f t="shared" si="987"/>
        <v>0</v>
      </c>
      <c r="W2519" s="220" t="s">
        <v>2630</v>
      </c>
      <c r="X2519" s="221" t="s">
        <v>2631</v>
      </c>
      <c r="Y2519" s="222" t="s">
        <v>2632</v>
      </c>
      <c r="Z2519" s="199"/>
      <c r="AA2519" s="218"/>
      <c r="AB2519" s="223">
        <v>0</v>
      </c>
      <c r="AC2519" s="224" t="s">
        <v>146</v>
      </c>
      <c r="AD2519" s="225">
        <f t="shared" si="993"/>
        <v>39</v>
      </c>
      <c r="AE2519" s="226">
        <f>CEILING(AD2519+AD2519*'[1]Nastavení cen'!$J$17,1)</f>
        <v>57</v>
      </c>
      <c r="AF2519" s="226">
        <f t="shared" si="994"/>
        <v>0</v>
      </c>
      <c r="AG2519" s="241">
        <f>CEILING(AX2519+(AX2519*'[1]Nastavení cen'!$G$17),1)</f>
        <v>25</v>
      </c>
      <c r="AH2519" s="242">
        <f>CEILING(AG2519*'[1]Nastavení cen'!$K$17,1)+AG2519</f>
        <v>33</v>
      </c>
      <c r="AI2519" s="242">
        <f t="shared" si="1008"/>
        <v>0</v>
      </c>
      <c r="AJ2519" s="228">
        <f t="shared" si="995"/>
        <v>90</v>
      </c>
      <c r="AK2519" s="218"/>
      <c r="AL2519" s="229">
        <f t="shared" si="996"/>
        <v>0</v>
      </c>
      <c r="AM2519" s="204"/>
      <c r="AN2519" s="230">
        <v>0.1</v>
      </c>
      <c r="AO2519" s="231">
        <f t="shared" si="1009"/>
        <v>0</v>
      </c>
      <c r="AP2519" s="232">
        <v>0.05</v>
      </c>
      <c r="AQ2519" s="233" t="s">
        <v>41</v>
      </c>
      <c r="AR2519" s="234">
        <f t="shared" si="1010"/>
        <v>0</v>
      </c>
      <c r="AS2519" s="235"/>
      <c r="AT2519" s="236"/>
      <c r="AU2519" s="237"/>
      <c r="AV2519" s="238">
        <v>6</v>
      </c>
      <c r="AW2519" s="239">
        <f>'[1]Nastavení cen'!$H$17</f>
        <v>390</v>
      </c>
      <c r="AX2519" s="240">
        <v>25</v>
      </c>
    </row>
    <row r="2520" spans="1:50" ht="17.25" hidden="1" customHeight="1" x14ac:dyDescent="0.3">
      <c r="A2520" s="213"/>
      <c r="B2520" s="214"/>
      <c r="C2520" s="215"/>
      <c r="D2520" s="186"/>
      <c r="E2520" s="184"/>
      <c r="F2520" s="185"/>
      <c r="G2520" s="186"/>
      <c r="H2520" s="186"/>
      <c r="I2520" s="187"/>
      <c r="J2520" s="188"/>
      <c r="K2520" s="216"/>
      <c r="L2520" s="186"/>
      <c r="M2520" s="186"/>
      <c r="N2520" s="187"/>
      <c r="O2520" s="191"/>
      <c r="P2520" s="492" t="s">
        <v>2550</v>
      </c>
      <c r="Q2520" s="218"/>
      <c r="R2520" s="219">
        <f t="shared" si="991"/>
        <v>0</v>
      </c>
      <c r="S2520" s="219">
        <f t="shared" si="992"/>
        <v>7</v>
      </c>
      <c r="T2520" s="195"/>
      <c r="U2520" s="196">
        <v>2</v>
      </c>
      <c r="V2520" s="89">
        <f t="shared" si="987"/>
        <v>0</v>
      </c>
      <c r="W2520" s="220" t="s">
        <v>2630</v>
      </c>
      <c r="X2520" s="221" t="s">
        <v>2633</v>
      </c>
      <c r="Y2520" s="222" t="s">
        <v>2634</v>
      </c>
      <c r="Z2520" s="199"/>
      <c r="AA2520" s="218"/>
      <c r="AB2520" s="223">
        <v>0</v>
      </c>
      <c r="AC2520" s="224" t="s">
        <v>146</v>
      </c>
      <c r="AD2520" s="225">
        <f t="shared" si="993"/>
        <v>46</v>
      </c>
      <c r="AE2520" s="226">
        <f>CEILING(AD2520+AD2520*'[1]Nastavení cen'!$J$17,1)</f>
        <v>68</v>
      </c>
      <c r="AF2520" s="226">
        <f t="shared" si="994"/>
        <v>0</v>
      </c>
      <c r="AG2520" s="241">
        <f>CEILING(AX2520+(AX2520*'[1]Nastavení cen'!$G$17),1)</f>
        <v>40</v>
      </c>
      <c r="AH2520" s="242">
        <f>CEILING(AG2520*'[1]Nastavení cen'!$K$17,1)+AG2520</f>
        <v>52</v>
      </c>
      <c r="AI2520" s="242">
        <f t="shared" si="1008"/>
        <v>0</v>
      </c>
      <c r="AJ2520" s="228">
        <f t="shared" si="995"/>
        <v>120</v>
      </c>
      <c r="AK2520" s="218"/>
      <c r="AL2520" s="229">
        <f t="shared" si="996"/>
        <v>0</v>
      </c>
      <c r="AM2520" s="204"/>
      <c r="AN2520" s="230">
        <v>0.2</v>
      </c>
      <c r="AO2520" s="231">
        <f t="shared" si="1009"/>
        <v>0</v>
      </c>
      <c r="AP2520" s="232">
        <v>0.05</v>
      </c>
      <c r="AQ2520" s="233" t="s">
        <v>41</v>
      </c>
      <c r="AR2520" s="234">
        <f t="shared" si="1010"/>
        <v>0</v>
      </c>
      <c r="AS2520" s="235"/>
      <c r="AT2520" s="236"/>
      <c r="AU2520" s="237"/>
      <c r="AV2520" s="238">
        <v>7</v>
      </c>
      <c r="AW2520" s="239">
        <f>'[1]Nastavení cen'!$H$17</f>
        <v>390</v>
      </c>
      <c r="AX2520" s="240">
        <v>40</v>
      </c>
    </row>
    <row r="2521" spans="1:50" ht="17.25" hidden="1" customHeight="1" x14ac:dyDescent="0.3">
      <c r="A2521" s="213"/>
      <c r="B2521" s="214"/>
      <c r="C2521" s="215"/>
      <c r="D2521" s="186"/>
      <c r="E2521" s="184"/>
      <c r="F2521" s="185"/>
      <c r="G2521" s="186"/>
      <c r="H2521" s="186"/>
      <c r="I2521" s="187"/>
      <c r="J2521" s="188"/>
      <c r="K2521" s="216"/>
      <c r="L2521" s="186"/>
      <c r="M2521" s="186"/>
      <c r="N2521" s="187"/>
      <c r="O2521" s="191"/>
      <c r="P2521" s="492" t="s">
        <v>2550</v>
      </c>
      <c r="Q2521" s="218"/>
      <c r="R2521" s="219">
        <f t="shared" si="991"/>
        <v>0</v>
      </c>
      <c r="S2521" s="219">
        <f t="shared" si="992"/>
        <v>7</v>
      </c>
      <c r="T2521" s="195"/>
      <c r="U2521" s="196">
        <v>4</v>
      </c>
      <c r="V2521" s="89">
        <f t="shared" si="987"/>
        <v>0</v>
      </c>
      <c r="W2521" s="220" t="s">
        <v>2635</v>
      </c>
      <c r="X2521" s="221" t="s">
        <v>2636</v>
      </c>
      <c r="Y2521" s="222" t="s">
        <v>43</v>
      </c>
      <c r="Z2521" s="199"/>
      <c r="AA2521" s="218"/>
      <c r="AB2521" s="223">
        <v>0</v>
      </c>
      <c r="AC2521" s="224" t="s">
        <v>146</v>
      </c>
      <c r="AD2521" s="225">
        <f t="shared" si="993"/>
        <v>52</v>
      </c>
      <c r="AE2521" s="226">
        <f>CEILING(AD2521+AD2521*'[1]Nastavení cen'!$J$17,1)</f>
        <v>76</v>
      </c>
      <c r="AF2521" s="226">
        <f t="shared" si="994"/>
        <v>0</v>
      </c>
      <c r="AG2521" s="241"/>
      <c r="AH2521" s="242"/>
      <c r="AI2521" s="242"/>
      <c r="AJ2521" s="228">
        <f t="shared" si="995"/>
        <v>76</v>
      </c>
      <c r="AK2521" s="218"/>
      <c r="AL2521" s="229">
        <f t="shared" si="996"/>
        <v>0</v>
      </c>
      <c r="AM2521" s="204"/>
      <c r="AN2521" s="230" t="s">
        <v>41</v>
      </c>
      <c r="AO2521" s="231" t="s">
        <v>41</v>
      </c>
      <c r="AP2521" s="245" t="s">
        <v>41</v>
      </c>
      <c r="AQ2521" s="233" t="s">
        <v>41</v>
      </c>
      <c r="AR2521" s="234" t="s">
        <v>41</v>
      </c>
      <c r="AS2521" s="235"/>
      <c r="AT2521" s="236"/>
      <c r="AU2521" s="237"/>
      <c r="AV2521" s="238">
        <v>8</v>
      </c>
      <c r="AW2521" s="239">
        <f>'[1]Nastavení cen'!$H$17</f>
        <v>390</v>
      </c>
      <c r="AX2521" s="240"/>
    </row>
    <row r="2522" spans="1:50" ht="17.25" hidden="1" customHeight="1" x14ac:dyDescent="0.3">
      <c r="A2522" s="213"/>
      <c r="B2522" s="214"/>
      <c r="C2522" s="215"/>
      <c r="D2522" s="186"/>
      <c r="E2522" s="184"/>
      <c r="F2522" s="185"/>
      <c r="G2522" s="186"/>
      <c r="H2522" s="186"/>
      <c r="I2522" s="187"/>
      <c r="J2522" s="188"/>
      <c r="K2522" s="216"/>
      <c r="L2522" s="186"/>
      <c r="M2522" s="186"/>
      <c r="N2522" s="187"/>
      <c r="O2522" s="191"/>
      <c r="P2522" s="492" t="s">
        <v>2550</v>
      </c>
      <c r="Q2522" s="218"/>
      <c r="R2522" s="219">
        <f t="shared" si="991"/>
        <v>0</v>
      </c>
      <c r="S2522" s="219">
        <f t="shared" si="992"/>
        <v>7</v>
      </c>
      <c r="T2522" s="195"/>
      <c r="U2522" s="196">
        <v>4</v>
      </c>
      <c r="V2522" s="89">
        <f t="shared" si="987"/>
        <v>0</v>
      </c>
      <c r="W2522" s="220" t="s">
        <v>2635</v>
      </c>
      <c r="X2522" s="221" t="s">
        <v>2637</v>
      </c>
      <c r="Y2522" s="222" t="s">
        <v>43</v>
      </c>
      <c r="Z2522" s="199"/>
      <c r="AA2522" s="218"/>
      <c r="AB2522" s="223">
        <v>0</v>
      </c>
      <c r="AC2522" s="224" t="s">
        <v>146</v>
      </c>
      <c r="AD2522" s="225">
        <f t="shared" si="993"/>
        <v>72</v>
      </c>
      <c r="AE2522" s="226">
        <f>CEILING(AD2522+AD2522*'[1]Nastavení cen'!$J$17,1)</f>
        <v>106</v>
      </c>
      <c r="AF2522" s="226">
        <f t="shared" si="994"/>
        <v>0</v>
      </c>
      <c r="AG2522" s="241"/>
      <c r="AH2522" s="242"/>
      <c r="AI2522" s="242"/>
      <c r="AJ2522" s="228">
        <f t="shared" si="995"/>
        <v>106</v>
      </c>
      <c r="AK2522" s="218"/>
      <c r="AL2522" s="229">
        <f t="shared" si="996"/>
        <v>0</v>
      </c>
      <c r="AM2522" s="204"/>
      <c r="AN2522" s="230" t="s">
        <v>41</v>
      </c>
      <c r="AO2522" s="231" t="s">
        <v>41</v>
      </c>
      <c r="AP2522" s="245" t="s">
        <v>41</v>
      </c>
      <c r="AQ2522" s="233" t="s">
        <v>41</v>
      </c>
      <c r="AR2522" s="234" t="s">
        <v>41</v>
      </c>
      <c r="AS2522" s="235"/>
      <c r="AT2522" s="236"/>
      <c r="AU2522" s="237"/>
      <c r="AV2522" s="238">
        <v>11</v>
      </c>
      <c r="AW2522" s="239">
        <f>'[1]Nastavení cen'!$H$17</f>
        <v>390</v>
      </c>
      <c r="AX2522" s="240"/>
    </row>
    <row r="2523" spans="1:50" ht="25.05" customHeight="1" x14ac:dyDescent="0.3">
      <c r="A2523" s="213"/>
      <c r="B2523" s="214"/>
      <c r="C2523" s="215"/>
      <c r="D2523" s="186"/>
      <c r="E2523" s="184"/>
      <c r="F2523" s="185"/>
      <c r="G2523" s="186"/>
      <c r="H2523" s="186"/>
      <c r="I2523" s="187"/>
      <c r="J2523" s="188"/>
      <c r="K2523" s="216"/>
      <c r="L2523" s="186"/>
      <c r="M2523" s="186"/>
      <c r="N2523" s="187"/>
      <c r="O2523" s="191"/>
      <c r="P2523" s="492" t="s">
        <v>2550</v>
      </c>
      <c r="Q2523" s="218"/>
      <c r="R2523" s="219">
        <f t="shared" si="991"/>
        <v>0</v>
      </c>
      <c r="S2523" s="219">
        <f t="shared" si="992"/>
        <v>7</v>
      </c>
      <c r="T2523" s="195">
        <v>66</v>
      </c>
      <c r="U2523" s="196">
        <v>1</v>
      </c>
      <c r="V2523" s="89">
        <f t="shared" si="987"/>
        <v>0</v>
      </c>
      <c r="W2523" s="220" t="s">
        <v>2638</v>
      </c>
      <c r="X2523" s="221" t="s">
        <v>2639</v>
      </c>
      <c r="Y2523" s="222" t="s">
        <v>2640</v>
      </c>
      <c r="Z2523" s="199"/>
      <c r="AA2523" s="218"/>
      <c r="AB2523" s="223">
        <v>30</v>
      </c>
      <c r="AC2523" s="224" t="s">
        <v>146</v>
      </c>
      <c r="AD2523" s="225">
        <f t="shared" si="993"/>
        <v>33</v>
      </c>
      <c r="AE2523" s="226"/>
      <c r="AF2523" s="226">
        <f t="shared" si="994"/>
        <v>0</v>
      </c>
      <c r="AG2523" s="241">
        <f>CEILING(AX2523+(AX2523*'[1]Nastavení cen'!$G$17),1)</f>
        <v>18</v>
      </c>
      <c r="AH2523" s="242"/>
      <c r="AI2523" s="242">
        <f t="shared" ref="AI2523:AI2558" si="1011">(AB2523*AH2523)</f>
        <v>0</v>
      </c>
      <c r="AJ2523" s="228">
        <f t="shared" si="995"/>
        <v>0</v>
      </c>
      <c r="AK2523" s="218"/>
      <c r="AL2523" s="229">
        <f t="shared" si="996"/>
        <v>0</v>
      </c>
      <c r="AM2523" s="204"/>
      <c r="AN2523" s="230">
        <v>0.15</v>
      </c>
      <c r="AO2523" s="231">
        <f t="shared" ref="AO2523:AO2558" si="1012">AB2523*AN2523</f>
        <v>4.5</v>
      </c>
      <c r="AP2523" s="232">
        <v>0.05</v>
      </c>
      <c r="AQ2523" s="233" t="s">
        <v>41</v>
      </c>
      <c r="AR2523" s="234">
        <f t="shared" ref="AR2523:AR2558" si="1013">AO2523*AP2523</f>
        <v>0.22500000000000001</v>
      </c>
      <c r="AS2523" s="235"/>
      <c r="AT2523" s="236"/>
      <c r="AU2523" s="237"/>
      <c r="AV2523" s="238">
        <v>5</v>
      </c>
      <c r="AW2523" s="239">
        <f>'[1]Nastavení cen'!$H$17</f>
        <v>390</v>
      </c>
      <c r="AX2523" s="240">
        <v>18</v>
      </c>
    </row>
    <row r="2524" spans="1:50" ht="17.25" hidden="1" customHeight="1" x14ac:dyDescent="0.3">
      <c r="A2524" s="213"/>
      <c r="B2524" s="214"/>
      <c r="C2524" s="215"/>
      <c r="D2524" s="186"/>
      <c r="E2524" s="184"/>
      <c r="F2524" s="185"/>
      <c r="G2524" s="186"/>
      <c r="H2524" s="186"/>
      <c r="I2524" s="187"/>
      <c r="J2524" s="188"/>
      <c r="K2524" s="216"/>
      <c r="L2524" s="186"/>
      <c r="M2524" s="186"/>
      <c r="N2524" s="187"/>
      <c r="O2524" s="191"/>
      <c r="P2524" s="492" t="s">
        <v>2550</v>
      </c>
      <c r="Q2524" s="218"/>
      <c r="R2524" s="219">
        <f t="shared" si="991"/>
        <v>0</v>
      </c>
      <c r="S2524" s="219">
        <f t="shared" si="992"/>
        <v>7</v>
      </c>
      <c r="T2524" s="195"/>
      <c r="U2524" s="196">
        <v>1</v>
      </c>
      <c r="V2524" s="89">
        <f t="shared" si="987"/>
        <v>0</v>
      </c>
      <c r="W2524" s="220" t="s">
        <v>2638</v>
      </c>
      <c r="X2524" s="221" t="s">
        <v>2641</v>
      </c>
      <c r="Y2524" s="222" t="s">
        <v>2642</v>
      </c>
      <c r="Z2524" s="199"/>
      <c r="AA2524" s="218"/>
      <c r="AB2524" s="223">
        <v>0</v>
      </c>
      <c r="AC2524" s="224" t="s">
        <v>146</v>
      </c>
      <c r="AD2524" s="225">
        <f t="shared" si="993"/>
        <v>33</v>
      </c>
      <c r="AE2524" s="226">
        <f>CEILING(AD2524+AD2524*'[1]Nastavení cen'!$J$17,1)</f>
        <v>49</v>
      </c>
      <c r="AF2524" s="226">
        <f t="shared" si="994"/>
        <v>0</v>
      </c>
      <c r="AG2524" s="241">
        <f>CEILING(AX2524+(AX2524*'[1]Nastavení cen'!$G$17),1)</f>
        <v>18</v>
      </c>
      <c r="AH2524" s="242">
        <f>CEILING(AG2524*'[1]Nastavení cen'!$K$17,1)+AG2524</f>
        <v>24</v>
      </c>
      <c r="AI2524" s="242">
        <f t="shared" si="1011"/>
        <v>0</v>
      </c>
      <c r="AJ2524" s="228">
        <f t="shared" si="995"/>
        <v>73</v>
      </c>
      <c r="AK2524" s="218"/>
      <c r="AL2524" s="229">
        <f t="shared" si="996"/>
        <v>0</v>
      </c>
      <c r="AM2524" s="204"/>
      <c r="AN2524" s="230">
        <v>0.15</v>
      </c>
      <c r="AO2524" s="231">
        <f t="shared" si="1012"/>
        <v>0</v>
      </c>
      <c r="AP2524" s="232">
        <v>0.05</v>
      </c>
      <c r="AQ2524" s="233" t="s">
        <v>41</v>
      </c>
      <c r="AR2524" s="234">
        <f t="shared" si="1013"/>
        <v>0</v>
      </c>
      <c r="AS2524" s="235"/>
      <c r="AT2524" s="236"/>
      <c r="AU2524" s="237"/>
      <c r="AV2524" s="238">
        <v>5</v>
      </c>
      <c r="AW2524" s="239">
        <f>'[1]Nastavení cen'!$H$17</f>
        <v>390</v>
      </c>
      <c r="AX2524" s="240">
        <v>18</v>
      </c>
    </row>
    <row r="2525" spans="1:50" ht="17.25" hidden="1" customHeight="1" x14ac:dyDescent="0.3">
      <c r="A2525" s="213"/>
      <c r="B2525" s="214"/>
      <c r="C2525" s="215"/>
      <c r="D2525" s="186"/>
      <c r="E2525" s="184"/>
      <c r="F2525" s="185"/>
      <c r="G2525" s="186"/>
      <c r="H2525" s="186"/>
      <c r="I2525" s="187"/>
      <c r="J2525" s="188"/>
      <c r="K2525" s="216"/>
      <c r="L2525" s="186"/>
      <c r="M2525" s="186"/>
      <c r="N2525" s="187"/>
      <c r="O2525" s="191"/>
      <c r="P2525" s="492" t="s">
        <v>2550</v>
      </c>
      <c r="Q2525" s="218"/>
      <c r="R2525" s="219">
        <f t="shared" si="991"/>
        <v>0</v>
      </c>
      <c r="S2525" s="219">
        <f t="shared" si="992"/>
        <v>7</v>
      </c>
      <c r="T2525" s="195"/>
      <c r="U2525" s="196">
        <v>1</v>
      </c>
      <c r="V2525" s="89">
        <f t="shared" si="987"/>
        <v>0</v>
      </c>
      <c r="W2525" s="220" t="s">
        <v>2638</v>
      </c>
      <c r="X2525" s="221" t="s">
        <v>2643</v>
      </c>
      <c r="Y2525" s="222" t="s">
        <v>2644</v>
      </c>
      <c r="Z2525" s="199"/>
      <c r="AA2525" s="218"/>
      <c r="AB2525" s="223">
        <v>0</v>
      </c>
      <c r="AC2525" s="224" t="s">
        <v>146</v>
      </c>
      <c r="AD2525" s="225">
        <f t="shared" si="993"/>
        <v>33</v>
      </c>
      <c r="AE2525" s="226">
        <f>CEILING(AD2525+AD2525*'[1]Nastavení cen'!$J$17,1)</f>
        <v>49</v>
      </c>
      <c r="AF2525" s="226">
        <f t="shared" si="994"/>
        <v>0</v>
      </c>
      <c r="AG2525" s="241">
        <f>CEILING(AX2525+(AX2525*'[1]Nastavení cen'!$G$17),1)</f>
        <v>22</v>
      </c>
      <c r="AH2525" s="242">
        <f>CEILING(AG2525*'[1]Nastavení cen'!$K$17,1)+AG2525</f>
        <v>29</v>
      </c>
      <c r="AI2525" s="242">
        <f t="shared" si="1011"/>
        <v>0</v>
      </c>
      <c r="AJ2525" s="228">
        <f t="shared" si="995"/>
        <v>78</v>
      </c>
      <c r="AK2525" s="218"/>
      <c r="AL2525" s="229">
        <f t="shared" si="996"/>
        <v>0</v>
      </c>
      <c r="AM2525" s="204"/>
      <c r="AN2525" s="230">
        <v>0.25</v>
      </c>
      <c r="AO2525" s="231">
        <f t="shared" si="1012"/>
        <v>0</v>
      </c>
      <c r="AP2525" s="232">
        <v>0.05</v>
      </c>
      <c r="AQ2525" s="233" t="s">
        <v>41</v>
      </c>
      <c r="AR2525" s="234">
        <f t="shared" si="1013"/>
        <v>0</v>
      </c>
      <c r="AS2525" s="235"/>
      <c r="AT2525" s="236"/>
      <c r="AU2525" s="237"/>
      <c r="AV2525" s="238">
        <v>5</v>
      </c>
      <c r="AW2525" s="239">
        <f>'[1]Nastavení cen'!$H$17</f>
        <v>390</v>
      </c>
      <c r="AX2525" s="240">
        <v>22</v>
      </c>
    </row>
    <row r="2526" spans="1:50" ht="17.25" hidden="1" customHeight="1" x14ac:dyDescent="0.3">
      <c r="A2526" s="213"/>
      <c r="B2526" s="214"/>
      <c r="C2526" s="215"/>
      <c r="D2526" s="186"/>
      <c r="E2526" s="184"/>
      <c r="F2526" s="185"/>
      <c r="G2526" s="186"/>
      <c r="H2526" s="186"/>
      <c r="I2526" s="187"/>
      <c r="J2526" s="188"/>
      <c r="K2526" s="216"/>
      <c r="L2526" s="186"/>
      <c r="M2526" s="186"/>
      <c r="N2526" s="187"/>
      <c r="O2526" s="191"/>
      <c r="P2526" s="492" t="s">
        <v>2550</v>
      </c>
      <c r="Q2526" s="218"/>
      <c r="R2526" s="219">
        <f t="shared" si="991"/>
        <v>0</v>
      </c>
      <c r="S2526" s="219">
        <f t="shared" si="992"/>
        <v>7</v>
      </c>
      <c r="T2526" s="195"/>
      <c r="U2526" s="196">
        <v>2</v>
      </c>
      <c r="V2526" s="89">
        <f t="shared" si="987"/>
        <v>0</v>
      </c>
      <c r="W2526" s="220" t="s">
        <v>2638</v>
      </c>
      <c r="X2526" s="221" t="s">
        <v>2645</v>
      </c>
      <c r="Y2526" s="222" t="s">
        <v>2646</v>
      </c>
      <c r="Z2526" s="199"/>
      <c r="AA2526" s="218"/>
      <c r="AB2526" s="223">
        <v>0</v>
      </c>
      <c r="AC2526" s="224" t="s">
        <v>146</v>
      </c>
      <c r="AD2526" s="225">
        <f t="shared" si="993"/>
        <v>39</v>
      </c>
      <c r="AE2526" s="226">
        <f>CEILING(AD2526+AD2526*'[1]Nastavení cen'!$J$17,1)</f>
        <v>57</v>
      </c>
      <c r="AF2526" s="226">
        <f t="shared" si="994"/>
        <v>0</v>
      </c>
      <c r="AG2526" s="241">
        <f>CEILING(AX2526+(AX2526*'[1]Nastavení cen'!$G$17),1)</f>
        <v>28</v>
      </c>
      <c r="AH2526" s="242">
        <f>CEILING(AG2526*'[1]Nastavení cen'!$K$17,1)+AG2526</f>
        <v>37</v>
      </c>
      <c r="AI2526" s="242">
        <f t="shared" si="1011"/>
        <v>0</v>
      </c>
      <c r="AJ2526" s="228">
        <f t="shared" si="995"/>
        <v>94</v>
      </c>
      <c r="AK2526" s="218"/>
      <c r="AL2526" s="229">
        <f t="shared" si="996"/>
        <v>0</v>
      </c>
      <c r="AM2526" s="204"/>
      <c r="AN2526" s="230">
        <v>0.25</v>
      </c>
      <c r="AO2526" s="231">
        <f t="shared" si="1012"/>
        <v>0</v>
      </c>
      <c r="AP2526" s="232">
        <v>0.05</v>
      </c>
      <c r="AQ2526" s="233" t="s">
        <v>41</v>
      </c>
      <c r="AR2526" s="234">
        <f t="shared" si="1013"/>
        <v>0</v>
      </c>
      <c r="AS2526" s="235"/>
      <c r="AT2526" s="236"/>
      <c r="AU2526" s="237"/>
      <c r="AV2526" s="238">
        <v>6</v>
      </c>
      <c r="AW2526" s="239">
        <f>'[1]Nastavení cen'!$H$17</f>
        <v>390</v>
      </c>
      <c r="AX2526" s="240">
        <v>28</v>
      </c>
    </row>
    <row r="2527" spans="1:50" ht="17.25" hidden="1" customHeight="1" x14ac:dyDescent="0.3">
      <c r="A2527" s="213"/>
      <c r="B2527" s="214"/>
      <c r="C2527" s="215"/>
      <c r="D2527" s="186"/>
      <c r="E2527" s="184"/>
      <c r="F2527" s="185"/>
      <c r="G2527" s="186"/>
      <c r="H2527" s="186"/>
      <c r="I2527" s="187"/>
      <c r="J2527" s="188"/>
      <c r="K2527" s="216"/>
      <c r="L2527" s="186"/>
      <c r="M2527" s="186"/>
      <c r="N2527" s="187"/>
      <c r="O2527" s="191"/>
      <c r="P2527" s="492" t="s">
        <v>2550</v>
      </c>
      <c r="Q2527" s="218"/>
      <c r="R2527" s="219">
        <f t="shared" si="991"/>
        <v>0</v>
      </c>
      <c r="S2527" s="219">
        <f t="shared" si="992"/>
        <v>7</v>
      </c>
      <c r="T2527" s="195"/>
      <c r="U2527" s="196">
        <v>2</v>
      </c>
      <c r="V2527" s="89">
        <f t="shared" si="987"/>
        <v>0</v>
      </c>
      <c r="W2527" s="220" t="s">
        <v>2638</v>
      </c>
      <c r="X2527" s="221" t="s">
        <v>2647</v>
      </c>
      <c r="Y2527" s="222" t="s">
        <v>2648</v>
      </c>
      <c r="Z2527" s="199"/>
      <c r="AA2527" s="218"/>
      <c r="AB2527" s="223">
        <v>0</v>
      </c>
      <c r="AC2527" s="224" t="s">
        <v>146</v>
      </c>
      <c r="AD2527" s="225">
        <f t="shared" si="993"/>
        <v>39</v>
      </c>
      <c r="AE2527" s="226">
        <f>CEILING(AD2527+AD2527*'[1]Nastavení cen'!$J$17,1)</f>
        <v>57</v>
      </c>
      <c r="AF2527" s="226">
        <f t="shared" si="994"/>
        <v>0</v>
      </c>
      <c r="AG2527" s="241">
        <f>CEILING(AX2527+(AX2527*'[1]Nastavení cen'!$G$17),1)</f>
        <v>40</v>
      </c>
      <c r="AH2527" s="242">
        <f>CEILING(AG2527*'[1]Nastavení cen'!$K$17,1)+AG2527</f>
        <v>52</v>
      </c>
      <c r="AI2527" s="242">
        <f t="shared" si="1011"/>
        <v>0</v>
      </c>
      <c r="AJ2527" s="228">
        <f t="shared" si="995"/>
        <v>109</v>
      </c>
      <c r="AK2527" s="218"/>
      <c r="AL2527" s="229">
        <f t="shared" si="996"/>
        <v>0</v>
      </c>
      <c r="AM2527" s="204"/>
      <c r="AN2527" s="230">
        <v>0.35</v>
      </c>
      <c r="AO2527" s="231">
        <f t="shared" si="1012"/>
        <v>0</v>
      </c>
      <c r="AP2527" s="232">
        <v>0.05</v>
      </c>
      <c r="AQ2527" s="233" t="s">
        <v>41</v>
      </c>
      <c r="AR2527" s="234">
        <f t="shared" si="1013"/>
        <v>0</v>
      </c>
      <c r="AS2527" s="235"/>
      <c r="AT2527" s="236"/>
      <c r="AU2527" s="237"/>
      <c r="AV2527" s="238">
        <v>6</v>
      </c>
      <c r="AW2527" s="239">
        <f>'[1]Nastavení cen'!$H$17</f>
        <v>390</v>
      </c>
      <c r="AX2527" s="240">
        <v>40</v>
      </c>
    </row>
    <row r="2528" spans="1:50" ht="17.25" hidden="1" customHeight="1" x14ac:dyDescent="0.3">
      <c r="A2528" s="213"/>
      <c r="B2528" s="214"/>
      <c r="C2528" s="215"/>
      <c r="D2528" s="186"/>
      <c r="E2528" s="184"/>
      <c r="F2528" s="185"/>
      <c r="G2528" s="186"/>
      <c r="H2528" s="186"/>
      <c r="I2528" s="187"/>
      <c r="J2528" s="188"/>
      <c r="K2528" s="216"/>
      <c r="L2528" s="186"/>
      <c r="M2528" s="186"/>
      <c r="N2528" s="187"/>
      <c r="O2528" s="191"/>
      <c r="P2528" s="492" t="s">
        <v>2550</v>
      </c>
      <c r="Q2528" s="218"/>
      <c r="R2528" s="219">
        <f t="shared" si="991"/>
        <v>0</v>
      </c>
      <c r="S2528" s="219">
        <f t="shared" si="992"/>
        <v>7</v>
      </c>
      <c r="T2528" s="195"/>
      <c r="U2528" s="196">
        <v>2</v>
      </c>
      <c r="V2528" s="89">
        <f t="shared" si="987"/>
        <v>0</v>
      </c>
      <c r="W2528" s="220" t="s">
        <v>2638</v>
      </c>
      <c r="X2528" s="221" t="s">
        <v>2649</v>
      </c>
      <c r="Y2528" s="222" t="s">
        <v>2650</v>
      </c>
      <c r="Z2528" s="199"/>
      <c r="AA2528" s="218"/>
      <c r="AB2528" s="223">
        <v>0</v>
      </c>
      <c r="AC2528" s="224" t="s">
        <v>146</v>
      </c>
      <c r="AD2528" s="225">
        <f t="shared" si="993"/>
        <v>52</v>
      </c>
      <c r="AE2528" s="226">
        <f>CEILING(AD2528+AD2528*'[1]Nastavení cen'!$J$17,1)</f>
        <v>76</v>
      </c>
      <c r="AF2528" s="226">
        <f t="shared" si="994"/>
        <v>0</v>
      </c>
      <c r="AG2528" s="241">
        <f>CEILING(AX2528+(AX2528*'[1]Nastavení cen'!$G$17),1)</f>
        <v>65</v>
      </c>
      <c r="AH2528" s="242">
        <f>CEILING(AG2528*'[1]Nastavení cen'!$K$17,1)+AG2528</f>
        <v>85</v>
      </c>
      <c r="AI2528" s="242">
        <f t="shared" si="1011"/>
        <v>0</v>
      </c>
      <c r="AJ2528" s="228">
        <f t="shared" si="995"/>
        <v>161</v>
      </c>
      <c r="AK2528" s="218"/>
      <c r="AL2528" s="229">
        <f t="shared" si="996"/>
        <v>0</v>
      </c>
      <c r="AM2528" s="204"/>
      <c r="AN2528" s="230">
        <v>0.4</v>
      </c>
      <c r="AO2528" s="231">
        <f t="shared" si="1012"/>
        <v>0</v>
      </c>
      <c r="AP2528" s="232">
        <v>0.05</v>
      </c>
      <c r="AQ2528" s="233" t="s">
        <v>41</v>
      </c>
      <c r="AR2528" s="234">
        <f t="shared" si="1013"/>
        <v>0</v>
      </c>
      <c r="AS2528" s="235"/>
      <c r="AT2528" s="236"/>
      <c r="AU2528" s="237"/>
      <c r="AV2528" s="238">
        <v>8</v>
      </c>
      <c r="AW2528" s="239">
        <f>'[1]Nastavení cen'!$H$17</f>
        <v>390</v>
      </c>
      <c r="AX2528" s="240">
        <v>65</v>
      </c>
    </row>
    <row r="2529" spans="1:50" ht="17.25" hidden="1" customHeight="1" x14ac:dyDescent="0.3">
      <c r="A2529" s="213"/>
      <c r="B2529" s="214"/>
      <c r="C2529" s="215"/>
      <c r="D2529" s="186"/>
      <c r="E2529" s="184"/>
      <c r="F2529" s="185"/>
      <c r="G2529" s="186"/>
      <c r="H2529" s="186"/>
      <c r="I2529" s="187"/>
      <c r="J2529" s="188"/>
      <c r="K2529" s="216"/>
      <c r="L2529" s="186"/>
      <c r="M2529" s="186"/>
      <c r="N2529" s="187"/>
      <c r="O2529" s="191"/>
      <c r="P2529" s="492" t="s">
        <v>2550</v>
      </c>
      <c r="Q2529" s="218"/>
      <c r="R2529" s="219">
        <f t="shared" si="991"/>
        <v>0</v>
      </c>
      <c r="S2529" s="219">
        <f t="shared" si="992"/>
        <v>7</v>
      </c>
      <c r="T2529" s="195"/>
      <c r="U2529" s="196">
        <v>2</v>
      </c>
      <c r="V2529" s="89">
        <f t="shared" si="987"/>
        <v>0</v>
      </c>
      <c r="W2529" s="220" t="s">
        <v>2638</v>
      </c>
      <c r="X2529" s="221" t="s">
        <v>2651</v>
      </c>
      <c r="Y2529" s="222" t="s">
        <v>2652</v>
      </c>
      <c r="Z2529" s="199"/>
      <c r="AA2529" s="218"/>
      <c r="AB2529" s="223">
        <v>0</v>
      </c>
      <c r="AC2529" s="224" t="s">
        <v>146</v>
      </c>
      <c r="AD2529" s="225">
        <f t="shared" si="993"/>
        <v>59</v>
      </c>
      <c r="AE2529" s="226">
        <f>CEILING(AD2529+AD2529*'[1]Nastavení cen'!$J$17,1)</f>
        <v>87</v>
      </c>
      <c r="AF2529" s="226">
        <f t="shared" si="994"/>
        <v>0</v>
      </c>
      <c r="AG2529" s="241">
        <f>CEILING(AX2529+(AX2529*'[1]Nastavení cen'!$G$17),1)</f>
        <v>89</v>
      </c>
      <c r="AH2529" s="242">
        <f>CEILING(AG2529*'[1]Nastavení cen'!$K$17,1)+AG2529</f>
        <v>116</v>
      </c>
      <c r="AI2529" s="242">
        <f t="shared" si="1011"/>
        <v>0</v>
      </c>
      <c r="AJ2529" s="228">
        <f t="shared" si="995"/>
        <v>203</v>
      </c>
      <c r="AK2529" s="218"/>
      <c r="AL2529" s="229">
        <f t="shared" si="996"/>
        <v>0</v>
      </c>
      <c r="AM2529" s="204"/>
      <c r="AN2529" s="230">
        <v>0.4</v>
      </c>
      <c r="AO2529" s="231">
        <f t="shared" si="1012"/>
        <v>0</v>
      </c>
      <c r="AP2529" s="232">
        <v>0.05</v>
      </c>
      <c r="AQ2529" s="233" t="s">
        <v>41</v>
      </c>
      <c r="AR2529" s="234">
        <f t="shared" si="1013"/>
        <v>0</v>
      </c>
      <c r="AS2529" s="235"/>
      <c r="AT2529" s="236"/>
      <c r="AU2529" s="237"/>
      <c r="AV2529" s="238">
        <v>9</v>
      </c>
      <c r="AW2529" s="239">
        <f>'[1]Nastavení cen'!$H$17</f>
        <v>390</v>
      </c>
      <c r="AX2529" s="240">
        <v>89</v>
      </c>
    </row>
    <row r="2530" spans="1:50" ht="17.25" hidden="1" customHeight="1" x14ac:dyDescent="0.3">
      <c r="A2530" s="213"/>
      <c r="B2530" s="214"/>
      <c r="C2530" s="215"/>
      <c r="D2530" s="186"/>
      <c r="E2530" s="184"/>
      <c r="F2530" s="185"/>
      <c r="G2530" s="186"/>
      <c r="H2530" s="186"/>
      <c r="I2530" s="187"/>
      <c r="J2530" s="188"/>
      <c r="K2530" s="216"/>
      <c r="L2530" s="186"/>
      <c r="M2530" s="186"/>
      <c r="N2530" s="187"/>
      <c r="O2530" s="191"/>
      <c r="P2530" s="492" t="s">
        <v>2550</v>
      </c>
      <c r="Q2530" s="218"/>
      <c r="R2530" s="219">
        <f t="shared" si="991"/>
        <v>0</v>
      </c>
      <c r="S2530" s="219">
        <f t="shared" si="992"/>
        <v>7</v>
      </c>
      <c r="T2530" s="195"/>
      <c r="U2530" s="196">
        <v>1</v>
      </c>
      <c r="V2530" s="89">
        <f t="shared" si="987"/>
        <v>0</v>
      </c>
      <c r="W2530" s="220" t="s">
        <v>2638</v>
      </c>
      <c r="X2530" s="221" t="s">
        <v>2653</v>
      </c>
      <c r="Y2530" s="222" t="s">
        <v>2654</v>
      </c>
      <c r="Z2530" s="199"/>
      <c r="AA2530" s="218"/>
      <c r="AB2530" s="223">
        <v>0</v>
      </c>
      <c r="AC2530" s="224" t="s">
        <v>146</v>
      </c>
      <c r="AD2530" s="225">
        <f t="shared" si="993"/>
        <v>52</v>
      </c>
      <c r="AE2530" s="226">
        <f>CEILING(AD2530+AD2530*'[1]Nastavení cen'!$J$17,1)</f>
        <v>76</v>
      </c>
      <c r="AF2530" s="226">
        <f t="shared" si="994"/>
        <v>0</v>
      </c>
      <c r="AG2530" s="241">
        <f>CEILING(AX2530+(AX2530*'[1]Nastavení cen'!$G$17),1)</f>
        <v>95</v>
      </c>
      <c r="AH2530" s="242">
        <f>CEILING(AG2530*'[1]Nastavení cen'!$K$17,1)+AG2530</f>
        <v>124</v>
      </c>
      <c r="AI2530" s="242">
        <f t="shared" si="1011"/>
        <v>0</v>
      </c>
      <c r="AJ2530" s="228">
        <f t="shared" si="995"/>
        <v>200</v>
      </c>
      <c r="AK2530" s="218"/>
      <c r="AL2530" s="229">
        <f t="shared" si="996"/>
        <v>0</v>
      </c>
      <c r="AM2530" s="204"/>
      <c r="AN2530" s="230">
        <v>0.4</v>
      </c>
      <c r="AO2530" s="231">
        <f t="shared" si="1012"/>
        <v>0</v>
      </c>
      <c r="AP2530" s="232">
        <v>0.05</v>
      </c>
      <c r="AQ2530" s="233" t="s">
        <v>41</v>
      </c>
      <c r="AR2530" s="234">
        <f t="shared" si="1013"/>
        <v>0</v>
      </c>
      <c r="AS2530" s="235"/>
      <c r="AT2530" s="236"/>
      <c r="AU2530" s="237"/>
      <c r="AV2530" s="238">
        <v>8</v>
      </c>
      <c r="AW2530" s="239">
        <f>'[1]Nastavení cen'!$H$17</f>
        <v>390</v>
      </c>
      <c r="AX2530" s="240">
        <v>95</v>
      </c>
    </row>
    <row r="2531" spans="1:50" ht="17.25" hidden="1" customHeight="1" x14ac:dyDescent="0.3">
      <c r="A2531" s="213"/>
      <c r="B2531" s="214"/>
      <c r="C2531" s="215"/>
      <c r="D2531" s="186"/>
      <c r="E2531" s="184"/>
      <c r="F2531" s="185"/>
      <c r="G2531" s="186"/>
      <c r="H2531" s="186"/>
      <c r="I2531" s="187"/>
      <c r="J2531" s="188"/>
      <c r="K2531" s="216"/>
      <c r="L2531" s="186"/>
      <c r="M2531" s="186"/>
      <c r="N2531" s="187"/>
      <c r="O2531" s="191"/>
      <c r="P2531" s="492" t="s">
        <v>2550</v>
      </c>
      <c r="Q2531" s="218"/>
      <c r="R2531" s="219">
        <f t="shared" si="991"/>
        <v>0</v>
      </c>
      <c r="S2531" s="219">
        <f t="shared" si="992"/>
        <v>7</v>
      </c>
      <c r="T2531" s="195"/>
      <c r="U2531" s="196">
        <v>2</v>
      </c>
      <c r="V2531" s="89">
        <f t="shared" si="987"/>
        <v>0</v>
      </c>
      <c r="W2531" s="220" t="s">
        <v>2638</v>
      </c>
      <c r="X2531" s="221" t="s">
        <v>2655</v>
      </c>
      <c r="Y2531" s="222" t="s">
        <v>2656</v>
      </c>
      <c r="Z2531" s="199"/>
      <c r="AA2531" s="218"/>
      <c r="AB2531" s="223">
        <v>0</v>
      </c>
      <c r="AC2531" s="224" t="s">
        <v>146</v>
      </c>
      <c r="AD2531" s="225">
        <f t="shared" si="993"/>
        <v>59</v>
      </c>
      <c r="AE2531" s="226">
        <f>CEILING(AD2531+AD2531*'[1]Nastavení cen'!$J$17,1)</f>
        <v>87</v>
      </c>
      <c r="AF2531" s="226">
        <f t="shared" si="994"/>
        <v>0</v>
      </c>
      <c r="AG2531" s="241">
        <f>CEILING(AX2531+(AX2531*'[1]Nastavení cen'!$G$17),1)</f>
        <v>120</v>
      </c>
      <c r="AH2531" s="242">
        <f>CEILING(AG2531*'[1]Nastavení cen'!$K$17,1)+AG2531</f>
        <v>156</v>
      </c>
      <c r="AI2531" s="242">
        <f t="shared" si="1011"/>
        <v>0</v>
      </c>
      <c r="AJ2531" s="228">
        <f t="shared" si="995"/>
        <v>243</v>
      </c>
      <c r="AK2531" s="218"/>
      <c r="AL2531" s="229">
        <f t="shared" si="996"/>
        <v>0</v>
      </c>
      <c r="AM2531" s="204"/>
      <c r="AN2531" s="230">
        <v>0.7</v>
      </c>
      <c r="AO2531" s="231">
        <f t="shared" si="1012"/>
        <v>0</v>
      </c>
      <c r="AP2531" s="232">
        <v>0.05</v>
      </c>
      <c r="AQ2531" s="233" t="s">
        <v>41</v>
      </c>
      <c r="AR2531" s="234">
        <f t="shared" si="1013"/>
        <v>0</v>
      </c>
      <c r="AS2531" s="235"/>
      <c r="AT2531" s="236"/>
      <c r="AU2531" s="237"/>
      <c r="AV2531" s="238">
        <v>9</v>
      </c>
      <c r="AW2531" s="239">
        <f>'[1]Nastavení cen'!$H$17</f>
        <v>390</v>
      </c>
      <c r="AX2531" s="240">
        <v>120</v>
      </c>
    </row>
    <row r="2532" spans="1:50" ht="17.25" hidden="1" customHeight="1" x14ac:dyDescent="0.3">
      <c r="A2532" s="213"/>
      <c r="B2532" s="214"/>
      <c r="C2532" s="215"/>
      <c r="D2532" s="186"/>
      <c r="E2532" s="184"/>
      <c r="F2532" s="185"/>
      <c r="G2532" s="186"/>
      <c r="H2532" s="186"/>
      <c r="I2532" s="187"/>
      <c r="J2532" s="188"/>
      <c r="K2532" s="216"/>
      <c r="L2532" s="186"/>
      <c r="M2532" s="186"/>
      <c r="N2532" s="187"/>
      <c r="O2532" s="191"/>
      <c r="P2532" s="492" t="s">
        <v>2550</v>
      </c>
      <c r="Q2532" s="218"/>
      <c r="R2532" s="219">
        <f t="shared" si="991"/>
        <v>0</v>
      </c>
      <c r="S2532" s="219">
        <f t="shared" si="992"/>
        <v>7</v>
      </c>
      <c r="T2532" s="195"/>
      <c r="U2532" s="196">
        <v>5</v>
      </c>
      <c r="V2532" s="89">
        <f t="shared" si="987"/>
        <v>0</v>
      </c>
      <c r="W2532" s="220" t="s">
        <v>2638</v>
      </c>
      <c r="X2532" s="221" t="s">
        <v>2639</v>
      </c>
      <c r="Y2532" s="222" t="s">
        <v>2657</v>
      </c>
      <c r="Z2532" s="199"/>
      <c r="AA2532" s="218"/>
      <c r="AB2532" s="223">
        <v>0</v>
      </c>
      <c r="AC2532" s="224" t="s">
        <v>146</v>
      </c>
      <c r="AD2532" s="225">
        <f t="shared" si="993"/>
        <v>33</v>
      </c>
      <c r="AE2532" s="226">
        <f>CEILING(AD2532+AD2532*'[1]Nastavení cen'!$J$17,1)</f>
        <v>49</v>
      </c>
      <c r="AF2532" s="226">
        <f t="shared" si="994"/>
        <v>0</v>
      </c>
      <c r="AG2532" s="227">
        <f>CEILING(AX2532+(AX2532*'[1]Nastavení cen'!$G$17),1)</f>
        <v>18</v>
      </c>
      <c r="AH2532" s="227">
        <f>CEILING(AG2532*'[1]Nastavení cen'!$K$17,1)+AG2532</f>
        <v>24</v>
      </c>
      <c r="AI2532" s="227">
        <f t="shared" si="1011"/>
        <v>0</v>
      </c>
      <c r="AJ2532" s="228">
        <f t="shared" si="995"/>
        <v>73</v>
      </c>
      <c r="AK2532" s="218"/>
      <c r="AL2532" s="229">
        <f t="shared" si="996"/>
        <v>0</v>
      </c>
      <c r="AM2532" s="204"/>
      <c r="AN2532" s="230">
        <v>0.15</v>
      </c>
      <c r="AO2532" s="231">
        <f t="shared" si="1012"/>
        <v>0</v>
      </c>
      <c r="AP2532" s="232">
        <v>0.05</v>
      </c>
      <c r="AQ2532" s="233" t="s">
        <v>41</v>
      </c>
      <c r="AR2532" s="234">
        <f t="shared" si="1013"/>
        <v>0</v>
      </c>
      <c r="AS2532" s="235"/>
      <c r="AT2532" s="236"/>
      <c r="AU2532" s="237"/>
      <c r="AV2532" s="238">
        <v>5</v>
      </c>
      <c r="AW2532" s="239">
        <f>'[1]Nastavení cen'!$H$17</f>
        <v>390</v>
      </c>
      <c r="AX2532" s="240">
        <v>18</v>
      </c>
    </row>
    <row r="2533" spans="1:50" ht="17.25" hidden="1" customHeight="1" x14ac:dyDescent="0.3">
      <c r="A2533" s="213"/>
      <c r="B2533" s="214"/>
      <c r="C2533" s="215"/>
      <c r="D2533" s="186"/>
      <c r="E2533" s="184"/>
      <c r="F2533" s="185"/>
      <c r="G2533" s="186"/>
      <c r="H2533" s="186"/>
      <c r="I2533" s="187"/>
      <c r="J2533" s="188"/>
      <c r="K2533" s="216"/>
      <c r="L2533" s="186"/>
      <c r="M2533" s="186"/>
      <c r="N2533" s="187"/>
      <c r="O2533" s="191"/>
      <c r="P2533" s="492" t="s">
        <v>2550</v>
      </c>
      <c r="Q2533" s="218"/>
      <c r="R2533" s="219">
        <f t="shared" si="991"/>
        <v>0</v>
      </c>
      <c r="S2533" s="219">
        <f t="shared" si="992"/>
        <v>7</v>
      </c>
      <c r="T2533" s="195"/>
      <c r="U2533" s="196">
        <v>5</v>
      </c>
      <c r="V2533" s="89">
        <f t="shared" si="987"/>
        <v>0</v>
      </c>
      <c r="W2533" s="220" t="s">
        <v>2638</v>
      </c>
      <c r="X2533" s="221" t="s">
        <v>2641</v>
      </c>
      <c r="Y2533" s="222" t="s">
        <v>2658</v>
      </c>
      <c r="Z2533" s="199"/>
      <c r="AA2533" s="218"/>
      <c r="AB2533" s="223">
        <v>0</v>
      </c>
      <c r="AC2533" s="224" t="s">
        <v>146</v>
      </c>
      <c r="AD2533" s="225">
        <f t="shared" si="993"/>
        <v>33</v>
      </c>
      <c r="AE2533" s="226">
        <f>CEILING(AD2533+AD2533*'[1]Nastavení cen'!$J$17,1)</f>
        <v>49</v>
      </c>
      <c r="AF2533" s="226">
        <f t="shared" si="994"/>
        <v>0</v>
      </c>
      <c r="AG2533" s="227">
        <f>CEILING(AX2533+(AX2533*'[1]Nastavení cen'!$G$17),1)</f>
        <v>18</v>
      </c>
      <c r="AH2533" s="227">
        <f>CEILING(AG2533*'[1]Nastavení cen'!$K$17,1)+AG2533</f>
        <v>24</v>
      </c>
      <c r="AI2533" s="227">
        <f t="shared" si="1011"/>
        <v>0</v>
      </c>
      <c r="AJ2533" s="228">
        <f t="shared" si="995"/>
        <v>73</v>
      </c>
      <c r="AK2533" s="218"/>
      <c r="AL2533" s="229">
        <f t="shared" si="996"/>
        <v>0</v>
      </c>
      <c r="AM2533" s="204"/>
      <c r="AN2533" s="230">
        <v>0.15</v>
      </c>
      <c r="AO2533" s="231">
        <f t="shared" si="1012"/>
        <v>0</v>
      </c>
      <c r="AP2533" s="232">
        <v>0.05</v>
      </c>
      <c r="AQ2533" s="233" t="s">
        <v>41</v>
      </c>
      <c r="AR2533" s="234">
        <f t="shared" si="1013"/>
        <v>0</v>
      </c>
      <c r="AS2533" s="235"/>
      <c r="AT2533" s="236"/>
      <c r="AU2533" s="237"/>
      <c r="AV2533" s="238">
        <v>5</v>
      </c>
      <c r="AW2533" s="239">
        <f>'[1]Nastavení cen'!$H$17</f>
        <v>390</v>
      </c>
      <c r="AX2533" s="240">
        <v>18</v>
      </c>
    </row>
    <row r="2534" spans="1:50" ht="17.25" hidden="1" customHeight="1" x14ac:dyDescent="0.3">
      <c r="A2534" s="213"/>
      <c r="B2534" s="214"/>
      <c r="C2534" s="215"/>
      <c r="D2534" s="186"/>
      <c r="E2534" s="184"/>
      <c r="F2534" s="185"/>
      <c r="G2534" s="186"/>
      <c r="H2534" s="186"/>
      <c r="I2534" s="187"/>
      <c r="J2534" s="188"/>
      <c r="K2534" s="216"/>
      <c r="L2534" s="186"/>
      <c r="M2534" s="186"/>
      <c r="N2534" s="187"/>
      <c r="O2534" s="191"/>
      <c r="P2534" s="492" t="s">
        <v>2550</v>
      </c>
      <c r="Q2534" s="218"/>
      <c r="R2534" s="219">
        <f t="shared" si="991"/>
        <v>0</v>
      </c>
      <c r="S2534" s="219">
        <f t="shared" si="992"/>
        <v>7</v>
      </c>
      <c r="T2534" s="195"/>
      <c r="U2534" s="196">
        <v>5</v>
      </c>
      <c r="V2534" s="89">
        <f t="shared" si="987"/>
        <v>0</v>
      </c>
      <c r="W2534" s="220" t="s">
        <v>2638</v>
      </c>
      <c r="X2534" s="221" t="s">
        <v>2643</v>
      </c>
      <c r="Y2534" s="222" t="s">
        <v>2659</v>
      </c>
      <c r="Z2534" s="199"/>
      <c r="AA2534" s="218"/>
      <c r="AB2534" s="223">
        <v>0</v>
      </c>
      <c r="AC2534" s="224" t="s">
        <v>146</v>
      </c>
      <c r="AD2534" s="225">
        <f t="shared" si="993"/>
        <v>33</v>
      </c>
      <c r="AE2534" s="226">
        <f>CEILING(AD2534+AD2534*'[1]Nastavení cen'!$J$17,1)</f>
        <v>49</v>
      </c>
      <c r="AF2534" s="226">
        <f t="shared" si="994"/>
        <v>0</v>
      </c>
      <c r="AG2534" s="227">
        <f>CEILING(AX2534+(AX2534*'[1]Nastavení cen'!$G$17),1)</f>
        <v>22</v>
      </c>
      <c r="AH2534" s="227">
        <f>CEILING(AG2534*'[1]Nastavení cen'!$K$17,1)+AG2534</f>
        <v>29</v>
      </c>
      <c r="AI2534" s="227">
        <f t="shared" si="1011"/>
        <v>0</v>
      </c>
      <c r="AJ2534" s="228">
        <f t="shared" si="995"/>
        <v>78</v>
      </c>
      <c r="AK2534" s="218"/>
      <c r="AL2534" s="229">
        <f t="shared" si="996"/>
        <v>0</v>
      </c>
      <c r="AM2534" s="204"/>
      <c r="AN2534" s="230">
        <v>0.25</v>
      </c>
      <c r="AO2534" s="231">
        <f t="shared" si="1012"/>
        <v>0</v>
      </c>
      <c r="AP2534" s="232">
        <v>0.05</v>
      </c>
      <c r="AQ2534" s="233" t="s">
        <v>41</v>
      </c>
      <c r="AR2534" s="234">
        <f t="shared" si="1013"/>
        <v>0</v>
      </c>
      <c r="AS2534" s="235"/>
      <c r="AT2534" s="236"/>
      <c r="AU2534" s="237"/>
      <c r="AV2534" s="238">
        <v>5</v>
      </c>
      <c r="AW2534" s="239">
        <f>'[1]Nastavení cen'!$H$17</f>
        <v>390</v>
      </c>
      <c r="AX2534" s="240">
        <v>22</v>
      </c>
    </row>
    <row r="2535" spans="1:50" ht="17.25" hidden="1" customHeight="1" x14ac:dyDescent="0.3">
      <c r="A2535" s="213"/>
      <c r="B2535" s="214"/>
      <c r="C2535" s="215"/>
      <c r="D2535" s="186"/>
      <c r="E2535" s="184"/>
      <c r="F2535" s="185"/>
      <c r="G2535" s="186"/>
      <c r="H2535" s="186"/>
      <c r="I2535" s="187"/>
      <c r="J2535" s="188"/>
      <c r="K2535" s="216"/>
      <c r="L2535" s="186"/>
      <c r="M2535" s="186"/>
      <c r="N2535" s="187"/>
      <c r="O2535" s="191"/>
      <c r="P2535" s="492" t="s">
        <v>2550</v>
      </c>
      <c r="Q2535" s="218"/>
      <c r="R2535" s="219">
        <f t="shared" si="991"/>
        <v>0</v>
      </c>
      <c r="S2535" s="219">
        <f t="shared" si="992"/>
        <v>7</v>
      </c>
      <c r="T2535" s="195"/>
      <c r="U2535" s="196">
        <v>5</v>
      </c>
      <c r="V2535" s="89">
        <f t="shared" si="987"/>
        <v>0</v>
      </c>
      <c r="W2535" s="220" t="s">
        <v>2638</v>
      </c>
      <c r="X2535" s="221" t="s">
        <v>2645</v>
      </c>
      <c r="Y2535" s="222" t="s">
        <v>2660</v>
      </c>
      <c r="Z2535" s="199"/>
      <c r="AA2535" s="218"/>
      <c r="AB2535" s="223">
        <v>0</v>
      </c>
      <c r="AC2535" s="224" t="s">
        <v>146</v>
      </c>
      <c r="AD2535" s="225">
        <f t="shared" si="993"/>
        <v>39</v>
      </c>
      <c r="AE2535" s="226">
        <f>CEILING(AD2535+AD2535*'[1]Nastavení cen'!$J$17,1)</f>
        <v>57</v>
      </c>
      <c r="AF2535" s="226">
        <f t="shared" si="994"/>
        <v>0</v>
      </c>
      <c r="AG2535" s="227">
        <f>CEILING(AX2535+(AX2535*'[1]Nastavení cen'!$G$17),1)</f>
        <v>28</v>
      </c>
      <c r="AH2535" s="227">
        <f>CEILING(AG2535*'[1]Nastavení cen'!$K$17,1)+AG2535</f>
        <v>37</v>
      </c>
      <c r="AI2535" s="227">
        <f t="shared" si="1011"/>
        <v>0</v>
      </c>
      <c r="AJ2535" s="228">
        <f t="shared" si="995"/>
        <v>94</v>
      </c>
      <c r="AK2535" s="218"/>
      <c r="AL2535" s="229">
        <f t="shared" si="996"/>
        <v>0</v>
      </c>
      <c r="AM2535" s="204"/>
      <c r="AN2535" s="230">
        <v>0.25</v>
      </c>
      <c r="AO2535" s="231">
        <f t="shared" si="1012"/>
        <v>0</v>
      </c>
      <c r="AP2535" s="232">
        <v>0.05</v>
      </c>
      <c r="AQ2535" s="233" t="s">
        <v>41</v>
      </c>
      <c r="AR2535" s="234">
        <f t="shared" si="1013"/>
        <v>0</v>
      </c>
      <c r="AS2535" s="235"/>
      <c r="AT2535" s="236"/>
      <c r="AU2535" s="237"/>
      <c r="AV2535" s="238">
        <v>6</v>
      </c>
      <c r="AW2535" s="239">
        <f>'[1]Nastavení cen'!$H$17</f>
        <v>390</v>
      </c>
      <c r="AX2535" s="240">
        <v>28</v>
      </c>
    </row>
    <row r="2536" spans="1:50" ht="17.25" hidden="1" customHeight="1" x14ac:dyDescent="0.3">
      <c r="A2536" s="213"/>
      <c r="B2536" s="214"/>
      <c r="C2536" s="215"/>
      <c r="D2536" s="186"/>
      <c r="E2536" s="184"/>
      <c r="F2536" s="185"/>
      <c r="G2536" s="186"/>
      <c r="H2536" s="186"/>
      <c r="I2536" s="187"/>
      <c r="J2536" s="188"/>
      <c r="K2536" s="216"/>
      <c r="L2536" s="186"/>
      <c r="M2536" s="186"/>
      <c r="N2536" s="187"/>
      <c r="O2536" s="191"/>
      <c r="P2536" s="492" t="s">
        <v>2550</v>
      </c>
      <c r="Q2536" s="218"/>
      <c r="R2536" s="219">
        <f t="shared" si="991"/>
        <v>0</v>
      </c>
      <c r="S2536" s="219">
        <f t="shared" si="992"/>
        <v>7</v>
      </c>
      <c r="T2536" s="195"/>
      <c r="U2536" s="196">
        <v>5</v>
      </c>
      <c r="V2536" s="89">
        <f t="shared" si="987"/>
        <v>0</v>
      </c>
      <c r="W2536" s="220" t="s">
        <v>2638</v>
      </c>
      <c r="X2536" s="221" t="s">
        <v>2647</v>
      </c>
      <c r="Y2536" s="222" t="s">
        <v>2661</v>
      </c>
      <c r="Z2536" s="199"/>
      <c r="AA2536" s="218"/>
      <c r="AB2536" s="223">
        <v>0</v>
      </c>
      <c r="AC2536" s="224" t="s">
        <v>146</v>
      </c>
      <c r="AD2536" s="225">
        <f t="shared" si="993"/>
        <v>39</v>
      </c>
      <c r="AE2536" s="226">
        <f>CEILING(AD2536+AD2536*'[1]Nastavení cen'!$J$17,1)</f>
        <v>57</v>
      </c>
      <c r="AF2536" s="226">
        <f t="shared" si="994"/>
        <v>0</v>
      </c>
      <c r="AG2536" s="227">
        <f>CEILING(AX2536+(AX2536*'[1]Nastavení cen'!$G$17),1)</f>
        <v>40</v>
      </c>
      <c r="AH2536" s="227">
        <f>CEILING(AG2536*'[1]Nastavení cen'!$K$17,1)+AG2536</f>
        <v>52</v>
      </c>
      <c r="AI2536" s="227">
        <f t="shared" si="1011"/>
        <v>0</v>
      </c>
      <c r="AJ2536" s="228">
        <f t="shared" si="995"/>
        <v>109</v>
      </c>
      <c r="AK2536" s="218"/>
      <c r="AL2536" s="229">
        <f t="shared" si="996"/>
        <v>0</v>
      </c>
      <c r="AM2536" s="204"/>
      <c r="AN2536" s="230">
        <v>0.35</v>
      </c>
      <c r="AO2536" s="231">
        <f t="shared" si="1012"/>
        <v>0</v>
      </c>
      <c r="AP2536" s="232">
        <v>0.05</v>
      </c>
      <c r="AQ2536" s="233" t="s">
        <v>41</v>
      </c>
      <c r="AR2536" s="234">
        <f t="shared" si="1013"/>
        <v>0</v>
      </c>
      <c r="AS2536" s="235"/>
      <c r="AT2536" s="236"/>
      <c r="AU2536" s="237"/>
      <c r="AV2536" s="238">
        <v>6</v>
      </c>
      <c r="AW2536" s="239">
        <f>'[1]Nastavení cen'!$H$17</f>
        <v>390</v>
      </c>
      <c r="AX2536" s="240">
        <v>40</v>
      </c>
    </row>
    <row r="2537" spans="1:50" ht="17.25" hidden="1" customHeight="1" x14ac:dyDescent="0.3">
      <c r="A2537" s="213"/>
      <c r="B2537" s="214"/>
      <c r="C2537" s="215"/>
      <c r="D2537" s="186"/>
      <c r="E2537" s="184"/>
      <c r="F2537" s="185"/>
      <c r="G2537" s="186"/>
      <c r="H2537" s="186"/>
      <c r="I2537" s="187"/>
      <c r="J2537" s="188"/>
      <c r="K2537" s="216"/>
      <c r="L2537" s="186"/>
      <c r="M2537" s="186"/>
      <c r="N2537" s="187"/>
      <c r="O2537" s="191"/>
      <c r="P2537" s="492" t="s">
        <v>2550</v>
      </c>
      <c r="Q2537" s="218"/>
      <c r="R2537" s="219">
        <f t="shared" si="991"/>
        <v>0</v>
      </c>
      <c r="S2537" s="219">
        <f t="shared" si="992"/>
        <v>7</v>
      </c>
      <c r="T2537" s="195"/>
      <c r="U2537" s="196">
        <v>5</v>
      </c>
      <c r="V2537" s="89">
        <f t="shared" si="987"/>
        <v>0</v>
      </c>
      <c r="W2537" s="220" t="s">
        <v>2638</v>
      </c>
      <c r="X2537" s="221" t="s">
        <v>2649</v>
      </c>
      <c r="Y2537" s="222" t="s">
        <v>2662</v>
      </c>
      <c r="Z2537" s="199"/>
      <c r="AA2537" s="218"/>
      <c r="AB2537" s="223">
        <v>0</v>
      </c>
      <c r="AC2537" s="224" t="s">
        <v>146</v>
      </c>
      <c r="AD2537" s="225">
        <f t="shared" si="993"/>
        <v>52</v>
      </c>
      <c r="AE2537" s="226">
        <f>CEILING(AD2537+AD2537*'[1]Nastavení cen'!$J$17,1)</f>
        <v>76</v>
      </c>
      <c r="AF2537" s="226">
        <f t="shared" si="994"/>
        <v>0</v>
      </c>
      <c r="AG2537" s="227">
        <f>CEILING(AX2537+(AX2537*'[1]Nastavení cen'!$G$17),1)</f>
        <v>65</v>
      </c>
      <c r="AH2537" s="227">
        <f>CEILING(AG2537*'[1]Nastavení cen'!$K$17,1)+AG2537</f>
        <v>85</v>
      </c>
      <c r="AI2537" s="227">
        <f t="shared" si="1011"/>
        <v>0</v>
      </c>
      <c r="AJ2537" s="228">
        <f t="shared" si="995"/>
        <v>161</v>
      </c>
      <c r="AK2537" s="218"/>
      <c r="AL2537" s="229">
        <f t="shared" si="996"/>
        <v>0</v>
      </c>
      <c r="AM2537" s="204"/>
      <c r="AN2537" s="230">
        <v>0.4</v>
      </c>
      <c r="AO2537" s="231">
        <f t="shared" si="1012"/>
        <v>0</v>
      </c>
      <c r="AP2537" s="232">
        <v>0.05</v>
      </c>
      <c r="AQ2537" s="233" t="s">
        <v>41</v>
      </c>
      <c r="AR2537" s="234">
        <f t="shared" si="1013"/>
        <v>0</v>
      </c>
      <c r="AS2537" s="235"/>
      <c r="AT2537" s="236"/>
      <c r="AU2537" s="237"/>
      <c r="AV2537" s="238">
        <v>8</v>
      </c>
      <c r="AW2537" s="239">
        <f>'[1]Nastavení cen'!$H$17</f>
        <v>390</v>
      </c>
      <c r="AX2537" s="240">
        <v>65</v>
      </c>
    </row>
    <row r="2538" spans="1:50" ht="17.25" hidden="1" customHeight="1" x14ac:dyDescent="0.3">
      <c r="A2538" s="213"/>
      <c r="B2538" s="214"/>
      <c r="C2538" s="215"/>
      <c r="D2538" s="186"/>
      <c r="E2538" s="184"/>
      <c r="F2538" s="185"/>
      <c r="G2538" s="186"/>
      <c r="H2538" s="186"/>
      <c r="I2538" s="187"/>
      <c r="J2538" s="188"/>
      <c r="K2538" s="216"/>
      <c r="L2538" s="186"/>
      <c r="M2538" s="186"/>
      <c r="N2538" s="187"/>
      <c r="O2538" s="191"/>
      <c r="P2538" s="492" t="s">
        <v>2550</v>
      </c>
      <c r="Q2538" s="218"/>
      <c r="R2538" s="219">
        <f t="shared" si="991"/>
        <v>0</v>
      </c>
      <c r="S2538" s="219">
        <f t="shared" si="992"/>
        <v>7</v>
      </c>
      <c r="T2538" s="195"/>
      <c r="U2538" s="196">
        <v>5</v>
      </c>
      <c r="V2538" s="89">
        <f t="shared" si="987"/>
        <v>0</v>
      </c>
      <c r="W2538" s="220" t="s">
        <v>2638</v>
      </c>
      <c r="X2538" s="221" t="s">
        <v>2651</v>
      </c>
      <c r="Y2538" s="222" t="s">
        <v>2663</v>
      </c>
      <c r="Z2538" s="199"/>
      <c r="AA2538" s="218"/>
      <c r="AB2538" s="223">
        <v>0</v>
      </c>
      <c r="AC2538" s="224" t="s">
        <v>146</v>
      </c>
      <c r="AD2538" s="225">
        <f t="shared" si="993"/>
        <v>59</v>
      </c>
      <c r="AE2538" s="226">
        <f>CEILING(AD2538+AD2538*'[1]Nastavení cen'!$J$17,1)</f>
        <v>87</v>
      </c>
      <c r="AF2538" s="226">
        <f t="shared" si="994"/>
        <v>0</v>
      </c>
      <c r="AG2538" s="227">
        <f>CEILING(AX2538+(AX2538*'[1]Nastavení cen'!$G$17),1)</f>
        <v>89</v>
      </c>
      <c r="AH2538" s="227">
        <f>CEILING(AG2538*'[1]Nastavení cen'!$K$17,1)+AG2538</f>
        <v>116</v>
      </c>
      <c r="AI2538" s="227">
        <f t="shared" si="1011"/>
        <v>0</v>
      </c>
      <c r="AJ2538" s="228">
        <f t="shared" si="995"/>
        <v>203</v>
      </c>
      <c r="AK2538" s="218"/>
      <c r="AL2538" s="229">
        <f t="shared" si="996"/>
        <v>0</v>
      </c>
      <c r="AM2538" s="204"/>
      <c r="AN2538" s="230">
        <v>0.4</v>
      </c>
      <c r="AO2538" s="231">
        <f t="shared" si="1012"/>
        <v>0</v>
      </c>
      <c r="AP2538" s="232">
        <v>0.05</v>
      </c>
      <c r="AQ2538" s="233" t="s">
        <v>41</v>
      </c>
      <c r="AR2538" s="234">
        <f t="shared" si="1013"/>
        <v>0</v>
      </c>
      <c r="AS2538" s="235"/>
      <c r="AT2538" s="236"/>
      <c r="AU2538" s="237"/>
      <c r="AV2538" s="238">
        <v>9</v>
      </c>
      <c r="AW2538" s="239">
        <f>'[1]Nastavení cen'!$H$17</f>
        <v>390</v>
      </c>
      <c r="AX2538" s="240">
        <v>89</v>
      </c>
    </row>
    <row r="2539" spans="1:50" ht="17.25" hidden="1" customHeight="1" x14ac:dyDescent="0.3">
      <c r="A2539" s="213"/>
      <c r="B2539" s="214"/>
      <c r="C2539" s="215"/>
      <c r="D2539" s="186"/>
      <c r="E2539" s="184"/>
      <c r="F2539" s="185"/>
      <c r="G2539" s="186"/>
      <c r="H2539" s="186"/>
      <c r="I2539" s="187"/>
      <c r="J2539" s="188"/>
      <c r="K2539" s="216"/>
      <c r="L2539" s="186"/>
      <c r="M2539" s="186"/>
      <c r="N2539" s="187"/>
      <c r="O2539" s="191"/>
      <c r="P2539" s="492" t="s">
        <v>2550</v>
      </c>
      <c r="Q2539" s="218"/>
      <c r="R2539" s="219">
        <f t="shared" si="991"/>
        <v>0</v>
      </c>
      <c r="S2539" s="219">
        <f t="shared" si="992"/>
        <v>7</v>
      </c>
      <c r="T2539" s="195"/>
      <c r="U2539" s="196">
        <v>5</v>
      </c>
      <c r="V2539" s="89">
        <f t="shared" si="987"/>
        <v>0</v>
      </c>
      <c r="W2539" s="220" t="s">
        <v>2638</v>
      </c>
      <c r="X2539" s="221" t="s">
        <v>2653</v>
      </c>
      <c r="Y2539" s="222" t="s">
        <v>2664</v>
      </c>
      <c r="Z2539" s="199"/>
      <c r="AA2539" s="218"/>
      <c r="AB2539" s="223">
        <v>0</v>
      </c>
      <c r="AC2539" s="224" t="s">
        <v>146</v>
      </c>
      <c r="AD2539" s="225">
        <f t="shared" si="993"/>
        <v>52</v>
      </c>
      <c r="AE2539" s="226">
        <f>CEILING(AD2539+AD2539*'[1]Nastavení cen'!$J$17,1)</f>
        <v>76</v>
      </c>
      <c r="AF2539" s="226">
        <f t="shared" si="994"/>
        <v>0</v>
      </c>
      <c r="AG2539" s="227">
        <f>CEILING(AX2539+(AX2539*'[1]Nastavení cen'!$G$17),1)</f>
        <v>95</v>
      </c>
      <c r="AH2539" s="227">
        <f>CEILING(AG2539*'[1]Nastavení cen'!$K$17,1)+AG2539</f>
        <v>124</v>
      </c>
      <c r="AI2539" s="227">
        <f t="shared" si="1011"/>
        <v>0</v>
      </c>
      <c r="AJ2539" s="228">
        <f t="shared" si="995"/>
        <v>200</v>
      </c>
      <c r="AK2539" s="218"/>
      <c r="AL2539" s="229">
        <f t="shared" si="996"/>
        <v>0</v>
      </c>
      <c r="AM2539" s="204"/>
      <c r="AN2539" s="230">
        <v>0.4</v>
      </c>
      <c r="AO2539" s="231">
        <f t="shared" si="1012"/>
        <v>0</v>
      </c>
      <c r="AP2539" s="232">
        <v>0.05</v>
      </c>
      <c r="AQ2539" s="233" t="s">
        <v>41</v>
      </c>
      <c r="AR2539" s="234">
        <f t="shared" si="1013"/>
        <v>0</v>
      </c>
      <c r="AS2539" s="235"/>
      <c r="AT2539" s="236"/>
      <c r="AU2539" s="237"/>
      <c r="AV2539" s="238">
        <v>8</v>
      </c>
      <c r="AW2539" s="239">
        <f>'[1]Nastavení cen'!$H$17</f>
        <v>390</v>
      </c>
      <c r="AX2539" s="240">
        <v>95</v>
      </c>
    </row>
    <row r="2540" spans="1:50" ht="17.25" hidden="1" customHeight="1" x14ac:dyDescent="0.3">
      <c r="A2540" s="213"/>
      <c r="B2540" s="214"/>
      <c r="C2540" s="215"/>
      <c r="D2540" s="186"/>
      <c r="E2540" s="184"/>
      <c r="F2540" s="185"/>
      <c r="G2540" s="186"/>
      <c r="H2540" s="186"/>
      <c r="I2540" s="187"/>
      <c r="J2540" s="188"/>
      <c r="K2540" s="216"/>
      <c r="L2540" s="186"/>
      <c r="M2540" s="186"/>
      <c r="N2540" s="187"/>
      <c r="O2540" s="191"/>
      <c r="P2540" s="492" t="s">
        <v>2550</v>
      </c>
      <c r="Q2540" s="218"/>
      <c r="R2540" s="219">
        <f t="shared" si="991"/>
        <v>0</v>
      </c>
      <c r="S2540" s="219">
        <f t="shared" si="992"/>
        <v>7</v>
      </c>
      <c r="T2540" s="195"/>
      <c r="U2540" s="196">
        <v>5</v>
      </c>
      <c r="V2540" s="89">
        <f t="shared" si="987"/>
        <v>0</v>
      </c>
      <c r="W2540" s="220" t="s">
        <v>2638</v>
      </c>
      <c r="X2540" s="221" t="s">
        <v>2655</v>
      </c>
      <c r="Y2540" s="222" t="s">
        <v>2665</v>
      </c>
      <c r="Z2540" s="199"/>
      <c r="AA2540" s="218"/>
      <c r="AB2540" s="223">
        <v>0</v>
      </c>
      <c r="AC2540" s="224" t="s">
        <v>146</v>
      </c>
      <c r="AD2540" s="225">
        <f t="shared" si="993"/>
        <v>59</v>
      </c>
      <c r="AE2540" s="226">
        <f>CEILING(AD2540+AD2540*'[1]Nastavení cen'!$J$17,1)</f>
        <v>87</v>
      </c>
      <c r="AF2540" s="226">
        <f t="shared" si="994"/>
        <v>0</v>
      </c>
      <c r="AG2540" s="227">
        <f>CEILING(AX2540+(AX2540*'[1]Nastavení cen'!$G$17),1)</f>
        <v>120</v>
      </c>
      <c r="AH2540" s="227">
        <f>CEILING(AG2540*'[1]Nastavení cen'!$K$17,1)+AG2540</f>
        <v>156</v>
      </c>
      <c r="AI2540" s="227">
        <f t="shared" si="1011"/>
        <v>0</v>
      </c>
      <c r="AJ2540" s="228">
        <f t="shared" si="995"/>
        <v>243</v>
      </c>
      <c r="AK2540" s="218"/>
      <c r="AL2540" s="229">
        <f t="shared" si="996"/>
        <v>0</v>
      </c>
      <c r="AM2540" s="204"/>
      <c r="AN2540" s="230">
        <v>0.7</v>
      </c>
      <c r="AO2540" s="231">
        <f t="shared" si="1012"/>
        <v>0</v>
      </c>
      <c r="AP2540" s="232">
        <v>0.05</v>
      </c>
      <c r="AQ2540" s="233" t="s">
        <v>41</v>
      </c>
      <c r="AR2540" s="234">
        <f t="shared" si="1013"/>
        <v>0</v>
      </c>
      <c r="AS2540" s="235"/>
      <c r="AT2540" s="236"/>
      <c r="AU2540" s="237"/>
      <c r="AV2540" s="238">
        <v>9</v>
      </c>
      <c r="AW2540" s="239">
        <f>'[1]Nastavení cen'!$H$17</f>
        <v>390</v>
      </c>
      <c r="AX2540" s="240">
        <v>120</v>
      </c>
    </row>
    <row r="2541" spans="1:50" ht="17.25" hidden="1" customHeight="1" x14ac:dyDescent="0.3">
      <c r="A2541" s="213"/>
      <c r="B2541" s="214"/>
      <c r="C2541" s="215"/>
      <c r="D2541" s="186"/>
      <c r="E2541" s="184"/>
      <c r="F2541" s="185"/>
      <c r="G2541" s="186"/>
      <c r="H2541" s="186"/>
      <c r="I2541" s="187"/>
      <c r="J2541" s="188"/>
      <c r="K2541" s="216"/>
      <c r="L2541" s="186"/>
      <c r="M2541" s="186"/>
      <c r="N2541" s="187"/>
      <c r="O2541" s="191"/>
      <c r="P2541" s="492" t="s">
        <v>2550</v>
      </c>
      <c r="Q2541" s="218"/>
      <c r="R2541" s="219">
        <f t="shared" si="991"/>
        <v>0</v>
      </c>
      <c r="S2541" s="219">
        <f t="shared" si="992"/>
        <v>7</v>
      </c>
      <c r="T2541" s="195"/>
      <c r="U2541" s="196">
        <v>5</v>
      </c>
      <c r="V2541" s="89">
        <f t="shared" si="987"/>
        <v>0</v>
      </c>
      <c r="W2541" s="220" t="s">
        <v>2638</v>
      </c>
      <c r="X2541" s="221" t="s">
        <v>2666</v>
      </c>
      <c r="Y2541" s="222" t="s">
        <v>2667</v>
      </c>
      <c r="Z2541" s="199"/>
      <c r="AA2541" s="218"/>
      <c r="AB2541" s="223">
        <v>0</v>
      </c>
      <c r="AC2541" s="224" t="s">
        <v>146</v>
      </c>
      <c r="AD2541" s="225">
        <f t="shared" si="993"/>
        <v>111</v>
      </c>
      <c r="AE2541" s="226">
        <f>CEILING(AD2541+AD2541*'[1]Nastavení cen'!$J$17,1)</f>
        <v>163</v>
      </c>
      <c r="AF2541" s="226">
        <f t="shared" si="994"/>
        <v>0</v>
      </c>
      <c r="AG2541" s="227">
        <f>CEILING(AX2541+(AX2541*'[1]Nastavení cen'!$G$17),1)</f>
        <v>400</v>
      </c>
      <c r="AH2541" s="227">
        <f>CEILING(AG2541*'[1]Nastavení cen'!$K$17,1)+AG2541</f>
        <v>520</v>
      </c>
      <c r="AI2541" s="227">
        <f t="shared" si="1011"/>
        <v>0</v>
      </c>
      <c r="AJ2541" s="228">
        <f t="shared" si="995"/>
        <v>683</v>
      </c>
      <c r="AK2541" s="218"/>
      <c r="AL2541" s="229">
        <f t="shared" si="996"/>
        <v>0</v>
      </c>
      <c r="AM2541" s="204"/>
      <c r="AN2541" s="230">
        <v>1.9</v>
      </c>
      <c r="AO2541" s="231">
        <f t="shared" si="1012"/>
        <v>0</v>
      </c>
      <c r="AP2541" s="232">
        <v>0.05</v>
      </c>
      <c r="AQ2541" s="233" t="s">
        <v>41</v>
      </c>
      <c r="AR2541" s="234">
        <f t="shared" si="1013"/>
        <v>0</v>
      </c>
      <c r="AS2541" s="235"/>
      <c r="AT2541" s="236"/>
      <c r="AU2541" s="237"/>
      <c r="AV2541" s="238">
        <v>17</v>
      </c>
      <c r="AW2541" s="239">
        <f>'[1]Nastavení cen'!$H$17</f>
        <v>390</v>
      </c>
      <c r="AX2541" s="240">
        <v>400</v>
      </c>
    </row>
    <row r="2542" spans="1:50" ht="17.25" hidden="1" customHeight="1" x14ac:dyDescent="0.3">
      <c r="A2542" s="213"/>
      <c r="B2542" s="214"/>
      <c r="C2542" s="215"/>
      <c r="D2542" s="186"/>
      <c r="E2542" s="184"/>
      <c r="F2542" s="185"/>
      <c r="G2542" s="186"/>
      <c r="H2542" s="186"/>
      <c r="I2542" s="187"/>
      <c r="J2542" s="188"/>
      <c r="K2542" s="216"/>
      <c r="L2542" s="186"/>
      <c r="M2542" s="186"/>
      <c r="N2542" s="187"/>
      <c r="O2542" s="191"/>
      <c r="P2542" s="492" t="s">
        <v>2550</v>
      </c>
      <c r="Q2542" s="218"/>
      <c r="R2542" s="219">
        <f t="shared" si="991"/>
        <v>0</v>
      </c>
      <c r="S2542" s="219">
        <f t="shared" si="992"/>
        <v>7</v>
      </c>
      <c r="T2542" s="195"/>
      <c r="U2542" s="196">
        <v>5</v>
      </c>
      <c r="V2542" s="89">
        <f t="shared" si="987"/>
        <v>0</v>
      </c>
      <c r="W2542" s="220" t="s">
        <v>2638</v>
      </c>
      <c r="X2542" s="221" t="s">
        <v>2668</v>
      </c>
      <c r="Y2542" s="222" t="s">
        <v>2669</v>
      </c>
      <c r="Z2542" s="199"/>
      <c r="AA2542" s="218"/>
      <c r="AB2542" s="223">
        <v>0</v>
      </c>
      <c r="AC2542" s="224" t="s">
        <v>146</v>
      </c>
      <c r="AD2542" s="225">
        <f t="shared" si="993"/>
        <v>221</v>
      </c>
      <c r="AE2542" s="226">
        <f>CEILING(AD2542+AD2542*'[1]Nastavení cen'!$J$17,1)</f>
        <v>323</v>
      </c>
      <c r="AF2542" s="226">
        <f t="shared" si="994"/>
        <v>0</v>
      </c>
      <c r="AG2542" s="227">
        <f>CEILING(AX2542+(AX2542*'[1]Nastavení cen'!$G$17),1)</f>
        <v>1300</v>
      </c>
      <c r="AH2542" s="227">
        <f>CEILING(AG2542*'[1]Nastavení cen'!$K$17,1)+AG2542</f>
        <v>1690</v>
      </c>
      <c r="AI2542" s="227">
        <f t="shared" si="1011"/>
        <v>0</v>
      </c>
      <c r="AJ2542" s="228">
        <f t="shared" si="995"/>
        <v>2013</v>
      </c>
      <c r="AK2542" s="218"/>
      <c r="AL2542" s="229">
        <f t="shared" si="996"/>
        <v>0</v>
      </c>
      <c r="AM2542" s="204"/>
      <c r="AN2542" s="230">
        <v>4.2</v>
      </c>
      <c r="AO2542" s="231">
        <f t="shared" si="1012"/>
        <v>0</v>
      </c>
      <c r="AP2542" s="232">
        <v>0.05</v>
      </c>
      <c r="AQ2542" s="233" t="s">
        <v>41</v>
      </c>
      <c r="AR2542" s="234">
        <f t="shared" si="1013"/>
        <v>0</v>
      </c>
      <c r="AS2542" s="235"/>
      <c r="AT2542" s="236"/>
      <c r="AU2542" s="237"/>
      <c r="AV2542" s="238">
        <v>34</v>
      </c>
      <c r="AW2542" s="239">
        <f>'[1]Nastavení cen'!$H$17</f>
        <v>390</v>
      </c>
      <c r="AX2542" s="240">
        <v>1300</v>
      </c>
    </row>
    <row r="2543" spans="1:50" ht="25.05" customHeight="1" x14ac:dyDescent="0.3">
      <c r="A2543" s="213"/>
      <c r="B2543" s="214"/>
      <c r="C2543" s="215"/>
      <c r="D2543" s="186"/>
      <c r="E2543" s="184"/>
      <c r="F2543" s="185"/>
      <c r="G2543" s="186"/>
      <c r="H2543" s="186"/>
      <c r="I2543" s="187"/>
      <c r="J2543" s="188"/>
      <c r="K2543" s="216"/>
      <c r="L2543" s="186"/>
      <c r="M2543" s="186"/>
      <c r="N2543" s="187"/>
      <c r="O2543" s="191"/>
      <c r="P2543" s="492" t="s">
        <v>2550</v>
      </c>
      <c r="Q2543" s="218"/>
      <c r="R2543" s="219">
        <f t="shared" si="991"/>
        <v>0</v>
      </c>
      <c r="S2543" s="219">
        <f t="shared" si="992"/>
        <v>7</v>
      </c>
      <c r="T2543" s="195">
        <v>67</v>
      </c>
      <c r="U2543" s="196">
        <v>1</v>
      </c>
      <c r="V2543" s="89">
        <f t="shared" si="987"/>
        <v>0</v>
      </c>
      <c r="W2543" s="220" t="s">
        <v>2638</v>
      </c>
      <c r="X2543" s="221" t="s">
        <v>2670</v>
      </c>
      <c r="Y2543" s="222" t="s">
        <v>2671</v>
      </c>
      <c r="Z2543" s="199"/>
      <c r="AA2543" s="218"/>
      <c r="AB2543" s="223">
        <v>12</v>
      </c>
      <c r="AC2543" s="224" t="s">
        <v>146</v>
      </c>
      <c r="AD2543" s="225">
        <f t="shared" si="993"/>
        <v>26</v>
      </c>
      <c r="AE2543" s="226"/>
      <c r="AF2543" s="226">
        <f t="shared" si="994"/>
        <v>0</v>
      </c>
      <c r="AG2543" s="241">
        <f>CEILING(AX2543+(AX2543*'[1]Nastavení cen'!$G$17),1)</f>
        <v>13</v>
      </c>
      <c r="AH2543" s="242"/>
      <c r="AI2543" s="242">
        <f t="shared" si="1011"/>
        <v>0</v>
      </c>
      <c r="AJ2543" s="228">
        <f t="shared" si="995"/>
        <v>0</v>
      </c>
      <c r="AK2543" s="218"/>
      <c r="AL2543" s="229">
        <f t="shared" si="996"/>
        <v>0</v>
      </c>
      <c r="AM2543" s="204"/>
      <c r="AN2543" s="230">
        <v>0.1</v>
      </c>
      <c r="AO2543" s="231">
        <f t="shared" si="1012"/>
        <v>1.2000000000000002</v>
      </c>
      <c r="AP2543" s="232">
        <v>0.05</v>
      </c>
      <c r="AQ2543" s="233" t="s">
        <v>41</v>
      </c>
      <c r="AR2543" s="234">
        <f t="shared" si="1013"/>
        <v>6.0000000000000012E-2</v>
      </c>
      <c r="AS2543" s="235"/>
      <c r="AT2543" s="236"/>
      <c r="AU2543" s="237"/>
      <c r="AV2543" s="238">
        <v>4</v>
      </c>
      <c r="AW2543" s="239">
        <f>'[1]Nastavení cen'!$H$17</f>
        <v>390</v>
      </c>
      <c r="AX2543" s="240">
        <v>13</v>
      </c>
    </row>
    <row r="2544" spans="1:50" ht="17.25" hidden="1" customHeight="1" x14ac:dyDescent="0.3">
      <c r="A2544" s="213"/>
      <c r="B2544" s="214"/>
      <c r="C2544" s="215"/>
      <c r="D2544" s="186"/>
      <c r="E2544" s="184"/>
      <c r="F2544" s="185"/>
      <c r="G2544" s="186"/>
      <c r="H2544" s="186"/>
      <c r="I2544" s="187"/>
      <c r="J2544" s="188"/>
      <c r="K2544" s="216"/>
      <c r="L2544" s="186"/>
      <c r="M2544" s="186"/>
      <c r="N2544" s="187"/>
      <c r="O2544" s="191"/>
      <c r="P2544" s="492" t="s">
        <v>2550</v>
      </c>
      <c r="Q2544" s="218"/>
      <c r="R2544" s="219">
        <f t="shared" si="991"/>
        <v>0</v>
      </c>
      <c r="S2544" s="219">
        <f t="shared" si="992"/>
        <v>7</v>
      </c>
      <c r="T2544" s="195"/>
      <c r="U2544" s="196">
        <v>2</v>
      </c>
      <c r="V2544" s="89">
        <f t="shared" si="987"/>
        <v>0</v>
      </c>
      <c r="W2544" s="220" t="s">
        <v>2638</v>
      </c>
      <c r="X2544" s="221" t="s">
        <v>2670</v>
      </c>
      <c r="Y2544" s="222" t="s">
        <v>2672</v>
      </c>
      <c r="Z2544" s="199"/>
      <c r="AA2544" s="218"/>
      <c r="AB2544" s="223">
        <v>0</v>
      </c>
      <c r="AC2544" s="224" t="s">
        <v>146</v>
      </c>
      <c r="AD2544" s="225">
        <f t="shared" si="993"/>
        <v>26</v>
      </c>
      <c r="AE2544" s="226">
        <f>CEILING(AD2544+AD2544*'[1]Nastavení cen'!$J$17,1)</f>
        <v>38</v>
      </c>
      <c r="AF2544" s="226">
        <f t="shared" si="994"/>
        <v>0</v>
      </c>
      <c r="AG2544" s="241">
        <f>CEILING(AX2544+(AX2544*'[1]Nastavení cen'!$G$17),1)</f>
        <v>15</v>
      </c>
      <c r="AH2544" s="242">
        <f>CEILING(AG2544*'[1]Nastavení cen'!$K$17,1)+AG2544</f>
        <v>20</v>
      </c>
      <c r="AI2544" s="242">
        <f t="shared" si="1011"/>
        <v>0</v>
      </c>
      <c r="AJ2544" s="228">
        <f t="shared" si="995"/>
        <v>58</v>
      </c>
      <c r="AK2544" s="218"/>
      <c r="AL2544" s="229">
        <f t="shared" si="996"/>
        <v>0</v>
      </c>
      <c r="AM2544" s="204"/>
      <c r="AN2544" s="230">
        <v>0.2</v>
      </c>
      <c r="AO2544" s="231">
        <f t="shared" si="1012"/>
        <v>0</v>
      </c>
      <c r="AP2544" s="232">
        <v>0.05</v>
      </c>
      <c r="AQ2544" s="233" t="s">
        <v>41</v>
      </c>
      <c r="AR2544" s="234">
        <f t="shared" si="1013"/>
        <v>0</v>
      </c>
      <c r="AS2544" s="235"/>
      <c r="AT2544" s="236"/>
      <c r="AU2544" s="237"/>
      <c r="AV2544" s="238">
        <v>4</v>
      </c>
      <c r="AW2544" s="239">
        <f>'[1]Nastavení cen'!$H$17</f>
        <v>390</v>
      </c>
      <c r="AX2544" s="240">
        <v>15</v>
      </c>
    </row>
    <row r="2545" spans="1:50" ht="17.25" hidden="1" customHeight="1" x14ac:dyDescent="0.3">
      <c r="A2545" s="213"/>
      <c r="B2545" s="214"/>
      <c r="C2545" s="215"/>
      <c r="D2545" s="186"/>
      <c r="E2545" s="184"/>
      <c r="F2545" s="185"/>
      <c r="G2545" s="186"/>
      <c r="H2545" s="186"/>
      <c r="I2545" s="187"/>
      <c r="J2545" s="188"/>
      <c r="K2545" s="216"/>
      <c r="L2545" s="186"/>
      <c r="M2545" s="186"/>
      <c r="N2545" s="187"/>
      <c r="O2545" s="191"/>
      <c r="P2545" s="492" t="s">
        <v>2550</v>
      </c>
      <c r="Q2545" s="218"/>
      <c r="R2545" s="219">
        <f t="shared" si="991"/>
        <v>0</v>
      </c>
      <c r="S2545" s="219">
        <f t="shared" si="992"/>
        <v>7</v>
      </c>
      <c r="T2545" s="195"/>
      <c r="U2545" s="196">
        <v>5</v>
      </c>
      <c r="V2545" s="89">
        <f t="shared" si="987"/>
        <v>0</v>
      </c>
      <c r="W2545" s="220" t="s">
        <v>2638</v>
      </c>
      <c r="X2545" s="221" t="s">
        <v>2673</v>
      </c>
      <c r="Y2545" s="222" t="s">
        <v>2674</v>
      </c>
      <c r="Z2545" s="199"/>
      <c r="AA2545" s="218"/>
      <c r="AB2545" s="223">
        <v>0</v>
      </c>
      <c r="AC2545" s="224" t="s">
        <v>146</v>
      </c>
      <c r="AD2545" s="225">
        <f t="shared" si="993"/>
        <v>26</v>
      </c>
      <c r="AE2545" s="226">
        <f>CEILING(AD2545+AD2545*'[1]Nastavení cen'!$J$17,1)</f>
        <v>38</v>
      </c>
      <c r="AF2545" s="226">
        <f t="shared" si="994"/>
        <v>0</v>
      </c>
      <c r="AG2545" s="227">
        <f>CEILING(AX2545+(AX2545*'[1]Nastavení cen'!$G$17),1)</f>
        <v>7</v>
      </c>
      <c r="AH2545" s="227">
        <f>CEILING(AG2545*'[1]Nastavení cen'!$K$17,1)+AG2545</f>
        <v>10</v>
      </c>
      <c r="AI2545" s="227">
        <f t="shared" si="1011"/>
        <v>0</v>
      </c>
      <c r="AJ2545" s="228">
        <f t="shared" si="995"/>
        <v>48</v>
      </c>
      <c r="AK2545" s="218"/>
      <c r="AL2545" s="229">
        <f t="shared" si="996"/>
        <v>0</v>
      </c>
      <c r="AM2545" s="204"/>
      <c r="AN2545" s="230">
        <v>0.08</v>
      </c>
      <c r="AO2545" s="231">
        <f t="shared" si="1012"/>
        <v>0</v>
      </c>
      <c r="AP2545" s="232">
        <v>0.05</v>
      </c>
      <c r="AQ2545" s="233" t="s">
        <v>41</v>
      </c>
      <c r="AR2545" s="234">
        <f t="shared" si="1013"/>
        <v>0</v>
      </c>
      <c r="AS2545" s="235"/>
      <c r="AT2545" s="236"/>
      <c r="AU2545" s="237"/>
      <c r="AV2545" s="238">
        <v>4</v>
      </c>
      <c r="AW2545" s="239">
        <f>'[1]Nastavení cen'!$H$17</f>
        <v>390</v>
      </c>
      <c r="AX2545" s="240">
        <v>7</v>
      </c>
    </row>
    <row r="2546" spans="1:50" ht="17.25" hidden="1" customHeight="1" x14ac:dyDescent="0.3">
      <c r="A2546" s="213"/>
      <c r="B2546" s="214"/>
      <c r="C2546" s="215"/>
      <c r="D2546" s="186"/>
      <c r="E2546" s="184"/>
      <c r="F2546" s="185"/>
      <c r="G2546" s="186"/>
      <c r="H2546" s="186"/>
      <c r="I2546" s="187"/>
      <c r="J2546" s="188"/>
      <c r="K2546" s="216"/>
      <c r="L2546" s="186"/>
      <c r="M2546" s="186"/>
      <c r="N2546" s="187"/>
      <c r="O2546" s="191"/>
      <c r="P2546" s="492" t="s">
        <v>2550</v>
      </c>
      <c r="Q2546" s="218"/>
      <c r="R2546" s="219">
        <f t="shared" si="991"/>
        <v>0</v>
      </c>
      <c r="S2546" s="219">
        <f t="shared" si="992"/>
        <v>7</v>
      </c>
      <c r="T2546" s="195"/>
      <c r="U2546" s="196">
        <v>1</v>
      </c>
      <c r="V2546" s="89">
        <f t="shared" si="987"/>
        <v>0</v>
      </c>
      <c r="W2546" s="220" t="s">
        <v>2638</v>
      </c>
      <c r="X2546" s="221" t="s">
        <v>2673</v>
      </c>
      <c r="Y2546" s="222" t="s">
        <v>2675</v>
      </c>
      <c r="Z2546" s="199"/>
      <c r="AA2546" s="218"/>
      <c r="AB2546" s="223">
        <v>0</v>
      </c>
      <c r="AC2546" s="224" t="s">
        <v>146</v>
      </c>
      <c r="AD2546" s="225">
        <f t="shared" si="993"/>
        <v>26</v>
      </c>
      <c r="AE2546" s="226">
        <f>CEILING(AD2546+AD2546*'[1]Nastavení cen'!$J$17,1)</f>
        <v>38</v>
      </c>
      <c r="AF2546" s="226">
        <f t="shared" si="994"/>
        <v>0</v>
      </c>
      <c r="AG2546" s="241">
        <f>CEILING(AX2546+(AX2546*'[1]Nastavení cen'!$G$17),1)</f>
        <v>6</v>
      </c>
      <c r="AH2546" s="242">
        <f>CEILING(AG2546*'[1]Nastavení cen'!$K$17,1)+AG2546</f>
        <v>8</v>
      </c>
      <c r="AI2546" s="242">
        <f t="shared" si="1011"/>
        <v>0</v>
      </c>
      <c r="AJ2546" s="228">
        <f t="shared" si="995"/>
        <v>46</v>
      </c>
      <c r="AK2546" s="218"/>
      <c r="AL2546" s="229">
        <f t="shared" si="996"/>
        <v>0</v>
      </c>
      <c r="AM2546" s="204"/>
      <c r="AN2546" s="230">
        <v>0.08</v>
      </c>
      <c r="AO2546" s="231">
        <f t="shared" si="1012"/>
        <v>0</v>
      </c>
      <c r="AP2546" s="232">
        <v>0.05</v>
      </c>
      <c r="AQ2546" s="233" t="s">
        <v>41</v>
      </c>
      <c r="AR2546" s="234">
        <f t="shared" si="1013"/>
        <v>0</v>
      </c>
      <c r="AS2546" s="235"/>
      <c r="AT2546" s="236"/>
      <c r="AU2546" s="237"/>
      <c r="AV2546" s="238">
        <v>4</v>
      </c>
      <c r="AW2546" s="239">
        <f>'[1]Nastavení cen'!$H$17</f>
        <v>390</v>
      </c>
      <c r="AX2546" s="240">
        <v>6</v>
      </c>
    </row>
    <row r="2547" spans="1:50" ht="17.25" hidden="1" customHeight="1" x14ac:dyDescent="0.3">
      <c r="A2547" s="213"/>
      <c r="B2547" s="214"/>
      <c r="C2547" s="215"/>
      <c r="D2547" s="186"/>
      <c r="E2547" s="184"/>
      <c r="F2547" s="185"/>
      <c r="G2547" s="186"/>
      <c r="H2547" s="186"/>
      <c r="I2547" s="187"/>
      <c r="J2547" s="188"/>
      <c r="K2547" s="216"/>
      <c r="L2547" s="186"/>
      <c r="M2547" s="186"/>
      <c r="N2547" s="187"/>
      <c r="O2547" s="191"/>
      <c r="P2547" s="492" t="s">
        <v>2550</v>
      </c>
      <c r="Q2547" s="218"/>
      <c r="R2547" s="219">
        <f t="shared" si="991"/>
        <v>0</v>
      </c>
      <c r="S2547" s="219">
        <f t="shared" si="992"/>
        <v>7</v>
      </c>
      <c r="T2547" s="195"/>
      <c r="U2547" s="196">
        <v>1</v>
      </c>
      <c r="V2547" s="89">
        <f t="shared" si="987"/>
        <v>0</v>
      </c>
      <c r="W2547" s="220" t="s">
        <v>2638</v>
      </c>
      <c r="X2547" s="221" t="s">
        <v>2673</v>
      </c>
      <c r="Y2547" s="222" t="s">
        <v>2676</v>
      </c>
      <c r="Z2547" s="199"/>
      <c r="AA2547" s="218"/>
      <c r="AB2547" s="223">
        <v>0</v>
      </c>
      <c r="AC2547" s="224" t="s">
        <v>146</v>
      </c>
      <c r="AD2547" s="225">
        <f t="shared" si="993"/>
        <v>26</v>
      </c>
      <c r="AE2547" s="226">
        <f>CEILING(AD2547+AD2547*'[1]Nastavení cen'!$J$17,1)</f>
        <v>38</v>
      </c>
      <c r="AF2547" s="226">
        <f t="shared" si="994"/>
        <v>0</v>
      </c>
      <c r="AG2547" s="241">
        <f>CEILING(AX2547+(AX2547*'[1]Nastavení cen'!$G$17),1)</f>
        <v>6</v>
      </c>
      <c r="AH2547" s="242">
        <f>CEILING(AG2547*'[1]Nastavení cen'!$K$17,1)+AG2547</f>
        <v>8</v>
      </c>
      <c r="AI2547" s="242">
        <f t="shared" si="1011"/>
        <v>0</v>
      </c>
      <c r="AJ2547" s="228">
        <f t="shared" si="995"/>
        <v>46</v>
      </c>
      <c r="AK2547" s="218"/>
      <c r="AL2547" s="229">
        <f t="shared" si="996"/>
        <v>0</v>
      </c>
      <c r="AM2547" s="204"/>
      <c r="AN2547" s="230">
        <v>0.08</v>
      </c>
      <c r="AO2547" s="231">
        <f t="shared" si="1012"/>
        <v>0</v>
      </c>
      <c r="AP2547" s="232">
        <v>0.05</v>
      </c>
      <c r="AQ2547" s="233" t="s">
        <v>41</v>
      </c>
      <c r="AR2547" s="234">
        <f t="shared" si="1013"/>
        <v>0</v>
      </c>
      <c r="AS2547" s="235"/>
      <c r="AT2547" s="236"/>
      <c r="AU2547" s="237"/>
      <c r="AV2547" s="238">
        <v>4</v>
      </c>
      <c r="AW2547" s="239">
        <f>'[1]Nastavení cen'!$H$17</f>
        <v>390</v>
      </c>
      <c r="AX2547" s="240">
        <v>6</v>
      </c>
    </row>
    <row r="2548" spans="1:50" ht="17.25" hidden="1" customHeight="1" x14ac:dyDescent="0.3">
      <c r="A2548" s="213"/>
      <c r="B2548" s="214"/>
      <c r="C2548" s="215"/>
      <c r="D2548" s="186"/>
      <c r="E2548" s="184"/>
      <c r="F2548" s="185"/>
      <c r="G2548" s="186"/>
      <c r="H2548" s="186"/>
      <c r="I2548" s="187"/>
      <c r="J2548" s="188"/>
      <c r="K2548" s="216"/>
      <c r="L2548" s="186"/>
      <c r="M2548" s="186"/>
      <c r="N2548" s="187"/>
      <c r="O2548" s="191"/>
      <c r="P2548" s="492" t="s">
        <v>2550</v>
      </c>
      <c r="Q2548" s="218"/>
      <c r="R2548" s="219">
        <f t="shared" si="991"/>
        <v>0</v>
      </c>
      <c r="S2548" s="219">
        <f t="shared" si="992"/>
        <v>7</v>
      </c>
      <c r="T2548" s="195"/>
      <c r="U2548" s="196">
        <v>1</v>
      </c>
      <c r="V2548" s="89">
        <f t="shared" si="987"/>
        <v>0</v>
      </c>
      <c r="W2548" s="220" t="s">
        <v>2638</v>
      </c>
      <c r="X2548" s="221" t="s">
        <v>2673</v>
      </c>
      <c r="Y2548" s="222" t="s">
        <v>2677</v>
      </c>
      <c r="Z2548" s="199"/>
      <c r="AA2548" s="218"/>
      <c r="AB2548" s="223">
        <v>0</v>
      </c>
      <c r="AC2548" s="224" t="s">
        <v>146</v>
      </c>
      <c r="AD2548" s="225">
        <f t="shared" si="993"/>
        <v>26</v>
      </c>
      <c r="AE2548" s="226">
        <f>CEILING(AD2548+AD2548*'[1]Nastavení cen'!$J$17,1)</f>
        <v>38</v>
      </c>
      <c r="AF2548" s="226">
        <f t="shared" si="994"/>
        <v>0</v>
      </c>
      <c r="AG2548" s="241">
        <f>CEILING(AX2548+(AX2548*'[1]Nastavení cen'!$G$17),1)</f>
        <v>13</v>
      </c>
      <c r="AH2548" s="242">
        <f>CEILING(AG2548*'[1]Nastavení cen'!$K$17,1)+AG2548</f>
        <v>17</v>
      </c>
      <c r="AI2548" s="242">
        <f t="shared" si="1011"/>
        <v>0</v>
      </c>
      <c r="AJ2548" s="228">
        <f t="shared" si="995"/>
        <v>55</v>
      </c>
      <c r="AK2548" s="218"/>
      <c r="AL2548" s="229">
        <f t="shared" si="996"/>
        <v>0</v>
      </c>
      <c r="AM2548" s="204"/>
      <c r="AN2548" s="230">
        <v>0.08</v>
      </c>
      <c r="AO2548" s="231">
        <f t="shared" si="1012"/>
        <v>0</v>
      </c>
      <c r="AP2548" s="232">
        <v>0.05</v>
      </c>
      <c r="AQ2548" s="233" t="s">
        <v>41</v>
      </c>
      <c r="AR2548" s="234">
        <f t="shared" si="1013"/>
        <v>0</v>
      </c>
      <c r="AS2548" s="235"/>
      <c r="AT2548" s="236"/>
      <c r="AU2548" s="237"/>
      <c r="AV2548" s="238">
        <v>4</v>
      </c>
      <c r="AW2548" s="239">
        <f>'[1]Nastavení cen'!$H$17</f>
        <v>390</v>
      </c>
      <c r="AX2548" s="240">
        <v>13</v>
      </c>
    </row>
    <row r="2549" spans="1:50" ht="17.25" hidden="1" customHeight="1" x14ac:dyDescent="0.3">
      <c r="A2549" s="213"/>
      <c r="B2549" s="214"/>
      <c r="C2549" s="215"/>
      <c r="D2549" s="186"/>
      <c r="E2549" s="184"/>
      <c r="F2549" s="185"/>
      <c r="G2549" s="186"/>
      <c r="H2549" s="186"/>
      <c r="I2549" s="187"/>
      <c r="J2549" s="188"/>
      <c r="K2549" s="216"/>
      <c r="L2549" s="186"/>
      <c r="M2549" s="186"/>
      <c r="N2549" s="187"/>
      <c r="O2549" s="191"/>
      <c r="P2549" s="492" t="s">
        <v>2550</v>
      </c>
      <c r="Q2549" s="218"/>
      <c r="R2549" s="219">
        <f t="shared" si="991"/>
        <v>0</v>
      </c>
      <c r="S2549" s="219">
        <f t="shared" si="992"/>
        <v>7</v>
      </c>
      <c r="T2549" s="195"/>
      <c r="U2549" s="196">
        <v>1</v>
      </c>
      <c r="V2549" s="89">
        <f t="shared" si="987"/>
        <v>0</v>
      </c>
      <c r="W2549" s="220" t="s">
        <v>2638</v>
      </c>
      <c r="X2549" s="221" t="s">
        <v>2673</v>
      </c>
      <c r="Y2549" s="222" t="s">
        <v>2678</v>
      </c>
      <c r="Z2549" s="199"/>
      <c r="AA2549" s="218"/>
      <c r="AB2549" s="223">
        <v>0</v>
      </c>
      <c r="AC2549" s="224" t="s">
        <v>146</v>
      </c>
      <c r="AD2549" s="225">
        <f t="shared" si="993"/>
        <v>26</v>
      </c>
      <c r="AE2549" s="226">
        <f>CEILING(AD2549+AD2549*'[1]Nastavení cen'!$J$17,1)</f>
        <v>38</v>
      </c>
      <c r="AF2549" s="226">
        <f t="shared" si="994"/>
        <v>0</v>
      </c>
      <c r="AG2549" s="241">
        <f>CEILING(AX2549+(AX2549*'[1]Nastavení cen'!$G$17),1)</f>
        <v>44</v>
      </c>
      <c r="AH2549" s="242">
        <f>CEILING(AG2549*'[1]Nastavení cen'!$K$17,1)+AG2549</f>
        <v>58</v>
      </c>
      <c r="AI2549" s="242">
        <f t="shared" si="1011"/>
        <v>0</v>
      </c>
      <c r="AJ2549" s="228">
        <f t="shared" si="995"/>
        <v>96</v>
      </c>
      <c r="AK2549" s="218"/>
      <c r="AL2549" s="229">
        <f t="shared" si="996"/>
        <v>0</v>
      </c>
      <c r="AM2549" s="204"/>
      <c r="AN2549" s="230">
        <v>0.08</v>
      </c>
      <c r="AO2549" s="231">
        <f t="shared" si="1012"/>
        <v>0</v>
      </c>
      <c r="AP2549" s="232">
        <v>0.05</v>
      </c>
      <c r="AQ2549" s="233" t="s">
        <v>41</v>
      </c>
      <c r="AR2549" s="234">
        <f t="shared" si="1013"/>
        <v>0</v>
      </c>
      <c r="AS2549" s="235"/>
      <c r="AT2549" s="236"/>
      <c r="AU2549" s="237"/>
      <c r="AV2549" s="238">
        <v>4</v>
      </c>
      <c r="AW2549" s="239">
        <f>'[1]Nastavení cen'!$H$17</f>
        <v>390</v>
      </c>
      <c r="AX2549" s="240">
        <v>44</v>
      </c>
    </row>
    <row r="2550" spans="1:50" ht="17.25" hidden="1" customHeight="1" x14ac:dyDescent="0.3">
      <c r="A2550" s="213"/>
      <c r="B2550" s="214"/>
      <c r="C2550" s="215"/>
      <c r="D2550" s="186"/>
      <c r="E2550" s="184"/>
      <c r="F2550" s="185"/>
      <c r="G2550" s="186"/>
      <c r="H2550" s="186"/>
      <c r="I2550" s="187"/>
      <c r="J2550" s="188"/>
      <c r="K2550" s="216"/>
      <c r="L2550" s="186"/>
      <c r="M2550" s="186"/>
      <c r="N2550" s="187"/>
      <c r="O2550" s="191"/>
      <c r="P2550" s="492" t="s">
        <v>2550</v>
      </c>
      <c r="Q2550" s="218"/>
      <c r="R2550" s="219">
        <f t="shared" si="991"/>
        <v>0</v>
      </c>
      <c r="S2550" s="219">
        <f t="shared" si="992"/>
        <v>7</v>
      </c>
      <c r="T2550" s="195"/>
      <c r="U2550" s="196">
        <v>5</v>
      </c>
      <c r="V2550" s="89">
        <f t="shared" si="987"/>
        <v>0</v>
      </c>
      <c r="W2550" s="220" t="s">
        <v>2638</v>
      </c>
      <c r="X2550" s="221" t="s">
        <v>2679</v>
      </c>
      <c r="Y2550" s="222" t="s">
        <v>2680</v>
      </c>
      <c r="Z2550" s="199"/>
      <c r="AA2550" s="218"/>
      <c r="AB2550" s="223">
        <v>0</v>
      </c>
      <c r="AC2550" s="224" t="s">
        <v>146</v>
      </c>
      <c r="AD2550" s="225">
        <f t="shared" si="993"/>
        <v>26</v>
      </c>
      <c r="AE2550" s="226">
        <f>CEILING(AD2550+AD2550*'[1]Nastavení cen'!$J$17,1)</f>
        <v>38</v>
      </c>
      <c r="AF2550" s="226">
        <f t="shared" si="994"/>
        <v>0</v>
      </c>
      <c r="AG2550" s="227">
        <f>CEILING(AX2550+(AX2550*'[1]Nastavení cen'!$G$17),1)</f>
        <v>12</v>
      </c>
      <c r="AH2550" s="227">
        <f>CEILING(AG2550*'[1]Nastavení cen'!$K$17,1)+AG2550</f>
        <v>16</v>
      </c>
      <c r="AI2550" s="227">
        <f t="shared" si="1011"/>
        <v>0</v>
      </c>
      <c r="AJ2550" s="228">
        <f t="shared" si="995"/>
        <v>54</v>
      </c>
      <c r="AK2550" s="218"/>
      <c r="AL2550" s="229">
        <f t="shared" si="996"/>
        <v>0</v>
      </c>
      <c r="AM2550" s="204"/>
      <c r="AN2550" s="230">
        <v>0.08</v>
      </c>
      <c r="AO2550" s="231">
        <f t="shared" si="1012"/>
        <v>0</v>
      </c>
      <c r="AP2550" s="232">
        <v>0.05</v>
      </c>
      <c r="AQ2550" s="233" t="s">
        <v>41</v>
      </c>
      <c r="AR2550" s="234">
        <f t="shared" si="1013"/>
        <v>0</v>
      </c>
      <c r="AS2550" s="235"/>
      <c r="AT2550" s="236"/>
      <c r="AU2550" s="237"/>
      <c r="AV2550" s="238">
        <v>4</v>
      </c>
      <c r="AW2550" s="239">
        <f>'[1]Nastavení cen'!$H$17</f>
        <v>390</v>
      </c>
      <c r="AX2550" s="240">
        <v>12</v>
      </c>
    </row>
    <row r="2551" spans="1:50" ht="17.25" hidden="1" customHeight="1" x14ac:dyDescent="0.3">
      <c r="A2551" s="213"/>
      <c r="B2551" s="214"/>
      <c r="C2551" s="215"/>
      <c r="D2551" s="186"/>
      <c r="E2551" s="184"/>
      <c r="F2551" s="185"/>
      <c r="G2551" s="186"/>
      <c r="H2551" s="186"/>
      <c r="I2551" s="187"/>
      <c r="J2551" s="188"/>
      <c r="K2551" s="216"/>
      <c r="L2551" s="186"/>
      <c r="M2551" s="186"/>
      <c r="N2551" s="187"/>
      <c r="O2551" s="191"/>
      <c r="P2551" s="492" t="s">
        <v>2550</v>
      </c>
      <c r="Q2551" s="218"/>
      <c r="R2551" s="219">
        <f t="shared" si="991"/>
        <v>0</v>
      </c>
      <c r="S2551" s="219">
        <f t="shared" si="992"/>
        <v>7</v>
      </c>
      <c r="T2551" s="195"/>
      <c r="U2551" s="196">
        <v>1</v>
      </c>
      <c r="V2551" s="89">
        <f t="shared" si="987"/>
        <v>0</v>
      </c>
      <c r="W2551" s="220" t="s">
        <v>2638</v>
      </c>
      <c r="X2551" s="221" t="s">
        <v>2679</v>
      </c>
      <c r="Y2551" s="222" t="s">
        <v>2681</v>
      </c>
      <c r="Z2551" s="199"/>
      <c r="AA2551" s="218"/>
      <c r="AB2551" s="223">
        <v>0</v>
      </c>
      <c r="AC2551" s="224" t="s">
        <v>146</v>
      </c>
      <c r="AD2551" s="225">
        <f t="shared" si="993"/>
        <v>26</v>
      </c>
      <c r="AE2551" s="226">
        <f>CEILING(AD2551+AD2551*'[1]Nastavení cen'!$J$17,1)</f>
        <v>38</v>
      </c>
      <c r="AF2551" s="226">
        <f t="shared" si="994"/>
        <v>0</v>
      </c>
      <c r="AG2551" s="241">
        <f>CEILING(AX2551+(AX2551*'[1]Nastavení cen'!$G$17),1)</f>
        <v>11</v>
      </c>
      <c r="AH2551" s="242">
        <f>CEILING(AG2551*'[1]Nastavení cen'!$K$17,1)+AG2551</f>
        <v>15</v>
      </c>
      <c r="AI2551" s="242">
        <f t="shared" si="1011"/>
        <v>0</v>
      </c>
      <c r="AJ2551" s="228">
        <f t="shared" si="995"/>
        <v>53</v>
      </c>
      <c r="AK2551" s="218"/>
      <c r="AL2551" s="229">
        <f t="shared" si="996"/>
        <v>0</v>
      </c>
      <c r="AM2551" s="204"/>
      <c r="AN2551" s="230">
        <v>0.08</v>
      </c>
      <c r="AO2551" s="231">
        <f t="shared" si="1012"/>
        <v>0</v>
      </c>
      <c r="AP2551" s="232">
        <v>0.05</v>
      </c>
      <c r="AQ2551" s="233" t="s">
        <v>41</v>
      </c>
      <c r="AR2551" s="234">
        <f t="shared" si="1013"/>
        <v>0</v>
      </c>
      <c r="AS2551" s="235"/>
      <c r="AT2551" s="236"/>
      <c r="AU2551" s="237"/>
      <c r="AV2551" s="238">
        <v>4</v>
      </c>
      <c r="AW2551" s="239">
        <f>'[1]Nastavení cen'!$H$17</f>
        <v>390</v>
      </c>
      <c r="AX2551" s="240">
        <v>11</v>
      </c>
    </row>
    <row r="2552" spans="1:50" ht="17.25" hidden="1" customHeight="1" x14ac:dyDescent="0.3">
      <c r="A2552" s="213"/>
      <c r="B2552" s="214"/>
      <c r="C2552" s="215"/>
      <c r="D2552" s="186"/>
      <c r="E2552" s="184"/>
      <c r="F2552" s="185"/>
      <c r="G2552" s="186"/>
      <c r="H2552" s="186"/>
      <c r="I2552" s="187"/>
      <c r="J2552" s="188"/>
      <c r="K2552" s="216"/>
      <c r="L2552" s="186"/>
      <c r="M2552" s="186"/>
      <c r="N2552" s="187"/>
      <c r="O2552" s="191"/>
      <c r="P2552" s="492" t="s">
        <v>2550</v>
      </c>
      <c r="Q2552" s="218"/>
      <c r="R2552" s="219">
        <f t="shared" si="991"/>
        <v>0</v>
      </c>
      <c r="S2552" s="219">
        <f t="shared" si="992"/>
        <v>7</v>
      </c>
      <c r="T2552" s="195"/>
      <c r="U2552" s="196">
        <v>1</v>
      </c>
      <c r="V2552" s="89">
        <f t="shared" si="987"/>
        <v>0</v>
      </c>
      <c r="W2552" s="220" t="s">
        <v>2638</v>
      </c>
      <c r="X2552" s="221" t="s">
        <v>2679</v>
      </c>
      <c r="Y2552" s="222" t="s">
        <v>2682</v>
      </c>
      <c r="Z2552" s="199"/>
      <c r="AA2552" s="218"/>
      <c r="AB2552" s="223">
        <v>0</v>
      </c>
      <c r="AC2552" s="224" t="s">
        <v>146</v>
      </c>
      <c r="AD2552" s="225">
        <f t="shared" si="993"/>
        <v>26</v>
      </c>
      <c r="AE2552" s="226">
        <f>CEILING(AD2552+AD2552*'[1]Nastavení cen'!$J$17,1)</f>
        <v>38</v>
      </c>
      <c r="AF2552" s="226">
        <f t="shared" si="994"/>
        <v>0</v>
      </c>
      <c r="AG2552" s="241">
        <f>CEILING(AX2552+(AX2552*'[1]Nastavení cen'!$G$17),1)</f>
        <v>13</v>
      </c>
      <c r="AH2552" s="242">
        <f>CEILING(AG2552*'[1]Nastavení cen'!$K$17,1)+AG2552</f>
        <v>17</v>
      </c>
      <c r="AI2552" s="242">
        <f t="shared" si="1011"/>
        <v>0</v>
      </c>
      <c r="AJ2552" s="228">
        <f t="shared" si="995"/>
        <v>55</v>
      </c>
      <c r="AK2552" s="218"/>
      <c r="AL2552" s="229">
        <f t="shared" si="996"/>
        <v>0</v>
      </c>
      <c r="AM2552" s="204"/>
      <c r="AN2552" s="230">
        <v>0.08</v>
      </c>
      <c r="AO2552" s="231">
        <f t="shared" si="1012"/>
        <v>0</v>
      </c>
      <c r="AP2552" s="232">
        <v>0.05</v>
      </c>
      <c r="AQ2552" s="233" t="s">
        <v>41</v>
      </c>
      <c r="AR2552" s="234">
        <f t="shared" si="1013"/>
        <v>0</v>
      </c>
      <c r="AS2552" s="235"/>
      <c r="AT2552" s="236"/>
      <c r="AU2552" s="237"/>
      <c r="AV2552" s="238">
        <v>4</v>
      </c>
      <c r="AW2552" s="239">
        <f>'[1]Nastavení cen'!$H$17</f>
        <v>390</v>
      </c>
      <c r="AX2552" s="240">
        <v>13</v>
      </c>
    </row>
    <row r="2553" spans="1:50" ht="17.25" hidden="1" customHeight="1" x14ac:dyDescent="0.3">
      <c r="A2553" s="213"/>
      <c r="B2553" s="214"/>
      <c r="C2553" s="215"/>
      <c r="D2553" s="186"/>
      <c r="E2553" s="184"/>
      <c r="F2553" s="185"/>
      <c r="G2553" s="186"/>
      <c r="H2553" s="186"/>
      <c r="I2553" s="187"/>
      <c r="J2553" s="188"/>
      <c r="K2553" s="216"/>
      <c r="L2553" s="186"/>
      <c r="M2553" s="186"/>
      <c r="N2553" s="187"/>
      <c r="O2553" s="191"/>
      <c r="P2553" s="492" t="s">
        <v>2550</v>
      </c>
      <c r="Q2553" s="218"/>
      <c r="R2553" s="219">
        <f t="shared" si="991"/>
        <v>0</v>
      </c>
      <c r="S2553" s="219">
        <f t="shared" si="992"/>
        <v>7</v>
      </c>
      <c r="T2553" s="195"/>
      <c r="U2553" s="196">
        <v>1</v>
      </c>
      <c r="V2553" s="89">
        <f t="shared" si="987"/>
        <v>0</v>
      </c>
      <c r="W2553" s="220" t="s">
        <v>2638</v>
      </c>
      <c r="X2553" s="221" t="s">
        <v>2679</v>
      </c>
      <c r="Y2553" s="222" t="s">
        <v>2683</v>
      </c>
      <c r="Z2553" s="199"/>
      <c r="AA2553" s="218"/>
      <c r="AB2553" s="223">
        <v>0</v>
      </c>
      <c r="AC2553" s="224" t="s">
        <v>146</v>
      </c>
      <c r="AD2553" s="225">
        <f t="shared" si="993"/>
        <v>26</v>
      </c>
      <c r="AE2553" s="226">
        <f>CEILING(AD2553+AD2553*'[1]Nastavení cen'!$J$17,1)</f>
        <v>38</v>
      </c>
      <c r="AF2553" s="226">
        <f t="shared" si="994"/>
        <v>0</v>
      </c>
      <c r="AG2553" s="241">
        <f>CEILING(AX2553+(AX2553*'[1]Nastavení cen'!$G$17),1)</f>
        <v>14</v>
      </c>
      <c r="AH2553" s="242">
        <f>CEILING(AG2553*'[1]Nastavení cen'!$K$17,1)+AG2553</f>
        <v>19</v>
      </c>
      <c r="AI2553" s="242">
        <f t="shared" si="1011"/>
        <v>0</v>
      </c>
      <c r="AJ2553" s="228">
        <f t="shared" si="995"/>
        <v>57</v>
      </c>
      <c r="AK2553" s="218"/>
      <c r="AL2553" s="229">
        <f t="shared" si="996"/>
        <v>0</v>
      </c>
      <c r="AM2553" s="204"/>
      <c r="AN2553" s="230">
        <v>0.08</v>
      </c>
      <c r="AO2553" s="231">
        <f t="shared" si="1012"/>
        <v>0</v>
      </c>
      <c r="AP2553" s="232">
        <v>0.05</v>
      </c>
      <c r="AQ2553" s="233" t="s">
        <v>41</v>
      </c>
      <c r="AR2553" s="234">
        <f t="shared" si="1013"/>
        <v>0</v>
      </c>
      <c r="AS2553" s="235"/>
      <c r="AT2553" s="236"/>
      <c r="AU2553" s="237"/>
      <c r="AV2553" s="238">
        <v>4</v>
      </c>
      <c r="AW2553" s="239">
        <f>'[1]Nastavení cen'!$H$17</f>
        <v>390</v>
      </c>
      <c r="AX2553" s="240">
        <v>14</v>
      </c>
    </row>
    <row r="2554" spans="1:50" ht="17.25" hidden="1" customHeight="1" x14ac:dyDescent="0.3">
      <c r="A2554" s="213"/>
      <c r="B2554" s="214"/>
      <c r="C2554" s="215"/>
      <c r="D2554" s="186"/>
      <c r="E2554" s="184"/>
      <c r="F2554" s="185"/>
      <c r="G2554" s="186"/>
      <c r="H2554" s="186"/>
      <c r="I2554" s="187"/>
      <c r="J2554" s="188"/>
      <c r="K2554" s="216"/>
      <c r="L2554" s="186"/>
      <c r="M2554" s="186"/>
      <c r="N2554" s="187"/>
      <c r="O2554" s="191"/>
      <c r="P2554" s="492" t="s">
        <v>2550</v>
      </c>
      <c r="Q2554" s="218"/>
      <c r="R2554" s="219">
        <f t="shared" si="991"/>
        <v>0</v>
      </c>
      <c r="S2554" s="219">
        <f t="shared" si="992"/>
        <v>7</v>
      </c>
      <c r="T2554" s="195"/>
      <c r="U2554" s="196">
        <v>2</v>
      </c>
      <c r="V2554" s="89">
        <f t="shared" si="987"/>
        <v>0</v>
      </c>
      <c r="W2554" s="220" t="s">
        <v>2638</v>
      </c>
      <c r="X2554" s="221" t="s">
        <v>2684</v>
      </c>
      <c r="Y2554" s="222" t="s">
        <v>2685</v>
      </c>
      <c r="Z2554" s="199"/>
      <c r="AA2554" s="218"/>
      <c r="AB2554" s="223">
        <v>0</v>
      </c>
      <c r="AC2554" s="224" t="s">
        <v>146</v>
      </c>
      <c r="AD2554" s="225">
        <f t="shared" si="993"/>
        <v>26</v>
      </c>
      <c r="AE2554" s="226">
        <f>CEILING(AD2554+AD2554*'[1]Nastavení cen'!$J$17,1)</f>
        <v>38</v>
      </c>
      <c r="AF2554" s="226">
        <f t="shared" si="994"/>
        <v>0</v>
      </c>
      <c r="AG2554" s="241">
        <f>CEILING(AX2554+(AX2554*'[1]Nastavení cen'!$G$17),1)</f>
        <v>34</v>
      </c>
      <c r="AH2554" s="242">
        <f>CEILING(AG2554*'[1]Nastavení cen'!$K$17,1)+AG2554</f>
        <v>45</v>
      </c>
      <c r="AI2554" s="242">
        <f t="shared" si="1011"/>
        <v>0</v>
      </c>
      <c r="AJ2554" s="228">
        <f t="shared" si="995"/>
        <v>83</v>
      </c>
      <c r="AK2554" s="218"/>
      <c r="AL2554" s="229">
        <f t="shared" si="996"/>
        <v>0</v>
      </c>
      <c r="AM2554" s="204"/>
      <c r="AN2554" s="230">
        <v>0.08</v>
      </c>
      <c r="AO2554" s="231">
        <f t="shared" si="1012"/>
        <v>0</v>
      </c>
      <c r="AP2554" s="232">
        <v>0.05</v>
      </c>
      <c r="AQ2554" s="233" t="s">
        <v>41</v>
      </c>
      <c r="AR2554" s="234">
        <f t="shared" si="1013"/>
        <v>0</v>
      </c>
      <c r="AS2554" s="235"/>
      <c r="AT2554" s="236"/>
      <c r="AU2554" s="237"/>
      <c r="AV2554" s="238">
        <v>4</v>
      </c>
      <c r="AW2554" s="239">
        <f>'[1]Nastavení cen'!$H$17</f>
        <v>390</v>
      </c>
      <c r="AX2554" s="240">
        <v>34</v>
      </c>
    </row>
    <row r="2555" spans="1:50" ht="17.25" hidden="1" customHeight="1" x14ac:dyDescent="0.3">
      <c r="A2555" s="213"/>
      <c r="B2555" s="214"/>
      <c r="C2555" s="215"/>
      <c r="D2555" s="186"/>
      <c r="E2555" s="184"/>
      <c r="F2555" s="185"/>
      <c r="G2555" s="186"/>
      <c r="H2555" s="186"/>
      <c r="I2555" s="187"/>
      <c r="J2555" s="188"/>
      <c r="K2555" s="216"/>
      <c r="L2555" s="186"/>
      <c r="M2555" s="186"/>
      <c r="N2555" s="187"/>
      <c r="O2555" s="191"/>
      <c r="P2555" s="492" t="s">
        <v>2550</v>
      </c>
      <c r="Q2555" s="218"/>
      <c r="R2555" s="219">
        <f t="shared" si="991"/>
        <v>0</v>
      </c>
      <c r="S2555" s="219">
        <f t="shared" si="992"/>
        <v>7</v>
      </c>
      <c r="T2555" s="195"/>
      <c r="U2555" s="196">
        <v>1</v>
      </c>
      <c r="V2555" s="89">
        <f t="shared" si="987"/>
        <v>0</v>
      </c>
      <c r="W2555" s="220" t="s">
        <v>2638</v>
      </c>
      <c r="X2555" s="221" t="s">
        <v>2686</v>
      </c>
      <c r="Y2555" s="222" t="s">
        <v>1644</v>
      </c>
      <c r="Z2555" s="199"/>
      <c r="AA2555" s="218"/>
      <c r="AB2555" s="223">
        <v>0</v>
      </c>
      <c r="AC2555" s="224" t="s">
        <v>146</v>
      </c>
      <c r="AD2555" s="225">
        <f t="shared" si="993"/>
        <v>7</v>
      </c>
      <c r="AE2555" s="226">
        <f>CEILING(AD2555+AD2555*'[1]Nastavení cen'!$J$17,1)</f>
        <v>11</v>
      </c>
      <c r="AF2555" s="226">
        <f t="shared" si="994"/>
        <v>0</v>
      </c>
      <c r="AG2555" s="241">
        <f>CEILING(AX2555+(AX2555*'[1]Nastavení cen'!$G$17),1)</f>
        <v>3</v>
      </c>
      <c r="AH2555" s="242">
        <f>CEILING(AG2555*'[1]Nastavení cen'!$K$17,1)+AG2555</f>
        <v>4</v>
      </c>
      <c r="AI2555" s="242">
        <f t="shared" si="1011"/>
        <v>0</v>
      </c>
      <c r="AJ2555" s="228">
        <f t="shared" si="995"/>
        <v>15</v>
      </c>
      <c r="AK2555" s="218"/>
      <c r="AL2555" s="229">
        <f t="shared" si="996"/>
        <v>0</v>
      </c>
      <c r="AM2555" s="204"/>
      <c r="AN2555" s="230">
        <v>0.2</v>
      </c>
      <c r="AO2555" s="231">
        <f t="shared" si="1012"/>
        <v>0</v>
      </c>
      <c r="AP2555" s="232">
        <v>0.05</v>
      </c>
      <c r="AQ2555" s="233" t="s">
        <v>41</v>
      </c>
      <c r="AR2555" s="234">
        <f t="shared" si="1013"/>
        <v>0</v>
      </c>
      <c r="AS2555" s="235"/>
      <c r="AT2555" s="236"/>
      <c r="AU2555" s="237"/>
      <c r="AV2555" s="238" t="s">
        <v>1572</v>
      </c>
      <c r="AW2555" s="239">
        <f>'[1]Nastavení cen'!$H$17</f>
        <v>390</v>
      </c>
      <c r="AX2555" s="240">
        <v>3</v>
      </c>
    </row>
    <row r="2556" spans="1:50" ht="17.25" hidden="1" customHeight="1" x14ac:dyDescent="0.3">
      <c r="A2556" s="213"/>
      <c r="B2556" s="214"/>
      <c r="C2556" s="215"/>
      <c r="D2556" s="186"/>
      <c r="E2556" s="184"/>
      <c r="F2556" s="185"/>
      <c r="G2556" s="186"/>
      <c r="H2556" s="186"/>
      <c r="I2556" s="187"/>
      <c r="J2556" s="188"/>
      <c r="K2556" s="216"/>
      <c r="L2556" s="186"/>
      <c r="M2556" s="186"/>
      <c r="N2556" s="187"/>
      <c r="O2556" s="191"/>
      <c r="P2556" s="492" t="s">
        <v>2550</v>
      </c>
      <c r="Q2556" s="218"/>
      <c r="R2556" s="219">
        <f t="shared" si="991"/>
        <v>0</v>
      </c>
      <c r="S2556" s="219">
        <f t="shared" si="992"/>
        <v>7</v>
      </c>
      <c r="T2556" s="195"/>
      <c r="U2556" s="196">
        <v>1</v>
      </c>
      <c r="V2556" s="89">
        <f t="shared" si="987"/>
        <v>0</v>
      </c>
      <c r="W2556" s="220" t="s">
        <v>2638</v>
      </c>
      <c r="X2556" s="221" t="s">
        <v>2686</v>
      </c>
      <c r="Y2556" s="222" t="s">
        <v>2687</v>
      </c>
      <c r="Z2556" s="199"/>
      <c r="AA2556" s="218"/>
      <c r="AB2556" s="223">
        <v>0</v>
      </c>
      <c r="AC2556" s="224" t="s">
        <v>146</v>
      </c>
      <c r="AD2556" s="225">
        <f t="shared" si="993"/>
        <v>7</v>
      </c>
      <c r="AE2556" s="226">
        <f>CEILING(AD2556+AD2556*'[1]Nastavení cen'!$J$17,1)</f>
        <v>11</v>
      </c>
      <c r="AF2556" s="226">
        <f t="shared" si="994"/>
        <v>0</v>
      </c>
      <c r="AG2556" s="241">
        <f>CEILING(AX2556+(AX2556*'[1]Nastavení cen'!$G$17),1)</f>
        <v>4</v>
      </c>
      <c r="AH2556" s="242">
        <f>CEILING(AG2556*'[1]Nastavení cen'!$K$17,1)+AG2556</f>
        <v>6</v>
      </c>
      <c r="AI2556" s="242">
        <f t="shared" si="1011"/>
        <v>0</v>
      </c>
      <c r="AJ2556" s="228">
        <f t="shared" si="995"/>
        <v>17</v>
      </c>
      <c r="AK2556" s="218"/>
      <c r="AL2556" s="229">
        <f t="shared" si="996"/>
        <v>0</v>
      </c>
      <c r="AM2556" s="204"/>
      <c r="AN2556" s="230">
        <v>0.2</v>
      </c>
      <c r="AO2556" s="231">
        <f t="shared" si="1012"/>
        <v>0</v>
      </c>
      <c r="AP2556" s="232">
        <v>0.05</v>
      </c>
      <c r="AQ2556" s="233" t="s">
        <v>41</v>
      </c>
      <c r="AR2556" s="234">
        <f t="shared" si="1013"/>
        <v>0</v>
      </c>
      <c r="AS2556" s="235"/>
      <c r="AT2556" s="236"/>
      <c r="AU2556" s="237"/>
      <c r="AV2556" s="238" t="s">
        <v>1572</v>
      </c>
      <c r="AW2556" s="239">
        <f>'[1]Nastavení cen'!$H$17</f>
        <v>390</v>
      </c>
      <c r="AX2556" s="240">
        <v>4</v>
      </c>
    </row>
    <row r="2557" spans="1:50" ht="17.25" hidden="1" customHeight="1" x14ac:dyDescent="0.3">
      <c r="A2557" s="213"/>
      <c r="B2557" s="214"/>
      <c r="C2557" s="215"/>
      <c r="D2557" s="186"/>
      <c r="E2557" s="184"/>
      <c r="F2557" s="185"/>
      <c r="G2557" s="186"/>
      <c r="H2557" s="186"/>
      <c r="I2557" s="187"/>
      <c r="J2557" s="188"/>
      <c r="K2557" s="216"/>
      <c r="L2557" s="186"/>
      <c r="M2557" s="186"/>
      <c r="N2557" s="187"/>
      <c r="O2557" s="191"/>
      <c r="P2557" s="492" t="s">
        <v>2550</v>
      </c>
      <c r="Q2557" s="218"/>
      <c r="R2557" s="219">
        <f t="shared" si="991"/>
        <v>0</v>
      </c>
      <c r="S2557" s="219">
        <f t="shared" si="992"/>
        <v>7</v>
      </c>
      <c r="T2557" s="195"/>
      <c r="U2557" s="196">
        <v>2</v>
      </c>
      <c r="V2557" s="89">
        <f t="shared" si="987"/>
        <v>0</v>
      </c>
      <c r="W2557" s="220" t="s">
        <v>2638</v>
      </c>
      <c r="X2557" s="221" t="s">
        <v>2688</v>
      </c>
      <c r="Y2557" s="222" t="s">
        <v>1152</v>
      </c>
      <c r="Z2557" s="199"/>
      <c r="AA2557" s="218"/>
      <c r="AB2557" s="223">
        <v>0</v>
      </c>
      <c r="AC2557" s="224" t="s">
        <v>146</v>
      </c>
      <c r="AD2557" s="225">
        <f t="shared" si="993"/>
        <v>7</v>
      </c>
      <c r="AE2557" s="226">
        <f>CEILING(AD2557+AD2557*'[1]Nastavení cen'!$J$17,1)</f>
        <v>11</v>
      </c>
      <c r="AF2557" s="226">
        <f t="shared" si="994"/>
        <v>0</v>
      </c>
      <c r="AG2557" s="241">
        <f>CEILING(AX2557+(AX2557*'[1]Nastavení cen'!$G$17),1)</f>
        <v>4</v>
      </c>
      <c r="AH2557" s="242">
        <f>CEILING(AG2557*'[1]Nastavení cen'!$K$17,1)+AG2557</f>
        <v>6</v>
      </c>
      <c r="AI2557" s="242">
        <f t="shared" si="1011"/>
        <v>0</v>
      </c>
      <c r="AJ2557" s="228">
        <f t="shared" si="995"/>
        <v>17</v>
      </c>
      <c r="AK2557" s="218"/>
      <c r="AL2557" s="229">
        <f t="shared" si="996"/>
        <v>0</v>
      </c>
      <c r="AM2557" s="204"/>
      <c r="AN2557" s="230">
        <v>0.01</v>
      </c>
      <c r="AO2557" s="231">
        <f t="shared" si="1012"/>
        <v>0</v>
      </c>
      <c r="AP2557" s="232">
        <v>0.05</v>
      </c>
      <c r="AQ2557" s="233" t="s">
        <v>41</v>
      </c>
      <c r="AR2557" s="234">
        <f t="shared" si="1013"/>
        <v>0</v>
      </c>
      <c r="AS2557" s="235"/>
      <c r="AT2557" s="236"/>
      <c r="AU2557" s="237"/>
      <c r="AV2557" s="238" t="s">
        <v>1572</v>
      </c>
      <c r="AW2557" s="239">
        <f>'[1]Nastavení cen'!$H$17</f>
        <v>390</v>
      </c>
      <c r="AX2557" s="240">
        <v>4</v>
      </c>
    </row>
    <row r="2558" spans="1:50" ht="17.25" hidden="1" customHeight="1" x14ac:dyDescent="0.3">
      <c r="A2558" s="213"/>
      <c r="B2558" s="214"/>
      <c r="C2558" s="215"/>
      <c r="D2558" s="186"/>
      <c r="E2558" s="184"/>
      <c r="F2558" s="185"/>
      <c r="G2558" s="186"/>
      <c r="H2558" s="186"/>
      <c r="I2558" s="187"/>
      <c r="J2558" s="188"/>
      <c r="K2558" s="216"/>
      <c r="L2558" s="186"/>
      <c r="M2558" s="186"/>
      <c r="N2558" s="187"/>
      <c r="O2558" s="191"/>
      <c r="P2558" s="492" t="s">
        <v>2550</v>
      </c>
      <c r="Q2558" s="218"/>
      <c r="R2558" s="219">
        <f t="shared" si="991"/>
        <v>0</v>
      </c>
      <c r="S2558" s="219">
        <f t="shared" si="992"/>
        <v>7</v>
      </c>
      <c r="T2558" s="195"/>
      <c r="U2558" s="196">
        <v>5</v>
      </c>
      <c r="V2558" s="89">
        <f t="shared" si="987"/>
        <v>0</v>
      </c>
      <c r="W2558" s="220" t="s">
        <v>2242</v>
      </c>
      <c r="X2558" s="221" t="s">
        <v>2689</v>
      </c>
      <c r="Y2558" s="222" t="s">
        <v>2690</v>
      </c>
      <c r="Z2558" s="199"/>
      <c r="AA2558" s="218"/>
      <c r="AB2558" s="223">
        <v>0</v>
      </c>
      <c r="AC2558" s="224" t="s">
        <v>48</v>
      </c>
      <c r="AD2558" s="225">
        <f t="shared" si="993"/>
        <v>228</v>
      </c>
      <c r="AE2558" s="226">
        <f>CEILING(AD2558+AD2558*'[1]Nastavení cen'!$J$17,1)</f>
        <v>333</v>
      </c>
      <c r="AF2558" s="226">
        <f t="shared" si="994"/>
        <v>0</v>
      </c>
      <c r="AG2558" s="227">
        <f>CEILING(AX2558+(AX2558*'[1]Nastavení cen'!$G$17),1)</f>
        <v>500</v>
      </c>
      <c r="AH2558" s="227">
        <f>CEILING(AG2558*'[1]Nastavení cen'!$K$17,1)+AG2558</f>
        <v>650</v>
      </c>
      <c r="AI2558" s="227">
        <f t="shared" si="1011"/>
        <v>0</v>
      </c>
      <c r="AJ2558" s="228">
        <f t="shared" si="995"/>
        <v>983</v>
      </c>
      <c r="AK2558" s="218"/>
      <c r="AL2558" s="229">
        <f t="shared" si="996"/>
        <v>0</v>
      </c>
      <c r="AM2558" s="204"/>
      <c r="AN2558" s="230">
        <v>0.6</v>
      </c>
      <c r="AO2558" s="231">
        <f t="shared" si="1012"/>
        <v>0</v>
      </c>
      <c r="AP2558" s="232">
        <v>0.05</v>
      </c>
      <c r="AQ2558" s="233" t="s">
        <v>41</v>
      </c>
      <c r="AR2558" s="234">
        <f t="shared" si="1013"/>
        <v>0</v>
      </c>
      <c r="AS2558" s="235"/>
      <c r="AT2558" s="236"/>
      <c r="AU2558" s="237"/>
      <c r="AV2558" s="238">
        <v>35</v>
      </c>
      <c r="AW2558" s="239">
        <f>'[1]Nastavení cen'!$H$17</f>
        <v>390</v>
      </c>
      <c r="AX2558" s="240">
        <v>500</v>
      </c>
    </row>
    <row r="2559" spans="1:50" ht="17.25" hidden="1" customHeight="1" x14ac:dyDescent="0.3">
      <c r="A2559" s="213"/>
      <c r="B2559" s="214"/>
      <c r="C2559" s="215"/>
      <c r="D2559" s="186"/>
      <c r="E2559" s="184"/>
      <c r="F2559" s="185"/>
      <c r="G2559" s="186"/>
      <c r="H2559" s="186"/>
      <c r="I2559" s="187"/>
      <c r="J2559" s="188"/>
      <c r="K2559" s="216"/>
      <c r="L2559" s="186"/>
      <c r="M2559" s="186"/>
      <c r="N2559" s="187"/>
      <c r="O2559" s="191"/>
      <c r="P2559" s="492" t="s">
        <v>2550</v>
      </c>
      <c r="Q2559" s="218"/>
      <c r="R2559" s="219">
        <f t="shared" si="991"/>
        <v>0</v>
      </c>
      <c r="S2559" s="219">
        <f t="shared" si="992"/>
        <v>7</v>
      </c>
      <c r="T2559" s="195"/>
      <c r="U2559" s="196">
        <v>4</v>
      </c>
      <c r="V2559" s="89">
        <f t="shared" si="987"/>
        <v>0</v>
      </c>
      <c r="W2559" s="220" t="s">
        <v>2242</v>
      </c>
      <c r="X2559" s="221" t="s">
        <v>2689</v>
      </c>
      <c r="Y2559" s="222" t="s">
        <v>43</v>
      </c>
      <c r="Z2559" s="199"/>
      <c r="AA2559" s="218"/>
      <c r="AB2559" s="223">
        <v>0</v>
      </c>
      <c r="AC2559" s="224" t="s">
        <v>48</v>
      </c>
      <c r="AD2559" s="225">
        <f t="shared" si="993"/>
        <v>228</v>
      </c>
      <c r="AE2559" s="226">
        <f>CEILING(AD2559+AD2559*'[1]Nastavení cen'!$J$17,1)</f>
        <v>333</v>
      </c>
      <c r="AF2559" s="226">
        <f t="shared" si="994"/>
        <v>0</v>
      </c>
      <c r="AG2559" s="227"/>
      <c r="AH2559" s="227"/>
      <c r="AI2559" s="227"/>
      <c r="AJ2559" s="228">
        <f t="shared" si="995"/>
        <v>333</v>
      </c>
      <c r="AK2559" s="218"/>
      <c r="AL2559" s="229">
        <f t="shared" si="996"/>
        <v>0</v>
      </c>
      <c r="AM2559" s="204"/>
      <c r="AN2559" s="230" t="s">
        <v>41</v>
      </c>
      <c r="AO2559" s="231" t="s">
        <v>41</v>
      </c>
      <c r="AP2559" s="245" t="s">
        <v>41</v>
      </c>
      <c r="AQ2559" s="233" t="s">
        <v>41</v>
      </c>
      <c r="AR2559" s="234" t="s">
        <v>41</v>
      </c>
      <c r="AS2559" s="235"/>
      <c r="AT2559" s="236"/>
      <c r="AU2559" s="237"/>
      <c r="AV2559" s="238">
        <v>35</v>
      </c>
      <c r="AW2559" s="239">
        <f>'[1]Nastavení cen'!$H$17</f>
        <v>390</v>
      </c>
      <c r="AX2559" s="240"/>
    </row>
    <row r="2560" spans="1:50" ht="17.25" hidden="1" customHeight="1" x14ac:dyDescent="0.3">
      <c r="A2560" s="213"/>
      <c r="B2560" s="214"/>
      <c r="C2560" s="215"/>
      <c r="D2560" s="186"/>
      <c r="E2560" s="184"/>
      <c r="F2560" s="185"/>
      <c r="G2560" s="186"/>
      <c r="H2560" s="186"/>
      <c r="I2560" s="187"/>
      <c r="J2560" s="188"/>
      <c r="K2560" s="216"/>
      <c r="L2560" s="186"/>
      <c r="M2560" s="186"/>
      <c r="N2560" s="187"/>
      <c r="O2560" s="191"/>
      <c r="P2560" s="492" t="s">
        <v>2550</v>
      </c>
      <c r="Q2560" s="218"/>
      <c r="R2560" s="219">
        <f t="shared" si="991"/>
        <v>0</v>
      </c>
      <c r="S2560" s="219">
        <f t="shared" si="992"/>
        <v>7</v>
      </c>
      <c r="T2560" s="195"/>
      <c r="U2560" s="196">
        <v>1</v>
      </c>
      <c r="V2560" s="89">
        <f t="shared" si="987"/>
        <v>0</v>
      </c>
      <c r="W2560" s="220" t="s">
        <v>2242</v>
      </c>
      <c r="X2560" s="221" t="s">
        <v>2691</v>
      </c>
      <c r="Y2560" s="222" t="s">
        <v>2692</v>
      </c>
      <c r="Z2560" s="199"/>
      <c r="AA2560" s="218"/>
      <c r="AB2560" s="223">
        <v>0</v>
      </c>
      <c r="AC2560" s="224" t="s">
        <v>40</v>
      </c>
      <c r="AD2560" s="225">
        <f t="shared" si="993"/>
        <v>306</v>
      </c>
      <c r="AE2560" s="226">
        <f>CEILING(AD2560+AD2560*'[1]Nastavení cen'!$J$17,1)</f>
        <v>447</v>
      </c>
      <c r="AF2560" s="226">
        <f t="shared" si="994"/>
        <v>0</v>
      </c>
      <c r="AG2560" s="241">
        <f>CEILING(AX2560+(AX2560*'[1]Nastavení cen'!$G$17),1)</f>
        <v>200</v>
      </c>
      <c r="AH2560" s="242">
        <f>CEILING(AG2560*'[1]Nastavení cen'!$K$17,1)+AG2560</f>
        <v>260</v>
      </c>
      <c r="AI2560" s="242">
        <f t="shared" ref="AI2560:AI2561" si="1014">(AB2560*AH2560)</f>
        <v>0</v>
      </c>
      <c r="AJ2560" s="228">
        <f t="shared" si="995"/>
        <v>707</v>
      </c>
      <c r="AK2560" s="218"/>
      <c r="AL2560" s="229">
        <f t="shared" si="996"/>
        <v>0</v>
      </c>
      <c r="AM2560" s="204"/>
      <c r="AN2560" s="230">
        <v>0.6</v>
      </c>
      <c r="AO2560" s="231">
        <f t="shared" ref="AO2560:AO2561" si="1015">AB2560*AN2560</f>
        <v>0</v>
      </c>
      <c r="AP2560" s="232">
        <v>0.05</v>
      </c>
      <c r="AQ2560" s="233" t="s">
        <v>41</v>
      </c>
      <c r="AR2560" s="234">
        <f t="shared" ref="AR2560:AR2561" si="1016">AO2560*AP2560</f>
        <v>0</v>
      </c>
      <c r="AS2560" s="235"/>
      <c r="AT2560" s="236"/>
      <c r="AU2560" s="237"/>
      <c r="AV2560" s="238">
        <v>47</v>
      </c>
      <c r="AW2560" s="239">
        <f>'[1]Nastavení cen'!$H$17</f>
        <v>390</v>
      </c>
      <c r="AX2560" s="240">
        <v>200</v>
      </c>
    </row>
    <row r="2561" spans="1:50" ht="17.25" hidden="1" customHeight="1" x14ac:dyDescent="0.3">
      <c r="A2561" s="213"/>
      <c r="B2561" s="214"/>
      <c r="C2561" s="215"/>
      <c r="D2561" s="186"/>
      <c r="E2561" s="184"/>
      <c r="F2561" s="185"/>
      <c r="G2561" s="186"/>
      <c r="H2561" s="186"/>
      <c r="I2561" s="187"/>
      <c r="J2561" s="188"/>
      <c r="K2561" s="216"/>
      <c r="L2561" s="186"/>
      <c r="M2561" s="186"/>
      <c r="N2561" s="187"/>
      <c r="O2561" s="191"/>
      <c r="P2561" s="492" t="s">
        <v>2550</v>
      </c>
      <c r="Q2561" s="218"/>
      <c r="R2561" s="219">
        <f t="shared" si="991"/>
        <v>0</v>
      </c>
      <c r="S2561" s="219">
        <f t="shared" si="992"/>
        <v>7</v>
      </c>
      <c r="T2561" s="195"/>
      <c r="U2561" s="196">
        <v>2</v>
      </c>
      <c r="V2561" s="89">
        <f t="shared" si="987"/>
        <v>0</v>
      </c>
      <c r="W2561" s="220" t="s">
        <v>2242</v>
      </c>
      <c r="X2561" s="221" t="s">
        <v>2691</v>
      </c>
      <c r="Y2561" s="222" t="s">
        <v>2693</v>
      </c>
      <c r="Z2561" s="199"/>
      <c r="AA2561" s="218"/>
      <c r="AB2561" s="223">
        <v>0</v>
      </c>
      <c r="AC2561" s="224" t="s">
        <v>40</v>
      </c>
      <c r="AD2561" s="225">
        <f t="shared" si="993"/>
        <v>306</v>
      </c>
      <c r="AE2561" s="226">
        <f>CEILING(AD2561+AD2561*'[1]Nastavení cen'!$J$17,1)</f>
        <v>447</v>
      </c>
      <c r="AF2561" s="226">
        <f t="shared" si="994"/>
        <v>0</v>
      </c>
      <c r="AG2561" s="241">
        <f>CEILING(AX2561+(AX2561*'[1]Nastavení cen'!$G$17),1)</f>
        <v>35</v>
      </c>
      <c r="AH2561" s="242">
        <f>CEILING(AG2561*'[1]Nastavení cen'!$K$17,1)+AG2561</f>
        <v>46</v>
      </c>
      <c r="AI2561" s="242">
        <f t="shared" si="1014"/>
        <v>0</v>
      </c>
      <c r="AJ2561" s="228">
        <f t="shared" si="995"/>
        <v>493</v>
      </c>
      <c r="AK2561" s="218"/>
      <c r="AL2561" s="229">
        <f t="shared" si="996"/>
        <v>0</v>
      </c>
      <c r="AM2561" s="204"/>
      <c r="AN2561" s="230">
        <v>0.6</v>
      </c>
      <c r="AO2561" s="231">
        <f t="shared" si="1015"/>
        <v>0</v>
      </c>
      <c r="AP2561" s="232">
        <v>0.05</v>
      </c>
      <c r="AQ2561" s="233" t="s">
        <v>41</v>
      </c>
      <c r="AR2561" s="234">
        <f t="shared" si="1016"/>
        <v>0</v>
      </c>
      <c r="AS2561" s="235"/>
      <c r="AT2561" s="236"/>
      <c r="AU2561" s="237"/>
      <c r="AV2561" s="238">
        <v>47</v>
      </c>
      <c r="AW2561" s="239">
        <f>'[1]Nastavení cen'!$H$17</f>
        <v>390</v>
      </c>
      <c r="AX2561" s="240">
        <v>35</v>
      </c>
    </row>
    <row r="2562" spans="1:50" ht="17.25" hidden="1" customHeight="1" x14ac:dyDescent="0.3">
      <c r="A2562" s="213"/>
      <c r="B2562" s="214"/>
      <c r="C2562" s="215"/>
      <c r="D2562" s="186"/>
      <c r="E2562" s="184"/>
      <c r="F2562" s="185"/>
      <c r="G2562" s="186"/>
      <c r="H2562" s="186"/>
      <c r="I2562" s="187"/>
      <c r="J2562" s="188"/>
      <c r="K2562" s="216"/>
      <c r="L2562" s="186"/>
      <c r="M2562" s="186"/>
      <c r="N2562" s="187"/>
      <c r="O2562" s="191"/>
      <c r="P2562" s="492" t="s">
        <v>2550</v>
      </c>
      <c r="Q2562" s="218"/>
      <c r="R2562" s="219">
        <f t="shared" si="991"/>
        <v>0</v>
      </c>
      <c r="S2562" s="219">
        <f t="shared" si="992"/>
        <v>7</v>
      </c>
      <c r="T2562" s="195"/>
      <c r="U2562" s="196">
        <v>4</v>
      </c>
      <c r="V2562" s="89">
        <f t="shared" si="987"/>
        <v>0</v>
      </c>
      <c r="W2562" s="220" t="s">
        <v>2242</v>
      </c>
      <c r="X2562" s="221" t="s">
        <v>2691</v>
      </c>
      <c r="Y2562" s="222" t="s">
        <v>43</v>
      </c>
      <c r="Z2562" s="199"/>
      <c r="AA2562" s="218"/>
      <c r="AB2562" s="223">
        <v>0</v>
      </c>
      <c r="AC2562" s="224" t="s">
        <v>40</v>
      </c>
      <c r="AD2562" s="225">
        <f t="shared" si="993"/>
        <v>306</v>
      </c>
      <c r="AE2562" s="226">
        <f>CEILING(AD2562+AD2562*'[1]Nastavení cen'!$J$17,1)</f>
        <v>447</v>
      </c>
      <c r="AF2562" s="226">
        <f t="shared" si="994"/>
        <v>0</v>
      </c>
      <c r="AG2562" s="241"/>
      <c r="AH2562" s="242"/>
      <c r="AI2562" s="242"/>
      <c r="AJ2562" s="228">
        <f t="shared" si="995"/>
        <v>447</v>
      </c>
      <c r="AK2562" s="218"/>
      <c r="AL2562" s="229">
        <f t="shared" si="996"/>
        <v>0</v>
      </c>
      <c r="AM2562" s="204"/>
      <c r="AN2562" s="230" t="s">
        <v>41</v>
      </c>
      <c r="AO2562" s="231" t="s">
        <v>41</v>
      </c>
      <c r="AP2562" s="245" t="s">
        <v>41</v>
      </c>
      <c r="AQ2562" s="233" t="s">
        <v>41</v>
      </c>
      <c r="AR2562" s="234" t="s">
        <v>41</v>
      </c>
      <c r="AS2562" s="235"/>
      <c r="AT2562" s="236"/>
      <c r="AU2562" s="237"/>
      <c r="AV2562" s="238">
        <v>47</v>
      </c>
      <c r="AW2562" s="239">
        <f>'[1]Nastavení cen'!$H$17</f>
        <v>390</v>
      </c>
      <c r="AX2562" s="240"/>
    </row>
    <row r="2563" spans="1:50" ht="17.25" hidden="1" customHeight="1" x14ac:dyDescent="0.3">
      <c r="A2563" s="213"/>
      <c r="B2563" s="214"/>
      <c r="C2563" s="215"/>
      <c r="D2563" s="186"/>
      <c r="E2563" s="184"/>
      <c r="F2563" s="185"/>
      <c r="G2563" s="186"/>
      <c r="H2563" s="186"/>
      <c r="I2563" s="187"/>
      <c r="J2563" s="188"/>
      <c r="K2563" s="216"/>
      <c r="L2563" s="186"/>
      <c r="M2563" s="186"/>
      <c r="N2563" s="187"/>
      <c r="O2563" s="191"/>
      <c r="P2563" s="492" t="s">
        <v>2550</v>
      </c>
      <c r="Q2563" s="218"/>
      <c r="R2563" s="219">
        <f t="shared" si="991"/>
        <v>0</v>
      </c>
      <c r="S2563" s="219">
        <f t="shared" si="992"/>
        <v>7</v>
      </c>
      <c r="T2563" s="195"/>
      <c r="U2563" s="196">
        <v>5</v>
      </c>
      <c r="V2563" s="89">
        <f t="shared" si="987"/>
        <v>0</v>
      </c>
      <c r="W2563" s="220" t="s">
        <v>2694</v>
      </c>
      <c r="X2563" s="221" t="s">
        <v>2695</v>
      </c>
      <c r="Y2563" s="222" t="s">
        <v>2696</v>
      </c>
      <c r="Z2563" s="199"/>
      <c r="AA2563" s="218"/>
      <c r="AB2563" s="223">
        <v>0</v>
      </c>
      <c r="AC2563" s="224" t="s">
        <v>40</v>
      </c>
      <c r="AD2563" s="225">
        <f t="shared" si="993"/>
        <v>520</v>
      </c>
      <c r="AE2563" s="226">
        <f>CEILING(AD2563+AD2563*'[1]Nastavení cen'!$J$17,1)</f>
        <v>760</v>
      </c>
      <c r="AF2563" s="226">
        <f t="shared" si="994"/>
        <v>0</v>
      </c>
      <c r="AG2563" s="227">
        <f>CEILING(AX2563+(AX2563*'[1]Nastavení cen'!$G$17),1)</f>
        <v>400</v>
      </c>
      <c r="AH2563" s="227">
        <f>CEILING(AG2563*'[1]Nastavení cen'!$K$17,1)+AG2563</f>
        <v>520</v>
      </c>
      <c r="AI2563" s="227">
        <f t="shared" ref="AI2563:AI2574" si="1017">(AB2563*AH2563)</f>
        <v>0</v>
      </c>
      <c r="AJ2563" s="228">
        <f t="shared" si="995"/>
        <v>1280</v>
      </c>
      <c r="AK2563" s="218"/>
      <c r="AL2563" s="229">
        <f t="shared" si="996"/>
        <v>0</v>
      </c>
      <c r="AM2563" s="204"/>
      <c r="AN2563" s="230">
        <v>3</v>
      </c>
      <c r="AO2563" s="231">
        <f t="shared" ref="AO2563:AO2574" si="1018">AB2563*AN2563</f>
        <v>0</v>
      </c>
      <c r="AP2563" s="232">
        <v>0.05</v>
      </c>
      <c r="AQ2563" s="233" t="s">
        <v>41</v>
      </c>
      <c r="AR2563" s="234">
        <f t="shared" ref="AR2563:AR2574" si="1019">AO2563*AP2563</f>
        <v>0</v>
      </c>
      <c r="AS2563" s="235"/>
      <c r="AT2563" s="236"/>
      <c r="AU2563" s="237"/>
      <c r="AV2563" s="238">
        <v>80</v>
      </c>
      <c r="AW2563" s="239">
        <f>'[1]Nastavení cen'!$H$17</f>
        <v>390</v>
      </c>
      <c r="AX2563" s="240">
        <v>400</v>
      </c>
    </row>
    <row r="2564" spans="1:50" ht="17.25" hidden="1" customHeight="1" x14ac:dyDescent="0.3">
      <c r="A2564" s="213"/>
      <c r="B2564" s="214"/>
      <c r="C2564" s="215"/>
      <c r="D2564" s="186"/>
      <c r="E2564" s="184"/>
      <c r="F2564" s="185"/>
      <c r="G2564" s="186"/>
      <c r="H2564" s="186"/>
      <c r="I2564" s="187"/>
      <c r="J2564" s="188"/>
      <c r="K2564" s="216"/>
      <c r="L2564" s="186"/>
      <c r="M2564" s="186"/>
      <c r="N2564" s="187"/>
      <c r="O2564" s="191"/>
      <c r="P2564" s="492" t="s">
        <v>2550</v>
      </c>
      <c r="Q2564" s="218"/>
      <c r="R2564" s="219">
        <f t="shared" si="991"/>
        <v>0</v>
      </c>
      <c r="S2564" s="219">
        <f t="shared" si="992"/>
        <v>7</v>
      </c>
      <c r="T2564" s="195"/>
      <c r="U2564" s="196">
        <v>5</v>
      </c>
      <c r="V2564" s="89">
        <f t="shared" si="987"/>
        <v>0</v>
      </c>
      <c r="W2564" s="220" t="s">
        <v>2694</v>
      </c>
      <c r="X2564" s="221" t="s">
        <v>2697</v>
      </c>
      <c r="Y2564" s="222" t="s">
        <v>2698</v>
      </c>
      <c r="Z2564" s="199"/>
      <c r="AA2564" s="218"/>
      <c r="AB2564" s="223">
        <v>0</v>
      </c>
      <c r="AC2564" s="224" t="s">
        <v>40</v>
      </c>
      <c r="AD2564" s="225">
        <f t="shared" si="993"/>
        <v>1027</v>
      </c>
      <c r="AE2564" s="226">
        <f>CEILING(AD2564+AD2564*'[1]Nastavení cen'!$J$17,1)</f>
        <v>1500</v>
      </c>
      <c r="AF2564" s="226">
        <f t="shared" si="994"/>
        <v>0</v>
      </c>
      <c r="AG2564" s="227">
        <f>CEILING(AX2564+(AX2564*'[1]Nastavení cen'!$G$17),1)</f>
        <v>400</v>
      </c>
      <c r="AH2564" s="227">
        <f>CEILING(AG2564*'[1]Nastavení cen'!$K$17,1)+AG2564</f>
        <v>520</v>
      </c>
      <c r="AI2564" s="227">
        <f t="shared" si="1017"/>
        <v>0</v>
      </c>
      <c r="AJ2564" s="228">
        <f t="shared" si="995"/>
        <v>2020</v>
      </c>
      <c r="AK2564" s="218"/>
      <c r="AL2564" s="229">
        <f t="shared" si="996"/>
        <v>0</v>
      </c>
      <c r="AM2564" s="204"/>
      <c r="AN2564" s="230">
        <v>2</v>
      </c>
      <c r="AO2564" s="231">
        <f t="shared" si="1018"/>
        <v>0</v>
      </c>
      <c r="AP2564" s="232">
        <v>0.05</v>
      </c>
      <c r="AQ2564" s="233" t="s">
        <v>41</v>
      </c>
      <c r="AR2564" s="234">
        <f t="shared" si="1019"/>
        <v>0</v>
      </c>
      <c r="AS2564" s="235"/>
      <c r="AT2564" s="236"/>
      <c r="AU2564" s="237"/>
      <c r="AV2564" s="238">
        <v>158</v>
      </c>
      <c r="AW2564" s="239">
        <f>'[1]Nastavení cen'!$H$17</f>
        <v>390</v>
      </c>
      <c r="AX2564" s="240">
        <v>400</v>
      </c>
    </row>
    <row r="2565" spans="1:50" ht="17.25" hidden="1" customHeight="1" x14ac:dyDescent="0.3">
      <c r="A2565" s="213"/>
      <c r="B2565" s="214"/>
      <c r="C2565" s="215"/>
      <c r="D2565" s="186"/>
      <c r="E2565" s="184"/>
      <c r="F2565" s="185"/>
      <c r="G2565" s="186"/>
      <c r="H2565" s="186"/>
      <c r="I2565" s="187"/>
      <c r="J2565" s="188"/>
      <c r="K2565" s="216"/>
      <c r="L2565" s="186"/>
      <c r="M2565" s="186"/>
      <c r="N2565" s="187"/>
      <c r="O2565" s="191"/>
      <c r="P2565" s="492" t="s">
        <v>2550</v>
      </c>
      <c r="Q2565" s="218"/>
      <c r="R2565" s="219">
        <f t="shared" si="991"/>
        <v>0</v>
      </c>
      <c r="S2565" s="219">
        <f t="shared" si="992"/>
        <v>7</v>
      </c>
      <c r="T2565" s="195"/>
      <c r="U2565" s="196">
        <v>5</v>
      </c>
      <c r="V2565" s="89">
        <f t="shared" si="987"/>
        <v>0</v>
      </c>
      <c r="W2565" s="220" t="s">
        <v>2694</v>
      </c>
      <c r="X2565" s="221" t="s">
        <v>2699</v>
      </c>
      <c r="Y2565" s="222" t="s">
        <v>2700</v>
      </c>
      <c r="Z2565" s="199"/>
      <c r="AA2565" s="218"/>
      <c r="AB2565" s="223">
        <v>0</v>
      </c>
      <c r="AC2565" s="224" t="s">
        <v>40</v>
      </c>
      <c r="AD2565" s="225">
        <f t="shared" si="993"/>
        <v>715</v>
      </c>
      <c r="AE2565" s="226">
        <f>CEILING(AD2565+AD2565*'[1]Nastavení cen'!$J$17,1)</f>
        <v>1044</v>
      </c>
      <c r="AF2565" s="226">
        <f t="shared" si="994"/>
        <v>0</v>
      </c>
      <c r="AG2565" s="227">
        <f>CEILING(AX2565+(AX2565*'[1]Nastavení cen'!$G$17),1)</f>
        <v>500</v>
      </c>
      <c r="AH2565" s="227">
        <f>CEILING(AG2565*'[1]Nastavení cen'!$K$17,1)+AG2565</f>
        <v>650</v>
      </c>
      <c r="AI2565" s="227">
        <f t="shared" si="1017"/>
        <v>0</v>
      </c>
      <c r="AJ2565" s="228">
        <f t="shared" si="995"/>
        <v>1694</v>
      </c>
      <c r="AK2565" s="218"/>
      <c r="AL2565" s="229">
        <f t="shared" si="996"/>
        <v>0</v>
      </c>
      <c r="AM2565" s="204"/>
      <c r="AN2565" s="230">
        <v>2</v>
      </c>
      <c r="AO2565" s="231">
        <f t="shared" si="1018"/>
        <v>0</v>
      </c>
      <c r="AP2565" s="232">
        <v>0.05</v>
      </c>
      <c r="AQ2565" s="233" t="s">
        <v>41</v>
      </c>
      <c r="AR2565" s="234">
        <f t="shared" si="1019"/>
        <v>0</v>
      </c>
      <c r="AS2565" s="235"/>
      <c r="AT2565" s="236"/>
      <c r="AU2565" s="237"/>
      <c r="AV2565" s="238">
        <v>110</v>
      </c>
      <c r="AW2565" s="239">
        <f>'[1]Nastavení cen'!$H$17</f>
        <v>390</v>
      </c>
      <c r="AX2565" s="240">
        <v>500</v>
      </c>
    </row>
    <row r="2566" spans="1:50" ht="17.25" hidden="1" customHeight="1" x14ac:dyDescent="0.3">
      <c r="A2566" s="213"/>
      <c r="B2566" s="214"/>
      <c r="C2566" s="215"/>
      <c r="D2566" s="186"/>
      <c r="E2566" s="184"/>
      <c r="F2566" s="185"/>
      <c r="G2566" s="186"/>
      <c r="H2566" s="186"/>
      <c r="I2566" s="187"/>
      <c r="J2566" s="188"/>
      <c r="K2566" s="216"/>
      <c r="L2566" s="186"/>
      <c r="M2566" s="186"/>
      <c r="N2566" s="187"/>
      <c r="O2566" s="191"/>
      <c r="P2566" s="492" t="s">
        <v>2550</v>
      </c>
      <c r="Q2566" s="218"/>
      <c r="R2566" s="219">
        <f t="shared" si="991"/>
        <v>0</v>
      </c>
      <c r="S2566" s="219">
        <f t="shared" si="992"/>
        <v>7</v>
      </c>
      <c r="T2566" s="195"/>
      <c r="U2566" s="196">
        <v>5</v>
      </c>
      <c r="V2566" s="89">
        <f t="shared" si="987"/>
        <v>0</v>
      </c>
      <c r="W2566" s="220" t="s">
        <v>2694</v>
      </c>
      <c r="X2566" s="221" t="s">
        <v>2701</v>
      </c>
      <c r="Y2566" s="222" t="s">
        <v>2702</v>
      </c>
      <c r="Z2566" s="199"/>
      <c r="AA2566" s="218"/>
      <c r="AB2566" s="223">
        <v>0</v>
      </c>
      <c r="AC2566" s="224" t="s">
        <v>40</v>
      </c>
      <c r="AD2566" s="225">
        <f t="shared" si="993"/>
        <v>553</v>
      </c>
      <c r="AE2566" s="226">
        <f>CEILING(AD2566+AD2566*'[1]Nastavení cen'!$J$17,1)</f>
        <v>808</v>
      </c>
      <c r="AF2566" s="226">
        <f t="shared" si="994"/>
        <v>0</v>
      </c>
      <c r="AG2566" s="227">
        <f>CEILING(AX2566+(AX2566*'[1]Nastavení cen'!$G$17),1)</f>
        <v>600</v>
      </c>
      <c r="AH2566" s="227">
        <f>CEILING(AG2566*'[1]Nastavení cen'!$K$17,1)+AG2566</f>
        <v>780</v>
      </c>
      <c r="AI2566" s="227">
        <f t="shared" si="1017"/>
        <v>0</v>
      </c>
      <c r="AJ2566" s="228">
        <f t="shared" si="995"/>
        <v>1588</v>
      </c>
      <c r="AK2566" s="218"/>
      <c r="AL2566" s="229">
        <f t="shared" si="996"/>
        <v>0</v>
      </c>
      <c r="AM2566" s="204"/>
      <c r="AN2566" s="230">
        <v>2</v>
      </c>
      <c r="AO2566" s="231">
        <f t="shared" si="1018"/>
        <v>0</v>
      </c>
      <c r="AP2566" s="232">
        <v>0.05</v>
      </c>
      <c r="AQ2566" s="233" t="s">
        <v>41</v>
      </c>
      <c r="AR2566" s="234">
        <f t="shared" si="1019"/>
        <v>0</v>
      </c>
      <c r="AS2566" s="235"/>
      <c r="AT2566" s="236"/>
      <c r="AU2566" s="237"/>
      <c r="AV2566" s="238" t="s">
        <v>775</v>
      </c>
      <c r="AW2566" s="239">
        <f>'[1]Nastavení cen'!$H$17</f>
        <v>390</v>
      </c>
      <c r="AX2566" s="240">
        <v>600</v>
      </c>
    </row>
    <row r="2567" spans="1:50" ht="17.25" hidden="1" customHeight="1" x14ac:dyDescent="0.3">
      <c r="A2567" s="213"/>
      <c r="B2567" s="214"/>
      <c r="C2567" s="215"/>
      <c r="D2567" s="186"/>
      <c r="E2567" s="184"/>
      <c r="F2567" s="185"/>
      <c r="G2567" s="186"/>
      <c r="H2567" s="186"/>
      <c r="I2567" s="187"/>
      <c r="J2567" s="188"/>
      <c r="K2567" s="216"/>
      <c r="L2567" s="186"/>
      <c r="M2567" s="186"/>
      <c r="N2567" s="187"/>
      <c r="O2567" s="191"/>
      <c r="P2567" s="492" t="s">
        <v>2550</v>
      </c>
      <c r="Q2567" s="218"/>
      <c r="R2567" s="219">
        <f t="shared" si="991"/>
        <v>0</v>
      </c>
      <c r="S2567" s="219">
        <f t="shared" si="992"/>
        <v>7</v>
      </c>
      <c r="T2567" s="195"/>
      <c r="U2567" s="196">
        <v>5</v>
      </c>
      <c r="V2567" s="89">
        <f t="shared" si="987"/>
        <v>0</v>
      </c>
      <c r="W2567" s="220" t="s">
        <v>2694</v>
      </c>
      <c r="X2567" s="221" t="s">
        <v>2703</v>
      </c>
      <c r="Y2567" s="222" t="s">
        <v>2704</v>
      </c>
      <c r="Z2567" s="199"/>
      <c r="AA2567" s="218"/>
      <c r="AB2567" s="223">
        <v>0</v>
      </c>
      <c r="AC2567" s="224" t="s">
        <v>40</v>
      </c>
      <c r="AD2567" s="225">
        <f t="shared" si="993"/>
        <v>1073</v>
      </c>
      <c r="AE2567" s="226">
        <f>CEILING(AD2567+AD2567*'[1]Nastavení cen'!$J$17,1)</f>
        <v>1567</v>
      </c>
      <c r="AF2567" s="226">
        <f t="shared" si="994"/>
        <v>0</v>
      </c>
      <c r="AG2567" s="227">
        <f>CEILING(AX2567+(AX2567*'[1]Nastavení cen'!$G$17),1)</f>
        <v>600</v>
      </c>
      <c r="AH2567" s="227">
        <f>CEILING(AG2567*'[1]Nastavení cen'!$K$17,1)+AG2567</f>
        <v>780</v>
      </c>
      <c r="AI2567" s="227">
        <f t="shared" si="1017"/>
        <v>0</v>
      </c>
      <c r="AJ2567" s="228">
        <f t="shared" si="995"/>
        <v>2347</v>
      </c>
      <c r="AK2567" s="218"/>
      <c r="AL2567" s="229">
        <f t="shared" si="996"/>
        <v>0</v>
      </c>
      <c r="AM2567" s="204"/>
      <c r="AN2567" s="230">
        <v>3</v>
      </c>
      <c r="AO2567" s="231">
        <f t="shared" si="1018"/>
        <v>0</v>
      </c>
      <c r="AP2567" s="232">
        <v>0.05</v>
      </c>
      <c r="AQ2567" s="233" t="s">
        <v>41</v>
      </c>
      <c r="AR2567" s="234">
        <f t="shared" si="1019"/>
        <v>0</v>
      </c>
      <c r="AS2567" s="235"/>
      <c r="AT2567" s="236"/>
      <c r="AU2567" s="237"/>
      <c r="AV2567" s="238" t="s">
        <v>2705</v>
      </c>
      <c r="AW2567" s="239">
        <f>'[1]Nastavení cen'!$H$17</f>
        <v>390</v>
      </c>
      <c r="AX2567" s="240">
        <v>600</v>
      </c>
    </row>
    <row r="2568" spans="1:50" ht="17.25" hidden="1" customHeight="1" x14ac:dyDescent="0.3">
      <c r="A2568" s="213"/>
      <c r="B2568" s="214"/>
      <c r="C2568" s="215"/>
      <c r="D2568" s="186"/>
      <c r="E2568" s="184"/>
      <c r="F2568" s="185"/>
      <c r="G2568" s="186"/>
      <c r="H2568" s="186"/>
      <c r="I2568" s="187"/>
      <c r="J2568" s="188"/>
      <c r="K2568" s="216"/>
      <c r="L2568" s="186"/>
      <c r="M2568" s="186"/>
      <c r="N2568" s="187"/>
      <c r="O2568" s="191"/>
      <c r="P2568" s="492" t="s">
        <v>2550</v>
      </c>
      <c r="Q2568" s="218"/>
      <c r="R2568" s="219">
        <f t="shared" si="991"/>
        <v>0</v>
      </c>
      <c r="S2568" s="219">
        <f t="shared" si="992"/>
        <v>7</v>
      </c>
      <c r="T2568" s="195"/>
      <c r="U2568" s="196">
        <v>5</v>
      </c>
      <c r="V2568" s="89">
        <f t="shared" si="987"/>
        <v>0</v>
      </c>
      <c r="W2568" s="220" t="s">
        <v>2694</v>
      </c>
      <c r="X2568" s="221" t="s">
        <v>2706</v>
      </c>
      <c r="Y2568" s="222" t="s">
        <v>2704</v>
      </c>
      <c r="Z2568" s="199"/>
      <c r="AA2568" s="218"/>
      <c r="AB2568" s="223">
        <v>0</v>
      </c>
      <c r="AC2568" s="224" t="s">
        <v>40</v>
      </c>
      <c r="AD2568" s="225">
        <f t="shared" si="993"/>
        <v>832</v>
      </c>
      <c r="AE2568" s="226">
        <f>CEILING(AD2568+AD2568*'[1]Nastavení cen'!$J$17,1)</f>
        <v>1215</v>
      </c>
      <c r="AF2568" s="226">
        <f t="shared" si="994"/>
        <v>0</v>
      </c>
      <c r="AG2568" s="227">
        <f>CEILING(AX2568+(AX2568*'[1]Nastavení cen'!$G$17),1)</f>
        <v>700</v>
      </c>
      <c r="AH2568" s="227">
        <f>CEILING(AG2568*'[1]Nastavení cen'!$K$17,1)+AG2568</f>
        <v>910</v>
      </c>
      <c r="AI2568" s="227">
        <f t="shared" si="1017"/>
        <v>0</v>
      </c>
      <c r="AJ2568" s="228">
        <f t="shared" si="995"/>
        <v>2125</v>
      </c>
      <c r="AK2568" s="218"/>
      <c r="AL2568" s="229">
        <f t="shared" si="996"/>
        <v>0</v>
      </c>
      <c r="AM2568" s="204"/>
      <c r="AN2568" s="230">
        <v>3</v>
      </c>
      <c r="AO2568" s="231">
        <f t="shared" si="1018"/>
        <v>0</v>
      </c>
      <c r="AP2568" s="232">
        <v>0.05</v>
      </c>
      <c r="AQ2568" s="233" t="s">
        <v>41</v>
      </c>
      <c r="AR2568" s="234">
        <f t="shared" si="1019"/>
        <v>0</v>
      </c>
      <c r="AS2568" s="235"/>
      <c r="AT2568" s="236"/>
      <c r="AU2568" s="237"/>
      <c r="AV2568" s="238">
        <v>128</v>
      </c>
      <c r="AW2568" s="239">
        <f>'[1]Nastavení cen'!$H$17</f>
        <v>390</v>
      </c>
      <c r="AX2568" s="240">
        <v>700</v>
      </c>
    </row>
    <row r="2569" spans="1:50" ht="17.25" hidden="1" customHeight="1" x14ac:dyDescent="0.3">
      <c r="A2569" s="213"/>
      <c r="B2569" s="214"/>
      <c r="C2569" s="215"/>
      <c r="D2569" s="186"/>
      <c r="E2569" s="184"/>
      <c r="F2569" s="185"/>
      <c r="G2569" s="186"/>
      <c r="H2569" s="186"/>
      <c r="I2569" s="187"/>
      <c r="J2569" s="188"/>
      <c r="K2569" s="216"/>
      <c r="L2569" s="186"/>
      <c r="M2569" s="186"/>
      <c r="N2569" s="187"/>
      <c r="O2569" s="191"/>
      <c r="P2569" s="492" t="s">
        <v>2550</v>
      </c>
      <c r="Q2569" s="218"/>
      <c r="R2569" s="219">
        <f t="shared" si="991"/>
        <v>0</v>
      </c>
      <c r="S2569" s="219">
        <f t="shared" si="992"/>
        <v>7</v>
      </c>
      <c r="T2569" s="195"/>
      <c r="U2569" s="196">
        <v>5</v>
      </c>
      <c r="V2569" s="89">
        <f t="shared" si="987"/>
        <v>0</v>
      </c>
      <c r="W2569" s="220" t="s">
        <v>2694</v>
      </c>
      <c r="X2569" s="221" t="s">
        <v>2707</v>
      </c>
      <c r="Y2569" s="222" t="s">
        <v>2708</v>
      </c>
      <c r="Z2569" s="199"/>
      <c r="AA2569" s="218"/>
      <c r="AB2569" s="223">
        <v>0</v>
      </c>
      <c r="AC2569" s="224" t="s">
        <v>40</v>
      </c>
      <c r="AD2569" s="225">
        <f t="shared" si="993"/>
        <v>585</v>
      </c>
      <c r="AE2569" s="226">
        <f>CEILING(AD2569+AD2569*'[1]Nastavení cen'!$J$17,1)</f>
        <v>855</v>
      </c>
      <c r="AF2569" s="226">
        <f t="shared" si="994"/>
        <v>0</v>
      </c>
      <c r="AG2569" s="227">
        <f>CEILING(AX2569+(AX2569*'[1]Nastavení cen'!$G$17),1)</f>
        <v>1000</v>
      </c>
      <c r="AH2569" s="227">
        <f>CEILING(AG2569*'[1]Nastavení cen'!$K$17,1)+AG2569</f>
        <v>1300</v>
      </c>
      <c r="AI2569" s="227">
        <f t="shared" si="1017"/>
        <v>0</v>
      </c>
      <c r="AJ2569" s="228">
        <f t="shared" si="995"/>
        <v>2155</v>
      </c>
      <c r="AK2569" s="218"/>
      <c r="AL2569" s="229">
        <f t="shared" si="996"/>
        <v>0</v>
      </c>
      <c r="AM2569" s="204"/>
      <c r="AN2569" s="230">
        <v>5</v>
      </c>
      <c r="AO2569" s="231">
        <f t="shared" si="1018"/>
        <v>0</v>
      </c>
      <c r="AP2569" s="232">
        <v>0.05</v>
      </c>
      <c r="AQ2569" s="233" t="s">
        <v>41</v>
      </c>
      <c r="AR2569" s="234">
        <f t="shared" si="1019"/>
        <v>0</v>
      </c>
      <c r="AS2569" s="235"/>
      <c r="AT2569" s="236"/>
      <c r="AU2569" s="237"/>
      <c r="AV2569" s="238" t="s">
        <v>517</v>
      </c>
      <c r="AW2569" s="239">
        <f>'[1]Nastavení cen'!$H$17</f>
        <v>390</v>
      </c>
      <c r="AX2569" s="240">
        <v>1000</v>
      </c>
    </row>
    <row r="2570" spans="1:50" ht="17.25" hidden="1" customHeight="1" x14ac:dyDescent="0.3">
      <c r="A2570" s="213"/>
      <c r="B2570" s="214"/>
      <c r="C2570" s="215"/>
      <c r="D2570" s="186"/>
      <c r="E2570" s="184"/>
      <c r="F2570" s="185"/>
      <c r="G2570" s="186"/>
      <c r="H2570" s="186"/>
      <c r="I2570" s="187"/>
      <c r="J2570" s="188"/>
      <c r="K2570" s="216"/>
      <c r="L2570" s="186"/>
      <c r="M2570" s="186"/>
      <c r="N2570" s="187"/>
      <c r="O2570" s="191"/>
      <c r="P2570" s="492" t="s">
        <v>2550</v>
      </c>
      <c r="Q2570" s="218"/>
      <c r="R2570" s="219">
        <f t="shared" si="991"/>
        <v>0</v>
      </c>
      <c r="S2570" s="219">
        <f t="shared" si="992"/>
        <v>7</v>
      </c>
      <c r="T2570" s="195"/>
      <c r="U2570" s="196">
        <v>5</v>
      </c>
      <c r="V2570" s="89">
        <f t="shared" si="987"/>
        <v>0</v>
      </c>
      <c r="W2570" s="220" t="s">
        <v>2694</v>
      </c>
      <c r="X2570" s="221" t="s">
        <v>2709</v>
      </c>
      <c r="Y2570" s="222" t="s">
        <v>2710</v>
      </c>
      <c r="Z2570" s="199"/>
      <c r="AA2570" s="218"/>
      <c r="AB2570" s="223">
        <v>0</v>
      </c>
      <c r="AC2570" s="224" t="s">
        <v>40</v>
      </c>
      <c r="AD2570" s="225">
        <f t="shared" si="993"/>
        <v>1170</v>
      </c>
      <c r="AE2570" s="226">
        <f>CEILING(AD2570+AD2570*'[1]Nastavení cen'!$J$17,1)</f>
        <v>1709</v>
      </c>
      <c r="AF2570" s="226">
        <f t="shared" si="994"/>
        <v>0</v>
      </c>
      <c r="AG2570" s="227">
        <f>CEILING(AX2570+(AX2570*'[1]Nastavení cen'!$G$17),1)</f>
        <v>1000</v>
      </c>
      <c r="AH2570" s="227">
        <f>CEILING(AG2570*'[1]Nastavení cen'!$K$17,1)+AG2570</f>
        <v>1300</v>
      </c>
      <c r="AI2570" s="227">
        <f t="shared" si="1017"/>
        <v>0</v>
      </c>
      <c r="AJ2570" s="228">
        <f t="shared" si="995"/>
        <v>3009</v>
      </c>
      <c r="AK2570" s="218"/>
      <c r="AL2570" s="229">
        <f t="shared" si="996"/>
        <v>0</v>
      </c>
      <c r="AM2570" s="204"/>
      <c r="AN2570" s="230">
        <v>5</v>
      </c>
      <c r="AO2570" s="231">
        <f t="shared" si="1018"/>
        <v>0</v>
      </c>
      <c r="AP2570" s="232">
        <v>0.05</v>
      </c>
      <c r="AQ2570" s="233" t="s">
        <v>41</v>
      </c>
      <c r="AR2570" s="234">
        <f t="shared" si="1019"/>
        <v>0</v>
      </c>
      <c r="AS2570" s="235"/>
      <c r="AT2570" s="236"/>
      <c r="AU2570" s="237"/>
      <c r="AV2570" s="238" t="s">
        <v>429</v>
      </c>
      <c r="AW2570" s="239">
        <f>'[1]Nastavení cen'!$H$17</f>
        <v>390</v>
      </c>
      <c r="AX2570" s="240">
        <v>1000</v>
      </c>
    </row>
    <row r="2571" spans="1:50" ht="17.25" hidden="1" customHeight="1" x14ac:dyDescent="0.3">
      <c r="A2571" s="213"/>
      <c r="B2571" s="214"/>
      <c r="C2571" s="215"/>
      <c r="D2571" s="186"/>
      <c r="E2571" s="184"/>
      <c r="F2571" s="185"/>
      <c r="G2571" s="186"/>
      <c r="H2571" s="186"/>
      <c r="I2571" s="187"/>
      <c r="J2571" s="188"/>
      <c r="K2571" s="216"/>
      <c r="L2571" s="186"/>
      <c r="M2571" s="186"/>
      <c r="N2571" s="187"/>
      <c r="O2571" s="191"/>
      <c r="P2571" s="492" t="s">
        <v>2550</v>
      </c>
      <c r="Q2571" s="218"/>
      <c r="R2571" s="219">
        <f t="shared" si="991"/>
        <v>0</v>
      </c>
      <c r="S2571" s="219">
        <f t="shared" si="992"/>
        <v>7</v>
      </c>
      <c r="T2571" s="195"/>
      <c r="U2571" s="196">
        <v>5</v>
      </c>
      <c r="V2571" s="89">
        <f t="shared" si="987"/>
        <v>0</v>
      </c>
      <c r="W2571" s="220" t="s">
        <v>2694</v>
      </c>
      <c r="X2571" s="221" t="s">
        <v>2711</v>
      </c>
      <c r="Y2571" s="222" t="s">
        <v>2710</v>
      </c>
      <c r="Z2571" s="199"/>
      <c r="AA2571" s="218"/>
      <c r="AB2571" s="223">
        <v>0</v>
      </c>
      <c r="AC2571" s="224" t="s">
        <v>40</v>
      </c>
      <c r="AD2571" s="225">
        <f t="shared" si="993"/>
        <v>975</v>
      </c>
      <c r="AE2571" s="226">
        <f>CEILING(AD2571+AD2571*'[1]Nastavení cen'!$J$17,1)</f>
        <v>1424</v>
      </c>
      <c r="AF2571" s="226">
        <f t="shared" si="994"/>
        <v>0</v>
      </c>
      <c r="AG2571" s="227">
        <f>CEILING(AX2571+(AX2571*'[1]Nastavení cen'!$G$17),1)</f>
        <v>1000</v>
      </c>
      <c r="AH2571" s="227">
        <f>CEILING(AG2571*'[1]Nastavení cen'!$K$17,1)+AG2571</f>
        <v>1300</v>
      </c>
      <c r="AI2571" s="227">
        <f t="shared" si="1017"/>
        <v>0</v>
      </c>
      <c r="AJ2571" s="228">
        <f t="shared" si="995"/>
        <v>2724</v>
      </c>
      <c r="AK2571" s="218"/>
      <c r="AL2571" s="229">
        <f t="shared" si="996"/>
        <v>0</v>
      </c>
      <c r="AM2571" s="204"/>
      <c r="AN2571" s="230">
        <v>5</v>
      </c>
      <c r="AO2571" s="231">
        <f t="shared" si="1018"/>
        <v>0</v>
      </c>
      <c r="AP2571" s="232">
        <v>0.05</v>
      </c>
      <c r="AQ2571" s="233" t="s">
        <v>41</v>
      </c>
      <c r="AR2571" s="234">
        <f t="shared" si="1019"/>
        <v>0</v>
      </c>
      <c r="AS2571" s="235"/>
      <c r="AT2571" s="236"/>
      <c r="AU2571" s="237"/>
      <c r="AV2571" s="238" t="s">
        <v>2712</v>
      </c>
      <c r="AW2571" s="239">
        <f>'[1]Nastavení cen'!$H$17</f>
        <v>390</v>
      </c>
      <c r="AX2571" s="240">
        <v>1000</v>
      </c>
    </row>
    <row r="2572" spans="1:50" ht="17.25" hidden="1" customHeight="1" x14ac:dyDescent="0.3">
      <c r="A2572" s="213"/>
      <c r="B2572" s="214"/>
      <c r="C2572" s="215"/>
      <c r="D2572" s="186"/>
      <c r="E2572" s="184"/>
      <c r="F2572" s="185"/>
      <c r="G2572" s="186"/>
      <c r="H2572" s="186"/>
      <c r="I2572" s="187"/>
      <c r="J2572" s="188"/>
      <c r="K2572" s="216"/>
      <c r="L2572" s="186"/>
      <c r="M2572" s="186"/>
      <c r="N2572" s="187"/>
      <c r="O2572" s="191"/>
      <c r="P2572" s="492" t="s">
        <v>2550</v>
      </c>
      <c r="Q2572" s="218"/>
      <c r="R2572" s="219">
        <f t="shared" si="991"/>
        <v>0</v>
      </c>
      <c r="S2572" s="219">
        <f t="shared" si="992"/>
        <v>7</v>
      </c>
      <c r="T2572" s="195"/>
      <c r="U2572" s="196">
        <v>5</v>
      </c>
      <c r="V2572" s="89">
        <f t="shared" si="987"/>
        <v>0</v>
      </c>
      <c r="W2572" s="220" t="s">
        <v>2694</v>
      </c>
      <c r="X2572" s="221" t="s">
        <v>2713</v>
      </c>
      <c r="Y2572" s="222" t="s">
        <v>2714</v>
      </c>
      <c r="Z2572" s="199"/>
      <c r="AA2572" s="218"/>
      <c r="AB2572" s="223">
        <v>0</v>
      </c>
      <c r="AC2572" s="224" t="s">
        <v>40</v>
      </c>
      <c r="AD2572" s="225">
        <f t="shared" si="993"/>
        <v>975</v>
      </c>
      <c r="AE2572" s="226">
        <f>CEILING(AD2572+AD2572*'[1]Nastavení cen'!$J$17,1)</f>
        <v>1424</v>
      </c>
      <c r="AF2572" s="226">
        <f t="shared" si="994"/>
        <v>0</v>
      </c>
      <c r="AG2572" s="227">
        <f>CEILING(AX2572+(AX2572*'[1]Nastavení cen'!$G$17),1)</f>
        <v>3000</v>
      </c>
      <c r="AH2572" s="227">
        <f>CEILING(AG2572*'[1]Nastavení cen'!$K$17,1)+AG2572</f>
        <v>3900</v>
      </c>
      <c r="AI2572" s="227">
        <f t="shared" si="1017"/>
        <v>0</v>
      </c>
      <c r="AJ2572" s="228">
        <f t="shared" si="995"/>
        <v>5324</v>
      </c>
      <c r="AK2572" s="218"/>
      <c r="AL2572" s="229">
        <f t="shared" si="996"/>
        <v>0</v>
      </c>
      <c r="AM2572" s="204"/>
      <c r="AN2572" s="230">
        <v>10</v>
      </c>
      <c r="AO2572" s="231">
        <f t="shared" si="1018"/>
        <v>0</v>
      </c>
      <c r="AP2572" s="232">
        <v>0.05</v>
      </c>
      <c r="AQ2572" s="233" t="s">
        <v>41</v>
      </c>
      <c r="AR2572" s="234">
        <f t="shared" si="1019"/>
        <v>0</v>
      </c>
      <c r="AS2572" s="235"/>
      <c r="AT2572" s="236"/>
      <c r="AU2572" s="237"/>
      <c r="AV2572" s="238" t="s">
        <v>2712</v>
      </c>
      <c r="AW2572" s="239">
        <f>'[1]Nastavení cen'!$H$17</f>
        <v>390</v>
      </c>
      <c r="AX2572" s="240">
        <v>3000</v>
      </c>
    </row>
    <row r="2573" spans="1:50" ht="17.25" hidden="1" customHeight="1" x14ac:dyDescent="0.3">
      <c r="A2573" s="213"/>
      <c r="B2573" s="214"/>
      <c r="C2573" s="215"/>
      <c r="D2573" s="186"/>
      <c r="E2573" s="184"/>
      <c r="F2573" s="185"/>
      <c r="G2573" s="186"/>
      <c r="H2573" s="186"/>
      <c r="I2573" s="187"/>
      <c r="J2573" s="188"/>
      <c r="K2573" s="216"/>
      <c r="L2573" s="186"/>
      <c r="M2573" s="186"/>
      <c r="N2573" s="187"/>
      <c r="O2573" s="191"/>
      <c r="P2573" s="492" t="s">
        <v>2550</v>
      </c>
      <c r="Q2573" s="218"/>
      <c r="R2573" s="219">
        <f t="shared" si="991"/>
        <v>0</v>
      </c>
      <c r="S2573" s="219">
        <f t="shared" si="992"/>
        <v>7</v>
      </c>
      <c r="T2573" s="195"/>
      <c r="U2573" s="196">
        <v>5</v>
      </c>
      <c r="V2573" s="89">
        <f t="shared" si="987"/>
        <v>0</v>
      </c>
      <c r="W2573" s="220" t="s">
        <v>2694</v>
      </c>
      <c r="X2573" s="221" t="s">
        <v>2715</v>
      </c>
      <c r="Y2573" s="222" t="s">
        <v>2716</v>
      </c>
      <c r="Z2573" s="199"/>
      <c r="AA2573" s="218"/>
      <c r="AB2573" s="223">
        <v>0</v>
      </c>
      <c r="AC2573" s="224" t="s">
        <v>40</v>
      </c>
      <c r="AD2573" s="225">
        <f t="shared" si="993"/>
        <v>1625</v>
      </c>
      <c r="AE2573" s="226">
        <f>CEILING(AD2573+AD2573*'[1]Nastavení cen'!$J$17,1)</f>
        <v>2373</v>
      </c>
      <c r="AF2573" s="226">
        <f t="shared" si="994"/>
        <v>0</v>
      </c>
      <c r="AG2573" s="227">
        <f>CEILING(AX2573+(AX2573*'[1]Nastavení cen'!$G$17),1)</f>
        <v>5000</v>
      </c>
      <c r="AH2573" s="227">
        <f>CEILING(AG2573*'[1]Nastavení cen'!$K$17,1)+AG2573</f>
        <v>6500</v>
      </c>
      <c r="AI2573" s="227">
        <f t="shared" si="1017"/>
        <v>0</v>
      </c>
      <c r="AJ2573" s="228">
        <f t="shared" si="995"/>
        <v>8873</v>
      </c>
      <c r="AK2573" s="218"/>
      <c r="AL2573" s="229">
        <f t="shared" si="996"/>
        <v>0</v>
      </c>
      <c r="AM2573" s="204"/>
      <c r="AN2573" s="230">
        <v>15</v>
      </c>
      <c r="AO2573" s="231">
        <f t="shared" si="1018"/>
        <v>0</v>
      </c>
      <c r="AP2573" s="232">
        <v>0.05</v>
      </c>
      <c r="AQ2573" s="233" t="s">
        <v>41</v>
      </c>
      <c r="AR2573" s="234">
        <f t="shared" si="1019"/>
        <v>0</v>
      </c>
      <c r="AS2573" s="235"/>
      <c r="AT2573" s="236"/>
      <c r="AU2573" s="237"/>
      <c r="AV2573" s="238" t="s">
        <v>2717</v>
      </c>
      <c r="AW2573" s="239">
        <f>'[1]Nastavení cen'!$H$17</f>
        <v>390</v>
      </c>
      <c r="AX2573" s="240">
        <v>5000</v>
      </c>
    </row>
    <row r="2574" spans="1:50" ht="17.25" hidden="1" customHeight="1" x14ac:dyDescent="0.3">
      <c r="A2574" s="213"/>
      <c r="B2574" s="214"/>
      <c r="C2574" s="215"/>
      <c r="D2574" s="186"/>
      <c r="E2574" s="184"/>
      <c r="F2574" s="185"/>
      <c r="G2574" s="186"/>
      <c r="H2574" s="186"/>
      <c r="I2574" s="187"/>
      <c r="J2574" s="188"/>
      <c r="K2574" s="216"/>
      <c r="L2574" s="186"/>
      <c r="M2574" s="186"/>
      <c r="N2574" s="187"/>
      <c r="O2574" s="191"/>
      <c r="P2574" s="492" t="s">
        <v>2550</v>
      </c>
      <c r="Q2574" s="218"/>
      <c r="R2574" s="219">
        <f t="shared" si="991"/>
        <v>0</v>
      </c>
      <c r="S2574" s="219">
        <f t="shared" si="992"/>
        <v>7</v>
      </c>
      <c r="T2574" s="195"/>
      <c r="U2574" s="196">
        <v>5</v>
      </c>
      <c r="V2574" s="89">
        <f t="shared" si="987"/>
        <v>0</v>
      </c>
      <c r="W2574" s="220" t="s">
        <v>2694</v>
      </c>
      <c r="X2574" s="221" t="s">
        <v>2718</v>
      </c>
      <c r="Y2574" s="222" t="s">
        <v>2719</v>
      </c>
      <c r="Z2574" s="199"/>
      <c r="AA2574" s="218"/>
      <c r="AB2574" s="223">
        <v>0</v>
      </c>
      <c r="AC2574" s="224" t="s">
        <v>40</v>
      </c>
      <c r="AD2574" s="225">
        <f t="shared" si="993"/>
        <v>2080</v>
      </c>
      <c r="AE2574" s="226">
        <f>CEILING(AD2574+AD2574*'[1]Nastavení cen'!$J$17,1)</f>
        <v>3037</v>
      </c>
      <c r="AF2574" s="226">
        <f t="shared" si="994"/>
        <v>0</v>
      </c>
      <c r="AG2574" s="227">
        <f>CEILING(AX2574+(AX2574*'[1]Nastavení cen'!$G$17),1)</f>
        <v>8000</v>
      </c>
      <c r="AH2574" s="227">
        <f>CEILING(AG2574*'[1]Nastavení cen'!$K$17,1)+AG2574</f>
        <v>10400</v>
      </c>
      <c r="AI2574" s="227">
        <f t="shared" si="1017"/>
        <v>0</v>
      </c>
      <c r="AJ2574" s="228">
        <f t="shared" si="995"/>
        <v>13437</v>
      </c>
      <c r="AK2574" s="218"/>
      <c r="AL2574" s="229">
        <f t="shared" si="996"/>
        <v>0</v>
      </c>
      <c r="AM2574" s="204"/>
      <c r="AN2574" s="230">
        <v>30</v>
      </c>
      <c r="AO2574" s="231">
        <f t="shared" si="1018"/>
        <v>0</v>
      </c>
      <c r="AP2574" s="232">
        <v>0.05</v>
      </c>
      <c r="AQ2574" s="233" t="s">
        <v>41</v>
      </c>
      <c r="AR2574" s="234">
        <f t="shared" si="1019"/>
        <v>0</v>
      </c>
      <c r="AS2574" s="235"/>
      <c r="AT2574" s="236"/>
      <c r="AU2574" s="237"/>
      <c r="AV2574" s="238" t="s">
        <v>2720</v>
      </c>
      <c r="AW2574" s="239">
        <f>'[1]Nastavení cen'!$H$17</f>
        <v>390</v>
      </c>
      <c r="AX2574" s="240">
        <v>8000</v>
      </c>
    </row>
    <row r="2575" spans="1:50" ht="17.25" hidden="1" customHeight="1" x14ac:dyDescent="0.3">
      <c r="A2575" s="180"/>
      <c r="B2575" s="181"/>
      <c r="C2575" s="215"/>
      <c r="D2575" s="186"/>
      <c r="E2575" s="184"/>
      <c r="F2575" s="185"/>
      <c r="G2575" s="186"/>
      <c r="H2575" s="186"/>
      <c r="I2575" s="187"/>
      <c r="J2575" s="188"/>
      <c r="K2575" s="216"/>
      <c r="L2575" s="186"/>
      <c r="M2575" s="186"/>
      <c r="N2575" s="187"/>
      <c r="O2575" s="191"/>
      <c r="P2575" s="492" t="s">
        <v>2550</v>
      </c>
      <c r="Q2575" s="218"/>
      <c r="R2575" s="219">
        <f>[1]Harmonogram!N210</f>
        <v>0</v>
      </c>
      <c r="S2575" s="219">
        <f>[1]Harmonogram!O210</f>
        <v>7</v>
      </c>
      <c r="T2575" s="195" t="s">
        <v>36</v>
      </c>
      <c r="U2575" s="196">
        <v>0</v>
      </c>
      <c r="V2575" s="89">
        <f t="shared" si="987"/>
        <v>0</v>
      </c>
      <c r="W2575" s="197"/>
      <c r="X2575" s="198" t="str">
        <f>[1]Harmonogram!K210</f>
        <v>elektrikáři - kompletace koncových prvků</v>
      </c>
      <c r="Y2575" s="199"/>
      <c r="Z2575" s="199"/>
      <c r="AA2575" s="200"/>
      <c r="AB2575" s="202"/>
      <c r="AC2575" s="202"/>
      <c r="AD2575" s="202"/>
      <c r="AE2575" s="202"/>
      <c r="AF2575" s="202"/>
      <c r="AG2575" s="202"/>
      <c r="AH2575" s="202"/>
      <c r="AI2575" s="202"/>
      <c r="AJ2575" s="202"/>
      <c r="AK2575" s="202"/>
      <c r="AL2575" s="333"/>
      <c r="AM2575" s="204"/>
      <c r="AN2575" s="205"/>
      <c r="AO2575" s="385"/>
      <c r="AP2575" s="232"/>
      <c r="AQ2575" s="233"/>
      <c r="AR2575" s="234"/>
      <c r="AS2575" s="386"/>
      <c r="AT2575" s="387"/>
      <c r="AU2575" s="388"/>
      <c r="AV2575" s="389"/>
      <c r="AW2575" s="389"/>
      <c r="AX2575" s="389"/>
    </row>
    <row r="2576" spans="1:50" ht="17.25" hidden="1" customHeight="1" x14ac:dyDescent="0.3">
      <c r="A2576" s="213"/>
      <c r="B2576" s="214"/>
      <c r="C2576" s="215"/>
      <c r="D2576" s="186"/>
      <c r="E2576" s="184"/>
      <c r="F2576" s="185"/>
      <c r="G2576" s="186"/>
      <c r="H2576" s="186"/>
      <c r="I2576" s="187"/>
      <c r="J2576" s="188"/>
      <c r="K2576" s="216"/>
      <c r="L2576" s="186"/>
      <c r="M2576" s="186"/>
      <c r="N2576" s="187"/>
      <c r="O2576" s="191"/>
      <c r="P2576" s="492" t="s">
        <v>2550</v>
      </c>
      <c r="Q2576" s="218"/>
      <c r="R2576" s="219">
        <f t="shared" ref="R2576:R2726" si="1020">$R$2575</f>
        <v>0</v>
      </c>
      <c r="S2576" s="219">
        <f t="shared" ref="S2576:S2726" si="1021">$S$2575</f>
        <v>7</v>
      </c>
      <c r="T2576" s="195"/>
      <c r="U2576" s="196">
        <v>2</v>
      </c>
      <c r="V2576" s="89">
        <f t="shared" si="987"/>
        <v>0</v>
      </c>
      <c r="W2576" s="220" t="s">
        <v>2721</v>
      </c>
      <c r="X2576" s="221" t="s">
        <v>2722</v>
      </c>
      <c r="Y2576" s="222" t="s">
        <v>2723</v>
      </c>
      <c r="Z2576" s="199"/>
      <c r="AA2576" s="218"/>
      <c r="AB2576" s="223">
        <v>0</v>
      </c>
      <c r="AC2576" s="224" t="s">
        <v>40</v>
      </c>
      <c r="AD2576" s="225">
        <f t="shared" ref="AD2576:AD2721" si="1022">ROUND(AV2576*(AW2576/60),0)</f>
        <v>397</v>
      </c>
      <c r="AE2576" s="226">
        <f>CEILING(AD2576+AD2576*'[1]Nastavení cen'!$J$17,1)</f>
        <v>580</v>
      </c>
      <c r="AF2576" s="226">
        <f t="shared" ref="AF2576:AF2721" si="1023">(AB2576*AE2576)</f>
        <v>0</v>
      </c>
      <c r="AG2576" s="241">
        <f>CEILING(AX2576+(AX2576*'[1]Nastavení cen'!$G$17),1)</f>
        <v>363</v>
      </c>
      <c r="AH2576" s="242">
        <f>CEILING(AG2576*'[1]Nastavení cen'!$K$17,1)+AG2576</f>
        <v>472</v>
      </c>
      <c r="AI2576" s="242">
        <f t="shared" ref="AI2576:AI2618" si="1024">(AB2576*AH2576)</f>
        <v>0</v>
      </c>
      <c r="AJ2576" s="228">
        <f t="shared" ref="AJ2576:AJ2726" si="1025">AE2576+AH2576</f>
        <v>1052</v>
      </c>
      <c r="AK2576" s="218"/>
      <c r="AL2576" s="229">
        <f t="shared" ref="AL2576:AL2726" si="1026">AF2576+AI2576</f>
        <v>0</v>
      </c>
      <c r="AM2576" s="204"/>
      <c r="AN2576" s="230">
        <v>0.3</v>
      </c>
      <c r="AO2576" s="231">
        <f t="shared" ref="AO2576:AO2618" si="1027">AB2576*AN2576</f>
        <v>0</v>
      </c>
      <c r="AP2576" s="232">
        <v>0.05</v>
      </c>
      <c r="AQ2576" s="233" t="s">
        <v>41</v>
      </c>
      <c r="AR2576" s="234">
        <f t="shared" ref="AR2576:AR2618" si="1028">AO2576*AP2576</f>
        <v>0</v>
      </c>
      <c r="AS2576" s="235"/>
      <c r="AT2576" s="236"/>
      <c r="AU2576" s="237"/>
      <c r="AV2576" s="238">
        <v>61</v>
      </c>
      <c r="AW2576" s="239">
        <f>'[1]Nastavení cen'!$H$17</f>
        <v>390</v>
      </c>
      <c r="AX2576" s="240">
        <v>363</v>
      </c>
    </row>
    <row r="2577" spans="1:50" ht="17.25" hidden="1" customHeight="1" x14ac:dyDescent="0.3">
      <c r="A2577" s="213"/>
      <c r="B2577" s="214"/>
      <c r="C2577" s="215"/>
      <c r="D2577" s="186"/>
      <c r="E2577" s="184"/>
      <c r="F2577" s="185"/>
      <c r="G2577" s="186"/>
      <c r="H2577" s="186"/>
      <c r="I2577" s="187"/>
      <c r="J2577" s="188"/>
      <c r="K2577" s="216"/>
      <c r="L2577" s="186"/>
      <c r="M2577" s="186"/>
      <c r="N2577" s="187"/>
      <c r="O2577" s="191"/>
      <c r="P2577" s="492" t="s">
        <v>2550</v>
      </c>
      <c r="Q2577" s="218"/>
      <c r="R2577" s="219">
        <f t="shared" si="1020"/>
        <v>0</v>
      </c>
      <c r="S2577" s="219">
        <f t="shared" si="1021"/>
        <v>7</v>
      </c>
      <c r="T2577" s="195"/>
      <c r="U2577" s="196">
        <v>1</v>
      </c>
      <c r="V2577" s="89">
        <f t="shared" si="987"/>
        <v>0</v>
      </c>
      <c r="W2577" s="220" t="s">
        <v>2721</v>
      </c>
      <c r="X2577" s="221" t="s">
        <v>2724</v>
      </c>
      <c r="Y2577" s="222" t="s">
        <v>2725</v>
      </c>
      <c r="Z2577" s="199"/>
      <c r="AA2577" s="218"/>
      <c r="AB2577" s="223">
        <v>0</v>
      </c>
      <c r="AC2577" s="224" t="s">
        <v>40</v>
      </c>
      <c r="AD2577" s="225">
        <f t="shared" si="1022"/>
        <v>260</v>
      </c>
      <c r="AE2577" s="226">
        <f>CEILING(AD2577+AD2577*'[1]Nastavení cen'!$J$17,1)</f>
        <v>380</v>
      </c>
      <c r="AF2577" s="226">
        <f t="shared" si="1023"/>
        <v>0</v>
      </c>
      <c r="AG2577" s="241">
        <f>CEILING(AX2577+(AX2577*'[1]Nastavení cen'!$G$17),1)</f>
        <v>102</v>
      </c>
      <c r="AH2577" s="242">
        <f>CEILING(AG2577*'[1]Nastavení cen'!$K$17,1)+AG2577</f>
        <v>133</v>
      </c>
      <c r="AI2577" s="242">
        <f t="shared" si="1024"/>
        <v>0</v>
      </c>
      <c r="AJ2577" s="228">
        <f t="shared" si="1025"/>
        <v>513</v>
      </c>
      <c r="AK2577" s="218"/>
      <c r="AL2577" s="229">
        <f t="shared" si="1026"/>
        <v>0</v>
      </c>
      <c r="AM2577" s="204"/>
      <c r="AN2577" s="230">
        <v>0.2</v>
      </c>
      <c r="AO2577" s="231">
        <f t="shared" si="1027"/>
        <v>0</v>
      </c>
      <c r="AP2577" s="232">
        <v>0.05</v>
      </c>
      <c r="AQ2577" s="233" t="s">
        <v>41</v>
      </c>
      <c r="AR2577" s="234">
        <f t="shared" si="1028"/>
        <v>0</v>
      </c>
      <c r="AS2577" s="235"/>
      <c r="AT2577" s="236"/>
      <c r="AU2577" s="237"/>
      <c r="AV2577" s="238">
        <v>40</v>
      </c>
      <c r="AW2577" s="239">
        <f>'[1]Nastavení cen'!$H$17</f>
        <v>390</v>
      </c>
      <c r="AX2577" s="240">
        <v>102</v>
      </c>
    </row>
    <row r="2578" spans="1:50" ht="17.25" hidden="1" customHeight="1" x14ac:dyDescent="0.3">
      <c r="A2578" s="213"/>
      <c r="B2578" s="214"/>
      <c r="C2578" s="215"/>
      <c r="D2578" s="186"/>
      <c r="E2578" s="184"/>
      <c r="F2578" s="185"/>
      <c r="G2578" s="186"/>
      <c r="H2578" s="186"/>
      <c r="I2578" s="187"/>
      <c r="J2578" s="188"/>
      <c r="K2578" s="216"/>
      <c r="L2578" s="186"/>
      <c r="M2578" s="186"/>
      <c r="N2578" s="187"/>
      <c r="O2578" s="191"/>
      <c r="P2578" s="492" t="s">
        <v>2550</v>
      </c>
      <c r="Q2578" s="218"/>
      <c r="R2578" s="219">
        <f t="shared" si="1020"/>
        <v>0</v>
      </c>
      <c r="S2578" s="219">
        <f t="shared" si="1021"/>
        <v>7</v>
      </c>
      <c r="T2578" s="195"/>
      <c r="U2578" s="196">
        <v>2</v>
      </c>
      <c r="V2578" s="89">
        <f t="shared" si="987"/>
        <v>0</v>
      </c>
      <c r="W2578" s="220" t="s">
        <v>2721</v>
      </c>
      <c r="X2578" s="221" t="s">
        <v>2724</v>
      </c>
      <c r="Y2578" s="222" t="s">
        <v>2726</v>
      </c>
      <c r="Z2578" s="199"/>
      <c r="AA2578" s="218"/>
      <c r="AB2578" s="223">
        <v>0</v>
      </c>
      <c r="AC2578" s="224" t="s">
        <v>40</v>
      </c>
      <c r="AD2578" s="225">
        <f t="shared" si="1022"/>
        <v>260</v>
      </c>
      <c r="AE2578" s="226">
        <f>CEILING(AD2578+AD2578*'[1]Nastavení cen'!$J$17,1)</f>
        <v>380</v>
      </c>
      <c r="AF2578" s="226">
        <f t="shared" si="1023"/>
        <v>0</v>
      </c>
      <c r="AG2578" s="241">
        <f>CEILING(AX2578+(AX2578*'[1]Nastavení cen'!$G$17),1)</f>
        <v>102</v>
      </c>
      <c r="AH2578" s="242">
        <f>CEILING(AG2578*'[1]Nastavení cen'!$K$17,1)+AG2578</f>
        <v>133</v>
      </c>
      <c r="AI2578" s="242">
        <f t="shared" si="1024"/>
        <v>0</v>
      </c>
      <c r="AJ2578" s="228">
        <f t="shared" si="1025"/>
        <v>513</v>
      </c>
      <c r="AK2578" s="218"/>
      <c r="AL2578" s="229">
        <f t="shared" si="1026"/>
        <v>0</v>
      </c>
      <c r="AM2578" s="204"/>
      <c r="AN2578" s="230">
        <v>0.2</v>
      </c>
      <c r="AO2578" s="231">
        <f t="shared" si="1027"/>
        <v>0</v>
      </c>
      <c r="AP2578" s="232">
        <v>0.05</v>
      </c>
      <c r="AQ2578" s="233" t="s">
        <v>41</v>
      </c>
      <c r="AR2578" s="234">
        <f t="shared" si="1028"/>
        <v>0</v>
      </c>
      <c r="AS2578" s="235"/>
      <c r="AT2578" s="236"/>
      <c r="AU2578" s="237"/>
      <c r="AV2578" s="238">
        <v>40</v>
      </c>
      <c r="AW2578" s="239">
        <f>'[1]Nastavení cen'!$H$17</f>
        <v>390</v>
      </c>
      <c r="AX2578" s="240">
        <v>102</v>
      </c>
    </row>
    <row r="2579" spans="1:50" ht="17.25" hidden="1" customHeight="1" x14ac:dyDescent="0.3">
      <c r="A2579" s="213"/>
      <c r="B2579" s="214"/>
      <c r="C2579" s="215"/>
      <c r="D2579" s="186"/>
      <c r="E2579" s="184"/>
      <c r="F2579" s="185"/>
      <c r="G2579" s="186"/>
      <c r="H2579" s="186"/>
      <c r="I2579" s="187"/>
      <c r="J2579" s="188"/>
      <c r="K2579" s="216"/>
      <c r="L2579" s="186"/>
      <c r="M2579" s="186"/>
      <c r="N2579" s="187"/>
      <c r="O2579" s="191"/>
      <c r="P2579" s="492" t="s">
        <v>2550</v>
      </c>
      <c r="Q2579" s="218"/>
      <c r="R2579" s="219">
        <f t="shared" si="1020"/>
        <v>0</v>
      </c>
      <c r="S2579" s="219">
        <f t="shared" si="1021"/>
        <v>7</v>
      </c>
      <c r="T2579" s="195"/>
      <c r="U2579" s="196">
        <v>2</v>
      </c>
      <c r="V2579" s="89">
        <f t="shared" si="987"/>
        <v>0</v>
      </c>
      <c r="W2579" s="220" t="s">
        <v>2721</v>
      </c>
      <c r="X2579" s="221" t="s">
        <v>2727</v>
      </c>
      <c r="Y2579" s="222" t="s">
        <v>2728</v>
      </c>
      <c r="Z2579" s="199"/>
      <c r="AA2579" s="218"/>
      <c r="AB2579" s="223">
        <v>0</v>
      </c>
      <c r="AC2579" s="224" t="s">
        <v>40</v>
      </c>
      <c r="AD2579" s="225">
        <f t="shared" si="1022"/>
        <v>260</v>
      </c>
      <c r="AE2579" s="226">
        <f>CEILING(AD2579+AD2579*'[1]Nastavení cen'!$J$17,1)</f>
        <v>380</v>
      </c>
      <c r="AF2579" s="226">
        <f t="shared" si="1023"/>
        <v>0</v>
      </c>
      <c r="AG2579" s="241">
        <f>CEILING(AX2579+(AX2579*'[1]Nastavení cen'!$G$17),1)</f>
        <v>550</v>
      </c>
      <c r="AH2579" s="242">
        <f>CEILING(AG2579*'[1]Nastavení cen'!$K$17,1)+AG2579</f>
        <v>715</v>
      </c>
      <c r="AI2579" s="242">
        <f t="shared" si="1024"/>
        <v>0</v>
      </c>
      <c r="AJ2579" s="228">
        <f t="shared" si="1025"/>
        <v>1095</v>
      </c>
      <c r="AK2579" s="218"/>
      <c r="AL2579" s="229">
        <f t="shared" si="1026"/>
        <v>0</v>
      </c>
      <c r="AM2579" s="204"/>
      <c r="AN2579" s="230">
        <v>0.2</v>
      </c>
      <c r="AO2579" s="231">
        <f t="shared" si="1027"/>
        <v>0</v>
      </c>
      <c r="AP2579" s="232">
        <v>0.05</v>
      </c>
      <c r="AQ2579" s="233" t="s">
        <v>41</v>
      </c>
      <c r="AR2579" s="234">
        <f t="shared" si="1028"/>
        <v>0</v>
      </c>
      <c r="AS2579" s="235"/>
      <c r="AT2579" s="236"/>
      <c r="AU2579" s="237"/>
      <c r="AV2579" s="238">
        <v>40</v>
      </c>
      <c r="AW2579" s="239">
        <f>'[1]Nastavení cen'!$H$17</f>
        <v>390</v>
      </c>
      <c r="AX2579" s="240">
        <v>550</v>
      </c>
    </row>
    <row r="2580" spans="1:50" ht="17.25" hidden="1" customHeight="1" x14ac:dyDescent="0.3">
      <c r="A2580" s="213"/>
      <c r="B2580" s="214"/>
      <c r="C2580" s="215"/>
      <c r="D2580" s="186"/>
      <c r="E2580" s="184"/>
      <c r="F2580" s="185"/>
      <c r="G2580" s="186"/>
      <c r="H2580" s="186"/>
      <c r="I2580" s="187"/>
      <c r="J2580" s="188"/>
      <c r="K2580" s="216"/>
      <c r="L2580" s="186"/>
      <c r="M2580" s="186"/>
      <c r="N2580" s="187"/>
      <c r="O2580" s="191"/>
      <c r="P2580" s="492" t="s">
        <v>2550</v>
      </c>
      <c r="Q2580" s="218"/>
      <c r="R2580" s="219">
        <f t="shared" si="1020"/>
        <v>0</v>
      </c>
      <c r="S2580" s="219">
        <f t="shared" si="1021"/>
        <v>7</v>
      </c>
      <c r="T2580" s="195"/>
      <c r="U2580" s="196">
        <v>1</v>
      </c>
      <c r="V2580" s="89">
        <f t="shared" si="987"/>
        <v>0</v>
      </c>
      <c r="W2580" s="220" t="s">
        <v>2721</v>
      </c>
      <c r="X2580" s="221" t="s">
        <v>2729</v>
      </c>
      <c r="Y2580" s="222" t="s">
        <v>2730</v>
      </c>
      <c r="Z2580" s="199"/>
      <c r="AA2580" s="218"/>
      <c r="AB2580" s="223">
        <v>0</v>
      </c>
      <c r="AC2580" s="224" t="s">
        <v>40</v>
      </c>
      <c r="AD2580" s="225">
        <f t="shared" si="1022"/>
        <v>260</v>
      </c>
      <c r="AE2580" s="226">
        <f>CEILING(AD2580+AD2580*'[1]Nastavení cen'!$J$17,1)</f>
        <v>380</v>
      </c>
      <c r="AF2580" s="226">
        <f t="shared" si="1023"/>
        <v>0</v>
      </c>
      <c r="AG2580" s="241">
        <f>CEILING(AX2580+(AX2580*'[1]Nastavení cen'!$G$17),1)</f>
        <v>98</v>
      </c>
      <c r="AH2580" s="242">
        <f>CEILING(AG2580*'[1]Nastavení cen'!$K$17,1)+AG2580</f>
        <v>128</v>
      </c>
      <c r="AI2580" s="242">
        <f t="shared" si="1024"/>
        <v>0</v>
      </c>
      <c r="AJ2580" s="228">
        <f t="shared" si="1025"/>
        <v>508</v>
      </c>
      <c r="AK2580" s="218"/>
      <c r="AL2580" s="229">
        <f t="shared" si="1026"/>
        <v>0</v>
      </c>
      <c r="AM2580" s="204"/>
      <c r="AN2580" s="230">
        <v>0.2</v>
      </c>
      <c r="AO2580" s="231">
        <f t="shared" si="1027"/>
        <v>0</v>
      </c>
      <c r="AP2580" s="232">
        <v>0.05</v>
      </c>
      <c r="AQ2580" s="233" t="s">
        <v>41</v>
      </c>
      <c r="AR2580" s="234">
        <f t="shared" si="1028"/>
        <v>0</v>
      </c>
      <c r="AS2580" s="235"/>
      <c r="AT2580" s="236"/>
      <c r="AU2580" s="237"/>
      <c r="AV2580" s="238">
        <v>40</v>
      </c>
      <c r="AW2580" s="239">
        <f>'[1]Nastavení cen'!$H$17</f>
        <v>390</v>
      </c>
      <c r="AX2580" s="240">
        <v>98</v>
      </c>
    </row>
    <row r="2581" spans="1:50" ht="17.25" hidden="1" customHeight="1" x14ac:dyDescent="0.3">
      <c r="A2581" s="213"/>
      <c r="B2581" s="214"/>
      <c r="C2581" s="215"/>
      <c r="D2581" s="186"/>
      <c r="E2581" s="184"/>
      <c r="F2581" s="185"/>
      <c r="G2581" s="186"/>
      <c r="H2581" s="186"/>
      <c r="I2581" s="187"/>
      <c r="J2581" s="188"/>
      <c r="K2581" s="216"/>
      <c r="L2581" s="186"/>
      <c r="M2581" s="186"/>
      <c r="N2581" s="187"/>
      <c r="O2581" s="191"/>
      <c r="P2581" s="492" t="s">
        <v>2550</v>
      </c>
      <c r="Q2581" s="218"/>
      <c r="R2581" s="219">
        <f t="shared" si="1020"/>
        <v>0</v>
      </c>
      <c r="S2581" s="219">
        <f t="shared" si="1021"/>
        <v>7</v>
      </c>
      <c r="T2581" s="195"/>
      <c r="U2581" s="196">
        <v>1</v>
      </c>
      <c r="V2581" s="89">
        <f t="shared" si="987"/>
        <v>0</v>
      </c>
      <c r="W2581" s="220" t="s">
        <v>2721</v>
      </c>
      <c r="X2581" s="221" t="s">
        <v>2731</v>
      </c>
      <c r="Y2581" s="222" t="s">
        <v>2732</v>
      </c>
      <c r="Z2581" s="199"/>
      <c r="AA2581" s="218"/>
      <c r="AB2581" s="223">
        <v>0</v>
      </c>
      <c r="AC2581" s="224" t="s">
        <v>40</v>
      </c>
      <c r="AD2581" s="225">
        <f t="shared" si="1022"/>
        <v>546</v>
      </c>
      <c r="AE2581" s="226">
        <f>CEILING(AD2581+AD2581*'[1]Nastavení cen'!$J$17,1)</f>
        <v>798</v>
      </c>
      <c r="AF2581" s="226">
        <f t="shared" si="1023"/>
        <v>0</v>
      </c>
      <c r="AG2581" s="241">
        <f>CEILING(AX2581+(AX2581*'[1]Nastavení cen'!$G$17),1)</f>
        <v>365</v>
      </c>
      <c r="AH2581" s="242">
        <f>CEILING(AG2581*'[1]Nastavení cen'!$K$17,1)+AG2581</f>
        <v>475</v>
      </c>
      <c r="AI2581" s="242">
        <f t="shared" si="1024"/>
        <v>0</v>
      </c>
      <c r="AJ2581" s="228">
        <f t="shared" si="1025"/>
        <v>1273</v>
      </c>
      <c r="AK2581" s="218"/>
      <c r="AL2581" s="229">
        <f t="shared" si="1026"/>
        <v>0</v>
      </c>
      <c r="AM2581" s="204"/>
      <c r="AN2581" s="230">
        <v>0.2</v>
      </c>
      <c r="AO2581" s="231">
        <f t="shared" si="1027"/>
        <v>0</v>
      </c>
      <c r="AP2581" s="232">
        <v>0.05</v>
      </c>
      <c r="AQ2581" s="233" t="s">
        <v>41</v>
      </c>
      <c r="AR2581" s="234">
        <f t="shared" si="1028"/>
        <v>0</v>
      </c>
      <c r="AS2581" s="235"/>
      <c r="AT2581" s="236"/>
      <c r="AU2581" s="237"/>
      <c r="AV2581" s="238">
        <v>84</v>
      </c>
      <c r="AW2581" s="239">
        <f>'[1]Nastavení cen'!$H$17</f>
        <v>390</v>
      </c>
      <c r="AX2581" s="240">
        <v>365</v>
      </c>
    </row>
    <row r="2582" spans="1:50" ht="17.25" hidden="1" customHeight="1" x14ac:dyDescent="0.3">
      <c r="A2582" s="213"/>
      <c r="B2582" s="214"/>
      <c r="C2582" s="215"/>
      <c r="D2582" s="186"/>
      <c r="E2582" s="184"/>
      <c r="F2582" s="185"/>
      <c r="G2582" s="186"/>
      <c r="H2582" s="186"/>
      <c r="I2582" s="187"/>
      <c r="J2582" s="188"/>
      <c r="K2582" s="216"/>
      <c r="L2582" s="186"/>
      <c r="M2582" s="186"/>
      <c r="N2582" s="187"/>
      <c r="O2582" s="191"/>
      <c r="P2582" s="492" t="s">
        <v>2550</v>
      </c>
      <c r="Q2582" s="218"/>
      <c r="R2582" s="219">
        <f t="shared" si="1020"/>
        <v>0</v>
      </c>
      <c r="S2582" s="219">
        <f t="shared" si="1021"/>
        <v>7</v>
      </c>
      <c r="T2582" s="195"/>
      <c r="U2582" s="196">
        <v>3</v>
      </c>
      <c r="V2582" s="89">
        <f t="shared" si="987"/>
        <v>0</v>
      </c>
      <c r="W2582" s="220" t="s">
        <v>2721</v>
      </c>
      <c r="X2582" s="221" t="s">
        <v>2733</v>
      </c>
      <c r="Y2582" s="222" t="s">
        <v>2734</v>
      </c>
      <c r="Z2582" s="199"/>
      <c r="AA2582" s="218"/>
      <c r="AB2582" s="223">
        <v>0</v>
      </c>
      <c r="AC2582" s="224" t="s">
        <v>40</v>
      </c>
      <c r="AD2582" s="225">
        <f t="shared" si="1022"/>
        <v>546</v>
      </c>
      <c r="AE2582" s="226">
        <f>CEILING(AD2582+AD2582*'[1]Nastavení cen'!$J$17,1)</f>
        <v>798</v>
      </c>
      <c r="AF2582" s="226">
        <f t="shared" si="1023"/>
        <v>0</v>
      </c>
      <c r="AG2582" s="241">
        <f>CEILING(AX2582+(AX2582*'[1]Nastavení cen'!$G$17),1)</f>
        <v>385</v>
      </c>
      <c r="AH2582" s="242">
        <f>CEILING(AG2582*'[1]Nastavení cen'!$K$17,1)+AG2582</f>
        <v>501</v>
      </c>
      <c r="AI2582" s="242">
        <f t="shared" si="1024"/>
        <v>0</v>
      </c>
      <c r="AJ2582" s="228">
        <f t="shared" si="1025"/>
        <v>1299</v>
      </c>
      <c r="AK2582" s="218"/>
      <c r="AL2582" s="229">
        <f t="shared" si="1026"/>
        <v>0</v>
      </c>
      <c r="AM2582" s="204"/>
      <c r="AN2582" s="230">
        <v>0.3</v>
      </c>
      <c r="AO2582" s="231">
        <f t="shared" si="1027"/>
        <v>0</v>
      </c>
      <c r="AP2582" s="232">
        <v>0.05</v>
      </c>
      <c r="AQ2582" s="233" t="s">
        <v>41</v>
      </c>
      <c r="AR2582" s="234">
        <f t="shared" si="1028"/>
        <v>0</v>
      </c>
      <c r="AS2582" s="235"/>
      <c r="AT2582" s="236"/>
      <c r="AU2582" s="237"/>
      <c r="AV2582" s="238">
        <v>84</v>
      </c>
      <c r="AW2582" s="239">
        <f>'[1]Nastavení cen'!$H$17</f>
        <v>390</v>
      </c>
      <c r="AX2582" s="240">
        <v>385</v>
      </c>
    </row>
    <row r="2583" spans="1:50" ht="17.25" hidden="1" customHeight="1" x14ac:dyDescent="0.3">
      <c r="A2583" s="213"/>
      <c r="B2583" s="214"/>
      <c r="C2583" s="215"/>
      <c r="D2583" s="186"/>
      <c r="E2583" s="184"/>
      <c r="F2583" s="185"/>
      <c r="G2583" s="186"/>
      <c r="H2583" s="186"/>
      <c r="I2583" s="187"/>
      <c r="J2583" s="188"/>
      <c r="K2583" s="216"/>
      <c r="L2583" s="186"/>
      <c r="M2583" s="186"/>
      <c r="N2583" s="187"/>
      <c r="O2583" s="191"/>
      <c r="P2583" s="492" t="s">
        <v>2550</v>
      </c>
      <c r="Q2583" s="218"/>
      <c r="R2583" s="219">
        <f t="shared" si="1020"/>
        <v>0</v>
      </c>
      <c r="S2583" s="219">
        <f t="shared" si="1021"/>
        <v>7</v>
      </c>
      <c r="T2583" s="195"/>
      <c r="U2583" s="196">
        <v>2</v>
      </c>
      <c r="V2583" s="89">
        <f t="shared" si="987"/>
        <v>0</v>
      </c>
      <c r="W2583" s="220" t="s">
        <v>2721</v>
      </c>
      <c r="X2583" s="221" t="s">
        <v>2735</v>
      </c>
      <c r="Y2583" s="222" t="s">
        <v>2736</v>
      </c>
      <c r="Z2583" s="199"/>
      <c r="AA2583" s="218"/>
      <c r="AB2583" s="223">
        <v>0</v>
      </c>
      <c r="AC2583" s="224" t="s">
        <v>40</v>
      </c>
      <c r="AD2583" s="225">
        <f t="shared" si="1022"/>
        <v>546</v>
      </c>
      <c r="AE2583" s="226">
        <f>CEILING(AD2583+AD2583*'[1]Nastavení cen'!$J$17,1)</f>
        <v>798</v>
      </c>
      <c r="AF2583" s="226">
        <f t="shared" si="1023"/>
        <v>0</v>
      </c>
      <c r="AG2583" s="241">
        <f>CEILING(AX2583+(AX2583*'[1]Nastavení cen'!$G$17),1)</f>
        <v>462</v>
      </c>
      <c r="AH2583" s="242">
        <f>CEILING(AG2583*'[1]Nastavení cen'!$K$17,1)+AG2583</f>
        <v>601</v>
      </c>
      <c r="AI2583" s="242">
        <f t="shared" si="1024"/>
        <v>0</v>
      </c>
      <c r="AJ2583" s="228">
        <f t="shared" si="1025"/>
        <v>1399</v>
      </c>
      <c r="AK2583" s="218"/>
      <c r="AL2583" s="229">
        <f t="shared" si="1026"/>
        <v>0</v>
      </c>
      <c r="AM2583" s="204"/>
      <c r="AN2583" s="230">
        <v>0.3</v>
      </c>
      <c r="AO2583" s="231">
        <f t="shared" si="1027"/>
        <v>0</v>
      </c>
      <c r="AP2583" s="232">
        <v>0.05</v>
      </c>
      <c r="AQ2583" s="233" t="s">
        <v>41</v>
      </c>
      <c r="AR2583" s="234">
        <f t="shared" si="1028"/>
        <v>0</v>
      </c>
      <c r="AS2583" s="235"/>
      <c r="AT2583" s="236"/>
      <c r="AU2583" s="237"/>
      <c r="AV2583" s="238">
        <v>84</v>
      </c>
      <c r="AW2583" s="239">
        <f>'[1]Nastavení cen'!$H$17</f>
        <v>390</v>
      </c>
      <c r="AX2583" s="240">
        <v>462</v>
      </c>
    </row>
    <row r="2584" spans="1:50" ht="17.25" hidden="1" customHeight="1" x14ac:dyDescent="0.3">
      <c r="A2584" s="213"/>
      <c r="B2584" s="214"/>
      <c r="C2584" s="215"/>
      <c r="D2584" s="186"/>
      <c r="E2584" s="184"/>
      <c r="F2584" s="185"/>
      <c r="G2584" s="186"/>
      <c r="H2584" s="186"/>
      <c r="I2584" s="187"/>
      <c r="J2584" s="188"/>
      <c r="K2584" s="216"/>
      <c r="L2584" s="186"/>
      <c r="M2584" s="186"/>
      <c r="N2584" s="187"/>
      <c r="O2584" s="191"/>
      <c r="P2584" s="492" t="s">
        <v>2550</v>
      </c>
      <c r="Q2584" s="218"/>
      <c r="R2584" s="219">
        <f t="shared" si="1020"/>
        <v>0</v>
      </c>
      <c r="S2584" s="219">
        <f t="shared" si="1021"/>
        <v>7</v>
      </c>
      <c r="T2584" s="195"/>
      <c r="U2584" s="196">
        <v>2</v>
      </c>
      <c r="V2584" s="89">
        <f t="shared" si="987"/>
        <v>0</v>
      </c>
      <c r="W2584" s="220" t="s">
        <v>2721</v>
      </c>
      <c r="X2584" s="221" t="s">
        <v>2735</v>
      </c>
      <c r="Y2584" s="222" t="s">
        <v>2737</v>
      </c>
      <c r="Z2584" s="199"/>
      <c r="AA2584" s="218"/>
      <c r="AB2584" s="223">
        <v>0</v>
      </c>
      <c r="AC2584" s="224" t="s">
        <v>40</v>
      </c>
      <c r="AD2584" s="225">
        <f t="shared" si="1022"/>
        <v>546</v>
      </c>
      <c r="AE2584" s="226">
        <f>CEILING(AD2584+AD2584*'[1]Nastavení cen'!$J$17,1)</f>
        <v>798</v>
      </c>
      <c r="AF2584" s="226">
        <f t="shared" si="1023"/>
        <v>0</v>
      </c>
      <c r="AG2584" s="241">
        <f>CEILING(AX2584+(AX2584*'[1]Nastavení cen'!$G$17),1)</f>
        <v>462</v>
      </c>
      <c r="AH2584" s="242">
        <f>CEILING(AG2584*'[1]Nastavení cen'!$K$17,1)+AG2584</f>
        <v>601</v>
      </c>
      <c r="AI2584" s="242">
        <f t="shared" si="1024"/>
        <v>0</v>
      </c>
      <c r="AJ2584" s="228">
        <f t="shared" si="1025"/>
        <v>1399</v>
      </c>
      <c r="AK2584" s="218"/>
      <c r="AL2584" s="229">
        <f t="shared" si="1026"/>
        <v>0</v>
      </c>
      <c r="AM2584" s="204"/>
      <c r="AN2584" s="230">
        <v>0.3</v>
      </c>
      <c r="AO2584" s="231">
        <f t="shared" si="1027"/>
        <v>0</v>
      </c>
      <c r="AP2584" s="232">
        <v>0.05</v>
      </c>
      <c r="AQ2584" s="233" t="s">
        <v>41</v>
      </c>
      <c r="AR2584" s="234">
        <f t="shared" si="1028"/>
        <v>0</v>
      </c>
      <c r="AS2584" s="235"/>
      <c r="AT2584" s="236"/>
      <c r="AU2584" s="237"/>
      <c r="AV2584" s="238">
        <v>84</v>
      </c>
      <c r="AW2584" s="239">
        <f>'[1]Nastavení cen'!$H$17</f>
        <v>390</v>
      </c>
      <c r="AX2584" s="240">
        <v>462</v>
      </c>
    </row>
    <row r="2585" spans="1:50" ht="17.25" hidden="1" customHeight="1" x14ac:dyDescent="0.3">
      <c r="A2585" s="213"/>
      <c r="B2585" s="214"/>
      <c r="C2585" s="215"/>
      <c r="D2585" s="186"/>
      <c r="E2585" s="184"/>
      <c r="F2585" s="185"/>
      <c r="G2585" s="186"/>
      <c r="H2585" s="186"/>
      <c r="I2585" s="187"/>
      <c r="J2585" s="188"/>
      <c r="K2585" s="216"/>
      <c r="L2585" s="186"/>
      <c r="M2585" s="186"/>
      <c r="N2585" s="187"/>
      <c r="O2585" s="191"/>
      <c r="P2585" s="492" t="s">
        <v>2550</v>
      </c>
      <c r="Q2585" s="218"/>
      <c r="R2585" s="219">
        <f t="shared" si="1020"/>
        <v>0</v>
      </c>
      <c r="S2585" s="219">
        <f t="shared" si="1021"/>
        <v>7</v>
      </c>
      <c r="T2585" s="195"/>
      <c r="U2585" s="196">
        <v>2</v>
      </c>
      <c r="V2585" s="89">
        <f t="shared" si="987"/>
        <v>0</v>
      </c>
      <c r="W2585" s="220" t="s">
        <v>2721</v>
      </c>
      <c r="X2585" s="221" t="s">
        <v>2738</v>
      </c>
      <c r="Y2585" s="222" t="s">
        <v>2736</v>
      </c>
      <c r="Z2585" s="199"/>
      <c r="AA2585" s="218"/>
      <c r="AB2585" s="223">
        <v>0</v>
      </c>
      <c r="AC2585" s="224" t="s">
        <v>40</v>
      </c>
      <c r="AD2585" s="225">
        <f t="shared" si="1022"/>
        <v>546</v>
      </c>
      <c r="AE2585" s="226">
        <f>CEILING(AD2585+AD2585*'[1]Nastavení cen'!$J$17,1)</f>
        <v>798</v>
      </c>
      <c r="AF2585" s="226">
        <f t="shared" si="1023"/>
        <v>0</v>
      </c>
      <c r="AG2585" s="241">
        <f>CEILING(AX2585+(AX2585*'[1]Nastavení cen'!$G$17),1)</f>
        <v>407</v>
      </c>
      <c r="AH2585" s="242">
        <f>CEILING(AG2585*'[1]Nastavení cen'!$K$17,1)+AG2585</f>
        <v>530</v>
      </c>
      <c r="AI2585" s="242">
        <f t="shared" si="1024"/>
        <v>0</v>
      </c>
      <c r="AJ2585" s="228">
        <f t="shared" si="1025"/>
        <v>1328</v>
      </c>
      <c r="AK2585" s="218"/>
      <c r="AL2585" s="229">
        <f t="shared" si="1026"/>
        <v>0</v>
      </c>
      <c r="AM2585" s="204"/>
      <c r="AN2585" s="230">
        <v>0.3</v>
      </c>
      <c r="AO2585" s="231">
        <f t="shared" si="1027"/>
        <v>0</v>
      </c>
      <c r="AP2585" s="232">
        <v>0.05</v>
      </c>
      <c r="AQ2585" s="233" t="s">
        <v>41</v>
      </c>
      <c r="AR2585" s="234">
        <f t="shared" si="1028"/>
        <v>0</v>
      </c>
      <c r="AS2585" s="235"/>
      <c r="AT2585" s="236"/>
      <c r="AU2585" s="237"/>
      <c r="AV2585" s="238">
        <v>84</v>
      </c>
      <c r="AW2585" s="239">
        <f>'[1]Nastavení cen'!$H$17</f>
        <v>390</v>
      </c>
      <c r="AX2585" s="240">
        <v>407</v>
      </c>
    </row>
    <row r="2586" spans="1:50" ht="17.25" hidden="1" customHeight="1" x14ac:dyDescent="0.3">
      <c r="A2586" s="213"/>
      <c r="B2586" s="214"/>
      <c r="C2586" s="215"/>
      <c r="D2586" s="186"/>
      <c r="E2586" s="184"/>
      <c r="F2586" s="185"/>
      <c r="G2586" s="186"/>
      <c r="H2586" s="186"/>
      <c r="I2586" s="187"/>
      <c r="J2586" s="188"/>
      <c r="K2586" s="216"/>
      <c r="L2586" s="186"/>
      <c r="M2586" s="186"/>
      <c r="N2586" s="187"/>
      <c r="O2586" s="191"/>
      <c r="P2586" s="492" t="s">
        <v>2550</v>
      </c>
      <c r="Q2586" s="218"/>
      <c r="R2586" s="219">
        <f t="shared" si="1020"/>
        <v>0</v>
      </c>
      <c r="S2586" s="219">
        <f t="shared" si="1021"/>
        <v>7</v>
      </c>
      <c r="T2586" s="195"/>
      <c r="U2586" s="196">
        <v>3</v>
      </c>
      <c r="V2586" s="89">
        <f t="shared" si="987"/>
        <v>0</v>
      </c>
      <c r="W2586" s="220" t="s">
        <v>2721</v>
      </c>
      <c r="X2586" s="221" t="s">
        <v>2738</v>
      </c>
      <c r="Y2586" s="222" t="s">
        <v>2739</v>
      </c>
      <c r="Z2586" s="199"/>
      <c r="AA2586" s="218"/>
      <c r="AB2586" s="223">
        <v>0</v>
      </c>
      <c r="AC2586" s="224" t="s">
        <v>40</v>
      </c>
      <c r="AD2586" s="225">
        <f t="shared" si="1022"/>
        <v>546</v>
      </c>
      <c r="AE2586" s="226">
        <f>CEILING(AD2586+AD2586*'[1]Nastavení cen'!$J$17,1)</f>
        <v>798</v>
      </c>
      <c r="AF2586" s="226">
        <f t="shared" si="1023"/>
        <v>0</v>
      </c>
      <c r="AG2586" s="241">
        <f>CEILING(AX2586+(AX2586*'[1]Nastavení cen'!$G$17),1)</f>
        <v>2332</v>
      </c>
      <c r="AH2586" s="242">
        <f>CEILING(AG2586*'[1]Nastavení cen'!$K$17,1)+AG2586</f>
        <v>3032</v>
      </c>
      <c r="AI2586" s="242">
        <f t="shared" si="1024"/>
        <v>0</v>
      </c>
      <c r="AJ2586" s="228">
        <f t="shared" si="1025"/>
        <v>3830</v>
      </c>
      <c r="AK2586" s="218"/>
      <c r="AL2586" s="229">
        <f t="shared" si="1026"/>
        <v>0</v>
      </c>
      <c r="AM2586" s="204"/>
      <c r="AN2586" s="230">
        <v>0.3</v>
      </c>
      <c r="AO2586" s="231">
        <f t="shared" si="1027"/>
        <v>0</v>
      </c>
      <c r="AP2586" s="232">
        <v>0.05</v>
      </c>
      <c r="AQ2586" s="233" t="s">
        <v>41</v>
      </c>
      <c r="AR2586" s="234">
        <f t="shared" si="1028"/>
        <v>0</v>
      </c>
      <c r="AS2586" s="235"/>
      <c r="AT2586" s="236"/>
      <c r="AU2586" s="237"/>
      <c r="AV2586" s="238">
        <v>84</v>
      </c>
      <c r="AW2586" s="239">
        <f>'[1]Nastavení cen'!$H$17</f>
        <v>390</v>
      </c>
      <c r="AX2586" s="240">
        <v>2332</v>
      </c>
    </row>
    <row r="2587" spans="1:50" ht="17.25" hidden="1" customHeight="1" x14ac:dyDescent="0.3">
      <c r="A2587" s="213"/>
      <c r="B2587" s="214"/>
      <c r="C2587" s="215"/>
      <c r="D2587" s="186"/>
      <c r="E2587" s="184"/>
      <c r="F2587" s="185"/>
      <c r="G2587" s="186"/>
      <c r="H2587" s="186"/>
      <c r="I2587" s="187"/>
      <c r="J2587" s="188"/>
      <c r="K2587" s="216"/>
      <c r="L2587" s="186"/>
      <c r="M2587" s="186"/>
      <c r="N2587" s="187"/>
      <c r="O2587" s="191"/>
      <c r="P2587" s="492" t="s">
        <v>2550</v>
      </c>
      <c r="Q2587" s="218"/>
      <c r="R2587" s="219">
        <f t="shared" si="1020"/>
        <v>0</v>
      </c>
      <c r="S2587" s="219">
        <f t="shared" si="1021"/>
        <v>7</v>
      </c>
      <c r="T2587" s="195"/>
      <c r="U2587" s="196">
        <v>1</v>
      </c>
      <c r="V2587" s="89">
        <f t="shared" si="987"/>
        <v>0</v>
      </c>
      <c r="W2587" s="220" t="s">
        <v>2721</v>
      </c>
      <c r="X2587" s="221" t="s">
        <v>2740</v>
      </c>
      <c r="Y2587" s="222" t="s">
        <v>2741</v>
      </c>
      <c r="Z2587" s="199"/>
      <c r="AA2587" s="218"/>
      <c r="AB2587" s="223">
        <v>0</v>
      </c>
      <c r="AC2587" s="224" t="s">
        <v>40</v>
      </c>
      <c r="AD2587" s="225">
        <f t="shared" si="1022"/>
        <v>364</v>
      </c>
      <c r="AE2587" s="226">
        <f>CEILING(AD2587+AD2587*'[1]Nastavení cen'!$J$17,1)</f>
        <v>532</v>
      </c>
      <c r="AF2587" s="226">
        <f t="shared" si="1023"/>
        <v>0</v>
      </c>
      <c r="AG2587" s="241">
        <f>CEILING(AX2587+(AX2587*'[1]Nastavení cen'!$G$17),1)</f>
        <v>605</v>
      </c>
      <c r="AH2587" s="242">
        <f>CEILING(AG2587*'[1]Nastavení cen'!$K$17,1)+AG2587</f>
        <v>787</v>
      </c>
      <c r="AI2587" s="242">
        <f t="shared" si="1024"/>
        <v>0</v>
      </c>
      <c r="AJ2587" s="228">
        <f t="shared" si="1025"/>
        <v>1319</v>
      </c>
      <c r="AK2587" s="218"/>
      <c r="AL2587" s="229">
        <f t="shared" si="1026"/>
        <v>0</v>
      </c>
      <c r="AM2587" s="204"/>
      <c r="AN2587" s="230">
        <v>0.2</v>
      </c>
      <c r="AO2587" s="231">
        <f t="shared" si="1027"/>
        <v>0</v>
      </c>
      <c r="AP2587" s="232">
        <v>0.05</v>
      </c>
      <c r="AQ2587" s="233" t="s">
        <v>41</v>
      </c>
      <c r="AR2587" s="234">
        <f t="shared" si="1028"/>
        <v>0</v>
      </c>
      <c r="AS2587" s="235"/>
      <c r="AT2587" s="236"/>
      <c r="AU2587" s="237"/>
      <c r="AV2587" s="238">
        <v>56</v>
      </c>
      <c r="AW2587" s="239">
        <f>'[1]Nastavení cen'!$H$17</f>
        <v>390</v>
      </c>
      <c r="AX2587" s="240">
        <v>605</v>
      </c>
    </row>
    <row r="2588" spans="1:50" ht="17.25" hidden="1" customHeight="1" x14ac:dyDescent="0.3">
      <c r="A2588" s="213"/>
      <c r="B2588" s="214"/>
      <c r="C2588" s="215"/>
      <c r="D2588" s="186"/>
      <c r="E2588" s="184"/>
      <c r="F2588" s="185"/>
      <c r="G2588" s="186"/>
      <c r="H2588" s="186"/>
      <c r="I2588" s="187"/>
      <c r="J2588" s="188"/>
      <c r="K2588" s="216"/>
      <c r="L2588" s="186"/>
      <c r="M2588" s="186"/>
      <c r="N2588" s="187"/>
      <c r="O2588" s="191"/>
      <c r="P2588" s="492" t="s">
        <v>2550</v>
      </c>
      <c r="Q2588" s="218"/>
      <c r="R2588" s="219">
        <f t="shared" si="1020"/>
        <v>0</v>
      </c>
      <c r="S2588" s="219">
        <f t="shared" si="1021"/>
        <v>7</v>
      </c>
      <c r="T2588" s="195"/>
      <c r="U2588" s="196">
        <v>1</v>
      </c>
      <c r="V2588" s="89">
        <f t="shared" si="987"/>
        <v>0</v>
      </c>
      <c r="W2588" s="220" t="s">
        <v>2721</v>
      </c>
      <c r="X2588" s="221" t="s">
        <v>2742</v>
      </c>
      <c r="Y2588" s="222" t="s">
        <v>2743</v>
      </c>
      <c r="Z2588" s="199"/>
      <c r="AA2588" s="218"/>
      <c r="AB2588" s="223">
        <v>0</v>
      </c>
      <c r="AC2588" s="224" t="s">
        <v>40</v>
      </c>
      <c r="AD2588" s="225">
        <f t="shared" si="1022"/>
        <v>462</v>
      </c>
      <c r="AE2588" s="226">
        <f>CEILING(AD2588+AD2588*'[1]Nastavení cen'!$J$17,1)</f>
        <v>675</v>
      </c>
      <c r="AF2588" s="226">
        <f t="shared" si="1023"/>
        <v>0</v>
      </c>
      <c r="AG2588" s="241">
        <f>CEILING(AX2588+(AX2588*'[1]Nastavení cen'!$G$17),1)</f>
        <v>1320</v>
      </c>
      <c r="AH2588" s="242">
        <f>CEILING(AG2588*'[1]Nastavení cen'!$K$17,1)+AG2588</f>
        <v>1716</v>
      </c>
      <c r="AI2588" s="242">
        <f t="shared" si="1024"/>
        <v>0</v>
      </c>
      <c r="AJ2588" s="228">
        <f t="shared" si="1025"/>
        <v>2391</v>
      </c>
      <c r="AK2588" s="218"/>
      <c r="AL2588" s="229">
        <f t="shared" si="1026"/>
        <v>0</v>
      </c>
      <c r="AM2588" s="204"/>
      <c r="AN2588" s="230">
        <v>0.3</v>
      </c>
      <c r="AO2588" s="231">
        <f t="shared" si="1027"/>
        <v>0</v>
      </c>
      <c r="AP2588" s="232">
        <v>0.05</v>
      </c>
      <c r="AQ2588" s="233" t="s">
        <v>41</v>
      </c>
      <c r="AR2588" s="234">
        <f t="shared" si="1028"/>
        <v>0</v>
      </c>
      <c r="AS2588" s="235"/>
      <c r="AT2588" s="236"/>
      <c r="AU2588" s="237"/>
      <c r="AV2588" s="238">
        <v>71</v>
      </c>
      <c r="AW2588" s="239">
        <f>'[1]Nastavení cen'!$H$17</f>
        <v>390</v>
      </c>
      <c r="AX2588" s="240">
        <v>1320</v>
      </c>
    </row>
    <row r="2589" spans="1:50" ht="17.25" hidden="1" customHeight="1" x14ac:dyDescent="0.3">
      <c r="A2589" s="213"/>
      <c r="B2589" s="214"/>
      <c r="C2589" s="215"/>
      <c r="D2589" s="186"/>
      <c r="E2589" s="184"/>
      <c r="F2589" s="185"/>
      <c r="G2589" s="186"/>
      <c r="H2589" s="186"/>
      <c r="I2589" s="187"/>
      <c r="J2589" s="188"/>
      <c r="K2589" s="216"/>
      <c r="L2589" s="186"/>
      <c r="M2589" s="186"/>
      <c r="N2589" s="187"/>
      <c r="O2589" s="191"/>
      <c r="P2589" s="492" t="s">
        <v>2550</v>
      </c>
      <c r="Q2589" s="218"/>
      <c r="R2589" s="219">
        <f t="shared" si="1020"/>
        <v>0</v>
      </c>
      <c r="S2589" s="219">
        <f t="shared" si="1021"/>
        <v>7</v>
      </c>
      <c r="T2589" s="195"/>
      <c r="U2589" s="196">
        <v>1</v>
      </c>
      <c r="V2589" s="89">
        <f t="shared" si="987"/>
        <v>0</v>
      </c>
      <c r="W2589" s="220" t="s">
        <v>2721</v>
      </c>
      <c r="X2589" s="221" t="s">
        <v>2744</v>
      </c>
      <c r="Y2589" s="222" t="s">
        <v>2745</v>
      </c>
      <c r="Z2589" s="199"/>
      <c r="AA2589" s="218"/>
      <c r="AB2589" s="223">
        <v>0</v>
      </c>
      <c r="AC2589" s="224" t="s">
        <v>40</v>
      </c>
      <c r="AD2589" s="225">
        <f t="shared" si="1022"/>
        <v>397</v>
      </c>
      <c r="AE2589" s="226">
        <f>CEILING(AD2589+AD2589*'[1]Nastavení cen'!$J$17,1)</f>
        <v>580</v>
      </c>
      <c r="AF2589" s="226">
        <f t="shared" si="1023"/>
        <v>0</v>
      </c>
      <c r="AG2589" s="241">
        <f>CEILING(AX2589+(AX2589*'[1]Nastavení cen'!$G$17),1)</f>
        <v>242</v>
      </c>
      <c r="AH2589" s="242">
        <f>CEILING(AG2589*'[1]Nastavení cen'!$K$17,1)+AG2589</f>
        <v>315</v>
      </c>
      <c r="AI2589" s="242">
        <f t="shared" si="1024"/>
        <v>0</v>
      </c>
      <c r="AJ2589" s="228">
        <f t="shared" si="1025"/>
        <v>895</v>
      </c>
      <c r="AK2589" s="218"/>
      <c r="AL2589" s="229">
        <f t="shared" si="1026"/>
        <v>0</v>
      </c>
      <c r="AM2589" s="204"/>
      <c r="AN2589" s="230">
        <v>0.3</v>
      </c>
      <c r="AO2589" s="231">
        <f t="shared" si="1027"/>
        <v>0</v>
      </c>
      <c r="AP2589" s="232">
        <v>0.05</v>
      </c>
      <c r="AQ2589" s="233" t="s">
        <v>41</v>
      </c>
      <c r="AR2589" s="234">
        <f t="shared" si="1028"/>
        <v>0</v>
      </c>
      <c r="AS2589" s="235"/>
      <c r="AT2589" s="236"/>
      <c r="AU2589" s="237"/>
      <c r="AV2589" s="238">
        <v>61</v>
      </c>
      <c r="AW2589" s="239">
        <f>'[1]Nastavení cen'!$H$17</f>
        <v>390</v>
      </c>
      <c r="AX2589" s="240">
        <v>242</v>
      </c>
    </row>
    <row r="2590" spans="1:50" ht="17.25" hidden="1" customHeight="1" x14ac:dyDescent="0.3">
      <c r="A2590" s="213"/>
      <c r="B2590" s="214"/>
      <c r="C2590" s="215"/>
      <c r="D2590" s="186"/>
      <c r="E2590" s="184"/>
      <c r="F2590" s="185"/>
      <c r="G2590" s="186"/>
      <c r="H2590" s="186"/>
      <c r="I2590" s="187"/>
      <c r="J2590" s="188"/>
      <c r="K2590" s="216"/>
      <c r="L2590" s="186"/>
      <c r="M2590" s="186"/>
      <c r="N2590" s="187"/>
      <c r="O2590" s="191"/>
      <c r="P2590" s="492" t="s">
        <v>2550</v>
      </c>
      <c r="Q2590" s="218"/>
      <c r="R2590" s="219">
        <f t="shared" si="1020"/>
        <v>0</v>
      </c>
      <c r="S2590" s="219">
        <f t="shared" si="1021"/>
        <v>7</v>
      </c>
      <c r="T2590" s="195"/>
      <c r="U2590" s="196">
        <v>1</v>
      </c>
      <c r="V2590" s="89">
        <f t="shared" si="987"/>
        <v>0</v>
      </c>
      <c r="W2590" s="220" t="s">
        <v>2721</v>
      </c>
      <c r="X2590" s="221" t="s">
        <v>2746</v>
      </c>
      <c r="Y2590" s="222" t="s">
        <v>2747</v>
      </c>
      <c r="Z2590" s="199"/>
      <c r="AA2590" s="218"/>
      <c r="AB2590" s="223">
        <v>0</v>
      </c>
      <c r="AC2590" s="224" t="s">
        <v>40</v>
      </c>
      <c r="AD2590" s="225">
        <f t="shared" si="1022"/>
        <v>397</v>
      </c>
      <c r="AE2590" s="226">
        <f>CEILING(AD2590+AD2590*'[1]Nastavení cen'!$J$17,1)</f>
        <v>580</v>
      </c>
      <c r="AF2590" s="226">
        <f t="shared" si="1023"/>
        <v>0</v>
      </c>
      <c r="AG2590" s="241">
        <f>CEILING(AX2590+(AX2590*'[1]Nastavení cen'!$G$17),1)</f>
        <v>429</v>
      </c>
      <c r="AH2590" s="242">
        <f>CEILING(AG2590*'[1]Nastavení cen'!$K$17,1)+AG2590</f>
        <v>558</v>
      </c>
      <c r="AI2590" s="242">
        <f t="shared" si="1024"/>
        <v>0</v>
      </c>
      <c r="AJ2590" s="228">
        <f t="shared" si="1025"/>
        <v>1138</v>
      </c>
      <c r="AK2590" s="218"/>
      <c r="AL2590" s="229">
        <f t="shared" si="1026"/>
        <v>0</v>
      </c>
      <c r="AM2590" s="204"/>
      <c r="AN2590" s="230">
        <v>0.3</v>
      </c>
      <c r="AO2590" s="231">
        <f t="shared" si="1027"/>
        <v>0</v>
      </c>
      <c r="AP2590" s="232">
        <v>0.05</v>
      </c>
      <c r="AQ2590" s="233" t="s">
        <v>41</v>
      </c>
      <c r="AR2590" s="234">
        <f t="shared" si="1028"/>
        <v>0</v>
      </c>
      <c r="AS2590" s="235"/>
      <c r="AT2590" s="236"/>
      <c r="AU2590" s="237"/>
      <c r="AV2590" s="238">
        <v>61</v>
      </c>
      <c r="AW2590" s="239">
        <f>'[1]Nastavení cen'!$H$17</f>
        <v>390</v>
      </c>
      <c r="AX2590" s="240">
        <v>429</v>
      </c>
    </row>
    <row r="2591" spans="1:50" ht="17.25" hidden="1" customHeight="1" x14ac:dyDescent="0.3">
      <c r="A2591" s="213"/>
      <c r="B2591" s="214"/>
      <c r="C2591" s="215"/>
      <c r="D2591" s="186"/>
      <c r="E2591" s="184"/>
      <c r="F2591" s="185"/>
      <c r="G2591" s="186"/>
      <c r="H2591" s="186"/>
      <c r="I2591" s="187"/>
      <c r="J2591" s="188"/>
      <c r="K2591" s="216"/>
      <c r="L2591" s="186"/>
      <c r="M2591" s="186"/>
      <c r="N2591" s="187"/>
      <c r="O2591" s="191"/>
      <c r="P2591" s="492" t="s">
        <v>2550</v>
      </c>
      <c r="Q2591" s="218"/>
      <c r="R2591" s="219">
        <f t="shared" si="1020"/>
        <v>0</v>
      </c>
      <c r="S2591" s="219">
        <f t="shared" si="1021"/>
        <v>7</v>
      </c>
      <c r="T2591" s="195"/>
      <c r="U2591" s="196">
        <v>2</v>
      </c>
      <c r="V2591" s="89">
        <f t="shared" si="987"/>
        <v>0</v>
      </c>
      <c r="W2591" s="220" t="s">
        <v>2721</v>
      </c>
      <c r="X2591" s="221" t="s">
        <v>2748</v>
      </c>
      <c r="Y2591" s="222" t="s">
        <v>2749</v>
      </c>
      <c r="Z2591" s="199"/>
      <c r="AA2591" s="218"/>
      <c r="AB2591" s="223">
        <v>0</v>
      </c>
      <c r="AC2591" s="224" t="s">
        <v>40</v>
      </c>
      <c r="AD2591" s="225">
        <f t="shared" si="1022"/>
        <v>397</v>
      </c>
      <c r="AE2591" s="226">
        <f>CEILING(AD2591+AD2591*'[1]Nastavení cen'!$J$17,1)</f>
        <v>580</v>
      </c>
      <c r="AF2591" s="226">
        <f t="shared" si="1023"/>
        <v>0</v>
      </c>
      <c r="AG2591" s="241">
        <f>CEILING(AX2591+(AX2591*'[1]Nastavení cen'!$G$17),1)</f>
        <v>1045</v>
      </c>
      <c r="AH2591" s="242">
        <f>CEILING(AG2591*'[1]Nastavení cen'!$K$17,1)+AG2591</f>
        <v>1359</v>
      </c>
      <c r="AI2591" s="242">
        <f t="shared" si="1024"/>
        <v>0</v>
      </c>
      <c r="AJ2591" s="228">
        <f t="shared" si="1025"/>
        <v>1939</v>
      </c>
      <c r="AK2591" s="218"/>
      <c r="AL2591" s="229">
        <f t="shared" si="1026"/>
        <v>0</v>
      </c>
      <c r="AM2591" s="204"/>
      <c r="AN2591" s="230">
        <v>0.2</v>
      </c>
      <c r="AO2591" s="231">
        <f t="shared" si="1027"/>
        <v>0</v>
      </c>
      <c r="AP2591" s="232">
        <v>0.05</v>
      </c>
      <c r="AQ2591" s="233" t="s">
        <v>41</v>
      </c>
      <c r="AR2591" s="234">
        <f t="shared" si="1028"/>
        <v>0</v>
      </c>
      <c r="AS2591" s="235"/>
      <c r="AT2591" s="236"/>
      <c r="AU2591" s="237"/>
      <c r="AV2591" s="238">
        <v>61</v>
      </c>
      <c r="AW2591" s="239">
        <f>'[1]Nastavení cen'!$H$17</f>
        <v>390</v>
      </c>
      <c r="AX2591" s="240">
        <v>1045</v>
      </c>
    </row>
    <row r="2592" spans="1:50" ht="17.25" hidden="1" customHeight="1" x14ac:dyDescent="0.3">
      <c r="A2592" s="213"/>
      <c r="B2592" s="214"/>
      <c r="C2592" s="215"/>
      <c r="D2592" s="186"/>
      <c r="E2592" s="184"/>
      <c r="F2592" s="185"/>
      <c r="G2592" s="186"/>
      <c r="H2592" s="186"/>
      <c r="I2592" s="187"/>
      <c r="J2592" s="188"/>
      <c r="K2592" s="216"/>
      <c r="L2592" s="186"/>
      <c r="M2592" s="186"/>
      <c r="N2592" s="187"/>
      <c r="O2592" s="191"/>
      <c r="P2592" s="492" t="s">
        <v>2550</v>
      </c>
      <c r="Q2592" s="218"/>
      <c r="R2592" s="219">
        <f t="shared" si="1020"/>
        <v>0</v>
      </c>
      <c r="S2592" s="219">
        <f t="shared" si="1021"/>
        <v>7</v>
      </c>
      <c r="T2592" s="195"/>
      <c r="U2592" s="196">
        <v>2</v>
      </c>
      <c r="V2592" s="89">
        <f t="shared" si="987"/>
        <v>0</v>
      </c>
      <c r="W2592" s="220" t="s">
        <v>2721</v>
      </c>
      <c r="X2592" s="221" t="s">
        <v>2750</v>
      </c>
      <c r="Y2592" s="222" t="s">
        <v>2751</v>
      </c>
      <c r="Z2592" s="199"/>
      <c r="AA2592" s="218"/>
      <c r="AB2592" s="223">
        <v>0</v>
      </c>
      <c r="AC2592" s="224" t="s">
        <v>40</v>
      </c>
      <c r="AD2592" s="225">
        <f t="shared" si="1022"/>
        <v>130</v>
      </c>
      <c r="AE2592" s="226">
        <f>CEILING(AD2592+AD2592*'[1]Nastavení cen'!$J$17,1)</f>
        <v>190</v>
      </c>
      <c r="AF2592" s="226">
        <f t="shared" si="1023"/>
        <v>0</v>
      </c>
      <c r="AG2592" s="241">
        <f>CEILING(AX2592+(AX2592*'[1]Nastavení cen'!$G$17),1)</f>
        <v>250</v>
      </c>
      <c r="AH2592" s="242">
        <f>CEILING(AG2592*'[1]Nastavení cen'!$K$17,1)+AG2592</f>
        <v>325</v>
      </c>
      <c r="AI2592" s="242">
        <f t="shared" si="1024"/>
        <v>0</v>
      </c>
      <c r="AJ2592" s="228">
        <f t="shared" si="1025"/>
        <v>515</v>
      </c>
      <c r="AK2592" s="218"/>
      <c r="AL2592" s="229">
        <f t="shared" si="1026"/>
        <v>0</v>
      </c>
      <c r="AM2592" s="204"/>
      <c r="AN2592" s="230">
        <v>0.1</v>
      </c>
      <c r="AO2592" s="231">
        <f t="shared" si="1027"/>
        <v>0</v>
      </c>
      <c r="AP2592" s="232">
        <v>0.05</v>
      </c>
      <c r="AQ2592" s="233" t="s">
        <v>41</v>
      </c>
      <c r="AR2592" s="234">
        <f t="shared" si="1028"/>
        <v>0</v>
      </c>
      <c r="AS2592" s="235"/>
      <c r="AT2592" s="236"/>
      <c r="AU2592" s="237"/>
      <c r="AV2592" s="238">
        <v>20</v>
      </c>
      <c r="AW2592" s="239">
        <f>'[1]Nastavení cen'!$H$17</f>
        <v>390</v>
      </c>
      <c r="AX2592" s="240">
        <v>250</v>
      </c>
    </row>
    <row r="2593" spans="1:50" ht="17.25" hidden="1" customHeight="1" x14ac:dyDescent="0.3">
      <c r="A2593" s="213"/>
      <c r="B2593" s="214"/>
      <c r="C2593" s="215"/>
      <c r="D2593" s="186"/>
      <c r="E2593" s="184"/>
      <c r="F2593" s="185"/>
      <c r="G2593" s="186"/>
      <c r="H2593" s="186"/>
      <c r="I2593" s="187"/>
      <c r="J2593" s="188"/>
      <c r="K2593" s="216"/>
      <c r="L2593" s="186"/>
      <c r="M2593" s="186"/>
      <c r="N2593" s="187"/>
      <c r="O2593" s="191"/>
      <c r="P2593" s="492" t="s">
        <v>2550</v>
      </c>
      <c r="Q2593" s="218"/>
      <c r="R2593" s="219">
        <f t="shared" si="1020"/>
        <v>0</v>
      </c>
      <c r="S2593" s="219">
        <f t="shared" si="1021"/>
        <v>7</v>
      </c>
      <c r="T2593" s="195"/>
      <c r="U2593" s="196">
        <v>1</v>
      </c>
      <c r="V2593" s="89">
        <f t="shared" si="987"/>
        <v>0</v>
      </c>
      <c r="W2593" s="220" t="s">
        <v>2721</v>
      </c>
      <c r="X2593" s="221" t="s">
        <v>2752</v>
      </c>
      <c r="Y2593" s="222" t="s">
        <v>2753</v>
      </c>
      <c r="Z2593" s="199"/>
      <c r="AA2593" s="218"/>
      <c r="AB2593" s="223">
        <v>0</v>
      </c>
      <c r="AC2593" s="224" t="s">
        <v>40</v>
      </c>
      <c r="AD2593" s="225">
        <f t="shared" si="1022"/>
        <v>26</v>
      </c>
      <c r="AE2593" s="226">
        <f>CEILING(AD2593+AD2593*'[1]Nastavení cen'!$J$17,1)</f>
        <v>38</v>
      </c>
      <c r="AF2593" s="226">
        <f t="shared" si="1023"/>
        <v>0</v>
      </c>
      <c r="AG2593" s="241">
        <f>CEILING(AX2593+(AX2593*'[1]Nastavení cen'!$G$17),1)</f>
        <v>22</v>
      </c>
      <c r="AH2593" s="242">
        <f>CEILING(AG2593*'[1]Nastavení cen'!$K$17,1)+AG2593</f>
        <v>29</v>
      </c>
      <c r="AI2593" s="242">
        <f t="shared" si="1024"/>
        <v>0</v>
      </c>
      <c r="AJ2593" s="228">
        <f t="shared" si="1025"/>
        <v>67</v>
      </c>
      <c r="AK2593" s="218"/>
      <c r="AL2593" s="229">
        <f t="shared" si="1026"/>
        <v>0</v>
      </c>
      <c r="AM2593" s="204"/>
      <c r="AN2593" s="230">
        <v>0.01</v>
      </c>
      <c r="AO2593" s="231">
        <f t="shared" si="1027"/>
        <v>0</v>
      </c>
      <c r="AP2593" s="232">
        <v>0.05</v>
      </c>
      <c r="AQ2593" s="233" t="s">
        <v>41</v>
      </c>
      <c r="AR2593" s="234">
        <f t="shared" si="1028"/>
        <v>0</v>
      </c>
      <c r="AS2593" s="235"/>
      <c r="AT2593" s="236"/>
      <c r="AU2593" s="237"/>
      <c r="AV2593" s="238">
        <v>4</v>
      </c>
      <c r="AW2593" s="239">
        <f>'[1]Nastavení cen'!$H$17</f>
        <v>390</v>
      </c>
      <c r="AX2593" s="240">
        <v>22</v>
      </c>
    </row>
    <row r="2594" spans="1:50" ht="17.25" hidden="1" customHeight="1" x14ac:dyDescent="0.3">
      <c r="A2594" s="213"/>
      <c r="B2594" s="214"/>
      <c r="C2594" s="215"/>
      <c r="D2594" s="186"/>
      <c r="E2594" s="184"/>
      <c r="F2594" s="185"/>
      <c r="G2594" s="186"/>
      <c r="H2594" s="186"/>
      <c r="I2594" s="187"/>
      <c r="J2594" s="188"/>
      <c r="K2594" s="216"/>
      <c r="L2594" s="186"/>
      <c r="M2594" s="186"/>
      <c r="N2594" s="187"/>
      <c r="O2594" s="191"/>
      <c r="P2594" s="492" t="s">
        <v>2550</v>
      </c>
      <c r="Q2594" s="218"/>
      <c r="R2594" s="219">
        <f t="shared" si="1020"/>
        <v>0</v>
      </c>
      <c r="S2594" s="219">
        <f t="shared" si="1021"/>
        <v>7</v>
      </c>
      <c r="T2594" s="195"/>
      <c r="U2594" s="196">
        <v>5</v>
      </c>
      <c r="V2594" s="89">
        <f t="shared" si="987"/>
        <v>0</v>
      </c>
      <c r="W2594" s="220" t="s">
        <v>2721</v>
      </c>
      <c r="X2594" s="221" t="s">
        <v>2724</v>
      </c>
      <c r="Y2594" s="222" t="s">
        <v>2754</v>
      </c>
      <c r="Z2594" s="199"/>
      <c r="AA2594" s="218"/>
      <c r="AB2594" s="223">
        <v>0</v>
      </c>
      <c r="AC2594" s="224" t="s">
        <v>40</v>
      </c>
      <c r="AD2594" s="225">
        <f t="shared" si="1022"/>
        <v>260</v>
      </c>
      <c r="AE2594" s="226">
        <f>CEILING(AD2594+AD2594*'[1]Nastavení cen'!$J$17,1)</f>
        <v>380</v>
      </c>
      <c r="AF2594" s="226">
        <f t="shared" si="1023"/>
        <v>0</v>
      </c>
      <c r="AG2594" s="227">
        <f>CEILING(AX2594+(AX2594*'[1]Nastavení cen'!$G$17),1)</f>
        <v>102</v>
      </c>
      <c r="AH2594" s="227">
        <f>CEILING(AG2594*'[1]Nastavení cen'!$K$17,1)+AG2594</f>
        <v>133</v>
      </c>
      <c r="AI2594" s="227">
        <f t="shared" si="1024"/>
        <v>0</v>
      </c>
      <c r="AJ2594" s="228">
        <f t="shared" si="1025"/>
        <v>513</v>
      </c>
      <c r="AK2594" s="218"/>
      <c r="AL2594" s="229">
        <f t="shared" si="1026"/>
        <v>0</v>
      </c>
      <c r="AM2594" s="204"/>
      <c r="AN2594" s="230">
        <v>0.2</v>
      </c>
      <c r="AO2594" s="231">
        <f t="shared" si="1027"/>
        <v>0</v>
      </c>
      <c r="AP2594" s="232">
        <v>0.05</v>
      </c>
      <c r="AQ2594" s="233" t="s">
        <v>41</v>
      </c>
      <c r="AR2594" s="234">
        <f t="shared" si="1028"/>
        <v>0</v>
      </c>
      <c r="AS2594" s="235"/>
      <c r="AT2594" s="236"/>
      <c r="AU2594" s="237"/>
      <c r="AV2594" s="238">
        <v>40</v>
      </c>
      <c r="AW2594" s="239">
        <f>'[1]Nastavení cen'!$H$17</f>
        <v>390</v>
      </c>
      <c r="AX2594" s="240">
        <v>102</v>
      </c>
    </row>
    <row r="2595" spans="1:50" ht="17.25" hidden="1" customHeight="1" x14ac:dyDescent="0.3">
      <c r="A2595" s="213"/>
      <c r="B2595" s="214"/>
      <c r="C2595" s="215"/>
      <c r="D2595" s="186"/>
      <c r="E2595" s="184"/>
      <c r="F2595" s="185"/>
      <c r="G2595" s="186"/>
      <c r="H2595" s="186"/>
      <c r="I2595" s="187"/>
      <c r="J2595" s="188"/>
      <c r="K2595" s="216"/>
      <c r="L2595" s="186"/>
      <c r="M2595" s="186"/>
      <c r="N2595" s="187"/>
      <c r="O2595" s="191"/>
      <c r="P2595" s="492" t="s">
        <v>2550</v>
      </c>
      <c r="Q2595" s="218"/>
      <c r="R2595" s="219">
        <f t="shared" si="1020"/>
        <v>0</v>
      </c>
      <c r="S2595" s="219">
        <f t="shared" si="1021"/>
        <v>7</v>
      </c>
      <c r="T2595" s="195"/>
      <c r="U2595" s="196">
        <v>5</v>
      </c>
      <c r="V2595" s="89">
        <f t="shared" si="987"/>
        <v>0</v>
      </c>
      <c r="W2595" s="220" t="s">
        <v>2721</v>
      </c>
      <c r="X2595" s="221" t="s">
        <v>2724</v>
      </c>
      <c r="Y2595" s="222" t="s">
        <v>2755</v>
      </c>
      <c r="Z2595" s="199"/>
      <c r="AA2595" s="218"/>
      <c r="AB2595" s="223">
        <v>0</v>
      </c>
      <c r="AC2595" s="224" t="s">
        <v>40</v>
      </c>
      <c r="AD2595" s="225">
        <f t="shared" si="1022"/>
        <v>260</v>
      </c>
      <c r="AE2595" s="226">
        <f>CEILING(AD2595+AD2595*'[1]Nastavení cen'!$J$17,1)</f>
        <v>380</v>
      </c>
      <c r="AF2595" s="226">
        <f t="shared" si="1023"/>
        <v>0</v>
      </c>
      <c r="AG2595" s="227">
        <f>CEILING(AX2595+(AX2595*'[1]Nastavení cen'!$G$17),1)</f>
        <v>102</v>
      </c>
      <c r="AH2595" s="227">
        <f>CEILING(AG2595*'[1]Nastavení cen'!$K$17,1)+AG2595</f>
        <v>133</v>
      </c>
      <c r="AI2595" s="227">
        <f t="shared" si="1024"/>
        <v>0</v>
      </c>
      <c r="AJ2595" s="228">
        <f t="shared" si="1025"/>
        <v>513</v>
      </c>
      <c r="AK2595" s="218"/>
      <c r="AL2595" s="229">
        <f t="shared" si="1026"/>
        <v>0</v>
      </c>
      <c r="AM2595" s="204"/>
      <c r="AN2595" s="230">
        <v>0.2</v>
      </c>
      <c r="AO2595" s="231">
        <f t="shared" si="1027"/>
        <v>0</v>
      </c>
      <c r="AP2595" s="232">
        <v>0.05</v>
      </c>
      <c r="AQ2595" s="233" t="s">
        <v>41</v>
      </c>
      <c r="AR2595" s="234">
        <f t="shared" si="1028"/>
        <v>0</v>
      </c>
      <c r="AS2595" s="235"/>
      <c r="AT2595" s="236"/>
      <c r="AU2595" s="237"/>
      <c r="AV2595" s="238">
        <v>40</v>
      </c>
      <c r="AW2595" s="239">
        <f>'[1]Nastavení cen'!$H$17</f>
        <v>390</v>
      </c>
      <c r="AX2595" s="240">
        <v>102</v>
      </c>
    </row>
    <row r="2596" spans="1:50" ht="17.25" hidden="1" customHeight="1" x14ac:dyDescent="0.3">
      <c r="A2596" s="213"/>
      <c r="B2596" s="214"/>
      <c r="C2596" s="215"/>
      <c r="D2596" s="186"/>
      <c r="E2596" s="184"/>
      <c r="F2596" s="185"/>
      <c r="G2596" s="186"/>
      <c r="H2596" s="186"/>
      <c r="I2596" s="187"/>
      <c r="J2596" s="188"/>
      <c r="K2596" s="216"/>
      <c r="L2596" s="186"/>
      <c r="M2596" s="186"/>
      <c r="N2596" s="187"/>
      <c r="O2596" s="191"/>
      <c r="P2596" s="492" t="s">
        <v>2550</v>
      </c>
      <c r="Q2596" s="218"/>
      <c r="R2596" s="219">
        <f t="shared" si="1020"/>
        <v>0</v>
      </c>
      <c r="S2596" s="219">
        <f t="shared" si="1021"/>
        <v>7</v>
      </c>
      <c r="T2596" s="195"/>
      <c r="U2596" s="196">
        <v>5</v>
      </c>
      <c r="V2596" s="89">
        <f t="shared" si="987"/>
        <v>0</v>
      </c>
      <c r="W2596" s="220" t="s">
        <v>2721</v>
      </c>
      <c r="X2596" s="221" t="s">
        <v>2729</v>
      </c>
      <c r="Y2596" s="222" t="s">
        <v>2756</v>
      </c>
      <c r="Z2596" s="199"/>
      <c r="AA2596" s="218"/>
      <c r="AB2596" s="223">
        <v>0</v>
      </c>
      <c r="AC2596" s="224" t="s">
        <v>40</v>
      </c>
      <c r="AD2596" s="225">
        <f t="shared" si="1022"/>
        <v>260</v>
      </c>
      <c r="AE2596" s="226">
        <f>CEILING(AD2596+AD2596*'[1]Nastavení cen'!$J$17,1)</f>
        <v>380</v>
      </c>
      <c r="AF2596" s="226">
        <f t="shared" si="1023"/>
        <v>0</v>
      </c>
      <c r="AG2596" s="227">
        <f>CEILING(AX2596+(AX2596*'[1]Nastavení cen'!$G$17),1)</f>
        <v>98</v>
      </c>
      <c r="AH2596" s="227">
        <f>CEILING(AG2596*'[1]Nastavení cen'!$K$17,1)+AG2596</f>
        <v>128</v>
      </c>
      <c r="AI2596" s="227">
        <f t="shared" si="1024"/>
        <v>0</v>
      </c>
      <c r="AJ2596" s="228">
        <f t="shared" si="1025"/>
        <v>508</v>
      </c>
      <c r="AK2596" s="218"/>
      <c r="AL2596" s="229">
        <f t="shared" si="1026"/>
        <v>0</v>
      </c>
      <c r="AM2596" s="204"/>
      <c r="AN2596" s="230">
        <v>0.2</v>
      </c>
      <c r="AO2596" s="231">
        <f t="shared" si="1027"/>
        <v>0</v>
      </c>
      <c r="AP2596" s="232">
        <v>0.05</v>
      </c>
      <c r="AQ2596" s="233" t="s">
        <v>41</v>
      </c>
      <c r="AR2596" s="234">
        <f t="shared" si="1028"/>
        <v>0</v>
      </c>
      <c r="AS2596" s="235"/>
      <c r="AT2596" s="236"/>
      <c r="AU2596" s="237"/>
      <c r="AV2596" s="238">
        <v>40</v>
      </c>
      <c r="AW2596" s="239">
        <f>'[1]Nastavení cen'!$H$17</f>
        <v>390</v>
      </c>
      <c r="AX2596" s="240">
        <v>98</v>
      </c>
    </row>
    <row r="2597" spans="1:50" ht="17.25" hidden="1" customHeight="1" x14ac:dyDescent="0.3">
      <c r="A2597" s="213"/>
      <c r="B2597" s="214"/>
      <c r="C2597" s="215"/>
      <c r="D2597" s="186"/>
      <c r="E2597" s="184"/>
      <c r="F2597" s="185"/>
      <c r="G2597" s="186"/>
      <c r="H2597" s="186"/>
      <c r="I2597" s="187"/>
      <c r="J2597" s="188"/>
      <c r="K2597" s="216"/>
      <c r="L2597" s="186"/>
      <c r="M2597" s="186"/>
      <c r="N2597" s="187"/>
      <c r="O2597" s="191"/>
      <c r="P2597" s="492" t="s">
        <v>2550</v>
      </c>
      <c r="Q2597" s="218"/>
      <c r="R2597" s="219">
        <f t="shared" si="1020"/>
        <v>0</v>
      </c>
      <c r="S2597" s="219">
        <f t="shared" si="1021"/>
        <v>7</v>
      </c>
      <c r="T2597" s="195"/>
      <c r="U2597" s="196">
        <v>5</v>
      </c>
      <c r="V2597" s="89">
        <f t="shared" si="987"/>
        <v>0</v>
      </c>
      <c r="W2597" s="220" t="s">
        <v>2721</v>
      </c>
      <c r="X2597" s="221" t="s">
        <v>2731</v>
      </c>
      <c r="Y2597" s="222" t="s">
        <v>2757</v>
      </c>
      <c r="Z2597" s="199"/>
      <c r="AA2597" s="218"/>
      <c r="AB2597" s="223">
        <v>0</v>
      </c>
      <c r="AC2597" s="224" t="s">
        <v>40</v>
      </c>
      <c r="AD2597" s="225">
        <f t="shared" si="1022"/>
        <v>546</v>
      </c>
      <c r="AE2597" s="226">
        <f>CEILING(AD2597+AD2597*'[1]Nastavení cen'!$J$17,1)</f>
        <v>798</v>
      </c>
      <c r="AF2597" s="226">
        <f t="shared" si="1023"/>
        <v>0</v>
      </c>
      <c r="AG2597" s="227">
        <f>CEILING(AX2597+(AX2597*'[1]Nastavení cen'!$G$17),1)</f>
        <v>365</v>
      </c>
      <c r="AH2597" s="227">
        <f>CEILING(AG2597*'[1]Nastavení cen'!$K$17,1)+AG2597</f>
        <v>475</v>
      </c>
      <c r="AI2597" s="227">
        <f t="shared" si="1024"/>
        <v>0</v>
      </c>
      <c r="AJ2597" s="228">
        <f t="shared" si="1025"/>
        <v>1273</v>
      </c>
      <c r="AK2597" s="218"/>
      <c r="AL2597" s="229">
        <f t="shared" si="1026"/>
        <v>0</v>
      </c>
      <c r="AM2597" s="204"/>
      <c r="AN2597" s="230">
        <v>0.2</v>
      </c>
      <c r="AO2597" s="231">
        <f t="shared" si="1027"/>
        <v>0</v>
      </c>
      <c r="AP2597" s="232">
        <v>0.05</v>
      </c>
      <c r="AQ2597" s="233" t="s">
        <v>41</v>
      </c>
      <c r="AR2597" s="234">
        <f t="shared" si="1028"/>
        <v>0</v>
      </c>
      <c r="AS2597" s="235"/>
      <c r="AT2597" s="236"/>
      <c r="AU2597" s="237"/>
      <c r="AV2597" s="238">
        <v>84</v>
      </c>
      <c r="AW2597" s="239">
        <f>'[1]Nastavení cen'!$H$17</f>
        <v>390</v>
      </c>
      <c r="AX2597" s="240">
        <v>365</v>
      </c>
    </row>
    <row r="2598" spans="1:50" ht="17.25" hidden="1" customHeight="1" x14ac:dyDescent="0.3">
      <c r="A2598" s="213"/>
      <c r="B2598" s="214"/>
      <c r="C2598" s="215"/>
      <c r="D2598" s="186"/>
      <c r="E2598" s="184"/>
      <c r="F2598" s="185"/>
      <c r="G2598" s="186"/>
      <c r="H2598" s="186"/>
      <c r="I2598" s="187"/>
      <c r="J2598" s="188"/>
      <c r="K2598" s="216"/>
      <c r="L2598" s="186"/>
      <c r="M2598" s="186"/>
      <c r="N2598" s="187"/>
      <c r="O2598" s="191"/>
      <c r="P2598" s="492" t="s">
        <v>2550</v>
      </c>
      <c r="Q2598" s="218"/>
      <c r="R2598" s="219">
        <f t="shared" si="1020"/>
        <v>0</v>
      </c>
      <c r="S2598" s="219">
        <f t="shared" si="1021"/>
        <v>7</v>
      </c>
      <c r="T2598" s="195"/>
      <c r="U2598" s="196">
        <v>5</v>
      </c>
      <c r="V2598" s="89">
        <f t="shared" si="987"/>
        <v>0</v>
      </c>
      <c r="W2598" s="220" t="s">
        <v>2721</v>
      </c>
      <c r="X2598" s="221" t="s">
        <v>2733</v>
      </c>
      <c r="Y2598" s="222" t="s">
        <v>2758</v>
      </c>
      <c r="Z2598" s="199"/>
      <c r="AA2598" s="218"/>
      <c r="AB2598" s="223">
        <v>0</v>
      </c>
      <c r="AC2598" s="224" t="s">
        <v>40</v>
      </c>
      <c r="AD2598" s="225">
        <f t="shared" si="1022"/>
        <v>546</v>
      </c>
      <c r="AE2598" s="226">
        <f>CEILING(AD2598+AD2598*'[1]Nastavení cen'!$J$17,1)</f>
        <v>798</v>
      </c>
      <c r="AF2598" s="226">
        <f t="shared" si="1023"/>
        <v>0</v>
      </c>
      <c r="AG2598" s="227">
        <f>CEILING(AX2598+(AX2598*'[1]Nastavení cen'!$G$17),1)</f>
        <v>385</v>
      </c>
      <c r="AH2598" s="227">
        <f>CEILING(AG2598*'[1]Nastavení cen'!$K$17,1)+AG2598</f>
        <v>501</v>
      </c>
      <c r="AI2598" s="227">
        <f t="shared" si="1024"/>
        <v>0</v>
      </c>
      <c r="AJ2598" s="228">
        <f t="shared" si="1025"/>
        <v>1299</v>
      </c>
      <c r="AK2598" s="218"/>
      <c r="AL2598" s="229">
        <f t="shared" si="1026"/>
        <v>0</v>
      </c>
      <c r="AM2598" s="204"/>
      <c r="AN2598" s="230">
        <v>0.3</v>
      </c>
      <c r="AO2598" s="231">
        <f t="shared" si="1027"/>
        <v>0</v>
      </c>
      <c r="AP2598" s="232">
        <v>0.05</v>
      </c>
      <c r="AQ2598" s="233" t="s">
        <v>41</v>
      </c>
      <c r="AR2598" s="234">
        <f t="shared" si="1028"/>
        <v>0</v>
      </c>
      <c r="AS2598" s="235"/>
      <c r="AT2598" s="236"/>
      <c r="AU2598" s="237"/>
      <c r="AV2598" s="238">
        <v>84</v>
      </c>
      <c r="AW2598" s="239">
        <f>'[1]Nastavení cen'!$H$17</f>
        <v>390</v>
      </c>
      <c r="AX2598" s="240">
        <v>385</v>
      </c>
    </row>
    <row r="2599" spans="1:50" ht="17.25" hidden="1" customHeight="1" x14ac:dyDescent="0.3">
      <c r="A2599" s="213"/>
      <c r="B2599" s="214"/>
      <c r="C2599" s="215"/>
      <c r="D2599" s="186"/>
      <c r="E2599" s="184"/>
      <c r="F2599" s="185"/>
      <c r="G2599" s="186"/>
      <c r="H2599" s="186"/>
      <c r="I2599" s="187"/>
      <c r="J2599" s="188"/>
      <c r="K2599" s="216"/>
      <c r="L2599" s="186"/>
      <c r="M2599" s="186"/>
      <c r="N2599" s="187"/>
      <c r="O2599" s="191"/>
      <c r="P2599" s="492" t="s">
        <v>2550</v>
      </c>
      <c r="Q2599" s="218"/>
      <c r="R2599" s="219">
        <f t="shared" si="1020"/>
        <v>0</v>
      </c>
      <c r="S2599" s="219">
        <f t="shared" si="1021"/>
        <v>7</v>
      </c>
      <c r="T2599" s="195"/>
      <c r="U2599" s="196">
        <v>5</v>
      </c>
      <c r="V2599" s="89">
        <f t="shared" si="987"/>
        <v>0</v>
      </c>
      <c r="W2599" s="220" t="s">
        <v>2721</v>
      </c>
      <c r="X2599" s="221" t="s">
        <v>2735</v>
      </c>
      <c r="Y2599" s="222" t="s">
        <v>2759</v>
      </c>
      <c r="Z2599" s="199"/>
      <c r="AA2599" s="218"/>
      <c r="AB2599" s="223">
        <v>0</v>
      </c>
      <c r="AC2599" s="224" t="s">
        <v>40</v>
      </c>
      <c r="AD2599" s="225">
        <f t="shared" si="1022"/>
        <v>546</v>
      </c>
      <c r="AE2599" s="226">
        <f>CEILING(AD2599+AD2599*'[1]Nastavení cen'!$J$17,1)</f>
        <v>798</v>
      </c>
      <c r="AF2599" s="226">
        <f t="shared" si="1023"/>
        <v>0</v>
      </c>
      <c r="AG2599" s="227">
        <f>CEILING(AX2599+(AX2599*'[1]Nastavení cen'!$G$17),1)</f>
        <v>462</v>
      </c>
      <c r="AH2599" s="227">
        <f>CEILING(AG2599*'[1]Nastavení cen'!$K$17,1)+AG2599</f>
        <v>601</v>
      </c>
      <c r="AI2599" s="227">
        <f t="shared" si="1024"/>
        <v>0</v>
      </c>
      <c r="AJ2599" s="228">
        <f t="shared" si="1025"/>
        <v>1399</v>
      </c>
      <c r="AK2599" s="218"/>
      <c r="AL2599" s="229">
        <f t="shared" si="1026"/>
        <v>0</v>
      </c>
      <c r="AM2599" s="204"/>
      <c r="AN2599" s="230">
        <v>0.3</v>
      </c>
      <c r="AO2599" s="231">
        <f t="shared" si="1027"/>
        <v>0</v>
      </c>
      <c r="AP2599" s="232">
        <v>0.05</v>
      </c>
      <c r="AQ2599" s="233" t="s">
        <v>41</v>
      </c>
      <c r="AR2599" s="234">
        <f t="shared" si="1028"/>
        <v>0</v>
      </c>
      <c r="AS2599" s="235"/>
      <c r="AT2599" s="236"/>
      <c r="AU2599" s="237"/>
      <c r="AV2599" s="238">
        <v>84</v>
      </c>
      <c r="AW2599" s="239">
        <f>'[1]Nastavení cen'!$H$17</f>
        <v>390</v>
      </c>
      <c r="AX2599" s="240">
        <v>462</v>
      </c>
    </row>
    <row r="2600" spans="1:50" ht="17.25" hidden="1" customHeight="1" x14ac:dyDescent="0.3">
      <c r="A2600" s="213"/>
      <c r="B2600" s="214"/>
      <c r="C2600" s="215"/>
      <c r="D2600" s="186"/>
      <c r="E2600" s="184"/>
      <c r="F2600" s="185"/>
      <c r="G2600" s="186"/>
      <c r="H2600" s="186"/>
      <c r="I2600" s="187"/>
      <c r="J2600" s="188"/>
      <c r="K2600" s="216"/>
      <c r="L2600" s="186"/>
      <c r="M2600" s="186"/>
      <c r="N2600" s="187"/>
      <c r="O2600" s="191"/>
      <c r="P2600" s="492" t="s">
        <v>2550</v>
      </c>
      <c r="Q2600" s="218"/>
      <c r="R2600" s="219">
        <f t="shared" si="1020"/>
        <v>0</v>
      </c>
      <c r="S2600" s="219">
        <f t="shared" si="1021"/>
        <v>7</v>
      </c>
      <c r="T2600" s="195"/>
      <c r="U2600" s="196">
        <v>5</v>
      </c>
      <c r="V2600" s="89">
        <f t="shared" si="987"/>
        <v>0</v>
      </c>
      <c r="W2600" s="220" t="s">
        <v>2721</v>
      </c>
      <c r="X2600" s="221" t="s">
        <v>2735</v>
      </c>
      <c r="Y2600" s="222" t="s">
        <v>2760</v>
      </c>
      <c r="Z2600" s="199"/>
      <c r="AA2600" s="218"/>
      <c r="AB2600" s="223">
        <v>0</v>
      </c>
      <c r="AC2600" s="224" t="s">
        <v>40</v>
      </c>
      <c r="AD2600" s="225">
        <f t="shared" si="1022"/>
        <v>546</v>
      </c>
      <c r="AE2600" s="226">
        <f>CEILING(AD2600+AD2600*'[1]Nastavení cen'!$J$17,1)</f>
        <v>798</v>
      </c>
      <c r="AF2600" s="226">
        <f t="shared" si="1023"/>
        <v>0</v>
      </c>
      <c r="AG2600" s="227">
        <f>CEILING(AX2600+(AX2600*'[1]Nastavení cen'!$G$17),1)</f>
        <v>462</v>
      </c>
      <c r="AH2600" s="227">
        <f>CEILING(AG2600*'[1]Nastavení cen'!$K$17,1)+AG2600</f>
        <v>601</v>
      </c>
      <c r="AI2600" s="227">
        <f t="shared" si="1024"/>
        <v>0</v>
      </c>
      <c r="AJ2600" s="228">
        <f t="shared" si="1025"/>
        <v>1399</v>
      </c>
      <c r="AK2600" s="218"/>
      <c r="AL2600" s="229">
        <f t="shared" si="1026"/>
        <v>0</v>
      </c>
      <c r="AM2600" s="204"/>
      <c r="AN2600" s="230">
        <v>0.3</v>
      </c>
      <c r="AO2600" s="231">
        <f t="shared" si="1027"/>
        <v>0</v>
      </c>
      <c r="AP2600" s="232">
        <v>0.05</v>
      </c>
      <c r="AQ2600" s="233" t="s">
        <v>41</v>
      </c>
      <c r="AR2600" s="234">
        <f t="shared" si="1028"/>
        <v>0</v>
      </c>
      <c r="AS2600" s="235"/>
      <c r="AT2600" s="236"/>
      <c r="AU2600" s="237"/>
      <c r="AV2600" s="238">
        <v>84</v>
      </c>
      <c r="AW2600" s="239">
        <f>'[1]Nastavení cen'!$H$17</f>
        <v>390</v>
      </c>
      <c r="AX2600" s="240">
        <v>462</v>
      </c>
    </row>
    <row r="2601" spans="1:50" ht="17.25" hidden="1" customHeight="1" x14ac:dyDescent="0.3">
      <c r="A2601" s="213"/>
      <c r="B2601" s="214"/>
      <c r="C2601" s="215"/>
      <c r="D2601" s="186"/>
      <c r="E2601" s="184"/>
      <c r="F2601" s="185"/>
      <c r="G2601" s="186"/>
      <c r="H2601" s="186"/>
      <c r="I2601" s="187"/>
      <c r="J2601" s="188"/>
      <c r="K2601" s="216"/>
      <c r="L2601" s="186"/>
      <c r="M2601" s="186"/>
      <c r="N2601" s="187"/>
      <c r="O2601" s="191"/>
      <c r="P2601" s="492" t="s">
        <v>2550</v>
      </c>
      <c r="Q2601" s="218"/>
      <c r="R2601" s="219">
        <f t="shared" si="1020"/>
        <v>0</v>
      </c>
      <c r="S2601" s="219">
        <f t="shared" si="1021"/>
        <v>7</v>
      </c>
      <c r="T2601" s="195"/>
      <c r="U2601" s="196">
        <v>5</v>
      </c>
      <c r="V2601" s="89">
        <f t="shared" si="987"/>
        <v>0</v>
      </c>
      <c r="W2601" s="220" t="s">
        <v>2721</v>
      </c>
      <c r="X2601" s="221" t="s">
        <v>2738</v>
      </c>
      <c r="Y2601" s="222" t="s">
        <v>2759</v>
      </c>
      <c r="Z2601" s="199"/>
      <c r="AA2601" s="218"/>
      <c r="AB2601" s="223">
        <v>0</v>
      </c>
      <c r="AC2601" s="224" t="s">
        <v>40</v>
      </c>
      <c r="AD2601" s="225">
        <f t="shared" si="1022"/>
        <v>546</v>
      </c>
      <c r="AE2601" s="226">
        <f>CEILING(AD2601+AD2601*'[1]Nastavení cen'!$J$17,1)</f>
        <v>798</v>
      </c>
      <c r="AF2601" s="226">
        <f t="shared" si="1023"/>
        <v>0</v>
      </c>
      <c r="AG2601" s="227">
        <f>CEILING(AX2601+(AX2601*'[1]Nastavení cen'!$G$17),1)</f>
        <v>407</v>
      </c>
      <c r="AH2601" s="227">
        <f>CEILING(AG2601*'[1]Nastavení cen'!$K$17,1)+AG2601</f>
        <v>530</v>
      </c>
      <c r="AI2601" s="227">
        <f t="shared" si="1024"/>
        <v>0</v>
      </c>
      <c r="AJ2601" s="228">
        <f t="shared" si="1025"/>
        <v>1328</v>
      </c>
      <c r="AK2601" s="218"/>
      <c r="AL2601" s="229">
        <f t="shared" si="1026"/>
        <v>0</v>
      </c>
      <c r="AM2601" s="204"/>
      <c r="AN2601" s="230">
        <v>0.3</v>
      </c>
      <c r="AO2601" s="231">
        <f t="shared" si="1027"/>
        <v>0</v>
      </c>
      <c r="AP2601" s="232">
        <v>0.05</v>
      </c>
      <c r="AQ2601" s="233" t="s">
        <v>41</v>
      </c>
      <c r="AR2601" s="234">
        <f t="shared" si="1028"/>
        <v>0</v>
      </c>
      <c r="AS2601" s="235"/>
      <c r="AT2601" s="236"/>
      <c r="AU2601" s="237"/>
      <c r="AV2601" s="238">
        <v>84</v>
      </c>
      <c r="AW2601" s="239">
        <f>'[1]Nastavení cen'!$H$17</f>
        <v>390</v>
      </c>
      <c r="AX2601" s="240">
        <v>407</v>
      </c>
    </row>
    <row r="2602" spans="1:50" ht="17.25" hidden="1" customHeight="1" x14ac:dyDescent="0.3">
      <c r="A2602" s="213"/>
      <c r="B2602" s="214"/>
      <c r="C2602" s="215"/>
      <c r="D2602" s="186"/>
      <c r="E2602" s="184"/>
      <c r="F2602" s="185"/>
      <c r="G2602" s="186"/>
      <c r="H2602" s="186"/>
      <c r="I2602" s="187"/>
      <c r="J2602" s="188"/>
      <c r="K2602" s="216"/>
      <c r="L2602" s="186"/>
      <c r="M2602" s="186"/>
      <c r="N2602" s="187"/>
      <c r="O2602" s="191"/>
      <c r="P2602" s="492" t="s">
        <v>2550</v>
      </c>
      <c r="Q2602" s="218"/>
      <c r="R2602" s="219">
        <f t="shared" si="1020"/>
        <v>0</v>
      </c>
      <c r="S2602" s="219">
        <f t="shared" si="1021"/>
        <v>7</v>
      </c>
      <c r="T2602" s="195"/>
      <c r="U2602" s="196">
        <v>5</v>
      </c>
      <c r="V2602" s="89">
        <f t="shared" si="987"/>
        <v>0</v>
      </c>
      <c r="W2602" s="220" t="s">
        <v>2721</v>
      </c>
      <c r="X2602" s="221" t="s">
        <v>2738</v>
      </c>
      <c r="Y2602" s="222" t="s">
        <v>2761</v>
      </c>
      <c r="Z2602" s="199"/>
      <c r="AA2602" s="218"/>
      <c r="AB2602" s="223">
        <v>0</v>
      </c>
      <c r="AC2602" s="224" t="s">
        <v>40</v>
      </c>
      <c r="AD2602" s="225">
        <f t="shared" si="1022"/>
        <v>546</v>
      </c>
      <c r="AE2602" s="226">
        <f>CEILING(AD2602+AD2602*'[1]Nastavení cen'!$J$17,1)</f>
        <v>798</v>
      </c>
      <c r="AF2602" s="226">
        <f t="shared" si="1023"/>
        <v>0</v>
      </c>
      <c r="AG2602" s="227">
        <f>CEILING(AX2602+(AX2602*'[1]Nastavení cen'!$G$17),1)</f>
        <v>2332</v>
      </c>
      <c r="AH2602" s="227">
        <f>CEILING(AG2602*'[1]Nastavení cen'!$K$17,1)+AG2602</f>
        <v>3032</v>
      </c>
      <c r="AI2602" s="227">
        <f t="shared" si="1024"/>
        <v>0</v>
      </c>
      <c r="AJ2602" s="228">
        <f t="shared" si="1025"/>
        <v>3830</v>
      </c>
      <c r="AK2602" s="218"/>
      <c r="AL2602" s="229">
        <f t="shared" si="1026"/>
        <v>0</v>
      </c>
      <c r="AM2602" s="204"/>
      <c r="AN2602" s="230">
        <v>0.3</v>
      </c>
      <c r="AO2602" s="231">
        <f t="shared" si="1027"/>
        <v>0</v>
      </c>
      <c r="AP2602" s="232">
        <v>0.05</v>
      </c>
      <c r="AQ2602" s="233" t="s">
        <v>41</v>
      </c>
      <c r="AR2602" s="234">
        <f t="shared" si="1028"/>
        <v>0</v>
      </c>
      <c r="AS2602" s="235"/>
      <c r="AT2602" s="236"/>
      <c r="AU2602" s="237"/>
      <c r="AV2602" s="238">
        <v>84</v>
      </c>
      <c r="AW2602" s="239">
        <f>'[1]Nastavení cen'!$H$17</f>
        <v>390</v>
      </c>
      <c r="AX2602" s="240">
        <v>2332</v>
      </c>
    </row>
    <row r="2603" spans="1:50" ht="17.25" hidden="1" customHeight="1" x14ac:dyDescent="0.3">
      <c r="A2603" s="213"/>
      <c r="B2603" s="214"/>
      <c r="C2603" s="215"/>
      <c r="D2603" s="186"/>
      <c r="E2603" s="184"/>
      <c r="F2603" s="185"/>
      <c r="G2603" s="186"/>
      <c r="H2603" s="186"/>
      <c r="I2603" s="187"/>
      <c r="J2603" s="188"/>
      <c r="K2603" s="216"/>
      <c r="L2603" s="186"/>
      <c r="M2603" s="186"/>
      <c r="N2603" s="187"/>
      <c r="O2603" s="191"/>
      <c r="P2603" s="492" t="s">
        <v>2550</v>
      </c>
      <c r="Q2603" s="218"/>
      <c r="R2603" s="219">
        <f t="shared" si="1020"/>
        <v>0</v>
      </c>
      <c r="S2603" s="219">
        <f t="shared" si="1021"/>
        <v>7</v>
      </c>
      <c r="T2603" s="195"/>
      <c r="U2603" s="196">
        <v>5</v>
      </c>
      <c r="V2603" s="89">
        <f t="shared" si="987"/>
        <v>0</v>
      </c>
      <c r="W2603" s="220" t="s">
        <v>2721</v>
      </c>
      <c r="X2603" s="221" t="s">
        <v>2740</v>
      </c>
      <c r="Y2603" s="222" t="s">
        <v>2762</v>
      </c>
      <c r="Z2603" s="199"/>
      <c r="AA2603" s="218"/>
      <c r="AB2603" s="223">
        <v>0</v>
      </c>
      <c r="AC2603" s="224" t="s">
        <v>40</v>
      </c>
      <c r="AD2603" s="225">
        <f t="shared" si="1022"/>
        <v>364</v>
      </c>
      <c r="AE2603" s="226">
        <f>CEILING(AD2603+AD2603*'[1]Nastavení cen'!$J$17,1)</f>
        <v>532</v>
      </c>
      <c r="AF2603" s="226">
        <f t="shared" si="1023"/>
        <v>0</v>
      </c>
      <c r="AG2603" s="227">
        <f>CEILING(AX2603+(AX2603*'[1]Nastavení cen'!$G$17),1)</f>
        <v>605</v>
      </c>
      <c r="AH2603" s="227">
        <f>CEILING(AG2603*'[1]Nastavení cen'!$K$17,1)+AG2603</f>
        <v>787</v>
      </c>
      <c r="AI2603" s="227">
        <f t="shared" si="1024"/>
        <v>0</v>
      </c>
      <c r="AJ2603" s="228">
        <f t="shared" si="1025"/>
        <v>1319</v>
      </c>
      <c r="AK2603" s="218"/>
      <c r="AL2603" s="229">
        <f t="shared" si="1026"/>
        <v>0</v>
      </c>
      <c r="AM2603" s="204"/>
      <c r="AN2603" s="230">
        <v>0.2</v>
      </c>
      <c r="AO2603" s="231">
        <f t="shared" si="1027"/>
        <v>0</v>
      </c>
      <c r="AP2603" s="232">
        <v>0.05</v>
      </c>
      <c r="AQ2603" s="233" t="s">
        <v>41</v>
      </c>
      <c r="AR2603" s="234">
        <f t="shared" si="1028"/>
        <v>0</v>
      </c>
      <c r="AS2603" s="235"/>
      <c r="AT2603" s="236"/>
      <c r="AU2603" s="237"/>
      <c r="AV2603" s="238">
        <v>56</v>
      </c>
      <c r="AW2603" s="239">
        <f>'[1]Nastavení cen'!$H$17</f>
        <v>390</v>
      </c>
      <c r="AX2603" s="240">
        <v>605</v>
      </c>
    </row>
    <row r="2604" spans="1:50" ht="17.25" hidden="1" customHeight="1" x14ac:dyDescent="0.3">
      <c r="A2604" s="213"/>
      <c r="B2604" s="214"/>
      <c r="C2604" s="215"/>
      <c r="D2604" s="186"/>
      <c r="E2604" s="184"/>
      <c r="F2604" s="185"/>
      <c r="G2604" s="186"/>
      <c r="H2604" s="186"/>
      <c r="I2604" s="187"/>
      <c r="J2604" s="188"/>
      <c r="K2604" s="216"/>
      <c r="L2604" s="186"/>
      <c r="M2604" s="186"/>
      <c r="N2604" s="187"/>
      <c r="O2604" s="191"/>
      <c r="P2604" s="492" t="s">
        <v>2550</v>
      </c>
      <c r="Q2604" s="218"/>
      <c r="R2604" s="219">
        <f t="shared" si="1020"/>
        <v>0</v>
      </c>
      <c r="S2604" s="219">
        <f t="shared" si="1021"/>
        <v>7</v>
      </c>
      <c r="T2604" s="195"/>
      <c r="U2604" s="196">
        <v>5</v>
      </c>
      <c r="V2604" s="89">
        <f t="shared" si="987"/>
        <v>0</v>
      </c>
      <c r="W2604" s="220" t="s">
        <v>2721</v>
      </c>
      <c r="X2604" s="221" t="s">
        <v>2742</v>
      </c>
      <c r="Y2604" s="222" t="s">
        <v>2763</v>
      </c>
      <c r="Z2604" s="199"/>
      <c r="AA2604" s="218"/>
      <c r="AB2604" s="223">
        <v>0</v>
      </c>
      <c r="AC2604" s="224" t="s">
        <v>40</v>
      </c>
      <c r="AD2604" s="225">
        <f t="shared" si="1022"/>
        <v>462</v>
      </c>
      <c r="AE2604" s="226">
        <f>CEILING(AD2604+AD2604*'[1]Nastavení cen'!$J$17,1)</f>
        <v>675</v>
      </c>
      <c r="AF2604" s="226">
        <f t="shared" si="1023"/>
        <v>0</v>
      </c>
      <c r="AG2604" s="227">
        <f>CEILING(AX2604+(AX2604*'[1]Nastavení cen'!$G$17),1)</f>
        <v>1320</v>
      </c>
      <c r="AH2604" s="227">
        <f>CEILING(AG2604*'[1]Nastavení cen'!$K$17,1)+AG2604</f>
        <v>1716</v>
      </c>
      <c r="AI2604" s="227">
        <f t="shared" si="1024"/>
        <v>0</v>
      </c>
      <c r="AJ2604" s="228">
        <f t="shared" si="1025"/>
        <v>2391</v>
      </c>
      <c r="AK2604" s="218"/>
      <c r="AL2604" s="229">
        <f t="shared" si="1026"/>
        <v>0</v>
      </c>
      <c r="AM2604" s="204"/>
      <c r="AN2604" s="230">
        <v>0.3</v>
      </c>
      <c r="AO2604" s="231">
        <f t="shared" si="1027"/>
        <v>0</v>
      </c>
      <c r="AP2604" s="232">
        <v>0.05</v>
      </c>
      <c r="AQ2604" s="233" t="s">
        <v>41</v>
      </c>
      <c r="AR2604" s="234">
        <f t="shared" si="1028"/>
        <v>0</v>
      </c>
      <c r="AS2604" s="235"/>
      <c r="AT2604" s="236"/>
      <c r="AU2604" s="237"/>
      <c r="AV2604" s="238">
        <v>71</v>
      </c>
      <c r="AW2604" s="239">
        <f>'[1]Nastavení cen'!$H$17</f>
        <v>390</v>
      </c>
      <c r="AX2604" s="240">
        <v>1320</v>
      </c>
    </row>
    <row r="2605" spans="1:50" ht="17.25" hidden="1" customHeight="1" x14ac:dyDescent="0.3">
      <c r="A2605" s="213"/>
      <c r="B2605" s="214"/>
      <c r="C2605" s="215"/>
      <c r="D2605" s="186"/>
      <c r="E2605" s="184"/>
      <c r="F2605" s="185"/>
      <c r="G2605" s="186"/>
      <c r="H2605" s="186"/>
      <c r="I2605" s="187"/>
      <c r="J2605" s="188"/>
      <c r="K2605" s="216"/>
      <c r="L2605" s="186"/>
      <c r="M2605" s="186"/>
      <c r="N2605" s="187"/>
      <c r="O2605" s="191"/>
      <c r="P2605" s="492" t="s">
        <v>2550</v>
      </c>
      <c r="Q2605" s="218"/>
      <c r="R2605" s="219">
        <f t="shared" si="1020"/>
        <v>0</v>
      </c>
      <c r="S2605" s="219">
        <f t="shared" si="1021"/>
        <v>7</v>
      </c>
      <c r="T2605" s="195"/>
      <c r="U2605" s="196">
        <v>5</v>
      </c>
      <c r="V2605" s="89">
        <f t="shared" si="987"/>
        <v>0</v>
      </c>
      <c r="W2605" s="220" t="s">
        <v>2721</v>
      </c>
      <c r="X2605" s="221" t="s">
        <v>2744</v>
      </c>
      <c r="Y2605" s="222" t="s">
        <v>2764</v>
      </c>
      <c r="Z2605" s="199"/>
      <c r="AA2605" s="218"/>
      <c r="AB2605" s="223">
        <v>0</v>
      </c>
      <c r="AC2605" s="224" t="s">
        <v>40</v>
      </c>
      <c r="AD2605" s="225">
        <f t="shared" si="1022"/>
        <v>397</v>
      </c>
      <c r="AE2605" s="226">
        <f>CEILING(AD2605+AD2605*'[1]Nastavení cen'!$J$17,1)</f>
        <v>580</v>
      </c>
      <c r="AF2605" s="226">
        <f t="shared" si="1023"/>
        <v>0</v>
      </c>
      <c r="AG2605" s="227">
        <f>CEILING(AX2605+(AX2605*'[1]Nastavení cen'!$G$17),1)</f>
        <v>242</v>
      </c>
      <c r="AH2605" s="227">
        <f>CEILING(AG2605*'[1]Nastavení cen'!$K$17,1)+AG2605</f>
        <v>315</v>
      </c>
      <c r="AI2605" s="227">
        <f t="shared" si="1024"/>
        <v>0</v>
      </c>
      <c r="AJ2605" s="228">
        <f t="shared" si="1025"/>
        <v>895</v>
      </c>
      <c r="AK2605" s="218"/>
      <c r="AL2605" s="229">
        <f t="shared" si="1026"/>
        <v>0</v>
      </c>
      <c r="AM2605" s="204"/>
      <c r="AN2605" s="230">
        <v>0.3</v>
      </c>
      <c r="AO2605" s="231">
        <f t="shared" si="1027"/>
        <v>0</v>
      </c>
      <c r="AP2605" s="232">
        <v>0.05</v>
      </c>
      <c r="AQ2605" s="233" t="s">
        <v>41</v>
      </c>
      <c r="AR2605" s="234">
        <f t="shared" si="1028"/>
        <v>0</v>
      </c>
      <c r="AS2605" s="235"/>
      <c r="AT2605" s="236"/>
      <c r="AU2605" s="237"/>
      <c r="AV2605" s="238">
        <v>61</v>
      </c>
      <c r="AW2605" s="239">
        <f>'[1]Nastavení cen'!$H$17</f>
        <v>390</v>
      </c>
      <c r="AX2605" s="240">
        <v>242</v>
      </c>
    </row>
    <row r="2606" spans="1:50" ht="17.25" hidden="1" customHeight="1" x14ac:dyDescent="0.3">
      <c r="A2606" s="213"/>
      <c r="B2606" s="214"/>
      <c r="C2606" s="215"/>
      <c r="D2606" s="186"/>
      <c r="E2606" s="184"/>
      <c r="F2606" s="185"/>
      <c r="G2606" s="186"/>
      <c r="H2606" s="186"/>
      <c r="I2606" s="187"/>
      <c r="J2606" s="188"/>
      <c r="K2606" s="216"/>
      <c r="L2606" s="186"/>
      <c r="M2606" s="186"/>
      <c r="N2606" s="187"/>
      <c r="O2606" s="191"/>
      <c r="P2606" s="492" t="s">
        <v>2550</v>
      </c>
      <c r="Q2606" s="218"/>
      <c r="R2606" s="219">
        <f t="shared" si="1020"/>
        <v>0</v>
      </c>
      <c r="S2606" s="219">
        <f t="shared" si="1021"/>
        <v>7</v>
      </c>
      <c r="T2606" s="195"/>
      <c r="U2606" s="196">
        <v>5</v>
      </c>
      <c r="V2606" s="89">
        <f t="shared" si="987"/>
        <v>0</v>
      </c>
      <c r="W2606" s="220" t="s">
        <v>2721</v>
      </c>
      <c r="X2606" s="221" t="s">
        <v>2746</v>
      </c>
      <c r="Y2606" s="222" t="s">
        <v>2765</v>
      </c>
      <c r="Z2606" s="199"/>
      <c r="AA2606" s="218"/>
      <c r="AB2606" s="223">
        <v>0</v>
      </c>
      <c r="AC2606" s="224" t="s">
        <v>40</v>
      </c>
      <c r="AD2606" s="225">
        <f t="shared" si="1022"/>
        <v>397</v>
      </c>
      <c r="AE2606" s="226">
        <f>CEILING(AD2606+AD2606*'[1]Nastavení cen'!$J$17,1)</f>
        <v>580</v>
      </c>
      <c r="AF2606" s="226">
        <f t="shared" si="1023"/>
        <v>0</v>
      </c>
      <c r="AG2606" s="227">
        <f>CEILING(AX2606+(AX2606*'[1]Nastavení cen'!$G$17),1)</f>
        <v>429</v>
      </c>
      <c r="AH2606" s="227">
        <f>CEILING(AG2606*'[1]Nastavení cen'!$K$17,1)+AG2606</f>
        <v>558</v>
      </c>
      <c r="AI2606" s="227">
        <f t="shared" si="1024"/>
        <v>0</v>
      </c>
      <c r="AJ2606" s="228">
        <f t="shared" si="1025"/>
        <v>1138</v>
      </c>
      <c r="AK2606" s="218"/>
      <c r="AL2606" s="229">
        <f t="shared" si="1026"/>
        <v>0</v>
      </c>
      <c r="AM2606" s="204"/>
      <c r="AN2606" s="230">
        <v>0.3</v>
      </c>
      <c r="AO2606" s="231">
        <f t="shared" si="1027"/>
        <v>0</v>
      </c>
      <c r="AP2606" s="232">
        <v>0.05</v>
      </c>
      <c r="AQ2606" s="233" t="s">
        <v>41</v>
      </c>
      <c r="AR2606" s="234">
        <f t="shared" si="1028"/>
        <v>0</v>
      </c>
      <c r="AS2606" s="235"/>
      <c r="AT2606" s="236"/>
      <c r="AU2606" s="237"/>
      <c r="AV2606" s="238">
        <v>61</v>
      </c>
      <c r="AW2606" s="239">
        <f>'[1]Nastavení cen'!$H$17</f>
        <v>390</v>
      </c>
      <c r="AX2606" s="240">
        <v>429</v>
      </c>
    </row>
    <row r="2607" spans="1:50" ht="17.25" hidden="1" customHeight="1" x14ac:dyDescent="0.3">
      <c r="A2607" s="213"/>
      <c r="B2607" s="214"/>
      <c r="C2607" s="215"/>
      <c r="D2607" s="186"/>
      <c r="E2607" s="184"/>
      <c r="F2607" s="185"/>
      <c r="G2607" s="186"/>
      <c r="H2607" s="186"/>
      <c r="I2607" s="187"/>
      <c r="J2607" s="188"/>
      <c r="K2607" s="216"/>
      <c r="L2607" s="186"/>
      <c r="M2607" s="186"/>
      <c r="N2607" s="187"/>
      <c r="O2607" s="191"/>
      <c r="P2607" s="492" t="s">
        <v>2550</v>
      </c>
      <c r="Q2607" s="218"/>
      <c r="R2607" s="219">
        <f t="shared" si="1020"/>
        <v>0</v>
      </c>
      <c r="S2607" s="219">
        <f t="shared" si="1021"/>
        <v>7</v>
      </c>
      <c r="T2607" s="195"/>
      <c r="U2607" s="196">
        <v>5</v>
      </c>
      <c r="V2607" s="89">
        <f t="shared" si="987"/>
        <v>0</v>
      </c>
      <c r="W2607" s="220" t="s">
        <v>2721</v>
      </c>
      <c r="X2607" s="221" t="s">
        <v>2748</v>
      </c>
      <c r="Y2607" s="222" t="s">
        <v>2766</v>
      </c>
      <c r="Z2607" s="199"/>
      <c r="AA2607" s="218"/>
      <c r="AB2607" s="223">
        <v>0</v>
      </c>
      <c r="AC2607" s="224" t="s">
        <v>40</v>
      </c>
      <c r="AD2607" s="225">
        <f t="shared" si="1022"/>
        <v>397</v>
      </c>
      <c r="AE2607" s="226">
        <f>CEILING(AD2607+AD2607*'[1]Nastavení cen'!$J$17,1)</f>
        <v>580</v>
      </c>
      <c r="AF2607" s="226">
        <f t="shared" si="1023"/>
        <v>0</v>
      </c>
      <c r="AG2607" s="227">
        <f>CEILING(AX2607+(AX2607*'[1]Nastavení cen'!$G$17),1)</f>
        <v>1045</v>
      </c>
      <c r="AH2607" s="227">
        <f>CEILING(AG2607*'[1]Nastavení cen'!$K$17,1)+AG2607</f>
        <v>1359</v>
      </c>
      <c r="AI2607" s="227">
        <f t="shared" si="1024"/>
        <v>0</v>
      </c>
      <c r="AJ2607" s="228">
        <f t="shared" si="1025"/>
        <v>1939</v>
      </c>
      <c r="AK2607" s="218"/>
      <c r="AL2607" s="229">
        <f t="shared" si="1026"/>
        <v>0</v>
      </c>
      <c r="AM2607" s="204"/>
      <c r="AN2607" s="230">
        <v>0.2</v>
      </c>
      <c r="AO2607" s="231">
        <f t="shared" si="1027"/>
        <v>0</v>
      </c>
      <c r="AP2607" s="232">
        <v>0.05</v>
      </c>
      <c r="AQ2607" s="233" t="s">
        <v>41</v>
      </c>
      <c r="AR2607" s="234">
        <f t="shared" si="1028"/>
        <v>0</v>
      </c>
      <c r="AS2607" s="235"/>
      <c r="AT2607" s="236"/>
      <c r="AU2607" s="237"/>
      <c r="AV2607" s="238">
        <v>61</v>
      </c>
      <c r="AW2607" s="239">
        <f>'[1]Nastavení cen'!$H$17</f>
        <v>390</v>
      </c>
      <c r="AX2607" s="240">
        <v>1045</v>
      </c>
    </row>
    <row r="2608" spans="1:50" ht="17.25" hidden="1" customHeight="1" x14ac:dyDescent="0.3">
      <c r="A2608" s="213"/>
      <c r="B2608" s="214"/>
      <c r="C2608" s="215"/>
      <c r="D2608" s="186"/>
      <c r="E2608" s="184"/>
      <c r="F2608" s="185"/>
      <c r="G2608" s="186"/>
      <c r="H2608" s="186"/>
      <c r="I2608" s="187"/>
      <c r="J2608" s="188"/>
      <c r="K2608" s="216"/>
      <c r="L2608" s="186"/>
      <c r="M2608" s="186"/>
      <c r="N2608" s="187"/>
      <c r="O2608" s="191"/>
      <c r="P2608" s="492" t="s">
        <v>2550</v>
      </c>
      <c r="Q2608" s="218"/>
      <c r="R2608" s="219">
        <f t="shared" si="1020"/>
        <v>0</v>
      </c>
      <c r="S2608" s="219">
        <f t="shared" si="1021"/>
        <v>7</v>
      </c>
      <c r="T2608" s="195"/>
      <c r="U2608" s="196">
        <v>5</v>
      </c>
      <c r="V2608" s="89">
        <f t="shared" si="987"/>
        <v>0</v>
      </c>
      <c r="W2608" s="220" t="s">
        <v>2721</v>
      </c>
      <c r="X2608" s="221" t="s">
        <v>2750</v>
      </c>
      <c r="Y2608" s="222" t="s">
        <v>2767</v>
      </c>
      <c r="Z2608" s="199"/>
      <c r="AA2608" s="218"/>
      <c r="AB2608" s="223">
        <v>0</v>
      </c>
      <c r="AC2608" s="224" t="s">
        <v>40</v>
      </c>
      <c r="AD2608" s="225">
        <f t="shared" si="1022"/>
        <v>130</v>
      </c>
      <c r="AE2608" s="226">
        <f>CEILING(AD2608+AD2608*'[1]Nastavení cen'!$J$17,1)</f>
        <v>190</v>
      </c>
      <c r="AF2608" s="226">
        <f t="shared" si="1023"/>
        <v>0</v>
      </c>
      <c r="AG2608" s="227">
        <f>CEILING(AX2608+(AX2608*'[1]Nastavení cen'!$G$17),1)</f>
        <v>250</v>
      </c>
      <c r="AH2608" s="227">
        <f>CEILING(AG2608*'[1]Nastavení cen'!$K$17,1)+AG2608</f>
        <v>325</v>
      </c>
      <c r="AI2608" s="227">
        <f t="shared" si="1024"/>
        <v>0</v>
      </c>
      <c r="AJ2608" s="228">
        <f t="shared" si="1025"/>
        <v>515</v>
      </c>
      <c r="AK2608" s="218"/>
      <c r="AL2608" s="229">
        <f t="shared" si="1026"/>
        <v>0</v>
      </c>
      <c r="AM2608" s="204"/>
      <c r="AN2608" s="230">
        <v>0.1</v>
      </c>
      <c r="AO2608" s="231">
        <f t="shared" si="1027"/>
        <v>0</v>
      </c>
      <c r="AP2608" s="232">
        <v>0.05</v>
      </c>
      <c r="AQ2608" s="233" t="s">
        <v>41</v>
      </c>
      <c r="AR2608" s="234">
        <f t="shared" si="1028"/>
        <v>0</v>
      </c>
      <c r="AS2608" s="235"/>
      <c r="AT2608" s="236"/>
      <c r="AU2608" s="237"/>
      <c r="AV2608" s="238">
        <v>20</v>
      </c>
      <c r="AW2608" s="239">
        <f>'[1]Nastavení cen'!$H$17</f>
        <v>390</v>
      </c>
      <c r="AX2608" s="240">
        <v>250</v>
      </c>
    </row>
    <row r="2609" spans="1:50" ht="17.25" hidden="1" customHeight="1" x14ac:dyDescent="0.3">
      <c r="A2609" s="213"/>
      <c r="B2609" s="214"/>
      <c r="C2609" s="215"/>
      <c r="D2609" s="186"/>
      <c r="E2609" s="184"/>
      <c r="F2609" s="185"/>
      <c r="G2609" s="186"/>
      <c r="H2609" s="186"/>
      <c r="I2609" s="187"/>
      <c r="J2609" s="188"/>
      <c r="K2609" s="216"/>
      <c r="L2609" s="186"/>
      <c r="M2609" s="186"/>
      <c r="N2609" s="187"/>
      <c r="O2609" s="191"/>
      <c r="P2609" s="492" t="s">
        <v>2550</v>
      </c>
      <c r="Q2609" s="218"/>
      <c r="R2609" s="219">
        <f t="shared" si="1020"/>
        <v>0</v>
      </c>
      <c r="S2609" s="219">
        <f t="shared" si="1021"/>
        <v>7</v>
      </c>
      <c r="T2609" s="195"/>
      <c r="U2609" s="196">
        <v>5</v>
      </c>
      <c r="V2609" s="89">
        <f t="shared" si="987"/>
        <v>0</v>
      </c>
      <c r="W2609" s="220" t="s">
        <v>2721</v>
      </c>
      <c r="X2609" s="221" t="s">
        <v>2752</v>
      </c>
      <c r="Y2609" s="222" t="s">
        <v>2768</v>
      </c>
      <c r="Z2609" s="199"/>
      <c r="AA2609" s="218"/>
      <c r="AB2609" s="223">
        <v>0</v>
      </c>
      <c r="AC2609" s="224" t="s">
        <v>40</v>
      </c>
      <c r="AD2609" s="225">
        <f t="shared" si="1022"/>
        <v>26</v>
      </c>
      <c r="AE2609" s="226">
        <f>CEILING(AD2609+AD2609*'[1]Nastavení cen'!$J$17,1)</f>
        <v>38</v>
      </c>
      <c r="AF2609" s="226">
        <f t="shared" si="1023"/>
        <v>0</v>
      </c>
      <c r="AG2609" s="227">
        <f>CEILING(AX2609+(AX2609*'[1]Nastavení cen'!$G$17),1)</f>
        <v>22</v>
      </c>
      <c r="AH2609" s="227">
        <f>CEILING(AG2609*'[1]Nastavení cen'!$K$17,1)+AG2609</f>
        <v>29</v>
      </c>
      <c r="AI2609" s="227">
        <f t="shared" si="1024"/>
        <v>0</v>
      </c>
      <c r="AJ2609" s="228">
        <f t="shared" si="1025"/>
        <v>67</v>
      </c>
      <c r="AK2609" s="218"/>
      <c r="AL2609" s="229">
        <f t="shared" si="1026"/>
        <v>0</v>
      </c>
      <c r="AM2609" s="204"/>
      <c r="AN2609" s="230">
        <v>0.01</v>
      </c>
      <c r="AO2609" s="231">
        <f t="shared" si="1027"/>
        <v>0</v>
      </c>
      <c r="AP2609" s="232">
        <v>0.05</v>
      </c>
      <c r="AQ2609" s="233" t="s">
        <v>41</v>
      </c>
      <c r="AR2609" s="234">
        <f t="shared" si="1028"/>
        <v>0</v>
      </c>
      <c r="AS2609" s="235"/>
      <c r="AT2609" s="236"/>
      <c r="AU2609" s="237"/>
      <c r="AV2609" s="238">
        <v>4</v>
      </c>
      <c r="AW2609" s="239">
        <f>'[1]Nastavení cen'!$H$17</f>
        <v>390</v>
      </c>
      <c r="AX2609" s="240">
        <v>22</v>
      </c>
    </row>
    <row r="2610" spans="1:50" ht="17.25" hidden="1" customHeight="1" x14ac:dyDescent="0.3">
      <c r="A2610" s="213"/>
      <c r="B2610" s="214"/>
      <c r="C2610" s="215"/>
      <c r="D2610" s="186"/>
      <c r="E2610" s="184"/>
      <c r="F2610" s="185"/>
      <c r="G2610" s="186"/>
      <c r="H2610" s="186"/>
      <c r="I2610" s="187"/>
      <c r="J2610" s="188"/>
      <c r="K2610" s="216"/>
      <c r="L2610" s="186"/>
      <c r="M2610" s="186"/>
      <c r="N2610" s="187"/>
      <c r="O2610" s="191"/>
      <c r="P2610" s="492" t="s">
        <v>2550</v>
      </c>
      <c r="Q2610" s="218"/>
      <c r="R2610" s="219">
        <f t="shared" si="1020"/>
        <v>0</v>
      </c>
      <c r="S2610" s="219">
        <f t="shared" si="1021"/>
        <v>7</v>
      </c>
      <c r="T2610" s="195"/>
      <c r="U2610" s="196">
        <v>5</v>
      </c>
      <c r="V2610" s="89">
        <f t="shared" si="987"/>
        <v>0</v>
      </c>
      <c r="W2610" s="220" t="s">
        <v>2721</v>
      </c>
      <c r="X2610" s="221" t="s">
        <v>2769</v>
      </c>
      <c r="Y2610" s="222" t="s">
        <v>2770</v>
      </c>
      <c r="Z2610" s="199"/>
      <c r="AA2610" s="218"/>
      <c r="AB2610" s="223">
        <v>0</v>
      </c>
      <c r="AC2610" s="224" t="s">
        <v>40</v>
      </c>
      <c r="AD2610" s="225">
        <f t="shared" si="1022"/>
        <v>540</v>
      </c>
      <c r="AE2610" s="226">
        <f>CEILING(AD2610+AD2610*'[1]Nastavení cen'!$J$17,1)</f>
        <v>789</v>
      </c>
      <c r="AF2610" s="226">
        <f t="shared" si="1023"/>
        <v>0</v>
      </c>
      <c r="AG2610" s="227">
        <f>CEILING(AX2610+(AX2610*'[1]Nastavení cen'!$G$17),1)</f>
        <v>2000</v>
      </c>
      <c r="AH2610" s="227">
        <f>CEILING(AG2610*'[1]Nastavení cen'!$K$17,1)+AG2610</f>
        <v>2600</v>
      </c>
      <c r="AI2610" s="227">
        <f t="shared" si="1024"/>
        <v>0</v>
      </c>
      <c r="AJ2610" s="228">
        <f t="shared" si="1025"/>
        <v>3389</v>
      </c>
      <c r="AK2610" s="218"/>
      <c r="AL2610" s="229">
        <f t="shared" si="1026"/>
        <v>0</v>
      </c>
      <c r="AM2610" s="204"/>
      <c r="AN2610" s="230">
        <v>0.5</v>
      </c>
      <c r="AO2610" s="231">
        <f t="shared" si="1027"/>
        <v>0</v>
      </c>
      <c r="AP2610" s="232">
        <v>0.05</v>
      </c>
      <c r="AQ2610" s="233" t="s">
        <v>41</v>
      </c>
      <c r="AR2610" s="234">
        <f t="shared" si="1028"/>
        <v>0</v>
      </c>
      <c r="AS2610" s="235"/>
      <c r="AT2610" s="236"/>
      <c r="AU2610" s="237"/>
      <c r="AV2610" s="238">
        <v>83</v>
      </c>
      <c r="AW2610" s="239">
        <f>'[1]Nastavení cen'!$H$17</f>
        <v>390</v>
      </c>
      <c r="AX2610" s="240">
        <v>2000</v>
      </c>
    </row>
    <row r="2611" spans="1:50" ht="17.25" hidden="1" customHeight="1" x14ac:dyDescent="0.3">
      <c r="A2611" s="213"/>
      <c r="B2611" s="214"/>
      <c r="C2611" s="215"/>
      <c r="D2611" s="186"/>
      <c r="E2611" s="184"/>
      <c r="F2611" s="185"/>
      <c r="G2611" s="186"/>
      <c r="H2611" s="186"/>
      <c r="I2611" s="187"/>
      <c r="J2611" s="188"/>
      <c r="K2611" s="216"/>
      <c r="L2611" s="186"/>
      <c r="M2611" s="186"/>
      <c r="N2611" s="187"/>
      <c r="O2611" s="191"/>
      <c r="P2611" s="492" t="s">
        <v>2550</v>
      </c>
      <c r="Q2611" s="218"/>
      <c r="R2611" s="219">
        <f t="shared" si="1020"/>
        <v>0</v>
      </c>
      <c r="S2611" s="219">
        <f t="shared" si="1021"/>
        <v>7</v>
      </c>
      <c r="T2611" s="195"/>
      <c r="U2611" s="196">
        <v>3</v>
      </c>
      <c r="V2611" s="89">
        <f t="shared" si="987"/>
        <v>0</v>
      </c>
      <c r="W2611" s="220" t="s">
        <v>2721</v>
      </c>
      <c r="X2611" s="221" t="s">
        <v>2771</v>
      </c>
      <c r="Y2611" s="222" t="s">
        <v>2772</v>
      </c>
      <c r="Z2611" s="199"/>
      <c r="AA2611" s="218"/>
      <c r="AB2611" s="223">
        <v>0</v>
      </c>
      <c r="AC2611" s="224" t="s">
        <v>40</v>
      </c>
      <c r="AD2611" s="225">
        <f t="shared" si="1022"/>
        <v>397</v>
      </c>
      <c r="AE2611" s="226">
        <f>CEILING(AD2611+AD2611*'[1]Nastavení cen'!$J$17,1)</f>
        <v>580</v>
      </c>
      <c r="AF2611" s="226">
        <f t="shared" si="1023"/>
        <v>0</v>
      </c>
      <c r="AG2611" s="241">
        <f>CEILING(AX2611+(AX2611*'[1]Nastavení cen'!$G$17),1)</f>
        <v>1595</v>
      </c>
      <c r="AH2611" s="242">
        <f>CEILING(AG2611*'[1]Nastavení cen'!$K$17,1)+AG2611</f>
        <v>2074</v>
      </c>
      <c r="AI2611" s="242">
        <f t="shared" si="1024"/>
        <v>0</v>
      </c>
      <c r="AJ2611" s="228">
        <f t="shared" si="1025"/>
        <v>2654</v>
      </c>
      <c r="AK2611" s="218"/>
      <c r="AL2611" s="229">
        <f t="shared" si="1026"/>
        <v>0</v>
      </c>
      <c r="AM2611" s="204"/>
      <c r="AN2611" s="230">
        <v>0.2</v>
      </c>
      <c r="AO2611" s="231">
        <f t="shared" si="1027"/>
        <v>0</v>
      </c>
      <c r="AP2611" s="232">
        <v>0.05</v>
      </c>
      <c r="AQ2611" s="233" t="s">
        <v>41</v>
      </c>
      <c r="AR2611" s="234">
        <f t="shared" si="1028"/>
        <v>0</v>
      </c>
      <c r="AS2611" s="235"/>
      <c r="AT2611" s="236"/>
      <c r="AU2611" s="237"/>
      <c r="AV2611" s="238">
        <v>61</v>
      </c>
      <c r="AW2611" s="239">
        <f>'[1]Nastavení cen'!$H$17</f>
        <v>390</v>
      </c>
      <c r="AX2611" s="240">
        <v>1595</v>
      </c>
    </row>
    <row r="2612" spans="1:50" ht="17.25" hidden="1" customHeight="1" x14ac:dyDescent="0.3">
      <c r="A2612" s="213"/>
      <c r="B2612" s="214"/>
      <c r="C2612" s="215"/>
      <c r="D2612" s="186"/>
      <c r="E2612" s="184"/>
      <c r="F2612" s="185"/>
      <c r="G2612" s="186"/>
      <c r="H2612" s="186"/>
      <c r="I2612" s="187"/>
      <c r="J2612" s="188"/>
      <c r="K2612" s="216"/>
      <c r="L2612" s="186"/>
      <c r="M2612" s="186"/>
      <c r="N2612" s="187"/>
      <c r="O2612" s="191"/>
      <c r="P2612" s="492" t="s">
        <v>2550</v>
      </c>
      <c r="Q2612" s="218"/>
      <c r="R2612" s="219">
        <f t="shared" si="1020"/>
        <v>0</v>
      </c>
      <c r="S2612" s="219">
        <f t="shared" si="1021"/>
        <v>7</v>
      </c>
      <c r="T2612" s="195"/>
      <c r="U2612" s="196">
        <v>3</v>
      </c>
      <c r="V2612" s="89">
        <f t="shared" si="987"/>
        <v>0</v>
      </c>
      <c r="W2612" s="220" t="s">
        <v>2721</v>
      </c>
      <c r="X2612" s="221" t="s">
        <v>2742</v>
      </c>
      <c r="Y2612" s="222" t="s">
        <v>2773</v>
      </c>
      <c r="Z2612" s="199"/>
      <c r="AA2612" s="218"/>
      <c r="AB2612" s="223">
        <v>0</v>
      </c>
      <c r="AC2612" s="224" t="s">
        <v>40</v>
      </c>
      <c r="AD2612" s="225">
        <f t="shared" si="1022"/>
        <v>462</v>
      </c>
      <c r="AE2612" s="226">
        <f>CEILING(AD2612+AD2612*'[1]Nastavení cen'!$J$17,1)</f>
        <v>675</v>
      </c>
      <c r="AF2612" s="226">
        <f t="shared" si="1023"/>
        <v>0</v>
      </c>
      <c r="AG2612" s="241">
        <f>CEILING(AX2612+(AX2612*'[1]Nastavení cen'!$G$17),1)</f>
        <v>2640</v>
      </c>
      <c r="AH2612" s="242">
        <f>CEILING(AG2612*'[1]Nastavení cen'!$K$17,1)+AG2612</f>
        <v>3432</v>
      </c>
      <c r="AI2612" s="242">
        <f t="shared" si="1024"/>
        <v>0</v>
      </c>
      <c r="AJ2612" s="228">
        <f t="shared" si="1025"/>
        <v>4107</v>
      </c>
      <c r="AK2612" s="218"/>
      <c r="AL2612" s="229">
        <f t="shared" si="1026"/>
        <v>0</v>
      </c>
      <c r="AM2612" s="204"/>
      <c r="AN2612" s="230">
        <v>0.3</v>
      </c>
      <c r="AO2612" s="231">
        <f t="shared" si="1027"/>
        <v>0</v>
      </c>
      <c r="AP2612" s="232">
        <v>0.05</v>
      </c>
      <c r="AQ2612" s="233" t="s">
        <v>41</v>
      </c>
      <c r="AR2612" s="234">
        <f t="shared" si="1028"/>
        <v>0</v>
      </c>
      <c r="AS2612" s="235"/>
      <c r="AT2612" s="236"/>
      <c r="AU2612" s="237"/>
      <c r="AV2612" s="238">
        <v>71</v>
      </c>
      <c r="AW2612" s="239">
        <f>'[1]Nastavení cen'!$H$17</f>
        <v>390</v>
      </c>
      <c r="AX2612" s="240">
        <v>2640</v>
      </c>
    </row>
    <row r="2613" spans="1:50" ht="17.25" hidden="1" customHeight="1" x14ac:dyDescent="0.3">
      <c r="A2613" s="213"/>
      <c r="B2613" s="214"/>
      <c r="C2613" s="215"/>
      <c r="D2613" s="186"/>
      <c r="E2613" s="184"/>
      <c r="F2613" s="185"/>
      <c r="G2613" s="186"/>
      <c r="H2613" s="186"/>
      <c r="I2613" s="187"/>
      <c r="J2613" s="188"/>
      <c r="K2613" s="216"/>
      <c r="L2613" s="186"/>
      <c r="M2613" s="186"/>
      <c r="N2613" s="187"/>
      <c r="O2613" s="191"/>
      <c r="P2613" s="492" t="s">
        <v>2550</v>
      </c>
      <c r="Q2613" s="218"/>
      <c r="R2613" s="219">
        <f t="shared" si="1020"/>
        <v>0</v>
      </c>
      <c r="S2613" s="219">
        <f t="shared" si="1021"/>
        <v>7</v>
      </c>
      <c r="T2613" s="195"/>
      <c r="U2613" s="196">
        <v>3</v>
      </c>
      <c r="V2613" s="89">
        <f t="shared" si="987"/>
        <v>0</v>
      </c>
      <c r="W2613" s="220" t="s">
        <v>2721</v>
      </c>
      <c r="X2613" s="221" t="s">
        <v>2774</v>
      </c>
      <c r="Y2613" s="222" t="s">
        <v>2775</v>
      </c>
      <c r="Z2613" s="199"/>
      <c r="AA2613" s="218"/>
      <c r="AB2613" s="223">
        <v>0</v>
      </c>
      <c r="AC2613" s="224" t="s">
        <v>40</v>
      </c>
      <c r="AD2613" s="225">
        <f t="shared" si="1022"/>
        <v>462</v>
      </c>
      <c r="AE2613" s="226">
        <f>CEILING(AD2613+AD2613*'[1]Nastavení cen'!$J$17,1)</f>
        <v>675</v>
      </c>
      <c r="AF2613" s="226">
        <f t="shared" si="1023"/>
        <v>0</v>
      </c>
      <c r="AG2613" s="241">
        <f>CEILING(AX2613+(AX2613*'[1]Nastavení cen'!$G$17),1)</f>
        <v>1859</v>
      </c>
      <c r="AH2613" s="242">
        <f>CEILING(AG2613*'[1]Nastavení cen'!$K$17,1)+AG2613</f>
        <v>2417</v>
      </c>
      <c r="AI2613" s="242">
        <f t="shared" si="1024"/>
        <v>0</v>
      </c>
      <c r="AJ2613" s="228">
        <f t="shared" si="1025"/>
        <v>3092</v>
      </c>
      <c r="AK2613" s="218"/>
      <c r="AL2613" s="229">
        <f t="shared" si="1026"/>
        <v>0</v>
      </c>
      <c r="AM2613" s="204"/>
      <c r="AN2613" s="230">
        <v>0.3</v>
      </c>
      <c r="AO2613" s="231">
        <f t="shared" si="1027"/>
        <v>0</v>
      </c>
      <c r="AP2613" s="232">
        <v>0.05</v>
      </c>
      <c r="AQ2613" s="233" t="s">
        <v>41</v>
      </c>
      <c r="AR2613" s="234">
        <f t="shared" si="1028"/>
        <v>0</v>
      </c>
      <c r="AS2613" s="235"/>
      <c r="AT2613" s="236"/>
      <c r="AU2613" s="237"/>
      <c r="AV2613" s="238">
        <v>71</v>
      </c>
      <c r="AW2613" s="239">
        <f>'[1]Nastavení cen'!$H$17</f>
        <v>390</v>
      </c>
      <c r="AX2613" s="240">
        <v>1859</v>
      </c>
    </row>
    <row r="2614" spans="1:50" ht="17.25" hidden="1" customHeight="1" x14ac:dyDescent="0.3">
      <c r="A2614" s="213"/>
      <c r="B2614" s="214"/>
      <c r="C2614" s="215"/>
      <c r="D2614" s="186"/>
      <c r="E2614" s="184"/>
      <c r="F2614" s="185"/>
      <c r="G2614" s="186"/>
      <c r="H2614" s="186"/>
      <c r="I2614" s="187"/>
      <c r="J2614" s="188"/>
      <c r="K2614" s="216"/>
      <c r="L2614" s="186"/>
      <c r="M2614" s="186"/>
      <c r="N2614" s="187"/>
      <c r="O2614" s="191"/>
      <c r="P2614" s="492" t="s">
        <v>2550</v>
      </c>
      <c r="Q2614" s="218"/>
      <c r="R2614" s="219">
        <f t="shared" si="1020"/>
        <v>0</v>
      </c>
      <c r="S2614" s="219">
        <f t="shared" si="1021"/>
        <v>7</v>
      </c>
      <c r="T2614" s="195"/>
      <c r="U2614" s="196">
        <v>5</v>
      </c>
      <c r="V2614" s="89">
        <f t="shared" si="987"/>
        <v>0</v>
      </c>
      <c r="W2614" s="220" t="s">
        <v>2721</v>
      </c>
      <c r="X2614" s="221" t="s">
        <v>2776</v>
      </c>
      <c r="Y2614" s="222" t="s">
        <v>2777</v>
      </c>
      <c r="Z2614" s="199"/>
      <c r="AA2614" s="218"/>
      <c r="AB2614" s="223">
        <v>0</v>
      </c>
      <c r="AC2614" s="224" t="s">
        <v>40</v>
      </c>
      <c r="AD2614" s="225">
        <f t="shared" si="1022"/>
        <v>520</v>
      </c>
      <c r="AE2614" s="226">
        <f>CEILING(AD2614+AD2614*'[1]Nastavení cen'!$J$17,1)</f>
        <v>760</v>
      </c>
      <c r="AF2614" s="226">
        <f t="shared" si="1023"/>
        <v>0</v>
      </c>
      <c r="AG2614" s="227">
        <f>CEILING(AX2614+(AX2614*'[1]Nastavení cen'!$G$17),1)</f>
        <v>2000</v>
      </c>
      <c r="AH2614" s="227">
        <f>CEILING(AG2614*'[1]Nastavení cen'!$K$17,1)+AG2614</f>
        <v>2600</v>
      </c>
      <c r="AI2614" s="227">
        <f t="shared" si="1024"/>
        <v>0</v>
      </c>
      <c r="AJ2614" s="228">
        <f t="shared" si="1025"/>
        <v>3360</v>
      </c>
      <c r="AK2614" s="218"/>
      <c r="AL2614" s="229">
        <f t="shared" si="1026"/>
        <v>0</v>
      </c>
      <c r="AM2614" s="204"/>
      <c r="AN2614" s="230">
        <v>1</v>
      </c>
      <c r="AO2614" s="231">
        <f t="shared" si="1027"/>
        <v>0</v>
      </c>
      <c r="AP2614" s="232">
        <v>0.05</v>
      </c>
      <c r="AQ2614" s="233" t="s">
        <v>41</v>
      </c>
      <c r="AR2614" s="234">
        <f t="shared" si="1028"/>
        <v>0</v>
      </c>
      <c r="AS2614" s="235"/>
      <c r="AT2614" s="236"/>
      <c r="AU2614" s="237"/>
      <c r="AV2614" s="238">
        <v>80</v>
      </c>
      <c r="AW2614" s="239">
        <f>'[1]Nastavení cen'!$H$17</f>
        <v>390</v>
      </c>
      <c r="AX2614" s="240">
        <v>2000</v>
      </c>
    </row>
    <row r="2615" spans="1:50" ht="17.25" hidden="1" customHeight="1" x14ac:dyDescent="0.3">
      <c r="A2615" s="213"/>
      <c r="B2615" s="214"/>
      <c r="C2615" s="215"/>
      <c r="D2615" s="186"/>
      <c r="E2615" s="184"/>
      <c r="F2615" s="185"/>
      <c r="G2615" s="186"/>
      <c r="H2615" s="186"/>
      <c r="I2615" s="187"/>
      <c r="J2615" s="188"/>
      <c r="K2615" s="216"/>
      <c r="L2615" s="186"/>
      <c r="M2615" s="186"/>
      <c r="N2615" s="187"/>
      <c r="O2615" s="191"/>
      <c r="P2615" s="492" t="s">
        <v>2550</v>
      </c>
      <c r="Q2615" s="218"/>
      <c r="R2615" s="219">
        <f t="shared" si="1020"/>
        <v>0</v>
      </c>
      <c r="S2615" s="219">
        <f t="shared" si="1021"/>
        <v>7</v>
      </c>
      <c r="T2615" s="195"/>
      <c r="U2615" s="196">
        <v>5</v>
      </c>
      <c r="V2615" s="89">
        <f t="shared" si="987"/>
        <v>0</v>
      </c>
      <c r="W2615" s="220" t="s">
        <v>2721</v>
      </c>
      <c r="X2615" s="221" t="s">
        <v>2778</v>
      </c>
      <c r="Y2615" s="222" t="s">
        <v>2779</v>
      </c>
      <c r="Z2615" s="199"/>
      <c r="AA2615" s="218"/>
      <c r="AB2615" s="223">
        <v>0</v>
      </c>
      <c r="AC2615" s="224" t="s">
        <v>40</v>
      </c>
      <c r="AD2615" s="225">
        <f t="shared" si="1022"/>
        <v>189</v>
      </c>
      <c r="AE2615" s="226">
        <f>CEILING(AD2615+AD2615*'[1]Nastavení cen'!$J$17,1)</f>
        <v>276</v>
      </c>
      <c r="AF2615" s="226">
        <f t="shared" si="1023"/>
        <v>0</v>
      </c>
      <c r="AG2615" s="227">
        <f>CEILING(AX2615+(AX2615*'[1]Nastavení cen'!$G$17),1)</f>
        <v>150</v>
      </c>
      <c r="AH2615" s="227">
        <f>CEILING(AG2615*'[1]Nastavení cen'!$K$17,1)+AG2615</f>
        <v>195</v>
      </c>
      <c r="AI2615" s="227">
        <f t="shared" si="1024"/>
        <v>0</v>
      </c>
      <c r="AJ2615" s="228">
        <f t="shared" si="1025"/>
        <v>471</v>
      </c>
      <c r="AK2615" s="218"/>
      <c r="AL2615" s="229">
        <f t="shared" si="1026"/>
        <v>0</v>
      </c>
      <c r="AM2615" s="204"/>
      <c r="AN2615" s="230">
        <v>0.2</v>
      </c>
      <c r="AO2615" s="231">
        <f t="shared" si="1027"/>
        <v>0</v>
      </c>
      <c r="AP2615" s="232">
        <v>0.05</v>
      </c>
      <c r="AQ2615" s="233" t="s">
        <v>41</v>
      </c>
      <c r="AR2615" s="234">
        <f t="shared" si="1028"/>
        <v>0</v>
      </c>
      <c r="AS2615" s="235"/>
      <c r="AT2615" s="236"/>
      <c r="AU2615" s="237"/>
      <c r="AV2615" s="238">
        <v>29</v>
      </c>
      <c r="AW2615" s="239">
        <f>'[1]Nastavení cen'!$H$17</f>
        <v>390</v>
      </c>
      <c r="AX2615" s="240">
        <v>150</v>
      </c>
    </row>
    <row r="2616" spans="1:50" ht="17.25" hidden="1" customHeight="1" x14ac:dyDescent="0.3">
      <c r="A2616" s="213"/>
      <c r="B2616" s="214"/>
      <c r="C2616" s="215"/>
      <c r="D2616" s="186"/>
      <c r="E2616" s="184"/>
      <c r="F2616" s="185"/>
      <c r="G2616" s="186"/>
      <c r="H2616" s="186"/>
      <c r="I2616" s="187"/>
      <c r="J2616" s="188"/>
      <c r="K2616" s="216"/>
      <c r="L2616" s="186"/>
      <c r="M2616" s="186"/>
      <c r="N2616" s="187"/>
      <c r="O2616" s="191"/>
      <c r="P2616" s="492" t="s">
        <v>2550</v>
      </c>
      <c r="Q2616" s="218"/>
      <c r="R2616" s="219">
        <f t="shared" si="1020"/>
        <v>0</v>
      </c>
      <c r="S2616" s="219">
        <f t="shared" si="1021"/>
        <v>7</v>
      </c>
      <c r="T2616" s="195"/>
      <c r="U2616" s="196">
        <v>3</v>
      </c>
      <c r="V2616" s="89">
        <f t="shared" si="987"/>
        <v>0</v>
      </c>
      <c r="W2616" s="220" t="s">
        <v>2721</v>
      </c>
      <c r="X2616" s="221" t="s">
        <v>2780</v>
      </c>
      <c r="Y2616" s="222" t="s">
        <v>2781</v>
      </c>
      <c r="Z2616" s="199"/>
      <c r="AA2616" s="218"/>
      <c r="AB2616" s="223">
        <v>0</v>
      </c>
      <c r="AC2616" s="224" t="s">
        <v>40</v>
      </c>
      <c r="AD2616" s="225">
        <f t="shared" si="1022"/>
        <v>299</v>
      </c>
      <c r="AE2616" s="226">
        <f>CEILING(AD2616+AD2616*'[1]Nastavení cen'!$J$17,1)</f>
        <v>437</v>
      </c>
      <c r="AF2616" s="226">
        <f t="shared" si="1023"/>
        <v>0</v>
      </c>
      <c r="AG2616" s="241">
        <f>CEILING(AX2616+(AX2616*'[1]Nastavení cen'!$G$17),1)</f>
        <v>495</v>
      </c>
      <c r="AH2616" s="242">
        <f>CEILING(AG2616*'[1]Nastavení cen'!$K$17,1)+AG2616</f>
        <v>644</v>
      </c>
      <c r="AI2616" s="242">
        <f t="shared" si="1024"/>
        <v>0</v>
      </c>
      <c r="AJ2616" s="228">
        <f t="shared" si="1025"/>
        <v>1081</v>
      </c>
      <c r="AK2616" s="218"/>
      <c r="AL2616" s="229">
        <f t="shared" si="1026"/>
        <v>0</v>
      </c>
      <c r="AM2616" s="204"/>
      <c r="AN2616" s="230">
        <v>0.1</v>
      </c>
      <c r="AO2616" s="231">
        <f t="shared" si="1027"/>
        <v>0</v>
      </c>
      <c r="AP2616" s="232">
        <v>0.05</v>
      </c>
      <c r="AQ2616" s="233" t="s">
        <v>41</v>
      </c>
      <c r="AR2616" s="234">
        <f t="shared" si="1028"/>
        <v>0</v>
      </c>
      <c r="AS2616" s="235"/>
      <c r="AT2616" s="236"/>
      <c r="AU2616" s="237"/>
      <c r="AV2616" s="238">
        <v>46</v>
      </c>
      <c r="AW2616" s="239">
        <f>'[1]Nastavení cen'!$H$17</f>
        <v>390</v>
      </c>
      <c r="AX2616" s="240">
        <v>495</v>
      </c>
    </row>
    <row r="2617" spans="1:50" ht="17.25" hidden="1" customHeight="1" x14ac:dyDescent="0.3">
      <c r="A2617" s="213"/>
      <c r="B2617" s="214"/>
      <c r="C2617" s="215"/>
      <c r="D2617" s="186"/>
      <c r="E2617" s="184"/>
      <c r="F2617" s="185"/>
      <c r="G2617" s="186"/>
      <c r="H2617" s="186"/>
      <c r="I2617" s="187"/>
      <c r="J2617" s="188"/>
      <c r="K2617" s="216"/>
      <c r="L2617" s="186"/>
      <c r="M2617" s="186"/>
      <c r="N2617" s="187"/>
      <c r="O2617" s="191"/>
      <c r="P2617" s="492" t="s">
        <v>2550</v>
      </c>
      <c r="Q2617" s="218"/>
      <c r="R2617" s="219">
        <f t="shared" si="1020"/>
        <v>0</v>
      </c>
      <c r="S2617" s="219">
        <f t="shared" si="1021"/>
        <v>7</v>
      </c>
      <c r="T2617" s="195"/>
      <c r="U2617" s="196">
        <v>3</v>
      </c>
      <c r="V2617" s="89">
        <f t="shared" si="987"/>
        <v>0</v>
      </c>
      <c r="W2617" s="220" t="s">
        <v>2721</v>
      </c>
      <c r="X2617" s="221" t="s">
        <v>2782</v>
      </c>
      <c r="Y2617" s="222" t="s">
        <v>2783</v>
      </c>
      <c r="Z2617" s="199"/>
      <c r="AA2617" s="218"/>
      <c r="AB2617" s="223">
        <v>0</v>
      </c>
      <c r="AC2617" s="224" t="s">
        <v>40</v>
      </c>
      <c r="AD2617" s="225">
        <f t="shared" si="1022"/>
        <v>72</v>
      </c>
      <c r="AE2617" s="226">
        <f>CEILING(AD2617+AD2617*'[1]Nastavení cen'!$J$17,1)</f>
        <v>106</v>
      </c>
      <c r="AF2617" s="226">
        <f t="shared" si="1023"/>
        <v>0</v>
      </c>
      <c r="AG2617" s="241">
        <f>CEILING(AX2617+(AX2617*'[1]Nastavení cen'!$G$17),1)</f>
        <v>20</v>
      </c>
      <c r="AH2617" s="242">
        <f>CEILING(AG2617*'[1]Nastavení cen'!$K$17,1)+AG2617</f>
        <v>26</v>
      </c>
      <c r="AI2617" s="242">
        <f t="shared" si="1024"/>
        <v>0</v>
      </c>
      <c r="AJ2617" s="228">
        <f t="shared" si="1025"/>
        <v>132</v>
      </c>
      <c r="AK2617" s="218"/>
      <c r="AL2617" s="229">
        <f t="shared" si="1026"/>
        <v>0</v>
      </c>
      <c r="AM2617" s="204"/>
      <c r="AN2617" s="230">
        <v>0.1</v>
      </c>
      <c r="AO2617" s="231">
        <f t="shared" si="1027"/>
        <v>0</v>
      </c>
      <c r="AP2617" s="232">
        <v>0.05</v>
      </c>
      <c r="AQ2617" s="233" t="s">
        <v>41</v>
      </c>
      <c r="AR2617" s="234">
        <f t="shared" si="1028"/>
        <v>0</v>
      </c>
      <c r="AS2617" s="235"/>
      <c r="AT2617" s="236"/>
      <c r="AU2617" s="237"/>
      <c r="AV2617" s="238">
        <v>11</v>
      </c>
      <c r="AW2617" s="239">
        <f>'[1]Nastavení cen'!$H$17</f>
        <v>390</v>
      </c>
      <c r="AX2617" s="240">
        <v>20</v>
      </c>
    </row>
    <row r="2618" spans="1:50" ht="17.25" hidden="1" customHeight="1" x14ac:dyDescent="0.3">
      <c r="A2618" s="213"/>
      <c r="B2618" s="214"/>
      <c r="C2618" s="215"/>
      <c r="D2618" s="186"/>
      <c r="E2618" s="184"/>
      <c r="F2618" s="185"/>
      <c r="G2618" s="186"/>
      <c r="H2618" s="186"/>
      <c r="I2618" s="187"/>
      <c r="J2618" s="188"/>
      <c r="K2618" s="216"/>
      <c r="L2618" s="186"/>
      <c r="M2618" s="186"/>
      <c r="N2618" s="187"/>
      <c r="O2618" s="191"/>
      <c r="P2618" s="492" t="s">
        <v>2550</v>
      </c>
      <c r="Q2618" s="218"/>
      <c r="R2618" s="219">
        <f t="shared" si="1020"/>
        <v>0</v>
      </c>
      <c r="S2618" s="219">
        <f t="shared" si="1021"/>
        <v>7</v>
      </c>
      <c r="T2618" s="195"/>
      <c r="U2618" s="196">
        <v>5</v>
      </c>
      <c r="V2618" s="89">
        <f t="shared" si="987"/>
        <v>0</v>
      </c>
      <c r="W2618" s="220" t="s">
        <v>2721</v>
      </c>
      <c r="X2618" s="221" t="s">
        <v>2780</v>
      </c>
      <c r="Y2618" s="222" t="s">
        <v>2784</v>
      </c>
      <c r="Z2618" s="199"/>
      <c r="AA2618" s="218"/>
      <c r="AB2618" s="223">
        <v>0</v>
      </c>
      <c r="AC2618" s="224" t="s">
        <v>40</v>
      </c>
      <c r="AD2618" s="225">
        <f t="shared" si="1022"/>
        <v>299</v>
      </c>
      <c r="AE2618" s="226">
        <f>CEILING(AD2618+AD2618*'[1]Nastavení cen'!$J$17,1)</f>
        <v>437</v>
      </c>
      <c r="AF2618" s="226">
        <f t="shared" si="1023"/>
        <v>0</v>
      </c>
      <c r="AG2618" s="227">
        <f>CEILING(AX2618+(AX2618*'[1]Nastavení cen'!$G$17),1)</f>
        <v>250</v>
      </c>
      <c r="AH2618" s="227">
        <f>CEILING(AG2618*'[1]Nastavení cen'!$K$17,1)+AG2618</f>
        <v>325</v>
      </c>
      <c r="AI2618" s="227">
        <f t="shared" si="1024"/>
        <v>0</v>
      </c>
      <c r="AJ2618" s="228">
        <f t="shared" si="1025"/>
        <v>762</v>
      </c>
      <c r="AK2618" s="218"/>
      <c r="AL2618" s="229">
        <f t="shared" si="1026"/>
        <v>0</v>
      </c>
      <c r="AM2618" s="204"/>
      <c r="AN2618" s="230">
        <v>0.1</v>
      </c>
      <c r="AO2618" s="231">
        <f t="shared" si="1027"/>
        <v>0</v>
      </c>
      <c r="AP2618" s="232">
        <v>0.05</v>
      </c>
      <c r="AQ2618" s="233" t="s">
        <v>41</v>
      </c>
      <c r="AR2618" s="234">
        <f t="shared" si="1028"/>
        <v>0</v>
      </c>
      <c r="AS2618" s="235"/>
      <c r="AT2618" s="236"/>
      <c r="AU2618" s="237"/>
      <c r="AV2618" s="238">
        <v>46</v>
      </c>
      <c r="AW2618" s="239">
        <f>'[1]Nastavení cen'!$H$17</f>
        <v>390</v>
      </c>
      <c r="AX2618" s="240">
        <v>250</v>
      </c>
    </row>
    <row r="2619" spans="1:50" ht="17.25" hidden="1" customHeight="1" x14ac:dyDescent="0.3">
      <c r="A2619" s="213"/>
      <c r="B2619" s="214"/>
      <c r="C2619" s="215"/>
      <c r="D2619" s="186"/>
      <c r="E2619" s="184"/>
      <c r="F2619" s="185"/>
      <c r="G2619" s="186"/>
      <c r="H2619" s="186"/>
      <c r="I2619" s="187"/>
      <c r="J2619" s="188"/>
      <c r="K2619" s="216"/>
      <c r="L2619" s="186"/>
      <c r="M2619" s="186"/>
      <c r="N2619" s="187"/>
      <c r="O2619" s="191"/>
      <c r="P2619" s="492" t="s">
        <v>2550</v>
      </c>
      <c r="Q2619" s="218"/>
      <c r="R2619" s="219">
        <f t="shared" si="1020"/>
        <v>0</v>
      </c>
      <c r="S2619" s="219">
        <f t="shared" si="1021"/>
        <v>7</v>
      </c>
      <c r="T2619" s="195"/>
      <c r="U2619" s="196">
        <v>4</v>
      </c>
      <c r="V2619" s="89">
        <f t="shared" si="987"/>
        <v>0</v>
      </c>
      <c r="W2619" s="220" t="s">
        <v>2721</v>
      </c>
      <c r="X2619" s="221" t="s">
        <v>2785</v>
      </c>
      <c r="Y2619" s="222" t="s">
        <v>43</v>
      </c>
      <c r="Z2619" s="199"/>
      <c r="AA2619" s="218"/>
      <c r="AB2619" s="223">
        <v>0</v>
      </c>
      <c r="AC2619" s="224" t="s">
        <v>40</v>
      </c>
      <c r="AD2619" s="225">
        <f t="shared" si="1022"/>
        <v>689</v>
      </c>
      <c r="AE2619" s="226">
        <f>CEILING(AD2619+AD2619*'[1]Nastavení cen'!$J$17,1)</f>
        <v>1006</v>
      </c>
      <c r="AF2619" s="226">
        <f t="shared" si="1023"/>
        <v>0</v>
      </c>
      <c r="AG2619" s="241"/>
      <c r="AH2619" s="242"/>
      <c r="AI2619" s="242"/>
      <c r="AJ2619" s="228">
        <f t="shared" si="1025"/>
        <v>1006</v>
      </c>
      <c r="AK2619" s="218"/>
      <c r="AL2619" s="229">
        <f t="shared" si="1026"/>
        <v>0</v>
      </c>
      <c r="AM2619" s="204"/>
      <c r="AN2619" s="230" t="s">
        <v>41</v>
      </c>
      <c r="AO2619" s="231" t="s">
        <v>41</v>
      </c>
      <c r="AP2619" s="245" t="s">
        <v>41</v>
      </c>
      <c r="AQ2619" s="233" t="s">
        <v>41</v>
      </c>
      <c r="AR2619" s="234" t="s">
        <v>41</v>
      </c>
      <c r="AS2619" s="235"/>
      <c r="AT2619" s="236"/>
      <c r="AU2619" s="237"/>
      <c r="AV2619" s="238">
        <v>106</v>
      </c>
      <c r="AW2619" s="239">
        <f>'[1]Nastavení cen'!$H$17</f>
        <v>390</v>
      </c>
      <c r="AX2619" s="240"/>
    </row>
    <row r="2620" spans="1:50" ht="25.05" customHeight="1" x14ac:dyDescent="0.3">
      <c r="A2620" s="213"/>
      <c r="B2620" s="214"/>
      <c r="C2620" s="215"/>
      <c r="D2620" s="186"/>
      <c r="E2620" s="184"/>
      <c r="F2620" s="185"/>
      <c r="G2620" s="186"/>
      <c r="H2620" s="186"/>
      <c r="I2620" s="187"/>
      <c r="J2620" s="188"/>
      <c r="K2620" s="216"/>
      <c r="L2620" s="186"/>
      <c r="M2620" s="186"/>
      <c r="N2620" s="187"/>
      <c r="O2620" s="191"/>
      <c r="P2620" s="492" t="s">
        <v>2550</v>
      </c>
      <c r="Q2620" s="218"/>
      <c r="R2620" s="219">
        <f t="shared" si="1020"/>
        <v>0</v>
      </c>
      <c r="S2620" s="219">
        <f t="shared" si="1021"/>
        <v>7</v>
      </c>
      <c r="T2620" s="195">
        <v>68</v>
      </c>
      <c r="U2620" s="196">
        <v>5</v>
      </c>
      <c r="V2620" s="89">
        <f t="shared" si="987"/>
        <v>0</v>
      </c>
      <c r="W2620" s="220" t="s">
        <v>2786</v>
      </c>
      <c r="X2620" s="221" t="s">
        <v>2787</v>
      </c>
      <c r="Y2620" s="222" t="s">
        <v>2788</v>
      </c>
      <c r="Z2620" s="199"/>
      <c r="AA2620" s="218"/>
      <c r="AB2620" s="223">
        <v>14</v>
      </c>
      <c r="AC2620" s="224" t="s">
        <v>40</v>
      </c>
      <c r="AD2620" s="225">
        <f t="shared" si="1022"/>
        <v>104</v>
      </c>
      <c r="AE2620" s="226"/>
      <c r="AF2620" s="226">
        <f t="shared" si="1023"/>
        <v>0</v>
      </c>
      <c r="AG2620" s="227">
        <f>CEILING(AX2620+(AX2620*'[1]Nastavení cen'!$G$17),1)</f>
        <v>120</v>
      </c>
      <c r="AH2620" s="227"/>
      <c r="AI2620" s="227">
        <f>(AB2620*AH2620)</f>
        <v>0</v>
      </c>
      <c r="AJ2620" s="228">
        <f t="shared" si="1025"/>
        <v>0</v>
      </c>
      <c r="AK2620" s="218"/>
      <c r="AL2620" s="229">
        <f t="shared" si="1026"/>
        <v>0</v>
      </c>
      <c r="AM2620" s="204"/>
      <c r="AN2620" s="230">
        <v>0.2</v>
      </c>
      <c r="AO2620" s="231">
        <f>AB2620*AN2620</f>
        <v>2.8000000000000003</v>
      </c>
      <c r="AP2620" s="232">
        <v>0.05</v>
      </c>
      <c r="AQ2620" s="233" t="s">
        <v>41</v>
      </c>
      <c r="AR2620" s="234">
        <f>AO2620*AP2620</f>
        <v>0.14000000000000001</v>
      </c>
      <c r="AS2620" s="235"/>
      <c r="AT2620" s="236"/>
      <c r="AU2620" s="237"/>
      <c r="AV2620" s="238">
        <v>16</v>
      </c>
      <c r="AW2620" s="239">
        <f>'[1]Nastavení cen'!$H$17</f>
        <v>390</v>
      </c>
      <c r="AX2620" s="240">
        <v>120</v>
      </c>
    </row>
    <row r="2621" spans="1:50" ht="17.25" hidden="1" customHeight="1" x14ac:dyDescent="0.3">
      <c r="A2621" s="213"/>
      <c r="B2621" s="214"/>
      <c r="C2621" s="215"/>
      <c r="D2621" s="186"/>
      <c r="E2621" s="184"/>
      <c r="F2621" s="185"/>
      <c r="G2621" s="186"/>
      <c r="H2621" s="186"/>
      <c r="I2621" s="187"/>
      <c r="J2621" s="188"/>
      <c r="K2621" s="216"/>
      <c r="L2621" s="186"/>
      <c r="M2621" s="186"/>
      <c r="N2621" s="187"/>
      <c r="O2621" s="191"/>
      <c r="P2621" s="492" t="s">
        <v>2550</v>
      </c>
      <c r="Q2621" s="218"/>
      <c r="R2621" s="219">
        <f t="shared" si="1020"/>
        <v>0</v>
      </c>
      <c r="S2621" s="219">
        <f t="shared" si="1021"/>
        <v>7</v>
      </c>
      <c r="T2621" s="195"/>
      <c r="U2621" s="196">
        <v>4</v>
      </c>
      <c r="V2621" s="89">
        <f t="shared" si="987"/>
        <v>0</v>
      </c>
      <c r="W2621" s="220" t="s">
        <v>2786</v>
      </c>
      <c r="X2621" s="221" t="s">
        <v>2787</v>
      </c>
      <c r="Y2621" s="222" t="s">
        <v>43</v>
      </c>
      <c r="Z2621" s="199"/>
      <c r="AA2621" s="218"/>
      <c r="AB2621" s="223">
        <v>0</v>
      </c>
      <c r="AC2621" s="224" t="s">
        <v>40</v>
      </c>
      <c r="AD2621" s="225">
        <f t="shared" si="1022"/>
        <v>104</v>
      </c>
      <c r="AE2621" s="226">
        <f>CEILING(AD2621+AD2621*'[1]Nastavení cen'!$J$17,1)</f>
        <v>152</v>
      </c>
      <c r="AF2621" s="226">
        <f t="shared" si="1023"/>
        <v>0</v>
      </c>
      <c r="AG2621" s="227"/>
      <c r="AH2621" s="227"/>
      <c r="AI2621" s="227"/>
      <c r="AJ2621" s="228">
        <f t="shared" si="1025"/>
        <v>152</v>
      </c>
      <c r="AK2621" s="218"/>
      <c r="AL2621" s="229">
        <f t="shared" si="1026"/>
        <v>0</v>
      </c>
      <c r="AM2621" s="204"/>
      <c r="AN2621" s="230" t="s">
        <v>41</v>
      </c>
      <c r="AO2621" s="231" t="s">
        <v>41</v>
      </c>
      <c r="AP2621" s="245" t="s">
        <v>41</v>
      </c>
      <c r="AQ2621" s="233" t="s">
        <v>41</v>
      </c>
      <c r="AR2621" s="234" t="s">
        <v>41</v>
      </c>
      <c r="AS2621" s="235"/>
      <c r="AT2621" s="236"/>
      <c r="AU2621" s="237"/>
      <c r="AV2621" s="238">
        <v>16</v>
      </c>
      <c r="AW2621" s="239">
        <f>'[1]Nastavení cen'!$H$17</f>
        <v>390</v>
      </c>
      <c r="AX2621" s="240"/>
    </row>
    <row r="2622" spans="1:50" ht="25.05" customHeight="1" x14ac:dyDescent="0.3">
      <c r="A2622" s="213"/>
      <c r="B2622" s="214"/>
      <c r="C2622" s="215"/>
      <c r="D2622" s="186"/>
      <c r="E2622" s="184"/>
      <c r="F2622" s="185"/>
      <c r="G2622" s="186"/>
      <c r="H2622" s="186"/>
      <c r="I2622" s="187"/>
      <c r="J2622" s="188"/>
      <c r="K2622" s="216"/>
      <c r="L2622" s="186"/>
      <c r="M2622" s="186"/>
      <c r="N2622" s="187"/>
      <c r="O2622" s="191"/>
      <c r="P2622" s="492" t="s">
        <v>2550</v>
      </c>
      <c r="Q2622" s="218"/>
      <c r="R2622" s="219">
        <f t="shared" si="1020"/>
        <v>0</v>
      </c>
      <c r="S2622" s="219">
        <f t="shared" si="1021"/>
        <v>7</v>
      </c>
      <c r="T2622" s="195">
        <v>69</v>
      </c>
      <c r="U2622" s="196">
        <v>5</v>
      </c>
      <c r="V2622" s="89">
        <f t="shared" si="987"/>
        <v>0</v>
      </c>
      <c r="W2622" s="220" t="s">
        <v>2786</v>
      </c>
      <c r="X2622" s="221" t="s">
        <v>2789</v>
      </c>
      <c r="Y2622" s="222" t="s">
        <v>2790</v>
      </c>
      <c r="Z2622" s="199"/>
      <c r="AA2622" s="218"/>
      <c r="AB2622" s="223">
        <v>3</v>
      </c>
      <c r="AC2622" s="224" t="s">
        <v>40</v>
      </c>
      <c r="AD2622" s="225">
        <f t="shared" si="1022"/>
        <v>124</v>
      </c>
      <c r="AE2622" s="226"/>
      <c r="AF2622" s="226">
        <f t="shared" si="1023"/>
        <v>0</v>
      </c>
      <c r="AG2622" s="227">
        <f>CEILING(AX2622+(AX2622*'[1]Nastavení cen'!$G$17),1)</f>
        <v>150</v>
      </c>
      <c r="AH2622" s="227"/>
      <c r="AI2622" s="227">
        <f>(AB2622*AH2622)</f>
        <v>0</v>
      </c>
      <c r="AJ2622" s="228">
        <f t="shared" si="1025"/>
        <v>0</v>
      </c>
      <c r="AK2622" s="218"/>
      <c r="AL2622" s="229">
        <f t="shared" si="1026"/>
        <v>0</v>
      </c>
      <c r="AM2622" s="204"/>
      <c r="AN2622" s="230">
        <v>0.2</v>
      </c>
      <c r="AO2622" s="231">
        <f>AB2622*AN2622</f>
        <v>0.60000000000000009</v>
      </c>
      <c r="AP2622" s="232">
        <v>0.05</v>
      </c>
      <c r="AQ2622" s="233" t="s">
        <v>41</v>
      </c>
      <c r="AR2622" s="234">
        <f>AO2622*AP2622</f>
        <v>3.0000000000000006E-2</v>
      </c>
      <c r="AS2622" s="235"/>
      <c r="AT2622" s="236"/>
      <c r="AU2622" s="237"/>
      <c r="AV2622" s="238">
        <v>19</v>
      </c>
      <c r="AW2622" s="239">
        <f>'[1]Nastavení cen'!$H$17</f>
        <v>390</v>
      </c>
      <c r="AX2622" s="240">
        <v>150</v>
      </c>
    </row>
    <row r="2623" spans="1:50" ht="17.25" hidden="1" customHeight="1" x14ac:dyDescent="0.3">
      <c r="A2623" s="213"/>
      <c r="B2623" s="214"/>
      <c r="C2623" s="215"/>
      <c r="D2623" s="186"/>
      <c r="E2623" s="184"/>
      <c r="F2623" s="185"/>
      <c r="G2623" s="186"/>
      <c r="H2623" s="186"/>
      <c r="I2623" s="187"/>
      <c r="J2623" s="188"/>
      <c r="K2623" s="216"/>
      <c r="L2623" s="186"/>
      <c r="M2623" s="186"/>
      <c r="N2623" s="187"/>
      <c r="O2623" s="191"/>
      <c r="P2623" s="492" t="s">
        <v>2550</v>
      </c>
      <c r="Q2623" s="218"/>
      <c r="R2623" s="219">
        <f t="shared" si="1020"/>
        <v>0</v>
      </c>
      <c r="S2623" s="219">
        <f t="shared" si="1021"/>
        <v>7</v>
      </c>
      <c r="T2623" s="195"/>
      <c r="U2623" s="196">
        <v>4</v>
      </c>
      <c r="V2623" s="89">
        <f t="shared" si="987"/>
        <v>0</v>
      </c>
      <c r="W2623" s="220" t="s">
        <v>2786</v>
      </c>
      <c r="X2623" s="221" t="s">
        <v>2789</v>
      </c>
      <c r="Y2623" s="222" t="s">
        <v>43</v>
      </c>
      <c r="Z2623" s="199"/>
      <c r="AA2623" s="218"/>
      <c r="AB2623" s="223">
        <v>0</v>
      </c>
      <c r="AC2623" s="224" t="s">
        <v>40</v>
      </c>
      <c r="AD2623" s="225">
        <f t="shared" si="1022"/>
        <v>124</v>
      </c>
      <c r="AE2623" s="226">
        <f>CEILING(AD2623+AD2623*'[1]Nastavení cen'!$J$17,1)</f>
        <v>182</v>
      </c>
      <c r="AF2623" s="226">
        <f t="shared" si="1023"/>
        <v>0</v>
      </c>
      <c r="AG2623" s="227"/>
      <c r="AH2623" s="227"/>
      <c r="AI2623" s="227"/>
      <c r="AJ2623" s="228">
        <f t="shared" si="1025"/>
        <v>182</v>
      </c>
      <c r="AK2623" s="218"/>
      <c r="AL2623" s="229">
        <f t="shared" si="1026"/>
        <v>0</v>
      </c>
      <c r="AM2623" s="204"/>
      <c r="AN2623" s="230" t="s">
        <v>41</v>
      </c>
      <c r="AO2623" s="231" t="s">
        <v>41</v>
      </c>
      <c r="AP2623" s="245" t="s">
        <v>41</v>
      </c>
      <c r="AQ2623" s="233" t="s">
        <v>41</v>
      </c>
      <c r="AR2623" s="234" t="s">
        <v>41</v>
      </c>
      <c r="AS2623" s="235"/>
      <c r="AT2623" s="236"/>
      <c r="AU2623" s="237"/>
      <c r="AV2623" s="238">
        <v>19</v>
      </c>
      <c r="AW2623" s="239">
        <f>'[1]Nastavení cen'!$H$17</f>
        <v>390</v>
      </c>
      <c r="AX2623" s="240"/>
    </row>
    <row r="2624" spans="1:50" ht="17.25" hidden="1" customHeight="1" x14ac:dyDescent="0.3">
      <c r="A2624" s="213"/>
      <c r="B2624" s="214"/>
      <c r="C2624" s="215"/>
      <c r="D2624" s="186"/>
      <c r="E2624" s="184"/>
      <c r="F2624" s="185"/>
      <c r="G2624" s="186"/>
      <c r="H2624" s="186"/>
      <c r="I2624" s="187"/>
      <c r="J2624" s="188"/>
      <c r="K2624" s="216"/>
      <c r="L2624" s="186"/>
      <c r="M2624" s="186"/>
      <c r="N2624" s="187"/>
      <c r="O2624" s="191"/>
      <c r="P2624" s="492" t="s">
        <v>2550</v>
      </c>
      <c r="Q2624" s="218"/>
      <c r="R2624" s="219">
        <f t="shared" si="1020"/>
        <v>0</v>
      </c>
      <c r="S2624" s="219">
        <f t="shared" si="1021"/>
        <v>7</v>
      </c>
      <c r="T2624" s="195"/>
      <c r="U2624" s="196">
        <v>5</v>
      </c>
      <c r="V2624" s="89">
        <f t="shared" si="987"/>
        <v>0</v>
      </c>
      <c r="W2624" s="220" t="s">
        <v>2786</v>
      </c>
      <c r="X2624" s="221" t="s">
        <v>2791</v>
      </c>
      <c r="Y2624" s="222" t="s">
        <v>2792</v>
      </c>
      <c r="Z2624" s="199"/>
      <c r="AA2624" s="218"/>
      <c r="AB2624" s="223">
        <v>0</v>
      </c>
      <c r="AC2624" s="224" t="s">
        <v>40</v>
      </c>
      <c r="AD2624" s="225">
        <f t="shared" si="1022"/>
        <v>143</v>
      </c>
      <c r="AE2624" s="226">
        <f>CEILING(AD2624+AD2624*'[1]Nastavení cen'!$J$17,1)</f>
        <v>209</v>
      </c>
      <c r="AF2624" s="226">
        <f t="shared" si="1023"/>
        <v>0</v>
      </c>
      <c r="AG2624" s="227">
        <f>CEILING(AX2624+(AX2624*'[1]Nastavení cen'!$G$17),1)</f>
        <v>160</v>
      </c>
      <c r="AH2624" s="227">
        <f>CEILING(AG2624*'[1]Nastavení cen'!$K$17,1)+AG2624</f>
        <v>208</v>
      </c>
      <c r="AI2624" s="227">
        <f>(AB2624*AH2624)</f>
        <v>0</v>
      </c>
      <c r="AJ2624" s="228">
        <f t="shared" si="1025"/>
        <v>417</v>
      </c>
      <c r="AK2624" s="218"/>
      <c r="AL2624" s="229">
        <f t="shared" si="1026"/>
        <v>0</v>
      </c>
      <c r="AM2624" s="204"/>
      <c r="AN2624" s="230">
        <v>0.2</v>
      </c>
      <c r="AO2624" s="231">
        <f>AB2624*AN2624</f>
        <v>0</v>
      </c>
      <c r="AP2624" s="232">
        <v>0.05</v>
      </c>
      <c r="AQ2624" s="233" t="s">
        <v>41</v>
      </c>
      <c r="AR2624" s="234">
        <f>AO2624*AP2624</f>
        <v>0</v>
      </c>
      <c r="AS2624" s="235"/>
      <c r="AT2624" s="236"/>
      <c r="AU2624" s="237"/>
      <c r="AV2624" s="238">
        <v>22</v>
      </c>
      <c r="AW2624" s="239">
        <f>'[1]Nastavení cen'!$H$17</f>
        <v>390</v>
      </c>
      <c r="AX2624" s="240">
        <v>160</v>
      </c>
    </row>
    <row r="2625" spans="1:50" ht="17.25" hidden="1" customHeight="1" x14ac:dyDescent="0.3">
      <c r="A2625" s="213"/>
      <c r="B2625" s="214"/>
      <c r="C2625" s="215"/>
      <c r="D2625" s="186"/>
      <c r="E2625" s="184"/>
      <c r="F2625" s="185"/>
      <c r="G2625" s="186"/>
      <c r="H2625" s="186"/>
      <c r="I2625" s="187"/>
      <c r="J2625" s="188"/>
      <c r="K2625" s="216"/>
      <c r="L2625" s="186"/>
      <c r="M2625" s="186"/>
      <c r="N2625" s="187"/>
      <c r="O2625" s="191"/>
      <c r="P2625" s="492" t="s">
        <v>2550</v>
      </c>
      <c r="Q2625" s="218"/>
      <c r="R2625" s="219">
        <f t="shared" si="1020"/>
        <v>0</v>
      </c>
      <c r="S2625" s="219">
        <f t="shared" si="1021"/>
        <v>7</v>
      </c>
      <c r="T2625" s="195"/>
      <c r="U2625" s="196">
        <v>4</v>
      </c>
      <c r="V2625" s="89">
        <f t="shared" si="987"/>
        <v>0</v>
      </c>
      <c r="W2625" s="220" t="s">
        <v>2786</v>
      </c>
      <c r="X2625" s="221" t="s">
        <v>2791</v>
      </c>
      <c r="Y2625" s="222" t="s">
        <v>43</v>
      </c>
      <c r="Z2625" s="199"/>
      <c r="AA2625" s="218"/>
      <c r="AB2625" s="223">
        <v>0</v>
      </c>
      <c r="AC2625" s="224" t="s">
        <v>40</v>
      </c>
      <c r="AD2625" s="225">
        <f t="shared" si="1022"/>
        <v>143</v>
      </c>
      <c r="AE2625" s="226">
        <f>CEILING(AD2625+AD2625*'[1]Nastavení cen'!$J$17,1)</f>
        <v>209</v>
      </c>
      <c r="AF2625" s="226">
        <f t="shared" si="1023"/>
        <v>0</v>
      </c>
      <c r="AG2625" s="227"/>
      <c r="AH2625" s="227"/>
      <c r="AI2625" s="227"/>
      <c r="AJ2625" s="228">
        <f t="shared" si="1025"/>
        <v>209</v>
      </c>
      <c r="AK2625" s="218"/>
      <c r="AL2625" s="229">
        <f t="shared" si="1026"/>
        <v>0</v>
      </c>
      <c r="AM2625" s="204"/>
      <c r="AN2625" s="230" t="s">
        <v>41</v>
      </c>
      <c r="AO2625" s="231" t="s">
        <v>41</v>
      </c>
      <c r="AP2625" s="245" t="s">
        <v>41</v>
      </c>
      <c r="AQ2625" s="233" t="s">
        <v>41</v>
      </c>
      <c r="AR2625" s="234" t="s">
        <v>41</v>
      </c>
      <c r="AS2625" s="235"/>
      <c r="AT2625" s="236"/>
      <c r="AU2625" s="237"/>
      <c r="AV2625" s="238">
        <v>22</v>
      </c>
      <c r="AW2625" s="239">
        <f>'[1]Nastavení cen'!$H$17</f>
        <v>390</v>
      </c>
      <c r="AX2625" s="240"/>
    </row>
    <row r="2626" spans="1:50" ht="17.25" hidden="1" customHeight="1" x14ac:dyDescent="0.3">
      <c r="A2626" s="213"/>
      <c r="B2626" s="214"/>
      <c r="C2626" s="215"/>
      <c r="D2626" s="186"/>
      <c r="E2626" s="184"/>
      <c r="F2626" s="185"/>
      <c r="G2626" s="186"/>
      <c r="H2626" s="186"/>
      <c r="I2626" s="187"/>
      <c r="J2626" s="188"/>
      <c r="K2626" s="216"/>
      <c r="L2626" s="186"/>
      <c r="M2626" s="186"/>
      <c r="N2626" s="187"/>
      <c r="O2626" s="191"/>
      <c r="P2626" s="492" t="s">
        <v>2550</v>
      </c>
      <c r="Q2626" s="218"/>
      <c r="R2626" s="219">
        <f t="shared" si="1020"/>
        <v>0</v>
      </c>
      <c r="S2626" s="219">
        <f t="shared" si="1021"/>
        <v>7</v>
      </c>
      <c r="T2626" s="195"/>
      <c r="U2626" s="196">
        <v>5</v>
      </c>
      <c r="V2626" s="89">
        <f t="shared" si="987"/>
        <v>0</v>
      </c>
      <c r="W2626" s="220" t="s">
        <v>2786</v>
      </c>
      <c r="X2626" s="493" t="s">
        <v>2793</v>
      </c>
      <c r="Y2626" s="222" t="s">
        <v>2794</v>
      </c>
      <c r="Z2626" s="199"/>
      <c r="AA2626" s="218"/>
      <c r="AB2626" s="223">
        <v>0</v>
      </c>
      <c r="AC2626" s="224" t="s">
        <v>40</v>
      </c>
      <c r="AD2626" s="225">
        <f t="shared" si="1022"/>
        <v>111</v>
      </c>
      <c r="AE2626" s="226">
        <f>CEILING(AD2626+AD2626*'[1]Nastavení cen'!$J$17,1)</f>
        <v>163</v>
      </c>
      <c r="AF2626" s="226">
        <f t="shared" si="1023"/>
        <v>0</v>
      </c>
      <c r="AG2626" s="227">
        <f>CEILING(AX2626+(AX2626*'[1]Nastavení cen'!$G$17),1)</f>
        <v>130</v>
      </c>
      <c r="AH2626" s="227">
        <f>CEILING(AG2626*'[1]Nastavení cen'!$K$17,1)+AG2626</f>
        <v>169</v>
      </c>
      <c r="AI2626" s="227">
        <f>(AB2626*AH2626)</f>
        <v>0</v>
      </c>
      <c r="AJ2626" s="228">
        <f t="shared" si="1025"/>
        <v>332</v>
      </c>
      <c r="AK2626" s="218"/>
      <c r="AL2626" s="229">
        <f t="shared" si="1026"/>
        <v>0</v>
      </c>
      <c r="AM2626" s="204"/>
      <c r="AN2626" s="230">
        <v>0.2</v>
      </c>
      <c r="AO2626" s="231">
        <f>AB2626*AN2626</f>
        <v>0</v>
      </c>
      <c r="AP2626" s="232">
        <v>0.05</v>
      </c>
      <c r="AQ2626" s="233" t="s">
        <v>41</v>
      </c>
      <c r="AR2626" s="234">
        <f>AO2626*AP2626</f>
        <v>0</v>
      </c>
      <c r="AS2626" s="235"/>
      <c r="AT2626" s="236"/>
      <c r="AU2626" s="237"/>
      <c r="AV2626" s="238">
        <v>17</v>
      </c>
      <c r="AW2626" s="239">
        <f>'[1]Nastavení cen'!$H$17</f>
        <v>390</v>
      </c>
      <c r="AX2626" s="240">
        <v>130</v>
      </c>
    </row>
    <row r="2627" spans="1:50" ht="17.25" hidden="1" customHeight="1" x14ac:dyDescent="0.3">
      <c r="A2627" s="213"/>
      <c r="B2627" s="214"/>
      <c r="C2627" s="215"/>
      <c r="D2627" s="186"/>
      <c r="E2627" s="184"/>
      <c r="F2627" s="185"/>
      <c r="G2627" s="186"/>
      <c r="H2627" s="186"/>
      <c r="I2627" s="187"/>
      <c r="J2627" s="188"/>
      <c r="K2627" s="216"/>
      <c r="L2627" s="186"/>
      <c r="M2627" s="186"/>
      <c r="N2627" s="187"/>
      <c r="O2627" s="191"/>
      <c r="P2627" s="492" t="s">
        <v>2550</v>
      </c>
      <c r="Q2627" s="218"/>
      <c r="R2627" s="219">
        <f t="shared" si="1020"/>
        <v>0</v>
      </c>
      <c r="S2627" s="219">
        <f t="shared" si="1021"/>
        <v>7</v>
      </c>
      <c r="T2627" s="195"/>
      <c r="U2627" s="196">
        <v>4</v>
      </c>
      <c r="V2627" s="89">
        <f t="shared" si="987"/>
        <v>0</v>
      </c>
      <c r="W2627" s="220" t="s">
        <v>2786</v>
      </c>
      <c r="X2627" s="493" t="s">
        <v>2793</v>
      </c>
      <c r="Y2627" s="222" t="s">
        <v>43</v>
      </c>
      <c r="Z2627" s="199"/>
      <c r="AA2627" s="218"/>
      <c r="AB2627" s="223">
        <v>0</v>
      </c>
      <c r="AC2627" s="224" t="s">
        <v>40</v>
      </c>
      <c r="AD2627" s="225">
        <f t="shared" si="1022"/>
        <v>111</v>
      </c>
      <c r="AE2627" s="226">
        <f>CEILING(AD2627+AD2627*'[1]Nastavení cen'!$J$17,1)</f>
        <v>163</v>
      </c>
      <c r="AF2627" s="226">
        <f t="shared" si="1023"/>
        <v>0</v>
      </c>
      <c r="AG2627" s="227"/>
      <c r="AH2627" s="227"/>
      <c r="AI2627" s="227"/>
      <c r="AJ2627" s="228">
        <f t="shared" si="1025"/>
        <v>163</v>
      </c>
      <c r="AK2627" s="218"/>
      <c r="AL2627" s="229">
        <f t="shared" si="1026"/>
        <v>0</v>
      </c>
      <c r="AM2627" s="204"/>
      <c r="AN2627" s="230" t="s">
        <v>41</v>
      </c>
      <c r="AO2627" s="231" t="s">
        <v>41</v>
      </c>
      <c r="AP2627" s="245" t="s">
        <v>41</v>
      </c>
      <c r="AQ2627" s="233" t="s">
        <v>41</v>
      </c>
      <c r="AR2627" s="234" t="s">
        <v>41</v>
      </c>
      <c r="AS2627" s="235"/>
      <c r="AT2627" s="236"/>
      <c r="AU2627" s="237"/>
      <c r="AV2627" s="238">
        <v>17</v>
      </c>
      <c r="AW2627" s="239">
        <f>'[1]Nastavení cen'!$H$17</f>
        <v>390</v>
      </c>
      <c r="AX2627" s="240"/>
    </row>
    <row r="2628" spans="1:50" ht="17.25" hidden="1" customHeight="1" x14ac:dyDescent="0.3">
      <c r="A2628" s="213"/>
      <c r="B2628" s="214"/>
      <c r="C2628" s="215"/>
      <c r="D2628" s="186"/>
      <c r="E2628" s="184"/>
      <c r="F2628" s="185"/>
      <c r="G2628" s="186"/>
      <c r="H2628" s="186"/>
      <c r="I2628" s="187"/>
      <c r="J2628" s="188"/>
      <c r="K2628" s="216"/>
      <c r="L2628" s="186"/>
      <c r="M2628" s="186"/>
      <c r="N2628" s="187"/>
      <c r="O2628" s="191"/>
      <c r="P2628" s="492" t="s">
        <v>2550</v>
      </c>
      <c r="Q2628" s="218"/>
      <c r="R2628" s="219">
        <f t="shared" si="1020"/>
        <v>0</v>
      </c>
      <c r="S2628" s="219">
        <f t="shared" si="1021"/>
        <v>7</v>
      </c>
      <c r="T2628" s="195"/>
      <c r="U2628" s="196">
        <v>5</v>
      </c>
      <c r="V2628" s="89">
        <f t="shared" si="987"/>
        <v>0</v>
      </c>
      <c r="W2628" s="220" t="s">
        <v>2786</v>
      </c>
      <c r="X2628" s="494" t="s">
        <v>2795</v>
      </c>
      <c r="Y2628" s="222" t="s">
        <v>2796</v>
      </c>
      <c r="Z2628" s="199"/>
      <c r="AA2628" s="218"/>
      <c r="AB2628" s="223">
        <v>0</v>
      </c>
      <c r="AC2628" s="224" t="s">
        <v>40</v>
      </c>
      <c r="AD2628" s="225">
        <f t="shared" si="1022"/>
        <v>143</v>
      </c>
      <c r="AE2628" s="226">
        <f>CEILING(AD2628+AD2628*'[1]Nastavení cen'!$J$17,1)</f>
        <v>209</v>
      </c>
      <c r="AF2628" s="226">
        <f t="shared" si="1023"/>
        <v>0</v>
      </c>
      <c r="AG2628" s="227">
        <f>CEILING(AX2628+(AX2628*'[1]Nastavení cen'!$G$17),1)</f>
        <v>170</v>
      </c>
      <c r="AH2628" s="227">
        <f>CEILING(AG2628*'[1]Nastavení cen'!$K$17,1)+AG2628</f>
        <v>221</v>
      </c>
      <c r="AI2628" s="227">
        <f>(AB2628*AH2628)</f>
        <v>0</v>
      </c>
      <c r="AJ2628" s="228">
        <f t="shared" si="1025"/>
        <v>430</v>
      </c>
      <c r="AK2628" s="218"/>
      <c r="AL2628" s="229">
        <f t="shared" si="1026"/>
        <v>0</v>
      </c>
      <c r="AM2628" s="204"/>
      <c r="AN2628" s="230">
        <v>0.2</v>
      </c>
      <c r="AO2628" s="231">
        <f>AB2628*AN2628</f>
        <v>0</v>
      </c>
      <c r="AP2628" s="232">
        <v>0.05</v>
      </c>
      <c r="AQ2628" s="233" t="s">
        <v>41</v>
      </c>
      <c r="AR2628" s="234">
        <f>AO2628*AP2628</f>
        <v>0</v>
      </c>
      <c r="AS2628" s="235"/>
      <c r="AT2628" s="236"/>
      <c r="AU2628" s="237"/>
      <c r="AV2628" s="238">
        <v>22</v>
      </c>
      <c r="AW2628" s="239">
        <f>'[1]Nastavení cen'!$H$17</f>
        <v>390</v>
      </c>
      <c r="AX2628" s="240">
        <v>170</v>
      </c>
    </row>
    <row r="2629" spans="1:50" ht="17.25" hidden="1" customHeight="1" x14ac:dyDescent="0.3">
      <c r="A2629" s="213"/>
      <c r="B2629" s="214"/>
      <c r="C2629" s="215"/>
      <c r="D2629" s="186"/>
      <c r="E2629" s="184"/>
      <c r="F2629" s="185"/>
      <c r="G2629" s="186"/>
      <c r="H2629" s="186"/>
      <c r="I2629" s="187"/>
      <c r="J2629" s="188"/>
      <c r="K2629" s="216"/>
      <c r="L2629" s="186"/>
      <c r="M2629" s="186"/>
      <c r="N2629" s="187"/>
      <c r="O2629" s="191"/>
      <c r="P2629" s="492" t="s">
        <v>2550</v>
      </c>
      <c r="Q2629" s="218"/>
      <c r="R2629" s="219">
        <f t="shared" si="1020"/>
        <v>0</v>
      </c>
      <c r="S2629" s="219">
        <f t="shared" si="1021"/>
        <v>7</v>
      </c>
      <c r="T2629" s="195"/>
      <c r="U2629" s="196">
        <v>4</v>
      </c>
      <c r="V2629" s="89">
        <f t="shared" si="987"/>
        <v>0</v>
      </c>
      <c r="W2629" s="220" t="s">
        <v>2786</v>
      </c>
      <c r="X2629" s="494" t="s">
        <v>2795</v>
      </c>
      <c r="Y2629" s="222" t="s">
        <v>43</v>
      </c>
      <c r="Z2629" s="199"/>
      <c r="AA2629" s="218"/>
      <c r="AB2629" s="223">
        <v>0</v>
      </c>
      <c r="AC2629" s="224" t="s">
        <v>40</v>
      </c>
      <c r="AD2629" s="225">
        <f t="shared" si="1022"/>
        <v>143</v>
      </c>
      <c r="AE2629" s="226">
        <f>CEILING(AD2629+AD2629*'[1]Nastavení cen'!$J$17,1)</f>
        <v>209</v>
      </c>
      <c r="AF2629" s="226">
        <f t="shared" si="1023"/>
        <v>0</v>
      </c>
      <c r="AG2629" s="227"/>
      <c r="AH2629" s="227"/>
      <c r="AI2629" s="227"/>
      <c r="AJ2629" s="228">
        <f t="shared" si="1025"/>
        <v>209</v>
      </c>
      <c r="AK2629" s="218"/>
      <c r="AL2629" s="229">
        <f t="shared" si="1026"/>
        <v>0</v>
      </c>
      <c r="AM2629" s="204"/>
      <c r="AN2629" s="230" t="s">
        <v>41</v>
      </c>
      <c r="AO2629" s="231" t="s">
        <v>41</v>
      </c>
      <c r="AP2629" s="245" t="s">
        <v>41</v>
      </c>
      <c r="AQ2629" s="233" t="s">
        <v>41</v>
      </c>
      <c r="AR2629" s="234" t="s">
        <v>41</v>
      </c>
      <c r="AS2629" s="235"/>
      <c r="AT2629" s="236"/>
      <c r="AU2629" s="237"/>
      <c r="AV2629" s="238">
        <v>22</v>
      </c>
      <c r="AW2629" s="239">
        <f>'[1]Nastavení cen'!$H$17</f>
        <v>390</v>
      </c>
      <c r="AX2629" s="240"/>
    </row>
    <row r="2630" spans="1:50" ht="17.25" hidden="1" customHeight="1" x14ac:dyDescent="0.3">
      <c r="A2630" s="213"/>
      <c r="B2630" s="214"/>
      <c r="C2630" s="215"/>
      <c r="D2630" s="186"/>
      <c r="E2630" s="184"/>
      <c r="F2630" s="185"/>
      <c r="G2630" s="186"/>
      <c r="H2630" s="186"/>
      <c r="I2630" s="187"/>
      <c r="J2630" s="188"/>
      <c r="K2630" s="216"/>
      <c r="L2630" s="186"/>
      <c r="M2630" s="186"/>
      <c r="N2630" s="187"/>
      <c r="O2630" s="191"/>
      <c r="P2630" s="492" t="s">
        <v>2550</v>
      </c>
      <c r="Q2630" s="218"/>
      <c r="R2630" s="219">
        <f t="shared" si="1020"/>
        <v>0</v>
      </c>
      <c r="S2630" s="219">
        <f t="shared" si="1021"/>
        <v>7</v>
      </c>
      <c r="T2630" s="195"/>
      <c r="U2630" s="196">
        <v>5</v>
      </c>
      <c r="V2630" s="89">
        <f t="shared" si="987"/>
        <v>0</v>
      </c>
      <c r="W2630" s="220" t="s">
        <v>2786</v>
      </c>
      <c r="X2630" s="494" t="s">
        <v>2797</v>
      </c>
      <c r="Y2630" s="222" t="s">
        <v>2798</v>
      </c>
      <c r="Z2630" s="199"/>
      <c r="AA2630" s="218"/>
      <c r="AB2630" s="223">
        <v>0</v>
      </c>
      <c r="AC2630" s="224" t="s">
        <v>40</v>
      </c>
      <c r="AD2630" s="225">
        <f t="shared" si="1022"/>
        <v>124</v>
      </c>
      <c r="AE2630" s="226">
        <f>CEILING(AD2630+AD2630*'[1]Nastavení cen'!$J$17,1)</f>
        <v>182</v>
      </c>
      <c r="AF2630" s="226">
        <f t="shared" si="1023"/>
        <v>0</v>
      </c>
      <c r="AG2630" s="227">
        <f>CEILING(AX2630+(AX2630*'[1]Nastavení cen'!$G$17),1)</f>
        <v>130</v>
      </c>
      <c r="AH2630" s="227">
        <f>CEILING(AG2630*'[1]Nastavení cen'!$K$17,1)+AG2630</f>
        <v>169</v>
      </c>
      <c r="AI2630" s="227">
        <f>(AB2630*AH2630)</f>
        <v>0</v>
      </c>
      <c r="AJ2630" s="228">
        <f t="shared" si="1025"/>
        <v>351</v>
      </c>
      <c r="AK2630" s="218"/>
      <c r="AL2630" s="229">
        <f t="shared" si="1026"/>
        <v>0</v>
      </c>
      <c r="AM2630" s="204"/>
      <c r="AN2630" s="230">
        <v>0.2</v>
      </c>
      <c r="AO2630" s="231">
        <f>AB2630*AN2630</f>
        <v>0</v>
      </c>
      <c r="AP2630" s="232">
        <v>0.05</v>
      </c>
      <c r="AQ2630" s="233" t="s">
        <v>41</v>
      </c>
      <c r="AR2630" s="234">
        <f>AO2630*AP2630</f>
        <v>0</v>
      </c>
      <c r="AS2630" s="235"/>
      <c r="AT2630" s="236"/>
      <c r="AU2630" s="237"/>
      <c r="AV2630" s="238">
        <v>19</v>
      </c>
      <c r="AW2630" s="239">
        <f>'[1]Nastavení cen'!$H$17</f>
        <v>390</v>
      </c>
      <c r="AX2630" s="240">
        <v>130</v>
      </c>
    </row>
    <row r="2631" spans="1:50" ht="17.25" hidden="1" customHeight="1" x14ac:dyDescent="0.3">
      <c r="A2631" s="213"/>
      <c r="B2631" s="214"/>
      <c r="C2631" s="215"/>
      <c r="D2631" s="186"/>
      <c r="E2631" s="184"/>
      <c r="F2631" s="185"/>
      <c r="G2631" s="186"/>
      <c r="H2631" s="186"/>
      <c r="I2631" s="187"/>
      <c r="J2631" s="188"/>
      <c r="K2631" s="216"/>
      <c r="L2631" s="186"/>
      <c r="M2631" s="186"/>
      <c r="N2631" s="187"/>
      <c r="O2631" s="191"/>
      <c r="P2631" s="492" t="s">
        <v>2550</v>
      </c>
      <c r="Q2631" s="218"/>
      <c r="R2631" s="219">
        <f t="shared" si="1020"/>
        <v>0</v>
      </c>
      <c r="S2631" s="219">
        <f t="shared" si="1021"/>
        <v>7</v>
      </c>
      <c r="T2631" s="195"/>
      <c r="U2631" s="196">
        <v>4</v>
      </c>
      <c r="V2631" s="89">
        <f t="shared" si="987"/>
        <v>0</v>
      </c>
      <c r="W2631" s="220" t="s">
        <v>2786</v>
      </c>
      <c r="X2631" s="494" t="s">
        <v>2797</v>
      </c>
      <c r="Y2631" s="222" t="s">
        <v>43</v>
      </c>
      <c r="Z2631" s="199"/>
      <c r="AA2631" s="218"/>
      <c r="AB2631" s="223">
        <v>0</v>
      </c>
      <c r="AC2631" s="224" t="s">
        <v>40</v>
      </c>
      <c r="AD2631" s="225">
        <f t="shared" si="1022"/>
        <v>124</v>
      </c>
      <c r="AE2631" s="226">
        <f>CEILING(AD2631+AD2631*'[1]Nastavení cen'!$J$17,1)</f>
        <v>182</v>
      </c>
      <c r="AF2631" s="226">
        <f t="shared" si="1023"/>
        <v>0</v>
      </c>
      <c r="AG2631" s="227"/>
      <c r="AH2631" s="227"/>
      <c r="AI2631" s="227"/>
      <c r="AJ2631" s="228">
        <f t="shared" si="1025"/>
        <v>182</v>
      </c>
      <c r="AK2631" s="218"/>
      <c r="AL2631" s="229">
        <f t="shared" si="1026"/>
        <v>0</v>
      </c>
      <c r="AM2631" s="204"/>
      <c r="AN2631" s="230" t="s">
        <v>41</v>
      </c>
      <c r="AO2631" s="231" t="s">
        <v>41</v>
      </c>
      <c r="AP2631" s="245" t="s">
        <v>41</v>
      </c>
      <c r="AQ2631" s="233" t="s">
        <v>41</v>
      </c>
      <c r="AR2631" s="234" t="s">
        <v>41</v>
      </c>
      <c r="AS2631" s="235"/>
      <c r="AT2631" s="236"/>
      <c r="AU2631" s="237"/>
      <c r="AV2631" s="238">
        <v>19</v>
      </c>
      <c r="AW2631" s="239">
        <f>'[1]Nastavení cen'!$H$17</f>
        <v>390</v>
      </c>
      <c r="AX2631" s="240"/>
    </row>
    <row r="2632" spans="1:50" ht="17.25" hidden="1" customHeight="1" x14ac:dyDescent="0.3">
      <c r="A2632" s="213"/>
      <c r="B2632" s="214"/>
      <c r="C2632" s="215"/>
      <c r="D2632" s="186"/>
      <c r="E2632" s="184"/>
      <c r="F2632" s="185"/>
      <c r="G2632" s="186"/>
      <c r="H2632" s="186"/>
      <c r="I2632" s="187"/>
      <c r="J2632" s="188"/>
      <c r="K2632" s="216"/>
      <c r="L2632" s="186"/>
      <c r="M2632" s="186"/>
      <c r="N2632" s="187"/>
      <c r="O2632" s="191"/>
      <c r="P2632" s="492" t="s">
        <v>2550</v>
      </c>
      <c r="Q2632" s="218"/>
      <c r="R2632" s="219">
        <f t="shared" si="1020"/>
        <v>0</v>
      </c>
      <c r="S2632" s="219">
        <f t="shared" si="1021"/>
        <v>7</v>
      </c>
      <c r="T2632" s="195"/>
      <c r="U2632" s="196">
        <v>5</v>
      </c>
      <c r="V2632" s="89">
        <f t="shared" si="987"/>
        <v>0</v>
      </c>
      <c r="W2632" s="220" t="s">
        <v>2786</v>
      </c>
      <c r="X2632" s="494" t="s">
        <v>2799</v>
      </c>
      <c r="Y2632" s="222" t="s">
        <v>2800</v>
      </c>
      <c r="Z2632" s="199"/>
      <c r="AA2632" s="218"/>
      <c r="AB2632" s="223">
        <v>0</v>
      </c>
      <c r="AC2632" s="224" t="s">
        <v>40</v>
      </c>
      <c r="AD2632" s="225">
        <f t="shared" si="1022"/>
        <v>124</v>
      </c>
      <c r="AE2632" s="226">
        <f>CEILING(AD2632+AD2632*'[1]Nastavení cen'!$J$17,1)</f>
        <v>182</v>
      </c>
      <c r="AF2632" s="226">
        <f t="shared" si="1023"/>
        <v>0</v>
      </c>
      <c r="AG2632" s="227">
        <f>CEILING(AX2632+(AX2632*'[1]Nastavení cen'!$G$17),1)</f>
        <v>170</v>
      </c>
      <c r="AH2632" s="227">
        <f>CEILING(AG2632*'[1]Nastavení cen'!$K$17,1)+AG2632</f>
        <v>221</v>
      </c>
      <c r="AI2632" s="227">
        <f>(AB2632*AH2632)</f>
        <v>0</v>
      </c>
      <c r="AJ2632" s="228">
        <f t="shared" si="1025"/>
        <v>403</v>
      </c>
      <c r="AK2632" s="218"/>
      <c r="AL2632" s="229">
        <f t="shared" si="1026"/>
        <v>0</v>
      </c>
      <c r="AM2632" s="204"/>
      <c r="AN2632" s="230">
        <v>0.2</v>
      </c>
      <c r="AO2632" s="231">
        <f>AB2632*AN2632</f>
        <v>0</v>
      </c>
      <c r="AP2632" s="232">
        <v>0.05</v>
      </c>
      <c r="AQ2632" s="233" t="s">
        <v>41</v>
      </c>
      <c r="AR2632" s="234">
        <f>AO2632*AP2632</f>
        <v>0</v>
      </c>
      <c r="AS2632" s="235"/>
      <c r="AT2632" s="236"/>
      <c r="AU2632" s="237"/>
      <c r="AV2632" s="238">
        <v>19</v>
      </c>
      <c r="AW2632" s="239">
        <f>'[1]Nastavení cen'!$H$17</f>
        <v>390</v>
      </c>
      <c r="AX2632" s="240">
        <v>170</v>
      </c>
    </row>
    <row r="2633" spans="1:50" ht="17.25" hidden="1" customHeight="1" x14ac:dyDescent="0.3">
      <c r="A2633" s="213"/>
      <c r="B2633" s="214"/>
      <c r="C2633" s="215"/>
      <c r="D2633" s="186"/>
      <c r="E2633" s="184"/>
      <c r="F2633" s="185"/>
      <c r="G2633" s="186"/>
      <c r="H2633" s="186"/>
      <c r="I2633" s="187"/>
      <c r="J2633" s="188"/>
      <c r="K2633" s="216"/>
      <c r="L2633" s="186"/>
      <c r="M2633" s="186"/>
      <c r="N2633" s="187"/>
      <c r="O2633" s="191"/>
      <c r="P2633" s="492" t="s">
        <v>2550</v>
      </c>
      <c r="Q2633" s="218"/>
      <c r="R2633" s="219">
        <f t="shared" si="1020"/>
        <v>0</v>
      </c>
      <c r="S2633" s="219">
        <f t="shared" si="1021"/>
        <v>7</v>
      </c>
      <c r="T2633" s="195"/>
      <c r="U2633" s="196">
        <v>4</v>
      </c>
      <c r="V2633" s="89">
        <f t="shared" si="987"/>
        <v>0</v>
      </c>
      <c r="W2633" s="220" t="s">
        <v>2786</v>
      </c>
      <c r="X2633" s="494" t="s">
        <v>2799</v>
      </c>
      <c r="Y2633" s="222" t="s">
        <v>43</v>
      </c>
      <c r="Z2633" s="199"/>
      <c r="AA2633" s="218"/>
      <c r="AB2633" s="223">
        <v>0</v>
      </c>
      <c r="AC2633" s="224" t="s">
        <v>40</v>
      </c>
      <c r="AD2633" s="225">
        <f t="shared" si="1022"/>
        <v>124</v>
      </c>
      <c r="AE2633" s="226">
        <f>CEILING(AD2633+AD2633*'[1]Nastavení cen'!$J$17,1)</f>
        <v>182</v>
      </c>
      <c r="AF2633" s="226">
        <f t="shared" si="1023"/>
        <v>0</v>
      </c>
      <c r="AG2633" s="227"/>
      <c r="AH2633" s="227"/>
      <c r="AI2633" s="227"/>
      <c r="AJ2633" s="228">
        <f t="shared" si="1025"/>
        <v>182</v>
      </c>
      <c r="AK2633" s="218"/>
      <c r="AL2633" s="229">
        <f t="shared" si="1026"/>
        <v>0</v>
      </c>
      <c r="AM2633" s="204"/>
      <c r="AN2633" s="230" t="s">
        <v>41</v>
      </c>
      <c r="AO2633" s="231" t="s">
        <v>41</v>
      </c>
      <c r="AP2633" s="245" t="s">
        <v>41</v>
      </c>
      <c r="AQ2633" s="233" t="s">
        <v>41</v>
      </c>
      <c r="AR2633" s="234" t="s">
        <v>41</v>
      </c>
      <c r="AS2633" s="235"/>
      <c r="AT2633" s="236"/>
      <c r="AU2633" s="237"/>
      <c r="AV2633" s="238">
        <v>19</v>
      </c>
      <c r="AW2633" s="239">
        <f>'[1]Nastavení cen'!$H$17</f>
        <v>390</v>
      </c>
      <c r="AX2633" s="240"/>
    </row>
    <row r="2634" spans="1:50" ht="25.05" customHeight="1" x14ac:dyDescent="0.3">
      <c r="A2634" s="213"/>
      <c r="B2634" s="214"/>
      <c r="C2634" s="215"/>
      <c r="D2634" s="186"/>
      <c r="E2634" s="184"/>
      <c r="F2634" s="185"/>
      <c r="G2634" s="186"/>
      <c r="H2634" s="186"/>
      <c r="I2634" s="187"/>
      <c r="J2634" s="188"/>
      <c r="K2634" s="216"/>
      <c r="L2634" s="186"/>
      <c r="M2634" s="186"/>
      <c r="N2634" s="187"/>
      <c r="O2634" s="191"/>
      <c r="P2634" s="492" t="s">
        <v>2550</v>
      </c>
      <c r="Q2634" s="218"/>
      <c r="R2634" s="219">
        <f t="shared" si="1020"/>
        <v>0</v>
      </c>
      <c r="S2634" s="219">
        <f t="shared" si="1021"/>
        <v>7</v>
      </c>
      <c r="T2634" s="195">
        <v>70</v>
      </c>
      <c r="U2634" s="196">
        <v>5</v>
      </c>
      <c r="V2634" s="89">
        <f t="shared" si="987"/>
        <v>0</v>
      </c>
      <c r="W2634" s="220" t="s">
        <v>2801</v>
      </c>
      <c r="X2634" s="221" t="s">
        <v>2802</v>
      </c>
      <c r="Y2634" s="222" t="s">
        <v>2803</v>
      </c>
      <c r="Z2634" s="199"/>
      <c r="AA2634" s="218"/>
      <c r="AB2634" s="223">
        <v>14</v>
      </c>
      <c r="AC2634" s="224" t="s">
        <v>40</v>
      </c>
      <c r="AD2634" s="225">
        <f t="shared" si="1022"/>
        <v>124</v>
      </c>
      <c r="AE2634" s="226"/>
      <c r="AF2634" s="226">
        <f t="shared" si="1023"/>
        <v>0</v>
      </c>
      <c r="AG2634" s="227">
        <f>CEILING(AX2634+(AX2634*'[1]Nastavení cen'!$G$17),1)</f>
        <v>90</v>
      </c>
      <c r="AH2634" s="227"/>
      <c r="AI2634" s="227">
        <f>(AB2634*AH2634)</f>
        <v>0</v>
      </c>
      <c r="AJ2634" s="228">
        <f t="shared" si="1025"/>
        <v>0</v>
      </c>
      <c r="AK2634" s="218"/>
      <c r="AL2634" s="229">
        <f t="shared" si="1026"/>
        <v>0</v>
      </c>
      <c r="AM2634" s="204"/>
      <c r="AN2634" s="230">
        <v>0.2</v>
      </c>
      <c r="AO2634" s="231">
        <f>AB2634*AN2634</f>
        <v>2.8000000000000003</v>
      </c>
      <c r="AP2634" s="232">
        <v>0.05</v>
      </c>
      <c r="AQ2634" s="233" t="s">
        <v>41</v>
      </c>
      <c r="AR2634" s="234">
        <f>AO2634*AP2634</f>
        <v>0.14000000000000001</v>
      </c>
      <c r="AS2634" s="235"/>
      <c r="AT2634" s="236"/>
      <c r="AU2634" s="237"/>
      <c r="AV2634" s="238">
        <v>19</v>
      </c>
      <c r="AW2634" s="239">
        <f>'[1]Nastavení cen'!$H$17</f>
        <v>390</v>
      </c>
      <c r="AX2634" s="240">
        <v>90</v>
      </c>
    </row>
    <row r="2635" spans="1:50" ht="17.25" hidden="1" customHeight="1" x14ac:dyDescent="0.3">
      <c r="A2635" s="213"/>
      <c r="B2635" s="214"/>
      <c r="C2635" s="215"/>
      <c r="D2635" s="186"/>
      <c r="E2635" s="184"/>
      <c r="F2635" s="185"/>
      <c r="G2635" s="186"/>
      <c r="H2635" s="186"/>
      <c r="I2635" s="187"/>
      <c r="J2635" s="188"/>
      <c r="K2635" s="216"/>
      <c r="L2635" s="186"/>
      <c r="M2635" s="186"/>
      <c r="N2635" s="187"/>
      <c r="O2635" s="191"/>
      <c r="P2635" s="492" t="s">
        <v>2550</v>
      </c>
      <c r="Q2635" s="218"/>
      <c r="R2635" s="219">
        <f t="shared" si="1020"/>
        <v>0</v>
      </c>
      <c r="S2635" s="219">
        <f t="shared" si="1021"/>
        <v>7</v>
      </c>
      <c r="T2635" s="195"/>
      <c r="U2635" s="196">
        <v>4</v>
      </c>
      <c r="V2635" s="89">
        <f t="shared" si="987"/>
        <v>0</v>
      </c>
      <c r="W2635" s="220" t="s">
        <v>2801</v>
      </c>
      <c r="X2635" s="221" t="s">
        <v>2802</v>
      </c>
      <c r="Y2635" s="222" t="s">
        <v>43</v>
      </c>
      <c r="Z2635" s="199"/>
      <c r="AA2635" s="218"/>
      <c r="AB2635" s="223">
        <v>0</v>
      </c>
      <c r="AC2635" s="224" t="s">
        <v>40</v>
      </c>
      <c r="AD2635" s="225">
        <f t="shared" si="1022"/>
        <v>124</v>
      </c>
      <c r="AE2635" s="226">
        <f>CEILING(AD2635+AD2635*'[1]Nastavení cen'!$J$17,1)</f>
        <v>182</v>
      </c>
      <c r="AF2635" s="226">
        <f t="shared" si="1023"/>
        <v>0</v>
      </c>
      <c r="AG2635" s="227"/>
      <c r="AH2635" s="227"/>
      <c r="AI2635" s="227"/>
      <c r="AJ2635" s="228">
        <f t="shared" si="1025"/>
        <v>182</v>
      </c>
      <c r="AK2635" s="218"/>
      <c r="AL2635" s="229">
        <f t="shared" si="1026"/>
        <v>0</v>
      </c>
      <c r="AM2635" s="204"/>
      <c r="AN2635" s="230" t="s">
        <v>41</v>
      </c>
      <c r="AO2635" s="231" t="s">
        <v>41</v>
      </c>
      <c r="AP2635" s="245" t="s">
        <v>41</v>
      </c>
      <c r="AQ2635" s="233" t="s">
        <v>41</v>
      </c>
      <c r="AR2635" s="234" t="s">
        <v>41</v>
      </c>
      <c r="AS2635" s="235"/>
      <c r="AT2635" s="236"/>
      <c r="AU2635" s="237"/>
      <c r="AV2635" s="238">
        <v>19</v>
      </c>
      <c r="AW2635" s="239">
        <f>'[1]Nastavení cen'!$H$17</f>
        <v>390</v>
      </c>
      <c r="AX2635" s="240"/>
    </row>
    <row r="2636" spans="1:50" ht="25.05" customHeight="1" x14ac:dyDescent="0.3">
      <c r="A2636" s="213"/>
      <c r="B2636" s="214"/>
      <c r="C2636" s="215"/>
      <c r="D2636" s="186"/>
      <c r="E2636" s="184"/>
      <c r="F2636" s="185"/>
      <c r="G2636" s="186"/>
      <c r="H2636" s="186"/>
      <c r="I2636" s="187"/>
      <c r="J2636" s="188"/>
      <c r="K2636" s="216"/>
      <c r="L2636" s="186"/>
      <c r="M2636" s="186"/>
      <c r="N2636" s="187"/>
      <c r="O2636" s="191"/>
      <c r="P2636" s="492" t="s">
        <v>2550</v>
      </c>
      <c r="Q2636" s="218"/>
      <c r="R2636" s="219">
        <f t="shared" si="1020"/>
        <v>0</v>
      </c>
      <c r="S2636" s="219">
        <f t="shared" si="1021"/>
        <v>7</v>
      </c>
      <c r="T2636" s="195">
        <v>71</v>
      </c>
      <c r="U2636" s="196">
        <v>5</v>
      </c>
      <c r="V2636" s="89">
        <f t="shared" si="987"/>
        <v>0</v>
      </c>
      <c r="W2636" s="220" t="s">
        <v>2801</v>
      </c>
      <c r="X2636" s="221" t="s">
        <v>2804</v>
      </c>
      <c r="Y2636" s="222" t="s">
        <v>2805</v>
      </c>
      <c r="Z2636" s="199"/>
      <c r="AA2636" s="218"/>
      <c r="AB2636" s="223">
        <v>3</v>
      </c>
      <c r="AC2636" s="224" t="s">
        <v>40</v>
      </c>
      <c r="AD2636" s="225">
        <f t="shared" si="1022"/>
        <v>124</v>
      </c>
      <c r="AE2636" s="226"/>
      <c r="AF2636" s="226">
        <f t="shared" si="1023"/>
        <v>0</v>
      </c>
      <c r="AG2636" s="227">
        <f>CEILING(AX2636+(AX2636*'[1]Nastavení cen'!$G$17),1)</f>
        <v>130</v>
      </c>
      <c r="AH2636" s="227"/>
      <c r="AI2636" s="227">
        <f>(AB2636*AH2636)</f>
        <v>0</v>
      </c>
      <c r="AJ2636" s="228">
        <f t="shared" si="1025"/>
        <v>0</v>
      </c>
      <c r="AK2636" s="218"/>
      <c r="AL2636" s="229">
        <f t="shared" si="1026"/>
        <v>0</v>
      </c>
      <c r="AM2636" s="204"/>
      <c r="AN2636" s="230">
        <v>0.2</v>
      </c>
      <c r="AO2636" s="231">
        <f>AB2636*AN2636</f>
        <v>0.60000000000000009</v>
      </c>
      <c r="AP2636" s="232">
        <v>0.05</v>
      </c>
      <c r="AQ2636" s="233" t="s">
        <v>41</v>
      </c>
      <c r="AR2636" s="234">
        <f>AO2636*AP2636</f>
        <v>3.0000000000000006E-2</v>
      </c>
      <c r="AS2636" s="235"/>
      <c r="AT2636" s="236"/>
      <c r="AU2636" s="237"/>
      <c r="AV2636" s="238">
        <v>19</v>
      </c>
      <c r="AW2636" s="239">
        <f>'[1]Nastavení cen'!$H$17</f>
        <v>390</v>
      </c>
      <c r="AX2636" s="240">
        <v>130</v>
      </c>
    </row>
    <row r="2637" spans="1:50" ht="17.25" hidden="1" customHeight="1" x14ac:dyDescent="0.3">
      <c r="A2637" s="213"/>
      <c r="B2637" s="214"/>
      <c r="C2637" s="215"/>
      <c r="D2637" s="186"/>
      <c r="E2637" s="184"/>
      <c r="F2637" s="185"/>
      <c r="G2637" s="186"/>
      <c r="H2637" s="186"/>
      <c r="I2637" s="187"/>
      <c r="J2637" s="188"/>
      <c r="K2637" s="216"/>
      <c r="L2637" s="186"/>
      <c r="M2637" s="186"/>
      <c r="N2637" s="187"/>
      <c r="O2637" s="191"/>
      <c r="P2637" s="492" t="s">
        <v>2550</v>
      </c>
      <c r="Q2637" s="218"/>
      <c r="R2637" s="219">
        <f t="shared" si="1020"/>
        <v>0</v>
      </c>
      <c r="S2637" s="219">
        <f t="shared" si="1021"/>
        <v>7</v>
      </c>
      <c r="T2637" s="195"/>
      <c r="U2637" s="196">
        <v>4</v>
      </c>
      <c r="V2637" s="89">
        <f t="shared" si="987"/>
        <v>0</v>
      </c>
      <c r="W2637" s="220" t="s">
        <v>2801</v>
      </c>
      <c r="X2637" s="221" t="s">
        <v>2804</v>
      </c>
      <c r="Y2637" s="222" t="s">
        <v>43</v>
      </c>
      <c r="Z2637" s="199"/>
      <c r="AA2637" s="218"/>
      <c r="AB2637" s="223">
        <v>0</v>
      </c>
      <c r="AC2637" s="224" t="s">
        <v>40</v>
      </c>
      <c r="AD2637" s="225">
        <f t="shared" si="1022"/>
        <v>124</v>
      </c>
      <c r="AE2637" s="226">
        <f>CEILING(AD2637+AD2637*'[1]Nastavení cen'!$J$17,1)</f>
        <v>182</v>
      </c>
      <c r="AF2637" s="226">
        <f t="shared" si="1023"/>
        <v>0</v>
      </c>
      <c r="AG2637" s="227"/>
      <c r="AH2637" s="227"/>
      <c r="AI2637" s="227"/>
      <c r="AJ2637" s="228">
        <f t="shared" si="1025"/>
        <v>182</v>
      </c>
      <c r="AK2637" s="218"/>
      <c r="AL2637" s="229">
        <f t="shared" si="1026"/>
        <v>0</v>
      </c>
      <c r="AM2637" s="204"/>
      <c r="AN2637" s="230" t="s">
        <v>41</v>
      </c>
      <c r="AO2637" s="231" t="s">
        <v>41</v>
      </c>
      <c r="AP2637" s="245" t="s">
        <v>41</v>
      </c>
      <c r="AQ2637" s="233" t="s">
        <v>41</v>
      </c>
      <c r="AR2637" s="234" t="s">
        <v>41</v>
      </c>
      <c r="AS2637" s="235"/>
      <c r="AT2637" s="236"/>
      <c r="AU2637" s="237"/>
      <c r="AV2637" s="238">
        <v>19</v>
      </c>
      <c r="AW2637" s="239">
        <f>'[1]Nastavení cen'!$H$17</f>
        <v>390</v>
      </c>
      <c r="AX2637" s="240"/>
    </row>
    <row r="2638" spans="1:50" ht="17.25" hidden="1" customHeight="1" x14ac:dyDescent="0.3">
      <c r="A2638" s="213"/>
      <c r="B2638" s="214"/>
      <c r="C2638" s="215"/>
      <c r="D2638" s="186"/>
      <c r="E2638" s="184"/>
      <c r="F2638" s="185"/>
      <c r="G2638" s="186"/>
      <c r="H2638" s="186"/>
      <c r="I2638" s="187"/>
      <c r="J2638" s="188"/>
      <c r="K2638" s="216"/>
      <c r="L2638" s="186"/>
      <c r="M2638" s="186"/>
      <c r="N2638" s="187"/>
      <c r="O2638" s="191"/>
      <c r="P2638" s="492" t="s">
        <v>2550</v>
      </c>
      <c r="Q2638" s="218"/>
      <c r="R2638" s="219">
        <f t="shared" si="1020"/>
        <v>0</v>
      </c>
      <c r="S2638" s="219">
        <f t="shared" si="1021"/>
        <v>7</v>
      </c>
      <c r="T2638" s="195"/>
      <c r="U2638" s="196">
        <v>5</v>
      </c>
      <c r="V2638" s="89">
        <f t="shared" si="987"/>
        <v>0</v>
      </c>
      <c r="W2638" s="220" t="s">
        <v>2801</v>
      </c>
      <c r="X2638" s="221" t="s">
        <v>2806</v>
      </c>
      <c r="Y2638" s="222" t="s">
        <v>2807</v>
      </c>
      <c r="Z2638" s="199"/>
      <c r="AA2638" s="218"/>
      <c r="AB2638" s="223">
        <v>0</v>
      </c>
      <c r="AC2638" s="224" t="s">
        <v>40</v>
      </c>
      <c r="AD2638" s="225">
        <f t="shared" si="1022"/>
        <v>169</v>
      </c>
      <c r="AE2638" s="226">
        <f>CEILING(AD2638+AD2638*'[1]Nastavení cen'!$J$17,1)</f>
        <v>247</v>
      </c>
      <c r="AF2638" s="226">
        <f t="shared" si="1023"/>
        <v>0</v>
      </c>
      <c r="AG2638" s="227">
        <f>CEILING(AX2638+(AX2638*'[1]Nastavení cen'!$G$17),1)</f>
        <v>260</v>
      </c>
      <c r="AH2638" s="227">
        <f>CEILING(AG2638*'[1]Nastavení cen'!$K$17,1)+AG2638</f>
        <v>338</v>
      </c>
      <c r="AI2638" s="227">
        <f>(AB2638*AH2638)</f>
        <v>0</v>
      </c>
      <c r="AJ2638" s="228">
        <f t="shared" si="1025"/>
        <v>585</v>
      </c>
      <c r="AK2638" s="218"/>
      <c r="AL2638" s="229">
        <f t="shared" si="1026"/>
        <v>0</v>
      </c>
      <c r="AM2638" s="204"/>
      <c r="AN2638" s="230">
        <v>0.2</v>
      </c>
      <c r="AO2638" s="231">
        <f>AB2638*AN2638</f>
        <v>0</v>
      </c>
      <c r="AP2638" s="232">
        <v>0.05</v>
      </c>
      <c r="AQ2638" s="233" t="s">
        <v>41</v>
      </c>
      <c r="AR2638" s="234">
        <f>AO2638*AP2638</f>
        <v>0</v>
      </c>
      <c r="AS2638" s="235"/>
      <c r="AT2638" s="236"/>
      <c r="AU2638" s="237"/>
      <c r="AV2638" s="238">
        <v>26</v>
      </c>
      <c r="AW2638" s="239">
        <f>'[1]Nastavení cen'!$H$17</f>
        <v>390</v>
      </c>
      <c r="AX2638" s="240">
        <v>260</v>
      </c>
    </row>
    <row r="2639" spans="1:50" ht="17.25" hidden="1" customHeight="1" x14ac:dyDescent="0.3">
      <c r="A2639" s="213"/>
      <c r="B2639" s="214"/>
      <c r="C2639" s="215"/>
      <c r="D2639" s="186"/>
      <c r="E2639" s="184"/>
      <c r="F2639" s="185"/>
      <c r="G2639" s="186"/>
      <c r="H2639" s="186"/>
      <c r="I2639" s="187"/>
      <c r="J2639" s="188"/>
      <c r="K2639" s="216"/>
      <c r="L2639" s="186"/>
      <c r="M2639" s="186"/>
      <c r="N2639" s="187"/>
      <c r="O2639" s="191"/>
      <c r="P2639" s="492" t="s">
        <v>2550</v>
      </c>
      <c r="Q2639" s="218"/>
      <c r="R2639" s="219">
        <f t="shared" si="1020"/>
        <v>0</v>
      </c>
      <c r="S2639" s="219">
        <f t="shared" si="1021"/>
        <v>7</v>
      </c>
      <c r="T2639" s="195"/>
      <c r="U2639" s="196">
        <v>4</v>
      </c>
      <c r="V2639" s="89">
        <f t="shared" si="987"/>
        <v>0</v>
      </c>
      <c r="W2639" s="220" t="s">
        <v>2801</v>
      </c>
      <c r="X2639" s="221" t="s">
        <v>2806</v>
      </c>
      <c r="Y2639" s="222" t="s">
        <v>43</v>
      </c>
      <c r="Z2639" s="199"/>
      <c r="AA2639" s="218"/>
      <c r="AB2639" s="223">
        <v>0</v>
      </c>
      <c r="AC2639" s="224" t="s">
        <v>40</v>
      </c>
      <c r="AD2639" s="225">
        <f t="shared" si="1022"/>
        <v>169</v>
      </c>
      <c r="AE2639" s="226">
        <f>CEILING(AD2639+AD2639*'[1]Nastavení cen'!$J$17,1)</f>
        <v>247</v>
      </c>
      <c r="AF2639" s="226">
        <f t="shared" si="1023"/>
        <v>0</v>
      </c>
      <c r="AG2639" s="227"/>
      <c r="AH2639" s="227"/>
      <c r="AI2639" s="227"/>
      <c r="AJ2639" s="228">
        <f t="shared" si="1025"/>
        <v>247</v>
      </c>
      <c r="AK2639" s="218"/>
      <c r="AL2639" s="229">
        <f t="shared" si="1026"/>
        <v>0</v>
      </c>
      <c r="AM2639" s="204"/>
      <c r="AN2639" s="230" t="s">
        <v>41</v>
      </c>
      <c r="AO2639" s="231" t="s">
        <v>41</v>
      </c>
      <c r="AP2639" s="245" t="s">
        <v>41</v>
      </c>
      <c r="AQ2639" s="233" t="s">
        <v>41</v>
      </c>
      <c r="AR2639" s="234" t="s">
        <v>41</v>
      </c>
      <c r="AS2639" s="235"/>
      <c r="AT2639" s="236"/>
      <c r="AU2639" s="237"/>
      <c r="AV2639" s="238">
        <v>26</v>
      </c>
      <c r="AW2639" s="239">
        <f>'[1]Nastavení cen'!$H$17</f>
        <v>390</v>
      </c>
      <c r="AX2639" s="240"/>
    </row>
    <row r="2640" spans="1:50" ht="17.25" hidden="1" customHeight="1" x14ac:dyDescent="0.3">
      <c r="A2640" s="213"/>
      <c r="B2640" s="214"/>
      <c r="C2640" s="215"/>
      <c r="D2640" s="186"/>
      <c r="E2640" s="184"/>
      <c r="F2640" s="185"/>
      <c r="G2640" s="186"/>
      <c r="H2640" s="186"/>
      <c r="I2640" s="187"/>
      <c r="J2640" s="188"/>
      <c r="K2640" s="216"/>
      <c r="L2640" s="186"/>
      <c r="M2640" s="186"/>
      <c r="N2640" s="187"/>
      <c r="O2640" s="191"/>
      <c r="P2640" s="492" t="s">
        <v>2550</v>
      </c>
      <c r="Q2640" s="218"/>
      <c r="R2640" s="219">
        <f t="shared" si="1020"/>
        <v>0</v>
      </c>
      <c r="S2640" s="219">
        <f t="shared" si="1021"/>
        <v>7</v>
      </c>
      <c r="T2640" s="195"/>
      <c r="U2640" s="196">
        <v>5</v>
      </c>
      <c r="V2640" s="89">
        <f t="shared" si="987"/>
        <v>0</v>
      </c>
      <c r="W2640" s="220" t="s">
        <v>2801</v>
      </c>
      <c r="X2640" s="221" t="s">
        <v>2808</v>
      </c>
      <c r="Y2640" s="222" t="s">
        <v>2809</v>
      </c>
      <c r="Z2640" s="199"/>
      <c r="AA2640" s="218"/>
      <c r="AB2640" s="223">
        <v>0</v>
      </c>
      <c r="AC2640" s="224" t="s">
        <v>40</v>
      </c>
      <c r="AD2640" s="225">
        <f t="shared" si="1022"/>
        <v>202</v>
      </c>
      <c r="AE2640" s="226">
        <f>CEILING(AD2640+AD2640*'[1]Nastavení cen'!$J$17,1)</f>
        <v>295</v>
      </c>
      <c r="AF2640" s="226">
        <f t="shared" si="1023"/>
        <v>0</v>
      </c>
      <c r="AG2640" s="227">
        <f>CEILING(AX2640+(AX2640*'[1]Nastavení cen'!$G$17),1)</f>
        <v>240</v>
      </c>
      <c r="AH2640" s="227">
        <f>CEILING(AG2640*'[1]Nastavení cen'!$K$17,1)+AG2640</f>
        <v>312</v>
      </c>
      <c r="AI2640" s="227">
        <f>(AB2640*AH2640)</f>
        <v>0</v>
      </c>
      <c r="AJ2640" s="228">
        <f t="shared" si="1025"/>
        <v>607</v>
      </c>
      <c r="AK2640" s="218"/>
      <c r="AL2640" s="229">
        <f t="shared" si="1026"/>
        <v>0</v>
      </c>
      <c r="AM2640" s="204"/>
      <c r="AN2640" s="230">
        <v>0.2</v>
      </c>
      <c r="AO2640" s="231">
        <f>AB2640*AN2640</f>
        <v>0</v>
      </c>
      <c r="AP2640" s="232">
        <v>0.05</v>
      </c>
      <c r="AQ2640" s="233" t="s">
        <v>41</v>
      </c>
      <c r="AR2640" s="234">
        <f>AO2640*AP2640</f>
        <v>0</v>
      </c>
      <c r="AS2640" s="235"/>
      <c r="AT2640" s="236"/>
      <c r="AU2640" s="237"/>
      <c r="AV2640" s="238">
        <v>31</v>
      </c>
      <c r="AW2640" s="239">
        <f>'[1]Nastavení cen'!$H$17</f>
        <v>390</v>
      </c>
      <c r="AX2640" s="240">
        <v>240</v>
      </c>
    </row>
    <row r="2641" spans="1:50" ht="17.25" hidden="1" customHeight="1" x14ac:dyDescent="0.3">
      <c r="A2641" s="213"/>
      <c r="B2641" s="214"/>
      <c r="C2641" s="215"/>
      <c r="D2641" s="186"/>
      <c r="E2641" s="184"/>
      <c r="F2641" s="185"/>
      <c r="G2641" s="186"/>
      <c r="H2641" s="186"/>
      <c r="I2641" s="187"/>
      <c r="J2641" s="188"/>
      <c r="K2641" s="216"/>
      <c r="L2641" s="186"/>
      <c r="M2641" s="186"/>
      <c r="N2641" s="187"/>
      <c r="O2641" s="191"/>
      <c r="P2641" s="492" t="s">
        <v>2550</v>
      </c>
      <c r="Q2641" s="218"/>
      <c r="R2641" s="219">
        <f t="shared" si="1020"/>
        <v>0</v>
      </c>
      <c r="S2641" s="219">
        <f t="shared" si="1021"/>
        <v>7</v>
      </c>
      <c r="T2641" s="195"/>
      <c r="U2641" s="196">
        <v>4</v>
      </c>
      <c r="V2641" s="89">
        <f t="shared" si="987"/>
        <v>0</v>
      </c>
      <c r="W2641" s="220" t="s">
        <v>2801</v>
      </c>
      <c r="X2641" s="221" t="s">
        <v>2808</v>
      </c>
      <c r="Y2641" s="222" t="s">
        <v>43</v>
      </c>
      <c r="Z2641" s="199"/>
      <c r="AA2641" s="218"/>
      <c r="AB2641" s="223">
        <v>0</v>
      </c>
      <c r="AC2641" s="224" t="s">
        <v>40</v>
      </c>
      <c r="AD2641" s="225">
        <f t="shared" si="1022"/>
        <v>202</v>
      </c>
      <c r="AE2641" s="226">
        <f>CEILING(AD2641+AD2641*'[1]Nastavení cen'!$J$17,1)</f>
        <v>295</v>
      </c>
      <c r="AF2641" s="226">
        <f t="shared" si="1023"/>
        <v>0</v>
      </c>
      <c r="AG2641" s="227"/>
      <c r="AH2641" s="227"/>
      <c r="AI2641" s="227"/>
      <c r="AJ2641" s="228">
        <f t="shared" si="1025"/>
        <v>295</v>
      </c>
      <c r="AK2641" s="218"/>
      <c r="AL2641" s="229">
        <f t="shared" si="1026"/>
        <v>0</v>
      </c>
      <c r="AM2641" s="204"/>
      <c r="AN2641" s="230" t="s">
        <v>41</v>
      </c>
      <c r="AO2641" s="231" t="s">
        <v>41</v>
      </c>
      <c r="AP2641" s="245" t="s">
        <v>41</v>
      </c>
      <c r="AQ2641" s="233" t="s">
        <v>41</v>
      </c>
      <c r="AR2641" s="234" t="s">
        <v>41</v>
      </c>
      <c r="AS2641" s="235"/>
      <c r="AT2641" s="236"/>
      <c r="AU2641" s="237"/>
      <c r="AV2641" s="238">
        <v>31</v>
      </c>
      <c r="AW2641" s="239">
        <f>'[1]Nastavení cen'!$H$17</f>
        <v>390</v>
      </c>
      <c r="AX2641" s="240"/>
    </row>
    <row r="2642" spans="1:50" ht="17.25" hidden="1" customHeight="1" x14ac:dyDescent="0.3">
      <c r="A2642" s="213"/>
      <c r="B2642" s="214"/>
      <c r="C2642" s="215"/>
      <c r="D2642" s="186"/>
      <c r="E2642" s="184"/>
      <c r="F2642" s="185"/>
      <c r="G2642" s="186"/>
      <c r="H2642" s="186"/>
      <c r="I2642" s="187"/>
      <c r="J2642" s="188"/>
      <c r="K2642" s="216"/>
      <c r="L2642" s="186"/>
      <c r="M2642" s="186"/>
      <c r="N2642" s="187"/>
      <c r="O2642" s="191"/>
      <c r="P2642" s="492" t="s">
        <v>2550</v>
      </c>
      <c r="Q2642" s="218"/>
      <c r="R2642" s="219">
        <f t="shared" si="1020"/>
        <v>0</v>
      </c>
      <c r="S2642" s="219">
        <f t="shared" si="1021"/>
        <v>7</v>
      </c>
      <c r="T2642" s="195"/>
      <c r="U2642" s="196">
        <v>5</v>
      </c>
      <c r="V2642" s="89">
        <f t="shared" si="987"/>
        <v>0</v>
      </c>
      <c r="W2642" s="220" t="s">
        <v>2801</v>
      </c>
      <c r="X2642" s="221" t="s">
        <v>2810</v>
      </c>
      <c r="Y2642" s="222" t="s">
        <v>2811</v>
      </c>
      <c r="Z2642" s="199"/>
      <c r="AA2642" s="218"/>
      <c r="AB2642" s="223">
        <v>0</v>
      </c>
      <c r="AC2642" s="224" t="s">
        <v>40</v>
      </c>
      <c r="AD2642" s="225">
        <f t="shared" si="1022"/>
        <v>124</v>
      </c>
      <c r="AE2642" s="226">
        <f>CEILING(AD2642+AD2642*'[1]Nastavení cen'!$J$17,1)</f>
        <v>182</v>
      </c>
      <c r="AF2642" s="226">
        <f t="shared" si="1023"/>
        <v>0</v>
      </c>
      <c r="AG2642" s="227">
        <f>CEILING(AX2642+(AX2642*'[1]Nastavení cen'!$G$17),1)</f>
        <v>75</v>
      </c>
      <c r="AH2642" s="227">
        <f>CEILING(AG2642*'[1]Nastavení cen'!$K$17,1)+AG2642</f>
        <v>98</v>
      </c>
      <c r="AI2642" s="227">
        <f>(AB2642*AH2642)</f>
        <v>0</v>
      </c>
      <c r="AJ2642" s="228">
        <f t="shared" si="1025"/>
        <v>280</v>
      </c>
      <c r="AK2642" s="218"/>
      <c r="AL2642" s="229">
        <f t="shared" si="1026"/>
        <v>0</v>
      </c>
      <c r="AM2642" s="204"/>
      <c r="AN2642" s="230">
        <v>0.2</v>
      </c>
      <c r="AO2642" s="231">
        <f>AB2642*AN2642</f>
        <v>0</v>
      </c>
      <c r="AP2642" s="232">
        <v>0.05</v>
      </c>
      <c r="AQ2642" s="233" t="s">
        <v>41</v>
      </c>
      <c r="AR2642" s="234">
        <f>AO2642*AP2642</f>
        <v>0</v>
      </c>
      <c r="AS2642" s="235"/>
      <c r="AT2642" s="236"/>
      <c r="AU2642" s="237"/>
      <c r="AV2642" s="238">
        <v>19</v>
      </c>
      <c r="AW2642" s="239">
        <f>'[1]Nastavení cen'!$H$17</f>
        <v>390</v>
      </c>
      <c r="AX2642" s="240">
        <v>75</v>
      </c>
    </row>
    <row r="2643" spans="1:50" ht="17.25" hidden="1" customHeight="1" x14ac:dyDescent="0.3">
      <c r="A2643" s="213"/>
      <c r="B2643" s="214"/>
      <c r="C2643" s="215"/>
      <c r="D2643" s="186"/>
      <c r="E2643" s="184"/>
      <c r="F2643" s="185"/>
      <c r="G2643" s="186"/>
      <c r="H2643" s="186"/>
      <c r="I2643" s="187"/>
      <c r="J2643" s="188"/>
      <c r="K2643" s="216"/>
      <c r="L2643" s="186"/>
      <c r="M2643" s="186"/>
      <c r="N2643" s="187"/>
      <c r="O2643" s="191"/>
      <c r="P2643" s="492" t="s">
        <v>2550</v>
      </c>
      <c r="Q2643" s="218"/>
      <c r="R2643" s="219">
        <f t="shared" si="1020"/>
        <v>0</v>
      </c>
      <c r="S2643" s="219">
        <f t="shared" si="1021"/>
        <v>7</v>
      </c>
      <c r="T2643" s="195"/>
      <c r="U2643" s="196">
        <v>4</v>
      </c>
      <c r="V2643" s="89">
        <f t="shared" si="987"/>
        <v>0</v>
      </c>
      <c r="W2643" s="220" t="s">
        <v>2801</v>
      </c>
      <c r="X2643" s="221" t="s">
        <v>2810</v>
      </c>
      <c r="Y2643" s="222" t="s">
        <v>43</v>
      </c>
      <c r="Z2643" s="199"/>
      <c r="AA2643" s="218"/>
      <c r="AB2643" s="223">
        <v>0</v>
      </c>
      <c r="AC2643" s="224" t="s">
        <v>40</v>
      </c>
      <c r="AD2643" s="225">
        <f t="shared" si="1022"/>
        <v>124</v>
      </c>
      <c r="AE2643" s="226">
        <f>CEILING(AD2643+AD2643*'[1]Nastavení cen'!$J$17,1)</f>
        <v>182</v>
      </c>
      <c r="AF2643" s="226">
        <f t="shared" si="1023"/>
        <v>0</v>
      </c>
      <c r="AG2643" s="227"/>
      <c r="AH2643" s="227"/>
      <c r="AI2643" s="227"/>
      <c r="AJ2643" s="228">
        <f t="shared" si="1025"/>
        <v>182</v>
      </c>
      <c r="AK2643" s="218"/>
      <c r="AL2643" s="229">
        <f t="shared" si="1026"/>
        <v>0</v>
      </c>
      <c r="AM2643" s="204"/>
      <c r="AN2643" s="230" t="s">
        <v>41</v>
      </c>
      <c r="AO2643" s="231" t="s">
        <v>41</v>
      </c>
      <c r="AP2643" s="245" t="s">
        <v>41</v>
      </c>
      <c r="AQ2643" s="233" t="s">
        <v>41</v>
      </c>
      <c r="AR2643" s="234" t="s">
        <v>41</v>
      </c>
      <c r="AS2643" s="235"/>
      <c r="AT2643" s="236"/>
      <c r="AU2643" s="237"/>
      <c r="AV2643" s="238">
        <v>19</v>
      </c>
      <c r="AW2643" s="239">
        <f>'[1]Nastavení cen'!$H$17</f>
        <v>390</v>
      </c>
      <c r="AX2643" s="240"/>
    </row>
    <row r="2644" spans="1:50" ht="17.25" hidden="1" customHeight="1" x14ac:dyDescent="0.3">
      <c r="A2644" s="213"/>
      <c r="B2644" s="214"/>
      <c r="C2644" s="215"/>
      <c r="D2644" s="186"/>
      <c r="E2644" s="184"/>
      <c r="F2644" s="185"/>
      <c r="G2644" s="186"/>
      <c r="H2644" s="186"/>
      <c r="I2644" s="187"/>
      <c r="J2644" s="188"/>
      <c r="K2644" s="216"/>
      <c r="L2644" s="186"/>
      <c r="M2644" s="186"/>
      <c r="N2644" s="187"/>
      <c r="O2644" s="191"/>
      <c r="P2644" s="492" t="s">
        <v>2550</v>
      </c>
      <c r="Q2644" s="218"/>
      <c r="R2644" s="219">
        <f t="shared" si="1020"/>
        <v>0</v>
      </c>
      <c r="S2644" s="219">
        <f t="shared" si="1021"/>
        <v>7</v>
      </c>
      <c r="T2644" s="195"/>
      <c r="U2644" s="196">
        <v>5</v>
      </c>
      <c r="V2644" s="89">
        <f t="shared" si="987"/>
        <v>0</v>
      </c>
      <c r="W2644" s="220" t="s">
        <v>2801</v>
      </c>
      <c r="X2644" s="221" t="s">
        <v>2812</v>
      </c>
      <c r="Y2644" s="222" t="s">
        <v>2813</v>
      </c>
      <c r="Z2644" s="199"/>
      <c r="AA2644" s="218"/>
      <c r="AB2644" s="223">
        <v>0</v>
      </c>
      <c r="AC2644" s="224" t="s">
        <v>40</v>
      </c>
      <c r="AD2644" s="225">
        <f t="shared" si="1022"/>
        <v>156</v>
      </c>
      <c r="AE2644" s="226">
        <f>CEILING(AD2644+AD2644*'[1]Nastavení cen'!$J$17,1)</f>
        <v>228</v>
      </c>
      <c r="AF2644" s="226">
        <f t="shared" si="1023"/>
        <v>0</v>
      </c>
      <c r="AG2644" s="227">
        <f>CEILING(AX2644+(AX2644*'[1]Nastavení cen'!$G$17),1)</f>
        <v>345</v>
      </c>
      <c r="AH2644" s="227">
        <f>CEILING(AG2644*'[1]Nastavení cen'!$K$17,1)+AG2644</f>
        <v>449</v>
      </c>
      <c r="AI2644" s="227">
        <f>(AB2644*AH2644)</f>
        <v>0</v>
      </c>
      <c r="AJ2644" s="228">
        <f t="shared" si="1025"/>
        <v>677</v>
      </c>
      <c r="AK2644" s="218"/>
      <c r="AL2644" s="229">
        <f t="shared" si="1026"/>
        <v>0</v>
      </c>
      <c r="AM2644" s="204"/>
      <c r="AN2644" s="230">
        <v>0.4</v>
      </c>
      <c r="AO2644" s="231">
        <f>AB2644*AN2644</f>
        <v>0</v>
      </c>
      <c r="AP2644" s="232">
        <v>0.05</v>
      </c>
      <c r="AQ2644" s="233" t="s">
        <v>41</v>
      </c>
      <c r="AR2644" s="234">
        <f>AO2644*AP2644</f>
        <v>0</v>
      </c>
      <c r="AS2644" s="235"/>
      <c r="AT2644" s="236"/>
      <c r="AU2644" s="237"/>
      <c r="AV2644" s="238">
        <v>24</v>
      </c>
      <c r="AW2644" s="239">
        <f>'[1]Nastavení cen'!$H$17</f>
        <v>390</v>
      </c>
      <c r="AX2644" s="240">
        <v>345</v>
      </c>
    </row>
    <row r="2645" spans="1:50" ht="17.25" hidden="1" customHeight="1" x14ac:dyDescent="0.3">
      <c r="A2645" s="213"/>
      <c r="B2645" s="214"/>
      <c r="C2645" s="215"/>
      <c r="D2645" s="186"/>
      <c r="E2645" s="184"/>
      <c r="F2645" s="185"/>
      <c r="G2645" s="186"/>
      <c r="H2645" s="186"/>
      <c r="I2645" s="187"/>
      <c r="J2645" s="188"/>
      <c r="K2645" s="216"/>
      <c r="L2645" s="186"/>
      <c r="M2645" s="186"/>
      <c r="N2645" s="187"/>
      <c r="O2645" s="191"/>
      <c r="P2645" s="492" t="s">
        <v>2550</v>
      </c>
      <c r="Q2645" s="218"/>
      <c r="R2645" s="219">
        <f t="shared" si="1020"/>
        <v>0</v>
      </c>
      <c r="S2645" s="219">
        <f t="shared" si="1021"/>
        <v>7</v>
      </c>
      <c r="T2645" s="195"/>
      <c r="U2645" s="196">
        <v>4</v>
      </c>
      <c r="V2645" s="89">
        <f t="shared" si="987"/>
        <v>0</v>
      </c>
      <c r="W2645" s="220" t="s">
        <v>2801</v>
      </c>
      <c r="X2645" s="221" t="s">
        <v>2812</v>
      </c>
      <c r="Y2645" s="222" t="s">
        <v>43</v>
      </c>
      <c r="Z2645" s="199"/>
      <c r="AA2645" s="218"/>
      <c r="AB2645" s="223">
        <v>0</v>
      </c>
      <c r="AC2645" s="224" t="s">
        <v>40</v>
      </c>
      <c r="AD2645" s="225">
        <f t="shared" si="1022"/>
        <v>156</v>
      </c>
      <c r="AE2645" s="226">
        <f>CEILING(AD2645+AD2645*'[1]Nastavení cen'!$J$17,1)</f>
        <v>228</v>
      </c>
      <c r="AF2645" s="226">
        <f t="shared" si="1023"/>
        <v>0</v>
      </c>
      <c r="AG2645" s="227"/>
      <c r="AH2645" s="227"/>
      <c r="AI2645" s="227"/>
      <c r="AJ2645" s="228">
        <f t="shared" si="1025"/>
        <v>228</v>
      </c>
      <c r="AK2645" s="218"/>
      <c r="AL2645" s="229">
        <f t="shared" si="1026"/>
        <v>0</v>
      </c>
      <c r="AM2645" s="204"/>
      <c r="AN2645" s="230" t="s">
        <v>41</v>
      </c>
      <c r="AO2645" s="231" t="s">
        <v>41</v>
      </c>
      <c r="AP2645" s="245" t="s">
        <v>41</v>
      </c>
      <c r="AQ2645" s="233" t="s">
        <v>41</v>
      </c>
      <c r="AR2645" s="234" t="s">
        <v>41</v>
      </c>
      <c r="AS2645" s="235"/>
      <c r="AT2645" s="236"/>
      <c r="AU2645" s="237"/>
      <c r="AV2645" s="238">
        <v>24</v>
      </c>
      <c r="AW2645" s="239">
        <f>'[1]Nastavení cen'!$H$17</f>
        <v>390</v>
      </c>
      <c r="AX2645" s="240"/>
    </row>
    <row r="2646" spans="1:50" ht="17.25" hidden="1" customHeight="1" x14ac:dyDescent="0.3">
      <c r="A2646" s="213"/>
      <c r="B2646" s="214"/>
      <c r="C2646" s="215"/>
      <c r="D2646" s="186"/>
      <c r="E2646" s="184"/>
      <c r="F2646" s="185"/>
      <c r="G2646" s="186"/>
      <c r="H2646" s="186"/>
      <c r="I2646" s="187"/>
      <c r="J2646" s="188"/>
      <c r="K2646" s="216"/>
      <c r="L2646" s="186"/>
      <c r="M2646" s="186"/>
      <c r="N2646" s="187"/>
      <c r="O2646" s="191"/>
      <c r="P2646" s="492" t="s">
        <v>2550</v>
      </c>
      <c r="Q2646" s="218"/>
      <c r="R2646" s="219">
        <f t="shared" si="1020"/>
        <v>0</v>
      </c>
      <c r="S2646" s="219">
        <f t="shared" si="1021"/>
        <v>7</v>
      </c>
      <c r="T2646" s="195"/>
      <c r="U2646" s="196">
        <v>5</v>
      </c>
      <c r="V2646" s="89">
        <f t="shared" si="987"/>
        <v>0</v>
      </c>
      <c r="W2646" s="220" t="s">
        <v>2814</v>
      </c>
      <c r="X2646" s="221" t="s">
        <v>2815</v>
      </c>
      <c r="Y2646" s="222" t="s">
        <v>2816</v>
      </c>
      <c r="Z2646" s="199"/>
      <c r="AA2646" s="218"/>
      <c r="AB2646" s="223">
        <v>0</v>
      </c>
      <c r="AC2646" s="224" t="s">
        <v>40</v>
      </c>
      <c r="AD2646" s="225">
        <f t="shared" si="1022"/>
        <v>169</v>
      </c>
      <c r="AE2646" s="226">
        <f>CEILING(AD2646+AD2646*'[1]Nastavení cen'!$J$17,1)</f>
        <v>247</v>
      </c>
      <c r="AF2646" s="226">
        <f t="shared" si="1023"/>
        <v>0</v>
      </c>
      <c r="AG2646" s="227">
        <f>CEILING(AX2646+(AX2646*'[1]Nastavení cen'!$G$17),1)</f>
        <v>1000</v>
      </c>
      <c r="AH2646" s="227">
        <f>CEILING(AG2646*'[1]Nastavení cen'!$K$17,1)+AG2646</f>
        <v>1300</v>
      </c>
      <c r="AI2646" s="227">
        <f>(AB2646*AH2646)</f>
        <v>0</v>
      </c>
      <c r="AJ2646" s="228">
        <f t="shared" si="1025"/>
        <v>1547</v>
      </c>
      <c r="AK2646" s="218"/>
      <c r="AL2646" s="229">
        <f t="shared" si="1026"/>
        <v>0</v>
      </c>
      <c r="AM2646" s="204"/>
      <c r="AN2646" s="230">
        <v>0.4</v>
      </c>
      <c r="AO2646" s="231">
        <f>AB2646*AN2646</f>
        <v>0</v>
      </c>
      <c r="AP2646" s="232">
        <v>0.05</v>
      </c>
      <c r="AQ2646" s="233" t="s">
        <v>41</v>
      </c>
      <c r="AR2646" s="234">
        <f>AO2646*AP2646</f>
        <v>0</v>
      </c>
      <c r="AS2646" s="235"/>
      <c r="AT2646" s="236"/>
      <c r="AU2646" s="237"/>
      <c r="AV2646" s="238">
        <v>26</v>
      </c>
      <c r="AW2646" s="239">
        <f>'[1]Nastavení cen'!$H$17</f>
        <v>390</v>
      </c>
      <c r="AX2646" s="240">
        <v>1000</v>
      </c>
    </row>
    <row r="2647" spans="1:50" ht="17.25" hidden="1" customHeight="1" x14ac:dyDescent="0.3">
      <c r="A2647" s="213"/>
      <c r="B2647" s="214"/>
      <c r="C2647" s="215"/>
      <c r="D2647" s="186"/>
      <c r="E2647" s="184"/>
      <c r="F2647" s="185"/>
      <c r="G2647" s="186"/>
      <c r="H2647" s="186"/>
      <c r="I2647" s="187"/>
      <c r="J2647" s="188"/>
      <c r="K2647" s="216"/>
      <c r="L2647" s="186"/>
      <c r="M2647" s="186"/>
      <c r="N2647" s="187"/>
      <c r="O2647" s="191"/>
      <c r="P2647" s="492" t="s">
        <v>2550</v>
      </c>
      <c r="Q2647" s="218"/>
      <c r="R2647" s="219">
        <f t="shared" si="1020"/>
        <v>0</v>
      </c>
      <c r="S2647" s="219">
        <f t="shared" si="1021"/>
        <v>7</v>
      </c>
      <c r="T2647" s="195"/>
      <c r="U2647" s="196">
        <v>4</v>
      </c>
      <c r="V2647" s="89">
        <f t="shared" si="987"/>
        <v>0</v>
      </c>
      <c r="W2647" s="220" t="s">
        <v>2814</v>
      </c>
      <c r="X2647" s="221" t="s">
        <v>2815</v>
      </c>
      <c r="Y2647" s="222" t="s">
        <v>43</v>
      </c>
      <c r="Z2647" s="199"/>
      <c r="AA2647" s="218"/>
      <c r="AB2647" s="223">
        <v>0</v>
      </c>
      <c r="AC2647" s="224" t="s">
        <v>40</v>
      </c>
      <c r="AD2647" s="225">
        <f t="shared" si="1022"/>
        <v>169</v>
      </c>
      <c r="AE2647" s="226">
        <f>CEILING(AD2647+AD2647*'[1]Nastavení cen'!$J$17,1)</f>
        <v>247</v>
      </c>
      <c r="AF2647" s="226">
        <f t="shared" si="1023"/>
        <v>0</v>
      </c>
      <c r="AG2647" s="227"/>
      <c r="AH2647" s="227"/>
      <c r="AI2647" s="227"/>
      <c r="AJ2647" s="228">
        <f t="shared" si="1025"/>
        <v>247</v>
      </c>
      <c r="AK2647" s="218"/>
      <c r="AL2647" s="229">
        <f t="shared" si="1026"/>
        <v>0</v>
      </c>
      <c r="AM2647" s="204"/>
      <c r="AN2647" s="230" t="s">
        <v>41</v>
      </c>
      <c r="AO2647" s="231" t="s">
        <v>41</v>
      </c>
      <c r="AP2647" s="245" t="s">
        <v>41</v>
      </c>
      <c r="AQ2647" s="233" t="s">
        <v>41</v>
      </c>
      <c r="AR2647" s="234" t="s">
        <v>41</v>
      </c>
      <c r="AS2647" s="235"/>
      <c r="AT2647" s="236"/>
      <c r="AU2647" s="237"/>
      <c r="AV2647" s="238">
        <v>26</v>
      </c>
      <c r="AW2647" s="239">
        <f>'[1]Nastavení cen'!$H$17</f>
        <v>390</v>
      </c>
      <c r="AX2647" s="240"/>
    </row>
    <row r="2648" spans="1:50" ht="17.25" hidden="1" customHeight="1" x14ac:dyDescent="0.3">
      <c r="A2648" s="213"/>
      <c r="B2648" s="214"/>
      <c r="C2648" s="215"/>
      <c r="D2648" s="186"/>
      <c r="E2648" s="184"/>
      <c r="F2648" s="185"/>
      <c r="G2648" s="186"/>
      <c r="H2648" s="186"/>
      <c r="I2648" s="187"/>
      <c r="J2648" s="188"/>
      <c r="K2648" s="216"/>
      <c r="L2648" s="186"/>
      <c r="M2648" s="186"/>
      <c r="N2648" s="187"/>
      <c r="O2648" s="191"/>
      <c r="P2648" s="492" t="s">
        <v>2550</v>
      </c>
      <c r="Q2648" s="218"/>
      <c r="R2648" s="219">
        <f t="shared" si="1020"/>
        <v>0</v>
      </c>
      <c r="S2648" s="219">
        <f t="shared" si="1021"/>
        <v>7</v>
      </c>
      <c r="T2648" s="195"/>
      <c r="U2648" s="196">
        <v>5</v>
      </c>
      <c r="V2648" s="89">
        <f t="shared" si="987"/>
        <v>0</v>
      </c>
      <c r="W2648" s="220" t="s">
        <v>2814</v>
      </c>
      <c r="X2648" s="221" t="s">
        <v>2817</v>
      </c>
      <c r="Y2648" s="222" t="s">
        <v>2818</v>
      </c>
      <c r="Z2648" s="199"/>
      <c r="AA2648" s="218"/>
      <c r="AB2648" s="223">
        <v>0</v>
      </c>
      <c r="AC2648" s="224" t="s">
        <v>40</v>
      </c>
      <c r="AD2648" s="225">
        <f t="shared" si="1022"/>
        <v>280</v>
      </c>
      <c r="AE2648" s="226">
        <f>CEILING(AD2648+AD2648*'[1]Nastavení cen'!$J$17,1)</f>
        <v>409</v>
      </c>
      <c r="AF2648" s="226">
        <f t="shared" si="1023"/>
        <v>0</v>
      </c>
      <c r="AG2648" s="227">
        <f>CEILING(AX2648+(AX2648*'[1]Nastavení cen'!$G$17),1)</f>
        <v>1000</v>
      </c>
      <c r="AH2648" s="227">
        <f>CEILING(AG2648*'[1]Nastavení cen'!$K$17,1)+AG2648</f>
        <v>1300</v>
      </c>
      <c r="AI2648" s="227">
        <f>(AB2648*AH2648)</f>
        <v>0</v>
      </c>
      <c r="AJ2648" s="228">
        <f t="shared" si="1025"/>
        <v>1709</v>
      </c>
      <c r="AK2648" s="218"/>
      <c r="AL2648" s="229">
        <f t="shared" si="1026"/>
        <v>0</v>
      </c>
      <c r="AM2648" s="204"/>
      <c r="AN2648" s="230">
        <v>0.5</v>
      </c>
      <c r="AO2648" s="231">
        <f>AB2648*AN2648</f>
        <v>0</v>
      </c>
      <c r="AP2648" s="232">
        <v>0.05</v>
      </c>
      <c r="AQ2648" s="233" t="s">
        <v>41</v>
      </c>
      <c r="AR2648" s="234">
        <f>AO2648*AP2648</f>
        <v>0</v>
      </c>
      <c r="AS2648" s="235"/>
      <c r="AT2648" s="236"/>
      <c r="AU2648" s="237"/>
      <c r="AV2648" s="238">
        <v>43</v>
      </c>
      <c r="AW2648" s="239">
        <f>'[1]Nastavení cen'!$H$17</f>
        <v>390</v>
      </c>
      <c r="AX2648" s="240">
        <v>1000</v>
      </c>
    </row>
    <row r="2649" spans="1:50" ht="17.25" hidden="1" customHeight="1" x14ac:dyDescent="0.3">
      <c r="A2649" s="213"/>
      <c r="B2649" s="214"/>
      <c r="C2649" s="215"/>
      <c r="D2649" s="186"/>
      <c r="E2649" s="184"/>
      <c r="F2649" s="185"/>
      <c r="G2649" s="186"/>
      <c r="H2649" s="186"/>
      <c r="I2649" s="187"/>
      <c r="J2649" s="188"/>
      <c r="K2649" s="216"/>
      <c r="L2649" s="186"/>
      <c r="M2649" s="186"/>
      <c r="N2649" s="187"/>
      <c r="O2649" s="191"/>
      <c r="P2649" s="492" t="s">
        <v>2550</v>
      </c>
      <c r="Q2649" s="218"/>
      <c r="R2649" s="219">
        <f t="shared" si="1020"/>
        <v>0</v>
      </c>
      <c r="S2649" s="219">
        <f t="shared" si="1021"/>
        <v>7</v>
      </c>
      <c r="T2649" s="195"/>
      <c r="U2649" s="196">
        <v>4</v>
      </c>
      <c r="V2649" s="89">
        <f t="shared" si="987"/>
        <v>0</v>
      </c>
      <c r="W2649" s="220" t="s">
        <v>2814</v>
      </c>
      <c r="X2649" s="221" t="s">
        <v>2817</v>
      </c>
      <c r="Y2649" s="222" t="s">
        <v>43</v>
      </c>
      <c r="Z2649" s="199"/>
      <c r="AA2649" s="218"/>
      <c r="AB2649" s="223">
        <v>0</v>
      </c>
      <c r="AC2649" s="224" t="s">
        <v>40</v>
      </c>
      <c r="AD2649" s="225">
        <f t="shared" si="1022"/>
        <v>280</v>
      </c>
      <c r="AE2649" s="226">
        <f>CEILING(AD2649+AD2649*'[1]Nastavení cen'!$J$17,1)</f>
        <v>409</v>
      </c>
      <c r="AF2649" s="226">
        <f t="shared" si="1023"/>
        <v>0</v>
      </c>
      <c r="AG2649" s="227"/>
      <c r="AH2649" s="227"/>
      <c r="AI2649" s="227"/>
      <c r="AJ2649" s="228">
        <f t="shared" si="1025"/>
        <v>409</v>
      </c>
      <c r="AK2649" s="218"/>
      <c r="AL2649" s="229">
        <f t="shared" si="1026"/>
        <v>0</v>
      </c>
      <c r="AM2649" s="204"/>
      <c r="AN2649" s="230" t="s">
        <v>41</v>
      </c>
      <c r="AO2649" s="231" t="s">
        <v>41</v>
      </c>
      <c r="AP2649" s="245" t="s">
        <v>41</v>
      </c>
      <c r="AQ2649" s="233" t="s">
        <v>41</v>
      </c>
      <c r="AR2649" s="234" t="s">
        <v>41</v>
      </c>
      <c r="AS2649" s="235"/>
      <c r="AT2649" s="236"/>
      <c r="AU2649" s="237"/>
      <c r="AV2649" s="238">
        <v>43</v>
      </c>
      <c r="AW2649" s="239">
        <f>'[1]Nastavení cen'!$H$17</f>
        <v>390</v>
      </c>
      <c r="AX2649" s="240"/>
    </row>
    <row r="2650" spans="1:50" ht="25.05" customHeight="1" x14ac:dyDescent="0.3">
      <c r="A2650" s="213"/>
      <c r="B2650" s="214"/>
      <c r="C2650" s="215"/>
      <c r="D2650" s="186"/>
      <c r="E2650" s="184"/>
      <c r="F2650" s="185"/>
      <c r="G2650" s="186"/>
      <c r="H2650" s="186"/>
      <c r="I2650" s="187"/>
      <c r="J2650" s="188"/>
      <c r="K2650" s="216"/>
      <c r="L2650" s="186"/>
      <c r="M2650" s="186"/>
      <c r="N2650" s="187"/>
      <c r="O2650" s="191"/>
      <c r="P2650" s="492" t="s">
        <v>2550</v>
      </c>
      <c r="Q2650" s="218"/>
      <c r="R2650" s="219">
        <f t="shared" si="1020"/>
        <v>0</v>
      </c>
      <c r="S2650" s="219">
        <f t="shared" si="1021"/>
        <v>7</v>
      </c>
      <c r="T2650" s="195">
        <v>72</v>
      </c>
      <c r="U2650" s="196">
        <v>5</v>
      </c>
      <c r="V2650" s="89">
        <f t="shared" si="987"/>
        <v>0</v>
      </c>
      <c r="W2650" s="220" t="s">
        <v>2819</v>
      </c>
      <c r="X2650" s="221" t="s">
        <v>2820</v>
      </c>
      <c r="Y2650" s="222" t="s">
        <v>2821</v>
      </c>
      <c r="Z2650" s="199"/>
      <c r="AA2650" s="218"/>
      <c r="AB2650" s="223">
        <v>28</v>
      </c>
      <c r="AC2650" s="224" t="s">
        <v>40</v>
      </c>
      <c r="AD2650" s="225">
        <f t="shared" si="1022"/>
        <v>13</v>
      </c>
      <c r="AE2650" s="226"/>
      <c r="AF2650" s="226">
        <f t="shared" si="1023"/>
        <v>0</v>
      </c>
      <c r="AG2650" s="227">
        <f>CEILING(AX2650+(AX2650*'[1]Nastavení cen'!$G$17),1)</f>
        <v>18</v>
      </c>
      <c r="AH2650" s="227"/>
      <c r="AI2650" s="227">
        <f>(AB2650*AH2650)</f>
        <v>0</v>
      </c>
      <c r="AJ2650" s="228">
        <f t="shared" si="1025"/>
        <v>0</v>
      </c>
      <c r="AK2650" s="218"/>
      <c r="AL2650" s="229">
        <f t="shared" si="1026"/>
        <v>0</v>
      </c>
      <c r="AM2650" s="204"/>
      <c r="AN2650" s="230">
        <v>0.01</v>
      </c>
      <c r="AO2650" s="231">
        <f>AB2650*AN2650</f>
        <v>0.28000000000000003</v>
      </c>
      <c r="AP2650" s="232">
        <v>0.05</v>
      </c>
      <c r="AQ2650" s="233" t="s">
        <v>41</v>
      </c>
      <c r="AR2650" s="234">
        <f>AO2650*AP2650</f>
        <v>1.4000000000000002E-2</v>
      </c>
      <c r="AS2650" s="235"/>
      <c r="AT2650" s="236"/>
      <c r="AU2650" s="237"/>
      <c r="AV2650" s="238">
        <v>2</v>
      </c>
      <c r="AW2650" s="239">
        <f>'[1]Nastavení cen'!$H$17</f>
        <v>390</v>
      </c>
      <c r="AX2650" s="240">
        <v>18</v>
      </c>
    </row>
    <row r="2651" spans="1:50" ht="17.25" hidden="1" customHeight="1" x14ac:dyDescent="0.3">
      <c r="A2651" s="213"/>
      <c r="B2651" s="214"/>
      <c r="C2651" s="215"/>
      <c r="D2651" s="186"/>
      <c r="E2651" s="184"/>
      <c r="F2651" s="185"/>
      <c r="G2651" s="186"/>
      <c r="H2651" s="186"/>
      <c r="I2651" s="187"/>
      <c r="J2651" s="188"/>
      <c r="K2651" s="216"/>
      <c r="L2651" s="186"/>
      <c r="M2651" s="186"/>
      <c r="N2651" s="187"/>
      <c r="O2651" s="191"/>
      <c r="P2651" s="492" t="s">
        <v>2550</v>
      </c>
      <c r="Q2651" s="218"/>
      <c r="R2651" s="219">
        <f t="shared" si="1020"/>
        <v>0</v>
      </c>
      <c r="S2651" s="219">
        <f t="shared" si="1021"/>
        <v>7</v>
      </c>
      <c r="T2651" s="195"/>
      <c r="U2651" s="196">
        <v>4</v>
      </c>
      <c r="V2651" s="89">
        <f t="shared" si="987"/>
        <v>0</v>
      </c>
      <c r="W2651" s="220" t="s">
        <v>2819</v>
      </c>
      <c r="X2651" s="221" t="s">
        <v>2820</v>
      </c>
      <c r="Y2651" s="222" t="s">
        <v>43</v>
      </c>
      <c r="Z2651" s="199"/>
      <c r="AA2651" s="218"/>
      <c r="AB2651" s="223">
        <v>0</v>
      </c>
      <c r="AC2651" s="224" t="s">
        <v>40</v>
      </c>
      <c r="AD2651" s="225">
        <f t="shared" si="1022"/>
        <v>13</v>
      </c>
      <c r="AE2651" s="226">
        <f>CEILING(AD2651+AD2651*'[1]Nastavení cen'!$J$17,1)</f>
        <v>19</v>
      </c>
      <c r="AF2651" s="226">
        <f t="shared" si="1023"/>
        <v>0</v>
      </c>
      <c r="AG2651" s="227"/>
      <c r="AH2651" s="227"/>
      <c r="AI2651" s="227"/>
      <c r="AJ2651" s="228">
        <f t="shared" si="1025"/>
        <v>19</v>
      </c>
      <c r="AK2651" s="218"/>
      <c r="AL2651" s="229">
        <f t="shared" si="1026"/>
        <v>0</v>
      </c>
      <c r="AM2651" s="204"/>
      <c r="AN2651" s="230" t="s">
        <v>41</v>
      </c>
      <c r="AO2651" s="231" t="s">
        <v>41</v>
      </c>
      <c r="AP2651" s="245" t="s">
        <v>41</v>
      </c>
      <c r="AQ2651" s="233" t="s">
        <v>41</v>
      </c>
      <c r="AR2651" s="234" t="s">
        <v>41</v>
      </c>
      <c r="AS2651" s="235"/>
      <c r="AT2651" s="236"/>
      <c r="AU2651" s="237"/>
      <c r="AV2651" s="238">
        <v>2</v>
      </c>
      <c r="AW2651" s="239">
        <f>'[1]Nastavení cen'!$H$17</f>
        <v>390</v>
      </c>
      <c r="AX2651" s="240"/>
    </row>
    <row r="2652" spans="1:50" ht="25.05" customHeight="1" x14ac:dyDescent="0.3">
      <c r="A2652" s="213"/>
      <c r="B2652" s="214"/>
      <c r="C2652" s="215"/>
      <c r="D2652" s="186"/>
      <c r="E2652" s="184"/>
      <c r="F2652" s="185"/>
      <c r="G2652" s="186"/>
      <c r="H2652" s="186"/>
      <c r="I2652" s="187"/>
      <c r="J2652" s="188"/>
      <c r="K2652" s="216"/>
      <c r="L2652" s="186"/>
      <c r="M2652" s="186"/>
      <c r="N2652" s="187"/>
      <c r="O2652" s="191"/>
      <c r="P2652" s="492" t="s">
        <v>2550</v>
      </c>
      <c r="Q2652" s="218"/>
      <c r="R2652" s="219">
        <f t="shared" si="1020"/>
        <v>0</v>
      </c>
      <c r="S2652" s="219">
        <f t="shared" si="1021"/>
        <v>7</v>
      </c>
      <c r="T2652" s="195">
        <v>73</v>
      </c>
      <c r="U2652" s="196">
        <v>5</v>
      </c>
      <c r="V2652" s="89">
        <f t="shared" si="987"/>
        <v>0</v>
      </c>
      <c r="W2652" s="220" t="s">
        <v>2819</v>
      </c>
      <c r="X2652" s="221" t="s">
        <v>2822</v>
      </c>
      <c r="Y2652" s="222" t="s">
        <v>2823</v>
      </c>
      <c r="Z2652" s="199"/>
      <c r="AA2652" s="218"/>
      <c r="AB2652" s="223">
        <v>3</v>
      </c>
      <c r="AC2652" s="224" t="s">
        <v>40</v>
      </c>
      <c r="AD2652" s="225">
        <f t="shared" si="1022"/>
        <v>13</v>
      </c>
      <c r="AE2652" s="226"/>
      <c r="AF2652" s="226">
        <f t="shared" si="1023"/>
        <v>0</v>
      </c>
      <c r="AG2652" s="227">
        <f>CEILING(AX2652+(AX2652*'[1]Nastavení cen'!$G$17),1)</f>
        <v>35</v>
      </c>
      <c r="AH2652" s="227"/>
      <c r="AI2652" s="227">
        <f>(AB2652*AH2652)</f>
        <v>0</v>
      </c>
      <c r="AJ2652" s="228">
        <f t="shared" si="1025"/>
        <v>0</v>
      </c>
      <c r="AK2652" s="218"/>
      <c r="AL2652" s="229">
        <f t="shared" si="1026"/>
        <v>0</v>
      </c>
      <c r="AM2652" s="204"/>
      <c r="AN2652" s="230">
        <v>0.02</v>
      </c>
      <c r="AO2652" s="231">
        <f>AB2652*AN2652</f>
        <v>0.06</v>
      </c>
      <c r="AP2652" s="232">
        <v>0.05</v>
      </c>
      <c r="AQ2652" s="233" t="s">
        <v>41</v>
      </c>
      <c r="AR2652" s="234">
        <f>AO2652*AP2652</f>
        <v>3.0000000000000001E-3</v>
      </c>
      <c r="AS2652" s="235"/>
      <c r="AT2652" s="236"/>
      <c r="AU2652" s="237"/>
      <c r="AV2652" s="238">
        <v>2</v>
      </c>
      <c r="AW2652" s="239">
        <f>'[1]Nastavení cen'!$H$17</f>
        <v>390</v>
      </c>
      <c r="AX2652" s="240">
        <v>35</v>
      </c>
    </row>
    <row r="2653" spans="1:50" ht="17.25" hidden="1" customHeight="1" x14ac:dyDescent="0.3">
      <c r="A2653" s="213"/>
      <c r="B2653" s="214"/>
      <c r="C2653" s="215"/>
      <c r="D2653" s="186"/>
      <c r="E2653" s="184"/>
      <c r="F2653" s="185"/>
      <c r="G2653" s="186"/>
      <c r="H2653" s="186"/>
      <c r="I2653" s="187"/>
      <c r="J2653" s="188"/>
      <c r="K2653" s="216"/>
      <c r="L2653" s="186"/>
      <c r="M2653" s="186"/>
      <c r="N2653" s="187"/>
      <c r="O2653" s="191"/>
      <c r="P2653" s="492" t="s">
        <v>2550</v>
      </c>
      <c r="Q2653" s="218"/>
      <c r="R2653" s="219">
        <f t="shared" si="1020"/>
        <v>0</v>
      </c>
      <c r="S2653" s="219">
        <f t="shared" si="1021"/>
        <v>7</v>
      </c>
      <c r="T2653" s="195"/>
      <c r="U2653" s="196">
        <v>4</v>
      </c>
      <c r="V2653" s="89">
        <f t="shared" si="987"/>
        <v>0</v>
      </c>
      <c r="W2653" s="220" t="s">
        <v>2819</v>
      </c>
      <c r="X2653" s="221" t="s">
        <v>2822</v>
      </c>
      <c r="Y2653" s="222" t="s">
        <v>43</v>
      </c>
      <c r="Z2653" s="199"/>
      <c r="AA2653" s="218"/>
      <c r="AB2653" s="223">
        <v>0</v>
      </c>
      <c r="AC2653" s="224" t="s">
        <v>40</v>
      </c>
      <c r="AD2653" s="225">
        <f t="shared" si="1022"/>
        <v>13</v>
      </c>
      <c r="AE2653" s="226">
        <f>CEILING(AD2653+AD2653*'[1]Nastavení cen'!$J$17,1)</f>
        <v>19</v>
      </c>
      <c r="AF2653" s="226">
        <f t="shared" si="1023"/>
        <v>0</v>
      </c>
      <c r="AG2653" s="227"/>
      <c r="AH2653" s="227"/>
      <c r="AI2653" s="227"/>
      <c r="AJ2653" s="228">
        <f t="shared" si="1025"/>
        <v>19</v>
      </c>
      <c r="AK2653" s="218"/>
      <c r="AL2653" s="229">
        <f t="shared" si="1026"/>
        <v>0</v>
      </c>
      <c r="AM2653" s="204"/>
      <c r="AN2653" s="230" t="s">
        <v>41</v>
      </c>
      <c r="AO2653" s="231" t="s">
        <v>41</v>
      </c>
      <c r="AP2653" s="245" t="s">
        <v>41</v>
      </c>
      <c r="AQ2653" s="233" t="s">
        <v>41</v>
      </c>
      <c r="AR2653" s="234" t="s">
        <v>41</v>
      </c>
      <c r="AS2653" s="235"/>
      <c r="AT2653" s="236"/>
      <c r="AU2653" s="237"/>
      <c r="AV2653" s="238">
        <v>2</v>
      </c>
      <c r="AW2653" s="239">
        <f>'[1]Nastavení cen'!$H$17</f>
        <v>390</v>
      </c>
      <c r="AX2653" s="240"/>
    </row>
    <row r="2654" spans="1:50" ht="17.25" hidden="1" customHeight="1" x14ac:dyDescent="0.3">
      <c r="A2654" s="213"/>
      <c r="B2654" s="214"/>
      <c r="C2654" s="215"/>
      <c r="D2654" s="186"/>
      <c r="E2654" s="184"/>
      <c r="F2654" s="185"/>
      <c r="G2654" s="186"/>
      <c r="H2654" s="186"/>
      <c r="I2654" s="187"/>
      <c r="J2654" s="188"/>
      <c r="K2654" s="216"/>
      <c r="L2654" s="186"/>
      <c r="M2654" s="186"/>
      <c r="N2654" s="187"/>
      <c r="O2654" s="191"/>
      <c r="P2654" s="492" t="s">
        <v>2550</v>
      </c>
      <c r="Q2654" s="218"/>
      <c r="R2654" s="219">
        <f t="shared" si="1020"/>
        <v>0</v>
      </c>
      <c r="S2654" s="219">
        <f t="shared" si="1021"/>
        <v>7</v>
      </c>
      <c r="T2654" s="195"/>
      <c r="U2654" s="196">
        <v>5</v>
      </c>
      <c r="V2654" s="89">
        <f t="shared" si="987"/>
        <v>0</v>
      </c>
      <c r="W2654" s="220" t="s">
        <v>2819</v>
      </c>
      <c r="X2654" s="221" t="s">
        <v>2824</v>
      </c>
      <c r="Y2654" s="222" t="s">
        <v>2825</v>
      </c>
      <c r="Z2654" s="199"/>
      <c r="AA2654" s="218"/>
      <c r="AB2654" s="223">
        <v>0</v>
      </c>
      <c r="AC2654" s="224" t="s">
        <v>40</v>
      </c>
      <c r="AD2654" s="225">
        <f t="shared" si="1022"/>
        <v>20</v>
      </c>
      <c r="AE2654" s="226">
        <f>CEILING(AD2654+AD2654*'[1]Nastavení cen'!$J$17,1)</f>
        <v>30</v>
      </c>
      <c r="AF2654" s="226">
        <f t="shared" si="1023"/>
        <v>0</v>
      </c>
      <c r="AG2654" s="227">
        <f>CEILING(AX2654+(AX2654*'[1]Nastavení cen'!$G$17),1)</f>
        <v>45</v>
      </c>
      <c r="AH2654" s="227">
        <f>CEILING(AG2654*'[1]Nastavení cen'!$K$17,1)+AG2654</f>
        <v>59</v>
      </c>
      <c r="AI2654" s="227">
        <f>(AB2654*AH2654)</f>
        <v>0</v>
      </c>
      <c r="AJ2654" s="228">
        <f t="shared" si="1025"/>
        <v>89</v>
      </c>
      <c r="AK2654" s="218"/>
      <c r="AL2654" s="229">
        <f t="shared" si="1026"/>
        <v>0</v>
      </c>
      <c r="AM2654" s="204"/>
      <c r="AN2654" s="230">
        <v>0.03</v>
      </c>
      <c r="AO2654" s="231">
        <f>AB2654*AN2654</f>
        <v>0</v>
      </c>
      <c r="AP2654" s="232">
        <v>0.05</v>
      </c>
      <c r="AQ2654" s="233" t="s">
        <v>41</v>
      </c>
      <c r="AR2654" s="234">
        <f>AO2654*AP2654</f>
        <v>0</v>
      </c>
      <c r="AS2654" s="235"/>
      <c r="AT2654" s="236"/>
      <c r="AU2654" s="237"/>
      <c r="AV2654" s="238">
        <v>3</v>
      </c>
      <c r="AW2654" s="239">
        <f>'[1]Nastavení cen'!$H$17</f>
        <v>390</v>
      </c>
      <c r="AX2654" s="240">
        <v>45</v>
      </c>
    </row>
    <row r="2655" spans="1:50" ht="17.25" hidden="1" customHeight="1" x14ac:dyDescent="0.3">
      <c r="A2655" s="213"/>
      <c r="B2655" s="214"/>
      <c r="C2655" s="215"/>
      <c r="D2655" s="186"/>
      <c r="E2655" s="184"/>
      <c r="F2655" s="185"/>
      <c r="G2655" s="186"/>
      <c r="H2655" s="186"/>
      <c r="I2655" s="187"/>
      <c r="J2655" s="188"/>
      <c r="K2655" s="216"/>
      <c r="L2655" s="186"/>
      <c r="M2655" s="186"/>
      <c r="N2655" s="187"/>
      <c r="O2655" s="191"/>
      <c r="P2655" s="492" t="s">
        <v>2550</v>
      </c>
      <c r="Q2655" s="218"/>
      <c r="R2655" s="219">
        <f t="shared" si="1020"/>
        <v>0</v>
      </c>
      <c r="S2655" s="219">
        <f t="shared" si="1021"/>
        <v>7</v>
      </c>
      <c r="T2655" s="195"/>
      <c r="U2655" s="196">
        <v>4</v>
      </c>
      <c r="V2655" s="89">
        <f t="shared" si="987"/>
        <v>0</v>
      </c>
      <c r="W2655" s="220" t="s">
        <v>2819</v>
      </c>
      <c r="X2655" s="221" t="s">
        <v>2824</v>
      </c>
      <c r="Y2655" s="222" t="s">
        <v>43</v>
      </c>
      <c r="Z2655" s="199"/>
      <c r="AA2655" s="218"/>
      <c r="AB2655" s="223">
        <v>0</v>
      </c>
      <c r="AC2655" s="224" t="s">
        <v>40</v>
      </c>
      <c r="AD2655" s="225">
        <f t="shared" si="1022"/>
        <v>20</v>
      </c>
      <c r="AE2655" s="226">
        <f>CEILING(AD2655+AD2655*'[1]Nastavení cen'!$J$17,1)</f>
        <v>30</v>
      </c>
      <c r="AF2655" s="226">
        <f t="shared" si="1023"/>
        <v>0</v>
      </c>
      <c r="AG2655" s="227"/>
      <c r="AH2655" s="227"/>
      <c r="AI2655" s="227"/>
      <c r="AJ2655" s="228">
        <f t="shared" si="1025"/>
        <v>30</v>
      </c>
      <c r="AK2655" s="218"/>
      <c r="AL2655" s="229">
        <f t="shared" si="1026"/>
        <v>0</v>
      </c>
      <c r="AM2655" s="204"/>
      <c r="AN2655" s="230" t="s">
        <v>41</v>
      </c>
      <c r="AO2655" s="231" t="s">
        <v>41</v>
      </c>
      <c r="AP2655" s="245" t="s">
        <v>41</v>
      </c>
      <c r="AQ2655" s="233" t="s">
        <v>41</v>
      </c>
      <c r="AR2655" s="234" t="s">
        <v>41</v>
      </c>
      <c r="AS2655" s="235"/>
      <c r="AT2655" s="236"/>
      <c r="AU2655" s="237"/>
      <c r="AV2655" s="238">
        <v>3</v>
      </c>
      <c r="AW2655" s="239">
        <f>'[1]Nastavení cen'!$H$17</f>
        <v>390</v>
      </c>
      <c r="AX2655" s="240"/>
    </row>
    <row r="2656" spans="1:50" ht="17.25" hidden="1" customHeight="1" x14ac:dyDescent="0.3">
      <c r="A2656" s="213"/>
      <c r="B2656" s="214"/>
      <c r="C2656" s="215"/>
      <c r="D2656" s="186"/>
      <c r="E2656" s="184"/>
      <c r="F2656" s="185"/>
      <c r="G2656" s="186"/>
      <c r="H2656" s="186"/>
      <c r="I2656" s="187"/>
      <c r="J2656" s="188"/>
      <c r="K2656" s="216"/>
      <c r="L2656" s="186"/>
      <c r="M2656" s="186"/>
      <c r="N2656" s="187"/>
      <c r="O2656" s="191"/>
      <c r="P2656" s="492" t="s">
        <v>2550</v>
      </c>
      <c r="Q2656" s="218"/>
      <c r="R2656" s="219">
        <f t="shared" si="1020"/>
        <v>0</v>
      </c>
      <c r="S2656" s="219">
        <f t="shared" si="1021"/>
        <v>7</v>
      </c>
      <c r="T2656" s="195"/>
      <c r="U2656" s="196">
        <v>5</v>
      </c>
      <c r="V2656" s="89">
        <f t="shared" si="987"/>
        <v>0</v>
      </c>
      <c r="W2656" s="220" t="s">
        <v>2819</v>
      </c>
      <c r="X2656" s="221" t="s">
        <v>2826</v>
      </c>
      <c r="Y2656" s="222" t="s">
        <v>2827</v>
      </c>
      <c r="Z2656" s="199"/>
      <c r="AA2656" s="218"/>
      <c r="AB2656" s="223">
        <v>0</v>
      </c>
      <c r="AC2656" s="224" t="s">
        <v>40</v>
      </c>
      <c r="AD2656" s="225">
        <f t="shared" si="1022"/>
        <v>20</v>
      </c>
      <c r="AE2656" s="226">
        <f>CEILING(AD2656+AD2656*'[1]Nastavení cen'!$J$17,1)</f>
        <v>30</v>
      </c>
      <c r="AF2656" s="226">
        <f t="shared" si="1023"/>
        <v>0</v>
      </c>
      <c r="AG2656" s="227">
        <f>CEILING(AX2656+(AX2656*'[1]Nastavení cen'!$G$17),1)</f>
        <v>60</v>
      </c>
      <c r="AH2656" s="227">
        <f>CEILING(AG2656*'[1]Nastavení cen'!$K$17,1)+AG2656</f>
        <v>78</v>
      </c>
      <c r="AI2656" s="227">
        <f>(AB2656*AH2656)</f>
        <v>0</v>
      </c>
      <c r="AJ2656" s="228">
        <f t="shared" si="1025"/>
        <v>108</v>
      </c>
      <c r="AK2656" s="218"/>
      <c r="AL2656" s="229">
        <f t="shared" si="1026"/>
        <v>0</v>
      </c>
      <c r="AM2656" s="204"/>
      <c r="AN2656" s="230">
        <v>0.04</v>
      </c>
      <c r="AO2656" s="231">
        <f>AB2656*AN2656</f>
        <v>0</v>
      </c>
      <c r="AP2656" s="232">
        <v>0.05</v>
      </c>
      <c r="AQ2656" s="233" t="s">
        <v>41</v>
      </c>
      <c r="AR2656" s="234">
        <f>AO2656*AP2656</f>
        <v>0</v>
      </c>
      <c r="AS2656" s="235"/>
      <c r="AT2656" s="236"/>
      <c r="AU2656" s="237"/>
      <c r="AV2656" s="238">
        <v>3</v>
      </c>
      <c r="AW2656" s="239">
        <f>'[1]Nastavení cen'!$H$17</f>
        <v>390</v>
      </c>
      <c r="AX2656" s="240">
        <v>60</v>
      </c>
    </row>
    <row r="2657" spans="1:50" ht="17.25" hidden="1" customHeight="1" x14ac:dyDescent="0.3">
      <c r="A2657" s="213"/>
      <c r="B2657" s="214"/>
      <c r="C2657" s="215"/>
      <c r="D2657" s="186"/>
      <c r="E2657" s="184"/>
      <c r="F2657" s="185"/>
      <c r="G2657" s="186"/>
      <c r="H2657" s="186"/>
      <c r="I2657" s="187"/>
      <c r="J2657" s="188"/>
      <c r="K2657" s="216"/>
      <c r="L2657" s="186"/>
      <c r="M2657" s="186"/>
      <c r="N2657" s="187"/>
      <c r="O2657" s="191"/>
      <c r="P2657" s="492" t="s">
        <v>2550</v>
      </c>
      <c r="Q2657" s="218"/>
      <c r="R2657" s="219">
        <f t="shared" si="1020"/>
        <v>0</v>
      </c>
      <c r="S2657" s="219">
        <f t="shared" si="1021"/>
        <v>7</v>
      </c>
      <c r="T2657" s="195"/>
      <c r="U2657" s="196">
        <v>4</v>
      </c>
      <c r="V2657" s="89">
        <f t="shared" si="987"/>
        <v>0</v>
      </c>
      <c r="W2657" s="220" t="s">
        <v>2819</v>
      </c>
      <c r="X2657" s="221" t="s">
        <v>2826</v>
      </c>
      <c r="Y2657" s="222" t="s">
        <v>43</v>
      </c>
      <c r="Z2657" s="199"/>
      <c r="AA2657" s="218"/>
      <c r="AB2657" s="223">
        <v>0</v>
      </c>
      <c r="AC2657" s="224" t="s">
        <v>40</v>
      </c>
      <c r="AD2657" s="225">
        <f t="shared" si="1022"/>
        <v>20</v>
      </c>
      <c r="AE2657" s="226">
        <f>CEILING(AD2657+AD2657*'[1]Nastavení cen'!$J$17,1)</f>
        <v>30</v>
      </c>
      <c r="AF2657" s="226">
        <f t="shared" si="1023"/>
        <v>0</v>
      </c>
      <c r="AG2657" s="227"/>
      <c r="AH2657" s="227"/>
      <c r="AI2657" s="227"/>
      <c r="AJ2657" s="228">
        <f t="shared" si="1025"/>
        <v>30</v>
      </c>
      <c r="AK2657" s="218"/>
      <c r="AL2657" s="229">
        <f t="shared" si="1026"/>
        <v>0</v>
      </c>
      <c r="AM2657" s="204"/>
      <c r="AN2657" s="230" t="s">
        <v>41</v>
      </c>
      <c r="AO2657" s="231" t="s">
        <v>41</v>
      </c>
      <c r="AP2657" s="245" t="s">
        <v>41</v>
      </c>
      <c r="AQ2657" s="233" t="s">
        <v>41</v>
      </c>
      <c r="AR2657" s="234" t="s">
        <v>41</v>
      </c>
      <c r="AS2657" s="235"/>
      <c r="AT2657" s="236"/>
      <c r="AU2657" s="237"/>
      <c r="AV2657" s="238">
        <v>3</v>
      </c>
      <c r="AW2657" s="239">
        <f>'[1]Nastavení cen'!$H$17</f>
        <v>390</v>
      </c>
      <c r="AX2657" s="240"/>
    </row>
    <row r="2658" spans="1:50" ht="17.25" hidden="1" customHeight="1" x14ac:dyDescent="0.3">
      <c r="A2658" s="213"/>
      <c r="B2658" s="214"/>
      <c r="C2658" s="215"/>
      <c r="D2658" s="186"/>
      <c r="E2658" s="184"/>
      <c r="F2658" s="185"/>
      <c r="G2658" s="186"/>
      <c r="H2658" s="186"/>
      <c r="I2658" s="187"/>
      <c r="J2658" s="188"/>
      <c r="K2658" s="216"/>
      <c r="L2658" s="186"/>
      <c r="M2658" s="186"/>
      <c r="N2658" s="187"/>
      <c r="O2658" s="191"/>
      <c r="P2658" s="492" t="s">
        <v>2550</v>
      </c>
      <c r="Q2658" s="218"/>
      <c r="R2658" s="219">
        <f t="shared" si="1020"/>
        <v>0</v>
      </c>
      <c r="S2658" s="219">
        <f t="shared" si="1021"/>
        <v>7</v>
      </c>
      <c r="T2658" s="195"/>
      <c r="U2658" s="196">
        <v>5</v>
      </c>
      <c r="V2658" s="89">
        <f t="shared" si="987"/>
        <v>0</v>
      </c>
      <c r="W2658" s="220" t="s">
        <v>2819</v>
      </c>
      <c r="X2658" s="221" t="s">
        <v>2828</v>
      </c>
      <c r="Y2658" s="222" t="s">
        <v>2829</v>
      </c>
      <c r="Z2658" s="199"/>
      <c r="AA2658" s="218"/>
      <c r="AB2658" s="223">
        <v>0</v>
      </c>
      <c r="AC2658" s="224" t="s">
        <v>40</v>
      </c>
      <c r="AD2658" s="225">
        <f t="shared" si="1022"/>
        <v>26</v>
      </c>
      <c r="AE2658" s="226">
        <f>CEILING(AD2658+AD2658*'[1]Nastavení cen'!$J$17,1)</f>
        <v>38</v>
      </c>
      <c r="AF2658" s="226">
        <f t="shared" si="1023"/>
        <v>0</v>
      </c>
      <c r="AG2658" s="227">
        <f>CEILING(AX2658+(AX2658*'[1]Nastavení cen'!$G$17),1)</f>
        <v>75</v>
      </c>
      <c r="AH2658" s="227">
        <f>CEILING(AG2658*'[1]Nastavení cen'!$K$17,1)+AG2658</f>
        <v>98</v>
      </c>
      <c r="AI2658" s="227">
        <f>(AB2658*AH2658)</f>
        <v>0</v>
      </c>
      <c r="AJ2658" s="228">
        <f t="shared" si="1025"/>
        <v>136</v>
      </c>
      <c r="AK2658" s="218"/>
      <c r="AL2658" s="229">
        <f t="shared" si="1026"/>
        <v>0</v>
      </c>
      <c r="AM2658" s="204"/>
      <c r="AN2658" s="230">
        <v>0.05</v>
      </c>
      <c r="AO2658" s="231">
        <f>AB2658*AN2658</f>
        <v>0</v>
      </c>
      <c r="AP2658" s="232">
        <v>0.05</v>
      </c>
      <c r="AQ2658" s="233" t="s">
        <v>41</v>
      </c>
      <c r="AR2658" s="234">
        <f>AO2658*AP2658</f>
        <v>0</v>
      </c>
      <c r="AS2658" s="235"/>
      <c r="AT2658" s="236"/>
      <c r="AU2658" s="237"/>
      <c r="AV2658" s="238">
        <v>4</v>
      </c>
      <c r="AW2658" s="239">
        <f>'[1]Nastavení cen'!$H$17</f>
        <v>390</v>
      </c>
      <c r="AX2658" s="240">
        <v>75</v>
      </c>
    </row>
    <row r="2659" spans="1:50" ht="17.25" hidden="1" customHeight="1" x14ac:dyDescent="0.3">
      <c r="A2659" s="213"/>
      <c r="B2659" s="214"/>
      <c r="C2659" s="215"/>
      <c r="D2659" s="186"/>
      <c r="E2659" s="184"/>
      <c r="F2659" s="185"/>
      <c r="G2659" s="186"/>
      <c r="H2659" s="186"/>
      <c r="I2659" s="187"/>
      <c r="J2659" s="188"/>
      <c r="K2659" s="216"/>
      <c r="L2659" s="186"/>
      <c r="M2659" s="186"/>
      <c r="N2659" s="187"/>
      <c r="O2659" s="191"/>
      <c r="P2659" s="492" t="s">
        <v>2550</v>
      </c>
      <c r="Q2659" s="218"/>
      <c r="R2659" s="219">
        <f t="shared" si="1020"/>
        <v>0</v>
      </c>
      <c r="S2659" s="219">
        <f t="shared" si="1021"/>
        <v>7</v>
      </c>
      <c r="T2659" s="195"/>
      <c r="U2659" s="196">
        <v>4</v>
      </c>
      <c r="V2659" s="89">
        <f t="shared" si="987"/>
        <v>0</v>
      </c>
      <c r="W2659" s="220" t="s">
        <v>2819</v>
      </c>
      <c r="X2659" s="221" t="s">
        <v>2828</v>
      </c>
      <c r="Y2659" s="222" t="s">
        <v>43</v>
      </c>
      <c r="Z2659" s="199"/>
      <c r="AA2659" s="218"/>
      <c r="AB2659" s="223">
        <v>0</v>
      </c>
      <c r="AC2659" s="224" t="s">
        <v>40</v>
      </c>
      <c r="AD2659" s="225">
        <f t="shared" si="1022"/>
        <v>26</v>
      </c>
      <c r="AE2659" s="226">
        <f>CEILING(AD2659+AD2659*'[1]Nastavení cen'!$J$17,1)</f>
        <v>38</v>
      </c>
      <c r="AF2659" s="226">
        <f t="shared" si="1023"/>
        <v>0</v>
      </c>
      <c r="AG2659" s="227"/>
      <c r="AH2659" s="227"/>
      <c r="AI2659" s="227"/>
      <c r="AJ2659" s="228">
        <f t="shared" si="1025"/>
        <v>38</v>
      </c>
      <c r="AK2659" s="218"/>
      <c r="AL2659" s="229">
        <f t="shared" si="1026"/>
        <v>0</v>
      </c>
      <c r="AM2659" s="204"/>
      <c r="AN2659" s="230" t="s">
        <v>41</v>
      </c>
      <c r="AO2659" s="231" t="s">
        <v>41</v>
      </c>
      <c r="AP2659" s="245" t="s">
        <v>41</v>
      </c>
      <c r="AQ2659" s="233" t="s">
        <v>41</v>
      </c>
      <c r="AR2659" s="234" t="s">
        <v>41</v>
      </c>
      <c r="AS2659" s="235"/>
      <c r="AT2659" s="236"/>
      <c r="AU2659" s="237"/>
      <c r="AV2659" s="238">
        <v>4</v>
      </c>
      <c r="AW2659" s="239">
        <f>'[1]Nastavení cen'!$H$17</f>
        <v>390</v>
      </c>
      <c r="AX2659" s="240"/>
    </row>
    <row r="2660" spans="1:50" ht="25.05" customHeight="1" x14ac:dyDescent="0.3">
      <c r="A2660" s="213"/>
      <c r="B2660" s="214"/>
      <c r="C2660" s="215"/>
      <c r="D2660" s="186"/>
      <c r="E2660" s="184"/>
      <c r="F2660" s="185"/>
      <c r="G2660" s="186"/>
      <c r="H2660" s="186"/>
      <c r="I2660" s="187"/>
      <c r="J2660" s="188"/>
      <c r="K2660" s="216"/>
      <c r="L2660" s="186"/>
      <c r="M2660" s="186"/>
      <c r="N2660" s="187"/>
      <c r="O2660" s="191"/>
      <c r="P2660" s="492" t="s">
        <v>2550</v>
      </c>
      <c r="Q2660" s="218"/>
      <c r="R2660" s="219">
        <f t="shared" si="1020"/>
        <v>0</v>
      </c>
      <c r="S2660" s="219">
        <f t="shared" si="1021"/>
        <v>7</v>
      </c>
      <c r="T2660" s="195">
        <v>74</v>
      </c>
      <c r="U2660" s="196">
        <v>1</v>
      </c>
      <c r="V2660" s="89">
        <f t="shared" si="987"/>
        <v>0</v>
      </c>
      <c r="W2660" s="220" t="s">
        <v>2830</v>
      </c>
      <c r="X2660" s="221" t="s">
        <v>2831</v>
      </c>
      <c r="Y2660" s="222" t="s">
        <v>2832</v>
      </c>
      <c r="Z2660" s="199"/>
      <c r="AA2660" s="218"/>
      <c r="AB2660" s="223">
        <v>7</v>
      </c>
      <c r="AC2660" s="224" t="s">
        <v>40</v>
      </c>
      <c r="AD2660" s="225">
        <f t="shared" si="1022"/>
        <v>26</v>
      </c>
      <c r="AE2660" s="226"/>
      <c r="AF2660" s="226">
        <f t="shared" si="1023"/>
        <v>0</v>
      </c>
      <c r="AG2660" s="241">
        <f>CEILING(AX2660+(AX2660*'[1]Nastavení cen'!$G$17),1)</f>
        <v>40</v>
      </c>
      <c r="AH2660" s="242"/>
      <c r="AI2660" s="242">
        <f t="shared" ref="AI2660:AI2661" si="1029">(AB2660*AH2660)</f>
        <v>0</v>
      </c>
      <c r="AJ2660" s="228">
        <f t="shared" si="1025"/>
        <v>0</v>
      </c>
      <c r="AK2660" s="218"/>
      <c r="AL2660" s="229">
        <f t="shared" si="1026"/>
        <v>0</v>
      </c>
      <c r="AM2660" s="204"/>
      <c r="AN2660" s="230">
        <v>0.2</v>
      </c>
      <c r="AO2660" s="231">
        <f t="shared" ref="AO2660:AO2661" si="1030">AB2660*AN2660</f>
        <v>1.4000000000000001</v>
      </c>
      <c r="AP2660" s="232">
        <v>0.05</v>
      </c>
      <c r="AQ2660" s="233" t="s">
        <v>41</v>
      </c>
      <c r="AR2660" s="234">
        <f t="shared" ref="AR2660:AR2661" si="1031">AO2660*AP2660</f>
        <v>7.0000000000000007E-2</v>
      </c>
      <c r="AS2660" s="235"/>
      <c r="AT2660" s="236"/>
      <c r="AU2660" s="237"/>
      <c r="AV2660" s="238">
        <v>4</v>
      </c>
      <c r="AW2660" s="239">
        <f>'[1]Nastavení cen'!$H$17</f>
        <v>390</v>
      </c>
      <c r="AX2660" s="240">
        <v>40</v>
      </c>
    </row>
    <row r="2661" spans="1:50" ht="17.25" hidden="1" customHeight="1" x14ac:dyDescent="0.3">
      <c r="A2661" s="213"/>
      <c r="B2661" s="214"/>
      <c r="C2661" s="215"/>
      <c r="D2661" s="186"/>
      <c r="E2661" s="184"/>
      <c r="F2661" s="185"/>
      <c r="G2661" s="186"/>
      <c r="H2661" s="186"/>
      <c r="I2661" s="187"/>
      <c r="J2661" s="188"/>
      <c r="K2661" s="216"/>
      <c r="L2661" s="186"/>
      <c r="M2661" s="186"/>
      <c r="N2661" s="187"/>
      <c r="O2661" s="191"/>
      <c r="P2661" s="492" t="s">
        <v>2550</v>
      </c>
      <c r="Q2661" s="218"/>
      <c r="R2661" s="219">
        <f t="shared" si="1020"/>
        <v>0</v>
      </c>
      <c r="S2661" s="219">
        <f t="shared" si="1021"/>
        <v>7</v>
      </c>
      <c r="T2661" s="195"/>
      <c r="U2661" s="196">
        <v>5</v>
      </c>
      <c r="V2661" s="89">
        <f t="shared" si="987"/>
        <v>0</v>
      </c>
      <c r="W2661" s="220" t="s">
        <v>2830</v>
      </c>
      <c r="X2661" s="221" t="s">
        <v>2831</v>
      </c>
      <c r="Y2661" s="222" t="s">
        <v>2833</v>
      </c>
      <c r="Z2661" s="199"/>
      <c r="AA2661" s="218"/>
      <c r="AB2661" s="223">
        <v>0</v>
      </c>
      <c r="AC2661" s="224" t="s">
        <v>40</v>
      </c>
      <c r="AD2661" s="225">
        <f t="shared" si="1022"/>
        <v>26</v>
      </c>
      <c r="AE2661" s="226">
        <f>CEILING(AD2661+AD2661*'[1]Nastavení cen'!$J$17,1)</f>
        <v>38</v>
      </c>
      <c r="AF2661" s="226">
        <f t="shared" si="1023"/>
        <v>0</v>
      </c>
      <c r="AG2661" s="227">
        <f>CEILING(AX2661+(AX2661*'[1]Nastavení cen'!$G$17),1)</f>
        <v>40</v>
      </c>
      <c r="AH2661" s="227">
        <f>CEILING(AG2661*'[1]Nastavení cen'!$K$17,1)+AG2661</f>
        <v>52</v>
      </c>
      <c r="AI2661" s="227">
        <f t="shared" si="1029"/>
        <v>0</v>
      </c>
      <c r="AJ2661" s="228">
        <f t="shared" si="1025"/>
        <v>90</v>
      </c>
      <c r="AK2661" s="218"/>
      <c r="AL2661" s="229">
        <f t="shared" si="1026"/>
        <v>0</v>
      </c>
      <c r="AM2661" s="204"/>
      <c r="AN2661" s="230">
        <v>0.2</v>
      </c>
      <c r="AO2661" s="231">
        <f t="shared" si="1030"/>
        <v>0</v>
      </c>
      <c r="AP2661" s="232">
        <v>0.05</v>
      </c>
      <c r="AQ2661" s="233" t="s">
        <v>41</v>
      </c>
      <c r="AR2661" s="234">
        <f t="shared" si="1031"/>
        <v>0</v>
      </c>
      <c r="AS2661" s="235"/>
      <c r="AT2661" s="236"/>
      <c r="AU2661" s="237"/>
      <c r="AV2661" s="238">
        <v>4</v>
      </c>
      <c r="AW2661" s="239">
        <f>'[1]Nastavení cen'!$H$17</f>
        <v>390</v>
      </c>
      <c r="AX2661" s="240">
        <v>40</v>
      </c>
    </row>
    <row r="2662" spans="1:50" ht="17.25" hidden="1" customHeight="1" x14ac:dyDescent="0.3">
      <c r="A2662" s="213"/>
      <c r="B2662" s="214"/>
      <c r="C2662" s="215"/>
      <c r="D2662" s="186"/>
      <c r="E2662" s="184"/>
      <c r="F2662" s="185"/>
      <c r="G2662" s="186"/>
      <c r="H2662" s="186"/>
      <c r="I2662" s="187"/>
      <c r="J2662" s="188"/>
      <c r="K2662" s="216"/>
      <c r="L2662" s="186"/>
      <c r="M2662" s="186"/>
      <c r="N2662" s="187"/>
      <c r="O2662" s="191"/>
      <c r="P2662" s="492" t="s">
        <v>2550</v>
      </c>
      <c r="Q2662" s="218"/>
      <c r="R2662" s="219">
        <f t="shared" si="1020"/>
        <v>0</v>
      </c>
      <c r="S2662" s="219">
        <f t="shared" si="1021"/>
        <v>7</v>
      </c>
      <c r="T2662" s="195"/>
      <c r="U2662" s="196">
        <v>4</v>
      </c>
      <c r="V2662" s="89">
        <f t="shared" si="987"/>
        <v>0</v>
      </c>
      <c r="W2662" s="220" t="s">
        <v>2830</v>
      </c>
      <c r="X2662" s="221" t="s">
        <v>2831</v>
      </c>
      <c r="Y2662" s="222" t="s">
        <v>43</v>
      </c>
      <c r="Z2662" s="199"/>
      <c r="AA2662" s="218"/>
      <c r="AB2662" s="223">
        <v>0</v>
      </c>
      <c r="AC2662" s="224" t="s">
        <v>40</v>
      </c>
      <c r="AD2662" s="225">
        <f t="shared" si="1022"/>
        <v>26</v>
      </c>
      <c r="AE2662" s="226">
        <f>CEILING(AD2662+AD2662*'[1]Nastavení cen'!$J$17,1)</f>
        <v>38</v>
      </c>
      <c r="AF2662" s="226">
        <f t="shared" si="1023"/>
        <v>0</v>
      </c>
      <c r="AG2662" s="241"/>
      <c r="AH2662" s="242"/>
      <c r="AI2662" s="242"/>
      <c r="AJ2662" s="228">
        <f t="shared" si="1025"/>
        <v>38</v>
      </c>
      <c r="AK2662" s="218"/>
      <c r="AL2662" s="229">
        <f t="shared" si="1026"/>
        <v>0</v>
      </c>
      <c r="AM2662" s="204"/>
      <c r="AN2662" s="230" t="s">
        <v>41</v>
      </c>
      <c r="AO2662" s="231" t="s">
        <v>41</v>
      </c>
      <c r="AP2662" s="245" t="s">
        <v>41</v>
      </c>
      <c r="AQ2662" s="233" t="s">
        <v>41</v>
      </c>
      <c r="AR2662" s="234" t="s">
        <v>41</v>
      </c>
      <c r="AS2662" s="235"/>
      <c r="AT2662" s="236"/>
      <c r="AU2662" s="237"/>
      <c r="AV2662" s="238">
        <v>4</v>
      </c>
      <c r="AW2662" s="239">
        <f>'[1]Nastavení cen'!$H$17</f>
        <v>390</v>
      </c>
      <c r="AX2662" s="240"/>
    </row>
    <row r="2663" spans="1:50" ht="17.25" hidden="1" customHeight="1" x14ac:dyDescent="0.3">
      <c r="A2663" s="213"/>
      <c r="B2663" s="214"/>
      <c r="C2663" s="215"/>
      <c r="D2663" s="186"/>
      <c r="E2663" s="184"/>
      <c r="F2663" s="185"/>
      <c r="G2663" s="186"/>
      <c r="H2663" s="186"/>
      <c r="I2663" s="187"/>
      <c r="J2663" s="188"/>
      <c r="K2663" s="216"/>
      <c r="L2663" s="186"/>
      <c r="M2663" s="186"/>
      <c r="N2663" s="187"/>
      <c r="O2663" s="191"/>
      <c r="P2663" s="492" t="s">
        <v>2550</v>
      </c>
      <c r="Q2663" s="218"/>
      <c r="R2663" s="219">
        <f t="shared" si="1020"/>
        <v>0</v>
      </c>
      <c r="S2663" s="219">
        <f t="shared" si="1021"/>
        <v>7</v>
      </c>
      <c r="T2663" s="195"/>
      <c r="U2663" s="196">
        <v>5</v>
      </c>
      <c r="V2663" s="89">
        <f t="shared" si="987"/>
        <v>0</v>
      </c>
      <c r="W2663" s="220" t="s">
        <v>2830</v>
      </c>
      <c r="X2663" s="221" t="s">
        <v>2834</v>
      </c>
      <c r="Y2663" s="222" t="s">
        <v>2835</v>
      </c>
      <c r="Z2663" s="199"/>
      <c r="AA2663" s="218"/>
      <c r="AB2663" s="223">
        <v>0</v>
      </c>
      <c r="AC2663" s="224" t="s">
        <v>40</v>
      </c>
      <c r="AD2663" s="225">
        <f t="shared" si="1022"/>
        <v>332</v>
      </c>
      <c r="AE2663" s="226">
        <f>CEILING(AD2663+AD2663*'[1]Nastavení cen'!$J$17,1)</f>
        <v>485</v>
      </c>
      <c r="AF2663" s="226">
        <f t="shared" si="1023"/>
        <v>0</v>
      </c>
      <c r="AG2663" s="227">
        <f>CEILING(AX2663+(AX2663*'[1]Nastavení cen'!$G$17),1)</f>
        <v>1000</v>
      </c>
      <c r="AH2663" s="227">
        <f>CEILING(AG2663*'[1]Nastavení cen'!$K$17,1)+AG2663</f>
        <v>1300</v>
      </c>
      <c r="AI2663" s="227">
        <f>(AB2663*AH2663)</f>
        <v>0</v>
      </c>
      <c r="AJ2663" s="228">
        <f t="shared" si="1025"/>
        <v>1785</v>
      </c>
      <c r="AK2663" s="218"/>
      <c r="AL2663" s="229">
        <f t="shared" si="1026"/>
        <v>0</v>
      </c>
      <c r="AM2663" s="204"/>
      <c r="AN2663" s="230">
        <v>1</v>
      </c>
      <c r="AO2663" s="231">
        <f>AB2663*AN2663</f>
        <v>0</v>
      </c>
      <c r="AP2663" s="232">
        <v>0.05</v>
      </c>
      <c r="AQ2663" s="233" t="s">
        <v>41</v>
      </c>
      <c r="AR2663" s="234">
        <f>AO2663*AP2663</f>
        <v>0</v>
      </c>
      <c r="AS2663" s="235"/>
      <c r="AT2663" s="236"/>
      <c r="AU2663" s="237"/>
      <c r="AV2663" s="238">
        <v>51</v>
      </c>
      <c r="AW2663" s="239">
        <f>'[1]Nastavení cen'!$H$17</f>
        <v>390</v>
      </c>
      <c r="AX2663" s="240">
        <v>1000</v>
      </c>
    </row>
    <row r="2664" spans="1:50" ht="17.25" hidden="1" customHeight="1" x14ac:dyDescent="0.3">
      <c r="A2664" s="213"/>
      <c r="B2664" s="214"/>
      <c r="C2664" s="215"/>
      <c r="D2664" s="186"/>
      <c r="E2664" s="184"/>
      <c r="F2664" s="185"/>
      <c r="G2664" s="186"/>
      <c r="H2664" s="186"/>
      <c r="I2664" s="187"/>
      <c r="J2664" s="188"/>
      <c r="K2664" s="216"/>
      <c r="L2664" s="186"/>
      <c r="M2664" s="186"/>
      <c r="N2664" s="187"/>
      <c r="O2664" s="191"/>
      <c r="P2664" s="492" t="s">
        <v>2550</v>
      </c>
      <c r="Q2664" s="218"/>
      <c r="R2664" s="219">
        <f t="shared" si="1020"/>
        <v>0</v>
      </c>
      <c r="S2664" s="219">
        <f t="shared" si="1021"/>
        <v>7</v>
      </c>
      <c r="T2664" s="195"/>
      <c r="U2664" s="196">
        <v>4</v>
      </c>
      <c r="V2664" s="89">
        <f t="shared" si="987"/>
        <v>0</v>
      </c>
      <c r="W2664" s="220" t="s">
        <v>2830</v>
      </c>
      <c r="X2664" s="221" t="s">
        <v>2836</v>
      </c>
      <c r="Y2664" s="222" t="s">
        <v>43</v>
      </c>
      <c r="Z2664" s="199"/>
      <c r="AA2664" s="218"/>
      <c r="AB2664" s="223">
        <v>0</v>
      </c>
      <c r="AC2664" s="224" t="s">
        <v>40</v>
      </c>
      <c r="AD2664" s="225">
        <f t="shared" si="1022"/>
        <v>332</v>
      </c>
      <c r="AE2664" s="226">
        <f>CEILING(AD2664+AD2664*'[1]Nastavení cen'!$J$17,1)</f>
        <v>485</v>
      </c>
      <c r="AF2664" s="226">
        <f t="shared" si="1023"/>
        <v>0</v>
      </c>
      <c r="AG2664" s="241"/>
      <c r="AH2664" s="242"/>
      <c r="AI2664" s="242"/>
      <c r="AJ2664" s="228">
        <f t="shared" si="1025"/>
        <v>485</v>
      </c>
      <c r="AK2664" s="218"/>
      <c r="AL2664" s="229">
        <f t="shared" si="1026"/>
        <v>0</v>
      </c>
      <c r="AM2664" s="204"/>
      <c r="AN2664" s="230" t="s">
        <v>41</v>
      </c>
      <c r="AO2664" s="231" t="s">
        <v>41</v>
      </c>
      <c r="AP2664" s="245" t="s">
        <v>41</v>
      </c>
      <c r="AQ2664" s="233" t="s">
        <v>41</v>
      </c>
      <c r="AR2664" s="234" t="s">
        <v>41</v>
      </c>
      <c r="AS2664" s="235"/>
      <c r="AT2664" s="236"/>
      <c r="AU2664" s="237"/>
      <c r="AV2664" s="238">
        <v>51</v>
      </c>
      <c r="AW2664" s="239">
        <f>'[1]Nastavení cen'!$H$17</f>
        <v>390</v>
      </c>
      <c r="AX2664" s="240"/>
    </row>
    <row r="2665" spans="1:50" ht="17.25" hidden="1" customHeight="1" x14ac:dyDescent="0.3">
      <c r="A2665" s="213"/>
      <c r="B2665" s="214"/>
      <c r="C2665" s="215"/>
      <c r="D2665" s="186"/>
      <c r="E2665" s="184"/>
      <c r="F2665" s="185"/>
      <c r="G2665" s="186"/>
      <c r="H2665" s="186"/>
      <c r="I2665" s="187"/>
      <c r="J2665" s="188"/>
      <c r="K2665" s="216"/>
      <c r="L2665" s="186"/>
      <c r="M2665" s="186"/>
      <c r="N2665" s="187"/>
      <c r="O2665" s="191"/>
      <c r="P2665" s="492" t="s">
        <v>2550</v>
      </c>
      <c r="Q2665" s="218"/>
      <c r="R2665" s="219">
        <f t="shared" si="1020"/>
        <v>0</v>
      </c>
      <c r="S2665" s="219">
        <f t="shared" si="1021"/>
        <v>7</v>
      </c>
      <c r="T2665" s="195"/>
      <c r="U2665" s="196">
        <v>5</v>
      </c>
      <c r="V2665" s="89">
        <f t="shared" si="987"/>
        <v>0</v>
      </c>
      <c r="W2665" s="220" t="s">
        <v>2830</v>
      </c>
      <c r="X2665" s="221" t="s">
        <v>2837</v>
      </c>
      <c r="Y2665" s="222" t="s">
        <v>2838</v>
      </c>
      <c r="Z2665" s="199"/>
      <c r="AA2665" s="218"/>
      <c r="AB2665" s="223">
        <v>0</v>
      </c>
      <c r="AC2665" s="224" t="s">
        <v>40</v>
      </c>
      <c r="AD2665" s="225">
        <f t="shared" si="1022"/>
        <v>332</v>
      </c>
      <c r="AE2665" s="226">
        <f>CEILING(AD2665+AD2665*'[1]Nastavení cen'!$J$17,1)</f>
        <v>485</v>
      </c>
      <c r="AF2665" s="226">
        <f t="shared" si="1023"/>
        <v>0</v>
      </c>
      <c r="AG2665" s="227">
        <f>CEILING(AX2665+(AX2665*'[1]Nastavení cen'!$G$17),1)</f>
        <v>2000</v>
      </c>
      <c r="AH2665" s="227">
        <f>CEILING(AG2665*'[1]Nastavení cen'!$K$17,1)+AG2665</f>
        <v>2600</v>
      </c>
      <c r="AI2665" s="227">
        <f t="shared" ref="AI2665:AI2666" si="1032">(AB2665*AH2665)</f>
        <v>0</v>
      </c>
      <c r="AJ2665" s="228">
        <f t="shared" si="1025"/>
        <v>3085</v>
      </c>
      <c r="AK2665" s="218"/>
      <c r="AL2665" s="229">
        <f t="shared" si="1026"/>
        <v>0</v>
      </c>
      <c r="AM2665" s="204"/>
      <c r="AN2665" s="230">
        <v>5</v>
      </c>
      <c r="AO2665" s="231">
        <f t="shared" ref="AO2665:AO2666" si="1033">AB2665*AN2665</f>
        <v>0</v>
      </c>
      <c r="AP2665" s="232">
        <v>0.05</v>
      </c>
      <c r="AQ2665" s="233" t="s">
        <v>41</v>
      </c>
      <c r="AR2665" s="234">
        <f t="shared" ref="AR2665:AR2666" si="1034">AO2665*AP2665</f>
        <v>0</v>
      </c>
      <c r="AS2665" s="235"/>
      <c r="AT2665" s="236"/>
      <c r="AU2665" s="237"/>
      <c r="AV2665" s="238">
        <v>51</v>
      </c>
      <c r="AW2665" s="239">
        <f>'[1]Nastavení cen'!$H$17</f>
        <v>390</v>
      </c>
      <c r="AX2665" s="240">
        <v>2000</v>
      </c>
    </row>
    <row r="2666" spans="1:50" ht="25.05" customHeight="1" x14ac:dyDescent="0.3">
      <c r="A2666" s="213"/>
      <c r="B2666" s="214"/>
      <c r="C2666" s="215"/>
      <c r="D2666" s="186"/>
      <c r="E2666" s="184"/>
      <c r="F2666" s="185"/>
      <c r="G2666" s="186"/>
      <c r="H2666" s="186"/>
      <c r="I2666" s="187"/>
      <c r="J2666" s="188"/>
      <c r="K2666" s="216"/>
      <c r="L2666" s="186"/>
      <c r="M2666" s="186"/>
      <c r="N2666" s="187"/>
      <c r="O2666" s="191"/>
      <c r="P2666" s="492" t="s">
        <v>2550</v>
      </c>
      <c r="Q2666" s="218"/>
      <c r="R2666" s="219">
        <f t="shared" si="1020"/>
        <v>0</v>
      </c>
      <c r="S2666" s="219">
        <f t="shared" si="1021"/>
        <v>7</v>
      </c>
      <c r="T2666" s="195">
        <v>75</v>
      </c>
      <c r="U2666" s="196">
        <v>5</v>
      </c>
      <c r="V2666" s="89">
        <f t="shared" si="987"/>
        <v>0</v>
      </c>
      <c r="W2666" s="220" t="s">
        <v>2830</v>
      </c>
      <c r="X2666" s="221" t="s">
        <v>2839</v>
      </c>
      <c r="Y2666" s="222" t="s">
        <v>2840</v>
      </c>
      <c r="Z2666" s="199"/>
      <c r="AA2666" s="199"/>
      <c r="AB2666" s="223">
        <v>7</v>
      </c>
      <c r="AC2666" s="224" t="s">
        <v>40</v>
      </c>
      <c r="AD2666" s="225">
        <f t="shared" si="1022"/>
        <v>332</v>
      </c>
      <c r="AE2666" s="226"/>
      <c r="AF2666" s="226">
        <f t="shared" si="1023"/>
        <v>0</v>
      </c>
      <c r="AG2666" s="227">
        <f>CEILING(AX2666+(AX2666*'[1]Nastavení cen'!$G$17),1)</f>
        <v>1000</v>
      </c>
      <c r="AH2666" s="227"/>
      <c r="AI2666" s="227">
        <f t="shared" si="1032"/>
        <v>0</v>
      </c>
      <c r="AJ2666" s="228">
        <f t="shared" si="1025"/>
        <v>0</v>
      </c>
      <c r="AK2666" s="218"/>
      <c r="AL2666" s="229">
        <f t="shared" si="1026"/>
        <v>0</v>
      </c>
      <c r="AM2666" s="204"/>
      <c r="AN2666" s="230">
        <v>1</v>
      </c>
      <c r="AO2666" s="231">
        <f t="shared" si="1033"/>
        <v>7</v>
      </c>
      <c r="AP2666" s="232">
        <v>0.05</v>
      </c>
      <c r="AQ2666" s="233" t="s">
        <v>41</v>
      </c>
      <c r="AR2666" s="234">
        <f t="shared" si="1034"/>
        <v>0.35000000000000003</v>
      </c>
      <c r="AS2666" s="235"/>
      <c r="AT2666" s="236"/>
      <c r="AU2666" s="237"/>
      <c r="AV2666" s="238">
        <v>51</v>
      </c>
      <c r="AW2666" s="239">
        <f>'[1]Nastavení cen'!$H$17</f>
        <v>390</v>
      </c>
      <c r="AX2666" s="240">
        <v>1000</v>
      </c>
    </row>
    <row r="2667" spans="1:50" ht="17.25" hidden="1" customHeight="1" x14ac:dyDescent="0.3">
      <c r="A2667" s="213"/>
      <c r="B2667" s="214"/>
      <c r="C2667" s="215"/>
      <c r="D2667" s="186"/>
      <c r="E2667" s="184"/>
      <c r="F2667" s="185"/>
      <c r="G2667" s="186"/>
      <c r="H2667" s="186"/>
      <c r="I2667" s="187"/>
      <c r="J2667" s="188"/>
      <c r="K2667" s="216"/>
      <c r="L2667" s="186"/>
      <c r="M2667" s="186"/>
      <c r="N2667" s="187"/>
      <c r="O2667" s="191"/>
      <c r="P2667" s="492" t="s">
        <v>2550</v>
      </c>
      <c r="Q2667" s="218"/>
      <c r="R2667" s="219">
        <f t="shared" si="1020"/>
        <v>0</v>
      </c>
      <c r="S2667" s="219">
        <f t="shared" si="1021"/>
        <v>7</v>
      </c>
      <c r="T2667" s="195"/>
      <c r="U2667" s="196">
        <v>4</v>
      </c>
      <c r="V2667" s="89">
        <f t="shared" si="987"/>
        <v>0</v>
      </c>
      <c r="W2667" s="220" t="s">
        <v>2830</v>
      </c>
      <c r="X2667" s="221" t="s">
        <v>2839</v>
      </c>
      <c r="Y2667" s="222" t="s">
        <v>43</v>
      </c>
      <c r="Z2667" s="199"/>
      <c r="AA2667" s="218"/>
      <c r="AB2667" s="223">
        <v>0</v>
      </c>
      <c r="AC2667" s="224" t="s">
        <v>40</v>
      </c>
      <c r="AD2667" s="225">
        <f t="shared" si="1022"/>
        <v>332</v>
      </c>
      <c r="AE2667" s="226">
        <f>CEILING(AD2667+AD2667*'[1]Nastavení cen'!$J$17,1)</f>
        <v>485</v>
      </c>
      <c r="AF2667" s="226">
        <f t="shared" si="1023"/>
        <v>0</v>
      </c>
      <c r="AG2667" s="495"/>
      <c r="AH2667" s="496"/>
      <c r="AI2667" s="496"/>
      <c r="AJ2667" s="228">
        <f t="shared" si="1025"/>
        <v>485</v>
      </c>
      <c r="AK2667" s="218"/>
      <c r="AL2667" s="229">
        <f t="shared" si="1026"/>
        <v>0</v>
      </c>
      <c r="AM2667" s="204"/>
      <c r="AN2667" s="230" t="s">
        <v>41</v>
      </c>
      <c r="AO2667" s="231" t="s">
        <v>41</v>
      </c>
      <c r="AP2667" s="245" t="s">
        <v>41</v>
      </c>
      <c r="AQ2667" s="233" t="s">
        <v>41</v>
      </c>
      <c r="AR2667" s="234" t="s">
        <v>41</v>
      </c>
      <c r="AS2667" s="235"/>
      <c r="AT2667" s="236"/>
      <c r="AU2667" s="237"/>
      <c r="AV2667" s="238">
        <v>51</v>
      </c>
      <c r="AW2667" s="239">
        <f>'[1]Nastavení cen'!$H$17</f>
        <v>390</v>
      </c>
      <c r="AX2667" s="240"/>
    </row>
    <row r="2668" spans="1:50" ht="17.25" hidden="1" customHeight="1" x14ac:dyDescent="0.3">
      <c r="A2668" s="213"/>
      <c r="B2668" s="214"/>
      <c r="C2668" s="215"/>
      <c r="D2668" s="186"/>
      <c r="E2668" s="184"/>
      <c r="F2668" s="185"/>
      <c r="G2668" s="186"/>
      <c r="H2668" s="186"/>
      <c r="I2668" s="187"/>
      <c r="J2668" s="188"/>
      <c r="K2668" s="216"/>
      <c r="L2668" s="186"/>
      <c r="M2668" s="186"/>
      <c r="N2668" s="187"/>
      <c r="O2668" s="191"/>
      <c r="P2668" s="492" t="s">
        <v>2550</v>
      </c>
      <c r="Q2668" s="218"/>
      <c r="R2668" s="219">
        <f t="shared" si="1020"/>
        <v>0</v>
      </c>
      <c r="S2668" s="219">
        <f t="shared" si="1021"/>
        <v>7</v>
      </c>
      <c r="T2668" s="195"/>
      <c r="U2668" s="196">
        <v>5</v>
      </c>
      <c r="V2668" s="89">
        <f t="shared" si="987"/>
        <v>0</v>
      </c>
      <c r="W2668" s="220" t="s">
        <v>2830</v>
      </c>
      <c r="X2668" s="221" t="s">
        <v>2841</v>
      </c>
      <c r="Y2668" s="222" t="s">
        <v>2842</v>
      </c>
      <c r="Z2668" s="199"/>
      <c r="AA2668" s="218"/>
      <c r="AB2668" s="223">
        <v>0</v>
      </c>
      <c r="AC2668" s="224" t="s">
        <v>40</v>
      </c>
      <c r="AD2668" s="225">
        <f t="shared" si="1022"/>
        <v>163</v>
      </c>
      <c r="AE2668" s="226">
        <f>CEILING(AD2668+AD2668*'[1]Nastavení cen'!$J$17,1)</f>
        <v>238</v>
      </c>
      <c r="AF2668" s="226">
        <f t="shared" si="1023"/>
        <v>0</v>
      </c>
      <c r="AG2668" s="227">
        <f>CEILING(AX2668+(AX2668*'[1]Nastavení cen'!$G$17),1)</f>
        <v>150</v>
      </c>
      <c r="AH2668" s="227">
        <f>CEILING(AG2668*'[1]Nastavení cen'!$K$17,1)+AG2668</f>
        <v>195</v>
      </c>
      <c r="AI2668" s="227">
        <f>(AB2668*AH2668)</f>
        <v>0</v>
      </c>
      <c r="AJ2668" s="228">
        <f t="shared" si="1025"/>
        <v>433</v>
      </c>
      <c r="AK2668" s="218"/>
      <c r="AL2668" s="229">
        <f t="shared" si="1026"/>
        <v>0</v>
      </c>
      <c r="AM2668" s="204"/>
      <c r="AN2668" s="230">
        <v>0.2</v>
      </c>
      <c r="AO2668" s="231">
        <f>AB2668*AN2668</f>
        <v>0</v>
      </c>
      <c r="AP2668" s="232">
        <v>0.05</v>
      </c>
      <c r="AQ2668" s="233" t="s">
        <v>41</v>
      </c>
      <c r="AR2668" s="234">
        <f>AO2668*AP2668</f>
        <v>0</v>
      </c>
      <c r="AS2668" s="235"/>
      <c r="AT2668" s="236"/>
      <c r="AU2668" s="237"/>
      <c r="AV2668" s="238">
        <v>25</v>
      </c>
      <c r="AW2668" s="239">
        <f>'[1]Nastavení cen'!$H$17</f>
        <v>390</v>
      </c>
      <c r="AX2668" s="240">
        <v>150</v>
      </c>
    </row>
    <row r="2669" spans="1:50" ht="17.25" hidden="1" customHeight="1" x14ac:dyDescent="0.3">
      <c r="A2669" s="213"/>
      <c r="B2669" s="214"/>
      <c r="C2669" s="215"/>
      <c r="D2669" s="186"/>
      <c r="E2669" s="184"/>
      <c r="F2669" s="185"/>
      <c r="G2669" s="186"/>
      <c r="H2669" s="186"/>
      <c r="I2669" s="187"/>
      <c r="J2669" s="188"/>
      <c r="K2669" s="216"/>
      <c r="L2669" s="186"/>
      <c r="M2669" s="186"/>
      <c r="N2669" s="187"/>
      <c r="O2669" s="191"/>
      <c r="P2669" s="492" t="s">
        <v>2550</v>
      </c>
      <c r="Q2669" s="218"/>
      <c r="R2669" s="219">
        <f t="shared" si="1020"/>
        <v>0</v>
      </c>
      <c r="S2669" s="219">
        <f t="shared" si="1021"/>
        <v>7</v>
      </c>
      <c r="T2669" s="195"/>
      <c r="U2669" s="196">
        <v>4</v>
      </c>
      <c r="V2669" s="89">
        <f t="shared" si="987"/>
        <v>0</v>
      </c>
      <c r="W2669" s="220" t="s">
        <v>2830</v>
      </c>
      <c r="X2669" s="221" t="s">
        <v>2841</v>
      </c>
      <c r="Y2669" s="222" t="s">
        <v>43</v>
      </c>
      <c r="Z2669" s="199"/>
      <c r="AA2669" s="218"/>
      <c r="AB2669" s="223">
        <v>0</v>
      </c>
      <c r="AC2669" s="224" t="s">
        <v>40</v>
      </c>
      <c r="AD2669" s="225">
        <f t="shared" si="1022"/>
        <v>163</v>
      </c>
      <c r="AE2669" s="226">
        <f>CEILING(AD2669+AD2669*'[1]Nastavení cen'!$J$17,1)</f>
        <v>238</v>
      </c>
      <c r="AF2669" s="226">
        <f t="shared" si="1023"/>
        <v>0</v>
      </c>
      <c r="AG2669" s="241"/>
      <c r="AH2669" s="242"/>
      <c r="AI2669" s="242"/>
      <c r="AJ2669" s="228">
        <f t="shared" si="1025"/>
        <v>238</v>
      </c>
      <c r="AK2669" s="218"/>
      <c r="AL2669" s="229">
        <f t="shared" si="1026"/>
        <v>0</v>
      </c>
      <c r="AM2669" s="204"/>
      <c r="AN2669" s="230" t="s">
        <v>41</v>
      </c>
      <c r="AO2669" s="231" t="s">
        <v>41</v>
      </c>
      <c r="AP2669" s="245" t="s">
        <v>41</v>
      </c>
      <c r="AQ2669" s="233" t="s">
        <v>41</v>
      </c>
      <c r="AR2669" s="234" t="s">
        <v>41</v>
      </c>
      <c r="AS2669" s="235"/>
      <c r="AT2669" s="236"/>
      <c r="AU2669" s="237"/>
      <c r="AV2669" s="238">
        <v>25</v>
      </c>
      <c r="AW2669" s="239">
        <f>'[1]Nastavení cen'!$H$17</f>
        <v>390</v>
      </c>
      <c r="AX2669" s="240"/>
    </row>
    <row r="2670" spans="1:50" ht="17.25" hidden="1" customHeight="1" x14ac:dyDescent="0.3">
      <c r="A2670" s="213"/>
      <c r="B2670" s="214"/>
      <c r="C2670" s="215"/>
      <c r="D2670" s="186"/>
      <c r="E2670" s="184"/>
      <c r="F2670" s="185"/>
      <c r="G2670" s="186"/>
      <c r="H2670" s="186"/>
      <c r="I2670" s="187"/>
      <c r="J2670" s="188"/>
      <c r="K2670" s="216"/>
      <c r="L2670" s="186"/>
      <c r="M2670" s="186"/>
      <c r="N2670" s="187"/>
      <c r="O2670" s="191"/>
      <c r="P2670" s="492" t="s">
        <v>2550</v>
      </c>
      <c r="Q2670" s="218"/>
      <c r="R2670" s="219">
        <f t="shared" si="1020"/>
        <v>0</v>
      </c>
      <c r="S2670" s="219">
        <f t="shared" si="1021"/>
        <v>7</v>
      </c>
      <c r="T2670" s="195"/>
      <c r="U2670" s="196">
        <v>5</v>
      </c>
      <c r="V2670" s="89">
        <f t="shared" si="987"/>
        <v>0</v>
      </c>
      <c r="W2670" s="220" t="s">
        <v>2830</v>
      </c>
      <c r="X2670" s="221" t="s">
        <v>2843</v>
      </c>
      <c r="Y2670" s="222" t="s">
        <v>2842</v>
      </c>
      <c r="Z2670" s="199"/>
      <c r="AA2670" s="218"/>
      <c r="AB2670" s="223">
        <v>0</v>
      </c>
      <c r="AC2670" s="224" t="s">
        <v>40</v>
      </c>
      <c r="AD2670" s="225">
        <f t="shared" si="1022"/>
        <v>228</v>
      </c>
      <c r="AE2670" s="226">
        <f>CEILING(AD2670+AD2670*'[1]Nastavení cen'!$J$17,1)</f>
        <v>333</v>
      </c>
      <c r="AF2670" s="226">
        <f t="shared" si="1023"/>
        <v>0</v>
      </c>
      <c r="AG2670" s="227">
        <f>CEILING(AX2670+(AX2670*'[1]Nastavení cen'!$G$17),1)</f>
        <v>150</v>
      </c>
      <c r="AH2670" s="227">
        <f>CEILING(AG2670*'[1]Nastavení cen'!$K$17,1)+AG2670</f>
        <v>195</v>
      </c>
      <c r="AI2670" s="227">
        <f>(AB2670*AH2670)</f>
        <v>0</v>
      </c>
      <c r="AJ2670" s="228">
        <f t="shared" si="1025"/>
        <v>528</v>
      </c>
      <c r="AK2670" s="218"/>
      <c r="AL2670" s="229">
        <f t="shared" si="1026"/>
        <v>0</v>
      </c>
      <c r="AM2670" s="204"/>
      <c r="AN2670" s="230">
        <v>0.2</v>
      </c>
      <c r="AO2670" s="231">
        <f>AB2670*AN2670</f>
        <v>0</v>
      </c>
      <c r="AP2670" s="232">
        <v>0.05</v>
      </c>
      <c r="AQ2670" s="233" t="s">
        <v>41</v>
      </c>
      <c r="AR2670" s="234">
        <f>AO2670*AP2670</f>
        <v>0</v>
      </c>
      <c r="AS2670" s="235"/>
      <c r="AT2670" s="236"/>
      <c r="AU2670" s="237"/>
      <c r="AV2670" s="238">
        <v>35</v>
      </c>
      <c r="AW2670" s="239">
        <f>'[1]Nastavení cen'!$H$17</f>
        <v>390</v>
      </c>
      <c r="AX2670" s="240">
        <v>150</v>
      </c>
    </row>
    <row r="2671" spans="1:50" ht="17.25" hidden="1" customHeight="1" x14ac:dyDescent="0.3">
      <c r="A2671" s="213"/>
      <c r="B2671" s="214"/>
      <c r="C2671" s="215"/>
      <c r="D2671" s="186"/>
      <c r="E2671" s="184"/>
      <c r="F2671" s="185"/>
      <c r="G2671" s="186"/>
      <c r="H2671" s="186"/>
      <c r="I2671" s="187"/>
      <c r="J2671" s="188"/>
      <c r="K2671" s="216"/>
      <c r="L2671" s="186"/>
      <c r="M2671" s="186"/>
      <c r="N2671" s="187"/>
      <c r="O2671" s="191"/>
      <c r="P2671" s="492" t="s">
        <v>2550</v>
      </c>
      <c r="Q2671" s="218"/>
      <c r="R2671" s="219">
        <f t="shared" si="1020"/>
        <v>0</v>
      </c>
      <c r="S2671" s="219">
        <f t="shared" si="1021"/>
        <v>7</v>
      </c>
      <c r="T2671" s="195"/>
      <c r="U2671" s="196">
        <v>4</v>
      </c>
      <c r="V2671" s="89">
        <f t="shared" si="987"/>
        <v>0</v>
      </c>
      <c r="W2671" s="220" t="s">
        <v>2830</v>
      </c>
      <c r="X2671" s="221" t="s">
        <v>2843</v>
      </c>
      <c r="Y2671" s="222" t="s">
        <v>43</v>
      </c>
      <c r="Z2671" s="199"/>
      <c r="AA2671" s="218"/>
      <c r="AB2671" s="223">
        <v>0</v>
      </c>
      <c r="AC2671" s="224" t="s">
        <v>40</v>
      </c>
      <c r="AD2671" s="225">
        <f t="shared" si="1022"/>
        <v>228</v>
      </c>
      <c r="AE2671" s="226">
        <f>CEILING(AD2671+AD2671*'[1]Nastavení cen'!$J$17,1)</f>
        <v>333</v>
      </c>
      <c r="AF2671" s="226">
        <f t="shared" si="1023"/>
        <v>0</v>
      </c>
      <c r="AG2671" s="227"/>
      <c r="AH2671" s="227"/>
      <c r="AI2671" s="227"/>
      <c r="AJ2671" s="228">
        <f t="shared" si="1025"/>
        <v>333</v>
      </c>
      <c r="AK2671" s="218"/>
      <c r="AL2671" s="229">
        <f t="shared" si="1026"/>
        <v>0</v>
      </c>
      <c r="AM2671" s="204"/>
      <c r="AN2671" s="230" t="s">
        <v>41</v>
      </c>
      <c r="AO2671" s="231" t="s">
        <v>41</v>
      </c>
      <c r="AP2671" s="245" t="s">
        <v>41</v>
      </c>
      <c r="AQ2671" s="233" t="s">
        <v>41</v>
      </c>
      <c r="AR2671" s="234" t="s">
        <v>41</v>
      </c>
      <c r="AS2671" s="235"/>
      <c r="AT2671" s="236"/>
      <c r="AU2671" s="237"/>
      <c r="AV2671" s="238">
        <v>35</v>
      </c>
      <c r="AW2671" s="239">
        <f>'[1]Nastavení cen'!$H$17</f>
        <v>390</v>
      </c>
      <c r="AX2671" s="240"/>
    </row>
    <row r="2672" spans="1:50" ht="25.05" customHeight="1" x14ac:dyDescent="0.3">
      <c r="A2672" s="213"/>
      <c r="B2672" s="214"/>
      <c r="C2672" s="215"/>
      <c r="D2672" s="186"/>
      <c r="E2672" s="184"/>
      <c r="F2672" s="185"/>
      <c r="G2672" s="186"/>
      <c r="H2672" s="186"/>
      <c r="I2672" s="187"/>
      <c r="J2672" s="188"/>
      <c r="K2672" s="216"/>
      <c r="L2672" s="186"/>
      <c r="M2672" s="186"/>
      <c r="N2672" s="187"/>
      <c r="O2672" s="191"/>
      <c r="P2672" s="492" t="s">
        <v>2550</v>
      </c>
      <c r="Q2672" s="218"/>
      <c r="R2672" s="219">
        <f t="shared" si="1020"/>
        <v>0</v>
      </c>
      <c r="S2672" s="219">
        <f t="shared" si="1021"/>
        <v>7</v>
      </c>
      <c r="T2672" s="195">
        <v>76</v>
      </c>
      <c r="U2672" s="196">
        <v>5</v>
      </c>
      <c r="V2672" s="89">
        <f t="shared" si="987"/>
        <v>0</v>
      </c>
      <c r="W2672" s="220" t="s">
        <v>2830</v>
      </c>
      <c r="X2672" s="221" t="s">
        <v>2844</v>
      </c>
      <c r="Y2672" s="222" t="s">
        <v>2845</v>
      </c>
      <c r="Z2672" s="199"/>
      <c r="AA2672" s="218"/>
      <c r="AB2672" s="223">
        <v>2</v>
      </c>
      <c r="AC2672" s="224" t="s">
        <v>146</v>
      </c>
      <c r="AD2672" s="225">
        <f t="shared" si="1022"/>
        <v>234</v>
      </c>
      <c r="AE2672" s="226"/>
      <c r="AF2672" s="226">
        <f t="shared" si="1023"/>
        <v>0</v>
      </c>
      <c r="AG2672" s="227">
        <f>CEILING(AX2672+(AX2672*'[1]Nastavení cen'!$G$17),1)</f>
        <v>300</v>
      </c>
      <c r="AH2672" s="227"/>
      <c r="AI2672" s="227">
        <f>(AB2672*AH2672)</f>
        <v>0</v>
      </c>
      <c r="AJ2672" s="228">
        <f t="shared" si="1025"/>
        <v>0</v>
      </c>
      <c r="AK2672" s="218"/>
      <c r="AL2672" s="229">
        <f t="shared" si="1026"/>
        <v>0</v>
      </c>
      <c r="AM2672" s="204"/>
      <c r="AN2672" s="230">
        <v>0.2</v>
      </c>
      <c r="AO2672" s="231">
        <f>AB2672*AN2672</f>
        <v>0.4</v>
      </c>
      <c r="AP2672" s="232">
        <v>0.05</v>
      </c>
      <c r="AQ2672" s="233" t="s">
        <v>41</v>
      </c>
      <c r="AR2672" s="234">
        <f>AO2672*AP2672</f>
        <v>2.0000000000000004E-2</v>
      </c>
      <c r="AS2672" s="235"/>
      <c r="AT2672" s="236"/>
      <c r="AU2672" s="237"/>
      <c r="AV2672" s="238">
        <v>36</v>
      </c>
      <c r="AW2672" s="239">
        <f>'[1]Nastavení cen'!$H$17</f>
        <v>390</v>
      </c>
      <c r="AX2672" s="240">
        <v>300</v>
      </c>
    </row>
    <row r="2673" spans="1:50" ht="17.25" hidden="1" customHeight="1" x14ac:dyDescent="0.3">
      <c r="A2673" s="213"/>
      <c r="B2673" s="214"/>
      <c r="C2673" s="215"/>
      <c r="D2673" s="186"/>
      <c r="E2673" s="184"/>
      <c r="F2673" s="185"/>
      <c r="G2673" s="186"/>
      <c r="H2673" s="186"/>
      <c r="I2673" s="187"/>
      <c r="J2673" s="188"/>
      <c r="K2673" s="216"/>
      <c r="L2673" s="186"/>
      <c r="M2673" s="186"/>
      <c r="N2673" s="187"/>
      <c r="O2673" s="191"/>
      <c r="P2673" s="492" t="s">
        <v>2550</v>
      </c>
      <c r="Q2673" s="218"/>
      <c r="R2673" s="219">
        <f t="shared" si="1020"/>
        <v>0</v>
      </c>
      <c r="S2673" s="219">
        <f t="shared" si="1021"/>
        <v>7</v>
      </c>
      <c r="T2673" s="195"/>
      <c r="U2673" s="196">
        <v>4</v>
      </c>
      <c r="V2673" s="89">
        <f t="shared" si="987"/>
        <v>0</v>
      </c>
      <c r="W2673" s="220" t="s">
        <v>2830</v>
      </c>
      <c r="X2673" s="221" t="s">
        <v>2844</v>
      </c>
      <c r="Y2673" s="222" t="s">
        <v>43</v>
      </c>
      <c r="Z2673" s="199"/>
      <c r="AA2673" s="218"/>
      <c r="AB2673" s="223">
        <v>0</v>
      </c>
      <c r="AC2673" s="224" t="s">
        <v>146</v>
      </c>
      <c r="AD2673" s="225">
        <f t="shared" si="1022"/>
        <v>234</v>
      </c>
      <c r="AE2673" s="226">
        <f>CEILING(AD2673+AD2673*'[1]Nastavení cen'!$J$17,1)</f>
        <v>342</v>
      </c>
      <c r="AF2673" s="226">
        <f t="shared" si="1023"/>
        <v>0</v>
      </c>
      <c r="AG2673" s="495"/>
      <c r="AH2673" s="496"/>
      <c r="AI2673" s="496"/>
      <c r="AJ2673" s="228">
        <f t="shared" si="1025"/>
        <v>342</v>
      </c>
      <c r="AK2673" s="218"/>
      <c r="AL2673" s="229">
        <f t="shared" si="1026"/>
        <v>0</v>
      </c>
      <c r="AM2673" s="204"/>
      <c r="AN2673" s="230" t="s">
        <v>41</v>
      </c>
      <c r="AO2673" s="231" t="s">
        <v>41</v>
      </c>
      <c r="AP2673" s="245" t="s">
        <v>41</v>
      </c>
      <c r="AQ2673" s="233" t="s">
        <v>41</v>
      </c>
      <c r="AR2673" s="234" t="s">
        <v>41</v>
      </c>
      <c r="AS2673" s="235"/>
      <c r="AT2673" s="236"/>
      <c r="AU2673" s="237"/>
      <c r="AV2673" s="238">
        <v>36</v>
      </c>
      <c r="AW2673" s="239">
        <f>'[1]Nastavení cen'!$H$17</f>
        <v>390</v>
      </c>
      <c r="AX2673" s="240"/>
    </row>
    <row r="2674" spans="1:50" ht="25.05" customHeight="1" x14ac:dyDescent="0.3">
      <c r="A2674" s="213"/>
      <c r="B2674" s="214"/>
      <c r="C2674" s="215"/>
      <c r="D2674" s="186"/>
      <c r="E2674" s="184"/>
      <c r="F2674" s="185"/>
      <c r="G2674" s="186"/>
      <c r="H2674" s="186"/>
      <c r="I2674" s="187"/>
      <c r="J2674" s="188"/>
      <c r="K2674" s="216"/>
      <c r="L2674" s="186"/>
      <c r="M2674" s="186"/>
      <c r="N2674" s="187"/>
      <c r="O2674" s="191"/>
      <c r="P2674" s="492" t="s">
        <v>2550</v>
      </c>
      <c r="Q2674" s="218"/>
      <c r="R2674" s="219">
        <f t="shared" si="1020"/>
        <v>0</v>
      </c>
      <c r="S2674" s="219">
        <f t="shared" si="1021"/>
        <v>7</v>
      </c>
      <c r="T2674" s="195">
        <v>77</v>
      </c>
      <c r="U2674" s="196">
        <v>5</v>
      </c>
      <c r="V2674" s="89">
        <f t="shared" si="987"/>
        <v>0</v>
      </c>
      <c r="W2674" s="220" t="s">
        <v>2830</v>
      </c>
      <c r="X2674" s="221" t="s">
        <v>2846</v>
      </c>
      <c r="Y2674" s="222" t="s">
        <v>2847</v>
      </c>
      <c r="Z2674" s="199"/>
      <c r="AA2674" s="218"/>
      <c r="AB2674" s="223">
        <v>1</v>
      </c>
      <c r="AC2674" s="224" t="s">
        <v>40</v>
      </c>
      <c r="AD2674" s="225">
        <f t="shared" si="1022"/>
        <v>137</v>
      </c>
      <c r="AE2674" s="226"/>
      <c r="AF2674" s="226">
        <f t="shared" si="1023"/>
        <v>0</v>
      </c>
      <c r="AG2674" s="227">
        <f>CEILING(AX2674+(AX2674*'[1]Nastavení cen'!$G$17),1)</f>
        <v>300</v>
      </c>
      <c r="AH2674" s="227"/>
      <c r="AI2674" s="227">
        <f>(AB2674*AH2674)</f>
        <v>0</v>
      </c>
      <c r="AJ2674" s="228">
        <f t="shared" si="1025"/>
        <v>0</v>
      </c>
      <c r="AK2674" s="218"/>
      <c r="AL2674" s="229">
        <f t="shared" si="1026"/>
        <v>0</v>
      </c>
      <c r="AM2674" s="204"/>
      <c r="AN2674" s="230">
        <v>0.5</v>
      </c>
      <c r="AO2674" s="231">
        <f>AB2674*AN2674</f>
        <v>0.5</v>
      </c>
      <c r="AP2674" s="232">
        <v>0.05</v>
      </c>
      <c r="AQ2674" s="233" t="s">
        <v>41</v>
      </c>
      <c r="AR2674" s="234">
        <f>AO2674*AP2674</f>
        <v>2.5000000000000001E-2</v>
      </c>
      <c r="AS2674" s="235"/>
      <c r="AT2674" s="236"/>
      <c r="AU2674" s="237"/>
      <c r="AV2674" s="238">
        <v>21</v>
      </c>
      <c r="AW2674" s="239">
        <f>'[1]Nastavení cen'!$H$17</f>
        <v>390</v>
      </c>
      <c r="AX2674" s="240">
        <v>300</v>
      </c>
    </row>
    <row r="2675" spans="1:50" ht="17.25" hidden="1" customHeight="1" x14ac:dyDescent="0.3">
      <c r="A2675" s="213"/>
      <c r="B2675" s="214"/>
      <c r="C2675" s="215"/>
      <c r="D2675" s="186"/>
      <c r="E2675" s="184"/>
      <c r="F2675" s="185"/>
      <c r="G2675" s="186"/>
      <c r="H2675" s="186"/>
      <c r="I2675" s="187"/>
      <c r="J2675" s="188"/>
      <c r="K2675" s="216"/>
      <c r="L2675" s="186"/>
      <c r="M2675" s="186"/>
      <c r="N2675" s="187"/>
      <c r="O2675" s="191"/>
      <c r="P2675" s="492" t="s">
        <v>2550</v>
      </c>
      <c r="Q2675" s="218"/>
      <c r="R2675" s="219">
        <f t="shared" si="1020"/>
        <v>0</v>
      </c>
      <c r="S2675" s="219">
        <f t="shared" si="1021"/>
        <v>7</v>
      </c>
      <c r="T2675" s="195"/>
      <c r="U2675" s="196">
        <v>4</v>
      </c>
      <c r="V2675" s="89">
        <f t="shared" si="987"/>
        <v>0</v>
      </c>
      <c r="W2675" s="220" t="s">
        <v>2830</v>
      </c>
      <c r="X2675" s="221" t="s">
        <v>2846</v>
      </c>
      <c r="Y2675" s="222" t="s">
        <v>43</v>
      </c>
      <c r="Z2675" s="199"/>
      <c r="AA2675" s="218"/>
      <c r="AB2675" s="223">
        <v>0</v>
      </c>
      <c r="AC2675" s="224" t="s">
        <v>40</v>
      </c>
      <c r="AD2675" s="225">
        <f t="shared" si="1022"/>
        <v>137</v>
      </c>
      <c r="AE2675" s="226">
        <f>CEILING(AD2675+AD2675*'[1]Nastavení cen'!$J$17,1)</f>
        <v>201</v>
      </c>
      <c r="AF2675" s="226">
        <f t="shared" si="1023"/>
        <v>0</v>
      </c>
      <c r="AG2675" s="495"/>
      <c r="AH2675" s="496"/>
      <c r="AI2675" s="496"/>
      <c r="AJ2675" s="228">
        <f t="shared" si="1025"/>
        <v>201</v>
      </c>
      <c r="AK2675" s="218"/>
      <c r="AL2675" s="229">
        <f t="shared" si="1026"/>
        <v>0</v>
      </c>
      <c r="AM2675" s="204"/>
      <c r="AN2675" s="230" t="s">
        <v>41</v>
      </c>
      <c r="AO2675" s="231" t="s">
        <v>41</v>
      </c>
      <c r="AP2675" s="245" t="s">
        <v>41</v>
      </c>
      <c r="AQ2675" s="233" t="s">
        <v>41</v>
      </c>
      <c r="AR2675" s="234" t="s">
        <v>41</v>
      </c>
      <c r="AS2675" s="235"/>
      <c r="AT2675" s="236"/>
      <c r="AU2675" s="237"/>
      <c r="AV2675" s="238">
        <v>21</v>
      </c>
      <c r="AW2675" s="239">
        <f>'[1]Nastavení cen'!$H$17</f>
        <v>390</v>
      </c>
      <c r="AX2675" s="240"/>
    </row>
    <row r="2676" spans="1:50" ht="17.25" hidden="1" customHeight="1" x14ac:dyDescent="0.3">
      <c r="A2676" s="213"/>
      <c r="B2676" s="214"/>
      <c r="C2676" s="215"/>
      <c r="D2676" s="186"/>
      <c r="E2676" s="184"/>
      <c r="F2676" s="185"/>
      <c r="G2676" s="186"/>
      <c r="H2676" s="186"/>
      <c r="I2676" s="187"/>
      <c r="J2676" s="188"/>
      <c r="K2676" s="216"/>
      <c r="L2676" s="186"/>
      <c r="M2676" s="186"/>
      <c r="N2676" s="187"/>
      <c r="O2676" s="191"/>
      <c r="P2676" s="492" t="s">
        <v>2550</v>
      </c>
      <c r="Q2676" s="218"/>
      <c r="R2676" s="219">
        <f t="shared" si="1020"/>
        <v>0</v>
      </c>
      <c r="S2676" s="219">
        <f t="shared" si="1021"/>
        <v>7</v>
      </c>
      <c r="T2676" s="195"/>
      <c r="U2676" s="196">
        <v>5</v>
      </c>
      <c r="V2676" s="89">
        <f t="shared" si="987"/>
        <v>0</v>
      </c>
      <c r="W2676" s="220" t="s">
        <v>2830</v>
      </c>
      <c r="X2676" s="221" t="s">
        <v>2848</v>
      </c>
      <c r="Y2676" s="222" t="s">
        <v>2849</v>
      </c>
      <c r="Z2676" s="199"/>
      <c r="AA2676" s="218"/>
      <c r="AB2676" s="223">
        <v>0</v>
      </c>
      <c r="AC2676" s="224" t="s">
        <v>40</v>
      </c>
      <c r="AD2676" s="225">
        <f t="shared" si="1022"/>
        <v>397</v>
      </c>
      <c r="AE2676" s="226">
        <f>CEILING(AD2676+AD2676*'[1]Nastavení cen'!$J$17,1)</f>
        <v>580</v>
      </c>
      <c r="AF2676" s="226">
        <f t="shared" si="1023"/>
        <v>0</v>
      </c>
      <c r="AG2676" s="227">
        <f>CEILING(AX2676+(AX2676*'[1]Nastavení cen'!$G$17),1)</f>
        <v>300</v>
      </c>
      <c r="AH2676" s="227">
        <f>CEILING(AG2676*'[1]Nastavení cen'!$K$17,1)+AG2676</f>
        <v>390</v>
      </c>
      <c r="AI2676" s="227">
        <f>(AB2676*AH2676)</f>
        <v>0</v>
      </c>
      <c r="AJ2676" s="228">
        <f t="shared" si="1025"/>
        <v>970</v>
      </c>
      <c r="AK2676" s="218"/>
      <c r="AL2676" s="229">
        <f t="shared" si="1026"/>
        <v>0</v>
      </c>
      <c r="AM2676" s="204"/>
      <c r="AN2676" s="230">
        <v>5</v>
      </c>
      <c r="AO2676" s="231">
        <f>AB2676*AN2676</f>
        <v>0</v>
      </c>
      <c r="AP2676" s="232">
        <v>0.05</v>
      </c>
      <c r="AQ2676" s="233" t="s">
        <v>41</v>
      </c>
      <c r="AR2676" s="234">
        <f>AO2676*AP2676</f>
        <v>0</v>
      </c>
      <c r="AS2676" s="235"/>
      <c r="AT2676" s="236"/>
      <c r="AU2676" s="237"/>
      <c r="AV2676" s="238">
        <v>61</v>
      </c>
      <c r="AW2676" s="239">
        <f>'[1]Nastavení cen'!$H$17</f>
        <v>390</v>
      </c>
      <c r="AX2676" s="240">
        <v>300</v>
      </c>
    </row>
    <row r="2677" spans="1:50" ht="17.25" hidden="1" customHeight="1" x14ac:dyDescent="0.3">
      <c r="A2677" s="213"/>
      <c r="B2677" s="214"/>
      <c r="C2677" s="215"/>
      <c r="D2677" s="186"/>
      <c r="E2677" s="184"/>
      <c r="F2677" s="185"/>
      <c r="G2677" s="186"/>
      <c r="H2677" s="186"/>
      <c r="I2677" s="187"/>
      <c r="J2677" s="188"/>
      <c r="K2677" s="216"/>
      <c r="L2677" s="186"/>
      <c r="M2677" s="186"/>
      <c r="N2677" s="187"/>
      <c r="O2677" s="191"/>
      <c r="P2677" s="492" t="s">
        <v>2550</v>
      </c>
      <c r="Q2677" s="218"/>
      <c r="R2677" s="219">
        <f t="shared" si="1020"/>
        <v>0</v>
      </c>
      <c r="S2677" s="219">
        <f t="shared" si="1021"/>
        <v>7</v>
      </c>
      <c r="T2677" s="195"/>
      <c r="U2677" s="196">
        <v>4</v>
      </c>
      <c r="V2677" s="89">
        <f t="shared" si="987"/>
        <v>0</v>
      </c>
      <c r="W2677" s="220" t="s">
        <v>2830</v>
      </c>
      <c r="X2677" s="221" t="s">
        <v>2848</v>
      </c>
      <c r="Y2677" s="222" t="s">
        <v>43</v>
      </c>
      <c r="Z2677" s="199"/>
      <c r="AA2677" s="218"/>
      <c r="AB2677" s="223">
        <v>0</v>
      </c>
      <c r="AC2677" s="224" t="s">
        <v>40</v>
      </c>
      <c r="AD2677" s="225">
        <f t="shared" si="1022"/>
        <v>397</v>
      </c>
      <c r="AE2677" s="226">
        <f>CEILING(AD2677+AD2677*'[1]Nastavení cen'!$J$17,1)</f>
        <v>580</v>
      </c>
      <c r="AF2677" s="226">
        <f t="shared" si="1023"/>
        <v>0</v>
      </c>
      <c r="AG2677" s="241"/>
      <c r="AH2677" s="242"/>
      <c r="AI2677" s="242"/>
      <c r="AJ2677" s="228">
        <f t="shared" si="1025"/>
        <v>580</v>
      </c>
      <c r="AK2677" s="218"/>
      <c r="AL2677" s="229">
        <f t="shared" si="1026"/>
        <v>0</v>
      </c>
      <c r="AM2677" s="204"/>
      <c r="AN2677" s="230" t="s">
        <v>41</v>
      </c>
      <c r="AO2677" s="231" t="s">
        <v>41</v>
      </c>
      <c r="AP2677" s="245" t="s">
        <v>41</v>
      </c>
      <c r="AQ2677" s="233" t="s">
        <v>41</v>
      </c>
      <c r="AR2677" s="234" t="s">
        <v>41</v>
      </c>
      <c r="AS2677" s="235"/>
      <c r="AT2677" s="236"/>
      <c r="AU2677" s="237"/>
      <c r="AV2677" s="238">
        <v>61</v>
      </c>
      <c r="AW2677" s="239">
        <f>'[1]Nastavení cen'!$H$17</f>
        <v>390</v>
      </c>
      <c r="AX2677" s="240"/>
    </row>
    <row r="2678" spans="1:50" ht="17.25" hidden="1" customHeight="1" x14ac:dyDescent="0.3">
      <c r="A2678" s="213"/>
      <c r="B2678" s="214"/>
      <c r="C2678" s="215"/>
      <c r="D2678" s="186"/>
      <c r="E2678" s="184"/>
      <c r="F2678" s="185"/>
      <c r="G2678" s="186"/>
      <c r="H2678" s="186"/>
      <c r="I2678" s="187"/>
      <c r="J2678" s="188"/>
      <c r="K2678" s="216"/>
      <c r="L2678" s="186"/>
      <c r="M2678" s="186"/>
      <c r="N2678" s="187"/>
      <c r="O2678" s="191"/>
      <c r="P2678" s="492" t="s">
        <v>2550</v>
      </c>
      <c r="Q2678" s="218"/>
      <c r="R2678" s="219">
        <f t="shared" si="1020"/>
        <v>0</v>
      </c>
      <c r="S2678" s="219">
        <f t="shared" si="1021"/>
        <v>7</v>
      </c>
      <c r="T2678" s="195"/>
      <c r="U2678" s="196">
        <v>5</v>
      </c>
      <c r="V2678" s="89">
        <f t="shared" si="987"/>
        <v>0</v>
      </c>
      <c r="W2678" s="220" t="s">
        <v>2830</v>
      </c>
      <c r="X2678" s="221" t="s">
        <v>2850</v>
      </c>
      <c r="Y2678" s="222" t="s">
        <v>2851</v>
      </c>
      <c r="Z2678" s="199"/>
      <c r="AA2678" s="218"/>
      <c r="AB2678" s="223">
        <v>0</v>
      </c>
      <c r="AC2678" s="224" t="s">
        <v>40</v>
      </c>
      <c r="AD2678" s="225">
        <f t="shared" si="1022"/>
        <v>390</v>
      </c>
      <c r="AE2678" s="226">
        <f>CEILING(AD2678+AD2678*'[1]Nastavení cen'!$J$17,1)</f>
        <v>570</v>
      </c>
      <c r="AF2678" s="226">
        <f t="shared" si="1023"/>
        <v>0</v>
      </c>
      <c r="AG2678" s="227">
        <f>CEILING(AX2678+(AX2678*'[1]Nastavení cen'!$G$17),1)</f>
        <v>1500</v>
      </c>
      <c r="AH2678" s="227">
        <f>CEILING(AG2678*'[1]Nastavení cen'!$K$17,1)+AG2678</f>
        <v>1950</v>
      </c>
      <c r="AI2678" s="227">
        <f>(AB2678*AH2678)</f>
        <v>0</v>
      </c>
      <c r="AJ2678" s="228">
        <f t="shared" si="1025"/>
        <v>2520</v>
      </c>
      <c r="AK2678" s="218"/>
      <c r="AL2678" s="229">
        <f t="shared" si="1026"/>
        <v>0</v>
      </c>
      <c r="AM2678" s="204"/>
      <c r="AN2678" s="230">
        <v>5</v>
      </c>
      <c r="AO2678" s="231">
        <f>AB2678*AN2678</f>
        <v>0</v>
      </c>
      <c r="AP2678" s="232">
        <v>0.05</v>
      </c>
      <c r="AQ2678" s="233" t="s">
        <v>41</v>
      </c>
      <c r="AR2678" s="234">
        <f>AO2678*AP2678</f>
        <v>0</v>
      </c>
      <c r="AS2678" s="235"/>
      <c r="AT2678" s="236"/>
      <c r="AU2678" s="237"/>
      <c r="AV2678" s="238">
        <v>60</v>
      </c>
      <c r="AW2678" s="239">
        <f>'[1]Nastavení cen'!$H$17</f>
        <v>390</v>
      </c>
      <c r="AX2678" s="240">
        <v>1500</v>
      </c>
    </row>
    <row r="2679" spans="1:50" ht="17.25" hidden="1" customHeight="1" x14ac:dyDescent="0.3">
      <c r="A2679" s="213"/>
      <c r="B2679" s="214"/>
      <c r="C2679" s="215"/>
      <c r="D2679" s="186"/>
      <c r="E2679" s="184"/>
      <c r="F2679" s="185"/>
      <c r="G2679" s="186"/>
      <c r="H2679" s="186"/>
      <c r="I2679" s="187"/>
      <c r="J2679" s="188"/>
      <c r="K2679" s="216"/>
      <c r="L2679" s="186"/>
      <c r="M2679" s="186"/>
      <c r="N2679" s="187"/>
      <c r="O2679" s="191"/>
      <c r="P2679" s="492" t="s">
        <v>2550</v>
      </c>
      <c r="Q2679" s="218"/>
      <c r="R2679" s="219">
        <f t="shared" si="1020"/>
        <v>0</v>
      </c>
      <c r="S2679" s="219">
        <f t="shared" si="1021"/>
        <v>7</v>
      </c>
      <c r="T2679" s="195"/>
      <c r="U2679" s="196">
        <v>4</v>
      </c>
      <c r="V2679" s="89">
        <f t="shared" si="987"/>
        <v>0</v>
      </c>
      <c r="W2679" s="220" t="s">
        <v>2830</v>
      </c>
      <c r="X2679" s="221" t="s">
        <v>2850</v>
      </c>
      <c r="Y2679" s="222" t="s">
        <v>43</v>
      </c>
      <c r="Z2679" s="199"/>
      <c r="AA2679" s="218"/>
      <c r="AB2679" s="223">
        <v>0</v>
      </c>
      <c r="AC2679" s="224" t="s">
        <v>40</v>
      </c>
      <c r="AD2679" s="225">
        <f t="shared" si="1022"/>
        <v>390</v>
      </c>
      <c r="AE2679" s="226">
        <f>CEILING(AD2679+AD2679*'[1]Nastavení cen'!$J$17,1)</f>
        <v>570</v>
      </c>
      <c r="AF2679" s="226">
        <f t="shared" si="1023"/>
        <v>0</v>
      </c>
      <c r="AG2679" s="241"/>
      <c r="AH2679" s="242"/>
      <c r="AI2679" s="242"/>
      <c r="AJ2679" s="228">
        <f t="shared" si="1025"/>
        <v>570</v>
      </c>
      <c r="AK2679" s="218"/>
      <c r="AL2679" s="229">
        <f t="shared" si="1026"/>
        <v>0</v>
      </c>
      <c r="AM2679" s="204"/>
      <c r="AN2679" s="230" t="s">
        <v>41</v>
      </c>
      <c r="AO2679" s="231" t="s">
        <v>41</v>
      </c>
      <c r="AP2679" s="245" t="s">
        <v>41</v>
      </c>
      <c r="AQ2679" s="233" t="s">
        <v>41</v>
      </c>
      <c r="AR2679" s="234" t="s">
        <v>41</v>
      </c>
      <c r="AS2679" s="235"/>
      <c r="AT2679" s="236"/>
      <c r="AU2679" s="237"/>
      <c r="AV2679" s="238">
        <v>60</v>
      </c>
      <c r="AW2679" s="239">
        <f>'[1]Nastavení cen'!$H$17</f>
        <v>390</v>
      </c>
      <c r="AX2679" s="240"/>
    </row>
    <row r="2680" spans="1:50" ht="17.25" hidden="1" customHeight="1" x14ac:dyDescent="0.3">
      <c r="A2680" s="213"/>
      <c r="B2680" s="214"/>
      <c r="C2680" s="215"/>
      <c r="D2680" s="186"/>
      <c r="E2680" s="184"/>
      <c r="F2680" s="185"/>
      <c r="G2680" s="186"/>
      <c r="H2680" s="186"/>
      <c r="I2680" s="187"/>
      <c r="J2680" s="188"/>
      <c r="K2680" s="216"/>
      <c r="L2680" s="186"/>
      <c r="M2680" s="186"/>
      <c r="N2680" s="187"/>
      <c r="O2680" s="191"/>
      <c r="P2680" s="492" t="s">
        <v>2550</v>
      </c>
      <c r="Q2680" s="218"/>
      <c r="R2680" s="219">
        <f t="shared" si="1020"/>
        <v>0</v>
      </c>
      <c r="S2680" s="219">
        <f t="shared" si="1021"/>
        <v>7</v>
      </c>
      <c r="T2680" s="195"/>
      <c r="U2680" s="196">
        <v>5</v>
      </c>
      <c r="V2680" s="89">
        <f t="shared" si="987"/>
        <v>0</v>
      </c>
      <c r="W2680" s="220" t="s">
        <v>2830</v>
      </c>
      <c r="X2680" s="221" t="s">
        <v>2852</v>
      </c>
      <c r="Y2680" s="222" t="s">
        <v>2853</v>
      </c>
      <c r="Z2680" s="199"/>
      <c r="AA2680" s="218"/>
      <c r="AB2680" s="223">
        <v>0</v>
      </c>
      <c r="AC2680" s="224" t="s">
        <v>40</v>
      </c>
      <c r="AD2680" s="225">
        <f t="shared" si="1022"/>
        <v>449</v>
      </c>
      <c r="AE2680" s="226">
        <f>CEILING(AD2680+AD2680*'[1]Nastavení cen'!$J$17,1)</f>
        <v>656</v>
      </c>
      <c r="AF2680" s="226">
        <f t="shared" si="1023"/>
        <v>0</v>
      </c>
      <c r="AG2680" s="227">
        <f>CEILING(AX2680+(AX2680*'[1]Nastavení cen'!$G$17),1)</f>
        <v>1500</v>
      </c>
      <c r="AH2680" s="227">
        <f>CEILING(AG2680*'[1]Nastavení cen'!$K$17,1)+AG2680</f>
        <v>1950</v>
      </c>
      <c r="AI2680" s="227">
        <f>(AB2680*AH2680)</f>
        <v>0</v>
      </c>
      <c r="AJ2680" s="228">
        <f t="shared" si="1025"/>
        <v>2606</v>
      </c>
      <c r="AK2680" s="218"/>
      <c r="AL2680" s="229">
        <f t="shared" si="1026"/>
        <v>0</v>
      </c>
      <c r="AM2680" s="204"/>
      <c r="AN2680" s="230">
        <v>5</v>
      </c>
      <c r="AO2680" s="231">
        <f>AB2680*AN2680</f>
        <v>0</v>
      </c>
      <c r="AP2680" s="232">
        <v>0.05</v>
      </c>
      <c r="AQ2680" s="233" t="s">
        <v>41</v>
      </c>
      <c r="AR2680" s="234">
        <f>AO2680*AP2680</f>
        <v>0</v>
      </c>
      <c r="AS2680" s="235"/>
      <c r="AT2680" s="236"/>
      <c r="AU2680" s="237"/>
      <c r="AV2680" s="238">
        <v>69</v>
      </c>
      <c r="AW2680" s="239">
        <f>'[1]Nastavení cen'!$H$17</f>
        <v>390</v>
      </c>
      <c r="AX2680" s="240">
        <v>1500</v>
      </c>
    </row>
    <row r="2681" spans="1:50" ht="17.25" hidden="1" customHeight="1" x14ac:dyDescent="0.3">
      <c r="A2681" s="213"/>
      <c r="B2681" s="214"/>
      <c r="C2681" s="215"/>
      <c r="D2681" s="186"/>
      <c r="E2681" s="184"/>
      <c r="F2681" s="185"/>
      <c r="G2681" s="186"/>
      <c r="H2681" s="186"/>
      <c r="I2681" s="187"/>
      <c r="J2681" s="188"/>
      <c r="K2681" s="216"/>
      <c r="L2681" s="186"/>
      <c r="M2681" s="186"/>
      <c r="N2681" s="187"/>
      <c r="O2681" s="191"/>
      <c r="P2681" s="492" t="s">
        <v>2550</v>
      </c>
      <c r="Q2681" s="218"/>
      <c r="R2681" s="219">
        <f t="shared" si="1020"/>
        <v>0</v>
      </c>
      <c r="S2681" s="219">
        <f t="shared" si="1021"/>
        <v>7</v>
      </c>
      <c r="T2681" s="195"/>
      <c r="U2681" s="196">
        <v>4</v>
      </c>
      <c r="V2681" s="89">
        <f t="shared" si="987"/>
        <v>0</v>
      </c>
      <c r="W2681" s="220" t="s">
        <v>2830</v>
      </c>
      <c r="X2681" s="221" t="s">
        <v>2852</v>
      </c>
      <c r="Y2681" s="222" t="s">
        <v>43</v>
      </c>
      <c r="Z2681" s="199"/>
      <c r="AA2681" s="218"/>
      <c r="AB2681" s="223">
        <v>0</v>
      </c>
      <c r="AC2681" s="224" t="s">
        <v>40</v>
      </c>
      <c r="AD2681" s="225">
        <f t="shared" si="1022"/>
        <v>449</v>
      </c>
      <c r="AE2681" s="226">
        <f>CEILING(AD2681+AD2681*'[1]Nastavení cen'!$J$17,1)</f>
        <v>656</v>
      </c>
      <c r="AF2681" s="226">
        <f t="shared" si="1023"/>
        <v>0</v>
      </c>
      <c r="AG2681" s="241"/>
      <c r="AH2681" s="242"/>
      <c r="AI2681" s="242"/>
      <c r="AJ2681" s="228">
        <f t="shared" si="1025"/>
        <v>656</v>
      </c>
      <c r="AK2681" s="218"/>
      <c r="AL2681" s="229">
        <f t="shared" si="1026"/>
        <v>0</v>
      </c>
      <c r="AM2681" s="204"/>
      <c r="AN2681" s="230" t="s">
        <v>41</v>
      </c>
      <c r="AO2681" s="231" t="s">
        <v>41</v>
      </c>
      <c r="AP2681" s="245" t="s">
        <v>41</v>
      </c>
      <c r="AQ2681" s="233" t="s">
        <v>41</v>
      </c>
      <c r="AR2681" s="234" t="s">
        <v>41</v>
      </c>
      <c r="AS2681" s="235"/>
      <c r="AT2681" s="236"/>
      <c r="AU2681" s="237"/>
      <c r="AV2681" s="238">
        <v>69</v>
      </c>
      <c r="AW2681" s="239">
        <f>'[1]Nastavení cen'!$H$17</f>
        <v>390</v>
      </c>
      <c r="AX2681" s="240"/>
    </row>
    <row r="2682" spans="1:50" ht="17.25" hidden="1" customHeight="1" x14ac:dyDescent="0.3">
      <c r="A2682" s="213"/>
      <c r="B2682" s="214"/>
      <c r="C2682" s="215"/>
      <c r="D2682" s="186"/>
      <c r="E2682" s="184"/>
      <c r="F2682" s="185"/>
      <c r="G2682" s="186"/>
      <c r="H2682" s="186"/>
      <c r="I2682" s="187"/>
      <c r="J2682" s="188"/>
      <c r="K2682" s="216"/>
      <c r="L2682" s="186"/>
      <c r="M2682" s="186"/>
      <c r="N2682" s="187"/>
      <c r="O2682" s="191"/>
      <c r="P2682" s="492" t="s">
        <v>2550</v>
      </c>
      <c r="Q2682" s="218"/>
      <c r="R2682" s="219">
        <f t="shared" si="1020"/>
        <v>0</v>
      </c>
      <c r="S2682" s="219">
        <f t="shared" si="1021"/>
        <v>7</v>
      </c>
      <c r="T2682" s="195"/>
      <c r="U2682" s="196">
        <v>5</v>
      </c>
      <c r="V2682" s="89">
        <f t="shared" si="987"/>
        <v>0</v>
      </c>
      <c r="W2682" s="220" t="s">
        <v>2854</v>
      </c>
      <c r="X2682" s="221" t="s">
        <v>2855</v>
      </c>
      <c r="Y2682" s="222" t="s">
        <v>2856</v>
      </c>
      <c r="Z2682" s="199"/>
      <c r="AA2682" s="218"/>
      <c r="AB2682" s="223">
        <v>0</v>
      </c>
      <c r="AC2682" s="224" t="s">
        <v>40</v>
      </c>
      <c r="AD2682" s="225">
        <f t="shared" si="1022"/>
        <v>631</v>
      </c>
      <c r="AE2682" s="226">
        <f>CEILING(AD2682+AD2682*'[1]Nastavení cen'!$J$17,1)</f>
        <v>922</v>
      </c>
      <c r="AF2682" s="226">
        <f t="shared" si="1023"/>
        <v>0</v>
      </c>
      <c r="AG2682" s="227">
        <f>CEILING(AX2682+(AX2682*'[1]Nastavení cen'!$G$17),1)</f>
        <v>700</v>
      </c>
      <c r="AH2682" s="227">
        <f>CEILING(AG2682*'[1]Nastavení cen'!$K$17,1)+AG2682</f>
        <v>910</v>
      </c>
      <c r="AI2682" s="227">
        <f>(AB2682*AH2682)</f>
        <v>0</v>
      </c>
      <c r="AJ2682" s="228">
        <f t="shared" si="1025"/>
        <v>1832</v>
      </c>
      <c r="AK2682" s="218"/>
      <c r="AL2682" s="229">
        <f t="shared" si="1026"/>
        <v>0</v>
      </c>
      <c r="AM2682" s="204"/>
      <c r="AN2682" s="230">
        <v>0.5</v>
      </c>
      <c r="AO2682" s="231">
        <f>AB2682*AN2682</f>
        <v>0</v>
      </c>
      <c r="AP2682" s="232">
        <v>0.05</v>
      </c>
      <c r="AQ2682" s="233" t="s">
        <v>41</v>
      </c>
      <c r="AR2682" s="234">
        <f>AO2682*AP2682</f>
        <v>0</v>
      </c>
      <c r="AS2682" s="235"/>
      <c r="AT2682" s="236"/>
      <c r="AU2682" s="237"/>
      <c r="AV2682" s="238">
        <v>97</v>
      </c>
      <c r="AW2682" s="239">
        <f>'[1]Nastavení cen'!$H$17</f>
        <v>390</v>
      </c>
      <c r="AX2682" s="240">
        <v>700</v>
      </c>
    </row>
    <row r="2683" spans="1:50" ht="17.25" hidden="1" customHeight="1" x14ac:dyDescent="0.3">
      <c r="A2683" s="213"/>
      <c r="B2683" s="214"/>
      <c r="C2683" s="215"/>
      <c r="D2683" s="186"/>
      <c r="E2683" s="184"/>
      <c r="F2683" s="185"/>
      <c r="G2683" s="186"/>
      <c r="H2683" s="186"/>
      <c r="I2683" s="187"/>
      <c r="J2683" s="188"/>
      <c r="K2683" s="216"/>
      <c r="L2683" s="186"/>
      <c r="M2683" s="186"/>
      <c r="N2683" s="187"/>
      <c r="O2683" s="191"/>
      <c r="P2683" s="492" t="s">
        <v>2550</v>
      </c>
      <c r="Q2683" s="218"/>
      <c r="R2683" s="219">
        <f t="shared" si="1020"/>
        <v>0</v>
      </c>
      <c r="S2683" s="219">
        <f t="shared" si="1021"/>
        <v>7</v>
      </c>
      <c r="T2683" s="195"/>
      <c r="U2683" s="196">
        <v>4</v>
      </c>
      <c r="V2683" s="89">
        <f t="shared" si="987"/>
        <v>0</v>
      </c>
      <c r="W2683" s="220" t="s">
        <v>2854</v>
      </c>
      <c r="X2683" s="221" t="s">
        <v>2855</v>
      </c>
      <c r="Y2683" s="222" t="s">
        <v>43</v>
      </c>
      <c r="Z2683" s="199"/>
      <c r="AA2683" s="218"/>
      <c r="AB2683" s="223">
        <v>0</v>
      </c>
      <c r="AC2683" s="224" t="s">
        <v>40</v>
      </c>
      <c r="AD2683" s="225">
        <f t="shared" si="1022"/>
        <v>631</v>
      </c>
      <c r="AE2683" s="226">
        <f>CEILING(AD2683+AD2683*'[1]Nastavení cen'!$J$17,1)</f>
        <v>922</v>
      </c>
      <c r="AF2683" s="226">
        <f t="shared" si="1023"/>
        <v>0</v>
      </c>
      <c r="AG2683" s="495"/>
      <c r="AH2683" s="496"/>
      <c r="AI2683" s="496"/>
      <c r="AJ2683" s="228">
        <f t="shared" si="1025"/>
        <v>922</v>
      </c>
      <c r="AK2683" s="218"/>
      <c r="AL2683" s="229">
        <f t="shared" si="1026"/>
        <v>0</v>
      </c>
      <c r="AM2683" s="204"/>
      <c r="AN2683" s="230" t="s">
        <v>41</v>
      </c>
      <c r="AO2683" s="231" t="s">
        <v>41</v>
      </c>
      <c r="AP2683" s="245" t="s">
        <v>41</v>
      </c>
      <c r="AQ2683" s="233" t="s">
        <v>41</v>
      </c>
      <c r="AR2683" s="234" t="s">
        <v>41</v>
      </c>
      <c r="AS2683" s="235"/>
      <c r="AT2683" s="236"/>
      <c r="AU2683" s="237"/>
      <c r="AV2683" s="238">
        <v>97</v>
      </c>
      <c r="AW2683" s="239">
        <f>'[1]Nastavení cen'!$H$17</f>
        <v>390</v>
      </c>
      <c r="AX2683" s="240"/>
    </row>
    <row r="2684" spans="1:50" ht="17.25" hidden="1" customHeight="1" x14ac:dyDescent="0.3">
      <c r="A2684" s="213"/>
      <c r="B2684" s="214"/>
      <c r="C2684" s="215"/>
      <c r="D2684" s="186"/>
      <c r="E2684" s="184"/>
      <c r="F2684" s="185"/>
      <c r="G2684" s="186"/>
      <c r="H2684" s="186"/>
      <c r="I2684" s="187"/>
      <c r="J2684" s="188"/>
      <c r="K2684" s="216"/>
      <c r="L2684" s="186"/>
      <c r="M2684" s="186"/>
      <c r="N2684" s="187"/>
      <c r="O2684" s="191"/>
      <c r="P2684" s="492" t="s">
        <v>2550</v>
      </c>
      <c r="Q2684" s="218"/>
      <c r="R2684" s="219">
        <f t="shared" si="1020"/>
        <v>0</v>
      </c>
      <c r="S2684" s="219">
        <f t="shared" si="1021"/>
        <v>7</v>
      </c>
      <c r="T2684" s="195"/>
      <c r="U2684" s="196">
        <v>5</v>
      </c>
      <c r="V2684" s="89">
        <f t="shared" si="987"/>
        <v>0</v>
      </c>
      <c r="W2684" s="220" t="s">
        <v>2263</v>
      </c>
      <c r="X2684" s="221" t="s">
        <v>2857</v>
      </c>
      <c r="Y2684" s="222" t="s">
        <v>2268</v>
      </c>
      <c r="Z2684" s="199"/>
      <c r="AA2684" s="218"/>
      <c r="AB2684" s="223">
        <v>0</v>
      </c>
      <c r="AC2684" s="224" t="s">
        <v>40</v>
      </c>
      <c r="AD2684" s="225">
        <f t="shared" si="1022"/>
        <v>546</v>
      </c>
      <c r="AE2684" s="226">
        <f>CEILING(AD2684+AD2684*'[1]Nastavení cen'!$J$17,1)</f>
        <v>798</v>
      </c>
      <c r="AF2684" s="226">
        <f t="shared" si="1023"/>
        <v>0</v>
      </c>
      <c r="AG2684" s="227">
        <f>CEILING(AX2684+(AX2684*'[1]Nastavení cen'!$G$17),1)</f>
        <v>1000</v>
      </c>
      <c r="AH2684" s="227">
        <f>CEILING(AG2684*'[1]Nastavení cen'!$K$17,1)+AG2684</f>
        <v>1300</v>
      </c>
      <c r="AI2684" s="227">
        <f>(AB2684*AH2684)</f>
        <v>0</v>
      </c>
      <c r="AJ2684" s="228">
        <f t="shared" si="1025"/>
        <v>2098</v>
      </c>
      <c r="AK2684" s="218"/>
      <c r="AL2684" s="229">
        <f t="shared" si="1026"/>
        <v>0</v>
      </c>
      <c r="AM2684" s="204"/>
      <c r="AN2684" s="230">
        <v>0.3</v>
      </c>
      <c r="AO2684" s="231">
        <f>AB2684*AN2684</f>
        <v>0</v>
      </c>
      <c r="AP2684" s="232">
        <v>0.05</v>
      </c>
      <c r="AQ2684" s="233" t="s">
        <v>41</v>
      </c>
      <c r="AR2684" s="234">
        <f>AO2684*AP2684</f>
        <v>0</v>
      </c>
      <c r="AS2684" s="235"/>
      <c r="AT2684" s="236"/>
      <c r="AU2684" s="237"/>
      <c r="AV2684" s="238">
        <v>84</v>
      </c>
      <c r="AW2684" s="239">
        <f>'[1]Nastavení cen'!$H$17</f>
        <v>390</v>
      </c>
      <c r="AX2684" s="240">
        <v>1000</v>
      </c>
    </row>
    <row r="2685" spans="1:50" ht="17.25" hidden="1" customHeight="1" x14ac:dyDescent="0.3">
      <c r="A2685" s="213"/>
      <c r="B2685" s="214"/>
      <c r="C2685" s="215"/>
      <c r="D2685" s="186"/>
      <c r="E2685" s="184"/>
      <c r="F2685" s="185"/>
      <c r="G2685" s="186"/>
      <c r="H2685" s="186"/>
      <c r="I2685" s="187"/>
      <c r="J2685" s="188"/>
      <c r="K2685" s="216"/>
      <c r="L2685" s="186"/>
      <c r="M2685" s="186"/>
      <c r="N2685" s="187"/>
      <c r="O2685" s="191"/>
      <c r="P2685" s="492" t="s">
        <v>2550</v>
      </c>
      <c r="Q2685" s="218"/>
      <c r="R2685" s="219">
        <f t="shared" si="1020"/>
        <v>0</v>
      </c>
      <c r="S2685" s="219">
        <f t="shared" si="1021"/>
        <v>7</v>
      </c>
      <c r="T2685" s="195"/>
      <c r="U2685" s="196">
        <v>4</v>
      </c>
      <c r="V2685" s="89">
        <f t="shared" si="987"/>
        <v>0</v>
      </c>
      <c r="W2685" s="220" t="s">
        <v>2263</v>
      </c>
      <c r="X2685" s="221" t="s">
        <v>2857</v>
      </c>
      <c r="Y2685" s="222" t="s">
        <v>43</v>
      </c>
      <c r="Z2685" s="199"/>
      <c r="AA2685" s="218"/>
      <c r="AB2685" s="223">
        <v>0</v>
      </c>
      <c r="AC2685" s="224" t="s">
        <v>40</v>
      </c>
      <c r="AD2685" s="225">
        <f t="shared" si="1022"/>
        <v>546</v>
      </c>
      <c r="AE2685" s="226">
        <f>CEILING(AD2685+AD2685*'[1]Nastavení cen'!$J$17,1)</f>
        <v>798</v>
      </c>
      <c r="AF2685" s="226">
        <f t="shared" si="1023"/>
        <v>0</v>
      </c>
      <c r="AG2685" s="495"/>
      <c r="AH2685" s="496"/>
      <c r="AI2685" s="496"/>
      <c r="AJ2685" s="228">
        <f t="shared" si="1025"/>
        <v>798</v>
      </c>
      <c r="AK2685" s="218"/>
      <c r="AL2685" s="229">
        <f t="shared" si="1026"/>
        <v>0</v>
      </c>
      <c r="AM2685" s="204"/>
      <c r="AN2685" s="230" t="s">
        <v>41</v>
      </c>
      <c r="AO2685" s="231" t="s">
        <v>41</v>
      </c>
      <c r="AP2685" s="245" t="s">
        <v>41</v>
      </c>
      <c r="AQ2685" s="233" t="s">
        <v>41</v>
      </c>
      <c r="AR2685" s="234" t="s">
        <v>41</v>
      </c>
      <c r="AS2685" s="235"/>
      <c r="AT2685" s="236"/>
      <c r="AU2685" s="237"/>
      <c r="AV2685" s="238">
        <v>84</v>
      </c>
      <c r="AW2685" s="239">
        <f>'[1]Nastavení cen'!$H$17</f>
        <v>390</v>
      </c>
      <c r="AX2685" s="240"/>
    </row>
    <row r="2686" spans="1:50" ht="17.25" hidden="1" customHeight="1" x14ac:dyDescent="0.3">
      <c r="A2686" s="213"/>
      <c r="B2686" s="214"/>
      <c r="C2686" s="215"/>
      <c r="D2686" s="186"/>
      <c r="E2686" s="184"/>
      <c r="F2686" s="185"/>
      <c r="G2686" s="186"/>
      <c r="H2686" s="186"/>
      <c r="I2686" s="187"/>
      <c r="J2686" s="188"/>
      <c r="K2686" s="216"/>
      <c r="L2686" s="186"/>
      <c r="M2686" s="186"/>
      <c r="N2686" s="187"/>
      <c r="O2686" s="191"/>
      <c r="P2686" s="492" t="s">
        <v>2550</v>
      </c>
      <c r="Q2686" s="218"/>
      <c r="R2686" s="219">
        <f t="shared" si="1020"/>
        <v>0</v>
      </c>
      <c r="S2686" s="219">
        <f t="shared" si="1021"/>
        <v>7</v>
      </c>
      <c r="T2686" s="195"/>
      <c r="U2686" s="196">
        <v>5</v>
      </c>
      <c r="V2686" s="89">
        <f t="shared" si="987"/>
        <v>0</v>
      </c>
      <c r="W2686" s="220" t="s">
        <v>2263</v>
      </c>
      <c r="X2686" s="221" t="s">
        <v>2858</v>
      </c>
      <c r="Y2686" s="222" t="s">
        <v>2859</v>
      </c>
      <c r="Z2686" s="199"/>
      <c r="AA2686" s="218"/>
      <c r="AB2686" s="223">
        <v>0</v>
      </c>
      <c r="AC2686" s="224" t="s">
        <v>40</v>
      </c>
      <c r="AD2686" s="225">
        <f t="shared" si="1022"/>
        <v>247</v>
      </c>
      <c r="AE2686" s="226">
        <f>CEILING(AD2686+AD2686*'[1]Nastavení cen'!$J$17,1)</f>
        <v>361</v>
      </c>
      <c r="AF2686" s="226">
        <f t="shared" si="1023"/>
        <v>0</v>
      </c>
      <c r="AG2686" s="227">
        <f>CEILING(AX2686+(AX2686*'[1]Nastavení cen'!$G$17),1)</f>
        <v>2000</v>
      </c>
      <c r="AH2686" s="227">
        <f>CEILING(AG2686*'[1]Nastavení cen'!$K$17,1)+AG2686</f>
        <v>2600</v>
      </c>
      <c r="AI2686" s="227">
        <f>(AB2686*AH2686)</f>
        <v>0</v>
      </c>
      <c r="AJ2686" s="228">
        <f t="shared" si="1025"/>
        <v>2961</v>
      </c>
      <c r="AK2686" s="218"/>
      <c r="AL2686" s="229">
        <f t="shared" si="1026"/>
        <v>0</v>
      </c>
      <c r="AM2686" s="204"/>
      <c r="AN2686" s="230">
        <v>0.2</v>
      </c>
      <c r="AO2686" s="231">
        <f>AB2686*AN2686</f>
        <v>0</v>
      </c>
      <c r="AP2686" s="232">
        <v>0.05</v>
      </c>
      <c r="AQ2686" s="233" t="s">
        <v>41</v>
      </c>
      <c r="AR2686" s="234">
        <f>AO2686*AP2686</f>
        <v>0</v>
      </c>
      <c r="AS2686" s="235"/>
      <c r="AT2686" s="236"/>
      <c r="AU2686" s="237"/>
      <c r="AV2686" s="238">
        <v>38</v>
      </c>
      <c r="AW2686" s="239">
        <f>'[1]Nastavení cen'!$H$17</f>
        <v>390</v>
      </c>
      <c r="AX2686" s="240">
        <v>2000</v>
      </c>
    </row>
    <row r="2687" spans="1:50" ht="17.25" hidden="1" customHeight="1" x14ac:dyDescent="0.3">
      <c r="A2687" s="213"/>
      <c r="B2687" s="214"/>
      <c r="C2687" s="215"/>
      <c r="D2687" s="186"/>
      <c r="E2687" s="184"/>
      <c r="F2687" s="185"/>
      <c r="G2687" s="186"/>
      <c r="H2687" s="186"/>
      <c r="I2687" s="187"/>
      <c r="J2687" s="188"/>
      <c r="K2687" s="216"/>
      <c r="L2687" s="186"/>
      <c r="M2687" s="186"/>
      <c r="N2687" s="187"/>
      <c r="O2687" s="191"/>
      <c r="P2687" s="492" t="s">
        <v>2550</v>
      </c>
      <c r="Q2687" s="218"/>
      <c r="R2687" s="219">
        <f t="shared" si="1020"/>
        <v>0</v>
      </c>
      <c r="S2687" s="219">
        <f t="shared" si="1021"/>
        <v>7</v>
      </c>
      <c r="T2687" s="195"/>
      <c r="U2687" s="196">
        <v>4</v>
      </c>
      <c r="V2687" s="89">
        <f t="shared" si="987"/>
        <v>0</v>
      </c>
      <c r="W2687" s="220" t="s">
        <v>2263</v>
      </c>
      <c r="X2687" s="221" t="s">
        <v>2858</v>
      </c>
      <c r="Y2687" s="222" t="s">
        <v>43</v>
      </c>
      <c r="Z2687" s="199"/>
      <c r="AA2687" s="218"/>
      <c r="AB2687" s="223">
        <v>0</v>
      </c>
      <c r="AC2687" s="224" t="s">
        <v>40</v>
      </c>
      <c r="AD2687" s="225">
        <f t="shared" si="1022"/>
        <v>247</v>
      </c>
      <c r="AE2687" s="226">
        <f>CEILING(AD2687+AD2687*'[1]Nastavení cen'!$J$17,1)</f>
        <v>361</v>
      </c>
      <c r="AF2687" s="226">
        <f t="shared" si="1023"/>
        <v>0</v>
      </c>
      <c r="AG2687" s="227"/>
      <c r="AH2687" s="227"/>
      <c r="AI2687" s="227"/>
      <c r="AJ2687" s="228">
        <f t="shared" si="1025"/>
        <v>361</v>
      </c>
      <c r="AK2687" s="218"/>
      <c r="AL2687" s="229">
        <f t="shared" si="1026"/>
        <v>0</v>
      </c>
      <c r="AM2687" s="204"/>
      <c r="AN2687" s="230" t="s">
        <v>41</v>
      </c>
      <c r="AO2687" s="231" t="s">
        <v>41</v>
      </c>
      <c r="AP2687" s="245" t="s">
        <v>41</v>
      </c>
      <c r="AQ2687" s="233" t="s">
        <v>41</v>
      </c>
      <c r="AR2687" s="234" t="s">
        <v>41</v>
      </c>
      <c r="AS2687" s="235"/>
      <c r="AT2687" s="236"/>
      <c r="AU2687" s="237"/>
      <c r="AV2687" s="238">
        <v>38</v>
      </c>
      <c r="AW2687" s="239">
        <f>'[1]Nastavení cen'!$H$17</f>
        <v>390</v>
      </c>
      <c r="AX2687" s="240"/>
    </row>
    <row r="2688" spans="1:50" ht="17.25" hidden="1" customHeight="1" x14ac:dyDescent="0.3">
      <c r="A2688" s="213"/>
      <c r="B2688" s="214"/>
      <c r="C2688" s="215"/>
      <c r="D2688" s="186"/>
      <c r="E2688" s="184"/>
      <c r="F2688" s="185"/>
      <c r="G2688" s="186"/>
      <c r="H2688" s="186"/>
      <c r="I2688" s="187"/>
      <c r="J2688" s="188"/>
      <c r="K2688" s="216"/>
      <c r="L2688" s="186"/>
      <c r="M2688" s="186"/>
      <c r="N2688" s="187"/>
      <c r="O2688" s="191"/>
      <c r="P2688" s="492" t="s">
        <v>2550</v>
      </c>
      <c r="Q2688" s="218"/>
      <c r="R2688" s="219">
        <f t="shared" si="1020"/>
        <v>0</v>
      </c>
      <c r="S2688" s="219">
        <f t="shared" si="1021"/>
        <v>7</v>
      </c>
      <c r="T2688" s="195"/>
      <c r="U2688" s="196">
        <v>5</v>
      </c>
      <c r="V2688" s="89">
        <f t="shared" si="987"/>
        <v>0</v>
      </c>
      <c r="W2688" s="220" t="s">
        <v>2263</v>
      </c>
      <c r="X2688" s="221" t="s">
        <v>2860</v>
      </c>
      <c r="Y2688" s="222" t="s">
        <v>2861</v>
      </c>
      <c r="Z2688" s="199"/>
      <c r="AA2688" s="218"/>
      <c r="AB2688" s="223">
        <v>0</v>
      </c>
      <c r="AC2688" s="224" t="s">
        <v>40</v>
      </c>
      <c r="AD2688" s="225">
        <f t="shared" si="1022"/>
        <v>202</v>
      </c>
      <c r="AE2688" s="226">
        <f>CEILING(AD2688+AD2688*'[1]Nastavení cen'!$J$17,1)</f>
        <v>295</v>
      </c>
      <c r="AF2688" s="226">
        <f t="shared" si="1023"/>
        <v>0</v>
      </c>
      <c r="AG2688" s="227">
        <f>CEILING(AX2688+(AX2688*'[1]Nastavení cen'!$G$17),1)</f>
        <v>500</v>
      </c>
      <c r="AH2688" s="227">
        <f>CEILING(AG2688*'[1]Nastavení cen'!$K$17,1)+AG2688</f>
        <v>650</v>
      </c>
      <c r="AI2688" s="227">
        <f>(AB2688*AH2688)</f>
        <v>0</v>
      </c>
      <c r="AJ2688" s="228">
        <f t="shared" si="1025"/>
        <v>945</v>
      </c>
      <c r="AK2688" s="218"/>
      <c r="AL2688" s="229">
        <f t="shared" si="1026"/>
        <v>0</v>
      </c>
      <c r="AM2688" s="204"/>
      <c r="AN2688" s="230">
        <v>0.2</v>
      </c>
      <c r="AO2688" s="231">
        <f>AB2688*AN2688</f>
        <v>0</v>
      </c>
      <c r="AP2688" s="232">
        <v>0.05</v>
      </c>
      <c r="AQ2688" s="233" t="s">
        <v>41</v>
      </c>
      <c r="AR2688" s="234">
        <f>AO2688*AP2688</f>
        <v>0</v>
      </c>
      <c r="AS2688" s="235"/>
      <c r="AT2688" s="236"/>
      <c r="AU2688" s="237"/>
      <c r="AV2688" s="238">
        <v>31</v>
      </c>
      <c r="AW2688" s="239">
        <f>'[1]Nastavení cen'!$H$17</f>
        <v>390</v>
      </c>
      <c r="AX2688" s="240">
        <v>500</v>
      </c>
    </row>
    <row r="2689" spans="1:50" ht="17.25" hidden="1" customHeight="1" x14ac:dyDescent="0.3">
      <c r="A2689" s="213"/>
      <c r="B2689" s="214"/>
      <c r="C2689" s="215"/>
      <c r="D2689" s="186"/>
      <c r="E2689" s="184"/>
      <c r="F2689" s="185"/>
      <c r="G2689" s="186"/>
      <c r="H2689" s="186"/>
      <c r="I2689" s="187"/>
      <c r="J2689" s="188"/>
      <c r="K2689" s="216"/>
      <c r="L2689" s="186"/>
      <c r="M2689" s="186"/>
      <c r="N2689" s="187"/>
      <c r="O2689" s="191"/>
      <c r="P2689" s="492" t="s">
        <v>2550</v>
      </c>
      <c r="Q2689" s="218"/>
      <c r="R2689" s="219">
        <f t="shared" si="1020"/>
        <v>0</v>
      </c>
      <c r="S2689" s="219">
        <f t="shared" si="1021"/>
        <v>7</v>
      </c>
      <c r="T2689" s="195"/>
      <c r="U2689" s="196">
        <v>4</v>
      </c>
      <c r="V2689" s="89">
        <f t="shared" si="987"/>
        <v>0</v>
      </c>
      <c r="W2689" s="220" t="s">
        <v>2263</v>
      </c>
      <c r="X2689" s="221" t="s">
        <v>2860</v>
      </c>
      <c r="Y2689" s="222" t="s">
        <v>43</v>
      </c>
      <c r="Z2689" s="199"/>
      <c r="AA2689" s="218"/>
      <c r="AB2689" s="223">
        <v>0</v>
      </c>
      <c r="AC2689" s="224" t="s">
        <v>40</v>
      </c>
      <c r="AD2689" s="225">
        <f t="shared" si="1022"/>
        <v>202</v>
      </c>
      <c r="AE2689" s="226">
        <f>CEILING(AD2689+AD2689*'[1]Nastavení cen'!$J$17,1)</f>
        <v>295</v>
      </c>
      <c r="AF2689" s="226">
        <f t="shared" si="1023"/>
        <v>0</v>
      </c>
      <c r="AG2689" s="227"/>
      <c r="AH2689" s="227"/>
      <c r="AI2689" s="227"/>
      <c r="AJ2689" s="228">
        <f t="shared" si="1025"/>
        <v>295</v>
      </c>
      <c r="AK2689" s="218"/>
      <c r="AL2689" s="229">
        <f t="shared" si="1026"/>
        <v>0</v>
      </c>
      <c r="AM2689" s="204"/>
      <c r="AN2689" s="230" t="s">
        <v>41</v>
      </c>
      <c r="AO2689" s="231" t="s">
        <v>41</v>
      </c>
      <c r="AP2689" s="245" t="s">
        <v>41</v>
      </c>
      <c r="AQ2689" s="233" t="s">
        <v>41</v>
      </c>
      <c r="AR2689" s="234" t="s">
        <v>41</v>
      </c>
      <c r="AS2689" s="235"/>
      <c r="AT2689" s="236"/>
      <c r="AU2689" s="237"/>
      <c r="AV2689" s="238">
        <v>31</v>
      </c>
      <c r="AW2689" s="239">
        <f>'[1]Nastavení cen'!$H$17</f>
        <v>390</v>
      </c>
      <c r="AX2689" s="240"/>
    </row>
    <row r="2690" spans="1:50" ht="17.25" hidden="1" customHeight="1" x14ac:dyDescent="0.3">
      <c r="A2690" s="213"/>
      <c r="B2690" s="214"/>
      <c r="C2690" s="215"/>
      <c r="D2690" s="186"/>
      <c r="E2690" s="184"/>
      <c r="F2690" s="185"/>
      <c r="G2690" s="186"/>
      <c r="H2690" s="186"/>
      <c r="I2690" s="187"/>
      <c r="J2690" s="188"/>
      <c r="K2690" s="216"/>
      <c r="L2690" s="186"/>
      <c r="M2690" s="186"/>
      <c r="N2690" s="187"/>
      <c r="O2690" s="191"/>
      <c r="P2690" s="492" t="s">
        <v>2550</v>
      </c>
      <c r="Q2690" s="218"/>
      <c r="R2690" s="219">
        <f t="shared" si="1020"/>
        <v>0</v>
      </c>
      <c r="S2690" s="219">
        <f t="shared" si="1021"/>
        <v>7</v>
      </c>
      <c r="T2690" s="195"/>
      <c r="U2690" s="196">
        <v>4</v>
      </c>
      <c r="V2690" s="89">
        <f t="shared" si="987"/>
        <v>0</v>
      </c>
      <c r="W2690" s="220" t="s">
        <v>2520</v>
      </c>
      <c r="X2690" s="221" t="s">
        <v>2862</v>
      </c>
      <c r="Y2690" s="222" t="s">
        <v>43</v>
      </c>
      <c r="Z2690" s="199"/>
      <c r="AA2690" s="218"/>
      <c r="AB2690" s="223">
        <v>0</v>
      </c>
      <c r="AC2690" s="224" t="s">
        <v>40</v>
      </c>
      <c r="AD2690" s="225">
        <f t="shared" si="1022"/>
        <v>384</v>
      </c>
      <c r="AE2690" s="226">
        <f>CEILING(AD2690+AD2690*'[1]Nastavení cen'!$J$17,1)</f>
        <v>561</v>
      </c>
      <c r="AF2690" s="226">
        <f t="shared" si="1023"/>
        <v>0</v>
      </c>
      <c r="AG2690" s="495"/>
      <c r="AH2690" s="496"/>
      <c r="AI2690" s="496"/>
      <c r="AJ2690" s="228">
        <f t="shared" si="1025"/>
        <v>561</v>
      </c>
      <c r="AK2690" s="218"/>
      <c r="AL2690" s="229">
        <f t="shared" si="1026"/>
        <v>0</v>
      </c>
      <c r="AM2690" s="204"/>
      <c r="AN2690" s="230" t="s">
        <v>41</v>
      </c>
      <c r="AO2690" s="231" t="s">
        <v>41</v>
      </c>
      <c r="AP2690" s="245" t="s">
        <v>41</v>
      </c>
      <c r="AQ2690" s="233" t="s">
        <v>41</v>
      </c>
      <c r="AR2690" s="234" t="s">
        <v>41</v>
      </c>
      <c r="AS2690" s="235"/>
      <c r="AT2690" s="236"/>
      <c r="AU2690" s="237"/>
      <c r="AV2690" s="238">
        <v>59</v>
      </c>
      <c r="AW2690" s="239">
        <f>'[1]Nastavení cen'!$H$17</f>
        <v>390</v>
      </c>
      <c r="AX2690" s="240"/>
    </row>
    <row r="2691" spans="1:50" ht="17.25" hidden="1" customHeight="1" x14ac:dyDescent="0.3">
      <c r="A2691" s="213"/>
      <c r="B2691" s="214"/>
      <c r="C2691" s="215"/>
      <c r="D2691" s="186"/>
      <c r="E2691" s="184"/>
      <c r="F2691" s="185"/>
      <c r="G2691" s="186"/>
      <c r="H2691" s="186"/>
      <c r="I2691" s="187"/>
      <c r="J2691" s="188"/>
      <c r="K2691" s="216"/>
      <c r="L2691" s="186"/>
      <c r="M2691" s="186"/>
      <c r="N2691" s="187"/>
      <c r="O2691" s="191"/>
      <c r="P2691" s="492" t="s">
        <v>2550</v>
      </c>
      <c r="Q2691" s="218"/>
      <c r="R2691" s="219">
        <f t="shared" si="1020"/>
        <v>0</v>
      </c>
      <c r="S2691" s="219">
        <f t="shared" si="1021"/>
        <v>7</v>
      </c>
      <c r="T2691" s="195"/>
      <c r="U2691" s="196">
        <v>4</v>
      </c>
      <c r="V2691" s="89">
        <f t="shared" si="987"/>
        <v>0</v>
      </c>
      <c r="W2691" s="220" t="s">
        <v>2520</v>
      </c>
      <c r="X2691" s="221" t="s">
        <v>2863</v>
      </c>
      <c r="Y2691" s="222" t="s">
        <v>43</v>
      </c>
      <c r="Z2691" s="199"/>
      <c r="AA2691" s="218"/>
      <c r="AB2691" s="223">
        <v>0</v>
      </c>
      <c r="AC2691" s="224" t="s">
        <v>40</v>
      </c>
      <c r="AD2691" s="225">
        <f t="shared" si="1022"/>
        <v>384</v>
      </c>
      <c r="AE2691" s="226">
        <f>CEILING(AD2691+AD2691*'[1]Nastavení cen'!$J$17,1)</f>
        <v>561</v>
      </c>
      <c r="AF2691" s="226">
        <f t="shared" si="1023"/>
        <v>0</v>
      </c>
      <c r="AG2691" s="227"/>
      <c r="AH2691" s="227"/>
      <c r="AI2691" s="227"/>
      <c r="AJ2691" s="228">
        <f t="shared" si="1025"/>
        <v>561</v>
      </c>
      <c r="AK2691" s="218"/>
      <c r="AL2691" s="229">
        <f t="shared" si="1026"/>
        <v>0</v>
      </c>
      <c r="AM2691" s="204"/>
      <c r="AN2691" s="230" t="s">
        <v>41</v>
      </c>
      <c r="AO2691" s="231" t="s">
        <v>41</v>
      </c>
      <c r="AP2691" s="245" t="s">
        <v>41</v>
      </c>
      <c r="AQ2691" s="233" t="s">
        <v>41</v>
      </c>
      <c r="AR2691" s="234" t="s">
        <v>41</v>
      </c>
      <c r="AS2691" s="235"/>
      <c r="AT2691" s="236"/>
      <c r="AU2691" s="237"/>
      <c r="AV2691" s="238">
        <v>59</v>
      </c>
      <c r="AW2691" s="239">
        <f>'[1]Nastavení cen'!$H$17</f>
        <v>390</v>
      </c>
      <c r="AX2691" s="240"/>
    </row>
    <row r="2692" spans="1:50" ht="25.05" customHeight="1" x14ac:dyDescent="0.3">
      <c r="A2692" s="213"/>
      <c r="B2692" s="214"/>
      <c r="C2692" s="215"/>
      <c r="D2692" s="186"/>
      <c r="E2692" s="184"/>
      <c r="F2692" s="185"/>
      <c r="G2692" s="186"/>
      <c r="H2692" s="186"/>
      <c r="I2692" s="187"/>
      <c r="J2692" s="188"/>
      <c r="K2692" s="216"/>
      <c r="L2692" s="186"/>
      <c r="M2692" s="186"/>
      <c r="N2692" s="187"/>
      <c r="O2692" s="191"/>
      <c r="P2692" s="492" t="s">
        <v>2550</v>
      </c>
      <c r="Q2692" s="218"/>
      <c r="R2692" s="219">
        <f t="shared" si="1020"/>
        <v>0</v>
      </c>
      <c r="S2692" s="219">
        <f t="shared" si="1021"/>
        <v>7</v>
      </c>
      <c r="T2692" s="195">
        <v>78</v>
      </c>
      <c r="U2692" s="196">
        <v>5</v>
      </c>
      <c r="V2692" s="89">
        <f t="shared" si="987"/>
        <v>0</v>
      </c>
      <c r="W2692" s="220" t="s">
        <v>2520</v>
      </c>
      <c r="X2692" s="221" t="s">
        <v>2864</v>
      </c>
      <c r="Y2692" s="222" t="s">
        <v>2522</v>
      </c>
      <c r="Z2692" s="199"/>
      <c r="AA2692" s="218"/>
      <c r="AB2692" s="223">
        <v>2</v>
      </c>
      <c r="AC2692" s="224" t="s">
        <v>40</v>
      </c>
      <c r="AD2692" s="225">
        <f t="shared" si="1022"/>
        <v>767</v>
      </c>
      <c r="AE2692" s="226"/>
      <c r="AF2692" s="226">
        <f t="shared" si="1023"/>
        <v>0</v>
      </c>
      <c r="AG2692" s="227">
        <f>CEILING(AX2692+(AX2692*'[1]Nastavení cen'!$G$17),1)</f>
        <v>1000</v>
      </c>
      <c r="AH2692" s="227"/>
      <c r="AI2692" s="227">
        <f t="shared" ref="AI2692:AI2695" si="1035">(AB2692*AH2692)</f>
        <v>0</v>
      </c>
      <c r="AJ2692" s="228">
        <f t="shared" si="1025"/>
        <v>0</v>
      </c>
      <c r="AK2692" s="218"/>
      <c r="AL2692" s="229">
        <f t="shared" si="1026"/>
        <v>0</v>
      </c>
      <c r="AM2692" s="204"/>
      <c r="AN2692" s="230">
        <v>1</v>
      </c>
      <c r="AO2692" s="231">
        <f t="shared" ref="AO2692:AO2695" si="1036">AB2692*AN2692</f>
        <v>2</v>
      </c>
      <c r="AP2692" s="232">
        <v>0.05</v>
      </c>
      <c r="AQ2692" s="233" t="s">
        <v>41</v>
      </c>
      <c r="AR2692" s="234">
        <f t="shared" ref="AR2692:AR2695" si="1037">AO2692*AP2692</f>
        <v>0.1</v>
      </c>
      <c r="AS2692" s="235"/>
      <c r="AT2692" s="236"/>
      <c r="AU2692" s="237"/>
      <c r="AV2692" s="238">
        <v>118</v>
      </c>
      <c r="AW2692" s="239">
        <f>'[1]Nastavení cen'!$H$17</f>
        <v>390</v>
      </c>
      <c r="AX2692" s="240">
        <v>1000</v>
      </c>
    </row>
    <row r="2693" spans="1:50" ht="17.25" hidden="1" customHeight="1" x14ac:dyDescent="0.3">
      <c r="A2693" s="213"/>
      <c r="B2693" s="214"/>
      <c r="C2693" s="215"/>
      <c r="D2693" s="186"/>
      <c r="E2693" s="184"/>
      <c r="F2693" s="185"/>
      <c r="G2693" s="186"/>
      <c r="H2693" s="186"/>
      <c r="I2693" s="187"/>
      <c r="J2693" s="188"/>
      <c r="K2693" s="216"/>
      <c r="L2693" s="186"/>
      <c r="M2693" s="186"/>
      <c r="N2693" s="187"/>
      <c r="O2693" s="191"/>
      <c r="P2693" s="492" t="s">
        <v>2550</v>
      </c>
      <c r="Q2693" s="218"/>
      <c r="R2693" s="219">
        <f t="shared" si="1020"/>
        <v>0</v>
      </c>
      <c r="S2693" s="219">
        <f t="shared" si="1021"/>
        <v>7</v>
      </c>
      <c r="T2693" s="195"/>
      <c r="U2693" s="196">
        <v>1</v>
      </c>
      <c r="V2693" s="89">
        <f t="shared" si="987"/>
        <v>0</v>
      </c>
      <c r="W2693" s="220" t="s">
        <v>2865</v>
      </c>
      <c r="X2693" s="221" t="s">
        <v>2866</v>
      </c>
      <c r="Y2693" s="222" t="s">
        <v>2867</v>
      </c>
      <c r="Z2693" s="199"/>
      <c r="AA2693" s="218"/>
      <c r="AB2693" s="223">
        <v>0</v>
      </c>
      <c r="AC2693" s="224" t="s">
        <v>40</v>
      </c>
      <c r="AD2693" s="225">
        <f t="shared" si="1022"/>
        <v>7</v>
      </c>
      <c r="AE2693" s="226">
        <f>CEILING(AD2693+AD2693*'[1]Nastavení cen'!$J$17,1)</f>
        <v>11</v>
      </c>
      <c r="AF2693" s="226">
        <f t="shared" si="1023"/>
        <v>0</v>
      </c>
      <c r="AG2693" s="241">
        <f>CEILING(AX2693+(AX2693*'[1]Nastavení cen'!$G$17),1)</f>
        <v>61</v>
      </c>
      <c r="AH2693" s="242">
        <f>CEILING(AG2693*'[1]Nastavení cen'!$K$17,1)+AG2693</f>
        <v>80</v>
      </c>
      <c r="AI2693" s="242">
        <f t="shared" si="1035"/>
        <v>0</v>
      </c>
      <c r="AJ2693" s="228">
        <f t="shared" si="1025"/>
        <v>91</v>
      </c>
      <c r="AK2693" s="218"/>
      <c r="AL2693" s="229">
        <f t="shared" si="1026"/>
        <v>0</v>
      </c>
      <c r="AM2693" s="204"/>
      <c r="AN2693" s="230">
        <v>0.1</v>
      </c>
      <c r="AO2693" s="231">
        <f t="shared" si="1036"/>
        <v>0</v>
      </c>
      <c r="AP2693" s="232">
        <v>0.05</v>
      </c>
      <c r="AQ2693" s="233" t="s">
        <v>41</v>
      </c>
      <c r="AR2693" s="234">
        <f t="shared" si="1037"/>
        <v>0</v>
      </c>
      <c r="AS2693" s="235"/>
      <c r="AT2693" s="236"/>
      <c r="AU2693" s="237"/>
      <c r="AV2693" s="238" t="s">
        <v>1572</v>
      </c>
      <c r="AW2693" s="239">
        <f>'[1]Nastavení cen'!$H$17</f>
        <v>390</v>
      </c>
      <c r="AX2693" s="240">
        <v>61</v>
      </c>
    </row>
    <row r="2694" spans="1:50" ht="17.25" hidden="1" customHeight="1" x14ac:dyDescent="0.3">
      <c r="A2694" s="213"/>
      <c r="B2694" s="214"/>
      <c r="C2694" s="215"/>
      <c r="D2694" s="186"/>
      <c r="E2694" s="184"/>
      <c r="F2694" s="185"/>
      <c r="G2694" s="186"/>
      <c r="H2694" s="186"/>
      <c r="I2694" s="187"/>
      <c r="J2694" s="188"/>
      <c r="K2694" s="216"/>
      <c r="L2694" s="186"/>
      <c r="M2694" s="186"/>
      <c r="N2694" s="187"/>
      <c r="O2694" s="191"/>
      <c r="P2694" s="492" t="s">
        <v>2550</v>
      </c>
      <c r="Q2694" s="218"/>
      <c r="R2694" s="219">
        <f t="shared" si="1020"/>
        <v>0</v>
      </c>
      <c r="S2694" s="219">
        <f t="shared" si="1021"/>
        <v>7</v>
      </c>
      <c r="T2694" s="195"/>
      <c r="U2694" s="196">
        <v>2</v>
      </c>
      <c r="V2694" s="89">
        <f t="shared" si="987"/>
        <v>0</v>
      </c>
      <c r="W2694" s="220" t="s">
        <v>2865</v>
      </c>
      <c r="X2694" s="221" t="s">
        <v>2868</v>
      </c>
      <c r="Y2694" s="222" t="s">
        <v>2869</v>
      </c>
      <c r="Z2694" s="199"/>
      <c r="AA2694" s="218"/>
      <c r="AB2694" s="223">
        <v>0</v>
      </c>
      <c r="AC2694" s="224" t="s">
        <v>40</v>
      </c>
      <c r="AD2694" s="225">
        <f t="shared" si="1022"/>
        <v>20</v>
      </c>
      <c r="AE2694" s="226">
        <f>CEILING(AD2694+AD2694*'[1]Nastavení cen'!$J$17,1)</f>
        <v>30</v>
      </c>
      <c r="AF2694" s="226">
        <f t="shared" si="1023"/>
        <v>0</v>
      </c>
      <c r="AG2694" s="241">
        <f>CEILING(AX2694+(AX2694*'[1]Nastavení cen'!$G$17),1)</f>
        <v>9</v>
      </c>
      <c r="AH2694" s="242">
        <f>CEILING(AG2694*'[1]Nastavení cen'!$K$17,1)+AG2694</f>
        <v>12</v>
      </c>
      <c r="AI2694" s="242">
        <f t="shared" si="1035"/>
        <v>0</v>
      </c>
      <c r="AJ2694" s="228">
        <f t="shared" si="1025"/>
        <v>42</v>
      </c>
      <c r="AK2694" s="218"/>
      <c r="AL2694" s="229">
        <f t="shared" si="1026"/>
        <v>0</v>
      </c>
      <c r="AM2694" s="204"/>
      <c r="AN2694" s="230">
        <v>0.01</v>
      </c>
      <c r="AO2694" s="231">
        <f t="shared" si="1036"/>
        <v>0</v>
      </c>
      <c r="AP2694" s="232">
        <v>0.05</v>
      </c>
      <c r="AQ2694" s="233" t="s">
        <v>41</v>
      </c>
      <c r="AR2694" s="234">
        <f t="shared" si="1037"/>
        <v>0</v>
      </c>
      <c r="AS2694" s="235"/>
      <c r="AT2694" s="236"/>
      <c r="AU2694" s="237"/>
      <c r="AV2694" s="238">
        <v>3</v>
      </c>
      <c r="AW2694" s="239">
        <f>'[1]Nastavení cen'!$H$17</f>
        <v>390</v>
      </c>
      <c r="AX2694" s="240">
        <v>9</v>
      </c>
    </row>
    <row r="2695" spans="1:50" ht="17.25" hidden="1" customHeight="1" x14ac:dyDescent="0.3">
      <c r="A2695" s="213"/>
      <c r="B2695" s="214"/>
      <c r="C2695" s="215"/>
      <c r="D2695" s="186"/>
      <c r="E2695" s="184"/>
      <c r="F2695" s="185"/>
      <c r="G2695" s="186"/>
      <c r="H2695" s="186"/>
      <c r="I2695" s="187"/>
      <c r="J2695" s="188"/>
      <c r="K2695" s="216"/>
      <c r="L2695" s="186"/>
      <c r="M2695" s="186"/>
      <c r="N2695" s="187"/>
      <c r="O2695" s="191"/>
      <c r="P2695" s="492" t="s">
        <v>2550</v>
      </c>
      <c r="Q2695" s="218"/>
      <c r="R2695" s="219">
        <f t="shared" si="1020"/>
        <v>0</v>
      </c>
      <c r="S2695" s="219">
        <f t="shared" si="1021"/>
        <v>7</v>
      </c>
      <c r="T2695" s="195"/>
      <c r="U2695" s="196">
        <v>3</v>
      </c>
      <c r="V2695" s="89">
        <f t="shared" si="987"/>
        <v>0</v>
      </c>
      <c r="W2695" s="220" t="s">
        <v>2865</v>
      </c>
      <c r="X2695" s="221" t="s">
        <v>2870</v>
      </c>
      <c r="Y2695" s="222" t="s">
        <v>2871</v>
      </c>
      <c r="Z2695" s="199"/>
      <c r="AA2695" s="218"/>
      <c r="AB2695" s="223">
        <v>0</v>
      </c>
      <c r="AC2695" s="224" t="s">
        <v>40</v>
      </c>
      <c r="AD2695" s="225">
        <f t="shared" si="1022"/>
        <v>7</v>
      </c>
      <c r="AE2695" s="226">
        <f>CEILING(AD2695+AD2695*'[1]Nastavení cen'!$J$17,1)</f>
        <v>11</v>
      </c>
      <c r="AF2695" s="226">
        <f t="shared" si="1023"/>
        <v>0</v>
      </c>
      <c r="AG2695" s="241">
        <f>CEILING(AX2695+(AX2695*'[1]Nastavení cen'!$G$17),1)</f>
        <v>4</v>
      </c>
      <c r="AH2695" s="242">
        <f>CEILING(AG2695*'[1]Nastavení cen'!$K$17,1)+AG2695</f>
        <v>6</v>
      </c>
      <c r="AI2695" s="242">
        <f t="shared" si="1035"/>
        <v>0</v>
      </c>
      <c r="AJ2695" s="228">
        <f t="shared" si="1025"/>
        <v>17</v>
      </c>
      <c r="AK2695" s="218"/>
      <c r="AL2695" s="229">
        <f t="shared" si="1026"/>
        <v>0</v>
      </c>
      <c r="AM2695" s="204"/>
      <c r="AN2695" s="230">
        <v>0.01</v>
      </c>
      <c r="AO2695" s="231">
        <f t="shared" si="1036"/>
        <v>0</v>
      </c>
      <c r="AP2695" s="232">
        <v>0.05</v>
      </c>
      <c r="AQ2695" s="233" t="s">
        <v>41</v>
      </c>
      <c r="AR2695" s="234">
        <f t="shared" si="1037"/>
        <v>0</v>
      </c>
      <c r="AS2695" s="235"/>
      <c r="AT2695" s="236"/>
      <c r="AU2695" s="237"/>
      <c r="AV2695" s="238" t="s">
        <v>1572</v>
      </c>
      <c r="AW2695" s="239">
        <f>'[1]Nastavení cen'!$H$17</f>
        <v>390</v>
      </c>
      <c r="AX2695" s="240">
        <v>4</v>
      </c>
    </row>
    <row r="2696" spans="1:50" ht="17.25" hidden="1" customHeight="1" x14ac:dyDescent="0.3">
      <c r="A2696" s="213"/>
      <c r="B2696" s="214"/>
      <c r="C2696" s="215"/>
      <c r="D2696" s="186"/>
      <c r="E2696" s="184"/>
      <c r="F2696" s="185"/>
      <c r="G2696" s="186"/>
      <c r="H2696" s="186"/>
      <c r="I2696" s="187"/>
      <c r="J2696" s="188"/>
      <c r="K2696" s="216"/>
      <c r="L2696" s="186"/>
      <c r="M2696" s="186"/>
      <c r="N2696" s="187"/>
      <c r="O2696" s="191"/>
      <c r="P2696" s="492" t="s">
        <v>2550</v>
      </c>
      <c r="Q2696" s="218"/>
      <c r="R2696" s="219">
        <f t="shared" si="1020"/>
        <v>0</v>
      </c>
      <c r="S2696" s="219">
        <f t="shared" si="1021"/>
        <v>7</v>
      </c>
      <c r="T2696" s="195"/>
      <c r="U2696" s="196">
        <v>4</v>
      </c>
      <c r="V2696" s="89">
        <f t="shared" si="987"/>
        <v>0</v>
      </c>
      <c r="W2696" s="220" t="s">
        <v>2872</v>
      </c>
      <c r="X2696" s="221" t="s">
        <v>2873</v>
      </c>
      <c r="Y2696" s="222" t="s">
        <v>43</v>
      </c>
      <c r="Z2696" s="199"/>
      <c r="AA2696" s="218"/>
      <c r="AB2696" s="223">
        <v>0</v>
      </c>
      <c r="AC2696" s="224" t="s">
        <v>40</v>
      </c>
      <c r="AD2696" s="225">
        <f t="shared" si="1022"/>
        <v>546</v>
      </c>
      <c r="AE2696" s="226">
        <f>CEILING(AD2696+AD2696*'[1]Nastavení cen'!$J$17,1)</f>
        <v>798</v>
      </c>
      <c r="AF2696" s="226">
        <f t="shared" si="1023"/>
        <v>0</v>
      </c>
      <c r="AG2696" s="241"/>
      <c r="AH2696" s="242"/>
      <c r="AI2696" s="242"/>
      <c r="AJ2696" s="228">
        <f t="shared" si="1025"/>
        <v>798</v>
      </c>
      <c r="AK2696" s="218"/>
      <c r="AL2696" s="229">
        <f t="shared" si="1026"/>
        <v>0</v>
      </c>
      <c r="AM2696" s="204"/>
      <c r="AN2696" s="230" t="s">
        <v>41</v>
      </c>
      <c r="AO2696" s="231" t="s">
        <v>41</v>
      </c>
      <c r="AP2696" s="245" t="s">
        <v>41</v>
      </c>
      <c r="AQ2696" s="233" t="s">
        <v>41</v>
      </c>
      <c r="AR2696" s="234" t="s">
        <v>41</v>
      </c>
      <c r="AS2696" s="235"/>
      <c r="AT2696" s="236"/>
      <c r="AU2696" s="237"/>
      <c r="AV2696" s="238">
        <v>84</v>
      </c>
      <c r="AW2696" s="239">
        <f>'[1]Nastavení cen'!$H$17</f>
        <v>390</v>
      </c>
      <c r="AX2696" s="240"/>
    </row>
    <row r="2697" spans="1:50" ht="25.05" customHeight="1" x14ac:dyDescent="0.3">
      <c r="A2697" s="213"/>
      <c r="B2697" s="214"/>
      <c r="C2697" s="215"/>
      <c r="D2697" s="186"/>
      <c r="E2697" s="184"/>
      <c r="F2697" s="185"/>
      <c r="G2697" s="186"/>
      <c r="H2697" s="186"/>
      <c r="I2697" s="187"/>
      <c r="J2697" s="188"/>
      <c r="K2697" s="216"/>
      <c r="L2697" s="186"/>
      <c r="M2697" s="186"/>
      <c r="N2697" s="187"/>
      <c r="O2697" s="191"/>
      <c r="P2697" s="492" t="s">
        <v>2550</v>
      </c>
      <c r="Q2697" s="218"/>
      <c r="R2697" s="219">
        <f t="shared" si="1020"/>
        <v>0</v>
      </c>
      <c r="S2697" s="219">
        <f t="shared" si="1021"/>
        <v>7</v>
      </c>
      <c r="T2697" s="195">
        <v>79</v>
      </c>
      <c r="U2697" s="196">
        <v>4</v>
      </c>
      <c r="V2697" s="89">
        <f t="shared" si="987"/>
        <v>0</v>
      </c>
      <c r="W2697" s="220" t="s">
        <v>2872</v>
      </c>
      <c r="X2697" s="221" t="s">
        <v>2874</v>
      </c>
      <c r="Y2697" s="222" t="s">
        <v>43</v>
      </c>
      <c r="Z2697" s="199"/>
      <c r="AA2697" s="218"/>
      <c r="AB2697" s="223">
        <v>1</v>
      </c>
      <c r="AC2697" s="224" t="s">
        <v>40</v>
      </c>
      <c r="AD2697" s="225">
        <f t="shared" si="1022"/>
        <v>546</v>
      </c>
      <c r="AE2697" s="226"/>
      <c r="AF2697" s="226">
        <f t="shared" si="1023"/>
        <v>0</v>
      </c>
      <c r="AG2697" s="241"/>
      <c r="AH2697" s="242"/>
      <c r="AI2697" s="242"/>
      <c r="AJ2697" s="228">
        <f t="shared" si="1025"/>
        <v>0</v>
      </c>
      <c r="AK2697" s="218"/>
      <c r="AL2697" s="229">
        <f t="shared" si="1026"/>
        <v>0</v>
      </c>
      <c r="AM2697" s="204"/>
      <c r="AN2697" s="230" t="s">
        <v>41</v>
      </c>
      <c r="AO2697" s="231" t="s">
        <v>41</v>
      </c>
      <c r="AP2697" s="245" t="s">
        <v>41</v>
      </c>
      <c r="AQ2697" s="233" t="s">
        <v>41</v>
      </c>
      <c r="AR2697" s="234" t="s">
        <v>41</v>
      </c>
      <c r="AS2697" s="235"/>
      <c r="AT2697" s="236"/>
      <c r="AU2697" s="237"/>
      <c r="AV2697" s="238">
        <v>84</v>
      </c>
      <c r="AW2697" s="239">
        <f>'[1]Nastavení cen'!$H$17</f>
        <v>390</v>
      </c>
      <c r="AX2697" s="240"/>
    </row>
    <row r="2698" spans="1:50" ht="25.05" customHeight="1" x14ac:dyDescent="0.3">
      <c r="A2698" s="213"/>
      <c r="B2698" s="214"/>
      <c r="C2698" s="215"/>
      <c r="D2698" s="186"/>
      <c r="E2698" s="184"/>
      <c r="F2698" s="185"/>
      <c r="G2698" s="186"/>
      <c r="H2698" s="186"/>
      <c r="I2698" s="187"/>
      <c r="J2698" s="188"/>
      <c r="K2698" s="216"/>
      <c r="L2698" s="186"/>
      <c r="M2698" s="186"/>
      <c r="N2698" s="187"/>
      <c r="O2698" s="191"/>
      <c r="P2698" s="492" t="s">
        <v>2550</v>
      </c>
      <c r="Q2698" s="218"/>
      <c r="R2698" s="219">
        <f t="shared" si="1020"/>
        <v>0</v>
      </c>
      <c r="S2698" s="219">
        <f t="shared" si="1021"/>
        <v>7</v>
      </c>
      <c r="T2698" s="195">
        <v>80</v>
      </c>
      <c r="U2698" s="196">
        <v>4</v>
      </c>
      <c r="V2698" s="89">
        <f t="shared" si="987"/>
        <v>0</v>
      </c>
      <c r="W2698" s="220" t="s">
        <v>2872</v>
      </c>
      <c r="X2698" s="221" t="s">
        <v>2875</v>
      </c>
      <c r="Y2698" s="222" t="s">
        <v>43</v>
      </c>
      <c r="Z2698" s="199"/>
      <c r="AA2698" s="218"/>
      <c r="AB2698" s="223">
        <v>1</v>
      </c>
      <c r="AC2698" s="224" t="s">
        <v>40</v>
      </c>
      <c r="AD2698" s="225">
        <f t="shared" si="1022"/>
        <v>546</v>
      </c>
      <c r="AE2698" s="226"/>
      <c r="AF2698" s="226">
        <f t="shared" si="1023"/>
        <v>0</v>
      </c>
      <c r="AG2698" s="241"/>
      <c r="AH2698" s="242"/>
      <c r="AI2698" s="242"/>
      <c r="AJ2698" s="228">
        <f t="shared" si="1025"/>
        <v>0</v>
      </c>
      <c r="AK2698" s="218"/>
      <c r="AL2698" s="229">
        <f t="shared" si="1026"/>
        <v>0</v>
      </c>
      <c r="AM2698" s="204"/>
      <c r="AN2698" s="230" t="s">
        <v>41</v>
      </c>
      <c r="AO2698" s="231" t="s">
        <v>41</v>
      </c>
      <c r="AP2698" s="245" t="s">
        <v>41</v>
      </c>
      <c r="AQ2698" s="233" t="s">
        <v>41</v>
      </c>
      <c r="AR2698" s="234" t="s">
        <v>41</v>
      </c>
      <c r="AS2698" s="235"/>
      <c r="AT2698" s="236"/>
      <c r="AU2698" s="237"/>
      <c r="AV2698" s="238">
        <v>84</v>
      </c>
      <c r="AW2698" s="239">
        <f>'[1]Nastavení cen'!$H$17</f>
        <v>390</v>
      </c>
      <c r="AX2698" s="240"/>
    </row>
    <row r="2699" spans="1:50" ht="17.25" hidden="1" customHeight="1" x14ac:dyDescent="0.3">
      <c r="A2699" s="213"/>
      <c r="B2699" s="214"/>
      <c r="C2699" s="215"/>
      <c r="D2699" s="186"/>
      <c r="E2699" s="184"/>
      <c r="F2699" s="185"/>
      <c r="G2699" s="186"/>
      <c r="H2699" s="186"/>
      <c r="I2699" s="187"/>
      <c r="J2699" s="188"/>
      <c r="K2699" s="216"/>
      <c r="L2699" s="186"/>
      <c r="M2699" s="186"/>
      <c r="N2699" s="187"/>
      <c r="O2699" s="191"/>
      <c r="P2699" s="492" t="s">
        <v>2550</v>
      </c>
      <c r="Q2699" s="218"/>
      <c r="R2699" s="219">
        <f t="shared" si="1020"/>
        <v>0</v>
      </c>
      <c r="S2699" s="219">
        <f t="shared" si="1021"/>
        <v>7</v>
      </c>
      <c r="T2699" s="195"/>
      <c r="U2699" s="196">
        <v>4</v>
      </c>
      <c r="V2699" s="89">
        <f t="shared" si="987"/>
        <v>0</v>
      </c>
      <c r="W2699" s="220" t="s">
        <v>2872</v>
      </c>
      <c r="X2699" s="221" t="s">
        <v>2876</v>
      </c>
      <c r="Y2699" s="222" t="s">
        <v>43</v>
      </c>
      <c r="Z2699" s="199"/>
      <c r="AA2699" s="218"/>
      <c r="AB2699" s="223">
        <v>0</v>
      </c>
      <c r="AC2699" s="224" t="s">
        <v>40</v>
      </c>
      <c r="AD2699" s="225">
        <f t="shared" si="1022"/>
        <v>546</v>
      </c>
      <c r="AE2699" s="226">
        <f>CEILING(AD2699+AD2699*'[1]Nastavení cen'!$J$17,1)</f>
        <v>798</v>
      </c>
      <c r="AF2699" s="226">
        <f t="shared" si="1023"/>
        <v>0</v>
      </c>
      <c r="AG2699" s="241"/>
      <c r="AH2699" s="242"/>
      <c r="AI2699" s="242"/>
      <c r="AJ2699" s="228">
        <f t="shared" si="1025"/>
        <v>798</v>
      </c>
      <c r="AK2699" s="218"/>
      <c r="AL2699" s="229">
        <f t="shared" si="1026"/>
        <v>0</v>
      </c>
      <c r="AM2699" s="204"/>
      <c r="AN2699" s="230" t="s">
        <v>41</v>
      </c>
      <c r="AO2699" s="231" t="s">
        <v>41</v>
      </c>
      <c r="AP2699" s="245" t="s">
        <v>41</v>
      </c>
      <c r="AQ2699" s="233" t="s">
        <v>41</v>
      </c>
      <c r="AR2699" s="234" t="s">
        <v>41</v>
      </c>
      <c r="AS2699" s="235"/>
      <c r="AT2699" s="236"/>
      <c r="AU2699" s="237"/>
      <c r="AV2699" s="238">
        <v>84</v>
      </c>
      <c r="AW2699" s="239">
        <f>'[1]Nastavení cen'!$H$17</f>
        <v>390</v>
      </c>
      <c r="AX2699" s="240"/>
    </row>
    <row r="2700" spans="1:50" ht="17.25" hidden="1" customHeight="1" x14ac:dyDescent="0.3">
      <c r="A2700" s="213"/>
      <c r="B2700" s="214"/>
      <c r="C2700" s="215"/>
      <c r="D2700" s="186"/>
      <c r="E2700" s="184"/>
      <c r="F2700" s="185"/>
      <c r="G2700" s="186"/>
      <c r="H2700" s="186"/>
      <c r="I2700" s="187"/>
      <c r="J2700" s="188"/>
      <c r="K2700" s="216"/>
      <c r="L2700" s="186"/>
      <c r="M2700" s="186"/>
      <c r="N2700" s="187"/>
      <c r="O2700" s="191"/>
      <c r="P2700" s="492" t="s">
        <v>2550</v>
      </c>
      <c r="Q2700" s="218"/>
      <c r="R2700" s="219">
        <f t="shared" si="1020"/>
        <v>0</v>
      </c>
      <c r="S2700" s="219">
        <f t="shared" si="1021"/>
        <v>7</v>
      </c>
      <c r="T2700" s="195"/>
      <c r="U2700" s="196">
        <v>5</v>
      </c>
      <c r="V2700" s="89">
        <f t="shared" si="987"/>
        <v>0</v>
      </c>
      <c r="W2700" s="220" t="s">
        <v>2872</v>
      </c>
      <c r="X2700" s="221" t="s">
        <v>2877</v>
      </c>
      <c r="Y2700" s="222" t="s">
        <v>2878</v>
      </c>
      <c r="Z2700" s="199"/>
      <c r="AA2700" s="218"/>
      <c r="AB2700" s="223">
        <v>0</v>
      </c>
      <c r="AC2700" s="224" t="s">
        <v>40</v>
      </c>
      <c r="AD2700" s="225">
        <f t="shared" si="1022"/>
        <v>891</v>
      </c>
      <c r="AE2700" s="226">
        <f>CEILING(AD2700+AD2700*'[1]Nastavení cen'!$J$17,1)</f>
        <v>1301</v>
      </c>
      <c r="AF2700" s="226">
        <f t="shared" si="1023"/>
        <v>0</v>
      </c>
      <c r="AG2700" s="227">
        <f>CEILING(AX2700+(AX2700*'[1]Nastavení cen'!$G$17),1)</f>
        <v>2500</v>
      </c>
      <c r="AH2700" s="227">
        <f>CEILING(AG2700*'[1]Nastavení cen'!$K$17,1)+AG2700</f>
        <v>3250</v>
      </c>
      <c r="AI2700" s="227">
        <f>(AB2700*AH2700)</f>
        <v>0</v>
      </c>
      <c r="AJ2700" s="228">
        <f t="shared" si="1025"/>
        <v>4551</v>
      </c>
      <c r="AK2700" s="218"/>
      <c r="AL2700" s="229">
        <f t="shared" si="1026"/>
        <v>0</v>
      </c>
      <c r="AM2700" s="204"/>
      <c r="AN2700" s="230">
        <v>10</v>
      </c>
      <c r="AO2700" s="231">
        <f>AB2700*AN2700</f>
        <v>0</v>
      </c>
      <c r="AP2700" s="232">
        <v>0.05</v>
      </c>
      <c r="AQ2700" s="233" t="s">
        <v>41</v>
      </c>
      <c r="AR2700" s="234">
        <f>AO2700*AP2700</f>
        <v>0</v>
      </c>
      <c r="AS2700" s="235"/>
      <c r="AT2700" s="236"/>
      <c r="AU2700" s="237"/>
      <c r="AV2700" s="238">
        <v>137</v>
      </c>
      <c r="AW2700" s="239">
        <f>'[1]Nastavení cen'!$H$17</f>
        <v>390</v>
      </c>
      <c r="AX2700" s="240">
        <v>2500</v>
      </c>
    </row>
    <row r="2701" spans="1:50" ht="17.25" hidden="1" customHeight="1" x14ac:dyDescent="0.3">
      <c r="A2701" s="213"/>
      <c r="B2701" s="214"/>
      <c r="C2701" s="215"/>
      <c r="D2701" s="186"/>
      <c r="E2701" s="184"/>
      <c r="F2701" s="185"/>
      <c r="G2701" s="186"/>
      <c r="H2701" s="186"/>
      <c r="I2701" s="187"/>
      <c r="J2701" s="188"/>
      <c r="K2701" s="216"/>
      <c r="L2701" s="186"/>
      <c r="M2701" s="186"/>
      <c r="N2701" s="187"/>
      <c r="O2701" s="191"/>
      <c r="P2701" s="492" t="s">
        <v>2550</v>
      </c>
      <c r="Q2701" s="218"/>
      <c r="R2701" s="219">
        <f t="shared" si="1020"/>
        <v>0</v>
      </c>
      <c r="S2701" s="219">
        <f t="shared" si="1021"/>
        <v>7</v>
      </c>
      <c r="T2701" s="195"/>
      <c r="U2701" s="196">
        <v>4</v>
      </c>
      <c r="V2701" s="89">
        <f t="shared" ref="V2701:V2731" si="1038">$AL$2728</f>
        <v>0</v>
      </c>
      <c r="W2701" s="220" t="s">
        <v>2872</v>
      </c>
      <c r="X2701" s="221" t="s">
        <v>2879</v>
      </c>
      <c r="Y2701" s="222" t="s">
        <v>43</v>
      </c>
      <c r="Z2701" s="199"/>
      <c r="AA2701" s="218"/>
      <c r="AB2701" s="223">
        <v>0</v>
      </c>
      <c r="AC2701" s="224" t="s">
        <v>40</v>
      </c>
      <c r="AD2701" s="225">
        <f t="shared" si="1022"/>
        <v>637</v>
      </c>
      <c r="AE2701" s="226">
        <f>CEILING(AD2701+AD2701*'[1]Nastavení cen'!$J$17,1)</f>
        <v>931</v>
      </c>
      <c r="AF2701" s="226">
        <f t="shared" si="1023"/>
        <v>0</v>
      </c>
      <c r="AG2701" s="241"/>
      <c r="AH2701" s="242"/>
      <c r="AI2701" s="242"/>
      <c r="AJ2701" s="228">
        <f t="shared" si="1025"/>
        <v>931</v>
      </c>
      <c r="AK2701" s="218"/>
      <c r="AL2701" s="229">
        <f t="shared" si="1026"/>
        <v>0</v>
      </c>
      <c r="AM2701" s="204"/>
      <c r="AN2701" s="230" t="s">
        <v>41</v>
      </c>
      <c r="AO2701" s="231" t="s">
        <v>41</v>
      </c>
      <c r="AP2701" s="245" t="s">
        <v>41</v>
      </c>
      <c r="AQ2701" s="233" t="s">
        <v>41</v>
      </c>
      <c r="AR2701" s="234" t="s">
        <v>41</v>
      </c>
      <c r="AS2701" s="235"/>
      <c r="AT2701" s="236"/>
      <c r="AU2701" s="237"/>
      <c r="AV2701" s="238">
        <v>98</v>
      </c>
      <c r="AW2701" s="239">
        <f>'[1]Nastavení cen'!$H$17</f>
        <v>390</v>
      </c>
      <c r="AX2701" s="240"/>
    </row>
    <row r="2702" spans="1:50" ht="17.25" hidden="1" customHeight="1" x14ac:dyDescent="0.3">
      <c r="A2702" s="213"/>
      <c r="B2702" s="214"/>
      <c r="C2702" s="215"/>
      <c r="D2702" s="186"/>
      <c r="E2702" s="184"/>
      <c r="F2702" s="185"/>
      <c r="G2702" s="186"/>
      <c r="H2702" s="186"/>
      <c r="I2702" s="187"/>
      <c r="J2702" s="188"/>
      <c r="K2702" s="216"/>
      <c r="L2702" s="186"/>
      <c r="M2702" s="186"/>
      <c r="N2702" s="187"/>
      <c r="O2702" s="191"/>
      <c r="P2702" s="492" t="s">
        <v>2550</v>
      </c>
      <c r="Q2702" s="218"/>
      <c r="R2702" s="219">
        <f t="shared" si="1020"/>
        <v>0</v>
      </c>
      <c r="S2702" s="219">
        <f t="shared" si="1021"/>
        <v>7</v>
      </c>
      <c r="T2702" s="195"/>
      <c r="U2702" s="196">
        <v>5</v>
      </c>
      <c r="V2702" s="89">
        <f t="shared" si="1038"/>
        <v>0</v>
      </c>
      <c r="W2702" s="220" t="s">
        <v>2872</v>
      </c>
      <c r="X2702" s="221" t="s">
        <v>2880</v>
      </c>
      <c r="Y2702" s="222" t="s">
        <v>2230</v>
      </c>
      <c r="Z2702" s="199"/>
      <c r="AA2702" s="218"/>
      <c r="AB2702" s="223">
        <v>0</v>
      </c>
      <c r="AC2702" s="224" t="s">
        <v>40</v>
      </c>
      <c r="AD2702" s="225">
        <f t="shared" si="1022"/>
        <v>1118</v>
      </c>
      <c r="AE2702" s="226">
        <f>CEILING(AD2702+AD2702*'[1]Nastavení cen'!$J$17,1)</f>
        <v>1633</v>
      </c>
      <c r="AF2702" s="226">
        <f t="shared" si="1023"/>
        <v>0</v>
      </c>
      <c r="AG2702" s="227">
        <f>CEILING(AX2702+(AX2702*'[1]Nastavení cen'!$G$17),1)</f>
        <v>5000</v>
      </c>
      <c r="AH2702" s="227">
        <f>CEILING(AG2702*'[1]Nastavení cen'!$K$17,1)+AG2702</f>
        <v>6500</v>
      </c>
      <c r="AI2702" s="227">
        <f t="shared" ref="AI2702:AI2703" si="1039">(AB2702*AH2702)</f>
        <v>0</v>
      </c>
      <c r="AJ2702" s="228">
        <f t="shared" si="1025"/>
        <v>8133</v>
      </c>
      <c r="AK2702" s="218"/>
      <c r="AL2702" s="229">
        <f t="shared" si="1026"/>
        <v>0</v>
      </c>
      <c r="AM2702" s="204"/>
      <c r="AN2702" s="230">
        <v>15</v>
      </c>
      <c r="AO2702" s="231">
        <f t="shared" ref="AO2702:AO2703" si="1040">AB2702*AN2702</f>
        <v>0</v>
      </c>
      <c r="AP2702" s="232">
        <v>0.05</v>
      </c>
      <c r="AQ2702" s="233" t="s">
        <v>41</v>
      </c>
      <c r="AR2702" s="234">
        <f t="shared" ref="AR2702:AR2703" si="1041">AO2702*AP2702</f>
        <v>0</v>
      </c>
      <c r="AS2702" s="235"/>
      <c r="AT2702" s="236"/>
      <c r="AU2702" s="237"/>
      <c r="AV2702" s="238">
        <v>172</v>
      </c>
      <c r="AW2702" s="239">
        <f>'[1]Nastavení cen'!$H$17</f>
        <v>390</v>
      </c>
      <c r="AX2702" s="240">
        <v>5000</v>
      </c>
    </row>
    <row r="2703" spans="1:50" ht="17.25" hidden="1" customHeight="1" x14ac:dyDescent="0.3">
      <c r="A2703" s="213"/>
      <c r="B2703" s="214"/>
      <c r="C2703" s="215"/>
      <c r="D2703" s="186"/>
      <c r="E2703" s="184"/>
      <c r="F2703" s="185"/>
      <c r="G2703" s="186"/>
      <c r="H2703" s="186"/>
      <c r="I2703" s="187"/>
      <c r="J2703" s="188"/>
      <c r="K2703" s="216"/>
      <c r="L2703" s="186"/>
      <c r="M2703" s="186"/>
      <c r="N2703" s="187"/>
      <c r="O2703" s="191"/>
      <c r="P2703" s="492" t="s">
        <v>2550</v>
      </c>
      <c r="Q2703" s="218"/>
      <c r="R2703" s="219">
        <f t="shared" si="1020"/>
        <v>0</v>
      </c>
      <c r="S2703" s="219">
        <f t="shared" si="1021"/>
        <v>7</v>
      </c>
      <c r="T2703" s="195"/>
      <c r="U2703" s="196">
        <v>5</v>
      </c>
      <c r="V2703" s="89">
        <f t="shared" si="1038"/>
        <v>0</v>
      </c>
      <c r="W2703" s="220" t="s">
        <v>2872</v>
      </c>
      <c r="X2703" s="221" t="s">
        <v>2881</v>
      </c>
      <c r="Y2703" s="222" t="s">
        <v>2882</v>
      </c>
      <c r="Z2703" s="199"/>
      <c r="AA2703" s="218"/>
      <c r="AB2703" s="223">
        <v>0</v>
      </c>
      <c r="AC2703" s="224" t="s">
        <v>40</v>
      </c>
      <c r="AD2703" s="225">
        <f t="shared" si="1022"/>
        <v>611</v>
      </c>
      <c r="AE2703" s="226">
        <f>CEILING(AD2703+AD2703*'[1]Nastavení cen'!$J$17,1)</f>
        <v>893</v>
      </c>
      <c r="AF2703" s="226">
        <f t="shared" si="1023"/>
        <v>0</v>
      </c>
      <c r="AG2703" s="227">
        <f>CEILING(AX2703+(AX2703*'[1]Nastavení cen'!$G$17),1)</f>
        <v>4000</v>
      </c>
      <c r="AH2703" s="227">
        <f>CEILING(AG2703*'[1]Nastavení cen'!$K$17,1)+AG2703</f>
        <v>5200</v>
      </c>
      <c r="AI2703" s="227">
        <f t="shared" si="1039"/>
        <v>0</v>
      </c>
      <c r="AJ2703" s="228">
        <f t="shared" si="1025"/>
        <v>6093</v>
      </c>
      <c r="AK2703" s="218"/>
      <c r="AL2703" s="229">
        <f t="shared" si="1026"/>
        <v>0</v>
      </c>
      <c r="AM2703" s="204"/>
      <c r="AN2703" s="230">
        <v>15</v>
      </c>
      <c r="AO2703" s="231">
        <f t="shared" si="1040"/>
        <v>0</v>
      </c>
      <c r="AP2703" s="232">
        <v>0.05</v>
      </c>
      <c r="AQ2703" s="233" t="s">
        <v>41</v>
      </c>
      <c r="AR2703" s="234">
        <f t="shared" si="1041"/>
        <v>0</v>
      </c>
      <c r="AS2703" s="235"/>
      <c r="AT2703" s="236"/>
      <c r="AU2703" s="237"/>
      <c r="AV2703" s="238">
        <v>94</v>
      </c>
      <c r="AW2703" s="239">
        <f>'[1]Nastavení cen'!$H$17</f>
        <v>390</v>
      </c>
      <c r="AX2703" s="240">
        <v>4000</v>
      </c>
    </row>
    <row r="2704" spans="1:50" ht="17.25" hidden="1" customHeight="1" x14ac:dyDescent="0.3">
      <c r="A2704" s="213"/>
      <c r="B2704" s="214"/>
      <c r="C2704" s="215"/>
      <c r="D2704" s="186"/>
      <c r="E2704" s="184"/>
      <c r="F2704" s="185"/>
      <c r="G2704" s="186"/>
      <c r="H2704" s="186"/>
      <c r="I2704" s="187"/>
      <c r="J2704" s="188"/>
      <c r="K2704" s="216"/>
      <c r="L2704" s="186"/>
      <c r="M2704" s="186"/>
      <c r="N2704" s="187"/>
      <c r="O2704" s="191"/>
      <c r="P2704" s="492" t="s">
        <v>2550</v>
      </c>
      <c r="Q2704" s="218"/>
      <c r="R2704" s="219">
        <f t="shared" si="1020"/>
        <v>0</v>
      </c>
      <c r="S2704" s="219">
        <f t="shared" si="1021"/>
        <v>7</v>
      </c>
      <c r="T2704" s="195"/>
      <c r="U2704" s="196">
        <v>4</v>
      </c>
      <c r="V2704" s="89">
        <f t="shared" si="1038"/>
        <v>0</v>
      </c>
      <c r="W2704" s="220" t="s">
        <v>2355</v>
      </c>
      <c r="X2704" s="221" t="s">
        <v>2883</v>
      </c>
      <c r="Y2704" s="222" t="s">
        <v>43</v>
      </c>
      <c r="Z2704" s="199"/>
      <c r="AA2704" s="218"/>
      <c r="AB2704" s="223">
        <v>0</v>
      </c>
      <c r="AC2704" s="224" t="s">
        <v>40</v>
      </c>
      <c r="AD2704" s="225">
        <f t="shared" si="1022"/>
        <v>2997</v>
      </c>
      <c r="AE2704" s="226">
        <f>CEILING(AD2704+AD2704*'[1]Nastavení cen'!$J$17,1)</f>
        <v>4376</v>
      </c>
      <c r="AF2704" s="226">
        <f t="shared" si="1023"/>
        <v>0</v>
      </c>
      <c r="AG2704" s="241"/>
      <c r="AH2704" s="242"/>
      <c r="AI2704" s="242"/>
      <c r="AJ2704" s="228">
        <f t="shared" si="1025"/>
        <v>4376</v>
      </c>
      <c r="AK2704" s="218"/>
      <c r="AL2704" s="229">
        <f t="shared" si="1026"/>
        <v>0</v>
      </c>
      <c r="AM2704" s="204"/>
      <c r="AN2704" s="230" t="s">
        <v>41</v>
      </c>
      <c r="AO2704" s="231" t="s">
        <v>41</v>
      </c>
      <c r="AP2704" s="245" t="s">
        <v>41</v>
      </c>
      <c r="AQ2704" s="233" t="s">
        <v>41</v>
      </c>
      <c r="AR2704" s="234" t="s">
        <v>41</v>
      </c>
      <c r="AS2704" s="235"/>
      <c r="AT2704" s="236"/>
      <c r="AU2704" s="237"/>
      <c r="AV2704" s="238">
        <v>461</v>
      </c>
      <c r="AW2704" s="239">
        <f>'[1]Nastavení cen'!$H$17</f>
        <v>390</v>
      </c>
      <c r="AX2704" s="240"/>
    </row>
    <row r="2705" spans="1:50" ht="25.05" customHeight="1" x14ac:dyDescent="0.3">
      <c r="A2705" s="213"/>
      <c r="B2705" s="214"/>
      <c r="C2705" s="215"/>
      <c r="D2705" s="186"/>
      <c r="E2705" s="184"/>
      <c r="F2705" s="185"/>
      <c r="G2705" s="186"/>
      <c r="H2705" s="186"/>
      <c r="I2705" s="187"/>
      <c r="J2705" s="188"/>
      <c r="K2705" s="216"/>
      <c r="L2705" s="186"/>
      <c r="M2705" s="186"/>
      <c r="N2705" s="187"/>
      <c r="O2705" s="191"/>
      <c r="P2705" s="492" t="s">
        <v>2550</v>
      </c>
      <c r="Q2705" s="218"/>
      <c r="R2705" s="219">
        <f t="shared" si="1020"/>
        <v>0</v>
      </c>
      <c r="S2705" s="219">
        <f t="shared" si="1021"/>
        <v>7</v>
      </c>
      <c r="T2705" s="195">
        <v>81</v>
      </c>
      <c r="U2705" s="196">
        <v>4</v>
      </c>
      <c r="V2705" s="89">
        <f t="shared" si="1038"/>
        <v>0</v>
      </c>
      <c r="W2705" s="220" t="s">
        <v>2355</v>
      </c>
      <c r="X2705" s="221" t="s">
        <v>2884</v>
      </c>
      <c r="Y2705" s="222" t="s">
        <v>43</v>
      </c>
      <c r="Z2705" s="199"/>
      <c r="AA2705" s="218"/>
      <c r="AB2705" s="223">
        <v>1</v>
      </c>
      <c r="AC2705" s="224" t="s">
        <v>40</v>
      </c>
      <c r="AD2705" s="225">
        <f t="shared" si="1022"/>
        <v>3341</v>
      </c>
      <c r="AE2705" s="226"/>
      <c r="AF2705" s="226">
        <f t="shared" si="1023"/>
        <v>0</v>
      </c>
      <c r="AG2705" s="241"/>
      <c r="AH2705" s="242"/>
      <c r="AI2705" s="242"/>
      <c r="AJ2705" s="228">
        <f t="shared" si="1025"/>
        <v>0</v>
      </c>
      <c r="AK2705" s="218"/>
      <c r="AL2705" s="229">
        <f t="shared" si="1026"/>
        <v>0</v>
      </c>
      <c r="AM2705" s="204"/>
      <c r="AN2705" s="230" t="s">
        <v>41</v>
      </c>
      <c r="AO2705" s="231" t="s">
        <v>41</v>
      </c>
      <c r="AP2705" s="245" t="s">
        <v>41</v>
      </c>
      <c r="AQ2705" s="233" t="s">
        <v>41</v>
      </c>
      <c r="AR2705" s="234" t="s">
        <v>41</v>
      </c>
      <c r="AS2705" s="235"/>
      <c r="AT2705" s="236"/>
      <c r="AU2705" s="237"/>
      <c r="AV2705" s="238">
        <v>514</v>
      </c>
      <c r="AW2705" s="239">
        <f>'[1]Nastavení cen'!$H$17</f>
        <v>390</v>
      </c>
      <c r="AX2705" s="240"/>
    </row>
    <row r="2706" spans="1:50" ht="17.25" hidden="1" customHeight="1" x14ac:dyDescent="0.3">
      <c r="A2706" s="213"/>
      <c r="B2706" s="214"/>
      <c r="C2706" s="215"/>
      <c r="D2706" s="186"/>
      <c r="E2706" s="184"/>
      <c r="F2706" s="185"/>
      <c r="G2706" s="186"/>
      <c r="H2706" s="186"/>
      <c r="I2706" s="187"/>
      <c r="J2706" s="188"/>
      <c r="K2706" s="216"/>
      <c r="L2706" s="186"/>
      <c r="M2706" s="186"/>
      <c r="N2706" s="187"/>
      <c r="O2706" s="191"/>
      <c r="P2706" s="492" t="s">
        <v>2550</v>
      </c>
      <c r="Q2706" s="218"/>
      <c r="R2706" s="219">
        <f t="shared" si="1020"/>
        <v>0</v>
      </c>
      <c r="S2706" s="219">
        <f t="shared" si="1021"/>
        <v>7</v>
      </c>
      <c r="T2706" s="195"/>
      <c r="U2706" s="196">
        <v>4</v>
      </c>
      <c r="V2706" s="89">
        <f t="shared" si="1038"/>
        <v>0</v>
      </c>
      <c r="W2706" s="220" t="s">
        <v>2355</v>
      </c>
      <c r="X2706" s="221" t="s">
        <v>2885</v>
      </c>
      <c r="Y2706" s="222" t="s">
        <v>43</v>
      </c>
      <c r="Z2706" s="199"/>
      <c r="AA2706" s="218"/>
      <c r="AB2706" s="223">
        <v>0</v>
      </c>
      <c r="AC2706" s="224" t="s">
        <v>40</v>
      </c>
      <c r="AD2706" s="225">
        <f t="shared" si="1022"/>
        <v>4459</v>
      </c>
      <c r="AE2706" s="226">
        <f>CEILING(AD2706+AD2706*'[1]Nastavení cen'!$J$17,1)</f>
        <v>6511</v>
      </c>
      <c r="AF2706" s="226">
        <f t="shared" si="1023"/>
        <v>0</v>
      </c>
      <c r="AG2706" s="241"/>
      <c r="AH2706" s="242"/>
      <c r="AI2706" s="242"/>
      <c r="AJ2706" s="228">
        <f t="shared" si="1025"/>
        <v>6511</v>
      </c>
      <c r="AK2706" s="218"/>
      <c r="AL2706" s="229">
        <f t="shared" si="1026"/>
        <v>0</v>
      </c>
      <c r="AM2706" s="204"/>
      <c r="AN2706" s="230" t="s">
        <v>41</v>
      </c>
      <c r="AO2706" s="231" t="s">
        <v>41</v>
      </c>
      <c r="AP2706" s="245" t="s">
        <v>41</v>
      </c>
      <c r="AQ2706" s="233" t="s">
        <v>41</v>
      </c>
      <c r="AR2706" s="234" t="s">
        <v>41</v>
      </c>
      <c r="AS2706" s="235"/>
      <c r="AT2706" s="236"/>
      <c r="AU2706" s="237"/>
      <c r="AV2706" s="238">
        <v>686</v>
      </c>
      <c r="AW2706" s="239">
        <f>'[1]Nastavení cen'!$H$17</f>
        <v>390</v>
      </c>
      <c r="AX2706" s="240"/>
    </row>
    <row r="2707" spans="1:50" ht="17.25" hidden="1" customHeight="1" x14ac:dyDescent="0.3">
      <c r="A2707" s="213"/>
      <c r="B2707" s="214"/>
      <c r="C2707" s="215"/>
      <c r="D2707" s="186"/>
      <c r="E2707" s="184"/>
      <c r="F2707" s="185"/>
      <c r="G2707" s="186"/>
      <c r="H2707" s="186"/>
      <c r="I2707" s="187"/>
      <c r="J2707" s="188"/>
      <c r="K2707" s="216"/>
      <c r="L2707" s="186"/>
      <c r="M2707" s="186"/>
      <c r="N2707" s="187"/>
      <c r="O2707" s="191"/>
      <c r="P2707" s="492" t="s">
        <v>2550</v>
      </c>
      <c r="Q2707" s="218"/>
      <c r="R2707" s="219">
        <f t="shared" si="1020"/>
        <v>0</v>
      </c>
      <c r="S2707" s="219">
        <f t="shared" si="1021"/>
        <v>7</v>
      </c>
      <c r="T2707" s="195"/>
      <c r="U2707" s="196">
        <v>4</v>
      </c>
      <c r="V2707" s="89">
        <f t="shared" si="1038"/>
        <v>0</v>
      </c>
      <c r="W2707" s="220" t="s">
        <v>2355</v>
      </c>
      <c r="X2707" s="221" t="s">
        <v>2886</v>
      </c>
      <c r="Y2707" s="222" t="s">
        <v>43</v>
      </c>
      <c r="Z2707" s="199"/>
      <c r="AA2707" s="218"/>
      <c r="AB2707" s="223">
        <v>0</v>
      </c>
      <c r="AC2707" s="224" t="s">
        <v>40</v>
      </c>
      <c r="AD2707" s="225">
        <f t="shared" si="1022"/>
        <v>6130</v>
      </c>
      <c r="AE2707" s="226">
        <f>CEILING(AD2707+AD2707*'[1]Nastavení cen'!$J$17,1)</f>
        <v>8950</v>
      </c>
      <c r="AF2707" s="226">
        <f t="shared" si="1023"/>
        <v>0</v>
      </c>
      <c r="AG2707" s="241"/>
      <c r="AH2707" s="242"/>
      <c r="AI2707" s="242"/>
      <c r="AJ2707" s="228">
        <f t="shared" si="1025"/>
        <v>8950</v>
      </c>
      <c r="AK2707" s="218"/>
      <c r="AL2707" s="229">
        <f t="shared" si="1026"/>
        <v>0</v>
      </c>
      <c r="AM2707" s="204"/>
      <c r="AN2707" s="230" t="s">
        <v>41</v>
      </c>
      <c r="AO2707" s="231" t="s">
        <v>41</v>
      </c>
      <c r="AP2707" s="245" t="s">
        <v>41</v>
      </c>
      <c r="AQ2707" s="233" t="s">
        <v>41</v>
      </c>
      <c r="AR2707" s="234" t="s">
        <v>41</v>
      </c>
      <c r="AS2707" s="235"/>
      <c r="AT2707" s="236"/>
      <c r="AU2707" s="237"/>
      <c r="AV2707" s="238">
        <v>943</v>
      </c>
      <c r="AW2707" s="239">
        <f>'[1]Nastavení cen'!$H$17</f>
        <v>390</v>
      </c>
      <c r="AX2707" s="240"/>
    </row>
    <row r="2708" spans="1:50" ht="17.25" hidden="1" customHeight="1" x14ac:dyDescent="0.3">
      <c r="A2708" s="213"/>
      <c r="B2708" s="214"/>
      <c r="C2708" s="215"/>
      <c r="D2708" s="186"/>
      <c r="E2708" s="184"/>
      <c r="F2708" s="185"/>
      <c r="G2708" s="186"/>
      <c r="H2708" s="186"/>
      <c r="I2708" s="187"/>
      <c r="J2708" s="188"/>
      <c r="K2708" s="216"/>
      <c r="L2708" s="186"/>
      <c r="M2708" s="186"/>
      <c r="N2708" s="187"/>
      <c r="O2708" s="191"/>
      <c r="P2708" s="492" t="s">
        <v>2550</v>
      </c>
      <c r="Q2708" s="218"/>
      <c r="R2708" s="219">
        <f t="shared" si="1020"/>
        <v>0</v>
      </c>
      <c r="S2708" s="219">
        <f t="shared" si="1021"/>
        <v>7</v>
      </c>
      <c r="T2708" s="195"/>
      <c r="U2708" s="196">
        <v>4</v>
      </c>
      <c r="V2708" s="89">
        <f t="shared" si="1038"/>
        <v>0</v>
      </c>
      <c r="W2708" s="220" t="s">
        <v>2355</v>
      </c>
      <c r="X2708" s="221" t="s">
        <v>2887</v>
      </c>
      <c r="Y2708" s="222" t="s">
        <v>43</v>
      </c>
      <c r="Z2708" s="199"/>
      <c r="AA2708" s="218"/>
      <c r="AB2708" s="223">
        <v>0</v>
      </c>
      <c r="AC2708" s="224" t="s">
        <v>40</v>
      </c>
      <c r="AD2708" s="225">
        <f t="shared" si="1022"/>
        <v>2542</v>
      </c>
      <c r="AE2708" s="226">
        <f>CEILING(AD2708+AD2708*'[1]Nastavení cen'!$J$17,1)</f>
        <v>3712</v>
      </c>
      <c r="AF2708" s="226">
        <f t="shared" si="1023"/>
        <v>0</v>
      </c>
      <c r="AG2708" s="241"/>
      <c r="AH2708" s="242"/>
      <c r="AI2708" s="242"/>
      <c r="AJ2708" s="228">
        <f t="shared" si="1025"/>
        <v>3712</v>
      </c>
      <c r="AK2708" s="218"/>
      <c r="AL2708" s="229">
        <f t="shared" si="1026"/>
        <v>0</v>
      </c>
      <c r="AM2708" s="204"/>
      <c r="AN2708" s="230" t="s">
        <v>41</v>
      </c>
      <c r="AO2708" s="231" t="s">
        <v>41</v>
      </c>
      <c r="AP2708" s="245" t="s">
        <v>41</v>
      </c>
      <c r="AQ2708" s="233" t="s">
        <v>41</v>
      </c>
      <c r="AR2708" s="234" t="s">
        <v>41</v>
      </c>
      <c r="AS2708" s="235"/>
      <c r="AT2708" s="236"/>
      <c r="AU2708" s="237"/>
      <c r="AV2708" s="238">
        <v>391</v>
      </c>
      <c r="AW2708" s="239">
        <f>'[1]Nastavení cen'!$H$17</f>
        <v>390</v>
      </c>
      <c r="AX2708" s="240"/>
    </row>
    <row r="2709" spans="1:50" ht="17.25" hidden="1" customHeight="1" x14ac:dyDescent="0.3">
      <c r="A2709" s="213"/>
      <c r="B2709" s="214"/>
      <c r="C2709" s="215"/>
      <c r="D2709" s="186"/>
      <c r="E2709" s="184"/>
      <c r="F2709" s="185"/>
      <c r="G2709" s="186"/>
      <c r="H2709" s="186"/>
      <c r="I2709" s="187"/>
      <c r="J2709" s="188"/>
      <c r="K2709" s="216"/>
      <c r="L2709" s="186"/>
      <c r="M2709" s="186"/>
      <c r="N2709" s="187"/>
      <c r="O2709" s="191"/>
      <c r="P2709" s="492" t="s">
        <v>2550</v>
      </c>
      <c r="Q2709" s="218"/>
      <c r="R2709" s="219">
        <f t="shared" si="1020"/>
        <v>0</v>
      </c>
      <c r="S2709" s="219">
        <f t="shared" si="1021"/>
        <v>7</v>
      </c>
      <c r="T2709" s="195"/>
      <c r="U2709" s="196">
        <v>4</v>
      </c>
      <c r="V2709" s="89">
        <f t="shared" si="1038"/>
        <v>0</v>
      </c>
      <c r="W2709" s="220" t="s">
        <v>2355</v>
      </c>
      <c r="X2709" s="221" t="s">
        <v>2888</v>
      </c>
      <c r="Y2709" s="222" t="s">
        <v>43</v>
      </c>
      <c r="Z2709" s="199"/>
      <c r="AA2709" s="218"/>
      <c r="AB2709" s="223">
        <v>0</v>
      </c>
      <c r="AC2709" s="224" t="s">
        <v>40</v>
      </c>
      <c r="AD2709" s="225">
        <f t="shared" si="1022"/>
        <v>3120</v>
      </c>
      <c r="AE2709" s="226">
        <f>CEILING(AD2709+AD2709*'[1]Nastavení cen'!$J$17,1)</f>
        <v>4556</v>
      </c>
      <c r="AF2709" s="226">
        <f t="shared" si="1023"/>
        <v>0</v>
      </c>
      <c r="AG2709" s="241"/>
      <c r="AH2709" s="242"/>
      <c r="AI2709" s="242"/>
      <c r="AJ2709" s="228">
        <f t="shared" si="1025"/>
        <v>4556</v>
      </c>
      <c r="AK2709" s="218"/>
      <c r="AL2709" s="229">
        <f t="shared" si="1026"/>
        <v>0</v>
      </c>
      <c r="AM2709" s="204"/>
      <c r="AN2709" s="230" t="s">
        <v>41</v>
      </c>
      <c r="AO2709" s="231" t="s">
        <v>41</v>
      </c>
      <c r="AP2709" s="245" t="s">
        <v>41</v>
      </c>
      <c r="AQ2709" s="233" t="s">
        <v>41</v>
      </c>
      <c r="AR2709" s="234" t="s">
        <v>41</v>
      </c>
      <c r="AS2709" s="235"/>
      <c r="AT2709" s="236"/>
      <c r="AU2709" s="237"/>
      <c r="AV2709" s="238">
        <v>480</v>
      </c>
      <c r="AW2709" s="239">
        <f>'[1]Nastavení cen'!$H$17</f>
        <v>390</v>
      </c>
      <c r="AX2709" s="240"/>
    </row>
    <row r="2710" spans="1:50" ht="17.25" hidden="1" customHeight="1" x14ac:dyDescent="0.3">
      <c r="A2710" s="213"/>
      <c r="B2710" s="214"/>
      <c r="C2710" s="215"/>
      <c r="D2710" s="186"/>
      <c r="E2710" s="184"/>
      <c r="F2710" s="185"/>
      <c r="G2710" s="186"/>
      <c r="H2710" s="186"/>
      <c r="I2710" s="187"/>
      <c r="J2710" s="188"/>
      <c r="K2710" s="216"/>
      <c r="L2710" s="186"/>
      <c r="M2710" s="186"/>
      <c r="N2710" s="187"/>
      <c r="O2710" s="191"/>
      <c r="P2710" s="492" t="s">
        <v>2550</v>
      </c>
      <c r="Q2710" s="218"/>
      <c r="R2710" s="219">
        <f t="shared" si="1020"/>
        <v>0</v>
      </c>
      <c r="S2710" s="219">
        <f t="shared" si="1021"/>
        <v>7</v>
      </c>
      <c r="T2710" s="195"/>
      <c r="U2710" s="196">
        <v>4</v>
      </c>
      <c r="V2710" s="89">
        <f t="shared" si="1038"/>
        <v>0</v>
      </c>
      <c r="W2710" s="220" t="s">
        <v>2355</v>
      </c>
      <c r="X2710" s="221" t="s">
        <v>2889</v>
      </c>
      <c r="Y2710" s="222" t="s">
        <v>43</v>
      </c>
      <c r="Z2710" s="199"/>
      <c r="AA2710" s="218"/>
      <c r="AB2710" s="223">
        <v>0</v>
      </c>
      <c r="AC2710" s="224" t="s">
        <v>40</v>
      </c>
      <c r="AD2710" s="225">
        <f t="shared" si="1022"/>
        <v>3341</v>
      </c>
      <c r="AE2710" s="226">
        <f>CEILING(AD2710+AD2710*'[1]Nastavení cen'!$J$17,1)</f>
        <v>4878</v>
      </c>
      <c r="AF2710" s="226">
        <f t="shared" si="1023"/>
        <v>0</v>
      </c>
      <c r="AG2710" s="241"/>
      <c r="AH2710" s="242"/>
      <c r="AI2710" s="242"/>
      <c r="AJ2710" s="228">
        <f t="shared" si="1025"/>
        <v>4878</v>
      </c>
      <c r="AK2710" s="218"/>
      <c r="AL2710" s="229">
        <f t="shared" si="1026"/>
        <v>0</v>
      </c>
      <c r="AM2710" s="204"/>
      <c r="AN2710" s="230" t="s">
        <v>41</v>
      </c>
      <c r="AO2710" s="231" t="s">
        <v>41</v>
      </c>
      <c r="AP2710" s="245" t="s">
        <v>41</v>
      </c>
      <c r="AQ2710" s="233" t="s">
        <v>41</v>
      </c>
      <c r="AR2710" s="234" t="s">
        <v>41</v>
      </c>
      <c r="AS2710" s="235"/>
      <c r="AT2710" s="236"/>
      <c r="AU2710" s="237"/>
      <c r="AV2710" s="238">
        <v>514</v>
      </c>
      <c r="AW2710" s="239">
        <f>'[1]Nastavení cen'!$H$17</f>
        <v>390</v>
      </c>
      <c r="AX2710" s="240"/>
    </row>
    <row r="2711" spans="1:50" ht="17.25" hidden="1" customHeight="1" x14ac:dyDescent="0.3">
      <c r="A2711" s="213"/>
      <c r="B2711" s="214"/>
      <c r="C2711" s="215"/>
      <c r="D2711" s="186"/>
      <c r="E2711" s="184"/>
      <c r="F2711" s="185"/>
      <c r="G2711" s="186"/>
      <c r="H2711" s="186"/>
      <c r="I2711" s="187"/>
      <c r="J2711" s="188"/>
      <c r="K2711" s="216"/>
      <c r="L2711" s="186"/>
      <c r="M2711" s="186"/>
      <c r="N2711" s="187"/>
      <c r="O2711" s="191"/>
      <c r="P2711" s="492" t="s">
        <v>2550</v>
      </c>
      <c r="Q2711" s="218"/>
      <c r="R2711" s="219">
        <f t="shared" si="1020"/>
        <v>0</v>
      </c>
      <c r="S2711" s="219">
        <f t="shared" si="1021"/>
        <v>7</v>
      </c>
      <c r="T2711" s="195"/>
      <c r="U2711" s="196">
        <v>4</v>
      </c>
      <c r="V2711" s="89">
        <f t="shared" si="1038"/>
        <v>0</v>
      </c>
      <c r="W2711" s="220" t="s">
        <v>2355</v>
      </c>
      <c r="X2711" s="221" t="s">
        <v>2890</v>
      </c>
      <c r="Y2711" s="222" t="s">
        <v>43</v>
      </c>
      <c r="Z2711" s="199"/>
      <c r="AA2711" s="218"/>
      <c r="AB2711" s="223">
        <v>0</v>
      </c>
      <c r="AC2711" s="224" t="s">
        <v>40</v>
      </c>
      <c r="AD2711" s="225">
        <f t="shared" si="1022"/>
        <v>3569</v>
      </c>
      <c r="AE2711" s="226">
        <f>CEILING(AD2711+AD2711*'[1]Nastavení cen'!$J$17,1)</f>
        <v>5211</v>
      </c>
      <c r="AF2711" s="226">
        <f t="shared" si="1023"/>
        <v>0</v>
      </c>
      <c r="AG2711" s="241"/>
      <c r="AH2711" s="242"/>
      <c r="AI2711" s="242"/>
      <c r="AJ2711" s="228">
        <f t="shared" si="1025"/>
        <v>5211</v>
      </c>
      <c r="AK2711" s="218"/>
      <c r="AL2711" s="229">
        <f t="shared" si="1026"/>
        <v>0</v>
      </c>
      <c r="AM2711" s="204"/>
      <c r="AN2711" s="230" t="s">
        <v>41</v>
      </c>
      <c r="AO2711" s="231" t="s">
        <v>41</v>
      </c>
      <c r="AP2711" s="245" t="s">
        <v>41</v>
      </c>
      <c r="AQ2711" s="233" t="s">
        <v>41</v>
      </c>
      <c r="AR2711" s="234" t="s">
        <v>41</v>
      </c>
      <c r="AS2711" s="235"/>
      <c r="AT2711" s="236"/>
      <c r="AU2711" s="237"/>
      <c r="AV2711" s="238">
        <v>549</v>
      </c>
      <c r="AW2711" s="239">
        <f>'[1]Nastavení cen'!$H$17</f>
        <v>390</v>
      </c>
      <c r="AX2711" s="240"/>
    </row>
    <row r="2712" spans="1:50" ht="17.25" hidden="1" customHeight="1" x14ac:dyDescent="0.3">
      <c r="A2712" s="213"/>
      <c r="B2712" s="214"/>
      <c r="C2712" s="215"/>
      <c r="D2712" s="186"/>
      <c r="E2712" s="184"/>
      <c r="F2712" s="185"/>
      <c r="G2712" s="186"/>
      <c r="H2712" s="186"/>
      <c r="I2712" s="187"/>
      <c r="J2712" s="188"/>
      <c r="K2712" s="216"/>
      <c r="L2712" s="186"/>
      <c r="M2712" s="186"/>
      <c r="N2712" s="187"/>
      <c r="O2712" s="191"/>
      <c r="P2712" s="492" t="s">
        <v>2550</v>
      </c>
      <c r="Q2712" s="218"/>
      <c r="R2712" s="219">
        <f t="shared" si="1020"/>
        <v>0</v>
      </c>
      <c r="S2712" s="219">
        <f t="shared" si="1021"/>
        <v>7</v>
      </c>
      <c r="T2712" s="195"/>
      <c r="U2712" s="196">
        <v>4</v>
      </c>
      <c r="V2712" s="89">
        <f t="shared" si="1038"/>
        <v>0</v>
      </c>
      <c r="W2712" s="220" t="s">
        <v>2355</v>
      </c>
      <c r="X2712" s="221" t="s">
        <v>2891</v>
      </c>
      <c r="Y2712" s="222" t="s">
        <v>43</v>
      </c>
      <c r="Z2712" s="199"/>
      <c r="AA2712" s="218"/>
      <c r="AB2712" s="223">
        <v>0</v>
      </c>
      <c r="AC2712" s="224" t="s">
        <v>40</v>
      </c>
      <c r="AD2712" s="225">
        <f t="shared" si="1022"/>
        <v>3679</v>
      </c>
      <c r="AE2712" s="226">
        <f>CEILING(AD2712+AD2712*'[1]Nastavení cen'!$J$17,1)</f>
        <v>5372</v>
      </c>
      <c r="AF2712" s="226">
        <f t="shared" si="1023"/>
        <v>0</v>
      </c>
      <c r="AG2712" s="241"/>
      <c r="AH2712" s="242"/>
      <c r="AI2712" s="242"/>
      <c r="AJ2712" s="228">
        <f t="shared" si="1025"/>
        <v>5372</v>
      </c>
      <c r="AK2712" s="218"/>
      <c r="AL2712" s="229">
        <f t="shared" si="1026"/>
        <v>0</v>
      </c>
      <c r="AM2712" s="204"/>
      <c r="AN2712" s="230" t="s">
        <v>41</v>
      </c>
      <c r="AO2712" s="231" t="s">
        <v>41</v>
      </c>
      <c r="AP2712" s="245" t="s">
        <v>41</v>
      </c>
      <c r="AQ2712" s="233" t="s">
        <v>41</v>
      </c>
      <c r="AR2712" s="234" t="s">
        <v>41</v>
      </c>
      <c r="AS2712" s="235"/>
      <c r="AT2712" s="236"/>
      <c r="AU2712" s="237"/>
      <c r="AV2712" s="238">
        <v>566</v>
      </c>
      <c r="AW2712" s="239">
        <f>'[1]Nastavení cen'!$H$17</f>
        <v>390</v>
      </c>
      <c r="AX2712" s="240"/>
    </row>
    <row r="2713" spans="1:50" ht="17.25" hidden="1" customHeight="1" x14ac:dyDescent="0.3">
      <c r="A2713" s="213"/>
      <c r="B2713" s="214"/>
      <c r="C2713" s="215"/>
      <c r="D2713" s="186"/>
      <c r="E2713" s="184"/>
      <c r="F2713" s="185"/>
      <c r="G2713" s="186"/>
      <c r="H2713" s="186"/>
      <c r="I2713" s="187"/>
      <c r="J2713" s="188"/>
      <c r="K2713" s="216"/>
      <c r="L2713" s="186"/>
      <c r="M2713" s="186"/>
      <c r="N2713" s="187"/>
      <c r="O2713" s="191"/>
      <c r="P2713" s="492" t="s">
        <v>2550</v>
      </c>
      <c r="Q2713" s="218"/>
      <c r="R2713" s="219">
        <f t="shared" si="1020"/>
        <v>0</v>
      </c>
      <c r="S2713" s="219">
        <f t="shared" si="1021"/>
        <v>7</v>
      </c>
      <c r="T2713" s="195"/>
      <c r="U2713" s="196">
        <v>4</v>
      </c>
      <c r="V2713" s="89">
        <f t="shared" si="1038"/>
        <v>0</v>
      </c>
      <c r="W2713" s="220" t="s">
        <v>2355</v>
      </c>
      <c r="X2713" s="221" t="s">
        <v>2892</v>
      </c>
      <c r="Y2713" s="222" t="s">
        <v>43</v>
      </c>
      <c r="Z2713" s="199"/>
      <c r="AA2713" s="218"/>
      <c r="AB2713" s="223">
        <v>0</v>
      </c>
      <c r="AC2713" s="224" t="s">
        <v>40</v>
      </c>
      <c r="AD2713" s="225">
        <f t="shared" si="1022"/>
        <v>3900</v>
      </c>
      <c r="AE2713" s="226">
        <f>CEILING(AD2713+AD2713*'[1]Nastavení cen'!$J$17,1)</f>
        <v>5694</v>
      </c>
      <c r="AF2713" s="226">
        <f t="shared" si="1023"/>
        <v>0</v>
      </c>
      <c r="AG2713" s="241"/>
      <c r="AH2713" s="242"/>
      <c r="AI2713" s="242"/>
      <c r="AJ2713" s="228">
        <f t="shared" si="1025"/>
        <v>5694</v>
      </c>
      <c r="AK2713" s="218"/>
      <c r="AL2713" s="229">
        <f t="shared" si="1026"/>
        <v>0</v>
      </c>
      <c r="AM2713" s="204"/>
      <c r="AN2713" s="230" t="s">
        <v>41</v>
      </c>
      <c r="AO2713" s="231" t="s">
        <v>41</v>
      </c>
      <c r="AP2713" s="245" t="s">
        <v>41</v>
      </c>
      <c r="AQ2713" s="233" t="s">
        <v>41</v>
      </c>
      <c r="AR2713" s="234" t="s">
        <v>41</v>
      </c>
      <c r="AS2713" s="235"/>
      <c r="AT2713" s="236"/>
      <c r="AU2713" s="237"/>
      <c r="AV2713" s="238">
        <v>600</v>
      </c>
      <c r="AW2713" s="239">
        <f>'[1]Nastavení cen'!$H$17</f>
        <v>390</v>
      </c>
      <c r="AX2713" s="240"/>
    </row>
    <row r="2714" spans="1:50" ht="17.25" hidden="1" customHeight="1" x14ac:dyDescent="0.3">
      <c r="A2714" s="213"/>
      <c r="B2714" s="214"/>
      <c r="C2714" s="215"/>
      <c r="D2714" s="186"/>
      <c r="E2714" s="184"/>
      <c r="F2714" s="185"/>
      <c r="G2714" s="186"/>
      <c r="H2714" s="186"/>
      <c r="I2714" s="187"/>
      <c r="J2714" s="188"/>
      <c r="K2714" s="216"/>
      <c r="L2714" s="186"/>
      <c r="M2714" s="186"/>
      <c r="N2714" s="187"/>
      <c r="O2714" s="191"/>
      <c r="P2714" s="492" t="s">
        <v>2550</v>
      </c>
      <c r="Q2714" s="218"/>
      <c r="R2714" s="219">
        <f t="shared" si="1020"/>
        <v>0</v>
      </c>
      <c r="S2714" s="219">
        <f t="shared" si="1021"/>
        <v>7</v>
      </c>
      <c r="T2714" s="195"/>
      <c r="U2714" s="196">
        <v>4</v>
      </c>
      <c r="V2714" s="89">
        <f t="shared" si="1038"/>
        <v>0</v>
      </c>
      <c r="W2714" s="220" t="s">
        <v>2355</v>
      </c>
      <c r="X2714" s="221" t="s">
        <v>2893</v>
      </c>
      <c r="Y2714" s="222" t="s">
        <v>43</v>
      </c>
      <c r="Z2714" s="199"/>
      <c r="AA2714" s="218"/>
      <c r="AB2714" s="223">
        <v>0</v>
      </c>
      <c r="AC2714" s="224" t="s">
        <v>40</v>
      </c>
      <c r="AD2714" s="225">
        <f t="shared" si="1022"/>
        <v>5571</v>
      </c>
      <c r="AE2714" s="226">
        <f>CEILING(AD2714+AD2714*'[1]Nastavení cen'!$J$17,1)</f>
        <v>8134</v>
      </c>
      <c r="AF2714" s="226">
        <f t="shared" si="1023"/>
        <v>0</v>
      </c>
      <c r="AG2714" s="241"/>
      <c r="AH2714" s="242"/>
      <c r="AI2714" s="242"/>
      <c r="AJ2714" s="228">
        <f t="shared" si="1025"/>
        <v>8134</v>
      </c>
      <c r="AK2714" s="218"/>
      <c r="AL2714" s="229">
        <f t="shared" si="1026"/>
        <v>0</v>
      </c>
      <c r="AM2714" s="204"/>
      <c r="AN2714" s="230" t="s">
        <v>41</v>
      </c>
      <c r="AO2714" s="231" t="s">
        <v>41</v>
      </c>
      <c r="AP2714" s="245" t="s">
        <v>41</v>
      </c>
      <c r="AQ2714" s="233" t="s">
        <v>41</v>
      </c>
      <c r="AR2714" s="234" t="s">
        <v>41</v>
      </c>
      <c r="AS2714" s="235"/>
      <c r="AT2714" s="236"/>
      <c r="AU2714" s="237"/>
      <c r="AV2714" s="238">
        <v>857</v>
      </c>
      <c r="AW2714" s="239">
        <f>'[1]Nastavení cen'!$H$17</f>
        <v>390</v>
      </c>
      <c r="AX2714" s="240"/>
    </row>
    <row r="2715" spans="1:50" ht="17.25" hidden="1" customHeight="1" x14ac:dyDescent="0.3">
      <c r="A2715" s="213"/>
      <c r="B2715" s="214"/>
      <c r="C2715" s="215"/>
      <c r="D2715" s="186"/>
      <c r="E2715" s="184"/>
      <c r="F2715" s="185"/>
      <c r="G2715" s="186"/>
      <c r="H2715" s="186"/>
      <c r="I2715" s="187"/>
      <c r="J2715" s="188"/>
      <c r="K2715" s="216"/>
      <c r="L2715" s="186"/>
      <c r="M2715" s="186"/>
      <c r="N2715" s="187"/>
      <c r="O2715" s="191"/>
      <c r="P2715" s="492" t="s">
        <v>2550</v>
      </c>
      <c r="Q2715" s="218"/>
      <c r="R2715" s="219">
        <f t="shared" si="1020"/>
        <v>0</v>
      </c>
      <c r="S2715" s="219">
        <f t="shared" si="1021"/>
        <v>7</v>
      </c>
      <c r="T2715" s="195"/>
      <c r="U2715" s="196">
        <v>4</v>
      </c>
      <c r="V2715" s="89">
        <f t="shared" si="1038"/>
        <v>0</v>
      </c>
      <c r="W2715" s="220" t="s">
        <v>2355</v>
      </c>
      <c r="X2715" s="221" t="s">
        <v>2894</v>
      </c>
      <c r="Y2715" s="222" t="s">
        <v>43</v>
      </c>
      <c r="Z2715" s="199"/>
      <c r="AA2715" s="218"/>
      <c r="AB2715" s="223">
        <v>0</v>
      </c>
      <c r="AC2715" s="224" t="s">
        <v>40</v>
      </c>
      <c r="AD2715" s="225">
        <f t="shared" si="1022"/>
        <v>351</v>
      </c>
      <c r="AE2715" s="226">
        <f>CEILING(AD2715+AD2715*'[1]Nastavení cen'!$J$17,1)</f>
        <v>513</v>
      </c>
      <c r="AF2715" s="226">
        <f t="shared" si="1023"/>
        <v>0</v>
      </c>
      <c r="AG2715" s="241"/>
      <c r="AH2715" s="242"/>
      <c r="AI2715" s="242"/>
      <c r="AJ2715" s="228">
        <f t="shared" si="1025"/>
        <v>513</v>
      </c>
      <c r="AK2715" s="218"/>
      <c r="AL2715" s="229">
        <f t="shared" si="1026"/>
        <v>0</v>
      </c>
      <c r="AM2715" s="204"/>
      <c r="AN2715" s="230" t="s">
        <v>41</v>
      </c>
      <c r="AO2715" s="231" t="s">
        <v>41</v>
      </c>
      <c r="AP2715" s="245" t="s">
        <v>41</v>
      </c>
      <c r="AQ2715" s="233" t="s">
        <v>41</v>
      </c>
      <c r="AR2715" s="234" t="s">
        <v>41</v>
      </c>
      <c r="AS2715" s="235"/>
      <c r="AT2715" s="236"/>
      <c r="AU2715" s="237"/>
      <c r="AV2715" s="238">
        <v>54</v>
      </c>
      <c r="AW2715" s="239">
        <f>'[1]Nastavení cen'!$H$17</f>
        <v>390</v>
      </c>
      <c r="AX2715" s="240"/>
    </row>
    <row r="2716" spans="1:50" ht="17.25" hidden="1" customHeight="1" x14ac:dyDescent="0.3">
      <c r="A2716" s="213"/>
      <c r="B2716" s="214"/>
      <c r="C2716" s="215"/>
      <c r="D2716" s="186"/>
      <c r="E2716" s="184"/>
      <c r="F2716" s="185"/>
      <c r="G2716" s="186"/>
      <c r="H2716" s="186"/>
      <c r="I2716" s="187"/>
      <c r="J2716" s="188"/>
      <c r="K2716" s="216"/>
      <c r="L2716" s="186"/>
      <c r="M2716" s="186"/>
      <c r="N2716" s="187"/>
      <c r="O2716" s="191"/>
      <c r="P2716" s="492" t="s">
        <v>2550</v>
      </c>
      <c r="Q2716" s="218"/>
      <c r="R2716" s="219">
        <f t="shared" si="1020"/>
        <v>0</v>
      </c>
      <c r="S2716" s="219">
        <f t="shared" si="1021"/>
        <v>7</v>
      </c>
      <c r="T2716" s="195"/>
      <c r="U2716" s="196">
        <v>4</v>
      </c>
      <c r="V2716" s="89">
        <f t="shared" si="1038"/>
        <v>0</v>
      </c>
      <c r="W2716" s="220" t="s">
        <v>2895</v>
      </c>
      <c r="X2716" s="221" t="s">
        <v>2896</v>
      </c>
      <c r="Y2716" s="222" t="s">
        <v>43</v>
      </c>
      <c r="Z2716" s="199"/>
      <c r="AA2716" s="218"/>
      <c r="AB2716" s="223">
        <v>0</v>
      </c>
      <c r="AC2716" s="224" t="s">
        <v>46</v>
      </c>
      <c r="AD2716" s="225">
        <f t="shared" si="1022"/>
        <v>1671</v>
      </c>
      <c r="AE2716" s="226">
        <f>CEILING(AD2716+AD2716*'[1]Nastavení cen'!$J$17,1)</f>
        <v>2440</v>
      </c>
      <c r="AF2716" s="226">
        <f t="shared" si="1023"/>
        <v>0</v>
      </c>
      <c r="AG2716" s="241"/>
      <c r="AH2716" s="242"/>
      <c r="AI2716" s="242"/>
      <c r="AJ2716" s="228">
        <f t="shared" si="1025"/>
        <v>2440</v>
      </c>
      <c r="AK2716" s="218"/>
      <c r="AL2716" s="229">
        <f t="shared" si="1026"/>
        <v>0</v>
      </c>
      <c r="AM2716" s="204"/>
      <c r="AN2716" s="230" t="s">
        <v>41</v>
      </c>
      <c r="AO2716" s="231" t="s">
        <v>41</v>
      </c>
      <c r="AP2716" s="245" t="s">
        <v>41</v>
      </c>
      <c r="AQ2716" s="233" t="s">
        <v>41</v>
      </c>
      <c r="AR2716" s="234" t="s">
        <v>41</v>
      </c>
      <c r="AS2716" s="235"/>
      <c r="AT2716" s="236"/>
      <c r="AU2716" s="237"/>
      <c r="AV2716" s="238">
        <v>257</v>
      </c>
      <c r="AW2716" s="239">
        <f>'[1]Nastavení cen'!$H$17</f>
        <v>390</v>
      </c>
      <c r="AX2716" s="240"/>
    </row>
    <row r="2717" spans="1:50" ht="17.25" hidden="1" customHeight="1" x14ac:dyDescent="0.3">
      <c r="A2717" s="213"/>
      <c r="B2717" s="214"/>
      <c r="C2717" s="215"/>
      <c r="D2717" s="186"/>
      <c r="E2717" s="184"/>
      <c r="F2717" s="185"/>
      <c r="G2717" s="186"/>
      <c r="H2717" s="186"/>
      <c r="I2717" s="187"/>
      <c r="J2717" s="188"/>
      <c r="K2717" s="216"/>
      <c r="L2717" s="186"/>
      <c r="M2717" s="186"/>
      <c r="N2717" s="187"/>
      <c r="O2717" s="191"/>
      <c r="P2717" s="492" t="s">
        <v>2550</v>
      </c>
      <c r="Q2717" s="218"/>
      <c r="R2717" s="219">
        <f t="shared" si="1020"/>
        <v>0</v>
      </c>
      <c r="S2717" s="219">
        <f t="shared" si="1021"/>
        <v>7</v>
      </c>
      <c r="T2717" s="195"/>
      <c r="U2717" s="196">
        <v>4</v>
      </c>
      <c r="V2717" s="89">
        <f t="shared" si="1038"/>
        <v>0</v>
      </c>
      <c r="W2717" s="220" t="s">
        <v>2895</v>
      </c>
      <c r="X2717" s="221" t="s">
        <v>2897</v>
      </c>
      <c r="Y2717" s="222" t="s">
        <v>43</v>
      </c>
      <c r="Z2717" s="199"/>
      <c r="AA2717" s="218"/>
      <c r="AB2717" s="223">
        <v>0</v>
      </c>
      <c r="AC2717" s="224" t="s">
        <v>46</v>
      </c>
      <c r="AD2717" s="225">
        <f t="shared" si="1022"/>
        <v>1671</v>
      </c>
      <c r="AE2717" s="226">
        <f>CEILING(AD2717+AD2717*'[1]Nastavení cen'!$J$17,1)</f>
        <v>2440</v>
      </c>
      <c r="AF2717" s="226">
        <f t="shared" si="1023"/>
        <v>0</v>
      </c>
      <c r="AG2717" s="241"/>
      <c r="AH2717" s="242"/>
      <c r="AI2717" s="242"/>
      <c r="AJ2717" s="228">
        <f t="shared" si="1025"/>
        <v>2440</v>
      </c>
      <c r="AK2717" s="218"/>
      <c r="AL2717" s="229">
        <f t="shared" si="1026"/>
        <v>0</v>
      </c>
      <c r="AM2717" s="204"/>
      <c r="AN2717" s="230" t="s">
        <v>41</v>
      </c>
      <c r="AO2717" s="231" t="s">
        <v>41</v>
      </c>
      <c r="AP2717" s="245" t="s">
        <v>41</v>
      </c>
      <c r="AQ2717" s="233" t="s">
        <v>41</v>
      </c>
      <c r="AR2717" s="234" t="s">
        <v>41</v>
      </c>
      <c r="AS2717" s="235"/>
      <c r="AT2717" s="236"/>
      <c r="AU2717" s="237"/>
      <c r="AV2717" s="238">
        <v>257</v>
      </c>
      <c r="AW2717" s="239">
        <f>'[1]Nastavení cen'!$H$17</f>
        <v>390</v>
      </c>
      <c r="AX2717" s="240"/>
    </row>
    <row r="2718" spans="1:50" ht="25.05" customHeight="1" x14ac:dyDescent="0.3">
      <c r="A2718" s="213"/>
      <c r="B2718" s="214"/>
      <c r="C2718" s="215"/>
      <c r="D2718" s="186"/>
      <c r="E2718" s="184"/>
      <c r="F2718" s="185"/>
      <c r="G2718" s="186"/>
      <c r="H2718" s="186"/>
      <c r="I2718" s="187"/>
      <c r="J2718" s="188"/>
      <c r="K2718" s="216"/>
      <c r="L2718" s="186"/>
      <c r="M2718" s="186"/>
      <c r="N2718" s="187"/>
      <c r="O2718" s="191"/>
      <c r="P2718" s="492" t="s">
        <v>2550</v>
      </c>
      <c r="Q2718" s="218"/>
      <c r="R2718" s="219">
        <f t="shared" si="1020"/>
        <v>0</v>
      </c>
      <c r="S2718" s="219">
        <f t="shared" si="1021"/>
        <v>7</v>
      </c>
      <c r="T2718" s="195">
        <v>82</v>
      </c>
      <c r="U2718" s="196">
        <v>4</v>
      </c>
      <c r="V2718" s="89">
        <f t="shared" si="1038"/>
        <v>0</v>
      </c>
      <c r="W2718" s="220" t="s">
        <v>64</v>
      </c>
      <c r="X2718" s="221" t="s">
        <v>2898</v>
      </c>
      <c r="Y2718" s="222" t="s">
        <v>43</v>
      </c>
      <c r="Z2718" s="199"/>
      <c r="AA2718" s="218"/>
      <c r="AB2718" s="223">
        <v>4</v>
      </c>
      <c r="AC2718" s="224" t="s">
        <v>66</v>
      </c>
      <c r="AD2718" s="225">
        <f t="shared" si="1022"/>
        <v>390</v>
      </c>
      <c r="AE2718" s="226"/>
      <c r="AF2718" s="226">
        <f t="shared" si="1023"/>
        <v>0</v>
      </c>
      <c r="AG2718" s="241"/>
      <c r="AH2718" s="242"/>
      <c r="AI2718" s="242"/>
      <c r="AJ2718" s="228">
        <f t="shared" si="1025"/>
        <v>0</v>
      </c>
      <c r="AK2718" s="218"/>
      <c r="AL2718" s="229">
        <f t="shared" si="1026"/>
        <v>0</v>
      </c>
      <c r="AM2718" s="204"/>
      <c r="AN2718" s="230" t="s">
        <v>41</v>
      </c>
      <c r="AO2718" s="231" t="s">
        <v>41</v>
      </c>
      <c r="AP2718" s="245" t="s">
        <v>41</v>
      </c>
      <c r="AQ2718" s="233" t="s">
        <v>41</v>
      </c>
      <c r="AR2718" s="234" t="s">
        <v>41</v>
      </c>
      <c r="AS2718" s="235"/>
      <c r="AT2718" s="236"/>
      <c r="AU2718" s="237"/>
      <c r="AV2718" s="238">
        <v>60</v>
      </c>
      <c r="AW2718" s="239">
        <f>'[1]Nastavení cen'!$H$17</f>
        <v>390</v>
      </c>
      <c r="AX2718" s="240"/>
    </row>
    <row r="2719" spans="1:50" ht="17.25" hidden="1" customHeight="1" x14ac:dyDescent="0.3">
      <c r="A2719" s="213"/>
      <c r="B2719" s="214"/>
      <c r="C2719" s="215"/>
      <c r="D2719" s="186"/>
      <c r="E2719" s="184"/>
      <c r="F2719" s="185"/>
      <c r="G2719" s="186"/>
      <c r="H2719" s="186"/>
      <c r="I2719" s="187"/>
      <c r="J2719" s="188"/>
      <c r="K2719" s="216"/>
      <c r="L2719" s="186"/>
      <c r="M2719" s="186"/>
      <c r="N2719" s="187"/>
      <c r="O2719" s="191"/>
      <c r="P2719" s="492" t="s">
        <v>2550</v>
      </c>
      <c r="Q2719" s="218"/>
      <c r="R2719" s="219">
        <f t="shared" si="1020"/>
        <v>0</v>
      </c>
      <c r="S2719" s="219">
        <f t="shared" si="1021"/>
        <v>7</v>
      </c>
      <c r="T2719" s="195"/>
      <c r="U2719" s="196">
        <v>4</v>
      </c>
      <c r="V2719" s="89">
        <f t="shared" si="1038"/>
        <v>0</v>
      </c>
      <c r="W2719" s="220" t="s">
        <v>64</v>
      </c>
      <c r="X2719" s="221" t="s">
        <v>2899</v>
      </c>
      <c r="Y2719" s="222" t="s">
        <v>43</v>
      </c>
      <c r="Z2719" s="199"/>
      <c r="AA2719" s="218"/>
      <c r="AB2719" s="223">
        <v>0</v>
      </c>
      <c r="AC2719" s="224" t="s">
        <v>66</v>
      </c>
      <c r="AD2719" s="225">
        <f t="shared" si="1022"/>
        <v>390</v>
      </c>
      <c r="AE2719" s="226">
        <f>CEILING(AD2719+AD2719*'[1]Nastavení cen'!$J$17,1)</f>
        <v>570</v>
      </c>
      <c r="AF2719" s="226">
        <f t="shared" si="1023"/>
        <v>0</v>
      </c>
      <c r="AG2719" s="241"/>
      <c r="AH2719" s="242"/>
      <c r="AI2719" s="242"/>
      <c r="AJ2719" s="228">
        <f t="shared" si="1025"/>
        <v>570</v>
      </c>
      <c r="AK2719" s="218"/>
      <c r="AL2719" s="229">
        <f t="shared" si="1026"/>
        <v>0</v>
      </c>
      <c r="AM2719" s="204"/>
      <c r="AN2719" s="230" t="s">
        <v>41</v>
      </c>
      <c r="AO2719" s="231" t="s">
        <v>41</v>
      </c>
      <c r="AP2719" s="245" t="s">
        <v>41</v>
      </c>
      <c r="AQ2719" s="233" t="s">
        <v>41</v>
      </c>
      <c r="AR2719" s="234" t="s">
        <v>41</v>
      </c>
      <c r="AS2719" s="235"/>
      <c r="AT2719" s="236"/>
      <c r="AU2719" s="237"/>
      <c r="AV2719" s="238">
        <v>60</v>
      </c>
      <c r="AW2719" s="239">
        <f>'[1]Nastavení cen'!$H$17</f>
        <v>390</v>
      </c>
      <c r="AX2719" s="240"/>
    </row>
    <row r="2720" spans="1:50" ht="25.05" customHeight="1" x14ac:dyDescent="0.3">
      <c r="A2720" s="213"/>
      <c r="B2720" s="214"/>
      <c r="C2720" s="215"/>
      <c r="D2720" s="186"/>
      <c r="E2720" s="184"/>
      <c r="F2720" s="185"/>
      <c r="G2720" s="186"/>
      <c r="H2720" s="186"/>
      <c r="I2720" s="187"/>
      <c r="J2720" s="188"/>
      <c r="K2720" s="216"/>
      <c r="L2720" s="186"/>
      <c r="M2720" s="186"/>
      <c r="N2720" s="187"/>
      <c r="O2720" s="191"/>
      <c r="P2720" s="492" t="s">
        <v>2550</v>
      </c>
      <c r="Q2720" s="218"/>
      <c r="R2720" s="219">
        <f t="shared" si="1020"/>
        <v>0</v>
      </c>
      <c r="S2720" s="219">
        <f t="shared" si="1021"/>
        <v>7</v>
      </c>
      <c r="T2720" s="195">
        <v>83</v>
      </c>
      <c r="U2720" s="196">
        <v>4</v>
      </c>
      <c r="V2720" s="89">
        <f t="shared" si="1038"/>
        <v>0</v>
      </c>
      <c r="W2720" s="220" t="s">
        <v>64</v>
      </c>
      <c r="X2720" s="221" t="s">
        <v>2900</v>
      </c>
      <c r="Y2720" s="222" t="s">
        <v>43</v>
      </c>
      <c r="Z2720" s="199"/>
      <c r="AA2720" s="218"/>
      <c r="AB2720" s="223">
        <v>2</v>
      </c>
      <c r="AC2720" s="224" t="s">
        <v>66</v>
      </c>
      <c r="AD2720" s="225">
        <f t="shared" si="1022"/>
        <v>270</v>
      </c>
      <c r="AE2720" s="226"/>
      <c r="AF2720" s="226">
        <f t="shared" si="1023"/>
        <v>0</v>
      </c>
      <c r="AG2720" s="241"/>
      <c r="AH2720" s="242"/>
      <c r="AI2720" s="242"/>
      <c r="AJ2720" s="228">
        <f t="shared" si="1025"/>
        <v>0</v>
      </c>
      <c r="AK2720" s="218"/>
      <c r="AL2720" s="229">
        <f t="shared" si="1026"/>
        <v>0</v>
      </c>
      <c r="AM2720" s="204"/>
      <c r="AN2720" s="230" t="s">
        <v>41</v>
      </c>
      <c r="AO2720" s="231" t="s">
        <v>41</v>
      </c>
      <c r="AP2720" s="245" t="s">
        <v>41</v>
      </c>
      <c r="AQ2720" s="233" t="s">
        <v>41</v>
      </c>
      <c r="AR2720" s="234" t="s">
        <v>41</v>
      </c>
      <c r="AS2720" s="235"/>
      <c r="AT2720" s="236"/>
      <c r="AU2720" s="237"/>
      <c r="AV2720" s="238">
        <v>60</v>
      </c>
      <c r="AW2720" s="239">
        <f>'[1]Nastavení cen'!$I$17</f>
        <v>270</v>
      </c>
      <c r="AX2720" s="240"/>
    </row>
    <row r="2721" spans="1:50" ht="17.25" hidden="1" customHeight="1" x14ac:dyDescent="0.3">
      <c r="A2721" s="213"/>
      <c r="B2721" s="214"/>
      <c r="C2721" s="215"/>
      <c r="D2721" s="186"/>
      <c r="E2721" s="184"/>
      <c r="F2721" s="185"/>
      <c r="G2721" s="186"/>
      <c r="H2721" s="186"/>
      <c r="I2721" s="187"/>
      <c r="J2721" s="188"/>
      <c r="K2721" s="216"/>
      <c r="L2721" s="186"/>
      <c r="M2721" s="186"/>
      <c r="N2721" s="187"/>
      <c r="O2721" s="191"/>
      <c r="P2721" s="492" t="s">
        <v>2550</v>
      </c>
      <c r="Q2721" s="218"/>
      <c r="R2721" s="219">
        <f t="shared" si="1020"/>
        <v>0</v>
      </c>
      <c r="S2721" s="219">
        <f t="shared" si="1021"/>
        <v>7</v>
      </c>
      <c r="T2721" s="195"/>
      <c r="U2721" s="196">
        <v>4</v>
      </c>
      <c r="V2721" s="89">
        <f t="shared" si="1038"/>
        <v>0</v>
      </c>
      <c r="W2721" s="220" t="s">
        <v>64</v>
      </c>
      <c r="X2721" s="221" t="s">
        <v>2901</v>
      </c>
      <c r="Y2721" s="222" t="s">
        <v>43</v>
      </c>
      <c r="Z2721" s="199"/>
      <c r="AA2721" s="218"/>
      <c r="AB2721" s="223">
        <v>0</v>
      </c>
      <c r="AC2721" s="224" t="s">
        <v>66</v>
      </c>
      <c r="AD2721" s="225">
        <f t="shared" si="1022"/>
        <v>270</v>
      </c>
      <c r="AE2721" s="226">
        <f>CEILING(AD2721+AD2721*'[1]Nastavení cen'!$J$17,1)</f>
        <v>395</v>
      </c>
      <c r="AF2721" s="226">
        <f t="shared" si="1023"/>
        <v>0</v>
      </c>
      <c r="AG2721" s="241"/>
      <c r="AH2721" s="242"/>
      <c r="AI2721" s="242"/>
      <c r="AJ2721" s="228">
        <f t="shared" si="1025"/>
        <v>395</v>
      </c>
      <c r="AK2721" s="218"/>
      <c r="AL2721" s="229">
        <f t="shared" si="1026"/>
        <v>0</v>
      </c>
      <c r="AM2721" s="204"/>
      <c r="AN2721" s="230" t="s">
        <v>41</v>
      </c>
      <c r="AO2721" s="231" t="s">
        <v>41</v>
      </c>
      <c r="AP2721" s="245" t="s">
        <v>41</v>
      </c>
      <c r="AQ2721" s="233" t="s">
        <v>41</v>
      </c>
      <c r="AR2721" s="234" t="s">
        <v>41</v>
      </c>
      <c r="AS2721" s="235"/>
      <c r="AT2721" s="236"/>
      <c r="AU2721" s="237"/>
      <c r="AV2721" s="238">
        <v>60</v>
      </c>
      <c r="AW2721" s="239">
        <f>'[1]Nastavení cen'!$I$17</f>
        <v>270</v>
      </c>
      <c r="AX2721" s="240"/>
    </row>
    <row r="2722" spans="1:50" ht="17.25" hidden="1" customHeight="1" x14ac:dyDescent="0.3">
      <c r="A2722" s="213"/>
      <c r="B2722" s="214"/>
      <c r="C2722" s="215"/>
      <c r="D2722" s="186"/>
      <c r="E2722" s="184"/>
      <c r="F2722" s="185"/>
      <c r="G2722" s="186"/>
      <c r="H2722" s="186"/>
      <c r="I2722" s="187"/>
      <c r="J2722" s="188"/>
      <c r="K2722" s="216"/>
      <c r="L2722" s="186"/>
      <c r="M2722" s="186"/>
      <c r="N2722" s="187"/>
      <c r="O2722" s="191"/>
      <c r="P2722" s="492" t="s">
        <v>2550</v>
      </c>
      <c r="Q2722" s="218"/>
      <c r="R2722" s="219">
        <f t="shared" si="1020"/>
        <v>0</v>
      </c>
      <c r="S2722" s="219">
        <f t="shared" si="1021"/>
        <v>7</v>
      </c>
      <c r="T2722" s="195"/>
      <c r="U2722" s="196">
        <v>5</v>
      </c>
      <c r="V2722" s="89">
        <f t="shared" si="1038"/>
        <v>0</v>
      </c>
      <c r="W2722" s="220" t="s">
        <v>70</v>
      </c>
      <c r="X2722" s="221" t="s">
        <v>71</v>
      </c>
      <c r="Y2722" s="222" t="s">
        <v>2902</v>
      </c>
      <c r="Z2722" s="199"/>
      <c r="AA2722" s="218"/>
      <c r="AB2722" s="223">
        <v>0</v>
      </c>
      <c r="AC2722" s="224" t="s">
        <v>46</v>
      </c>
      <c r="AD2722" s="225"/>
      <c r="AE2722" s="226"/>
      <c r="AF2722" s="226"/>
      <c r="AG2722" s="227">
        <f>CEILING(AX2722+(AX2722*'[1]Nastavení cen'!$G$17),1)</f>
        <v>500</v>
      </c>
      <c r="AH2722" s="227">
        <f>CEILING(AG2722*'[1]Nastavení cen'!$K$17,1)+AG2722</f>
        <v>650</v>
      </c>
      <c r="AI2722" s="227">
        <f t="shared" ref="AI2722:AI2726" si="1042">(AB2722*AH2722)</f>
        <v>0</v>
      </c>
      <c r="AJ2722" s="228">
        <f t="shared" si="1025"/>
        <v>650</v>
      </c>
      <c r="AK2722" s="218"/>
      <c r="AL2722" s="229">
        <f t="shared" si="1026"/>
        <v>0</v>
      </c>
      <c r="AM2722" s="204"/>
      <c r="AN2722" s="230">
        <v>5</v>
      </c>
      <c r="AO2722" s="231">
        <f t="shared" ref="AO2722:AO2726" si="1043">AB2722*AN2722</f>
        <v>0</v>
      </c>
      <c r="AP2722" s="232">
        <v>0.05</v>
      </c>
      <c r="AQ2722" s="233" t="s">
        <v>41</v>
      </c>
      <c r="AR2722" s="234">
        <f t="shared" ref="AR2722:AR2726" si="1044">AO2722*AP2722</f>
        <v>0</v>
      </c>
      <c r="AS2722" s="235"/>
      <c r="AT2722" s="236"/>
      <c r="AU2722" s="237"/>
      <c r="AV2722" s="238"/>
      <c r="AW2722" s="239"/>
      <c r="AX2722" s="240">
        <v>500</v>
      </c>
    </row>
    <row r="2723" spans="1:50" ht="17.25" hidden="1" customHeight="1" x14ac:dyDescent="0.3">
      <c r="A2723" s="213"/>
      <c r="B2723" s="214"/>
      <c r="C2723" s="215"/>
      <c r="D2723" s="186"/>
      <c r="E2723" s="184"/>
      <c r="F2723" s="185"/>
      <c r="G2723" s="186"/>
      <c r="H2723" s="186"/>
      <c r="I2723" s="187"/>
      <c r="J2723" s="188"/>
      <c r="K2723" s="216"/>
      <c r="L2723" s="186"/>
      <c r="M2723" s="186"/>
      <c r="N2723" s="187"/>
      <c r="O2723" s="191"/>
      <c r="P2723" s="492" t="s">
        <v>2550</v>
      </c>
      <c r="Q2723" s="218"/>
      <c r="R2723" s="219">
        <f t="shared" si="1020"/>
        <v>0</v>
      </c>
      <c r="S2723" s="219">
        <f t="shared" si="1021"/>
        <v>7</v>
      </c>
      <c r="T2723" s="195"/>
      <c r="U2723" s="196">
        <v>5</v>
      </c>
      <c r="V2723" s="89">
        <f t="shared" si="1038"/>
        <v>0</v>
      </c>
      <c r="W2723" s="220" t="s">
        <v>70</v>
      </c>
      <c r="X2723" s="221" t="s">
        <v>71</v>
      </c>
      <c r="Y2723" s="222" t="s">
        <v>2903</v>
      </c>
      <c r="Z2723" s="199"/>
      <c r="AA2723" s="218"/>
      <c r="AB2723" s="223">
        <v>0</v>
      </c>
      <c r="AC2723" s="224" t="s">
        <v>46</v>
      </c>
      <c r="AD2723" s="225"/>
      <c r="AE2723" s="226"/>
      <c r="AF2723" s="226"/>
      <c r="AG2723" s="227">
        <f>CEILING(AX2723+(AX2723*'[1]Nastavení cen'!$G$17),1)</f>
        <v>1000</v>
      </c>
      <c r="AH2723" s="227">
        <f>CEILING(AG2723*'[1]Nastavení cen'!$K$17,1)+AG2723</f>
        <v>1300</v>
      </c>
      <c r="AI2723" s="227">
        <f t="shared" si="1042"/>
        <v>0</v>
      </c>
      <c r="AJ2723" s="228">
        <f t="shared" si="1025"/>
        <v>1300</v>
      </c>
      <c r="AK2723" s="218"/>
      <c r="AL2723" s="229">
        <f t="shared" si="1026"/>
        <v>0</v>
      </c>
      <c r="AM2723" s="204"/>
      <c r="AN2723" s="230">
        <v>10</v>
      </c>
      <c r="AO2723" s="231">
        <f t="shared" si="1043"/>
        <v>0</v>
      </c>
      <c r="AP2723" s="232">
        <v>0.05</v>
      </c>
      <c r="AQ2723" s="233" t="s">
        <v>41</v>
      </c>
      <c r="AR2723" s="234">
        <f t="shared" si="1044"/>
        <v>0</v>
      </c>
      <c r="AS2723" s="235"/>
      <c r="AT2723" s="236"/>
      <c r="AU2723" s="237"/>
      <c r="AV2723" s="238"/>
      <c r="AW2723" s="239"/>
      <c r="AX2723" s="240">
        <v>1000</v>
      </c>
    </row>
    <row r="2724" spans="1:50" ht="17.25" hidden="1" customHeight="1" x14ac:dyDescent="0.3">
      <c r="A2724" s="213"/>
      <c r="B2724" s="214"/>
      <c r="C2724" s="215"/>
      <c r="D2724" s="186"/>
      <c r="E2724" s="184"/>
      <c r="F2724" s="185"/>
      <c r="G2724" s="186"/>
      <c r="H2724" s="186"/>
      <c r="I2724" s="187"/>
      <c r="J2724" s="188"/>
      <c r="K2724" s="216"/>
      <c r="L2724" s="186"/>
      <c r="M2724" s="186"/>
      <c r="N2724" s="187"/>
      <c r="O2724" s="191"/>
      <c r="P2724" s="492" t="s">
        <v>2550</v>
      </c>
      <c r="Q2724" s="218"/>
      <c r="R2724" s="219">
        <f t="shared" si="1020"/>
        <v>0</v>
      </c>
      <c r="S2724" s="219">
        <f t="shared" si="1021"/>
        <v>7</v>
      </c>
      <c r="T2724" s="195"/>
      <c r="U2724" s="196">
        <v>5</v>
      </c>
      <c r="V2724" s="89">
        <f t="shared" si="1038"/>
        <v>0</v>
      </c>
      <c r="W2724" s="220" t="s">
        <v>70</v>
      </c>
      <c r="X2724" s="221" t="s">
        <v>71</v>
      </c>
      <c r="Y2724" s="222" t="s">
        <v>2904</v>
      </c>
      <c r="Z2724" s="199"/>
      <c r="AA2724" s="218"/>
      <c r="AB2724" s="223">
        <v>0</v>
      </c>
      <c r="AC2724" s="224" t="s">
        <v>46</v>
      </c>
      <c r="AD2724" s="225"/>
      <c r="AE2724" s="226"/>
      <c r="AF2724" s="226"/>
      <c r="AG2724" s="227">
        <f>CEILING(AX2724+(AX2724*'[1]Nastavení cen'!$G$17),1)</f>
        <v>2000</v>
      </c>
      <c r="AH2724" s="227">
        <f>CEILING(AG2724*'[1]Nastavení cen'!$K$17,1)+AG2724</f>
        <v>2600</v>
      </c>
      <c r="AI2724" s="227">
        <f t="shared" si="1042"/>
        <v>0</v>
      </c>
      <c r="AJ2724" s="228">
        <f t="shared" si="1025"/>
        <v>2600</v>
      </c>
      <c r="AK2724" s="218"/>
      <c r="AL2724" s="229">
        <f t="shared" si="1026"/>
        <v>0</v>
      </c>
      <c r="AM2724" s="204"/>
      <c r="AN2724" s="230">
        <v>20</v>
      </c>
      <c r="AO2724" s="231">
        <f t="shared" si="1043"/>
        <v>0</v>
      </c>
      <c r="AP2724" s="232">
        <v>0.05</v>
      </c>
      <c r="AQ2724" s="233" t="s">
        <v>41</v>
      </c>
      <c r="AR2724" s="234">
        <f t="shared" si="1044"/>
        <v>0</v>
      </c>
      <c r="AS2724" s="235"/>
      <c r="AT2724" s="236"/>
      <c r="AU2724" s="237"/>
      <c r="AV2724" s="238"/>
      <c r="AW2724" s="239"/>
      <c r="AX2724" s="240">
        <v>2000</v>
      </c>
    </row>
    <row r="2725" spans="1:50" ht="17.25" hidden="1" customHeight="1" x14ac:dyDescent="0.3">
      <c r="A2725" s="213"/>
      <c r="B2725" s="214"/>
      <c r="C2725" s="215"/>
      <c r="D2725" s="186"/>
      <c r="E2725" s="184"/>
      <c r="F2725" s="185"/>
      <c r="G2725" s="186"/>
      <c r="H2725" s="186"/>
      <c r="I2725" s="187"/>
      <c r="J2725" s="188"/>
      <c r="K2725" s="216"/>
      <c r="L2725" s="186"/>
      <c r="M2725" s="186"/>
      <c r="N2725" s="187"/>
      <c r="O2725" s="191"/>
      <c r="P2725" s="492" t="s">
        <v>2550</v>
      </c>
      <c r="Q2725" s="218"/>
      <c r="R2725" s="219">
        <f t="shared" si="1020"/>
        <v>0</v>
      </c>
      <c r="S2725" s="219">
        <f t="shared" si="1021"/>
        <v>7</v>
      </c>
      <c r="T2725" s="195"/>
      <c r="U2725" s="196">
        <v>5</v>
      </c>
      <c r="V2725" s="89">
        <f t="shared" si="1038"/>
        <v>0</v>
      </c>
      <c r="W2725" s="220" t="s">
        <v>70</v>
      </c>
      <c r="X2725" s="221" t="s">
        <v>71</v>
      </c>
      <c r="Y2725" s="222" t="s">
        <v>2905</v>
      </c>
      <c r="Z2725" s="199"/>
      <c r="AA2725" s="218"/>
      <c r="AB2725" s="223">
        <v>0</v>
      </c>
      <c r="AC2725" s="224" t="s">
        <v>46</v>
      </c>
      <c r="AD2725" s="225"/>
      <c r="AE2725" s="226"/>
      <c r="AF2725" s="226"/>
      <c r="AG2725" s="227">
        <f>CEILING(AX2725+(AX2725*'[1]Nastavení cen'!$G$17),1)</f>
        <v>5000</v>
      </c>
      <c r="AH2725" s="227">
        <f>CEILING(AG2725*'[1]Nastavení cen'!$K$17,1)+AG2725</f>
        <v>6500</v>
      </c>
      <c r="AI2725" s="227">
        <f t="shared" si="1042"/>
        <v>0</v>
      </c>
      <c r="AJ2725" s="228">
        <f t="shared" si="1025"/>
        <v>6500</v>
      </c>
      <c r="AK2725" s="218"/>
      <c r="AL2725" s="229">
        <f t="shared" si="1026"/>
        <v>0</v>
      </c>
      <c r="AM2725" s="204"/>
      <c r="AN2725" s="230">
        <v>50</v>
      </c>
      <c r="AO2725" s="231">
        <f t="shared" si="1043"/>
        <v>0</v>
      </c>
      <c r="AP2725" s="232">
        <v>0.05</v>
      </c>
      <c r="AQ2725" s="233" t="s">
        <v>41</v>
      </c>
      <c r="AR2725" s="234">
        <f t="shared" si="1044"/>
        <v>0</v>
      </c>
      <c r="AS2725" s="235"/>
      <c r="AT2725" s="236"/>
      <c r="AU2725" s="237"/>
      <c r="AV2725" s="238"/>
      <c r="AW2725" s="239"/>
      <c r="AX2725" s="240">
        <v>5000</v>
      </c>
    </row>
    <row r="2726" spans="1:50" ht="17.25" hidden="1" customHeight="1" x14ac:dyDescent="0.3">
      <c r="A2726" s="213"/>
      <c r="B2726" s="214"/>
      <c r="C2726" s="215"/>
      <c r="D2726" s="186"/>
      <c r="E2726" s="184"/>
      <c r="F2726" s="185"/>
      <c r="G2726" s="186"/>
      <c r="H2726" s="186"/>
      <c r="I2726" s="187"/>
      <c r="J2726" s="188"/>
      <c r="K2726" s="216"/>
      <c r="L2726" s="186"/>
      <c r="M2726" s="186"/>
      <c r="N2726" s="187"/>
      <c r="O2726" s="191"/>
      <c r="P2726" s="492" t="s">
        <v>2550</v>
      </c>
      <c r="Q2726" s="218"/>
      <c r="R2726" s="219">
        <f t="shared" si="1020"/>
        <v>0</v>
      </c>
      <c r="S2726" s="219">
        <f t="shared" si="1021"/>
        <v>7</v>
      </c>
      <c r="T2726" s="195"/>
      <c r="U2726" s="196">
        <v>5</v>
      </c>
      <c r="V2726" s="89">
        <f t="shared" si="1038"/>
        <v>0</v>
      </c>
      <c r="W2726" s="220" t="s">
        <v>70</v>
      </c>
      <c r="X2726" s="221" t="s">
        <v>71</v>
      </c>
      <c r="Y2726" s="222" t="s">
        <v>2906</v>
      </c>
      <c r="Z2726" s="199"/>
      <c r="AA2726" s="218"/>
      <c r="AB2726" s="223">
        <v>0</v>
      </c>
      <c r="AC2726" s="224" t="s">
        <v>46</v>
      </c>
      <c r="AD2726" s="225"/>
      <c r="AE2726" s="226"/>
      <c r="AF2726" s="226"/>
      <c r="AG2726" s="227">
        <f>CEILING(AX2726+(AX2726*'[1]Nastavení cen'!$G$17),1)</f>
        <v>10000</v>
      </c>
      <c r="AH2726" s="227">
        <f>CEILING(AG2726*'[1]Nastavení cen'!$K$17,1)+AG2726</f>
        <v>13000</v>
      </c>
      <c r="AI2726" s="227">
        <f t="shared" si="1042"/>
        <v>0</v>
      </c>
      <c r="AJ2726" s="228">
        <f t="shared" si="1025"/>
        <v>13000</v>
      </c>
      <c r="AK2726" s="218"/>
      <c r="AL2726" s="229">
        <f t="shared" si="1026"/>
        <v>0</v>
      </c>
      <c r="AM2726" s="204"/>
      <c r="AN2726" s="230">
        <v>100</v>
      </c>
      <c r="AO2726" s="231">
        <f t="shared" si="1043"/>
        <v>0</v>
      </c>
      <c r="AP2726" s="232">
        <v>0.05</v>
      </c>
      <c r="AQ2726" s="233" t="s">
        <v>41</v>
      </c>
      <c r="AR2726" s="234">
        <f t="shared" si="1044"/>
        <v>0</v>
      </c>
      <c r="AS2726" s="235"/>
      <c r="AT2726" s="236"/>
      <c r="AU2726" s="237"/>
      <c r="AV2726" s="238"/>
      <c r="AW2726" s="239"/>
      <c r="AX2726" s="240">
        <v>10000</v>
      </c>
    </row>
    <row r="2727" spans="1:50" ht="17.25" hidden="1" customHeight="1" x14ac:dyDescent="0.3">
      <c r="A2727" s="373"/>
      <c r="B2727" s="340"/>
      <c r="C2727" s="247"/>
      <c r="D2727" s="248"/>
      <c r="E2727" s="249"/>
      <c r="F2727" s="250"/>
      <c r="G2727" s="248"/>
      <c r="H2727" s="248"/>
      <c r="I2727" s="251"/>
      <c r="J2727" s="252"/>
      <c r="K2727" s="253"/>
      <c r="L2727" s="248"/>
      <c r="M2727" s="248"/>
      <c r="N2727" s="251"/>
      <c r="O2727" s="191"/>
      <c r="P2727" s="497" t="s">
        <v>2550</v>
      </c>
      <c r="Q2727" s="255"/>
      <c r="R2727" s="219"/>
      <c r="S2727" s="219"/>
      <c r="T2727" s="341"/>
      <c r="U2727" s="196">
        <v>99</v>
      </c>
      <c r="V2727" s="89">
        <f t="shared" si="1038"/>
        <v>0</v>
      </c>
      <c r="W2727" s="342"/>
      <c r="X2727" s="343"/>
      <c r="Y2727" s="344"/>
      <c r="Z2727" s="345"/>
      <c r="AA2727" s="255"/>
      <c r="AB2727" s="339">
        <v>0</v>
      </c>
      <c r="AC2727" s="346"/>
      <c r="AD2727" s="347"/>
      <c r="AE2727" s="348"/>
      <c r="AF2727" s="348"/>
      <c r="AG2727" s="243"/>
      <c r="AH2727" s="244"/>
      <c r="AI2727" s="244"/>
      <c r="AJ2727" s="349"/>
      <c r="AK2727" s="255"/>
      <c r="AL2727" s="350"/>
      <c r="AM2727" s="204"/>
      <c r="AN2727" s="230" t="s">
        <v>41</v>
      </c>
      <c r="AO2727" s="231" t="s">
        <v>41</v>
      </c>
      <c r="AP2727" s="245" t="s">
        <v>41</v>
      </c>
      <c r="AQ2727" s="233" t="s">
        <v>41</v>
      </c>
      <c r="AR2727" s="234" t="s">
        <v>41</v>
      </c>
      <c r="AS2727" s="235"/>
      <c r="AT2727" s="236"/>
      <c r="AU2727" s="237"/>
      <c r="AV2727" s="238"/>
      <c r="AW2727" s="239"/>
      <c r="AX2727" s="240"/>
    </row>
    <row r="2728" spans="1:50" ht="17.25" customHeight="1" x14ac:dyDescent="0.3">
      <c r="A2728" s="262"/>
      <c r="B2728" s="263"/>
      <c r="C2728" s="264" t="s">
        <v>0</v>
      </c>
      <c r="D2728" s="24"/>
      <c r="E2728" s="25" t="s">
        <v>1</v>
      </c>
      <c r="F2728" s="26"/>
      <c r="G2728" s="26"/>
      <c r="H2728" s="26"/>
      <c r="I2728" s="27"/>
      <c r="J2728" s="265"/>
      <c r="K2728" s="29" t="s">
        <v>2</v>
      </c>
      <c r="L2728" s="26"/>
      <c r="M2728" s="26"/>
      <c r="N2728" s="27"/>
      <c r="O2728" s="266"/>
      <c r="P2728" s="267" t="s">
        <v>2550</v>
      </c>
      <c r="Q2728" s="268"/>
      <c r="R2728" s="269"/>
      <c r="S2728" s="270"/>
      <c r="T2728" s="271" t="s">
        <v>10</v>
      </c>
      <c r="U2728" s="270" t="s">
        <v>11</v>
      </c>
      <c r="V2728" s="89">
        <f t="shared" si="1038"/>
        <v>0</v>
      </c>
      <c r="W2728" s="272"/>
      <c r="X2728" s="273" t="s">
        <v>2907</v>
      </c>
      <c r="Y2728" s="26"/>
      <c r="Z2728" s="26"/>
      <c r="AA2728" s="274"/>
      <c r="AB2728" s="271" t="s">
        <v>10</v>
      </c>
      <c r="AC2728" s="275"/>
      <c r="AD2728" s="276"/>
      <c r="AE2728" s="276"/>
      <c r="AF2728" s="276">
        <f>SUM(AF2446:AF2727)</f>
        <v>0</v>
      </c>
      <c r="AG2728" s="276"/>
      <c r="AH2728" s="276"/>
      <c r="AI2728" s="276">
        <f>SUM(AI2446:AI2727)</f>
        <v>0</v>
      </c>
      <c r="AJ2728" s="277"/>
      <c r="AK2728" s="274"/>
      <c r="AL2728" s="278">
        <f>AF2728+AI2728</f>
        <v>0</v>
      </c>
      <c r="AM2728" s="279"/>
      <c r="AN2728" s="280"/>
      <c r="AO2728" s="281">
        <f>SUM(AO2446:AO2727)</f>
        <v>24.299999999999997</v>
      </c>
      <c r="AP2728" s="276"/>
      <c r="AQ2728" s="281">
        <f t="shared" ref="AQ2728:AR2728" si="1045">SUM(AQ2446:AQ2727)</f>
        <v>0</v>
      </c>
      <c r="AR2728" s="282">
        <f t="shared" si="1045"/>
        <v>1.2150000000000003</v>
      </c>
      <c r="AS2728" s="283"/>
      <c r="AT2728" s="284">
        <f>SUM(AT2446:AT2727)</f>
        <v>0</v>
      </c>
      <c r="AU2728" s="285"/>
      <c r="AV2728" s="106"/>
      <c r="AW2728" s="107"/>
      <c r="AX2728" s="107"/>
    </row>
    <row r="2729" spans="1:50" ht="17.25" hidden="1" customHeight="1" x14ac:dyDescent="0.3">
      <c r="A2729" s="262"/>
      <c r="B2729" s="263"/>
      <c r="C2729" s="264" t="s">
        <v>0</v>
      </c>
      <c r="D2729" s="24"/>
      <c r="E2729" s="25" t="s">
        <v>1</v>
      </c>
      <c r="F2729" s="26"/>
      <c r="G2729" s="26"/>
      <c r="H2729" s="26"/>
      <c r="I2729" s="27"/>
      <c r="J2729" s="263"/>
      <c r="K2729" s="29" t="s">
        <v>2</v>
      </c>
      <c r="L2729" s="26"/>
      <c r="M2729" s="26"/>
      <c r="N2729" s="27"/>
      <c r="O2729" s="266"/>
      <c r="P2729" s="267" t="str">
        <f>P2728</f>
        <v>ele</v>
      </c>
      <c r="Q2729" s="268"/>
      <c r="R2729" s="269"/>
      <c r="S2729" s="270"/>
      <c r="T2729" s="271" t="s">
        <v>10</v>
      </c>
      <c r="U2729" s="270" t="s">
        <v>32</v>
      </c>
      <c r="V2729" s="89">
        <f t="shared" si="1038"/>
        <v>0</v>
      </c>
      <c r="W2729" s="272"/>
      <c r="X2729" s="273" t="str">
        <f>X2728</f>
        <v>Elektrikářské práce celkem</v>
      </c>
      <c r="Y2729" s="26"/>
      <c r="Z2729" s="26"/>
      <c r="AA2729" s="274"/>
      <c r="AB2729" s="271" t="s">
        <v>10</v>
      </c>
      <c r="AC2729" s="275"/>
      <c r="AD2729" s="276"/>
      <c r="AE2729" s="276"/>
      <c r="AF2729" s="276">
        <f>AF2728</f>
        <v>0</v>
      </c>
      <c r="AG2729" s="276"/>
      <c r="AH2729" s="276"/>
      <c r="AI2729" s="276">
        <f>AI2728</f>
        <v>0</v>
      </c>
      <c r="AJ2729" s="277"/>
      <c r="AK2729" s="274"/>
      <c r="AL2729" s="278">
        <f>AL2728</f>
        <v>0</v>
      </c>
      <c r="AM2729" s="279"/>
      <c r="AN2729" s="280"/>
      <c r="AO2729" s="281">
        <f>AO2728</f>
        <v>24.299999999999997</v>
      </c>
      <c r="AP2729" s="276"/>
      <c r="AQ2729" s="281">
        <f t="shared" ref="AQ2729:AR2729" si="1046">AQ2728</f>
        <v>0</v>
      </c>
      <c r="AR2729" s="281">
        <f t="shared" si="1046"/>
        <v>1.2150000000000003</v>
      </c>
      <c r="AS2729" s="283"/>
      <c r="AT2729" s="284">
        <f>AT2728</f>
        <v>0</v>
      </c>
      <c r="AU2729" s="285"/>
      <c r="AV2729" s="106"/>
      <c r="AW2729" s="107"/>
      <c r="AX2729" s="107"/>
    </row>
    <row r="2730" spans="1:50" ht="17.25" hidden="1" customHeight="1" x14ac:dyDescent="0.3">
      <c r="A2730" s="262"/>
      <c r="B2730" s="263"/>
      <c r="C2730" s="286" t="s">
        <v>0</v>
      </c>
      <c r="D2730" s="24"/>
      <c r="E2730" s="287" t="s">
        <v>1</v>
      </c>
      <c r="F2730" s="26"/>
      <c r="G2730" s="26"/>
      <c r="H2730" s="26"/>
      <c r="I2730" s="27"/>
      <c r="J2730" s="265"/>
      <c r="K2730" s="287" t="s">
        <v>2</v>
      </c>
      <c r="L2730" s="26"/>
      <c r="M2730" s="26"/>
      <c r="N2730" s="27"/>
      <c r="O2730" s="266"/>
      <c r="P2730" s="288" t="str">
        <f>P2728</f>
        <v>ele</v>
      </c>
      <c r="Q2730" s="289"/>
      <c r="R2730" s="290"/>
      <c r="S2730" s="290"/>
      <c r="T2730" s="291" t="s">
        <v>10</v>
      </c>
      <c r="U2730" s="292" t="s">
        <v>34</v>
      </c>
      <c r="V2730" s="89">
        <f t="shared" si="1038"/>
        <v>0</v>
      </c>
      <c r="W2730" s="293"/>
      <c r="X2730" s="294" t="str">
        <f>X2728</f>
        <v>Elektrikářské práce celkem</v>
      </c>
      <c r="Y2730" s="26"/>
      <c r="Z2730" s="26"/>
      <c r="AA2730" s="289"/>
      <c r="AB2730" s="291" t="s">
        <v>10</v>
      </c>
      <c r="AC2730" s="295"/>
      <c r="AD2730" s="296"/>
      <c r="AE2730" s="296"/>
      <c r="AF2730" s="296">
        <f>AF2728</f>
        <v>0</v>
      </c>
      <c r="AG2730" s="296"/>
      <c r="AH2730" s="296"/>
      <c r="AI2730" s="296">
        <f>AI2728</f>
        <v>0</v>
      </c>
      <c r="AJ2730" s="297"/>
      <c r="AK2730" s="289"/>
      <c r="AL2730" s="298">
        <f>AL2728</f>
        <v>0</v>
      </c>
      <c r="AM2730" s="299"/>
      <c r="AN2730" s="300"/>
      <c r="AO2730" s="301">
        <f>AO2728</f>
        <v>24.299999999999997</v>
      </c>
      <c r="AP2730" s="296"/>
      <c r="AQ2730" s="301">
        <f t="shared" ref="AQ2730:AR2730" si="1047">AQ2728</f>
        <v>0</v>
      </c>
      <c r="AR2730" s="301">
        <f t="shared" si="1047"/>
        <v>1.2150000000000003</v>
      </c>
      <c r="AS2730" s="302"/>
      <c r="AT2730" s="303">
        <f>AT2728</f>
        <v>0</v>
      </c>
      <c r="AU2730" s="304"/>
      <c r="AV2730" s="106"/>
      <c r="AW2730" s="107"/>
      <c r="AX2730" s="107"/>
    </row>
    <row r="2731" spans="1:50" ht="17.25" hidden="1" customHeight="1" x14ac:dyDescent="0.3">
      <c r="A2731" s="262"/>
      <c r="B2731" s="263"/>
      <c r="C2731" s="286" t="s">
        <v>0</v>
      </c>
      <c r="D2731" s="24"/>
      <c r="E2731" s="305" t="s">
        <v>1</v>
      </c>
      <c r="F2731" s="26"/>
      <c r="G2731" s="26"/>
      <c r="H2731" s="26"/>
      <c r="I2731" s="27"/>
      <c r="J2731" s="265"/>
      <c r="K2731" s="305" t="s">
        <v>2</v>
      </c>
      <c r="L2731" s="26"/>
      <c r="M2731" s="26"/>
      <c r="N2731" s="27"/>
      <c r="O2731" s="266"/>
      <c r="P2731" s="306" t="str">
        <f>P2728</f>
        <v>ele</v>
      </c>
      <c r="Q2731" s="24"/>
      <c r="R2731" s="307"/>
      <c r="S2731" s="307"/>
      <c r="T2731" s="308" t="s">
        <v>10</v>
      </c>
      <c r="U2731" s="309" t="s">
        <v>35</v>
      </c>
      <c r="V2731" s="89">
        <f t="shared" si="1038"/>
        <v>0</v>
      </c>
      <c r="W2731" s="310"/>
      <c r="X2731" s="311" t="str">
        <f>X2728</f>
        <v>Elektrikářské práce celkem</v>
      </c>
      <c r="Y2731" s="26"/>
      <c r="Z2731" s="26"/>
      <c r="AA2731" s="24"/>
      <c r="AB2731" s="308" t="s">
        <v>10</v>
      </c>
      <c r="AC2731" s="312"/>
      <c r="AD2731" s="313"/>
      <c r="AE2731" s="313"/>
      <c r="AF2731" s="313">
        <f>AF2728</f>
        <v>0</v>
      </c>
      <c r="AG2731" s="313"/>
      <c r="AH2731" s="313"/>
      <c r="AI2731" s="313">
        <f>AI2728</f>
        <v>0</v>
      </c>
      <c r="AJ2731" s="314"/>
      <c r="AK2731" s="24"/>
      <c r="AL2731" s="315">
        <f>AL2728</f>
        <v>0</v>
      </c>
      <c r="AM2731" s="299"/>
      <c r="AN2731" s="316"/>
      <c r="AO2731" s="317">
        <f>AO2728</f>
        <v>24.299999999999997</v>
      </c>
      <c r="AP2731" s="313"/>
      <c r="AQ2731" s="317">
        <f t="shared" ref="AQ2731:AR2731" si="1048">AQ2728</f>
        <v>0</v>
      </c>
      <c r="AR2731" s="317">
        <f t="shared" si="1048"/>
        <v>1.2150000000000003</v>
      </c>
      <c r="AS2731" s="318"/>
      <c r="AT2731" s="319">
        <f>AT2728</f>
        <v>0</v>
      </c>
      <c r="AU2731" s="304"/>
      <c r="AV2731" s="106"/>
      <c r="AW2731" s="107"/>
      <c r="AX2731" s="107"/>
    </row>
    <row r="2732" spans="1:50" ht="26.25" hidden="1" customHeight="1" x14ac:dyDescent="0.3">
      <c r="A2732" s="77"/>
      <c r="B2732" s="78"/>
      <c r="C2732" s="79" t="s">
        <v>6</v>
      </c>
      <c r="D2732" s="79" t="s">
        <v>7</v>
      </c>
      <c r="E2732" s="80" t="s">
        <v>8</v>
      </c>
      <c r="F2732" s="80" t="s">
        <v>8</v>
      </c>
      <c r="G2732" s="80" t="s">
        <v>8</v>
      </c>
      <c r="H2732" s="80" t="s">
        <v>8</v>
      </c>
      <c r="I2732" s="80" t="s">
        <v>8</v>
      </c>
      <c r="J2732" s="81"/>
      <c r="K2732" s="82"/>
      <c r="L2732" s="82"/>
      <c r="M2732" s="82"/>
      <c r="N2732" s="82"/>
      <c r="O2732" s="135"/>
      <c r="P2732" s="320" t="s">
        <v>2908</v>
      </c>
      <c r="Q2732" s="321"/>
      <c r="R2732" s="138"/>
      <c r="S2732" s="139"/>
      <c r="T2732" s="87" t="s">
        <v>10</v>
      </c>
      <c r="U2732" s="88" t="s">
        <v>11</v>
      </c>
      <c r="V2732" s="89">
        <f t="shared" ref="V2732:V2772" si="1049">$AL$2769</f>
        <v>0</v>
      </c>
      <c r="W2732" s="90"/>
      <c r="X2732" s="91" t="s">
        <v>2909</v>
      </c>
      <c r="Y2732" s="498"/>
      <c r="Z2732" s="499"/>
      <c r="AA2732" s="325"/>
      <c r="AB2732" s="93" t="s">
        <v>10</v>
      </c>
      <c r="AC2732" s="94"/>
      <c r="AD2732" s="95"/>
      <c r="AE2732" s="97"/>
      <c r="AF2732" s="97"/>
      <c r="AG2732" s="97"/>
      <c r="AH2732" s="97"/>
      <c r="AI2732" s="97"/>
      <c r="AJ2732" s="500"/>
      <c r="AK2732" s="325"/>
      <c r="AL2732" s="140"/>
      <c r="AM2732" s="108"/>
      <c r="AN2732" s="141"/>
      <c r="AO2732" s="141"/>
      <c r="AP2732" s="103"/>
      <c r="AQ2732" s="104"/>
      <c r="AR2732" s="142"/>
      <c r="AS2732" s="143"/>
      <c r="AT2732" s="143"/>
      <c r="AU2732" s="144"/>
      <c r="AV2732" s="106"/>
      <c r="AW2732" s="107"/>
      <c r="AX2732" s="107"/>
    </row>
    <row r="2733" spans="1:50" ht="26.4" hidden="1" x14ac:dyDescent="0.3">
      <c r="A2733" s="108"/>
      <c r="B2733" s="109"/>
      <c r="C2733" s="110"/>
      <c r="D2733" s="110"/>
      <c r="E2733" s="111" t="s">
        <v>13</v>
      </c>
      <c r="F2733" s="111" t="s">
        <v>13</v>
      </c>
      <c r="G2733" s="111" t="s">
        <v>13</v>
      </c>
      <c r="H2733" s="111" t="s">
        <v>13</v>
      </c>
      <c r="I2733" s="111" t="s">
        <v>13</v>
      </c>
      <c r="J2733" s="112"/>
      <c r="K2733" s="110"/>
      <c r="L2733" s="110"/>
      <c r="M2733" s="110"/>
      <c r="N2733" s="110"/>
      <c r="O2733" s="113"/>
      <c r="P2733" s="114" t="str">
        <f>P2740</f>
        <v>kom</v>
      </c>
      <c r="Q2733" s="362">
        <f>[1]Harmonogram!I211</f>
        <v>0</v>
      </c>
      <c r="R2733" s="117" t="s">
        <v>14</v>
      </c>
      <c r="S2733" s="117" t="s">
        <v>15</v>
      </c>
      <c r="T2733" s="115" t="s">
        <v>16</v>
      </c>
      <c r="U2733" s="118" t="s">
        <v>11</v>
      </c>
      <c r="V2733" s="89">
        <f t="shared" si="1049"/>
        <v>0</v>
      </c>
      <c r="W2733" s="118" t="s">
        <v>17</v>
      </c>
      <c r="X2733" s="119" t="s">
        <v>18</v>
      </c>
      <c r="Y2733" s="120" t="s">
        <v>19</v>
      </c>
      <c r="Z2733" s="26"/>
      <c r="AA2733" s="27"/>
      <c r="AB2733" s="121" t="s">
        <v>20</v>
      </c>
      <c r="AC2733" s="27"/>
      <c r="AD2733" s="122" t="s">
        <v>21</v>
      </c>
      <c r="AE2733" s="123" t="s">
        <v>22</v>
      </c>
      <c r="AF2733" s="27"/>
      <c r="AG2733" s="124" t="s">
        <v>23</v>
      </c>
      <c r="AH2733" s="125" t="s">
        <v>24</v>
      </c>
      <c r="AI2733" s="27"/>
      <c r="AJ2733" s="126" t="s">
        <v>25</v>
      </c>
      <c r="AK2733" s="26"/>
      <c r="AL2733" s="27"/>
      <c r="AM2733" s="127"/>
      <c r="AN2733" s="128" t="s">
        <v>26</v>
      </c>
      <c r="AO2733" s="27"/>
      <c r="AP2733" s="129" t="s">
        <v>27</v>
      </c>
      <c r="AQ2733" s="26"/>
      <c r="AR2733" s="27"/>
      <c r="AS2733" s="130" t="s">
        <v>28</v>
      </c>
      <c r="AT2733" s="27"/>
      <c r="AU2733" s="131"/>
      <c r="AV2733" s="132" t="s">
        <v>29</v>
      </c>
      <c r="AW2733" s="133" t="s">
        <v>30</v>
      </c>
      <c r="AX2733" s="134" t="s">
        <v>31</v>
      </c>
    </row>
    <row r="2734" spans="1:50" ht="26.25" hidden="1" customHeight="1" x14ac:dyDescent="0.3">
      <c r="A2734" s="77"/>
      <c r="B2734" s="78"/>
      <c r="C2734" s="79" t="s">
        <v>6</v>
      </c>
      <c r="D2734" s="79" t="s">
        <v>7</v>
      </c>
      <c r="E2734" s="80" t="s">
        <v>8</v>
      </c>
      <c r="F2734" s="80" t="s">
        <v>8</v>
      </c>
      <c r="G2734" s="80" t="s">
        <v>8</v>
      </c>
      <c r="H2734" s="80" t="s">
        <v>8</v>
      </c>
      <c r="I2734" s="80" t="s">
        <v>8</v>
      </c>
      <c r="J2734" s="81"/>
      <c r="K2734" s="82"/>
      <c r="L2734" s="82"/>
      <c r="M2734" s="82"/>
      <c r="N2734" s="82"/>
      <c r="O2734" s="323"/>
      <c r="P2734" s="363" t="str">
        <f t="shared" ref="P2734:P2735" si="1050">P2732</f>
        <v>kom</v>
      </c>
      <c r="Q2734" s="321"/>
      <c r="R2734" s="138"/>
      <c r="S2734" s="139"/>
      <c r="T2734" s="87" t="s">
        <v>10</v>
      </c>
      <c r="U2734" s="88" t="s">
        <v>32</v>
      </c>
      <c r="V2734" s="89">
        <f t="shared" si="1049"/>
        <v>0</v>
      </c>
      <c r="W2734" s="90"/>
      <c r="X2734" s="91" t="str">
        <f>X2732</f>
        <v>Kominické práce</v>
      </c>
      <c r="Y2734" s="92"/>
      <c r="Z2734" s="92"/>
      <c r="AA2734" s="92"/>
      <c r="AB2734" s="93" t="s">
        <v>10</v>
      </c>
      <c r="AC2734" s="94"/>
      <c r="AD2734" s="95"/>
      <c r="AE2734" s="97"/>
      <c r="AF2734" s="97"/>
      <c r="AG2734" s="97"/>
      <c r="AH2734" s="97"/>
      <c r="AI2734" s="97"/>
      <c r="AJ2734" s="98"/>
      <c r="AK2734" s="98"/>
      <c r="AL2734" s="140"/>
      <c r="AM2734" s="108"/>
      <c r="AN2734" s="141"/>
      <c r="AO2734" s="141"/>
      <c r="AP2734" s="103"/>
      <c r="AQ2734" s="104"/>
      <c r="AR2734" s="142"/>
      <c r="AS2734" s="143"/>
      <c r="AT2734" s="143"/>
      <c r="AU2734" s="144"/>
      <c r="AV2734" s="106"/>
      <c r="AW2734" s="107"/>
      <c r="AX2734" s="107"/>
    </row>
    <row r="2735" spans="1:50" ht="26.4" hidden="1" x14ac:dyDescent="0.3">
      <c r="A2735" s="108"/>
      <c r="B2735" s="109"/>
      <c r="C2735" s="110"/>
      <c r="D2735" s="110"/>
      <c r="E2735" s="111" t="s">
        <v>13</v>
      </c>
      <c r="F2735" s="111" t="s">
        <v>13</v>
      </c>
      <c r="G2735" s="111" t="s">
        <v>13</v>
      </c>
      <c r="H2735" s="111" t="s">
        <v>13</v>
      </c>
      <c r="I2735" s="111" t="s">
        <v>13</v>
      </c>
      <c r="J2735" s="112"/>
      <c r="K2735" s="110"/>
      <c r="L2735" s="110"/>
      <c r="M2735" s="110"/>
      <c r="N2735" s="110"/>
      <c r="O2735" s="113"/>
      <c r="P2735" s="114" t="str">
        <f t="shared" si="1050"/>
        <v>kom</v>
      </c>
      <c r="Q2735" s="362">
        <f>Q2733</f>
        <v>0</v>
      </c>
      <c r="R2735" s="117" t="s">
        <v>14</v>
      </c>
      <c r="S2735" s="117" t="s">
        <v>15</v>
      </c>
      <c r="T2735" s="115" t="s">
        <v>16</v>
      </c>
      <c r="U2735" s="118" t="s">
        <v>32</v>
      </c>
      <c r="V2735" s="89">
        <f t="shared" si="1049"/>
        <v>0</v>
      </c>
      <c r="W2735" s="118" t="s">
        <v>17</v>
      </c>
      <c r="X2735" s="115" t="s">
        <v>18</v>
      </c>
      <c r="Y2735" s="23" t="s">
        <v>19</v>
      </c>
      <c r="Z2735" s="26"/>
      <c r="AA2735" s="27"/>
      <c r="AB2735" s="121" t="s">
        <v>20</v>
      </c>
      <c r="AC2735" s="27"/>
      <c r="AD2735" s="122" t="s">
        <v>21</v>
      </c>
      <c r="AE2735" s="126" t="s">
        <v>33</v>
      </c>
      <c r="AF2735" s="27"/>
      <c r="AG2735" s="124" t="s">
        <v>23</v>
      </c>
      <c r="AH2735" s="126" t="s">
        <v>24</v>
      </c>
      <c r="AI2735" s="27"/>
      <c r="AJ2735" s="126" t="s">
        <v>25</v>
      </c>
      <c r="AK2735" s="26"/>
      <c r="AL2735" s="27"/>
      <c r="AM2735" s="127"/>
      <c r="AN2735" s="128" t="s">
        <v>26</v>
      </c>
      <c r="AO2735" s="27"/>
      <c r="AP2735" s="129" t="s">
        <v>27</v>
      </c>
      <c r="AQ2735" s="26"/>
      <c r="AR2735" s="27"/>
      <c r="AS2735" s="130" t="s">
        <v>28</v>
      </c>
      <c r="AT2735" s="27"/>
      <c r="AU2735" s="131"/>
      <c r="AV2735" s="132" t="s">
        <v>29</v>
      </c>
      <c r="AW2735" s="133" t="s">
        <v>30</v>
      </c>
      <c r="AX2735" s="134" t="s">
        <v>31</v>
      </c>
    </row>
    <row r="2736" spans="1:50" ht="26.25" hidden="1" customHeight="1" x14ac:dyDescent="0.3">
      <c r="A2736" s="77"/>
      <c r="B2736" s="78"/>
      <c r="C2736" s="79" t="s">
        <v>6</v>
      </c>
      <c r="D2736" s="79" t="s">
        <v>7</v>
      </c>
      <c r="E2736" s="80" t="s">
        <v>8</v>
      </c>
      <c r="F2736" s="80" t="s">
        <v>8</v>
      </c>
      <c r="G2736" s="80" t="s">
        <v>8</v>
      </c>
      <c r="H2736" s="80" t="s">
        <v>8</v>
      </c>
      <c r="I2736" s="80" t="s">
        <v>8</v>
      </c>
      <c r="J2736" s="81"/>
      <c r="K2736" s="82"/>
      <c r="L2736" s="82"/>
      <c r="M2736" s="82"/>
      <c r="N2736" s="82"/>
      <c r="O2736" s="135"/>
      <c r="P2736" s="329" t="str">
        <f t="shared" ref="P2736:P2737" si="1051">P2732</f>
        <v>kom</v>
      </c>
      <c r="Q2736" s="325"/>
      <c r="R2736" s="138"/>
      <c r="S2736" s="139"/>
      <c r="T2736" s="87" t="s">
        <v>10</v>
      </c>
      <c r="U2736" s="88" t="s">
        <v>34</v>
      </c>
      <c r="V2736" s="89">
        <f t="shared" si="1049"/>
        <v>0</v>
      </c>
      <c r="W2736" s="90"/>
      <c r="X2736" s="91" t="str">
        <f>X2732</f>
        <v>Kominické práce</v>
      </c>
      <c r="Y2736" s="92"/>
      <c r="Z2736" s="92"/>
      <c r="AA2736" s="92"/>
      <c r="AB2736" s="93" t="s">
        <v>10</v>
      </c>
      <c r="AC2736" s="94"/>
      <c r="AD2736" s="95"/>
      <c r="AE2736" s="97"/>
      <c r="AF2736" s="97"/>
      <c r="AG2736" s="97"/>
      <c r="AH2736" s="97"/>
      <c r="AI2736" s="97"/>
      <c r="AJ2736" s="98"/>
      <c r="AK2736" s="98"/>
      <c r="AL2736" s="140"/>
      <c r="AM2736" s="108"/>
      <c r="AN2736" s="141"/>
      <c r="AO2736" s="141"/>
      <c r="AP2736" s="103"/>
      <c r="AQ2736" s="104"/>
      <c r="AR2736" s="142"/>
      <c r="AS2736" s="143"/>
      <c r="AT2736" s="143"/>
      <c r="AU2736" s="144"/>
      <c r="AV2736" s="106"/>
      <c r="AW2736" s="107"/>
      <c r="AX2736" s="107"/>
    </row>
    <row r="2737" spans="1:50" ht="26.4" hidden="1" x14ac:dyDescent="0.3">
      <c r="A2737" s="108"/>
      <c r="B2737" s="109"/>
      <c r="C2737" s="110"/>
      <c r="D2737" s="110"/>
      <c r="E2737" s="111" t="s">
        <v>13</v>
      </c>
      <c r="F2737" s="111" t="s">
        <v>13</v>
      </c>
      <c r="G2737" s="111" t="s">
        <v>13</v>
      </c>
      <c r="H2737" s="111" t="s">
        <v>13</v>
      </c>
      <c r="I2737" s="111" t="s">
        <v>13</v>
      </c>
      <c r="J2737" s="112"/>
      <c r="K2737" s="110"/>
      <c r="L2737" s="110"/>
      <c r="M2737" s="110"/>
      <c r="N2737" s="110"/>
      <c r="O2737" s="113"/>
      <c r="P2737" s="330" t="str">
        <f t="shared" si="1051"/>
        <v>kom</v>
      </c>
      <c r="Q2737" s="362">
        <f>Q2733</f>
        <v>0</v>
      </c>
      <c r="R2737" s="148" t="s">
        <v>14</v>
      </c>
      <c r="S2737" s="148" t="s">
        <v>15</v>
      </c>
      <c r="T2737" s="149" t="s">
        <v>16</v>
      </c>
      <c r="U2737" s="118" t="s">
        <v>34</v>
      </c>
      <c r="V2737" s="89">
        <f t="shared" si="1049"/>
        <v>0</v>
      </c>
      <c r="W2737" s="118" t="s">
        <v>17</v>
      </c>
      <c r="X2737" s="150" t="s">
        <v>18</v>
      </c>
      <c r="Y2737" s="151" t="s">
        <v>19</v>
      </c>
      <c r="Z2737" s="26"/>
      <c r="AA2737" s="27"/>
      <c r="AB2737" s="152" t="s">
        <v>20</v>
      </c>
      <c r="AC2737" s="27"/>
      <c r="AD2737" s="153" t="s">
        <v>21</v>
      </c>
      <c r="AE2737" s="154" t="s">
        <v>33</v>
      </c>
      <c r="AF2737" s="27"/>
      <c r="AG2737" s="155" t="s">
        <v>23</v>
      </c>
      <c r="AH2737" s="156" t="s">
        <v>24</v>
      </c>
      <c r="AI2737" s="27"/>
      <c r="AJ2737" s="157" t="s">
        <v>25</v>
      </c>
      <c r="AK2737" s="26"/>
      <c r="AL2737" s="27"/>
      <c r="AM2737" s="158"/>
      <c r="AN2737" s="159" t="s">
        <v>26</v>
      </c>
      <c r="AO2737" s="27"/>
      <c r="AP2737" s="160" t="s">
        <v>27</v>
      </c>
      <c r="AQ2737" s="26"/>
      <c r="AR2737" s="27"/>
      <c r="AS2737" s="161" t="s">
        <v>28</v>
      </c>
      <c r="AT2737" s="27"/>
      <c r="AU2737" s="131"/>
      <c r="AV2737" s="132" t="s">
        <v>29</v>
      </c>
      <c r="AW2737" s="133" t="s">
        <v>30</v>
      </c>
      <c r="AX2737" s="134" t="s">
        <v>31</v>
      </c>
    </row>
    <row r="2738" spans="1:50" ht="26.25" hidden="1" customHeight="1" x14ac:dyDescent="0.3">
      <c r="A2738" s="77"/>
      <c r="B2738" s="78"/>
      <c r="C2738" s="79" t="s">
        <v>6</v>
      </c>
      <c r="D2738" s="79" t="s">
        <v>7</v>
      </c>
      <c r="E2738" s="80" t="s">
        <v>8</v>
      </c>
      <c r="F2738" s="80" t="s">
        <v>8</v>
      </c>
      <c r="G2738" s="80" t="s">
        <v>8</v>
      </c>
      <c r="H2738" s="80" t="s">
        <v>8</v>
      </c>
      <c r="I2738" s="80" t="s">
        <v>8</v>
      </c>
      <c r="J2738" s="81"/>
      <c r="K2738" s="82"/>
      <c r="L2738" s="82"/>
      <c r="M2738" s="82"/>
      <c r="N2738" s="82"/>
      <c r="O2738" s="135"/>
      <c r="P2738" s="329" t="str">
        <f t="shared" ref="P2738:P2739" si="1052">P2732</f>
        <v>kom</v>
      </c>
      <c r="Q2738" s="325"/>
      <c r="R2738" s="138"/>
      <c r="S2738" s="139"/>
      <c r="T2738" s="87" t="s">
        <v>10</v>
      </c>
      <c r="U2738" s="88" t="s">
        <v>35</v>
      </c>
      <c r="V2738" s="89">
        <f t="shared" si="1049"/>
        <v>0</v>
      </c>
      <c r="W2738" s="90"/>
      <c r="X2738" s="91" t="str">
        <f>X2732</f>
        <v>Kominické práce</v>
      </c>
      <c r="Y2738" s="92"/>
      <c r="Z2738" s="92"/>
      <c r="AA2738" s="92"/>
      <c r="AB2738" s="93" t="s">
        <v>10</v>
      </c>
      <c r="AC2738" s="94"/>
      <c r="AD2738" s="95"/>
      <c r="AE2738" s="97"/>
      <c r="AF2738" s="97"/>
      <c r="AG2738" s="97"/>
      <c r="AH2738" s="97"/>
      <c r="AI2738" s="97"/>
      <c r="AJ2738" s="98"/>
      <c r="AK2738" s="98"/>
      <c r="AL2738" s="140"/>
      <c r="AM2738" s="108"/>
      <c r="AN2738" s="141"/>
      <c r="AO2738" s="141"/>
      <c r="AP2738" s="103"/>
      <c r="AQ2738" s="104"/>
      <c r="AR2738" s="142"/>
      <c r="AS2738" s="143"/>
      <c r="AT2738" s="143"/>
      <c r="AU2738" s="144"/>
      <c r="AV2738" s="106"/>
      <c r="AW2738" s="107"/>
      <c r="AX2738" s="107"/>
    </row>
    <row r="2739" spans="1:50" ht="39.6" hidden="1" x14ac:dyDescent="0.3">
      <c r="A2739" s="108"/>
      <c r="B2739" s="109"/>
      <c r="C2739" s="110"/>
      <c r="D2739" s="110"/>
      <c r="E2739" s="111" t="s">
        <v>13</v>
      </c>
      <c r="F2739" s="111" t="s">
        <v>13</v>
      </c>
      <c r="G2739" s="111" t="s">
        <v>13</v>
      </c>
      <c r="H2739" s="111" t="s">
        <v>13</v>
      </c>
      <c r="I2739" s="111" t="s">
        <v>13</v>
      </c>
      <c r="J2739" s="112"/>
      <c r="K2739" s="110"/>
      <c r="L2739" s="110"/>
      <c r="M2739" s="110"/>
      <c r="N2739" s="110"/>
      <c r="O2739" s="113"/>
      <c r="P2739" s="331" t="str">
        <f t="shared" si="1052"/>
        <v>kom</v>
      </c>
      <c r="Q2739" s="364">
        <f>Q2733</f>
        <v>0</v>
      </c>
      <c r="R2739" s="165" t="s">
        <v>14</v>
      </c>
      <c r="S2739" s="165" t="s">
        <v>15</v>
      </c>
      <c r="T2739" s="166" t="s">
        <v>16</v>
      </c>
      <c r="U2739" s="118" t="s">
        <v>35</v>
      </c>
      <c r="V2739" s="89">
        <f t="shared" si="1049"/>
        <v>0</v>
      </c>
      <c r="W2739" s="118" t="s">
        <v>17</v>
      </c>
      <c r="X2739" s="167" t="s">
        <v>18</v>
      </c>
      <c r="Y2739" s="168" t="s">
        <v>19</v>
      </c>
      <c r="Z2739" s="26"/>
      <c r="AA2739" s="27"/>
      <c r="AB2739" s="169" t="s">
        <v>20</v>
      </c>
      <c r="AC2739" s="27"/>
      <c r="AD2739" s="170" t="s">
        <v>21</v>
      </c>
      <c r="AE2739" s="171" t="s">
        <v>33</v>
      </c>
      <c r="AF2739" s="27"/>
      <c r="AG2739" s="172" t="s">
        <v>23</v>
      </c>
      <c r="AH2739" s="173" t="s">
        <v>24</v>
      </c>
      <c r="AI2739" s="27"/>
      <c r="AJ2739" s="174" t="s">
        <v>25</v>
      </c>
      <c r="AK2739" s="26"/>
      <c r="AL2739" s="27"/>
      <c r="AM2739" s="175"/>
      <c r="AN2739" s="176" t="s">
        <v>26</v>
      </c>
      <c r="AO2739" s="27"/>
      <c r="AP2739" s="177" t="s">
        <v>27</v>
      </c>
      <c r="AQ2739" s="26"/>
      <c r="AR2739" s="27"/>
      <c r="AS2739" s="178" t="s">
        <v>28</v>
      </c>
      <c r="AT2739" s="27"/>
      <c r="AU2739" s="179"/>
      <c r="AV2739" s="132" t="s">
        <v>29</v>
      </c>
      <c r="AW2739" s="133" t="s">
        <v>30</v>
      </c>
      <c r="AX2739" s="134" t="s">
        <v>31</v>
      </c>
    </row>
    <row r="2740" spans="1:50" ht="17.25" hidden="1" customHeight="1" x14ac:dyDescent="0.3">
      <c r="A2740" s="501"/>
      <c r="B2740" s="502"/>
      <c r="C2740" s="468"/>
      <c r="D2740" s="503"/>
      <c r="E2740" s="470"/>
      <c r="F2740" s="186"/>
      <c r="G2740" s="186"/>
      <c r="H2740" s="186"/>
      <c r="I2740" s="187"/>
      <c r="J2740" s="188"/>
      <c r="K2740" s="216"/>
      <c r="L2740" s="186"/>
      <c r="M2740" s="186"/>
      <c r="N2740" s="186"/>
      <c r="O2740" s="504"/>
      <c r="P2740" s="505" t="s">
        <v>2908</v>
      </c>
      <c r="Q2740" s="193"/>
      <c r="R2740" s="506">
        <f>[1]Harmonogram!N77</f>
        <v>0</v>
      </c>
      <c r="S2740" s="506">
        <f>[1]Harmonogram!O77</f>
        <v>7</v>
      </c>
      <c r="T2740" s="195" t="s">
        <v>36</v>
      </c>
      <c r="U2740" s="507">
        <v>0</v>
      </c>
      <c r="V2740" s="89">
        <f t="shared" si="1049"/>
        <v>0</v>
      </c>
      <c r="W2740" s="508"/>
      <c r="X2740" s="198" t="str">
        <f>[1]Harmonogram!K77</f>
        <v>kominíci - vložkování komínu</v>
      </c>
      <c r="Y2740" s="199"/>
      <c r="Z2740" s="199"/>
      <c r="AA2740" s="200"/>
      <c r="AB2740" s="201"/>
      <c r="AC2740" s="201"/>
      <c r="AD2740" s="202"/>
      <c r="AE2740" s="202"/>
      <c r="AF2740" s="202"/>
      <c r="AG2740" s="202"/>
      <c r="AH2740" s="202"/>
      <c r="AI2740" s="202"/>
      <c r="AJ2740" s="509"/>
      <c r="AK2740" s="510"/>
      <c r="AL2740" s="333"/>
      <c r="AM2740" s="204"/>
      <c r="AN2740" s="205"/>
      <c r="AO2740" s="206"/>
      <c r="AP2740" s="207"/>
      <c r="AQ2740" s="208"/>
      <c r="AR2740" s="334"/>
      <c r="AS2740" s="335"/>
      <c r="AT2740" s="336"/>
      <c r="AU2740" s="211"/>
      <c r="AV2740" s="212"/>
      <c r="AW2740" s="212"/>
      <c r="AX2740" s="212"/>
    </row>
    <row r="2741" spans="1:50" ht="17.25" hidden="1" customHeight="1" x14ac:dyDescent="0.3">
      <c r="A2741" s="466"/>
      <c r="B2741" s="467"/>
      <c r="C2741" s="468"/>
      <c r="D2741" s="503"/>
      <c r="E2741" s="470"/>
      <c r="F2741" s="186"/>
      <c r="G2741" s="186"/>
      <c r="H2741" s="186"/>
      <c r="I2741" s="187"/>
      <c r="J2741" s="188"/>
      <c r="K2741" s="216"/>
      <c r="L2741" s="186"/>
      <c r="M2741" s="186"/>
      <c r="N2741" s="186"/>
      <c r="O2741" s="504"/>
      <c r="P2741" s="511" t="s">
        <v>2908</v>
      </c>
      <c r="Q2741" s="218"/>
      <c r="R2741" s="219">
        <f t="shared" ref="R2741:R2753" si="1053">$R$2740</f>
        <v>0</v>
      </c>
      <c r="S2741" s="219">
        <f t="shared" ref="S2741:S2753" si="1054">$S$2740</f>
        <v>7</v>
      </c>
      <c r="T2741" s="512"/>
      <c r="U2741" s="507">
        <v>1</v>
      </c>
      <c r="V2741" s="89">
        <f t="shared" si="1049"/>
        <v>0</v>
      </c>
      <c r="W2741" s="220" t="s">
        <v>2910</v>
      </c>
      <c r="X2741" s="410" t="s">
        <v>2911</v>
      </c>
      <c r="Y2741" s="465" t="s">
        <v>2912</v>
      </c>
      <c r="Z2741" s="199"/>
      <c r="AA2741" s="218"/>
      <c r="AB2741" s="513">
        <v>0</v>
      </c>
      <c r="AC2741" s="224" t="s">
        <v>146</v>
      </c>
      <c r="AD2741" s="414">
        <f t="shared" ref="AD2741:AD2753" si="1055">ROUND(AV2741*(AW2741/60),0)</f>
        <v>1073</v>
      </c>
      <c r="AE2741" s="226">
        <f>CEILING(AD2741+AD2741*'[1]Nastavení cen'!$J$17,1)</f>
        <v>1567</v>
      </c>
      <c r="AF2741" s="514">
        <f t="shared" ref="AF2741:AF2753" si="1056">(AB2741*AE2741)</f>
        <v>0</v>
      </c>
      <c r="AG2741" s="414">
        <f>CEILING(AX2741+(AX2741*'[1]Nastavení cen'!$G$17),1)</f>
        <v>1000</v>
      </c>
      <c r="AH2741" s="515">
        <f>CEILING(AG2741*'[1]Nastavení cen'!$K$17,1)+AG2741</f>
        <v>1300</v>
      </c>
      <c r="AI2741" s="515">
        <f t="shared" ref="AI2741:AI2753" si="1057">(AB2741*AH2741)</f>
        <v>0</v>
      </c>
      <c r="AJ2741" s="228">
        <f t="shared" ref="AJ2741:AJ2753" si="1058">AE2741+AH2741</f>
        <v>2867</v>
      </c>
      <c r="AK2741" s="218"/>
      <c r="AL2741" s="516">
        <f t="shared" ref="AL2741:AL2753" si="1059">AF2741+AI2741</f>
        <v>0</v>
      </c>
      <c r="AM2741" s="478"/>
      <c r="AN2741" s="230">
        <v>2</v>
      </c>
      <c r="AO2741" s="246">
        <f t="shared" ref="AO2741:AO2753" si="1060">AB2741*AN2741</f>
        <v>0</v>
      </c>
      <c r="AP2741" s="435">
        <v>0.05</v>
      </c>
      <c r="AQ2741" s="233" t="s">
        <v>41</v>
      </c>
      <c r="AR2741" s="234">
        <f t="shared" ref="AR2741:AR2753" si="1061">AO2741*AP2741</f>
        <v>0</v>
      </c>
      <c r="AS2741" s="235"/>
      <c r="AT2741" s="236"/>
      <c r="AU2741" s="479"/>
      <c r="AV2741" s="238">
        <v>165</v>
      </c>
      <c r="AW2741" s="239">
        <f>'[1]Nastavení cen'!$H$17</f>
        <v>390</v>
      </c>
      <c r="AX2741" s="240">
        <v>1000</v>
      </c>
    </row>
    <row r="2742" spans="1:50" ht="17.25" hidden="1" customHeight="1" x14ac:dyDescent="0.3">
      <c r="A2742" s="466"/>
      <c r="B2742" s="467"/>
      <c r="C2742" s="468"/>
      <c r="D2742" s="503"/>
      <c r="E2742" s="470"/>
      <c r="F2742" s="186"/>
      <c r="G2742" s="186"/>
      <c r="H2742" s="186"/>
      <c r="I2742" s="187"/>
      <c r="J2742" s="188"/>
      <c r="K2742" s="216"/>
      <c r="L2742" s="186"/>
      <c r="M2742" s="186"/>
      <c r="N2742" s="186"/>
      <c r="O2742" s="504"/>
      <c r="P2742" s="511" t="s">
        <v>2908</v>
      </c>
      <c r="Q2742" s="218"/>
      <c r="R2742" s="219">
        <f t="shared" si="1053"/>
        <v>0</v>
      </c>
      <c r="S2742" s="219">
        <f t="shared" si="1054"/>
        <v>7</v>
      </c>
      <c r="T2742" s="195"/>
      <c r="U2742" s="507">
        <v>2</v>
      </c>
      <c r="V2742" s="89">
        <f t="shared" si="1049"/>
        <v>0</v>
      </c>
      <c r="W2742" s="220" t="s">
        <v>2910</v>
      </c>
      <c r="X2742" s="410" t="s">
        <v>2913</v>
      </c>
      <c r="Y2742" s="465" t="s">
        <v>2914</v>
      </c>
      <c r="Z2742" s="199"/>
      <c r="AA2742" s="218"/>
      <c r="AB2742" s="513">
        <v>0</v>
      </c>
      <c r="AC2742" s="224" t="s">
        <v>146</v>
      </c>
      <c r="AD2742" s="414">
        <f t="shared" si="1055"/>
        <v>839</v>
      </c>
      <c r="AE2742" s="226">
        <f>CEILING(AD2742+AD2742*'[1]Nastavení cen'!$J$17,1)</f>
        <v>1225</v>
      </c>
      <c r="AF2742" s="514">
        <f t="shared" si="1056"/>
        <v>0</v>
      </c>
      <c r="AG2742" s="414">
        <f>CEILING(AX2742+(AX2742*'[1]Nastavení cen'!$G$17),1)</f>
        <v>400</v>
      </c>
      <c r="AH2742" s="515">
        <f>CEILING(AG2742*'[1]Nastavení cen'!$K$17,1)+AG2742</f>
        <v>520</v>
      </c>
      <c r="AI2742" s="515">
        <f t="shared" si="1057"/>
        <v>0</v>
      </c>
      <c r="AJ2742" s="228">
        <f t="shared" si="1058"/>
        <v>1745</v>
      </c>
      <c r="AK2742" s="218"/>
      <c r="AL2742" s="516">
        <f t="shared" si="1059"/>
        <v>0</v>
      </c>
      <c r="AM2742" s="478"/>
      <c r="AN2742" s="230">
        <v>1.5</v>
      </c>
      <c r="AO2742" s="246">
        <f t="shared" si="1060"/>
        <v>0</v>
      </c>
      <c r="AP2742" s="435">
        <v>0.05</v>
      </c>
      <c r="AQ2742" s="233" t="s">
        <v>41</v>
      </c>
      <c r="AR2742" s="234">
        <f t="shared" si="1061"/>
        <v>0</v>
      </c>
      <c r="AS2742" s="235"/>
      <c r="AT2742" s="236"/>
      <c r="AU2742" s="479"/>
      <c r="AV2742" s="238">
        <v>129</v>
      </c>
      <c r="AW2742" s="239">
        <f>'[1]Nastavení cen'!$H$17</f>
        <v>390</v>
      </c>
      <c r="AX2742" s="240">
        <v>400</v>
      </c>
    </row>
    <row r="2743" spans="1:50" ht="17.25" hidden="1" customHeight="1" x14ac:dyDescent="0.3">
      <c r="A2743" s="466"/>
      <c r="B2743" s="467"/>
      <c r="C2743" s="468"/>
      <c r="D2743" s="503"/>
      <c r="E2743" s="470"/>
      <c r="F2743" s="186"/>
      <c r="G2743" s="186"/>
      <c r="H2743" s="186"/>
      <c r="I2743" s="187"/>
      <c r="J2743" s="188"/>
      <c r="K2743" s="216"/>
      <c r="L2743" s="186"/>
      <c r="M2743" s="186"/>
      <c r="N2743" s="186"/>
      <c r="O2743" s="504"/>
      <c r="P2743" s="511" t="s">
        <v>2908</v>
      </c>
      <c r="Q2743" s="218"/>
      <c r="R2743" s="219">
        <f t="shared" si="1053"/>
        <v>0</v>
      </c>
      <c r="S2743" s="219">
        <f t="shared" si="1054"/>
        <v>7</v>
      </c>
      <c r="T2743" s="512"/>
      <c r="U2743" s="507">
        <v>3</v>
      </c>
      <c r="V2743" s="89">
        <f t="shared" si="1049"/>
        <v>0</v>
      </c>
      <c r="W2743" s="220" t="s">
        <v>2910</v>
      </c>
      <c r="X2743" s="410" t="s">
        <v>2911</v>
      </c>
      <c r="Y2743" s="465" t="s">
        <v>2915</v>
      </c>
      <c r="Z2743" s="199"/>
      <c r="AA2743" s="218"/>
      <c r="AB2743" s="513">
        <v>0</v>
      </c>
      <c r="AC2743" s="224" t="s">
        <v>146</v>
      </c>
      <c r="AD2743" s="414">
        <f t="shared" si="1055"/>
        <v>1229</v>
      </c>
      <c r="AE2743" s="226">
        <f>CEILING(AD2743+AD2743*'[1]Nastavení cen'!$J$17,1)</f>
        <v>1795</v>
      </c>
      <c r="AF2743" s="514">
        <f t="shared" si="1056"/>
        <v>0</v>
      </c>
      <c r="AG2743" s="414">
        <f>CEILING(AX2743+(AX2743*'[1]Nastavení cen'!$G$17),1)</f>
        <v>1400</v>
      </c>
      <c r="AH2743" s="515">
        <f>CEILING(AG2743*'[1]Nastavení cen'!$K$17,1)+AG2743</f>
        <v>1820</v>
      </c>
      <c r="AI2743" s="515">
        <f t="shared" si="1057"/>
        <v>0</v>
      </c>
      <c r="AJ2743" s="228">
        <f t="shared" si="1058"/>
        <v>3615</v>
      </c>
      <c r="AK2743" s="218"/>
      <c r="AL2743" s="516">
        <f t="shared" si="1059"/>
        <v>0</v>
      </c>
      <c r="AM2743" s="478"/>
      <c r="AN2743" s="230">
        <v>3</v>
      </c>
      <c r="AO2743" s="246">
        <f t="shared" si="1060"/>
        <v>0</v>
      </c>
      <c r="AP2743" s="435">
        <v>0.05</v>
      </c>
      <c r="AQ2743" s="233" t="s">
        <v>41</v>
      </c>
      <c r="AR2743" s="234">
        <f t="shared" si="1061"/>
        <v>0</v>
      </c>
      <c r="AS2743" s="235"/>
      <c r="AT2743" s="236"/>
      <c r="AU2743" s="479"/>
      <c r="AV2743" s="238">
        <v>189</v>
      </c>
      <c r="AW2743" s="239">
        <f>'[1]Nastavení cen'!$H$17</f>
        <v>390</v>
      </c>
      <c r="AX2743" s="240">
        <v>1400</v>
      </c>
    </row>
    <row r="2744" spans="1:50" ht="17.25" hidden="1" customHeight="1" x14ac:dyDescent="0.3">
      <c r="A2744" s="466"/>
      <c r="B2744" s="467"/>
      <c r="C2744" s="468"/>
      <c r="D2744" s="503"/>
      <c r="E2744" s="470"/>
      <c r="F2744" s="186"/>
      <c r="G2744" s="186"/>
      <c r="H2744" s="186"/>
      <c r="I2744" s="187"/>
      <c r="J2744" s="188"/>
      <c r="K2744" s="216"/>
      <c r="L2744" s="186"/>
      <c r="M2744" s="186"/>
      <c r="N2744" s="186"/>
      <c r="O2744" s="504"/>
      <c r="P2744" s="511" t="s">
        <v>2908</v>
      </c>
      <c r="Q2744" s="218"/>
      <c r="R2744" s="219">
        <f t="shared" si="1053"/>
        <v>0</v>
      </c>
      <c r="S2744" s="219">
        <f t="shared" si="1054"/>
        <v>7</v>
      </c>
      <c r="T2744" s="195"/>
      <c r="U2744" s="507">
        <v>3</v>
      </c>
      <c r="V2744" s="89">
        <f t="shared" si="1049"/>
        <v>0</v>
      </c>
      <c r="W2744" s="220" t="s">
        <v>2910</v>
      </c>
      <c r="X2744" s="410" t="s">
        <v>2913</v>
      </c>
      <c r="Y2744" s="465" t="s">
        <v>2916</v>
      </c>
      <c r="Z2744" s="199"/>
      <c r="AA2744" s="218"/>
      <c r="AB2744" s="513">
        <v>0</v>
      </c>
      <c r="AC2744" s="224" t="s">
        <v>146</v>
      </c>
      <c r="AD2744" s="414">
        <f t="shared" si="1055"/>
        <v>891</v>
      </c>
      <c r="AE2744" s="226">
        <f>CEILING(AD2744+AD2744*'[1]Nastavení cen'!$J$17,1)</f>
        <v>1301</v>
      </c>
      <c r="AF2744" s="514">
        <f t="shared" si="1056"/>
        <v>0</v>
      </c>
      <c r="AG2744" s="414">
        <f>CEILING(AX2744+(AX2744*'[1]Nastavení cen'!$G$17),1)</f>
        <v>600</v>
      </c>
      <c r="AH2744" s="515">
        <f>CEILING(AG2744*'[1]Nastavení cen'!$K$17,1)+AG2744</f>
        <v>780</v>
      </c>
      <c r="AI2744" s="515">
        <f t="shared" si="1057"/>
        <v>0</v>
      </c>
      <c r="AJ2744" s="228">
        <f t="shared" si="1058"/>
        <v>2081</v>
      </c>
      <c r="AK2744" s="218"/>
      <c r="AL2744" s="516">
        <f t="shared" si="1059"/>
        <v>0</v>
      </c>
      <c r="AM2744" s="478"/>
      <c r="AN2744" s="230">
        <v>2</v>
      </c>
      <c r="AO2744" s="246">
        <f t="shared" si="1060"/>
        <v>0</v>
      </c>
      <c r="AP2744" s="435">
        <v>0.05</v>
      </c>
      <c r="AQ2744" s="233" t="s">
        <v>41</v>
      </c>
      <c r="AR2744" s="234">
        <f t="shared" si="1061"/>
        <v>0</v>
      </c>
      <c r="AS2744" s="235"/>
      <c r="AT2744" s="236"/>
      <c r="AU2744" s="479"/>
      <c r="AV2744" s="238">
        <v>137</v>
      </c>
      <c r="AW2744" s="239">
        <f>'[1]Nastavení cen'!$H$17</f>
        <v>390</v>
      </c>
      <c r="AX2744" s="240">
        <v>600</v>
      </c>
    </row>
    <row r="2745" spans="1:50" ht="17.25" hidden="1" customHeight="1" x14ac:dyDescent="0.3">
      <c r="A2745" s="466"/>
      <c r="B2745" s="467"/>
      <c r="C2745" s="468"/>
      <c r="D2745" s="503"/>
      <c r="E2745" s="470"/>
      <c r="F2745" s="186"/>
      <c r="G2745" s="186"/>
      <c r="H2745" s="186"/>
      <c r="I2745" s="187"/>
      <c r="J2745" s="188"/>
      <c r="K2745" s="216"/>
      <c r="L2745" s="186"/>
      <c r="M2745" s="186"/>
      <c r="N2745" s="186"/>
      <c r="O2745" s="504"/>
      <c r="P2745" s="511" t="s">
        <v>2908</v>
      </c>
      <c r="Q2745" s="218"/>
      <c r="R2745" s="219">
        <f t="shared" si="1053"/>
        <v>0</v>
      </c>
      <c r="S2745" s="219">
        <f t="shared" si="1054"/>
        <v>7</v>
      </c>
      <c r="T2745" s="512"/>
      <c r="U2745" s="196">
        <v>5</v>
      </c>
      <c r="V2745" s="89">
        <f t="shared" si="1049"/>
        <v>0</v>
      </c>
      <c r="W2745" s="220" t="s">
        <v>2910</v>
      </c>
      <c r="X2745" s="410" t="s">
        <v>2911</v>
      </c>
      <c r="Y2745" s="465" t="s">
        <v>2917</v>
      </c>
      <c r="Z2745" s="199"/>
      <c r="AA2745" s="218"/>
      <c r="AB2745" s="513">
        <v>0</v>
      </c>
      <c r="AC2745" s="224" t="s">
        <v>146</v>
      </c>
      <c r="AD2745" s="414">
        <f t="shared" si="1055"/>
        <v>1073</v>
      </c>
      <c r="AE2745" s="226">
        <f>CEILING(AD2745+AD2745*'[1]Nastavení cen'!$J$17,1)</f>
        <v>1567</v>
      </c>
      <c r="AF2745" s="514">
        <f t="shared" si="1056"/>
        <v>0</v>
      </c>
      <c r="AG2745" s="517">
        <f>CEILING(AX2745+(AX2745*'[1]Nastavení cen'!$G$17),1)</f>
        <v>1000</v>
      </c>
      <c r="AH2745" s="517">
        <f>CEILING(AG2745*'[1]Nastavení cen'!$K$17,1)+AG2745</f>
        <v>1300</v>
      </c>
      <c r="AI2745" s="517">
        <f t="shared" si="1057"/>
        <v>0</v>
      </c>
      <c r="AJ2745" s="228">
        <f t="shared" si="1058"/>
        <v>2867</v>
      </c>
      <c r="AK2745" s="218"/>
      <c r="AL2745" s="516">
        <f t="shared" si="1059"/>
        <v>0</v>
      </c>
      <c r="AM2745" s="478"/>
      <c r="AN2745" s="230">
        <v>2</v>
      </c>
      <c r="AO2745" s="246">
        <f t="shared" si="1060"/>
        <v>0</v>
      </c>
      <c r="AP2745" s="435">
        <v>0.05</v>
      </c>
      <c r="AQ2745" s="233" t="s">
        <v>41</v>
      </c>
      <c r="AR2745" s="234">
        <f t="shared" si="1061"/>
        <v>0</v>
      </c>
      <c r="AS2745" s="235"/>
      <c r="AT2745" s="236"/>
      <c r="AU2745" s="479"/>
      <c r="AV2745" s="238">
        <v>165</v>
      </c>
      <c r="AW2745" s="239">
        <f>'[1]Nastavení cen'!$H$17</f>
        <v>390</v>
      </c>
      <c r="AX2745" s="240">
        <v>1000</v>
      </c>
    </row>
    <row r="2746" spans="1:50" ht="17.25" hidden="1" customHeight="1" x14ac:dyDescent="0.3">
      <c r="A2746" s="466"/>
      <c r="B2746" s="467"/>
      <c r="C2746" s="468"/>
      <c r="D2746" s="503"/>
      <c r="E2746" s="470"/>
      <c r="F2746" s="186"/>
      <c r="G2746" s="186"/>
      <c r="H2746" s="186"/>
      <c r="I2746" s="187"/>
      <c r="J2746" s="188"/>
      <c r="K2746" s="216"/>
      <c r="L2746" s="186"/>
      <c r="M2746" s="186"/>
      <c r="N2746" s="186"/>
      <c r="O2746" s="504"/>
      <c r="P2746" s="511" t="s">
        <v>2908</v>
      </c>
      <c r="Q2746" s="218"/>
      <c r="R2746" s="219">
        <f t="shared" si="1053"/>
        <v>0</v>
      </c>
      <c r="S2746" s="219">
        <f t="shared" si="1054"/>
        <v>7</v>
      </c>
      <c r="T2746" s="195"/>
      <c r="U2746" s="196">
        <v>5</v>
      </c>
      <c r="V2746" s="89">
        <f t="shared" si="1049"/>
        <v>0</v>
      </c>
      <c r="W2746" s="220" t="s">
        <v>2910</v>
      </c>
      <c r="X2746" s="410" t="s">
        <v>2913</v>
      </c>
      <c r="Y2746" s="465" t="s">
        <v>2918</v>
      </c>
      <c r="Z2746" s="199"/>
      <c r="AA2746" s="218"/>
      <c r="AB2746" s="513">
        <v>0</v>
      </c>
      <c r="AC2746" s="224" t="s">
        <v>146</v>
      </c>
      <c r="AD2746" s="414">
        <f t="shared" si="1055"/>
        <v>839</v>
      </c>
      <c r="AE2746" s="226">
        <f>CEILING(AD2746+AD2746*'[1]Nastavení cen'!$J$17,1)</f>
        <v>1225</v>
      </c>
      <c r="AF2746" s="514">
        <f t="shared" si="1056"/>
        <v>0</v>
      </c>
      <c r="AG2746" s="517">
        <f>CEILING(AX2746+(AX2746*'[1]Nastavení cen'!$G$17),1)</f>
        <v>400</v>
      </c>
      <c r="AH2746" s="517">
        <f>CEILING(AG2746*'[1]Nastavení cen'!$K$17,1)+AG2746</f>
        <v>520</v>
      </c>
      <c r="AI2746" s="517">
        <f t="shared" si="1057"/>
        <v>0</v>
      </c>
      <c r="AJ2746" s="228">
        <f t="shared" si="1058"/>
        <v>1745</v>
      </c>
      <c r="AK2746" s="218"/>
      <c r="AL2746" s="516">
        <f t="shared" si="1059"/>
        <v>0</v>
      </c>
      <c r="AM2746" s="478"/>
      <c r="AN2746" s="230">
        <v>1.5</v>
      </c>
      <c r="AO2746" s="246">
        <f t="shared" si="1060"/>
        <v>0</v>
      </c>
      <c r="AP2746" s="435">
        <v>0.05</v>
      </c>
      <c r="AQ2746" s="233" t="s">
        <v>41</v>
      </c>
      <c r="AR2746" s="234">
        <f t="shared" si="1061"/>
        <v>0</v>
      </c>
      <c r="AS2746" s="235"/>
      <c r="AT2746" s="236"/>
      <c r="AU2746" s="479"/>
      <c r="AV2746" s="238">
        <v>129</v>
      </c>
      <c r="AW2746" s="239">
        <f>'[1]Nastavení cen'!$H$17</f>
        <v>390</v>
      </c>
      <c r="AX2746" s="240">
        <v>400</v>
      </c>
    </row>
    <row r="2747" spans="1:50" ht="17.25" hidden="1" customHeight="1" x14ac:dyDescent="0.3">
      <c r="A2747" s="466"/>
      <c r="B2747" s="467"/>
      <c r="C2747" s="468"/>
      <c r="D2747" s="503"/>
      <c r="E2747" s="470"/>
      <c r="F2747" s="186"/>
      <c r="G2747" s="186"/>
      <c r="H2747" s="186"/>
      <c r="I2747" s="187"/>
      <c r="J2747" s="188"/>
      <c r="K2747" s="216"/>
      <c r="L2747" s="186"/>
      <c r="M2747" s="186"/>
      <c r="N2747" s="186"/>
      <c r="O2747" s="504"/>
      <c r="P2747" s="511" t="s">
        <v>2908</v>
      </c>
      <c r="Q2747" s="218"/>
      <c r="R2747" s="219">
        <f t="shared" si="1053"/>
        <v>0</v>
      </c>
      <c r="S2747" s="219">
        <f t="shared" si="1054"/>
        <v>7</v>
      </c>
      <c r="T2747" s="512"/>
      <c r="U2747" s="196">
        <v>5</v>
      </c>
      <c r="V2747" s="89">
        <f t="shared" si="1049"/>
        <v>0</v>
      </c>
      <c r="W2747" s="220" t="s">
        <v>2910</v>
      </c>
      <c r="X2747" s="410" t="s">
        <v>2911</v>
      </c>
      <c r="Y2747" s="465" t="s">
        <v>2919</v>
      </c>
      <c r="Z2747" s="199"/>
      <c r="AA2747" s="218"/>
      <c r="AB2747" s="513">
        <v>0</v>
      </c>
      <c r="AC2747" s="224" t="s">
        <v>146</v>
      </c>
      <c r="AD2747" s="414">
        <f t="shared" si="1055"/>
        <v>1229</v>
      </c>
      <c r="AE2747" s="226">
        <f>CEILING(AD2747+AD2747*'[1]Nastavení cen'!$J$17,1)</f>
        <v>1795</v>
      </c>
      <c r="AF2747" s="514">
        <f t="shared" si="1056"/>
        <v>0</v>
      </c>
      <c r="AG2747" s="517">
        <f>CEILING(AX2747+(AX2747*'[1]Nastavení cen'!$G$17),1)</f>
        <v>1400</v>
      </c>
      <c r="AH2747" s="517">
        <f>CEILING(AG2747*'[1]Nastavení cen'!$K$17,1)+AG2747</f>
        <v>1820</v>
      </c>
      <c r="AI2747" s="517">
        <f t="shared" si="1057"/>
        <v>0</v>
      </c>
      <c r="AJ2747" s="228">
        <f t="shared" si="1058"/>
        <v>3615</v>
      </c>
      <c r="AK2747" s="218"/>
      <c r="AL2747" s="516">
        <f t="shared" si="1059"/>
        <v>0</v>
      </c>
      <c r="AM2747" s="478"/>
      <c r="AN2747" s="230">
        <v>3</v>
      </c>
      <c r="AO2747" s="246">
        <f t="shared" si="1060"/>
        <v>0</v>
      </c>
      <c r="AP2747" s="435">
        <v>0.05</v>
      </c>
      <c r="AQ2747" s="233" t="s">
        <v>41</v>
      </c>
      <c r="AR2747" s="234">
        <f t="shared" si="1061"/>
        <v>0</v>
      </c>
      <c r="AS2747" s="235"/>
      <c r="AT2747" s="236"/>
      <c r="AU2747" s="479"/>
      <c r="AV2747" s="238">
        <v>189</v>
      </c>
      <c r="AW2747" s="239">
        <f>'[1]Nastavení cen'!$H$17</f>
        <v>390</v>
      </c>
      <c r="AX2747" s="240">
        <v>1400</v>
      </c>
    </row>
    <row r="2748" spans="1:50" ht="17.25" hidden="1" customHeight="1" x14ac:dyDescent="0.3">
      <c r="A2748" s="466"/>
      <c r="B2748" s="467"/>
      <c r="C2748" s="468"/>
      <c r="D2748" s="503"/>
      <c r="E2748" s="470"/>
      <c r="F2748" s="186"/>
      <c r="G2748" s="186"/>
      <c r="H2748" s="186"/>
      <c r="I2748" s="187"/>
      <c r="J2748" s="188"/>
      <c r="K2748" s="216"/>
      <c r="L2748" s="186"/>
      <c r="M2748" s="186"/>
      <c r="N2748" s="186"/>
      <c r="O2748" s="504"/>
      <c r="P2748" s="511" t="s">
        <v>2908</v>
      </c>
      <c r="Q2748" s="218"/>
      <c r="R2748" s="219">
        <f t="shared" si="1053"/>
        <v>0</v>
      </c>
      <c r="S2748" s="219">
        <f t="shared" si="1054"/>
        <v>7</v>
      </c>
      <c r="T2748" s="195"/>
      <c r="U2748" s="196">
        <v>5</v>
      </c>
      <c r="V2748" s="89">
        <f t="shared" si="1049"/>
        <v>0</v>
      </c>
      <c r="W2748" s="220" t="s">
        <v>2910</v>
      </c>
      <c r="X2748" s="410" t="s">
        <v>2913</v>
      </c>
      <c r="Y2748" s="465" t="s">
        <v>2920</v>
      </c>
      <c r="Z2748" s="199"/>
      <c r="AA2748" s="218"/>
      <c r="AB2748" s="513">
        <v>0</v>
      </c>
      <c r="AC2748" s="224" t="s">
        <v>146</v>
      </c>
      <c r="AD2748" s="414">
        <f t="shared" si="1055"/>
        <v>891</v>
      </c>
      <c r="AE2748" s="226">
        <f>CEILING(AD2748+AD2748*'[1]Nastavení cen'!$J$17,1)</f>
        <v>1301</v>
      </c>
      <c r="AF2748" s="514">
        <f t="shared" si="1056"/>
        <v>0</v>
      </c>
      <c r="AG2748" s="517">
        <f>CEILING(AX2748+(AX2748*'[1]Nastavení cen'!$G$17),1)</f>
        <v>600</v>
      </c>
      <c r="AH2748" s="517">
        <f>CEILING(AG2748*'[1]Nastavení cen'!$K$17,1)+AG2748</f>
        <v>780</v>
      </c>
      <c r="AI2748" s="517">
        <f t="shared" si="1057"/>
        <v>0</v>
      </c>
      <c r="AJ2748" s="228">
        <f t="shared" si="1058"/>
        <v>2081</v>
      </c>
      <c r="AK2748" s="218"/>
      <c r="AL2748" s="516">
        <f t="shared" si="1059"/>
        <v>0</v>
      </c>
      <c r="AM2748" s="478"/>
      <c r="AN2748" s="230">
        <v>2</v>
      </c>
      <c r="AO2748" s="246">
        <f t="shared" si="1060"/>
        <v>0</v>
      </c>
      <c r="AP2748" s="435">
        <v>0.05</v>
      </c>
      <c r="AQ2748" s="233" t="s">
        <v>41</v>
      </c>
      <c r="AR2748" s="234">
        <f t="shared" si="1061"/>
        <v>0</v>
      </c>
      <c r="AS2748" s="235"/>
      <c r="AT2748" s="236"/>
      <c r="AU2748" s="479"/>
      <c r="AV2748" s="238">
        <v>137</v>
      </c>
      <c r="AW2748" s="239">
        <f>'[1]Nastavení cen'!$H$17</f>
        <v>390</v>
      </c>
      <c r="AX2748" s="240">
        <v>600</v>
      </c>
    </row>
    <row r="2749" spans="1:50" ht="17.25" hidden="1" customHeight="1" x14ac:dyDescent="0.3">
      <c r="A2749" s="466"/>
      <c r="B2749" s="467"/>
      <c r="C2749" s="468"/>
      <c r="D2749" s="503"/>
      <c r="E2749" s="470"/>
      <c r="F2749" s="186"/>
      <c r="G2749" s="186"/>
      <c r="H2749" s="186"/>
      <c r="I2749" s="187"/>
      <c r="J2749" s="188"/>
      <c r="K2749" s="216"/>
      <c r="L2749" s="186"/>
      <c r="M2749" s="186"/>
      <c r="N2749" s="186"/>
      <c r="O2749" s="504"/>
      <c r="P2749" s="511" t="s">
        <v>2908</v>
      </c>
      <c r="Q2749" s="218"/>
      <c r="R2749" s="219">
        <f t="shared" si="1053"/>
        <v>0</v>
      </c>
      <c r="S2749" s="219">
        <f t="shared" si="1054"/>
        <v>7</v>
      </c>
      <c r="T2749" s="195"/>
      <c r="U2749" s="507">
        <v>3</v>
      </c>
      <c r="V2749" s="89">
        <f t="shared" si="1049"/>
        <v>0</v>
      </c>
      <c r="W2749" s="220" t="s">
        <v>2910</v>
      </c>
      <c r="X2749" s="410" t="s">
        <v>2921</v>
      </c>
      <c r="Y2749" s="465" t="s">
        <v>2912</v>
      </c>
      <c r="Z2749" s="199"/>
      <c r="AA2749" s="218"/>
      <c r="AB2749" s="513">
        <v>0</v>
      </c>
      <c r="AC2749" s="224" t="s">
        <v>146</v>
      </c>
      <c r="AD2749" s="414">
        <f t="shared" si="1055"/>
        <v>995</v>
      </c>
      <c r="AE2749" s="226">
        <f>CEILING(AD2749+AD2749*'[1]Nastavení cen'!$J$17,1)</f>
        <v>1453</v>
      </c>
      <c r="AF2749" s="514">
        <f t="shared" si="1056"/>
        <v>0</v>
      </c>
      <c r="AG2749" s="414">
        <f>CEILING(AX2749+(AX2749*'[1]Nastavení cen'!$G$17),1)</f>
        <v>990</v>
      </c>
      <c r="AH2749" s="515">
        <f>CEILING(AG2749*'[1]Nastavení cen'!$K$17,1)+AG2749</f>
        <v>1287</v>
      </c>
      <c r="AI2749" s="515">
        <f t="shared" si="1057"/>
        <v>0</v>
      </c>
      <c r="AJ2749" s="228">
        <f t="shared" si="1058"/>
        <v>2740</v>
      </c>
      <c r="AK2749" s="218"/>
      <c r="AL2749" s="516">
        <f t="shared" si="1059"/>
        <v>0</v>
      </c>
      <c r="AM2749" s="478"/>
      <c r="AN2749" s="230">
        <v>1.5</v>
      </c>
      <c r="AO2749" s="246">
        <f t="shared" si="1060"/>
        <v>0</v>
      </c>
      <c r="AP2749" s="435">
        <v>0.05</v>
      </c>
      <c r="AQ2749" s="233" t="s">
        <v>41</v>
      </c>
      <c r="AR2749" s="234">
        <f t="shared" si="1061"/>
        <v>0</v>
      </c>
      <c r="AS2749" s="235"/>
      <c r="AT2749" s="236"/>
      <c r="AU2749" s="479"/>
      <c r="AV2749" s="238">
        <v>153</v>
      </c>
      <c r="AW2749" s="239">
        <f>'[1]Nastavení cen'!$H$17</f>
        <v>390</v>
      </c>
      <c r="AX2749" s="240">
        <v>990</v>
      </c>
    </row>
    <row r="2750" spans="1:50" ht="17.25" hidden="1" customHeight="1" x14ac:dyDescent="0.3">
      <c r="A2750" s="466"/>
      <c r="B2750" s="467"/>
      <c r="C2750" s="468"/>
      <c r="D2750" s="503"/>
      <c r="E2750" s="470"/>
      <c r="F2750" s="186"/>
      <c r="G2750" s="186"/>
      <c r="H2750" s="186"/>
      <c r="I2750" s="187"/>
      <c r="J2750" s="188"/>
      <c r="K2750" s="216"/>
      <c r="L2750" s="186"/>
      <c r="M2750" s="186"/>
      <c r="N2750" s="186"/>
      <c r="O2750" s="504"/>
      <c r="P2750" s="511" t="s">
        <v>2908</v>
      </c>
      <c r="Q2750" s="218"/>
      <c r="R2750" s="219">
        <f t="shared" si="1053"/>
        <v>0</v>
      </c>
      <c r="S2750" s="219">
        <f t="shared" si="1054"/>
        <v>7</v>
      </c>
      <c r="T2750" s="512"/>
      <c r="U2750" s="507">
        <v>3</v>
      </c>
      <c r="V2750" s="89">
        <f t="shared" si="1049"/>
        <v>0</v>
      </c>
      <c r="W2750" s="220" t="s">
        <v>2910</v>
      </c>
      <c r="X2750" s="410" t="s">
        <v>2921</v>
      </c>
      <c r="Y2750" s="465" t="s">
        <v>2914</v>
      </c>
      <c r="Z2750" s="199"/>
      <c r="AA2750" s="218"/>
      <c r="AB2750" s="513">
        <v>0</v>
      </c>
      <c r="AC2750" s="224" t="s">
        <v>146</v>
      </c>
      <c r="AD2750" s="414">
        <f t="shared" si="1055"/>
        <v>995</v>
      </c>
      <c r="AE2750" s="226">
        <f>CEILING(AD2750+AD2750*'[1]Nastavení cen'!$J$17,1)</f>
        <v>1453</v>
      </c>
      <c r="AF2750" s="514">
        <f t="shared" si="1056"/>
        <v>0</v>
      </c>
      <c r="AG2750" s="414">
        <f>CEILING(AX2750+(AX2750*'[1]Nastavení cen'!$G$17),1)</f>
        <v>347</v>
      </c>
      <c r="AH2750" s="515">
        <f>CEILING(AG2750*'[1]Nastavení cen'!$K$17,1)+AG2750</f>
        <v>452</v>
      </c>
      <c r="AI2750" s="515">
        <f t="shared" si="1057"/>
        <v>0</v>
      </c>
      <c r="AJ2750" s="228">
        <f t="shared" si="1058"/>
        <v>1905</v>
      </c>
      <c r="AK2750" s="218"/>
      <c r="AL2750" s="516">
        <f t="shared" si="1059"/>
        <v>0</v>
      </c>
      <c r="AM2750" s="478"/>
      <c r="AN2750" s="230">
        <v>1.5</v>
      </c>
      <c r="AO2750" s="246">
        <f t="shared" si="1060"/>
        <v>0</v>
      </c>
      <c r="AP2750" s="435">
        <v>0.05</v>
      </c>
      <c r="AQ2750" s="233" t="s">
        <v>41</v>
      </c>
      <c r="AR2750" s="234">
        <f t="shared" si="1061"/>
        <v>0</v>
      </c>
      <c r="AS2750" s="235"/>
      <c r="AT2750" s="236"/>
      <c r="AU2750" s="479"/>
      <c r="AV2750" s="238">
        <v>153</v>
      </c>
      <c r="AW2750" s="239">
        <f>'[1]Nastavení cen'!$H$17</f>
        <v>390</v>
      </c>
      <c r="AX2750" s="240">
        <v>347</v>
      </c>
    </row>
    <row r="2751" spans="1:50" ht="17.25" hidden="1" customHeight="1" x14ac:dyDescent="0.3">
      <c r="A2751" s="213"/>
      <c r="B2751" s="214"/>
      <c r="C2751" s="215"/>
      <c r="D2751" s="186"/>
      <c r="E2751" s="184"/>
      <c r="F2751" s="186"/>
      <c r="G2751" s="186"/>
      <c r="H2751" s="186"/>
      <c r="I2751" s="187"/>
      <c r="J2751" s="188"/>
      <c r="K2751" s="216"/>
      <c r="L2751" s="186"/>
      <c r="M2751" s="186"/>
      <c r="N2751" s="186"/>
      <c r="O2751" s="191"/>
      <c r="P2751" s="511" t="s">
        <v>2908</v>
      </c>
      <c r="Q2751" s="218"/>
      <c r="R2751" s="219">
        <f t="shared" si="1053"/>
        <v>0</v>
      </c>
      <c r="S2751" s="219">
        <f t="shared" si="1054"/>
        <v>7</v>
      </c>
      <c r="T2751" s="195"/>
      <c r="U2751" s="196">
        <v>5</v>
      </c>
      <c r="V2751" s="89">
        <f t="shared" si="1049"/>
        <v>0</v>
      </c>
      <c r="W2751" s="220" t="s">
        <v>2910</v>
      </c>
      <c r="X2751" s="518" t="s">
        <v>2922</v>
      </c>
      <c r="Y2751" s="519" t="s">
        <v>2923</v>
      </c>
      <c r="Z2751" s="199"/>
      <c r="AA2751" s="218"/>
      <c r="AB2751" s="223">
        <v>0</v>
      </c>
      <c r="AC2751" s="224" t="s">
        <v>146</v>
      </c>
      <c r="AD2751" s="227">
        <f t="shared" si="1055"/>
        <v>1281</v>
      </c>
      <c r="AE2751" s="227">
        <f>CEILING(AD2751+AD2751*'[1]Nastavení cen'!$J$17,1)</f>
        <v>1871</v>
      </c>
      <c r="AF2751" s="227">
        <f t="shared" si="1056"/>
        <v>0</v>
      </c>
      <c r="AG2751" s="227">
        <f>CEILING(AX2751+(AX2751*'[1]Nastavení cen'!$G$17),1)</f>
        <v>1000</v>
      </c>
      <c r="AH2751" s="227">
        <f>CEILING(AG2751*'[1]Nastavení cen'!$K$17,1)+AG2751</f>
        <v>1300</v>
      </c>
      <c r="AI2751" s="227">
        <f t="shared" si="1057"/>
        <v>0</v>
      </c>
      <c r="AJ2751" s="228">
        <f t="shared" si="1058"/>
        <v>3171</v>
      </c>
      <c r="AK2751" s="218"/>
      <c r="AL2751" s="229">
        <f t="shared" si="1059"/>
        <v>0</v>
      </c>
      <c r="AM2751" s="204"/>
      <c r="AN2751" s="230">
        <v>5</v>
      </c>
      <c r="AO2751" s="246">
        <f t="shared" si="1060"/>
        <v>0</v>
      </c>
      <c r="AP2751" s="435">
        <v>0.05</v>
      </c>
      <c r="AQ2751" s="233" t="s">
        <v>41</v>
      </c>
      <c r="AR2751" s="234">
        <f t="shared" si="1061"/>
        <v>0</v>
      </c>
      <c r="AS2751" s="235"/>
      <c r="AT2751" s="236"/>
      <c r="AU2751" s="237"/>
      <c r="AV2751" s="238">
        <v>197</v>
      </c>
      <c r="AW2751" s="239">
        <f>'[1]Nastavení cen'!$H$17</f>
        <v>390</v>
      </c>
      <c r="AX2751" s="240">
        <v>1000</v>
      </c>
    </row>
    <row r="2752" spans="1:50" ht="17.25" hidden="1" customHeight="1" x14ac:dyDescent="0.3">
      <c r="A2752" s="213"/>
      <c r="B2752" s="214"/>
      <c r="C2752" s="215"/>
      <c r="D2752" s="186"/>
      <c r="E2752" s="184"/>
      <c r="F2752" s="186"/>
      <c r="G2752" s="186"/>
      <c r="H2752" s="186"/>
      <c r="I2752" s="187"/>
      <c r="J2752" s="188"/>
      <c r="K2752" s="216"/>
      <c r="L2752" s="186"/>
      <c r="M2752" s="186"/>
      <c r="N2752" s="186"/>
      <c r="O2752" s="191"/>
      <c r="P2752" s="511" t="s">
        <v>2908</v>
      </c>
      <c r="Q2752" s="218"/>
      <c r="R2752" s="219">
        <f t="shared" si="1053"/>
        <v>0</v>
      </c>
      <c r="S2752" s="219">
        <f t="shared" si="1054"/>
        <v>7</v>
      </c>
      <c r="T2752" s="195"/>
      <c r="U2752" s="196">
        <v>5</v>
      </c>
      <c r="V2752" s="89">
        <f t="shared" si="1049"/>
        <v>0</v>
      </c>
      <c r="W2752" s="220" t="s">
        <v>2910</v>
      </c>
      <c r="X2752" s="518" t="s">
        <v>2924</v>
      </c>
      <c r="Y2752" s="519" t="s">
        <v>2925</v>
      </c>
      <c r="Z2752" s="199"/>
      <c r="AA2752" s="218"/>
      <c r="AB2752" s="223">
        <v>0</v>
      </c>
      <c r="AC2752" s="224" t="s">
        <v>146</v>
      </c>
      <c r="AD2752" s="227">
        <f t="shared" si="1055"/>
        <v>2301</v>
      </c>
      <c r="AE2752" s="227">
        <f>CEILING(AD2752+AD2752*'[1]Nastavení cen'!$J$17,1)</f>
        <v>3360</v>
      </c>
      <c r="AF2752" s="227">
        <f t="shared" si="1056"/>
        <v>0</v>
      </c>
      <c r="AG2752" s="227">
        <f>CEILING(AX2752+(AX2752*'[1]Nastavení cen'!$G$17),1)</f>
        <v>1000</v>
      </c>
      <c r="AH2752" s="227">
        <f>CEILING(AG2752*'[1]Nastavení cen'!$K$17,1)+AG2752</f>
        <v>1300</v>
      </c>
      <c r="AI2752" s="227">
        <f t="shared" si="1057"/>
        <v>0</v>
      </c>
      <c r="AJ2752" s="228">
        <f t="shared" si="1058"/>
        <v>4660</v>
      </c>
      <c r="AK2752" s="218"/>
      <c r="AL2752" s="516">
        <f t="shared" si="1059"/>
        <v>0</v>
      </c>
      <c r="AM2752" s="204"/>
      <c r="AN2752" s="230">
        <v>15</v>
      </c>
      <c r="AO2752" s="246">
        <f t="shared" si="1060"/>
        <v>0</v>
      </c>
      <c r="AP2752" s="435">
        <v>0.05</v>
      </c>
      <c r="AQ2752" s="233" t="s">
        <v>41</v>
      </c>
      <c r="AR2752" s="234">
        <f t="shared" si="1061"/>
        <v>0</v>
      </c>
      <c r="AS2752" s="235"/>
      <c r="AT2752" s="236"/>
      <c r="AU2752" s="237"/>
      <c r="AV2752" s="238">
        <v>354</v>
      </c>
      <c r="AW2752" s="239">
        <f>'[1]Nastavení cen'!$H$17</f>
        <v>390</v>
      </c>
      <c r="AX2752" s="240">
        <v>1000</v>
      </c>
    </row>
    <row r="2753" spans="1:50" ht="17.25" hidden="1" customHeight="1" x14ac:dyDescent="0.3">
      <c r="A2753" s="466"/>
      <c r="B2753" s="467"/>
      <c r="C2753" s="468"/>
      <c r="D2753" s="503"/>
      <c r="E2753" s="470"/>
      <c r="F2753" s="186"/>
      <c r="G2753" s="186"/>
      <c r="H2753" s="186"/>
      <c r="I2753" s="187"/>
      <c r="J2753" s="188"/>
      <c r="K2753" s="216"/>
      <c r="L2753" s="186"/>
      <c r="M2753" s="186"/>
      <c r="N2753" s="186"/>
      <c r="O2753" s="504"/>
      <c r="P2753" s="511" t="s">
        <v>2908</v>
      </c>
      <c r="Q2753" s="218"/>
      <c r="R2753" s="219">
        <f t="shared" si="1053"/>
        <v>0</v>
      </c>
      <c r="S2753" s="219">
        <f t="shared" si="1054"/>
        <v>7</v>
      </c>
      <c r="T2753" s="195"/>
      <c r="U2753" s="507">
        <v>2</v>
      </c>
      <c r="V2753" s="89">
        <f t="shared" si="1049"/>
        <v>0</v>
      </c>
      <c r="W2753" s="220" t="s">
        <v>2926</v>
      </c>
      <c r="X2753" s="410" t="s">
        <v>2927</v>
      </c>
      <c r="Y2753" s="465" t="s">
        <v>2914</v>
      </c>
      <c r="Z2753" s="199"/>
      <c r="AA2753" s="218"/>
      <c r="AB2753" s="513">
        <v>0</v>
      </c>
      <c r="AC2753" s="224" t="s">
        <v>146</v>
      </c>
      <c r="AD2753" s="414">
        <f t="shared" si="1055"/>
        <v>280</v>
      </c>
      <c r="AE2753" s="226">
        <f>CEILING(AD2753+AD2753*'[1]Nastavení cen'!$J$17,1)</f>
        <v>409</v>
      </c>
      <c r="AF2753" s="514">
        <f t="shared" si="1056"/>
        <v>0</v>
      </c>
      <c r="AG2753" s="414">
        <f>CEILING(AX2753+(AX2753*'[1]Nastavení cen'!$G$17),1)</f>
        <v>347</v>
      </c>
      <c r="AH2753" s="515">
        <f>CEILING(AG2753*'[1]Nastavení cen'!$K$17,1)+AG2753</f>
        <v>452</v>
      </c>
      <c r="AI2753" s="515">
        <f t="shared" si="1057"/>
        <v>0</v>
      </c>
      <c r="AJ2753" s="228">
        <f t="shared" si="1058"/>
        <v>861</v>
      </c>
      <c r="AK2753" s="218"/>
      <c r="AL2753" s="516">
        <f t="shared" si="1059"/>
        <v>0</v>
      </c>
      <c r="AM2753" s="478"/>
      <c r="AN2753" s="230">
        <v>1.5</v>
      </c>
      <c r="AO2753" s="231">
        <f t="shared" si="1060"/>
        <v>0</v>
      </c>
      <c r="AP2753" s="232">
        <v>0.05</v>
      </c>
      <c r="AQ2753" s="233" t="s">
        <v>41</v>
      </c>
      <c r="AR2753" s="234">
        <f t="shared" si="1061"/>
        <v>0</v>
      </c>
      <c r="AS2753" s="235"/>
      <c r="AT2753" s="236"/>
      <c r="AU2753" s="479"/>
      <c r="AV2753" s="238">
        <v>43</v>
      </c>
      <c r="AW2753" s="239">
        <f>'[1]Nastavení cen'!$H$17</f>
        <v>390</v>
      </c>
      <c r="AX2753" s="240">
        <v>347</v>
      </c>
    </row>
    <row r="2754" spans="1:50" ht="17.25" hidden="1" customHeight="1" x14ac:dyDescent="0.3">
      <c r="A2754" s="501"/>
      <c r="B2754" s="502"/>
      <c r="C2754" s="468"/>
      <c r="D2754" s="503"/>
      <c r="E2754" s="470"/>
      <c r="F2754" s="186"/>
      <c r="G2754" s="186"/>
      <c r="H2754" s="186"/>
      <c r="I2754" s="187"/>
      <c r="J2754" s="188"/>
      <c r="K2754" s="216"/>
      <c r="L2754" s="186"/>
      <c r="M2754" s="186"/>
      <c r="N2754" s="186"/>
      <c r="O2754" s="504"/>
      <c r="P2754" s="511" t="s">
        <v>2908</v>
      </c>
      <c r="Q2754" s="218"/>
      <c r="R2754" s="520">
        <f>[1]Harmonogram!N211</f>
        <v>0</v>
      </c>
      <c r="S2754" s="520">
        <f>[1]Harmonogram!O211</f>
        <v>7</v>
      </c>
      <c r="T2754" s="195" t="s">
        <v>36</v>
      </c>
      <c r="U2754" s="507">
        <v>0</v>
      </c>
      <c r="V2754" s="89">
        <f t="shared" si="1049"/>
        <v>0</v>
      </c>
      <c r="W2754" s="508"/>
      <c r="X2754" s="198" t="str">
        <f>[1]Harmonogram!K211</f>
        <v>kominíci - dopojení kotle</v>
      </c>
      <c r="Y2754" s="199"/>
      <c r="Z2754" s="199"/>
      <c r="AA2754" s="200"/>
      <c r="AB2754" s="202"/>
      <c r="AC2754" s="202"/>
      <c r="AD2754" s="202"/>
      <c r="AE2754" s="202"/>
      <c r="AF2754" s="202"/>
      <c r="AG2754" s="202"/>
      <c r="AH2754" s="202"/>
      <c r="AI2754" s="202"/>
      <c r="AJ2754" s="521"/>
      <c r="AK2754" s="200"/>
      <c r="AL2754" s="333"/>
      <c r="AM2754" s="204"/>
      <c r="AN2754" s="205"/>
      <c r="AO2754" s="385"/>
      <c r="AP2754" s="232"/>
      <c r="AQ2754" s="233"/>
      <c r="AR2754" s="234"/>
      <c r="AS2754" s="386"/>
      <c r="AT2754" s="387"/>
      <c r="AU2754" s="388"/>
      <c r="AV2754" s="389"/>
      <c r="AW2754" s="389"/>
      <c r="AX2754" s="389"/>
    </row>
    <row r="2755" spans="1:50" ht="17.25" hidden="1" customHeight="1" x14ac:dyDescent="0.3">
      <c r="A2755" s="466"/>
      <c r="B2755" s="467"/>
      <c r="C2755" s="468"/>
      <c r="D2755" s="503"/>
      <c r="E2755" s="470"/>
      <c r="F2755" s="186"/>
      <c r="G2755" s="186"/>
      <c r="H2755" s="186"/>
      <c r="I2755" s="187"/>
      <c r="J2755" s="188"/>
      <c r="K2755" s="216"/>
      <c r="L2755" s="186"/>
      <c r="M2755" s="186"/>
      <c r="N2755" s="186"/>
      <c r="O2755" s="504"/>
      <c r="P2755" s="511" t="s">
        <v>2908</v>
      </c>
      <c r="Q2755" s="218"/>
      <c r="R2755" s="219">
        <f t="shared" ref="R2755:R2767" si="1062">$R$2754</f>
        <v>0</v>
      </c>
      <c r="S2755" s="219">
        <f t="shared" ref="S2755:S2767" si="1063">$S$2754</f>
        <v>7</v>
      </c>
      <c r="T2755" s="195"/>
      <c r="U2755" s="196">
        <v>5</v>
      </c>
      <c r="V2755" s="89">
        <f t="shared" si="1049"/>
        <v>0</v>
      </c>
      <c r="W2755" s="220" t="s">
        <v>2928</v>
      </c>
      <c r="X2755" s="410" t="s">
        <v>2929</v>
      </c>
      <c r="Y2755" s="477" t="s">
        <v>2930</v>
      </c>
      <c r="Z2755" s="199"/>
      <c r="AA2755" s="218"/>
      <c r="AB2755" s="513">
        <v>0</v>
      </c>
      <c r="AC2755" s="224" t="s">
        <v>46</v>
      </c>
      <c r="AD2755" s="414">
        <f t="shared" ref="AD2755:AD2762" si="1064">ROUND(AV2755*(AW2755/60),0)</f>
        <v>3062</v>
      </c>
      <c r="AE2755" s="226">
        <f>CEILING(AD2755+AD2755*'[1]Nastavení cen'!$J$17,1)</f>
        <v>4471</v>
      </c>
      <c r="AF2755" s="514">
        <f t="shared" ref="AF2755:AF2762" si="1065">(AB2755*AE2755)</f>
        <v>0</v>
      </c>
      <c r="AG2755" s="517">
        <f>CEILING(AX2755+(AX2755*'[1]Nastavení cen'!$G$17),1)</f>
        <v>2000</v>
      </c>
      <c r="AH2755" s="517">
        <f>CEILING(AG2755*'[1]Nastavení cen'!$K$17,1)+AG2755</f>
        <v>2600</v>
      </c>
      <c r="AI2755" s="517">
        <f t="shared" ref="AI2755:AI2757" si="1066">(AB2755*AH2755)</f>
        <v>0</v>
      </c>
      <c r="AJ2755" s="228">
        <f t="shared" ref="AJ2755:AJ2767" si="1067">AE2755+AH2755</f>
        <v>7071</v>
      </c>
      <c r="AK2755" s="218"/>
      <c r="AL2755" s="516">
        <f t="shared" ref="AL2755:AL2767" si="1068">AF2755+AI2755</f>
        <v>0</v>
      </c>
      <c r="AM2755" s="478"/>
      <c r="AN2755" s="230">
        <v>10</v>
      </c>
      <c r="AO2755" s="231">
        <f t="shared" ref="AO2755:AO2757" si="1069">AB2755*AN2755</f>
        <v>0</v>
      </c>
      <c r="AP2755" s="232">
        <v>0.05</v>
      </c>
      <c r="AQ2755" s="233" t="s">
        <v>41</v>
      </c>
      <c r="AR2755" s="234">
        <f t="shared" ref="AR2755:AR2757" si="1070">AO2755*AP2755</f>
        <v>0</v>
      </c>
      <c r="AS2755" s="235"/>
      <c r="AT2755" s="236"/>
      <c r="AU2755" s="479"/>
      <c r="AV2755" s="238">
        <v>471</v>
      </c>
      <c r="AW2755" s="239">
        <f>'[1]Nastavení cen'!$H$17</f>
        <v>390</v>
      </c>
      <c r="AX2755" s="240">
        <v>2000</v>
      </c>
    </row>
    <row r="2756" spans="1:50" ht="17.25" hidden="1" customHeight="1" x14ac:dyDescent="0.3">
      <c r="A2756" s="213"/>
      <c r="B2756" s="214"/>
      <c r="C2756" s="215"/>
      <c r="D2756" s="186"/>
      <c r="E2756" s="184"/>
      <c r="F2756" s="186"/>
      <c r="G2756" s="186"/>
      <c r="H2756" s="186"/>
      <c r="I2756" s="187"/>
      <c r="J2756" s="188"/>
      <c r="K2756" s="216"/>
      <c r="L2756" s="186"/>
      <c r="M2756" s="186"/>
      <c r="N2756" s="186"/>
      <c r="O2756" s="191"/>
      <c r="P2756" s="511" t="s">
        <v>2908</v>
      </c>
      <c r="Q2756" s="218"/>
      <c r="R2756" s="219">
        <f t="shared" si="1062"/>
        <v>0</v>
      </c>
      <c r="S2756" s="219">
        <f t="shared" si="1063"/>
        <v>7</v>
      </c>
      <c r="T2756" s="195"/>
      <c r="U2756" s="196">
        <v>5</v>
      </c>
      <c r="V2756" s="89">
        <f t="shared" si="1049"/>
        <v>0</v>
      </c>
      <c r="W2756" s="220" t="s">
        <v>2928</v>
      </c>
      <c r="X2756" s="221" t="s">
        <v>2931</v>
      </c>
      <c r="Y2756" s="222" t="s">
        <v>2932</v>
      </c>
      <c r="Z2756" s="199"/>
      <c r="AA2756" s="218"/>
      <c r="AB2756" s="223">
        <v>0</v>
      </c>
      <c r="AC2756" s="224" t="s">
        <v>46</v>
      </c>
      <c r="AD2756" s="225">
        <f t="shared" si="1064"/>
        <v>728</v>
      </c>
      <c r="AE2756" s="226">
        <f>CEILING(AD2756+AD2756*'[1]Nastavení cen'!$J$17,1)</f>
        <v>1063</v>
      </c>
      <c r="AF2756" s="226">
        <f t="shared" si="1065"/>
        <v>0</v>
      </c>
      <c r="AG2756" s="227">
        <f>CEILING(AX2756+(AX2756*'[1]Nastavení cen'!$G$17),1)</f>
        <v>2500</v>
      </c>
      <c r="AH2756" s="227">
        <f>CEILING(AG2756*'[1]Nastavení cen'!$K$17,1)+AG2756</f>
        <v>3250</v>
      </c>
      <c r="AI2756" s="227">
        <f t="shared" si="1066"/>
        <v>0</v>
      </c>
      <c r="AJ2756" s="228">
        <f t="shared" si="1067"/>
        <v>4313</v>
      </c>
      <c r="AK2756" s="218"/>
      <c r="AL2756" s="229">
        <f t="shared" si="1068"/>
        <v>0</v>
      </c>
      <c r="AM2756" s="204"/>
      <c r="AN2756" s="230">
        <v>10</v>
      </c>
      <c r="AO2756" s="231">
        <f t="shared" si="1069"/>
        <v>0</v>
      </c>
      <c r="AP2756" s="232">
        <v>0.05</v>
      </c>
      <c r="AQ2756" s="233" t="s">
        <v>41</v>
      </c>
      <c r="AR2756" s="234">
        <f t="shared" si="1070"/>
        <v>0</v>
      </c>
      <c r="AS2756" s="235"/>
      <c r="AT2756" s="236"/>
      <c r="AU2756" s="237"/>
      <c r="AV2756" s="238">
        <v>112</v>
      </c>
      <c r="AW2756" s="239">
        <f>'[1]Nastavení cen'!$H$17</f>
        <v>390</v>
      </c>
      <c r="AX2756" s="240">
        <v>2500</v>
      </c>
    </row>
    <row r="2757" spans="1:50" ht="17.25" hidden="1" customHeight="1" x14ac:dyDescent="0.3">
      <c r="A2757" s="213"/>
      <c r="B2757" s="214"/>
      <c r="C2757" s="215"/>
      <c r="D2757" s="186"/>
      <c r="E2757" s="184"/>
      <c r="F2757" s="186"/>
      <c r="G2757" s="186"/>
      <c r="H2757" s="186"/>
      <c r="I2757" s="187"/>
      <c r="J2757" s="188"/>
      <c r="K2757" s="216"/>
      <c r="L2757" s="186"/>
      <c r="M2757" s="186"/>
      <c r="N2757" s="186"/>
      <c r="O2757" s="191"/>
      <c r="P2757" s="511" t="s">
        <v>2908</v>
      </c>
      <c r="Q2757" s="218"/>
      <c r="R2757" s="219">
        <f t="shared" si="1062"/>
        <v>0</v>
      </c>
      <c r="S2757" s="219">
        <f t="shared" si="1063"/>
        <v>7</v>
      </c>
      <c r="T2757" s="195"/>
      <c r="U2757" s="196">
        <v>5</v>
      </c>
      <c r="V2757" s="89">
        <f t="shared" si="1049"/>
        <v>0</v>
      </c>
      <c r="W2757" s="220" t="s">
        <v>2928</v>
      </c>
      <c r="X2757" s="221" t="s">
        <v>2933</v>
      </c>
      <c r="Y2757" s="222" t="s">
        <v>2934</v>
      </c>
      <c r="Z2757" s="199"/>
      <c r="AA2757" s="218"/>
      <c r="AB2757" s="223">
        <v>0</v>
      </c>
      <c r="AC2757" s="224" t="s">
        <v>46</v>
      </c>
      <c r="AD2757" s="225">
        <f t="shared" si="1064"/>
        <v>728</v>
      </c>
      <c r="AE2757" s="226">
        <f>CEILING(AD2757+AD2757*'[1]Nastavení cen'!$J$17,1)</f>
        <v>1063</v>
      </c>
      <c r="AF2757" s="226">
        <f t="shared" si="1065"/>
        <v>0</v>
      </c>
      <c r="AG2757" s="227">
        <f>CEILING(AX2757+(AX2757*'[1]Nastavení cen'!$G$17),1)</f>
        <v>2500</v>
      </c>
      <c r="AH2757" s="227">
        <f>CEILING(AG2757*'[1]Nastavení cen'!$K$17,1)+AG2757</f>
        <v>3250</v>
      </c>
      <c r="AI2757" s="227">
        <f t="shared" si="1066"/>
        <v>0</v>
      </c>
      <c r="AJ2757" s="228">
        <f t="shared" si="1067"/>
        <v>4313</v>
      </c>
      <c r="AK2757" s="218"/>
      <c r="AL2757" s="229">
        <f t="shared" si="1068"/>
        <v>0</v>
      </c>
      <c r="AM2757" s="204"/>
      <c r="AN2757" s="230">
        <v>5</v>
      </c>
      <c r="AO2757" s="231">
        <f t="shared" si="1069"/>
        <v>0</v>
      </c>
      <c r="AP2757" s="232">
        <v>0.05</v>
      </c>
      <c r="AQ2757" s="233" t="s">
        <v>41</v>
      </c>
      <c r="AR2757" s="234">
        <f t="shared" si="1070"/>
        <v>0</v>
      </c>
      <c r="AS2757" s="235"/>
      <c r="AT2757" s="236"/>
      <c r="AU2757" s="237"/>
      <c r="AV2757" s="238">
        <v>112</v>
      </c>
      <c r="AW2757" s="239">
        <f>'[1]Nastavení cen'!$H$17</f>
        <v>390</v>
      </c>
      <c r="AX2757" s="240">
        <v>2500</v>
      </c>
    </row>
    <row r="2758" spans="1:50" ht="17.25" hidden="1" customHeight="1" x14ac:dyDescent="0.3">
      <c r="A2758" s="213"/>
      <c r="B2758" s="214"/>
      <c r="C2758" s="215"/>
      <c r="D2758" s="186"/>
      <c r="E2758" s="184"/>
      <c r="F2758" s="186"/>
      <c r="G2758" s="186"/>
      <c r="H2758" s="186"/>
      <c r="I2758" s="187"/>
      <c r="J2758" s="188"/>
      <c r="K2758" s="216"/>
      <c r="L2758" s="186"/>
      <c r="M2758" s="186"/>
      <c r="N2758" s="186"/>
      <c r="O2758" s="191"/>
      <c r="P2758" s="511" t="s">
        <v>2908</v>
      </c>
      <c r="Q2758" s="218"/>
      <c r="R2758" s="219">
        <f t="shared" si="1062"/>
        <v>0</v>
      </c>
      <c r="S2758" s="219">
        <f t="shared" si="1063"/>
        <v>7</v>
      </c>
      <c r="T2758" s="195"/>
      <c r="U2758" s="196">
        <v>4</v>
      </c>
      <c r="V2758" s="89">
        <f t="shared" si="1049"/>
        <v>0</v>
      </c>
      <c r="W2758" s="220" t="s">
        <v>2355</v>
      </c>
      <c r="X2758" s="221" t="s">
        <v>2935</v>
      </c>
      <c r="Y2758" s="222" t="s">
        <v>43</v>
      </c>
      <c r="Z2758" s="199"/>
      <c r="AA2758" s="218"/>
      <c r="AB2758" s="223">
        <v>0</v>
      </c>
      <c r="AC2758" s="224" t="s">
        <v>40</v>
      </c>
      <c r="AD2758" s="225">
        <f t="shared" si="1064"/>
        <v>2301</v>
      </c>
      <c r="AE2758" s="226">
        <f>CEILING(AD2758+AD2758*'[1]Nastavení cen'!$J$17,1)</f>
        <v>3360</v>
      </c>
      <c r="AF2758" s="226">
        <f t="shared" si="1065"/>
        <v>0</v>
      </c>
      <c r="AG2758" s="241"/>
      <c r="AH2758" s="242"/>
      <c r="AI2758" s="242"/>
      <c r="AJ2758" s="228">
        <f t="shared" si="1067"/>
        <v>3360</v>
      </c>
      <c r="AK2758" s="218"/>
      <c r="AL2758" s="229">
        <f t="shared" si="1068"/>
        <v>0</v>
      </c>
      <c r="AM2758" s="204"/>
      <c r="AN2758" s="230" t="s">
        <v>41</v>
      </c>
      <c r="AO2758" s="231" t="s">
        <v>41</v>
      </c>
      <c r="AP2758" s="245" t="s">
        <v>41</v>
      </c>
      <c r="AQ2758" s="233" t="s">
        <v>41</v>
      </c>
      <c r="AR2758" s="234" t="s">
        <v>41</v>
      </c>
      <c r="AS2758" s="235"/>
      <c r="AT2758" s="236"/>
      <c r="AU2758" s="237"/>
      <c r="AV2758" s="238">
        <v>354</v>
      </c>
      <c r="AW2758" s="239">
        <f>'[1]Nastavení cen'!$H$17</f>
        <v>390</v>
      </c>
      <c r="AX2758" s="240"/>
    </row>
    <row r="2759" spans="1:50" ht="17.25" hidden="1" customHeight="1" x14ac:dyDescent="0.3">
      <c r="A2759" s="213"/>
      <c r="B2759" s="214"/>
      <c r="C2759" s="215"/>
      <c r="D2759" s="186"/>
      <c r="E2759" s="184"/>
      <c r="F2759" s="185"/>
      <c r="G2759" s="186"/>
      <c r="H2759" s="186"/>
      <c r="I2759" s="187"/>
      <c r="J2759" s="188"/>
      <c r="K2759" s="216"/>
      <c r="L2759" s="186"/>
      <c r="M2759" s="186"/>
      <c r="N2759" s="187"/>
      <c r="O2759" s="191"/>
      <c r="P2759" s="511" t="s">
        <v>2908</v>
      </c>
      <c r="Q2759" s="218"/>
      <c r="R2759" s="219">
        <f t="shared" si="1062"/>
        <v>0</v>
      </c>
      <c r="S2759" s="219">
        <f t="shared" si="1063"/>
        <v>7</v>
      </c>
      <c r="T2759" s="195"/>
      <c r="U2759" s="196">
        <v>4</v>
      </c>
      <c r="V2759" s="89">
        <f t="shared" si="1049"/>
        <v>0</v>
      </c>
      <c r="W2759" s="220" t="s">
        <v>64</v>
      </c>
      <c r="X2759" s="221" t="s">
        <v>2936</v>
      </c>
      <c r="Y2759" s="222" t="s">
        <v>43</v>
      </c>
      <c r="Z2759" s="199"/>
      <c r="AA2759" s="218"/>
      <c r="AB2759" s="223">
        <v>0</v>
      </c>
      <c r="AC2759" s="224" t="s">
        <v>66</v>
      </c>
      <c r="AD2759" s="225">
        <f t="shared" si="1064"/>
        <v>390</v>
      </c>
      <c r="AE2759" s="226">
        <f>CEILING(AD2759+AD2759*'[1]Nastavení cen'!$J$17,1)</f>
        <v>570</v>
      </c>
      <c r="AF2759" s="226">
        <f t="shared" si="1065"/>
        <v>0</v>
      </c>
      <c r="AG2759" s="241"/>
      <c r="AH2759" s="242"/>
      <c r="AI2759" s="242"/>
      <c r="AJ2759" s="228">
        <f t="shared" si="1067"/>
        <v>570</v>
      </c>
      <c r="AK2759" s="218"/>
      <c r="AL2759" s="229">
        <f t="shared" si="1068"/>
        <v>0</v>
      </c>
      <c r="AM2759" s="204"/>
      <c r="AN2759" s="230" t="s">
        <v>41</v>
      </c>
      <c r="AO2759" s="231" t="s">
        <v>41</v>
      </c>
      <c r="AP2759" s="245" t="s">
        <v>41</v>
      </c>
      <c r="AQ2759" s="233" t="s">
        <v>41</v>
      </c>
      <c r="AR2759" s="234" t="s">
        <v>41</v>
      </c>
      <c r="AS2759" s="235"/>
      <c r="AT2759" s="236"/>
      <c r="AU2759" s="237"/>
      <c r="AV2759" s="238">
        <v>60</v>
      </c>
      <c r="AW2759" s="239">
        <f>'[1]Nastavení cen'!$H$17</f>
        <v>390</v>
      </c>
      <c r="AX2759" s="240"/>
    </row>
    <row r="2760" spans="1:50" ht="17.25" hidden="1" customHeight="1" x14ac:dyDescent="0.3">
      <c r="A2760" s="213"/>
      <c r="B2760" s="214"/>
      <c r="C2760" s="215"/>
      <c r="D2760" s="186"/>
      <c r="E2760" s="184"/>
      <c r="F2760" s="185"/>
      <c r="G2760" s="186"/>
      <c r="H2760" s="186"/>
      <c r="I2760" s="187"/>
      <c r="J2760" s="188"/>
      <c r="K2760" s="216"/>
      <c r="L2760" s="186"/>
      <c r="M2760" s="186"/>
      <c r="N2760" s="187"/>
      <c r="O2760" s="191"/>
      <c r="P2760" s="511" t="s">
        <v>2908</v>
      </c>
      <c r="Q2760" s="218"/>
      <c r="R2760" s="219">
        <f t="shared" si="1062"/>
        <v>0</v>
      </c>
      <c r="S2760" s="219">
        <f t="shared" si="1063"/>
        <v>7</v>
      </c>
      <c r="T2760" s="195"/>
      <c r="U2760" s="196">
        <v>4</v>
      </c>
      <c r="V2760" s="89">
        <f t="shared" si="1049"/>
        <v>0</v>
      </c>
      <c r="W2760" s="220" t="s">
        <v>64</v>
      </c>
      <c r="X2760" s="221" t="s">
        <v>2937</v>
      </c>
      <c r="Y2760" s="222" t="s">
        <v>43</v>
      </c>
      <c r="Z2760" s="199"/>
      <c r="AA2760" s="218"/>
      <c r="AB2760" s="223">
        <v>0</v>
      </c>
      <c r="AC2760" s="224" t="s">
        <v>66</v>
      </c>
      <c r="AD2760" s="225">
        <f t="shared" si="1064"/>
        <v>390</v>
      </c>
      <c r="AE2760" s="226">
        <f>CEILING(AD2760+AD2760*'[1]Nastavení cen'!$J$17,1)</f>
        <v>570</v>
      </c>
      <c r="AF2760" s="226">
        <f t="shared" si="1065"/>
        <v>0</v>
      </c>
      <c r="AG2760" s="241"/>
      <c r="AH2760" s="242"/>
      <c r="AI2760" s="242"/>
      <c r="AJ2760" s="228">
        <f t="shared" si="1067"/>
        <v>570</v>
      </c>
      <c r="AK2760" s="218"/>
      <c r="AL2760" s="229">
        <f t="shared" si="1068"/>
        <v>0</v>
      </c>
      <c r="AM2760" s="204"/>
      <c r="AN2760" s="230" t="s">
        <v>41</v>
      </c>
      <c r="AO2760" s="231" t="s">
        <v>41</v>
      </c>
      <c r="AP2760" s="245" t="s">
        <v>41</v>
      </c>
      <c r="AQ2760" s="233" t="s">
        <v>41</v>
      </c>
      <c r="AR2760" s="234" t="s">
        <v>41</v>
      </c>
      <c r="AS2760" s="235"/>
      <c r="AT2760" s="236"/>
      <c r="AU2760" s="237"/>
      <c r="AV2760" s="238">
        <v>60</v>
      </c>
      <c r="AW2760" s="239">
        <f>'[1]Nastavení cen'!$H$17</f>
        <v>390</v>
      </c>
      <c r="AX2760" s="240"/>
    </row>
    <row r="2761" spans="1:50" ht="17.25" hidden="1" customHeight="1" x14ac:dyDescent="0.3">
      <c r="A2761" s="213"/>
      <c r="B2761" s="214"/>
      <c r="C2761" s="215"/>
      <c r="D2761" s="186"/>
      <c r="E2761" s="184"/>
      <c r="F2761" s="185"/>
      <c r="G2761" s="186"/>
      <c r="H2761" s="186"/>
      <c r="I2761" s="187"/>
      <c r="J2761" s="188"/>
      <c r="K2761" s="216"/>
      <c r="L2761" s="186"/>
      <c r="M2761" s="186"/>
      <c r="N2761" s="187"/>
      <c r="O2761" s="191"/>
      <c r="P2761" s="511" t="s">
        <v>2908</v>
      </c>
      <c r="Q2761" s="218"/>
      <c r="R2761" s="219">
        <f t="shared" si="1062"/>
        <v>0</v>
      </c>
      <c r="S2761" s="219">
        <f t="shared" si="1063"/>
        <v>7</v>
      </c>
      <c r="T2761" s="195"/>
      <c r="U2761" s="196">
        <v>4</v>
      </c>
      <c r="V2761" s="89">
        <f t="shared" si="1049"/>
        <v>0</v>
      </c>
      <c r="W2761" s="220" t="s">
        <v>64</v>
      </c>
      <c r="X2761" s="221" t="s">
        <v>2938</v>
      </c>
      <c r="Y2761" s="222" t="s">
        <v>43</v>
      </c>
      <c r="Z2761" s="199"/>
      <c r="AA2761" s="218"/>
      <c r="AB2761" s="223">
        <v>0</v>
      </c>
      <c r="AC2761" s="224" t="s">
        <v>66</v>
      </c>
      <c r="AD2761" s="225">
        <f t="shared" si="1064"/>
        <v>270</v>
      </c>
      <c r="AE2761" s="226">
        <f>CEILING(AD2761+AD2761*'[1]Nastavení cen'!$J$17,1)</f>
        <v>395</v>
      </c>
      <c r="AF2761" s="226">
        <f t="shared" si="1065"/>
        <v>0</v>
      </c>
      <c r="AG2761" s="241"/>
      <c r="AH2761" s="242"/>
      <c r="AI2761" s="242"/>
      <c r="AJ2761" s="228">
        <f t="shared" si="1067"/>
        <v>395</v>
      </c>
      <c r="AK2761" s="218"/>
      <c r="AL2761" s="229">
        <f t="shared" si="1068"/>
        <v>0</v>
      </c>
      <c r="AM2761" s="204"/>
      <c r="AN2761" s="230" t="s">
        <v>41</v>
      </c>
      <c r="AO2761" s="231" t="s">
        <v>41</v>
      </c>
      <c r="AP2761" s="245" t="s">
        <v>41</v>
      </c>
      <c r="AQ2761" s="233" t="s">
        <v>41</v>
      </c>
      <c r="AR2761" s="234" t="s">
        <v>41</v>
      </c>
      <c r="AS2761" s="235"/>
      <c r="AT2761" s="236"/>
      <c r="AU2761" s="237"/>
      <c r="AV2761" s="238">
        <v>60</v>
      </c>
      <c r="AW2761" s="239">
        <f>'[1]Nastavení cen'!$I$17</f>
        <v>270</v>
      </c>
      <c r="AX2761" s="240"/>
    </row>
    <row r="2762" spans="1:50" ht="17.25" hidden="1" customHeight="1" x14ac:dyDescent="0.3">
      <c r="A2762" s="213"/>
      <c r="B2762" s="214"/>
      <c r="C2762" s="215"/>
      <c r="D2762" s="186"/>
      <c r="E2762" s="184"/>
      <c r="F2762" s="185"/>
      <c r="G2762" s="186"/>
      <c r="H2762" s="186"/>
      <c r="I2762" s="187"/>
      <c r="J2762" s="188"/>
      <c r="K2762" s="216"/>
      <c r="L2762" s="186"/>
      <c r="M2762" s="186"/>
      <c r="N2762" s="187"/>
      <c r="O2762" s="191"/>
      <c r="P2762" s="511" t="s">
        <v>2908</v>
      </c>
      <c r="Q2762" s="218"/>
      <c r="R2762" s="219">
        <f t="shared" si="1062"/>
        <v>0</v>
      </c>
      <c r="S2762" s="219">
        <f t="shared" si="1063"/>
        <v>7</v>
      </c>
      <c r="T2762" s="195"/>
      <c r="U2762" s="196">
        <v>4</v>
      </c>
      <c r="V2762" s="89">
        <f t="shared" si="1049"/>
        <v>0</v>
      </c>
      <c r="W2762" s="220" t="s">
        <v>64</v>
      </c>
      <c r="X2762" s="221" t="s">
        <v>2939</v>
      </c>
      <c r="Y2762" s="222" t="s">
        <v>43</v>
      </c>
      <c r="Z2762" s="199"/>
      <c r="AA2762" s="218"/>
      <c r="AB2762" s="223">
        <v>0</v>
      </c>
      <c r="AC2762" s="224" t="s">
        <v>66</v>
      </c>
      <c r="AD2762" s="225">
        <f t="shared" si="1064"/>
        <v>270</v>
      </c>
      <c r="AE2762" s="226">
        <f>CEILING(AD2762+AD2762*'[1]Nastavení cen'!$J$17,1)</f>
        <v>395</v>
      </c>
      <c r="AF2762" s="226">
        <f t="shared" si="1065"/>
        <v>0</v>
      </c>
      <c r="AG2762" s="241"/>
      <c r="AH2762" s="242"/>
      <c r="AI2762" s="242"/>
      <c r="AJ2762" s="228">
        <f t="shared" si="1067"/>
        <v>395</v>
      </c>
      <c r="AK2762" s="218"/>
      <c r="AL2762" s="229">
        <f t="shared" si="1068"/>
        <v>0</v>
      </c>
      <c r="AM2762" s="204"/>
      <c r="AN2762" s="230" t="s">
        <v>41</v>
      </c>
      <c r="AO2762" s="231" t="s">
        <v>41</v>
      </c>
      <c r="AP2762" s="245" t="s">
        <v>41</v>
      </c>
      <c r="AQ2762" s="233" t="s">
        <v>41</v>
      </c>
      <c r="AR2762" s="234" t="s">
        <v>41</v>
      </c>
      <c r="AS2762" s="235"/>
      <c r="AT2762" s="236"/>
      <c r="AU2762" s="237"/>
      <c r="AV2762" s="238">
        <v>60</v>
      </c>
      <c r="AW2762" s="239">
        <f>'[1]Nastavení cen'!$I$17</f>
        <v>270</v>
      </c>
      <c r="AX2762" s="240"/>
    </row>
    <row r="2763" spans="1:50" ht="17.25" hidden="1" customHeight="1" x14ac:dyDescent="0.3">
      <c r="A2763" s="213"/>
      <c r="B2763" s="214"/>
      <c r="C2763" s="215"/>
      <c r="D2763" s="186"/>
      <c r="E2763" s="184"/>
      <c r="F2763" s="185"/>
      <c r="G2763" s="186"/>
      <c r="H2763" s="186"/>
      <c r="I2763" s="187"/>
      <c r="J2763" s="188"/>
      <c r="K2763" s="216"/>
      <c r="L2763" s="186"/>
      <c r="M2763" s="186"/>
      <c r="N2763" s="187"/>
      <c r="O2763" s="191"/>
      <c r="P2763" s="511" t="s">
        <v>2908</v>
      </c>
      <c r="Q2763" s="218"/>
      <c r="R2763" s="219">
        <f t="shared" si="1062"/>
        <v>0</v>
      </c>
      <c r="S2763" s="219">
        <f t="shared" si="1063"/>
        <v>7</v>
      </c>
      <c r="T2763" s="195"/>
      <c r="U2763" s="196">
        <v>5</v>
      </c>
      <c r="V2763" s="89">
        <f t="shared" si="1049"/>
        <v>0</v>
      </c>
      <c r="W2763" s="220" t="s">
        <v>70</v>
      </c>
      <c r="X2763" s="221" t="s">
        <v>71</v>
      </c>
      <c r="Y2763" s="222" t="s">
        <v>2940</v>
      </c>
      <c r="Z2763" s="199"/>
      <c r="AA2763" s="218"/>
      <c r="AB2763" s="223">
        <v>0</v>
      </c>
      <c r="AC2763" s="224" t="s">
        <v>46</v>
      </c>
      <c r="AD2763" s="225"/>
      <c r="AE2763" s="226"/>
      <c r="AF2763" s="226"/>
      <c r="AG2763" s="227">
        <f>CEILING(AX2763+(AX2763*'[1]Nastavení cen'!$G$17),1)</f>
        <v>500</v>
      </c>
      <c r="AH2763" s="227">
        <f>CEILING(AG2763*'[1]Nastavení cen'!$K$17,1)+AG2763</f>
        <v>650</v>
      </c>
      <c r="AI2763" s="227">
        <f t="shared" ref="AI2763:AI2767" si="1071">(AB2763*AH2763)</f>
        <v>0</v>
      </c>
      <c r="AJ2763" s="228">
        <f t="shared" si="1067"/>
        <v>650</v>
      </c>
      <c r="AK2763" s="218"/>
      <c r="AL2763" s="229">
        <f t="shared" si="1068"/>
        <v>0</v>
      </c>
      <c r="AM2763" s="204"/>
      <c r="AN2763" s="230">
        <v>5</v>
      </c>
      <c r="AO2763" s="231">
        <f t="shared" ref="AO2763:AO2767" si="1072">AB2763*AN2763</f>
        <v>0</v>
      </c>
      <c r="AP2763" s="232">
        <v>0.05</v>
      </c>
      <c r="AQ2763" s="233" t="s">
        <v>41</v>
      </c>
      <c r="AR2763" s="234">
        <f t="shared" ref="AR2763:AR2767" si="1073">AO2763*AP2763</f>
        <v>0</v>
      </c>
      <c r="AS2763" s="235"/>
      <c r="AT2763" s="236"/>
      <c r="AU2763" s="237"/>
      <c r="AV2763" s="238"/>
      <c r="AW2763" s="239"/>
      <c r="AX2763" s="240">
        <v>500</v>
      </c>
    </row>
    <row r="2764" spans="1:50" ht="17.25" hidden="1" customHeight="1" x14ac:dyDescent="0.3">
      <c r="A2764" s="213"/>
      <c r="B2764" s="214"/>
      <c r="C2764" s="215"/>
      <c r="D2764" s="186"/>
      <c r="E2764" s="184"/>
      <c r="F2764" s="185"/>
      <c r="G2764" s="186"/>
      <c r="H2764" s="186"/>
      <c r="I2764" s="187"/>
      <c r="J2764" s="188"/>
      <c r="K2764" s="216"/>
      <c r="L2764" s="186"/>
      <c r="M2764" s="186"/>
      <c r="N2764" s="187"/>
      <c r="O2764" s="191"/>
      <c r="P2764" s="511" t="s">
        <v>2908</v>
      </c>
      <c r="Q2764" s="218"/>
      <c r="R2764" s="219">
        <f t="shared" si="1062"/>
        <v>0</v>
      </c>
      <c r="S2764" s="219">
        <f t="shared" si="1063"/>
        <v>7</v>
      </c>
      <c r="T2764" s="195"/>
      <c r="U2764" s="196">
        <v>5</v>
      </c>
      <c r="V2764" s="89">
        <f t="shared" si="1049"/>
        <v>0</v>
      </c>
      <c r="W2764" s="220" t="s">
        <v>70</v>
      </c>
      <c r="X2764" s="221" t="s">
        <v>71</v>
      </c>
      <c r="Y2764" s="222" t="s">
        <v>2941</v>
      </c>
      <c r="Z2764" s="199"/>
      <c r="AA2764" s="218"/>
      <c r="AB2764" s="223">
        <v>0</v>
      </c>
      <c r="AC2764" s="224" t="s">
        <v>46</v>
      </c>
      <c r="AD2764" s="225"/>
      <c r="AE2764" s="226"/>
      <c r="AF2764" s="226"/>
      <c r="AG2764" s="227">
        <f>CEILING(AX2764+(AX2764*'[1]Nastavení cen'!$G$17),1)</f>
        <v>1000</v>
      </c>
      <c r="AH2764" s="227">
        <f>CEILING(AG2764*'[1]Nastavení cen'!$K$17,1)+AG2764</f>
        <v>1300</v>
      </c>
      <c r="AI2764" s="227">
        <f t="shared" si="1071"/>
        <v>0</v>
      </c>
      <c r="AJ2764" s="228">
        <f t="shared" si="1067"/>
        <v>1300</v>
      </c>
      <c r="AK2764" s="218"/>
      <c r="AL2764" s="229">
        <f t="shared" si="1068"/>
        <v>0</v>
      </c>
      <c r="AM2764" s="204"/>
      <c r="AN2764" s="230">
        <v>10</v>
      </c>
      <c r="AO2764" s="231">
        <f t="shared" si="1072"/>
        <v>0</v>
      </c>
      <c r="AP2764" s="232">
        <v>0.05</v>
      </c>
      <c r="AQ2764" s="233" t="s">
        <v>41</v>
      </c>
      <c r="AR2764" s="234">
        <f t="shared" si="1073"/>
        <v>0</v>
      </c>
      <c r="AS2764" s="235"/>
      <c r="AT2764" s="236"/>
      <c r="AU2764" s="237"/>
      <c r="AV2764" s="238"/>
      <c r="AW2764" s="239"/>
      <c r="AX2764" s="240">
        <v>1000</v>
      </c>
    </row>
    <row r="2765" spans="1:50" ht="17.25" hidden="1" customHeight="1" x14ac:dyDescent="0.3">
      <c r="A2765" s="213"/>
      <c r="B2765" s="214"/>
      <c r="C2765" s="215"/>
      <c r="D2765" s="186"/>
      <c r="E2765" s="184"/>
      <c r="F2765" s="185"/>
      <c r="G2765" s="186"/>
      <c r="H2765" s="186"/>
      <c r="I2765" s="187"/>
      <c r="J2765" s="188"/>
      <c r="K2765" s="216"/>
      <c r="L2765" s="186"/>
      <c r="M2765" s="186"/>
      <c r="N2765" s="187"/>
      <c r="O2765" s="191"/>
      <c r="P2765" s="511" t="s">
        <v>2908</v>
      </c>
      <c r="Q2765" s="218"/>
      <c r="R2765" s="219">
        <f t="shared" si="1062"/>
        <v>0</v>
      </c>
      <c r="S2765" s="219">
        <f t="shared" si="1063"/>
        <v>7</v>
      </c>
      <c r="T2765" s="195"/>
      <c r="U2765" s="196">
        <v>5</v>
      </c>
      <c r="V2765" s="89">
        <f t="shared" si="1049"/>
        <v>0</v>
      </c>
      <c r="W2765" s="220" t="s">
        <v>70</v>
      </c>
      <c r="X2765" s="221" t="s">
        <v>71</v>
      </c>
      <c r="Y2765" s="222" t="s">
        <v>2942</v>
      </c>
      <c r="Z2765" s="199"/>
      <c r="AA2765" s="218"/>
      <c r="AB2765" s="223">
        <v>0</v>
      </c>
      <c r="AC2765" s="224" t="s">
        <v>46</v>
      </c>
      <c r="AD2765" s="225"/>
      <c r="AE2765" s="226"/>
      <c r="AF2765" s="226"/>
      <c r="AG2765" s="227">
        <f>CEILING(AX2765+(AX2765*'[1]Nastavení cen'!$G$17),1)</f>
        <v>2000</v>
      </c>
      <c r="AH2765" s="227">
        <f>CEILING(AG2765*'[1]Nastavení cen'!$K$17,1)+AG2765</f>
        <v>2600</v>
      </c>
      <c r="AI2765" s="227">
        <f t="shared" si="1071"/>
        <v>0</v>
      </c>
      <c r="AJ2765" s="228">
        <f t="shared" si="1067"/>
        <v>2600</v>
      </c>
      <c r="AK2765" s="218"/>
      <c r="AL2765" s="229">
        <f t="shared" si="1068"/>
        <v>0</v>
      </c>
      <c r="AM2765" s="204"/>
      <c r="AN2765" s="230">
        <v>20</v>
      </c>
      <c r="AO2765" s="231">
        <f t="shared" si="1072"/>
        <v>0</v>
      </c>
      <c r="AP2765" s="232">
        <v>0.05</v>
      </c>
      <c r="AQ2765" s="233" t="s">
        <v>41</v>
      </c>
      <c r="AR2765" s="234">
        <f t="shared" si="1073"/>
        <v>0</v>
      </c>
      <c r="AS2765" s="235"/>
      <c r="AT2765" s="236"/>
      <c r="AU2765" s="237"/>
      <c r="AV2765" s="238"/>
      <c r="AW2765" s="239"/>
      <c r="AX2765" s="240">
        <v>2000</v>
      </c>
    </row>
    <row r="2766" spans="1:50" ht="17.25" hidden="1" customHeight="1" x14ac:dyDescent="0.3">
      <c r="A2766" s="213"/>
      <c r="B2766" s="214"/>
      <c r="C2766" s="215"/>
      <c r="D2766" s="186"/>
      <c r="E2766" s="184"/>
      <c r="F2766" s="185"/>
      <c r="G2766" s="186"/>
      <c r="H2766" s="186"/>
      <c r="I2766" s="187"/>
      <c r="J2766" s="188"/>
      <c r="K2766" s="216"/>
      <c r="L2766" s="186"/>
      <c r="M2766" s="186"/>
      <c r="N2766" s="187"/>
      <c r="O2766" s="191"/>
      <c r="P2766" s="511" t="s">
        <v>2908</v>
      </c>
      <c r="Q2766" s="218"/>
      <c r="R2766" s="219">
        <f t="shared" si="1062"/>
        <v>0</v>
      </c>
      <c r="S2766" s="219">
        <f t="shared" si="1063"/>
        <v>7</v>
      </c>
      <c r="T2766" s="195"/>
      <c r="U2766" s="196">
        <v>5</v>
      </c>
      <c r="V2766" s="89">
        <f t="shared" si="1049"/>
        <v>0</v>
      </c>
      <c r="W2766" s="220" t="s">
        <v>70</v>
      </c>
      <c r="X2766" s="221" t="s">
        <v>71</v>
      </c>
      <c r="Y2766" s="222" t="s">
        <v>2943</v>
      </c>
      <c r="Z2766" s="199"/>
      <c r="AA2766" s="218"/>
      <c r="AB2766" s="223">
        <v>0</v>
      </c>
      <c r="AC2766" s="224" t="s">
        <v>46</v>
      </c>
      <c r="AD2766" s="225"/>
      <c r="AE2766" s="226"/>
      <c r="AF2766" s="226"/>
      <c r="AG2766" s="227">
        <f>CEILING(AX2766+(AX2766*'[1]Nastavení cen'!$G$17),1)</f>
        <v>5000</v>
      </c>
      <c r="AH2766" s="227">
        <f>CEILING(AG2766*'[1]Nastavení cen'!$K$17,1)+AG2766</f>
        <v>6500</v>
      </c>
      <c r="AI2766" s="227">
        <f t="shared" si="1071"/>
        <v>0</v>
      </c>
      <c r="AJ2766" s="228">
        <f t="shared" si="1067"/>
        <v>6500</v>
      </c>
      <c r="AK2766" s="218"/>
      <c r="AL2766" s="229">
        <f t="shared" si="1068"/>
        <v>0</v>
      </c>
      <c r="AM2766" s="204"/>
      <c r="AN2766" s="230">
        <v>50</v>
      </c>
      <c r="AO2766" s="231">
        <f t="shared" si="1072"/>
        <v>0</v>
      </c>
      <c r="AP2766" s="232">
        <v>0.05</v>
      </c>
      <c r="AQ2766" s="233" t="s">
        <v>41</v>
      </c>
      <c r="AR2766" s="234">
        <f t="shared" si="1073"/>
        <v>0</v>
      </c>
      <c r="AS2766" s="235"/>
      <c r="AT2766" s="236"/>
      <c r="AU2766" s="237"/>
      <c r="AV2766" s="238"/>
      <c r="AW2766" s="239"/>
      <c r="AX2766" s="240">
        <v>5000</v>
      </c>
    </row>
    <row r="2767" spans="1:50" ht="17.25" hidden="1" customHeight="1" x14ac:dyDescent="0.3">
      <c r="A2767" s="213"/>
      <c r="B2767" s="214"/>
      <c r="C2767" s="215"/>
      <c r="D2767" s="186"/>
      <c r="E2767" s="184"/>
      <c r="F2767" s="185"/>
      <c r="G2767" s="186"/>
      <c r="H2767" s="186"/>
      <c r="I2767" s="187"/>
      <c r="J2767" s="188"/>
      <c r="K2767" s="216"/>
      <c r="L2767" s="186"/>
      <c r="M2767" s="186"/>
      <c r="N2767" s="187"/>
      <c r="O2767" s="191"/>
      <c r="P2767" s="511" t="s">
        <v>2908</v>
      </c>
      <c r="Q2767" s="218"/>
      <c r="R2767" s="219">
        <f t="shared" si="1062"/>
        <v>0</v>
      </c>
      <c r="S2767" s="219">
        <f t="shared" si="1063"/>
        <v>7</v>
      </c>
      <c r="T2767" s="195"/>
      <c r="U2767" s="196">
        <v>5</v>
      </c>
      <c r="V2767" s="89">
        <f t="shared" si="1049"/>
        <v>0</v>
      </c>
      <c r="W2767" s="220" t="s">
        <v>70</v>
      </c>
      <c r="X2767" s="221" t="s">
        <v>71</v>
      </c>
      <c r="Y2767" s="222" t="s">
        <v>2944</v>
      </c>
      <c r="Z2767" s="199"/>
      <c r="AA2767" s="218"/>
      <c r="AB2767" s="223">
        <v>0</v>
      </c>
      <c r="AC2767" s="224" t="s">
        <v>46</v>
      </c>
      <c r="AD2767" s="225"/>
      <c r="AE2767" s="226"/>
      <c r="AF2767" s="226"/>
      <c r="AG2767" s="227">
        <f>CEILING(AX2767+(AX2767*'[1]Nastavení cen'!$G$17),1)</f>
        <v>10000</v>
      </c>
      <c r="AH2767" s="227">
        <f>CEILING(AG2767*'[1]Nastavení cen'!$K$17,1)+AG2767</f>
        <v>13000</v>
      </c>
      <c r="AI2767" s="227">
        <f t="shared" si="1071"/>
        <v>0</v>
      </c>
      <c r="AJ2767" s="228">
        <f t="shared" si="1067"/>
        <v>13000</v>
      </c>
      <c r="AK2767" s="218"/>
      <c r="AL2767" s="229">
        <f t="shared" si="1068"/>
        <v>0</v>
      </c>
      <c r="AM2767" s="204"/>
      <c r="AN2767" s="230">
        <v>100</v>
      </c>
      <c r="AO2767" s="231">
        <f t="shared" si="1072"/>
        <v>0</v>
      </c>
      <c r="AP2767" s="232">
        <v>0.05</v>
      </c>
      <c r="AQ2767" s="233" t="s">
        <v>41</v>
      </c>
      <c r="AR2767" s="234">
        <f t="shared" si="1073"/>
        <v>0</v>
      </c>
      <c r="AS2767" s="235"/>
      <c r="AT2767" s="236"/>
      <c r="AU2767" s="237"/>
      <c r="AV2767" s="238"/>
      <c r="AW2767" s="239"/>
      <c r="AX2767" s="240">
        <v>10000</v>
      </c>
    </row>
    <row r="2768" spans="1:50" ht="17.25" hidden="1" customHeight="1" x14ac:dyDescent="0.3">
      <c r="A2768" s="373"/>
      <c r="B2768" s="340"/>
      <c r="C2768" s="247"/>
      <c r="D2768" s="248"/>
      <c r="E2768" s="249"/>
      <c r="F2768" s="250"/>
      <c r="G2768" s="248"/>
      <c r="H2768" s="248"/>
      <c r="I2768" s="251"/>
      <c r="J2768" s="252"/>
      <c r="K2768" s="253"/>
      <c r="L2768" s="248"/>
      <c r="M2768" s="248"/>
      <c r="N2768" s="251"/>
      <c r="O2768" s="191"/>
      <c r="P2768" s="511" t="s">
        <v>2908</v>
      </c>
      <c r="Q2768" s="218"/>
      <c r="R2768" s="256"/>
      <c r="S2768" s="256"/>
      <c r="T2768" s="341"/>
      <c r="U2768" s="196">
        <v>99</v>
      </c>
      <c r="V2768" s="89">
        <f t="shared" si="1049"/>
        <v>0</v>
      </c>
      <c r="W2768" s="342"/>
      <c r="X2768" s="343"/>
      <c r="Y2768" s="344"/>
      <c r="Z2768" s="345"/>
      <c r="AA2768" s="255"/>
      <c r="AB2768" s="339">
        <v>0</v>
      </c>
      <c r="AC2768" s="346"/>
      <c r="AD2768" s="347"/>
      <c r="AE2768" s="348"/>
      <c r="AF2768" s="348"/>
      <c r="AG2768" s="243"/>
      <c r="AH2768" s="244"/>
      <c r="AI2768" s="244"/>
      <c r="AJ2768" s="349"/>
      <c r="AK2768" s="255"/>
      <c r="AL2768" s="350"/>
      <c r="AM2768" s="204"/>
      <c r="AN2768" s="230" t="s">
        <v>41</v>
      </c>
      <c r="AO2768" s="231" t="s">
        <v>41</v>
      </c>
      <c r="AP2768" s="245" t="s">
        <v>41</v>
      </c>
      <c r="AQ2768" s="233" t="s">
        <v>41</v>
      </c>
      <c r="AR2768" s="234" t="s">
        <v>41</v>
      </c>
      <c r="AS2768" s="235"/>
      <c r="AT2768" s="236"/>
      <c r="AU2768" s="237"/>
      <c r="AV2768" s="238"/>
      <c r="AW2768" s="239"/>
      <c r="AX2768" s="240"/>
    </row>
    <row r="2769" spans="1:50" ht="17.25" hidden="1" customHeight="1" x14ac:dyDescent="0.3">
      <c r="A2769" s="262"/>
      <c r="B2769" s="263"/>
      <c r="C2769" s="264" t="s">
        <v>0</v>
      </c>
      <c r="D2769" s="24"/>
      <c r="E2769" s="25" t="s">
        <v>1</v>
      </c>
      <c r="F2769" s="26"/>
      <c r="G2769" s="26"/>
      <c r="H2769" s="26"/>
      <c r="I2769" s="27"/>
      <c r="J2769" s="265"/>
      <c r="K2769" s="29" t="s">
        <v>2</v>
      </c>
      <c r="L2769" s="26"/>
      <c r="M2769" s="26"/>
      <c r="N2769" s="27"/>
      <c r="O2769" s="266"/>
      <c r="P2769" s="267" t="s">
        <v>2908</v>
      </c>
      <c r="Q2769" s="268"/>
      <c r="R2769" s="269"/>
      <c r="S2769" s="270"/>
      <c r="T2769" s="271" t="s">
        <v>10</v>
      </c>
      <c r="U2769" s="270" t="s">
        <v>11</v>
      </c>
      <c r="V2769" s="89">
        <f t="shared" si="1049"/>
        <v>0</v>
      </c>
      <c r="W2769" s="272"/>
      <c r="X2769" s="273" t="s">
        <v>2945</v>
      </c>
      <c r="Y2769" s="26"/>
      <c r="Z2769" s="26"/>
      <c r="AA2769" s="274"/>
      <c r="AB2769" s="271" t="s">
        <v>10</v>
      </c>
      <c r="AC2769" s="275"/>
      <c r="AD2769" s="276"/>
      <c r="AE2769" s="276"/>
      <c r="AF2769" s="276">
        <f>SUM(AF2732:AF2768)</f>
        <v>0</v>
      </c>
      <c r="AG2769" s="276"/>
      <c r="AH2769" s="276"/>
      <c r="AI2769" s="276">
        <f>SUM(AI2732:AI2768)</f>
        <v>0</v>
      </c>
      <c r="AJ2769" s="277"/>
      <c r="AK2769" s="274"/>
      <c r="AL2769" s="278">
        <f>AF2769+AI2769</f>
        <v>0</v>
      </c>
      <c r="AM2769" s="279"/>
      <c r="AN2769" s="280"/>
      <c r="AO2769" s="281">
        <f>SUM(AO2732:AO2768)</f>
        <v>0</v>
      </c>
      <c r="AP2769" s="276"/>
      <c r="AQ2769" s="281">
        <f t="shared" ref="AQ2769:AR2769" si="1074">SUM(AQ2732:AQ2768)</f>
        <v>0</v>
      </c>
      <c r="AR2769" s="282">
        <f t="shared" si="1074"/>
        <v>0</v>
      </c>
      <c r="AS2769" s="283"/>
      <c r="AT2769" s="284">
        <f>SUM(AT2732:AT2768)</f>
        <v>0</v>
      </c>
      <c r="AU2769" s="285"/>
      <c r="AV2769" s="106"/>
      <c r="AW2769" s="107"/>
      <c r="AX2769" s="107"/>
    </row>
    <row r="2770" spans="1:50" ht="17.25" hidden="1" customHeight="1" x14ac:dyDescent="0.3">
      <c r="A2770" s="262"/>
      <c r="B2770" s="263"/>
      <c r="C2770" s="264" t="s">
        <v>0</v>
      </c>
      <c r="D2770" s="24"/>
      <c r="E2770" s="25" t="s">
        <v>1</v>
      </c>
      <c r="F2770" s="26"/>
      <c r="G2770" s="26"/>
      <c r="H2770" s="26"/>
      <c r="I2770" s="27"/>
      <c r="J2770" s="263"/>
      <c r="K2770" s="29" t="s">
        <v>2</v>
      </c>
      <c r="L2770" s="26"/>
      <c r="M2770" s="26"/>
      <c r="N2770" s="27"/>
      <c r="O2770" s="266"/>
      <c r="P2770" s="267" t="str">
        <f>P2769</f>
        <v>kom</v>
      </c>
      <c r="Q2770" s="268"/>
      <c r="R2770" s="269"/>
      <c r="S2770" s="270"/>
      <c r="T2770" s="271" t="s">
        <v>10</v>
      </c>
      <c r="U2770" s="270" t="s">
        <v>32</v>
      </c>
      <c r="V2770" s="89">
        <f t="shared" si="1049"/>
        <v>0</v>
      </c>
      <c r="W2770" s="272"/>
      <c r="X2770" s="273" t="str">
        <f>X2769</f>
        <v>Kominické práce celkem</v>
      </c>
      <c r="Y2770" s="26"/>
      <c r="Z2770" s="26"/>
      <c r="AA2770" s="274"/>
      <c r="AB2770" s="271" t="s">
        <v>10</v>
      </c>
      <c r="AC2770" s="275"/>
      <c r="AD2770" s="276"/>
      <c r="AE2770" s="276"/>
      <c r="AF2770" s="276">
        <f>AF2769</f>
        <v>0</v>
      </c>
      <c r="AG2770" s="276"/>
      <c r="AH2770" s="276"/>
      <c r="AI2770" s="276">
        <f>AI2769</f>
        <v>0</v>
      </c>
      <c r="AJ2770" s="277"/>
      <c r="AK2770" s="274"/>
      <c r="AL2770" s="278">
        <f>AL2769</f>
        <v>0</v>
      </c>
      <c r="AM2770" s="279"/>
      <c r="AN2770" s="280"/>
      <c r="AO2770" s="281">
        <f>AO2769</f>
        <v>0</v>
      </c>
      <c r="AP2770" s="276"/>
      <c r="AQ2770" s="281">
        <f t="shared" ref="AQ2770:AR2770" si="1075">AQ2769</f>
        <v>0</v>
      </c>
      <c r="AR2770" s="281">
        <f t="shared" si="1075"/>
        <v>0</v>
      </c>
      <c r="AS2770" s="283"/>
      <c r="AT2770" s="284">
        <f>AT2769</f>
        <v>0</v>
      </c>
      <c r="AU2770" s="285"/>
      <c r="AV2770" s="106"/>
      <c r="AW2770" s="107"/>
      <c r="AX2770" s="107"/>
    </row>
    <row r="2771" spans="1:50" ht="17.25" hidden="1" customHeight="1" x14ac:dyDescent="0.3">
      <c r="A2771" s="262"/>
      <c r="B2771" s="263"/>
      <c r="C2771" s="286" t="s">
        <v>0</v>
      </c>
      <c r="D2771" s="24"/>
      <c r="E2771" s="287" t="s">
        <v>1</v>
      </c>
      <c r="F2771" s="26"/>
      <c r="G2771" s="26"/>
      <c r="H2771" s="26"/>
      <c r="I2771" s="27"/>
      <c r="J2771" s="265"/>
      <c r="K2771" s="287" t="s">
        <v>2</v>
      </c>
      <c r="L2771" s="26"/>
      <c r="M2771" s="26"/>
      <c r="N2771" s="27"/>
      <c r="O2771" s="266"/>
      <c r="P2771" s="288" t="str">
        <f>P2769</f>
        <v>kom</v>
      </c>
      <c r="Q2771" s="289"/>
      <c r="R2771" s="290"/>
      <c r="S2771" s="290"/>
      <c r="T2771" s="291" t="s">
        <v>10</v>
      </c>
      <c r="U2771" s="292" t="s">
        <v>34</v>
      </c>
      <c r="V2771" s="89">
        <f t="shared" si="1049"/>
        <v>0</v>
      </c>
      <c r="W2771" s="293"/>
      <c r="X2771" s="294" t="str">
        <f>X2769</f>
        <v>Kominické práce celkem</v>
      </c>
      <c r="Y2771" s="26"/>
      <c r="Z2771" s="26"/>
      <c r="AA2771" s="289"/>
      <c r="AB2771" s="291" t="s">
        <v>10</v>
      </c>
      <c r="AC2771" s="295"/>
      <c r="AD2771" s="296"/>
      <c r="AE2771" s="296"/>
      <c r="AF2771" s="296">
        <f>AF2769</f>
        <v>0</v>
      </c>
      <c r="AG2771" s="296"/>
      <c r="AH2771" s="296"/>
      <c r="AI2771" s="296">
        <f>AI2769</f>
        <v>0</v>
      </c>
      <c r="AJ2771" s="297"/>
      <c r="AK2771" s="289"/>
      <c r="AL2771" s="298">
        <f>AL2769</f>
        <v>0</v>
      </c>
      <c r="AM2771" s="299"/>
      <c r="AN2771" s="300"/>
      <c r="AO2771" s="301">
        <f>AO2769</f>
        <v>0</v>
      </c>
      <c r="AP2771" s="296"/>
      <c r="AQ2771" s="301">
        <f t="shared" ref="AQ2771:AR2771" si="1076">AQ2769</f>
        <v>0</v>
      </c>
      <c r="AR2771" s="301">
        <f t="shared" si="1076"/>
        <v>0</v>
      </c>
      <c r="AS2771" s="302"/>
      <c r="AT2771" s="303">
        <f>AT2769</f>
        <v>0</v>
      </c>
      <c r="AU2771" s="304"/>
      <c r="AV2771" s="106"/>
      <c r="AW2771" s="107"/>
      <c r="AX2771" s="107"/>
    </row>
    <row r="2772" spans="1:50" ht="17.25" hidden="1" customHeight="1" x14ac:dyDescent="0.3">
      <c r="A2772" s="262"/>
      <c r="B2772" s="263"/>
      <c r="C2772" s="286" t="s">
        <v>0</v>
      </c>
      <c r="D2772" s="24"/>
      <c r="E2772" s="305" t="s">
        <v>1</v>
      </c>
      <c r="F2772" s="26"/>
      <c r="G2772" s="26"/>
      <c r="H2772" s="26"/>
      <c r="I2772" s="27"/>
      <c r="J2772" s="265"/>
      <c r="K2772" s="305" t="s">
        <v>2</v>
      </c>
      <c r="L2772" s="26"/>
      <c r="M2772" s="26"/>
      <c r="N2772" s="27"/>
      <c r="O2772" s="266"/>
      <c r="P2772" s="306" t="str">
        <f>P2769</f>
        <v>kom</v>
      </c>
      <c r="Q2772" s="24"/>
      <c r="R2772" s="307"/>
      <c r="S2772" s="307"/>
      <c r="T2772" s="308" t="s">
        <v>10</v>
      </c>
      <c r="U2772" s="309" t="s">
        <v>35</v>
      </c>
      <c r="V2772" s="89">
        <f t="shared" si="1049"/>
        <v>0</v>
      </c>
      <c r="W2772" s="310"/>
      <c r="X2772" s="311" t="str">
        <f>X2769</f>
        <v>Kominické práce celkem</v>
      </c>
      <c r="Y2772" s="26"/>
      <c r="Z2772" s="26"/>
      <c r="AA2772" s="24"/>
      <c r="AB2772" s="308" t="s">
        <v>10</v>
      </c>
      <c r="AC2772" s="312"/>
      <c r="AD2772" s="313"/>
      <c r="AE2772" s="313"/>
      <c r="AF2772" s="313">
        <f>AF2769</f>
        <v>0</v>
      </c>
      <c r="AG2772" s="313"/>
      <c r="AH2772" s="313"/>
      <c r="AI2772" s="313">
        <f>AI2769</f>
        <v>0</v>
      </c>
      <c r="AJ2772" s="314"/>
      <c r="AK2772" s="24"/>
      <c r="AL2772" s="315">
        <f>AL2769</f>
        <v>0</v>
      </c>
      <c r="AM2772" s="299"/>
      <c r="AN2772" s="316"/>
      <c r="AO2772" s="317">
        <f>AO2769</f>
        <v>0</v>
      </c>
      <c r="AP2772" s="313"/>
      <c r="AQ2772" s="317">
        <f t="shared" ref="AQ2772:AR2772" si="1077">AQ2769</f>
        <v>0</v>
      </c>
      <c r="AR2772" s="317">
        <f t="shared" si="1077"/>
        <v>0</v>
      </c>
      <c r="AS2772" s="318"/>
      <c r="AT2772" s="319">
        <f>AT2769</f>
        <v>0</v>
      </c>
      <c r="AU2772" s="304"/>
      <c r="AV2772" s="106"/>
      <c r="AW2772" s="107"/>
      <c r="AX2772" s="107"/>
    </row>
    <row r="2773" spans="1:50" ht="26.25" customHeight="1" x14ac:dyDescent="0.3">
      <c r="A2773" s="77"/>
      <c r="B2773" s="78"/>
      <c r="C2773" s="79" t="s">
        <v>6</v>
      </c>
      <c r="D2773" s="79" t="s">
        <v>7</v>
      </c>
      <c r="E2773" s="80" t="s">
        <v>8</v>
      </c>
      <c r="F2773" s="80" t="s">
        <v>8</v>
      </c>
      <c r="G2773" s="80" t="s">
        <v>8</v>
      </c>
      <c r="H2773" s="80" t="s">
        <v>8</v>
      </c>
      <c r="I2773" s="80" t="s">
        <v>8</v>
      </c>
      <c r="J2773" s="81"/>
      <c r="K2773" s="82"/>
      <c r="L2773" s="82"/>
      <c r="M2773" s="82"/>
      <c r="N2773" s="82"/>
      <c r="O2773" s="135"/>
      <c r="P2773" s="329" t="s">
        <v>2946</v>
      </c>
      <c r="Q2773" s="325"/>
      <c r="R2773" s="138"/>
      <c r="S2773" s="139"/>
      <c r="T2773" s="87" t="s">
        <v>10</v>
      </c>
      <c r="U2773" s="88" t="s">
        <v>11</v>
      </c>
      <c r="V2773" s="89">
        <f t="shared" ref="V2773:V2886" si="1078">$AL$2883</f>
        <v>0</v>
      </c>
      <c r="W2773" s="90"/>
      <c r="X2773" s="91" t="s">
        <v>2947</v>
      </c>
      <c r="Y2773" s="498"/>
      <c r="Z2773" s="499"/>
      <c r="AA2773" s="325"/>
      <c r="AB2773" s="93" t="s">
        <v>10</v>
      </c>
      <c r="AC2773" s="94"/>
      <c r="AD2773" s="95"/>
      <c r="AE2773" s="97"/>
      <c r="AF2773" s="97"/>
      <c r="AG2773" s="97"/>
      <c r="AH2773" s="97"/>
      <c r="AI2773" s="97"/>
      <c r="AJ2773" s="500"/>
      <c r="AK2773" s="325"/>
      <c r="AL2773" s="140"/>
      <c r="AM2773" s="108"/>
      <c r="AN2773" s="141"/>
      <c r="AO2773" s="141"/>
      <c r="AP2773" s="103"/>
      <c r="AQ2773" s="104"/>
      <c r="AR2773" s="142"/>
      <c r="AS2773" s="143"/>
      <c r="AT2773" s="143"/>
      <c r="AU2773" s="144"/>
      <c r="AV2773" s="106"/>
      <c r="AW2773" s="107"/>
      <c r="AX2773" s="107"/>
    </row>
    <row r="2774" spans="1:50" ht="26.4" x14ac:dyDescent="0.3">
      <c r="A2774" s="108"/>
      <c r="B2774" s="109"/>
      <c r="C2774" s="110"/>
      <c r="D2774" s="110"/>
      <c r="E2774" s="111" t="s">
        <v>13</v>
      </c>
      <c r="F2774" s="111" t="s">
        <v>13</v>
      </c>
      <c r="G2774" s="111" t="s">
        <v>13</v>
      </c>
      <c r="H2774" s="111" t="s">
        <v>13</v>
      </c>
      <c r="I2774" s="111" t="s">
        <v>13</v>
      </c>
      <c r="J2774" s="112"/>
      <c r="K2774" s="110"/>
      <c r="L2774" s="110"/>
      <c r="M2774" s="110"/>
      <c r="N2774" s="110"/>
      <c r="O2774" s="113"/>
      <c r="P2774" s="114" t="str">
        <f>P2781</f>
        <v>obk</v>
      </c>
      <c r="Q2774" s="362">
        <f>[1]Harmonogram!I140</f>
        <v>0</v>
      </c>
      <c r="R2774" s="117" t="s">
        <v>14</v>
      </c>
      <c r="S2774" s="117" t="s">
        <v>15</v>
      </c>
      <c r="T2774" s="115" t="s">
        <v>16</v>
      </c>
      <c r="U2774" s="118" t="s">
        <v>11</v>
      </c>
      <c r="V2774" s="89">
        <f t="shared" si="1078"/>
        <v>0</v>
      </c>
      <c r="W2774" s="118" t="s">
        <v>17</v>
      </c>
      <c r="X2774" s="119" t="s">
        <v>18</v>
      </c>
      <c r="Y2774" s="120" t="s">
        <v>19</v>
      </c>
      <c r="Z2774" s="26"/>
      <c r="AA2774" s="27"/>
      <c r="AB2774" s="121" t="s">
        <v>20</v>
      </c>
      <c r="AC2774" s="27"/>
      <c r="AD2774" s="122" t="s">
        <v>21</v>
      </c>
      <c r="AE2774" s="123" t="s">
        <v>22</v>
      </c>
      <c r="AF2774" s="27"/>
      <c r="AG2774" s="124" t="s">
        <v>23</v>
      </c>
      <c r="AH2774" s="125" t="s">
        <v>24</v>
      </c>
      <c r="AI2774" s="27"/>
      <c r="AJ2774" s="126" t="s">
        <v>25</v>
      </c>
      <c r="AK2774" s="26"/>
      <c r="AL2774" s="27"/>
      <c r="AM2774" s="127"/>
      <c r="AN2774" s="128" t="s">
        <v>26</v>
      </c>
      <c r="AO2774" s="27"/>
      <c r="AP2774" s="129" t="s">
        <v>27</v>
      </c>
      <c r="AQ2774" s="26"/>
      <c r="AR2774" s="27"/>
      <c r="AS2774" s="130" t="s">
        <v>28</v>
      </c>
      <c r="AT2774" s="27"/>
      <c r="AU2774" s="131"/>
      <c r="AV2774" s="132" t="s">
        <v>29</v>
      </c>
      <c r="AW2774" s="133" t="s">
        <v>30</v>
      </c>
      <c r="AX2774" s="134" t="s">
        <v>31</v>
      </c>
    </row>
    <row r="2775" spans="1:50" ht="26.25" hidden="1" customHeight="1" x14ac:dyDescent="0.3">
      <c r="A2775" s="77"/>
      <c r="B2775" s="78"/>
      <c r="C2775" s="79" t="s">
        <v>6</v>
      </c>
      <c r="D2775" s="79" t="s">
        <v>7</v>
      </c>
      <c r="E2775" s="80" t="s">
        <v>8</v>
      </c>
      <c r="F2775" s="80" t="s">
        <v>8</v>
      </c>
      <c r="G2775" s="80" t="s">
        <v>8</v>
      </c>
      <c r="H2775" s="80" t="s">
        <v>8</v>
      </c>
      <c r="I2775" s="80" t="s">
        <v>8</v>
      </c>
      <c r="J2775" s="81"/>
      <c r="K2775" s="82"/>
      <c r="L2775" s="82"/>
      <c r="M2775" s="82"/>
      <c r="N2775" s="82"/>
      <c r="O2775" s="323"/>
      <c r="P2775" s="363" t="str">
        <f t="shared" ref="P2775:P2776" si="1079">P2773</f>
        <v>obk</v>
      </c>
      <c r="Q2775" s="321"/>
      <c r="R2775" s="138"/>
      <c r="S2775" s="139"/>
      <c r="T2775" s="87" t="s">
        <v>10</v>
      </c>
      <c r="U2775" s="88" t="s">
        <v>32</v>
      </c>
      <c r="V2775" s="89">
        <f t="shared" si="1078"/>
        <v>0</v>
      </c>
      <c r="W2775" s="90"/>
      <c r="X2775" s="91" t="str">
        <f>X2773</f>
        <v>Obkladačské práce</v>
      </c>
      <c r="Y2775" s="92"/>
      <c r="Z2775" s="92"/>
      <c r="AA2775" s="92"/>
      <c r="AB2775" s="93" t="s">
        <v>10</v>
      </c>
      <c r="AC2775" s="94"/>
      <c r="AD2775" s="95"/>
      <c r="AE2775" s="97"/>
      <c r="AF2775" s="97"/>
      <c r="AG2775" s="97"/>
      <c r="AH2775" s="97"/>
      <c r="AI2775" s="97"/>
      <c r="AJ2775" s="98"/>
      <c r="AK2775" s="98"/>
      <c r="AL2775" s="140"/>
      <c r="AM2775" s="108"/>
      <c r="AN2775" s="141"/>
      <c r="AO2775" s="141"/>
      <c r="AP2775" s="103"/>
      <c r="AQ2775" s="104"/>
      <c r="AR2775" s="142"/>
      <c r="AS2775" s="143"/>
      <c r="AT2775" s="143"/>
      <c r="AU2775" s="144"/>
      <c r="AV2775" s="106"/>
      <c r="AW2775" s="107"/>
      <c r="AX2775" s="107"/>
    </row>
    <row r="2776" spans="1:50" ht="26.4" hidden="1" x14ac:dyDescent="0.3">
      <c r="A2776" s="108"/>
      <c r="B2776" s="109"/>
      <c r="C2776" s="110"/>
      <c r="D2776" s="110"/>
      <c r="E2776" s="111" t="s">
        <v>13</v>
      </c>
      <c r="F2776" s="111" t="s">
        <v>13</v>
      </c>
      <c r="G2776" s="111" t="s">
        <v>13</v>
      </c>
      <c r="H2776" s="111" t="s">
        <v>13</v>
      </c>
      <c r="I2776" s="111" t="s">
        <v>13</v>
      </c>
      <c r="J2776" s="112"/>
      <c r="K2776" s="110"/>
      <c r="L2776" s="110"/>
      <c r="M2776" s="110"/>
      <c r="N2776" s="110"/>
      <c r="O2776" s="113"/>
      <c r="P2776" s="114" t="str">
        <f t="shared" si="1079"/>
        <v>obk</v>
      </c>
      <c r="Q2776" s="362">
        <f>Q2774</f>
        <v>0</v>
      </c>
      <c r="R2776" s="117" t="s">
        <v>14</v>
      </c>
      <c r="S2776" s="117" t="s">
        <v>15</v>
      </c>
      <c r="T2776" s="115" t="s">
        <v>16</v>
      </c>
      <c r="U2776" s="118" t="s">
        <v>32</v>
      </c>
      <c r="V2776" s="89">
        <f t="shared" si="1078"/>
        <v>0</v>
      </c>
      <c r="W2776" s="118" t="s">
        <v>17</v>
      </c>
      <c r="X2776" s="115" t="s">
        <v>18</v>
      </c>
      <c r="Y2776" s="23" t="s">
        <v>19</v>
      </c>
      <c r="Z2776" s="26"/>
      <c r="AA2776" s="27"/>
      <c r="AB2776" s="121" t="s">
        <v>20</v>
      </c>
      <c r="AC2776" s="27"/>
      <c r="AD2776" s="122" t="s">
        <v>21</v>
      </c>
      <c r="AE2776" s="126" t="s">
        <v>33</v>
      </c>
      <c r="AF2776" s="27"/>
      <c r="AG2776" s="124" t="s">
        <v>23</v>
      </c>
      <c r="AH2776" s="126" t="s">
        <v>24</v>
      </c>
      <c r="AI2776" s="27"/>
      <c r="AJ2776" s="126" t="s">
        <v>25</v>
      </c>
      <c r="AK2776" s="26"/>
      <c r="AL2776" s="27"/>
      <c r="AM2776" s="127"/>
      <c r="AN2776" s="128" t="s">
        <v>26</v>
      </c>
      <c r="AO2776" s="27"/>
      <c r="AP2776" s="129" t="s">
        <v>27</v>
      </c>
      <c r="AQ2776" s="26"/>
      <c r="AR2776" s="27"/>
      <c r="AS2776" s="130" t="s">
        <v>28</v>
      </c>
      <c r="AT2776" s="27"/>
      <c r="AU2776" s="131"/>
      <c r="AV2776" s="132" t="s">
        <v>29</v>
      </c>
      <c r="AW2776" s="133" t="s">
        <v>30</v>
      </c>
      <c r="AX2776" s="134" t="s">
        <v>31</v>
      </c>
    </row>
    <row r="2777" spans="1:50" ht="26.25" hidden="1" customHeight="1" x14ac:dyDescent="0.3">
      <c r="A2777" s="77"/>
      <c r="B2777" s="78"/>
      <c r="C2777" s="79" t="s">
        <v>6</v>
      </c>
      <c r="D2777" s="79" t="s">
        <v>7</v>
      </c>
      <c r="E2777" s="80" t="s">
        <v>8</v>
      </c>
      <c r="F2777" s="80" t="s">
        <v>8</v>
      </c>
      <c r="G2777" s="80" t="s">
        <v>8</v>
      </c>
      <c r="H2777" s="80" t="s">
        <v>8</v>
      </c>
      <c r="I2777" s="80" t="s">
        <v>8</v>
      </c>
      <c r="J2777" s="81"/>
      <c r="K2777" s="82"/>
      <c r="L2777" s="82"/>
      <c r="M2777" s="82"/>
      <c r="N2777" s="82"/>
      <c r="O2777" s="135"/>
      <c r="P2777" s="329" t="str">
        <f t="shared" ref="P2777:P2778" si="1080">P2773</f>
        <v>obk</v>
      </c>
      <c r="Q2777" s="325"/>
      <c r="R2777" s="138"/>
      <c r="S2777" s="139"/>
      <c r="T2777" s="87" t="s">
        <v>10</v>
      </c>
      <c r="U2777" s="88" t="s">
        <v>34</v>
      </c>
      <c r="V2777" s="89">
        <f t="shared" si="1078"/>
        <v>0</v>
      </c>
      <c r="W2777" s="90"/>
      <c r="X2777" s="91" t="str">
        <f>X2773</f>
        <v>Obkladačské práce</v>
      </c>
      <c r="Y2777" s="92"/>
      <c r="Z2777" s="92"/>
      <c r="AA2777" s="92"/>
      <c r="AB2777" s="93" t="s">
        <v>10</v>
      </c>
      <c r="AC2777" s="94"/>
      <c r="AD2777" s="95"/>
      <c r="AE2777" s="97"/>
      <c r="AF2777" s="97"/>
      <c r="AG2777" s="97"/>
      <c r="AH2777" s="97"/>
      <c r="AI2777" s="97"/>
      <c r="AJ2777" s="98"/>
      <c r="AK2777" s="98"/>
      <c r="AL2777" s="140"/>
      <c r="AM2777" s="108"/>
      <c r="AN2777" s="141"/>
      <c r="AO2777" s="141"/>
      <c r="AP2777" s="103"/>
      <c r="AQ2777" s="104"/>
      <c r="AR2777" s="142"/>
      <c r="AS2777" s="143"/>
      <c r="AT2777" s="143"/>
      <c r="AU2777" s="144"/>
      <c r="AV2777" s="106"/>
      <c r="AW2777" s="107"/>
      <c r="AX2777" s="107"/>
    </row>
    <row r="2778" spans="1:50" ht="26.4" hidden="1" x14ac:dyDescent="0.3">
      <c r="A2778" s="108"/>
      <c r="B2778" s="109"/>
      <c r="C2778" s="110"/>
      <c r="D2778" s="110"/>
      <c r="E2778" s="111" t="s">
        <v>13</v>
      </c>
      <c r="F2778" s="111" t="s">
        <v>13</v>
      </c>
      <c r="G2778" s="111" t="s">
        <v>13</v>
      </c>
      <c r="H2778" s="111" t="s">
        <v>13</v>
      </c>
      <c r="I2778" s="111" t="s">
        <v>13</v>
      </c>
      <c r="J2778" s="112"/>
      <c r="K2778" s="110"/>
      <c r="L2778" s="110"/>
      <c r="M2778" s="110"/>
      <c r="N2778" s="110"/>
      <c r="O2778" s="113"/>
      <c r="P2778" s="330" t="str">
        <f t="shared" si="1080"/>
        <v>obk</v>
      </c>
      <c r="Q2778" s="362">
        <f>Q2774</f>
        <v>0</v>
      </c>
      <c r="R2778" s="148" t="s">
        <v>14</v>
      </c>
      <c r="S2778" s="148" t="s">
        <v>15</v>
      </c>
      <c r="T2778" s="149" t="s">
        <v>16</v>
      </c>
      <c r="U2778" s="118" t="s">
        <v>34</v>
      </c>
      <c r="V2778" s="89">
        <f t="shared" si="1078"/>
        <v>0</v>
      </c>
      <c r="W2778" s="118" t="s">
        <v>17</v>
      </c>
      <c r="X2778" s="150" t="s">
        <v>18</v>
      </c>
      <c r="Y2778" s="151" t="s">
        <v>19</v>
      </c>
      <c r="Z2778" s="26"/>
      <c r="AA2778" s="27"/>
      <c r="AB2778" s="152" t="s">
        <v>20</v>
      </c>
      <c r="AC2778" s="27"/>
      <c r="AD2778" s="153" t="s">
        <v>21</v>
      </c>
      <c r="AE2778" s="154" t="s">
        <v>33</v>
      </c>
      <c r="AF2778" s="27"/>
      <c r="AG2778" s="155" t="s">
        <v>23</v>
      </c>
      <c r="AH2778" s="156" t="s">
        <v>24</v>
      </c>
      <c r="AI2778" s="27"/>
      <c r="AJ2778" s="157" t="s">
        <v>25</v>
      </c>
      <c r="AK2778" s="26"/>
      <c r="AL2778" s="27"/>
      <c r="AM2778" s="158"/>
      <c r="AN2778" s="159" t="s">
        <v>26</v>
      </c>
      <c r="AO2778" s="27"/>
      <c r="AP2778" s="160" t="s">
        <v>27</v>
      </c>
      <c r="AQ2778" s="26"/>
      <c r="AR2778" s="27"/>
      <c r="AS2778" s="161" t="s">
        <v>28</v>
      </c>
      <c r="AT2778" s="27"/>
      <c r="AU2778" s="131"/>
      <c r="AV2778" s="132" t="s">
        <v>29</v>
      </c>
      <c r="AW2778" s="133" t="s">
        <v>30</v>
      </c>
      <c r="AX2778" s="134" t="s">
        <v>31</v>
      </c>
    </row>
    <row r="2779" spans="1:50" ht="26.25" hidden="1" customHeight="1" x14ac:dyDescent="0.3">
      <c r="A2779" s="77"/>
      <c r="B2779" s="78"/>
      <c r="C2779" s="79" t="s">
        <v>6</v>
      </c>
      <c r="D2779" s="79" t="s">
        <v>7</v>
      </c>
      <c r="E2779" s="80" t="s">
        <v>8</v>
      </c>
      <c r="F2779" s="80" t="s">
        <v>8</v>
      </c>
      <c r="G2779" s="80" t="s">
        <v>8</v>
      </c>
      <c r="H2779" s="80" t="s">
        <v>8</v>
      </c>
      <c r="I2779" s="80" t="s">
        <v>8</v>
      </c>
      <c r="J2779" s="81"/>
      <c r="K2779" s="82"/>
      <c r="L2779" s="82"/>
      <c r="M2779" s="82"/>
      <c r="N2779" s="82"/>
      <c r="O2779" s="135"/>
      <c r="P2779" s="329" t="str">
        <f t="shared" ref="P2779:P2780" si="1081">P2773</f>
        <v>obk</v>
      </c>
      <c r="Q2779" s="325"/>
      <c r="R2779" s="138"/>
      <c r="S2779" s="139"/>
      <c r="T2779" s="87" t="s">
        <v>10</v>
      </c>
      <c r="U2779" s="88" t="s">
        <v>35</v>
      </c>
      <c r="V2779" s="89">
        <f t="shared" si="1078"/>
        <v>0</v>
      </c>
      <c r="W2779" s="90"/>
      <c r="X2779" s="91" t="str">
        <f>X2773</f>
        <v>Obkladačské práce</v>
      </c>
      <c r="Y2779" s="92"/>
      <c r="Z2779" s="92"/>
      <c r="AA2779" s="92"/>
      <c r="AB2779" s="93" t="s">
        <v>10</v>
      </c>
      <c r="AC2779" s="94"/>
      <c r="AD2779" s="95"/>
      <c r="AE2779" s="97"/>
      <c r="AF2779" s="97"/>
      <c r="AG2779" s="97"/>
      <c r="AH2779" s="97"/>
      <c r="AI2779" s="97"/>
      <c r="AJ2779" s="98"/>
      <c r="AK2779" s="98"/>
      <c r="AL2779" s="140"/>
      <c r="AM2779" s="108"/>
      <c r="AN2779" s="141"/>
      <c r="AO2779" s="141"/>
      <c r="AP2779" s="103"/>
      <c r="AQ2779" s="104"/>
      <c r="AR2779" s="142"/>
      <c r="AS2779" s="143"/>
      <c r="AT2779" s="143"/>
      <c r="AU2779" s="144"/>
      <c r="AV2779" s="106"/>
      <c r="AW2779" s="107"/>
      <c r="AX2779" s="107"/>
    </row>
    <row r="2780" spans="1:50" ht="39.6" hidden="1" x14ac:dyDescent="0.3">
      <c r="A2780" s="108"/>
      <c r="B2780" s="109"/>
      <c r="C2780" s="110"/>
      <c r="D2780" s="110"/>
      <c r="E2780" s="111" t="s">
        <v>13</v>
      </c>
      <c r="F2780" s="111" t="s">
        <v>13</v>
      </c>
      <c r="G2780" s="111" t="s">
        <v>13</v>
      </c>
      <c r="H2780" s="111" t="s">
        <v>13</v>
      </c>
      <c r="I2780" s="111" t="s">
        <v>13</v>
      </c>
      <c r="J2780" s="112"/>
      <c r="K2780" s="110"/>
      <c r="L2780" s="110"/>
      <c r="M2780" s="110"/>
      <c r="N2780" s="110"/>
      <c r="O2780" s="113"/>
      <c r="P2780" s="331" t="str">
        <f t="shared" si="1081"/>
        <v>obk</v>
      </c>
      <c r="Q2780" s="364">
        <f>Q2774</f>
        <v>0</v>
      </c>
      <c r="R2780" s="165" t="s">
        <v>14</v>
      </c>
      <c r="S2780" s="165" t="s">
        <v>15</v>
      </c>
      <c r="T2780" s="166" t="s">
        <v>16</v>
      </c>
      <c r="U2780" s="118" t="s">
        <v>35</v>
      </c>
      <c r="V2780" s="89">
        <f t="shared" si="1078"/>
        <v>0</v>
      </c>
      <c r="W2780" s="118" t="s">
        <v>17</v>
      </c>
      <c r="X2780" s="167" t="s">
        <v>18</v>
      </c>
      <c r="Y2780" s="168" t="s">
        <v>19</v>
      </c>
      <c r="Z2780" s="26"/>
      <c r="AA2780" s="27"/>
      <c r="AB2780" s="169" t="s">
        <v>20</v>
      </c>
      <c r="AC2780" s="27"/>
      <c r="AD2780" s="170" t="s">
        <v>21</v>
      </c>
      <c r="AE2780" s="171" t="s">
        <v>33</v>
      </c>
      <c r="AF2780" s="27"/>
      <c r="AG2780" s="172" t="s">
        <v>23</v>
      </c>
      <c r="AH2780" s="173" t="s">
        <v>24</v>
      </c>
      <c r="AI2780" s="27"/>
      <c r="AJ2780" s="174" t="s">
        <v>25</v>
      </c>
      <c r="AK2780" s="26"/>
      <c r="AL2780" s="27"/>
      <c r="AM2780" s="175"/>
      <c r="AN2780" s="176" t="s">
        <v>26</v>
      </c>
      <c r="AO2780" s="27"/>
      <c r="AP2780" s="177" t="s">
        <v>27</v>
      </c>
      <c r="AQ2780" s="26"/>
      <c r="AR2780" s="27"/>
      <c r="AS2780" s="178" t="s">
        <v>28</v>
      </c>
      <c r="AT2780" s="27"/>
      <c r="AU2780" s="179"/>
      <c r="AV2780" s="132" t="s">
        <v>29</v>
      </c>
      <c r="AW2780" s="133" t="s">
        <v>30</v>
      </c>
      <c r="AX2780" s="134" t="s">
        <v>31</v>
      </c>
    </row>
    <row r="2781" spans="1:50" ht="17.25" hidden="1" customHeight="1" x14ac:dyDescent="0.3">
      <c r="A2781" s="180"/>
      <c r="B2781" s="181"/>
      <c r="C2781" s="215"/>
      <c r="D2781" s="186"/>
      <c r="E2781" s="184"/>
      <c r="F2781" s="185"/>
      <c r="G2781" s="186"/>
      <c r="H2781" s="186"/>
      <c r="I2781" s="187"/>
      <c r="J2781" s="188"/>
      <c r="K2781" s="216"/>
      <c r="L2781" s="186"/>
      <c r="M2781" s="186"/>
      <c r="N2781" s="187"/>
      <c r="O2781" s="191"/>
      <c r="P2781" s="522" t="s">
        <v>2946</v>
      </c>
      <c r="Q2781" s="193"/>
      <c r="R2781" s="194">
        <f>[1]Harmonogram!N140</f>
        <v>0</v>
      </c>
      <c r="S2781" s="194">
        <f>[1]Harmonogram!O140</f>
        <v>7</v>
      </c>
      <c r="T2781" s="195" t="s">
        <v>36</v>
      </c>
      <c r="U2781" s="196">
        <v>0</v>
      </c>
      <c r="V2781" s="89">
        <f t="shared" si="1078"/>
        <v>0</v>
      </c>
      <c r="W2781" s="197"/>
      <c r="X2781" s="198" t="str">
        <f>[1]Harmonogram!K140</f>
        <v>obkladači - kompletní obkladačské práce</v>
      </c>
      <c r="Y2781" s="199"/>
      <c r="Z2781" s="199"/>
      <c r="AA2781" s="200"/>
      <c r="AB2781" s="201"/>
      <c r="AC2781" s="201"/>
      <c r="AD2781" s="202"/>
      <c r="AE2781" s="202"/>
      <c r="AF2781" s="202"/>
      <c r="AG2781" s="202"/>
      <c r="AH2781" s="202"/>
      <c r="AI2781" s="202"/>
      <c r="AJ2781" s="509"/>
      <c r="AK2781" s="510"/>
      <c r="AL2781" s="333"/>
      <c r="AM2781" s="204"/>
      <c r="AN2781" s="205"/>
      <c r="AO2781" s="206"/>
      <c r="AP2781" s="207"/>
      <c r="AQ2781" s="208"/>
      <c r="AR2781" s="334"/>
      <c r="AS2781" s="335"/>
      <c r="AT2781" s="336"/>
      <c r="AU2781" s="211"/>
      <c r="AV2781" s="212"/>
      <c r="AW2781" s="212"/>
      <c r="AX2781" s="212"/>
    </row>
    <row r="2782" spans="1:50" ht="17.25" hidden="1" customHeight="1" x14ac:dyDescent="0.3">
      <c r="A2782" s="213"/>
      <c r="B2782" s="214"/>
      <c r="C2782" s="215"/>
      <c r="D2782" s="186"/>
      <c r="E2782" s="184"/>
      <c r="F2782" s="185"/>
      <c r="G2782" s="186"/>
      <c r="H2782" s="186"/>
      <c r="I2782" s="187"/>
      <c r="J2782" s="188"/>
      <c r="K2782" s="216"/>
      <c r="L2782" s="186"/>
      <c r="M2782" s="186"/>
      <c r="N2782" s="187"/>
      <c r="O2782" s="191"/>
      <c r="P2782" s="523" t="s">
        <v>2946</v>
      </c>
      <c r="Q2782" s="218"/>
      <c r="R2782" s="219">
        <f t="shared" ref="R2782:R2869" si="1082">$R$2781</f>
        <v>0</v>
      </c>
      <c r="S2782" s="219">
        <f t="shared" ref="S2782:S2869" si="1083">$S$2781</f>
        <v>7</v>
      </c>
      <c r="T2782" s="195"/>
      <c r="U2782" s="196">
        <v>1</v>
      </c>
      <c r="V2782" s="89">
        <f t="shared" si="1078"/>
        <v>0</v>
      </c>
      <c r="W2782" s="220" t="s">
        <v>2948</v>
      </c>
      <c r="X2782" s="221" t="s">
        <v>2949</v>
      </c>
      <c r="Y2782" s="222" t="s">
        <v>2950</v>
      </c>
      <c r="Z2782" s="199"/>
      <c r="AA2782" s="218"/>
      <c r="AB2782" s="223">
        <v>0</v>
      </c>
      <c r="AC2782" s="224" t="s">
        <v>48</v>
      </c>
      <c r="AD2782" s="225">
        <f t="shared" ref="AD2782:AD2786" si="1084">ROUND(AV2782*(AW2782/60),0)</f>
        <v>104</v>
      </c>
      <c r="AE2782" s="226">
        <f>CEILING(AD2782+AD2782*'[1]Nastavení cen'!$J$17,1)</f>
        <v>152</v>
      </c>
      <c r="AF2782" s="226">
        <f t="shared" ref="AF2782:AF2786" si="1085">(AB2782*AE2782)</f>
        <v>0</v>
      </c>
      <c r="AG2782" s="241">
        <f>CEILING(AX2782+(AX2782*'[1]Nastavení cen'!$G$17),1)</f>
        <v>22</v>
      </c>
      <c r="AH2782" s="242">
        <f>CEILING(AG2782*'[1]Nastavení cen'!$K$17,1)+AG2782</f>
        <v>29</v>
      </c>
      <c r="AI2782" s="242">
        <f t="shared" ref="AI2782:AI2784" si="1086">(AB2782*AH2782)</f>
        <v>0</v>
      </c>
      <c r="AJ2782" s="228">
        <f t="shared" ref="AJ2782:AJ2869" si="1087">AE2782+AH2782</f>
        <v>181</v>
      </c>
      <c r="AK2782" s="218"/>
      <c r="AL2782" s="229">
        <f t="shared" ref="AL2782:AL2881" si="1088">AF2782+AI2782</f>
        <v>0</v>
      </c>
      <c r="AM2782" s="204"/>
      <c r="AN2782" s="230">
        <v>5</v>
      </c>
      <c r="AO2782" s="231">
        <f t="shared" ref="AO2782:AO2784" si="1089">AB2782*AN2782</f>
        <v>0</v>
      </c>
      <c r="AP2782" s="232">
        <v>0.05</v>
      </c>
      <c r="AQ2782" s="233" t="s">
        <v>41</v>
      </c>
      <c r="AR2782" s="234">
        <f t="shared" ref="AR2782:AR2784" si="1090">AO2782*AP2782</f>
        <v>0</v>
      </c>
      <c r="AS2782" s="235"/>
      <c r="AT2782" s="236"/>
      <c r="AU2782" s="237"/>
      <c r="AV2782" s="238">
        <v>16</v>
      </c>
      <c r="AW2782" s="239">
        <f>'[1]Nastavení cen'!$H$17</f>
        <v>390</v>
      </c>
      <c r="AX2782" s="240">
        <v>22</v>
      </c>
    </row>
    <row r="2783" spans="1:50" ht="17.25" hidden="1" customHeight="1" x14ac:dyDescent="0.3">
      <c r="A2783" s="213"/>
      <c r="B2783" s="214"/>
      <c r="C2783" s="215"/>
      <c r="D2783" s="186"/>
      <c r="E2783" s="184"/>
      <c r="F2783" s="185"/>
      <c r="G2783" s="186"/>
      <c r="H2783" s="186"/>
      <c r="I2783" s="187"/>
      <c r="J2783" s="188"/>
      <c r="K2783" s="216"/>
      <c r="L2783" s="186"/>
      <c r="M2783" s="186"/>
      <c r="N2783" s="187"/>
      <c r="O2783" s="191"/>
      <c r="P2783" s="523" t="s">
        <v>2946</v>
      </c>
      <c r="Q2783" s="218"/>
      <c r="R2783" s="219">
        <f t="shared" si="1082"/>
        <v>0</v>
      </c>
      <c r="S2783" s="219">
        <f t="shared" si="1083"/>
        <v>7</v>
      </c>
      <c r="T2783" s="195"/>
      <c r="U2783" s="196">
        <v>1</v>
      </c>
      <c r="V2783" s="89">
        <f t="shared" si="1078"/>
        <v>0</v>
      </c>
      <c r="W2783" s="220" t="s">
        <v>2948</v>
      </c>
      <c r="X2783" s="221" t="s">
        <v>2951</v>
      </c>
      <c r="Y2783" s="222" t="s">
        <v>1008</v>
      </c>
      <c r="Z2783" s="199"/>
      <c r="AA2783" s="218"/>
      <c r="AB2783" s="223">
        <v>0</v>
      </c>
      <c r="AC2783" s="224" t="s">
        <v>48</v>
      </c>
      <c r="AD2783" s="225">
        <f t="shared" si="1084"/>
        <v>20</v>
      </c>
      <c r="AE2783" s="226">
        <f>CEILING(AD2783+AD2783*'[1]Nastavení cen'!$J$17,1)</f>
        <v>30</v>
      </c>
      <c r="AF2783" s="226">
        <f t="shared" si="1085"/>
        <v>0</v>
      </c>
      <c r="AG2783" s="241">
        <f>CEILING(AX2783+(AX2783*'[1]Nastavení cen'!$G$17),1)</f>
        <v>17</v>
      </c>
      <c r="AH2783" s="242">
        <f>CEILING(AG2783*'[1]Nastavení cen'!$K$17,1)+AG2783</f>
        <v>23</v>
      </c>
      <c r="AI2783" s="242">
        <f t="shared" si="1086"/>
        <v>0</v>
      </c>
      <c r="AJ2783" s="228">
        <f t="shared" si="1087"/>
        <v>53</v>
      </c>
      <c r="AK2783" s="218"/>
      <c r="AL2783" s="229">
        <f t="shared" si="1088"/>
        <v>0</v>
      </c>
      <c r="AM2783" s="204"/>
      <c r="AN2783" s="230">
        <v>0.01</v>
      </c>
      <c r="AO2783" s="231">
        <f t="shared" si="1089"/>
        <v>0</v>
      </c>
      <c r="AP2783" s="232">
        <v>0.05</v>
      </c>
      <c r="AQ2783" s="233" t="s">
        <v>41</v>
      </c>
      <c r="AR2783" s="234">
        <f t="shared" si="1090"/>
        <v>0</v>
      </c>
      <c r="AS2783" s="235"/>
      <c r="AT2783" s="236"/>
      <c r="AU2783" s="237"/>
      <c r="AV2783" s="238">
        <v>3</v>
      </c>
      <c r="AW2783" s="239">
        <f>'[1]Nastavení cen'!$H$17</f>
        <v>390</v>
      </c>
      <c r="AX2783" s="240">
        <v>17</v>
      </c>
    </row>
    <row r="2784" spans="1:50" ht="17.25" hidden="1" customHeight="1" x14ac:dyDescent="0.3">
      <c r="A2784" s="213"/>
      <c r="B2784" s="214"/>
      <c r="C2784" s="215"/>
      <c r="D2784" s="186"/>
      <c r="E2784" s="184"/>
      <c r="F2784" s="185"/>
      <c r="G2784" s="186"/>
      <c r="H2784" s="186"/>
      <c r="I2784" s="187"/>
      <c r="J2784" s="188"/>
      <c r="K2784" s="216"/>
      <c r="L2784" s="186"/>
      <c r="M2784" s="186"/>
      <c r="N2784" s="187"/>
      <c r="O2784" s="191"/>
      <c r="P2784" s="523" t="s">
        <v>2946</v>
      </c>
      <c r="Q2784" s="218"/>
      <c r="R2784" s="219">
        <f t="shared" si="1082"/>
        <v>0</v>
      </c>
      <c r="S2784" s="219">
        <f t="shared" si="1083"/>
        <v>7</v>
      </c>
      <c r="T2784" s="195"/>
      <c r="U2784" s="196">
        <v>1</v>
      </c>
      <c r="V2784" s="89">
        <f t="shared" si="1078"/>
        <v>0</v>
      </c>
      <c r="W2784" s="220" t="s">
        <v>2948</v>
      </c>
      <c r="X2784" s="221" t="s">
        <v>2951</v>
      </c>
      <c r="Y2784" s="222" t="s">
        <v>2952</v>
      </c>
      <c r="Z2784" s="199"/>
      <c r="AA2784" s="218"/>
      <c r="AB2784" s="223">
        <v>0</v>
      </c>
      <c r="AC2784" s="224" t="s">
        <v>48</v>
      </c>
      <c r="AD2784" s="225">
        <f t="shared" si="1084"/>
        <v>20</v>
      </c>
      <c r="AE2784" s="226">
        <f>CEILING(AD2784+AD2784*'[1]Nastavení cen'!$J$17,1)</f>
        <v>30</v>
      </c>
      <c r="AF2784" s="226">
        <f t="shared" si="1085"/>
        <v>0</v>
      </c>
      <c r="AG2784" s="241">
        <f>CEILING(AX2784+(AX2784*'[1]Nastavení cen'!$G$17),1)</f>
        <v>17</v>
      </c>
      <c r="AH2784" s="242">
        <f>CEILING(AG2784*'[1]Nastavení cen'!$K$17,1)+AG2784</f>
        <v>23</v>
      </c>
      <c r="AI2784" s="242">
        <f t="shared" si="1086"/>
        <v>0</v>
      </c>
      <c r="AJ2784" s="228">
        <f t="shared" si="1087"/>
        <v>53</v>
      </c>
      <c r="AK2784" s="218"/>
      <c r="AL2784" s="229">
        <f t="shared" si="1088"/>
        <v>0</v>
      </c>
      <c r="AM2784" s="204"/>
      <c r="AN2784" s="230">
        <v>0.01</v>
      </c>
      <c r="AO2784" s="231">
        <f t="shared" si="1089"/>
        <v>0</v>
      </c>
      <c r="AP2784" s="232">
        <v>0.05</v>
      </c>
      <c r="AQ2784" s="233" t="s">
        <v>41</v>
      </c>
      <c r="AR2784" s="234">
        <f t="shared" si="1090"/>
        <v>0</v>
      </c>
      <c r="AS2784" s="235"/>
      <c r="AT2784" s="236"/>
      <c r="AU2784" s="237"/>
      <c r="AV2784" s="238">
        <v>3</v>
      </c>
      <c r="AW2784" s="239">
        <f>'[1]Nastavení cen'!$H$17</f>
        <v>390</v>
      </c>
      <c r="AX2784" s="240">
        <v>17</v>
      </c>
    </row>
    <row r="2785" spans="1:50" ht="17.25" hidden="1" customHeight="1" x14ac:dyDescent="0.3">
      <c r="A2785" s="213"/>
      <c r="B2785" s="214"/>
      <c r="C2785" s="215"/>
      <c r="D2785" s="186"/>
      <c r="E2785" s="184"/>
      <c r="F2785" s="185"/>
      <c r="G2785" s="186"/>
      <c r="H2785" s="186"/>
      <c r="I2785" s="187"/>
      <c r="J2785" s="188"/>
      <c r="K2785" s="216"/>
      <c r="L2785" s="186"/>
      <c r="M2785" s="186"/>
      <c r="N2785" s="187"/>
      <c r="O2785" s="191"/>
      <c r="P2785" s="523" t="s">
        <v>2946</v>
      </c>
      <c r="Q2785" s="218"/>
      <c r="R2785" s="219">
        <f t="shared" si="1082"/>
        <v>0</v>
      </c>
      <c r="S2785" s="219">
        <f t="shared" si="1083"/>
        <v>7</v>
      </c>
      <c r="T2785" s="195"/>
      <c r="U2785" s="196">
        <v>4</v>
      </c>
      <c r="V2785" s="89">
        <f t="shared" si="1078"/>
        <v>0</v>
      </c>
      <c r="W2785" s="220" t="s">
        <v>2948</v>
      </c>
      <c r="X2785" s="221" t="s">
        <v>2953</v>
      </c>
      <c r="Y2785" s="222" t="s">
        <v>43</v>
      </c>
      <c r="Z2785" s="199"/>
      <c r="AA2785" s="218"/>
      <c r="AB2785" s="223">
        <v>0</v>
      </c>
      <c r="AC2785" s="224" t="s">
        <v>48</v>
      </c>
      <c r="AD2785" s="225">
        <f t="shared" si="1084"/>
        <v>169</v>
      </c>
      <c r="AE2785" s="226">
        <f>CEILING(AD2785+AD2785*'[1]Nastavení cen'!$J$17,1)</f>
        <v>247</v>
      </c>
      <c r="AF2785" s="226">
        <f t="shared" si="1085"/>
        <v>0</v>
      </c>
      <c r="AG2785" s="241"/>
      <c r="AH2785" s="242"/>
      <c r="AI2785" s="242"/>
      <c r="AJ2785" s="228">
        <f t="shared" si="1087"/>
        <v>247</v>
      </c>
      <c r="AK2785" s="218"/>
      <c r="AL2785" s="229">
        <f t="shared" si="1088"/>
        <v>0</v>
      </c>
      <c r="AM2785" s="204"/>
      <c r="AN2785" s="230" t="s">
        <v>41</v>
      </c>
      <c r="AO2785" s="231" t="s">
        <v>41</v>
      </c>
      <c r="AP2785" s="245" t="s">
        <v>41</v>
      </c>
      <c r="AQ2785" s="233" t="s">
        <v>41</v>
      </c>
      <c r="AR2785" s="234" t="s">
        <v>41</v>
      </c>
      <c r="AS2785" s="235"/>
      <c r="AT2785" s="236"/>
      <c r="AU2785" s="237"/>
      <c r="AV2785" s="238">
        <v>26</v>
      </c>
      <c r="AW2785" s="239">
        <f>'[1]Nastavení cen'!$H$17</f>
        <v>390</v>
      </c>
      <c r="AX2785" s="240"/>
    </row>
    <row r="2786" spans="1:50" ht="17.25" hidden="1" customHeight="1" x14ac:dyDescent="0.3">
      <c r="A2786" s="213"/>
      <c r="B2786" s="214"/>
      <c r="C2786" s="215"/>
      <c r="D2786" s="186"/>
      <c r="E2786" s="184"/>
      <c r="F2786" s="185"/>
      <c r="G2786" s="186"/>
      <c r="H2786" s="186"/>
      <c r="I2786" s="187"/>
      <c r="J2786" s="188"/>
      <c r="K2786" s="216"/>
      <c r="L2786" s="186"/>
      <c r="M2786" s="186"/>
      <c r="N2786" s="187"/>
      <c r="O2786" s="191"/>
      <c r="P2786" s="523" t="s">
        <v>2946</v>
      </c>
      <c r="Q2786" s="218"/>
      <c r="R2786" s="219">
        <f t="shared" si="1082"/>
        <v>0</v>
      </c>
      <c r="S2786" s="219">
        <f t="shared" si="1083"/>
        <v>7</v>
      </c>
      <c r="T2786" s="195"/>
      <c r="U2786" s="196">
        <v>4</v>
      </c>
      <c r="V2786" s="89">
        <f t="shared" si="1078"/>
        <v>0</v>
      </c>
      <c r="W2786" s="220" t="s">
        <v>2948</v>
      </c>
      <c r="X2786" s="221" t="s">
        <v>2954</v>
      </c>
      <c r="Y2786" s="222" t="s">
        <v>43</v>
      </c>
      <c r="Z2786" s="199"/>
      <c r="AA2786" s="218"/>
      <c r="AB2786" s="223">
        <v>0</v>
      </c>
      <c r="AC2786" s="224" t="s">
        <v>48</v>
      </c>
      <c r="AD2786" s="225">
        <f t="shared" si="1084"/>
        <v>208</v>
      </c>
      <c r="AE2786" s="226">
        <f>CEILING(AD2786+AD2786*'[1]Nastavení cen'!$J$17,1)</f>
        <v>304</v>
      </c>
      <c r="AF2786" s="226">
        <f t="shared" si="1085"/>
        <v>0</v>
      </c>
      <c r="AG2786" s="241"/>
      <c r="AH2786" s="242"/>
      <c r="AI2786" s="242"/>
      <c r="AJ2786" s="228">
        <f t="shared" si="1087"/>
        <v>304</v>
      </c>
      <c r="AK2786" s="218"/>
      <c r="AL2786" s="229">
        <f t="shared" si="1088"/>
        <v>0</v>
      </c>
      <c r="AM2786" s="204"/>
      <c r="AN2786" s="230" t="s">
        <v>41</v>
      </c>
      <c r="AO2786" s="231" t="s">
        <v>41</v>
      </c>
      <c r="AP2786" s="245" t="s">
        <v>41</v>
      </c>
      <c r="AQ2786" s="233" t="s">
        <v>41</v>
      </c>
      <c r="AR2786" s="234" t="s">
        <v>41</v>
      </c>
      <c r="AS2786" s="235"/>
      <c r="AT2786" s="236"/>
      <c r="AU2786" s="237"/>
      <c r="AV2786" s="238">
        <v>32</v>
      </c>
      <c r="AW2786" s="239">
        <f>'[1]Nastavení cen'!$H$17</f>
        <v>390</v>
      </c>
      <c r="AX2786" s="240"/>
    </row>
    <row r="2787" spans="1:50" ht="17.25" hidden="1" customHeight="1" x14ac:dyDescent="0.3">
      <c r="A2787" s="213"/>
      <c r="B2787" s="214"/>
      <c r="C2787" s="215"/>
      <c r="D2787" s="186"/>
      <c r="E2787" s="184"/>
      <c r="F2787" s="185"/>
      <c r="G2787" s="186"/>
      <c r="H2787" s="186"/>
      <c r="I2787" s="187"/>
      <c r="J2787" s="188"/>
      <c r="K2787" s="216"/>
      <c r="L2787" s="186"/>
      <c r="M2787" s="186"/>
      <c r="N2787" s="187"/>
      <c r="O2787" s="191"/>
      <c r="P2787" s="523" t="s">
        <v>2946</v>
      </c>
      <c r="Q2787" s="218"/>
      <c r="R2787" s="219">
        <f t="shared" si="1082"/>
        <v>0</v>
      </c>
      <c r="S2787" s="219">
        <f t="shared" si="1083"/>
        <v>7</v>
      </c>
      <c r="T2787" s="195"/>
      <c r="U2787" s="196">
        <v>5</v>
      </c>
      <c r="V2787" s="89">
        <f t="shared" si="1078"/>
        <v>0</v>
      </c>
      <c r="W2787" s="220" t="s">
        <v>2948</v>
      </c>
      <c r="X2787" s="221" t="s">
        <v>71</v>
      </c>
      <c r="Y2787" s="222" t="s">
        <v>2955</v>
      </c>
      <c r="Z2787" s="199"/>
      <c r="AA2787" s="218"/>
      <c r="AB2787" s="223">
        <v>0</v>
      </c>
      <c r="AC2787" s="224" t="s">
        <v>1475</v>
      </c>
      <c r="AD2787" s="225"/>
      <c r="AE2787" s="226"/>
      <c r="AF2787" s="226"/>
      <c r="AG2787" s="227">
        <f>CEILING(AX2787+(AX2787*'[1]Nastavení cen'!$G$17),1)</f>
        <v>20</v>
      </c>
      <c r="AH2787" s="227">
        <f>CEILING(AG2787*'[1]Nastavení cen'!$K$17,1)+AG2787</f>
        <v>26</v>
      </c>
      <c r="AI2787" s="227">
        <f t="shared" ref="AI2787:AI2820" si="1091">(AB2787*AH2787)</f>
        <v>0</v>
      </c>
      <c r="AJ2787" s="228">
        <f t="shared" si="1087"/>
        <v>26</v>
      </c>
      <c r="AK2787" s="218"/>
      <c r="AL2787" s="229">
        <f t="shared" si="1088"/>
        <v>0</v>
      </c>
      <c r="AM2787" s="204"/>
      <c r="AN2787" s="230">
        <v>1</v>
      </c>
      <c r="AO2787" s="231">
        <f t="shared" ref="AO2787:AO2820" si="1092">AB2787*AN2787</f>
        <v>0</v>
      </c>
      <c r="AP2787" s="232">
        <v>0.05</v>
      </c>
      <c r="AQ2787" s="233" t="s">
        <v>41</v>
      </c>
      <c r="AR2787" s="234">
        <f t="shared" ref="AR2787:AR2820" si="1093">AO2787*AP2787</f>
        <v>0</v>
      </c>
      <c r="AS2787" s="235"/>
      <c r="AT2787" s="236"/>
      <c r="AU2787" s="237"/>
      <c r="AV2787" s="238"/>
      <c r="AW2787" s="239"/>
      <c r="AX2787" s="240">
        <v>20</v>
      </c>
    </row>
    <row r="2788" spans="1:50" ht="17.25" hidden="1" customHeight="1" x14ac:dyDescent="0.3">
      <c r="A2788" s="213"/>
      <c r="B2788" s="214"/>
      <c r="C2788" s="215"/>
      <c r="D2788" s="186"/>
      <c r="E2788" s="184"/>
      <c r="F2788" s="185"/>
      <c r="G2788" s="186"/>
      <c r="H2788" s="186"/>
      <c r="I2788" s="187"/>
      <c r="J2788" s="188"/>
      <c r="K2788" s="216"/>
      <c r="L2788" s="186"/>
      <c r="M2788" s="186"/>
      <c r="N2788" s="187"/>
      <c r="O2788" s="191"/>
      <c r="P2788" s="523" t="s">
        <v>2946</v>
      </c>
      <c r="Q2788" s="218"/>
      <c r="R2788" s="219">
        <f t="shared" si="1082"/>
        <v>0</v>
      </c>
      <c r="S2788" s="219">
        <f t="shared" si="1083"/>
        <v>7</v>
      </c>
      <c r="T2788" s="195"/>
      <c r="U2788" s="196">
        <v>2</v>
      </c>
      <c r="V2788" s="89">
        <f t="shared" si="1078"/>
        <v>0</v>
      </c>
      <c r="W2788" s="220" t="s">
        <v>2948</v>
      </c>
      <c r="X2788" s="221" t="s">
        <v>2956</v>
      </c>
      <c r="Y2788" s="222" t="s">
        <v>867</v>
      </c>
      <c r="Z2788" s="199"/>
      <c r="AA2788" s="218"/>
      <c r="AB2788" s="223">
        <v>0</v>
      </c>
      <c r="AC2788" s="224" t="s">
        <v>48</v>
      </c>
      <c r="AD2788" s="225">
        <f t="shared" ref="AD2788:AD2810" si="1094">ROUND(AV2788*(AW2788/60),0)</f>
        <v>293</v>
      </c>
      <c r="AE2788" s="226">
        <f>CEILING(AD2788+AD2788*'[1]Nastavení cen'!$J$17,1)</f>
        <v>428</v>
      </c>
      <c r="AF2788" s="226">
        <f t="shared" ref="AF2788:AF2810" si="1095">(AB2788*AE2788)</f>
        <v>0</v>
      </c>
      <c r="AG2788" s="241">
        <f>CEILING(AX2788+(AX2788*'[1]Nastavení cen'!$G$17),1)</f>
        <v>50</v>
      </c>
      <c r="AH2788" s="242">
        <f>CEILING(AG2788*'[1]Nastavení cen'!$K$17,1)+AG2788</f>
        <v>65</v>
      </c>
      <c r="AI2788" s="242">
        <f t="shared" si="1091"/>
        <v>0</v>
      </c>
      <c r="AJ2788" s="228">
        <f t="shared" si="1087"/>
        <v>493</v>
      </c>
      <c r="AK2788" s="218"/>
      <c r="AL2788" s="229">
        <f t="shared" si="1088"/>
        <v>0</v>
      </c>
      <c r="AM2788" s="204"/>
      <c r="AN2788" s="230">
        <v>7</v>
      </c>
      <c r="AO2788" s="231">
        <f t="shared" si="1092"/>
        <v>0</v>
      </c>
      <c r="AP2788" s="232">
        <v>0.05</v>
      </c>
      <c r="AQ2788" s="233" t="s">
        <v>41</v>
      </c>
      <c r="AR2788" s="234">
        <f t="shared" si="1093"/>
        <v>0</v>
      </c>
      <c r="AS2788" s="235"/>
      <c r="AT2788" s="236"/>
      <c r="AU2788" s="237"/>
      <c r="AV2788" s="238">
        <v>45</v>
      </c>
      <c r="AW2788" s="239">
        <f>'[1]Nastavení cen'!$H$17</f>
        <v>390</v>
      </c>
      <c r="AX2788" s="240">
        <v>50</v>
      </c>
    </row>
    <row r="2789" spans="1:50" ht="17.25" hidden="1" customHeight="1" x14ac:dyDescent="0.3">
      <c r="A2789" s="213"/>
      <c r="B2789" s="214"/>
      <c r="C2789" s="215"/>
      <c r="D2789" s="186"/>
      <c r="E2789" s="184"/>
      <c r="F2789" s="185"/>
      <c r="G2789" s="186"/>
      <c r="H2789" s="186"/>
      <c r="I2789" s="187"/>
      <c r="J2789" s="188"/>
      <c r="K2789" s="216"/>
      <c r="L2789" s="186"/>
      <c r="M2789" s="186"/>
      <c r="N2789" s="187"/>
      <c r="O2789" s="191"/>
      <c r="P2789" s="523" t="s">
        <v>2946</v>
      </c>
      <c r="Q2789" s="218"/>
      <c r="R2789" s="219">
        <f t="shared" si="1082"/>
        <v>0</v>
      </c>
      <c r="S2789" s="219">
        <f t="shared" si="1083"/>
        <v>7</v>
      </c>
      <c r="T2789" s="195"/>
      <c r="U2789" s="196">
        <v>2</v>
      </c>
      <c r="V2789" s="89">
        <f t="shared" si="1078"/>
        <v>0</v>
      </c>
      <c r="W2789" s="220" t="s">
        <v>2948</v>
      </c>
      <c r="X2789" s="221" t="s">
        <v>2957</v>
      </c>
      <c r="Y2789" s="222" t="s">
        <v>867</v>
      </c>
      <c r="Z2789" s="199"/>
      <c r="AA2789" s="218"/>
      <c r="AB2789" s="223">
        <v>0</v>
      </c>
      <c r="AC2789" s="224" t="s">
        <v>48</v>
      </c>
      <c r="AD2789" s="225">
        <f t="shared" si="1094"/>
        <v>319</v>
      </c>
      <c r="AE2789" s="226">
        <f>CEILING(AD2789+AD2789*'[1]Nastavení cen'!$J$17,1)</f>
        <v>466</v>
      </c>
      <c r="AF2789" s="226">
        <f t="shared" si="1095"/>
        <v>0</v>
      </c>
      <c r="AG2789" s="241">
        <f>CEILING(AX2789+(AX2789*'[1]Nastavení cen'!$G$17),1)</f>
        <v>74</v>
      </c>
      <c r="AH2789" s="242">
        <f>CEILING(AG2789*'[1]Nastavení cen'!$K$17,1)+AG2789</f>
        <v>97</v>
      </c>
      <c r="AI2789" s="242">
        <f t="shared" si="1091"/>
        <v>0</v>
      </c>
      <c r="AJ2789" s="228">
        <f t="shared" si="1087"/>
        <v>563</v>
      </c>
      <c r="AK2789" s="218"/>
      <c r="AL2789" s="229">
        <f t="shared" si="1088"/>
        <v>0</v>
      </c>
      <c r="AM2789" s="204"/>
      <c r="AN2789" s="230">
        <v>10</v>
      </c>
      <c r="AO2789" s="231">
        <f t="shared" si="1092"/>
        <v>0</v>
      </c>
      <c r="AP2789" s="232">
        <v>0.05</v>
      </c>
      <c r="AQ2789" s="233" t="s">
        <v>41</v>
      </c>
      <c r="AR2789" s="234">
        <f t="shared" si="1093"/>
        <v>0</v>
      </c>
      <c r="AS2789" s="235"/>
      <c r="AT2789" s="236"/>
      <c r="AU2789" s="237"/>
      <c r="AV2789" s="238">
        <v>49</v>
      </c>
      <c r="AW2789" s="239">
        <f>'[1]Nastavení cen'!$H$17</f>
        <v>390</v>
      </c>
      <c r="AX2789" s="240">
        <v>74</v>
      </c>
    </row>
    <row r="2790" spans="1:50" ht="17.25" hidden="1" customHeight="1" x14ac:dyDescent="0.3">
      <c r="A2790" s="213"/>
      <c r="B2790" s="214"/>
      <c r="C2790" s="215"/>
      <c r="D2790" s="186"/>
      <c r="E2790" s="184"/>
      <c r="F2790" s="185"/>
      <c r="G2790" s="186"/>
      <c r="H2790" s="186"/>
      <c r="I2790" s="187"/>
      <c r="J2790" s="188"/>
      <c r="K2790" s="216"/>
      <c r="L2790" s="186"/>
      <c r="M2790" s="186"/>
      <c r="N2790" s="187"/>
      <c r="O2790" s="191"/>
      <c r="P2790" s="523" t="s">
        <v>2946</v>
      </c>
      <c r="Q2790" s="218"/>
      <c r="R2790" s="219">
        <f t="shared" si="1082"/>
        <v>0</v>
      </c>
      <c r="S2790" s="219">
        <f t="shared" si="1083"/>
        <v>7</v>
      </c>
      <c r="T2790" s="195"/>
      <c r="U2790" s="196">
        <v>2</v>
      </c>
      <c r="V2790" s="89">
        <f t="shared" si="1078"/>
        <v>0</v>
      </c>
      <c r="W2790" s="220" t="s">
        <v>2948</v>
      </c>
      <c r="X2790" s="221" t="s">
        <v>2958</v>
      </c>
      <c r="Y2790" s="222" t="s">
        <v>867</v>
      </c>
      <c r="Z2790" s="199"/>
      <c r="AA2790" s="218"/>
      <c r="AB2790" s="223">
        <v>0</v>
      </c>
      <c r="AC2790" s="224" t="s">
        <v>48</v>
      </c>
      <c r="AD2790" s="225">
        <f t="shared" si="1094"/>
        <v>351</v>
      </c>
      <c r="AE2790" s="226">
        <f>CEILING(AD2790+AD2790*'[1]Nastavení cen'!$J$17,1)</f>
        <v>513</v>
      </c>
      <c r="AF2790" s="226">
        <f t="shared" si="1095"/>
        <v>0</v>
      </c>
      <c r="AG2790" s="241">
        <f>CEILING(AX2790+(AX2790*'[1]Nastavení cen'!$G$17),1)</f>
        <v>99</v>
      </c>
      <c r="AH2790" s="242">
        <f>CEILING(AG2790*'[1]Nastavení cen'!$K$17,1)+AG2790</f>
        <v>129</v>
      </c>
      <c r="AI2790" s="242">
        <f t="shared" si="1091"/>
        <v>0</v>
      </c>
      <c r="AJ2790" s="228">
        <f t="shared" si="1087"/>
        <v>642</v>
      </c>
      <c r="AK2790" s="218"/>
      <c r="AL2790" s="229">
        <f t="shared" si="1088"/>
        <v>0</v>
      </c>
      <c r="AM2790" s="204"/>
      <c r="AN2790" s="230">
        <v>13</v>
      </c>
      <c r="AO2790" s="231">
        <f t="shared" si="1092"/>
        <v>0</v>
      </c>
      <c r="AP2790" s="232">
        <v>0.05</v>
      </c>
      <c r="AQ2790" s="233" t="s">
        <v>41</v>
      </c>
      <c r="AR2790" s="234">
        <f t="shared" si="1093"/>
        <v>0</v>
      </c>
      <c r="AS2790" s="235"/>
      <c r="AT2790" s="236"/>
      <c r="AU2790" s="237"/>
      <c r="AV2790" s="238">
        <v>54</v>
      </c>
      <c r="AW2790" s="239">
        <f>'[1]Nastavení cen'!$H$17</f>
        <v>390</v>
      </c>
      <c r="AX2790" s="240">
        <v>99</v>
      </c>
    </row>
    <row r="2791" spans="1:50" ht="17.25" hidden="1" customHeight="1" x14ac:dyDescent="0.3">
      <c r="A2791" s="213"/>
      <c r="B2791" s="214"/>
      <c r="C2791" s="215"/>
      <c r="D2791" s="186"/>
      <c r="E2791" s="184"/>
      <c r="F2791" s="185"/>
      <c r="G2791" s="186"/>
      <c r="H2791" s="186"/>
      <c r="I2791" s="187"/>
      <c r="J2791" s="188"/>
      <c r="K2791" s="216"/>
      <c r="L2791" s="186"/>
      <c r="M2791" s="186"/>
      <c r="N2791" s="187"/>
      <c r="O2791" s="191"/>
      <c r="P2791" s="523" t="s">
        <v>2946</v>
      </c>
      <c r="Q2791" s="218"/>
      <c r="R2791" s="219">
        <f t="shared" si="1082"/>
        <v>0</v>
      </c>
      <c r="S2791" s="219">
        <f t="shared" si="1083"/>
        <v>7</v>
      </c>
      <c r="T2791" s="195"/>
      <c r="U2791" s="196">
        <v>1</v>
      </c>
      <c r="V2791" s="89">
        <f t="shared" si="1078"/>
        <v>0</v>
      </c>
      <c r="W2791" s="220" t="s">
        <v>2948</v>
      </c>
      <c r="X2791" s="221" t="s">
        <v>2959</v>
      </c>
      <c r="Y2791" s="222" t="s">
        <v>1008</v>
      </c>
      <c r="Z2791" s="199"/>
      <c r="AA2791" s="218"/>
      <c r="AB2791" s="223">
        <v>0</v>
      </c>
      <c r="AC2791" s="224" t="s">
        <v>48</v>
      </c>
      <c r="AD2791" s="225">
        <f t="shared" si="1094"/>
        <v>20</v>
      </c>
      <c r="AE2791" s="226">
        <f>CEILING(AD2791+AD2791*'[1]Nastavení cen'!$J$17,1)</f>
        <v>30</v>
      </c>
      <c r="AF2791" s="226">
        <f t="shared" si="1095"/>
        <v>0</v>
      </c>
      <c r="AG2791" s="241">
        <f>CEILING(AX2791+(AX2791*'[1]Nastavení cen'!$G$17),1)</f>
        <v>10</v>
      </c>
      <c r="AH2791" s="242">
        <f>CEILING(AG2791*'[1]Nastavení cen'!$K$17,1)+AG2791</f>
        <v>13</v>
      </c>
      <c r="AI2791" s="242">
        <f t="shared" si="1091"/>
        <v>0</v>
      </c>
      <c r="AJ2791" s="228">
        <f t="shared" si="1087"/>
        <v>43</v>
      </c>
      <c r="AK2791" s="218"/>
      <c r="AL2791" s="229">
        <f t="shared" si="1088"/>
        <v>0</v>
      </c>
      <c r="AM2791" s="204"/>
      <c r="AN2791" s="230">
        <v>0.01</v>
      </c>
      <c r="AO2791" s="231">
        <f t="shared" si="1092"/>
        <v>0</v>
      </c>
      <c r="AP2791" s="232">
        <v>0.05</v>
      </c>
      <c r="AQ2791" s="233" t="s">
        <v>41</v>
      </c>
      <c r="AR2791" s="234">
        <f t="shared" si="1093"/>
        <v>0</v>
      </c>
      <c r="AS2791" s="235"/>
      <c r="AT2791" s="236"/>
      <c r="AU2791" s="237"/>
      <c r="AV2791" s="238">
        <v>3</v>
      </c>
      <c r="AW2791" s="239">
        <f>'[1]Nastavení cen'!$H$17</f>
        <v>390</v>
      </c>
      <c r="AX2791" s="240">
        <v>10</v>
      </c>
    </row>
    <row r="2792" spans="1:50" ht="17.25" hidden="1" customHeight="1" x14ac:dyDescent="0.3">
      <c r="A2792" s="213"/>
      <c r="B2792" s="214"/>
      <c r="C2792" s="215"/>
      <c r="D2792" s="186"/>
      <c r="E2792" s="184"/>
      <c r="F2792" s="185"/>
      <c r="G2792" s="186"/>
      <c r="H2792" s="186"/>
      <c r="I2792" s="187"/>
      <c r="J2792" s="188"/>
      <c r="K2792" s="216"/>
      <c r="L2792" s="186"/>
      <c r="M2792" s="186"/>
      <c r="N2792" s="187"/>
      <c r="O2792" s="191"/>
      <c r="P2792" s="523" t="s">
        <v>2946</v>
      </c>
      <c r="Q2792" s="218"/>
      <c r="R2792" s="219">
        <f t="shared" si="1082"/>
        <v>0</v>
      </c>
      <c r="S2792" s="219">
        <f t="shared" si="1083"/>
        <v>7</v>
      </c>
      <c r="T2792" s="195"/>
      <c r="U2792" s="196">
        <v>1</v>
      </c>
      <c r="V2792" s="89">
        <f t="shared" si="1078"/>
        <v>0</v>
      </c>
      <c r="W2792" s="220" t="s">
        <v>2948</v>
      </c>
      <c r="X2792" s="221" t="s">
        <v>2959</v>
      </c>
      <c r="Y2792" s="222" t="s">
        <v>2952</v>
      </c>
      <c r="Z2792" s="199"/>
      <c r="AA2792" s="218"/>
      <c r="AB2792" s="223">
        <v>0</v>
      </c>
      <c r="AC2792" s="224" t="s">
        <v>48</v>
      </c>
      <c r="AD2792" s="225">
        <f t="shared" si="1094"/>
        <v>20</v>
      </c>
      <c r="AE2792" s="226">
        <f>CEILING(AD2792+AD2792*'[1]Nastavení cen'!$J$17,1)</f>
        <v>30</v>
      </c>
      <c r="AF2792" s="226">
        <f t="shared" si="1095"/>
        <v>0</v>
      </c>
      <c r="AG2792" s="241">
        <f>CEILING(AX2792+(AX2792*'[1]Nastavení cen'!$G$17),1)</f>
        <v>10</v>
      </c>
      <c r="AH2792" s="242">
        <f>CEILING(AG2792*'[1]Nastavení cen'!$K$17,1)+AG2792</f>
        <v>13</v>
      </c>
      <c r="AI2792" s="242">
        <f t="shared" si="1091"/>
        <v>0</v>
      </c>
      <c r="AJ2792" s="228">
        <f t="shared" si="1087"/>
        <v>43</v>
      </c>
      <c r="AK2792" s="218"/>
      <c r="AL2792" s="229">
        <f t="shared" si="1088"/>
        <v>0</v>
      </c>
      <c r="AM2792" s="204"/>
      <c r="AN2792" s="230">
        <v>0.01</v>
      </c>
      <c r="AO2792" s="231">
        <f t="shared" si="1092"/>
        <v>0</v>
      </c>
      <c r="AP2792" s="232">
        <v>0.05</v>
      </c>
      <c r="AQ2792" s="233" t="s">
        <v>41</v>
      </c>
      <c r="AR2792" s="234">
        <f t="shared" si="1093"/>
        <v>0</v>
      </c>
      <c r="AS2792" s="235"/>
      <c r="AT2792" s="236"/>
      <c r="AU2792" s="237"/>
      <c r="AV2792" s="238">
        <v>3</v>
      </c>
      <c r="AW2792" s="239">
        <f>'[1]Nastavení cen'!$H$17</f>
        <v>390</v>
      </c>
      <c r="AX2792" s="240">
        <v>10</v>
      </c>
    </row>
    <row r="2793" spans="1:50" ht="17.25" hidden="1" customHeight="1" x14ac:dyDescent="0.3">
      <c r="A2793" s="213"/>
      <c r="B2793" s="214"/>
      <c r="C2793" s="215"/>
      <c r="D2793" s="186"/>
      <c r="E2793" s="184"/>
      <c r="F2793" s="185"/>
      <c r="G2793" s="186"/>
      <c r="H2793" s="186"/>
      <c r="I2793" s="187"/>
      <c r="J2793" s="188"/>
      <c r="K2793" s="216"/>
      <c r="L2793" s="186"/>
      <c r="M2793" s="186"/>
      <c r="N2793" s="187"/>
      <c r="O2793" s="191"/>
      <c r="P2793" s="523" t="s">
        <v>2946</v>
      </c>
      <c r="Q2793" s="218"/>
      <c r="R2793" s="219">
        <f t="shared" si="1082"/>
        <v>0</v>
      </c>
      <c r="S2793" s="219">
        <f t="shared" si="1083"/>
        <v>7</v>
      </c>
      <c r="T2793" s="195"/>
      <c r="U2793" s="196">
        <v>1</v>
      </c>
      <c r="V2793" s="89">
        <f t="shared" si="1078"/>
        <v>0</v>
      </c>
      <c r="W2793" s="220" t="s">
        <v>2948</v>
      </c>
      <c r="X2793" s="221" t="s">
        <v>2960</v>
      </c>
      <c r="Y2793" s="222" t="s">
        <v>1013</v>
      </c>
      <c r="Z2793" s="199"/>
      <c r="AA2793" s="218"/>
      <c r="AB2793" s="223">
        <v>0</v>
      </c>
      <c r="AC2793" s="224" t="s">
        <v>48</v>
      </c>
      <c r="AD2793" s="225">
        <f t="shared" si="1094"/>
        <v>176</v>
      </c>
      <c r="AE2793" s="226">
        <f>CEILING(AD2793+AD2793*'[1]Nastavení cen'!$J$17,1)</f>
        <v>257</v>
      </c>
      <c r="AF2793" s="226">
        <f t="shared" si="1095"/>
        <v>0</v>
      </c>
      <c r="AG2793" s="241">
        <f>CEILING(AX2793+(AX2793*'[1]Nastavení cen'!$G$17),1)</f>
        <v>28</v>
      </c>
      <c r="AH2793" s="242">
        <f>CEILING(AG2793*'[1]Nastavení cen'!$K$17,1)+AG2793</f>
        <v>37</v>
      </c>
      <c r="AI2793" s="242">
        <f t="shared" si="1091"/>
        <v>0</v>
      </c>
      <c r="AJ2793" s="228">
        <f t="shared" si="1087"/>
        <v>294</v>
      </c>
      <c r="AK2793" s="218"/>
      <c r="AL2793" s="229">
        <f t="shared" si="1088"/>
        <v>0</v>
      </c>
      <c r="AM2793" s="204"/>
      <c r="AN2793" s="230">
        <v>5</v>
      </c>
      <c r="AO2793" s="231">
        <f t="shared" si="1092"/>
        <v>0</v>
      </c>
      <c r="AP2793" s="232">
        <v>0.05</v>
      </c>
      <c r="AQ2793" s="233" t="s">
        <v>41</v>
      </c>
      <c r="AR2793" s="234">
        <f t="shared" si="1093"/>
        <v>0</v>
      </c>
      <c r="AS2793" s="235"/>
      <c r="AT2793" s="236"/>
      <c r="AU2793" s="237"/>
      <c r="AV2793" s="238">
        <v>27</v>
      </c>
      <c r="AW2793" s="239">
        <f>'[1]Nastavení cen'!$H$17</f>
        <v>390</v>
      </c>
      <c r="AX2793" s="240">
        <v>28</v>
      </c>
    </row>
    <row r="2794" spans="1:50" ht="25.05" customHeight="1" x14ac:dyDescent="0.3">
      <c r="A2794" s="213"/>
      <c r="B2794" s="214"/>
      <c r="C2794" s="215"/>
      <c r="D2794" s="186"/>
      <c r="E2794" s="184"/>
      <c r="F2794" s="185"/>
      <c r="G2794" s="186"/>
      <c r="H2794" s="186"/>
      <c r="I2794" s="187"/>
      <c r="J2794" s="188"/>
      <c r="K2794" s="216"/>
      <c r="L2794" s="186"/>
      <c r="M2794" s="186"/>
      <c r="N2794" s="187"/>
      <c r="O2794" s="191"/>
      <c r="P2794" s="523" t="s">
        <v>2946</v>
      </c>
      <c r="Q2794" s="218"/>
      <c r="R2794" s="219">
        <f t="shared" si="1082"/>
        <v>0</v>
      </c>
      <c r="S2794" s="219">
        <f t="shared" si="1083"/>
        <v>7</v>
      </c>
      <c r="T2794" s="195">
        <v>84</v>
      </c>
      <c r="U2794" s="196">
        <v>1</v>
      </c>
      <c r="V2794" s="89">
        <f t="shared" si="1078"/>
        <v>0</v>
      </c>
      <c r="W2794" s="220" t="s">
        <v>474</v>
      </c>
      <c r="X2794" s="221" t="s">
        <v>2961</v>
      </c>
      <c r="Y2794" s="222" t="s">
        <v>2962</v>
      </c>
      <c r="Z2794" s="199"/>
      <c r="AA2794" s="218"/>
      <c r="AB2794" s="223">
        <v>24</v>
      </c>
      <c r="AC2794" s="224" t="s">
        <v>48</v>
      </c>
      <c r="AD2794" s="225">
        <f t="shared" si="1094"/>
        <v>111</v>
      </c>
      <c r="AE2794" s="226"/>
      <c r="AF2794" s="226">
        <f t="shared" si="1095"/>
        <v>0</v>
      </c>
      <c r="AG2794" s="241">
        <f>CEILING(AX2794+(AX2794*'[1]Nastavení cen'!$G$17),1)</f>
        <v>204</v>
      </c>
      <c r="AH2794" s="242"/>
      <c r="AI2794" s="242">
        <f t="shared" si="1091"/>
        <v>0</v>
      </c>
      <c r="AJ2794" s="228">
        <f t="shared" si="1087"/>
        <v>0</v>
      </c>
      <c r="AK2794" s="218"/>
      <c r="AL2794" s="229">
        <f t="shared" si="1088"/>
        <v>0</v>
      </c>
      <c r="AM2794" s="204"/>
      <c r="AN2794" s="230">
        <v>0.4</v>
      </c>
      <c r="AO2794" s="231">
        <f t="shared" si="1092"/>
        <v>9.6000000000000014</v>
      </c>
      <c r="AP2794" s="232">
        <v>0.05</v>
      </c>
      <c r="AQ2794" s="233" t="s">
        <v>41</v>
      </c>
      <c r="AR2794" s="234">
        <f t="shared" si="1093"/>
        <v>0.48000000000000009</v>
      </c>
      <c r="AS2794" s="235"/>
      <c r="AT2794" s="236"/>
      <c r="AU2794" s="237"/>
      <c r="AV2794" s="238">
        <v>17</v>
      </c>
      <c r="AW2794" s="239">
        <f>'[1]Nastavení cen'!$H$17</f>
        <v>390</v>
      </c>
      <c r="AX2794" s="240">
        <v>204</v>
      </c>
    </row>
    <row r="2795" spans="1:50" ht="25.05" customHeight="1" x14ac:dyDescent="0.3">
      <c r="A2795" s="213"/>
      <c r="B2795" s="214"/>
      <c r="C2795" s="215"/>
      <c r="D2795" s="186"/>
      <c r="E2795" s="184"/>
      <c r="F2795" s="185"/>
      <c r="G2795" s="186"/>
      <c r="H2795" s="186"/>
      <c r="I2795" s="187"/>
      <c r="J2795" s="188"/>
      <c r="K2795" s="216"/>
      <c r="L2795" s="186"/>
      <c r="M2795" s="186"/>
      <c r="N2795" s="187"/>
      <c r="O2795" s="191"/>
      <c r="P2795" s="523" t="s">
        <v>2946</v>
      </c>
      <c r="Q2795" s="218"/>
      <c r="R2795" s="219">
        <f t="shared" si="1082"/>
        <v>0</v>
      </c>
      <c r="S2795" s="219">
        <f t="shared" si="1083"/>
        <v>7</v>
      </c>
      <c r="T2795" s="195">
        <v>85</v>
      </c>
      <c r="U2795" s="196">
        <v>1</v>
      </c>
      <c r="V2795" s="89">
        <f t="shared" si="1078"/>
        <v>0</v>
      </c>
      <c r="W2795" s="220" t="s">
        <v>474</v>
      </c>
      <c r="X2795" s="221" t="s">
        <v>2963</v>
      </c>
      <c r="Y2795" s="222" t="s">
        <v>2964</v>
      </c>
      <c r="Z2795" s="199"/>
      <c r="AA2795" s="218"/>
      <c r="AB2795" s="223">
        <v>24</v>
      </c>
      <c r="AC2795" s="224" t="s">
        <v>146</v>
      </c>
      <c r="AD2795" s="225">
        <f t="shared" si="1094"/>
        <v>65</v>
      </c>
      <c r="AE2795" s="226"/>
      <c r="AF2795" s="226">
        <f t="shared" si="1095"/>
        <v>0</v>
      </c>
      <c r="AG2795" s="241">
        <f>CEILING(AX2795+(AX2795*'[1]Nastavení cen'!$G$17),1)</f>
        <v>84</v>
      </c>
      <c r="AH2795" s="242"/>
      <c r="AI2795" s="242">
        <f t="shared" si="1091"/>
        <v>0</v>
      </c>
      <c r="AJ2795" s="228">
        <f t="shared" si="1087"/>
        <v>0</v>
      </c>
      <c r="AK2795" s="218"/>
      <c r="AL2795" s="229">
        <f t="shared" si="1088"/>
        <v>0</v>
      </c>
      <c r="AM2795" s="204"/>
      <c r="AN2795" s="230">
        <v>0.05</v>
      </c>
      <c r="AO2795" s="231">
        <f t="shared" si="1092"/>
        <v>1.2000000000000002</v>
      </c>
      <c r="AP2795" s="232">
        <v>0.05</v>
      </c>
      <c r="AQ2795" s="233" t="s">
        <v>41</v>
      </c>
      <c r="AR2795" s="234">
        <f t="shared" si="1093"/>
        <v>6.0000000000000012E-2</v>
      </c>
      <c r="AS2795" s="235"/>
      <c r="AT2795" s="236"/>
      <c r="AU2795" s="237"/>
      <c r="AV2795" s="238">
        <v>10</v>
      </c>
      <c r="AW2795" s="239">
        <f>'[1]Nastavení cen'!$H$17</f>
        <v>390</v>
      </c>
      <c r="AX2795" s="240">
        <v>84</v>
      </c>
    </row>
    <row r="2796" spans="1:50" ht="25.05" customHeight="1" x14ac:dyDescent="0.3">
      <c r="A2796" s="213"/>
      <c r="B2796" s="214"/>
      <c r="C2796" s="215"/>
      <c r="D2796" s="186"/>
      <c r="E2796" s="184"/>
      <c r="F2796" s="185"/>
      <c r="G2796" s="186"/>
      <c r="H2796" s="186"/>
      <c r="I2796" s="187"/>
      <c r="J2796" s="188"/>
      <c r="K2796" s="216"/>
      <c r="L2796" s="186"/>
      <c r="M2796" s="186"/>
      <c r="N2796" s="187"/>
      <c r="O2796" s="191"/>
      <c r="P2796" s="523" t="s">
        <v>2946</v>
      </c>
      <c r="Q2796" s="218"/>
      <c r="R2796" s="219">
        <f t="shared" si="1082"/>
        <v>0</v>
      </c>
      <c r="S2796" s="219">
        <f t="shared" si="1083"/>
        <v>7</v>
      </c>
      <c r="T2796" s="195">
        <v>86</v>
      </c>
      <c r="U2796" s="196">
        <v>1</v>
      </c>
      <c r="V2796" s="89">
        <f t="shared" si="1078"/>
        <v>0</v>
      </c>
      <c r="W2796" s="220" t="s">
        <v>2965</v>
      </c>
      <c r="X2796" s="221" t="s">
        <v>2966</v>
      </c>
      <c r="Y2796" s="222" t="s">
        <v>1008</v>
      </c>
      <c r="Z2796" s="199"/>
      <c r="AA2796" s="218"/>
      <c r="AB2796" s="223">
        <v>24</v>
      </c>
      <c r="AC2796" s="224" t="s">
        <v>48</v>
      </c>
      <c r="AD2796" s="225">
        <f t="shared" si="1094"/>
        <v>20</v>
      </c>
      <c r="AE2796" s="226"/>
      <c r="AF2796" s="226">
        <f t="shared" si="1095"/>
        <v>0</v>
      </c>
      <c r="AG2796" s="241">
        <f>CEILING(AX2796+(AX2796*'[1]Nastavení cen'!$G$17),1)</f>
        <v>6</v>
      </c>
      <c r="AH2796" s="242"/>
      <c r="AI2796" s="242">
        <f t="shared" si="1091"/>
        <v>0</v>
      </c>
      <c r="AJ2796" s="228">
        <f t="shared" si="1087"/>
        <v>0</v>
      </c>
      <c r="AK2796" s="218"/>
      <c r="AL2796" s="229">
        <f t="shared" si="1088"/>
        <v>0</v>
      </c>
      <c r="AM2796" s="204"/>
      <c r="AN2796" s="230">
        <v>0.01</v>
      </c>
      <c r="AO2796" s="231">
        <f t="shared" si="1092"/>
        <v>0.24</v>
      </c>
      <c r="AP2796" s="232">
        <v>0.05</v>
      </c>
      <c r="AQ2796" s="233" t="s">
        <v>41</v>
      </c>
      <c r="AR2796" s="234">
        <f t="shared" si="1093"/>
        <v>1.2E-2</v>
      </c>
      <c r="AS2796" s="235"/>
      <c r="AT2796" s="236"/>
      <c r="AU2796" s="237"/>
      <c r="AV2796" s="238">
        <v>3</v>
      </c>
      <c r="AW2796" s="239">
        <f>'[1]Nastavení cen'!$H$17</f>
        <v>390</v>
      </c>
      <c r="AX2796" s="240">
        <v>6</v>
      </c>
    </row>
    <row r="2797" spans="1:50" ht="17.25" hidden="1" customHeight="1" x14ac:dyDescent="0.3">
      <c r="A2797" s="213"/>
      <c r="B2797" s="214"/>
      <c r="C2797" s="215"/>
      <c r="D2797" s="186"/>
      <c r="E2797" s="184"/>
      <c r="F2797" s="185"/>
      <c r="G2797" s="186"/>
      <c r="H2797" s="186"/>
      <c r="I2797" s="187"/>
      <c r="J2797" s="188"/>
      <c r="K2797" s="216"/>
      <c r="L2797" s="186"/>
      <c r="M2797" s="186"/>
      <c r="N2797" s="187"/>
      <c r="O2797" s="191"/>
      <c r="P2797" s="523" t="s">
        <v>2946</v>
      </c>
      <c r="Q2797" s="218"/>
      <c r="R2797" s="219">
        <f t="shared" si="1082"/>
        <v>0</v>
      </c>
      <c r="S2797" s="219">
        <f t="shared" si="1083"/>
        <v>7</v>
      </c>
      <c r="T2797" s="195"/>
      <c r="U2797" s="196">
        <v>1</v>
      </c>
      <c r="V2797" s="89">
        <f t="shared" si="1078"/>
        <v>0</v>
      </c>
      <c r="W2797" s="220" t="s">
        <v>2965</v>
      </c>
      <c r="X2797" s="221" t="s">
        <v>2966</v>
      </c>
      <c r="Y2797" s="222" t="s">
        <v>1009</v>
      </c>
      <c r="Z2797" s="199"/>
      <c r="AA2797" s="218"/>
      <c r="AB2797" s="223">
        <v>0</v>
      </c>
      <c r="AC2797" s="224" t="s">
        <v>48</v>
      </c>
      <c r="AD2797" s="225">
        <f t="shared" si="1094"/>
        <v>20</v>
      </c>
      <c r="AE2797" s="226">
        <f>CEILING(AD2797+AD2797*'[1]Nastavení cen'!$J$17,1)</f>
        <v>30</v>
      </c>
      <c r="AF2797" s="226">
        <f t="shared" si="1095"/>
        <v>0</v>
      </c>
      <c r="AG2797" s="241">
        <f>CEILING(AX2797+(AX2797*'[1]Nastavení cen'!$G$17),1)</f>
        <v>6</v>
      </c>
      <c r="AH2797" s="242">
        <f>CEILING(AG2797*'[1]Nastavení cen'!$K$17,1)+AG2797</f>
        <v>8</v>
      </c>
      <c r="AI2797" s="242">
        <f t="shared" si="1091"/>
        <v>0</v>
      </c>
      <c r="AJ2797" s="228">
        <f t="shared" si="1087"/>
        <v>38</v>
      </c>
      <c r="AK2797" s="218"/>
      <c r="AL2797" s="229">
        <f t="shared" si="1088"/>
        <v>0</v>
      </c>
      <c r="AM2797" s="204"/>
      <c r="AN2797" s="230">
        <v>0.01</v>
      </c>
      <c r="AO2797" s="231">
        <f t="shared" si="1092"/>
        <v>0</v>
      </c>
      <c r="AP2797" s="232">
        <v>0.05</v>
      </c>
      <c r="AQ2797" s="233" t="s">
        <v>41</v>
      </c>
      <c r="AR2797" s="234">
        <f t="shared" si="1093"/>
        <v>0</v>
      </c>
      <c r="AS2797" s="235"/>
      <c r="AT2797" s="236"/>
      <c r="AU2797" s="237"/>
      <c r="AV2797" s="238">
        <v>3</v>
      </c>
      <c r="AW2797" s="239">
        <f>'[1]Nastavení cen'!$H$17</f>
        <v>390</v>
      </c>
      <c r="AX2797" s="240">
        <v>6</v>
      </c>
    </row>
    <row r="2798" spans="1:50" ht="17.25" hidden="1" customHeight="1" x14ac:dyDescent="0.3">
      <c r="A2798" s="213"/>
      <c r="B2798" s="214"/>
      <c r="C2798" s="215"/>
      <c r="D2798" s="186"/>
      <c r="E2798" s="184"/>
      <c r="F2798" s="185"/>
      <c r="G2798" s="186"/>
      <c r="H2798" s="186"/>
      <c r="I2798" s="187"/>
      <c r="J2798" s="188"/>
      <c r="K2798" s="216"/>
      <c r="L2798" s="186"/>
      <c r="M2798" s="186"/>
      <c r="N2798" s="187"/>
      <c r="O2798" s="191"/>
      <c r="P2798" s="523" t="s">
        <v>2946</v>
      </c>
      <c r="Q2798" s="218"/>
      <c r="R2798" s="219">
        <f t="shared" si="1082"/>
        <v>0</v>
      </c>
      <c r="S2798" s="219">
        <f t="shared" si="1083"/>
        <v>7</v>
      </c>
      <c r="T2798" s="195"/>
      <c r="U2798" s="196">
        <v>3</v>
      </c>
      <c r="V2798" s="89">
        <f t="shared" si="1078"/>
        <v>0</v>
      </c>
      <c r="W2798" s="220" t="s">
        <v>2965</v>
      </c>
      <c r="X2798" s="221" t="s">
        <v>2967</v>
      </c>
      <c r="Y2798" s="222" t="s">
        <v>2968</v>
      </c>
      <c r="Z2798" s="199"/>
      <c r="AA2798" s="218"/>
      <c r="AB2798" s="223">
        <v>0</v>
      </c>
      <c r="AC2798" s="224" t="s">
        <v>48</v>
      </c>
      <c r="AD2798" s="225">
        <f t="shared" si="1094"/>
        <v>839</v>
      </c>
      <c r="AE2798" s="226">
        <f>CEILING(AD2798+AD2798*'[1]Nastavení cen'!$J$17,1)</f>
        <v>1225</v>
      </c>
      <c r="AF2798" s="226">
        <f t="shared" si="1095"/>
        <v>0</v>
      </c>
      <c r="AG2798" s="241">
        <f>CEILING(AX2798+(AX2798*'[1]Nastavení cen'!$G$17),1)</f>
        <v>47</v>
      </c>
      <c r="AH2798" s="242">
        <f>CEILING(AG2798*'[1]Nastavení cen'!$K$17,1)+AG2798</f>
        <v>62</v>
      </c>
      <c r="AI2798" s="242">
        <f t="shared" si="1091"/>
        <v>0</v>
      </c>
      <c r="AJ2798" s="228">
        <f t="shared" si="1087"/>
        <v>1287</v>
      </c>
      <c r="AK2798" s="218"/>
      <c r="AL2798" s="229">
        <f t="shared" si="1088"/>
        <v>0</v>
      </c>
      <c r="AM2798" s="204"/>
      <c r="AN2798" s="230">
        <v>4</v>
      </c>
      <c r="AO2798" s="231">
        <f t="shared" si="1092"/>
        <v>0</v>
      </c>
      <c r="AP2798" s="232">
        <v>0.05</v>
      </c>
      <c r="AQ2798" s="233" t="s">
        <v>41</v>
      </c>
      <c r="AR2798" s="234">
        <f t="shared" si="1093"/>
        <v>0</v>
      </c>
      <c r="AS2798" s="235"/>
      <c r="AT2798" s="236"/>
      <c r="AU2798" s="237"/>
      <c r="AV2798" s="238">
        <v>129</v>
      </c>
      <c r="AW2798" s="239">
        <f>'[1]Nastavení cen'!$H$17</f>
        <v>390</v>
      </c>
      <c r="AX2798" s="240">
        <v>47</v>
      </c>
    </row>
    <row r="2799" spans="1:50" ht="17.25" hidden="1" customHeight="1" x14ac:dyDescent="0.3">
      <c r="A2799" s="213"/>
      <c r="B2799" s="214"/>
      <c r="C2799" s="215"/>
      <c r="D2799" s="186"/>
      <c r="E2799" s="184"/>
      <c r="F2799" s="185"/>
      <c r="G2799" s="186"/>
      <c r="H2799" s="186"/>
      <c r="I2799" s="187"/>
      <c r="J2799" s="188"/>
      <c r="K2799" s="216"/>
      <c r="L2799" s="186"/>
      <c r="M2799" s="186"/>
      <c r="N2799" s="187"/>
      <c r="O2799" s="191"/>
      <c r="P2799" s="523" t="s">
        <v>2946</v>
      </c>
      <c r="Q2799" s="218"/>
      <c r="R2799" s="219">
        <f t="shared" si="1082"/>
        <v>0</v>
      </c>
      <c r="S2799" s="219">
        <f t="shared" si="1083"/>
        <v>7</v>
      </c>
      <c r="T2799" s="195"/>
      <c r="U2799" s="196">
        <v>1</v>
      </c>
      <c r="V2799" s="89">
        <f t="shared" si="1078"/>
        <v>0</v>
      </c>
      <c r="W2799" s="220" t="s">
        <v>2965</v>
      </c>
      <c r="X2799" s="221" t="s">
        <v>2969</v>
      </c>
      <c r="Y2799" s="222" t="s">
        <v>2968</v>
      </c>
      <c r="Z2799" s="199"/>
      <c r="AA2799" s="218"/>
      <c r="AB2799" s="223">
        <v>0</v>
      </c>
      <c r="AC2799" s="224" t="s">
        <v>48</v>
      </c>
      <c r="AD2799" s="225">
        <f t="shared" si="1094"/>
        <v>683</v>
      </c>
      <c r="AE2799" s="226">
        <f>CEILING(AD2799+AD2799*'[1]Nastavení cen'!$J$17,1)</f>
        <v>998</v>
      </c>
      <c r="AF2799" s="226">
        <f t="shared" si="1095"/>
        <v>0</v>
      </c>
      <c r="AG2799" s="241">
        <f>CEILING(AX2799+(AX2799*'[1]Nastavení cen'!$G$17),1)</f>
        <v>49</v>
      </c>
      <c r="AH2799" s="242">
        <f>CEILING(AG2799*'[1]Nastavení cen'!$K$17,1)+AG2799</f>
        <v>64</v>
      </c>
      <c r="AI2799" s="242">
        <f t="shared" si="1091"/>
        <v>0</v>
      </c>
      <c r="AJ2799" s="228">
        <f t="shared" si="1087"/>
        <v>1062</v>
      </c>
      <c r="AK2799" s="218"/>
      <c r="AL2799" s="229">
        <f t="shared" si="1088"/>
        <v>0</v>
      </c>
      <c r="AM2799" s="204"/>
      <c r="AN2799" s="230">
        <v>4</v>
      </c>
      <c r="AO2799" s="231">
        <f t="shared" si="1092"/>
        <v>0</v>
      </c>
      <c r="AP2799" s="232">
        <v>0.05</v>
      </c>
      <c r="AQ2799" s="233" t="s">
        <v>41</v>
      </c>
      <c r="AR2799" s="234">
        <f t="shared" si="1093"/>
        <v>0</v>
      </c>
      <c r="AS2799" s="235"/>
      <c r="AT2799" s="236"/>
      <c r="AU2799" s="237"/>
      <c r="AV2799" s="238">
        <v>105</v>
      </c>
      <c r="AW2799" s="239">
        <f>'[1]Nastavení cen'!$H$17</f>
        <v>390</v>
      </c>
      <c r="AX2799" s="240">
        <v>49</v>
      </c>
    </row>
    <row r="2800" spans="1:50" ht="25.05" customHeight="1" x14ac:dyDescent="0.3">
      <c r="A2800" s="213"/>
      <c r="B2800" s="214"/>
      <c r="C2800" s="215"/>
      <c r="D2800" s="186"/>
      <c r="E2800" s="184"/>
      <c r="F2800" s="185"/>
      <c r="G2800" s="186"/>
      <c r="H2800" s="186"/>
      <c r="I2800" s="187"/>
      <c r="J2800" s="188"/>
      <c r="K2800" s="216"/>
      <c r="L2800" s="186"/>
      <c r="M2800" s="186"/>
      <c r="N2800" s="187"/>
      <c r="O2800" s="191"/>
      <c r="P2800" s="523" t="s">
        <v>2946</v>
      </c>
      <c r="Q2800" s="218"/>
      <c r="R2800" s="219">
        <f t="shared" si="1082"/>
        <v>0</v>
      </c>
      <c r="S2800" s="219">
        <f t="shared" si="1083"/>
        <v>7</v>
      </c>
      <c r="T2800" s="195">
        <v>87</v>
      </c>
      <c r="U2800" s="196">
        <v>2</v>
      </c>
      <c r="V2800" s="89">
        <f t="shared" si="1078"/>
        <v>0</v>
      </c>
      <c r="W2800" s="220" t="s">
        <v>2965</v>
      </c>
      <c r="X2800" s="221" t="s">
        <v>2970</v>
      </c>
      <c r="Y2800" s="222" t="s">
        <v>2968</v>
      </c>
      <c r="Z2800" s="199"/>
      <c r="AA2800" s="218"/>
      <c r="AB2800" s="223">
        <v>26</v>
      </c>
      <c r="AC2800" s="224" t="s">
        <v>48</v>
      </c>
      <c r="AD2800" s="225">
        <f t="shared" si="1094"/>
        <v>709</v>
      </c>
      <c r="AE2800" s="226"/>
      <c r="AF2800" s="226">
        <f t="shared" si="1095"/>
        <v>0</v>
      </c>
      <c r="AG2800" s="241">
        <f>CEILING(AX2800+(AX2800*'[1]Nastavení cen'!$G$17),1)</f>
        <v>51</v>
      </c>
      <c r="AH2800" s="242"/>
      <c r="AI2800" s="242">
        <f t="shared" si="1091"/>
        <v>0</v>
      </c>
      <c r="AJ2800" s="228">
        <f t="shared" si="1087"/>
        <v>0</v>
      </c>
      <c r="AK2800" s="218"/>
      <c r="AL2800" s="229">
        <f t="shared" si="1088"/>
        <v>0</v>
      </c>
      <c r="AM2800" s="204"/>
      <c r="AN2800" s="230">
        <v>4</v>
      </c>
      <c r="AO2800" s="231">
        <f t="shared" si="1092"/>
        <v>104</v>
      </c>
      <c r="AP2800" s="232">
        <v>0.05</v>
      </c>
      <c r="AQ2800" s="233" t="s">
        <v>41</v>
      </c>
      <c r="AR2800" s="234">
        <f t="shared" si="1093"/>
        <v>5.2</v>
      </c>
      <c r="AS2800" s="235"/>
      <c r="AT2800" s="236"/>
      <c r="AU2800" s="237"/>
      <c r="AV2800" s="238">
        <v>109</v>
      </c>
      <c r="AW2800" s="239">
        <f>'[1]Nastavení cen'!$H$17</f>
        <v>390</v>
      </c>
      <c r="AX2800" s="240">
        <v>51</v>
      </c>
    </row>
    <row r="2801" spans="1:50" ht="17.25" hidden="1" customHeight="1" x14ac:dyDescent="0.3">
      <c r="A2801" s="213"/>
      <c r="B2801" s="214"/>
      <c r="C2801" s="215"/>
      <c r="D2801" s="186"/>
      <c r="E2801" s="184"/>
      <c r="F2801" s="185"/>
      <c r="G2801" s="186"/>
      <c r="H2801" s="186"/>
      <c r="I2801" s="187"/>
      <c r="J2801" s="188"/>
      <c r="K2801" s="216"/>
      <c r="L2801" s="186"/>
      <c r="M2801" s="186"/>
      <c r="N2801" s="187"/>
      <c r="O2801" s="191"/>
      <c r="P2801" s="523" t="s">
        <v>2946</v>
      </c>
      <c r="Q2801" s="218"/>
      <c r="R2801" s="219">
        <f t="shared" si="1082"/>
        <v>0</v>
      </c>
      <c r="S2801" s="219">
        <f t="shared" si="1083"/>
        <v>7</v>
      </c>
      <c r="T2801" s="195"/>
      <c r="U2801" s="196">
        <v>2</v>
      </c>
      <c r="V2801" s="89">
        <f t="shared" si="1078"/>
        <v>0</v>
      </c>
      <c r="W2801" s="220" t="s">
        <v>2965</v>
      </c>
      <c r="X2801" s="221" t="s">
        <v>2971</v>
      </c>
      <c r="Y2801" s="222" t="s">
        <v>2968</v>
      </c>
      <c r="Z2801" s="199"/>
      <c r="AA2801" s="218"/>
      <c r="AB2801" s="223">
        <v>0</v>
      </c>
      <c r="AC2801" s="224" t="s">
        <v>48</v>
      </c>
      <c r="AD2801" s="225">
        <f t="shared" si="1094"/>
        <v>722</v>
      </c>
      <c r="AE2801" s="226">
        <f>CEILING(AD2801+AD2801*'[1]Nastavení cen'!$J$17,1)</f>
        <v>1055</v>
      </c>
      <c r="AF2801" s="226">
        <f t="shared" si="1095"/>
        <v>0</v>
      </c>
      <c r="AG2801" s="241">
        <f>CEILING(AX2801+(AX2801*'[1]Nastavení cen'!$G$17),1)</f>
        <v>51</v>
      </c>
      <c r="AH2801" s="242">
        <f>CEILING(AG2801*'[1]Nastavení cen'!$K$17,1)+AG2801</f>
        <v>67</v>
      </c>
      <c r="AI2801" s="242">
        <f t="shared" si="1091"/>
        <v>0</v>
      </c>
      <c r="AJ2801" s="228">
        <f t="shared" si="1087"/>
        <v>1122</v>
      </c>
      <c r="AK2801" s="218"/>
      <c r="AL2801" s="229">
        <f t="shared" si="1088"/>
        <v>0</v>
      </c>
      <c r="AM2801" s="204"/>
      <c r="AN2801" s="230">
        <v>4</v>
      </c>
      <c r="AO2801" s="231">
        <f t="shared" si="1092"/>
        <v>0</v>
      </c>
      <c r="AP2801" s="232">
        <v>0.05</v>
      </c>
      <c r="AQ2801" s="233" t="s">
        <v>41</v>
      </c>
      <c r="AR2801" s="234">
        <f t="shared" si="1093"/>
        <v>0</v>
      </c>
      <c r="AS2801" s="235"/>
      <c r="AT2801" s="236"/>
      <c r="AU2801" s="237"/>
      <c r="AV2801" s="238">
        <v>111</v>
      </c>
      <c r="AW2801" s="239">
        <f>'[1]Nastavení cen'!$H$17</f>
        <v>390</v>
      </c>
      <c r="AX2801" s="240">
        <v>51</v>
      </c>
    </row>
    <row r="2802" spans="1:50" ht="17.25" hidden="1" customHeight="1" x14ac:dyDescent="0.3">
      <c r="A2802" s="213"/>
      <c r="B2802" s="214"/>
      <c r="C2802" s="215"/>
      <c r="D2802" s="186"/>
      <c r="E2802" s="184"/>
      <c r="F2802" s="185"/>
      <c r="G2802" s="186"/>
      <c r="H2802" s="186"/>
      <c r="I2802" s="187"/>
      <c r="J2802" s="188"/>
      <c r="K2802" s="216"/>
      <c r="L2802" s="186"/>
      <c r="M2802" s="186"/>
      <c r="N2802" s="187"/>
      <c r="O2802" s="191"/>
      <c r="P2802" s="523" t="s">
        <v>2946</v>
      </c>
      <c r="Q2802" s="218"/>
      <c r="R2802" s="219">
        <f t="shared" si="1082"/>
        <v>0</v>
      </c>
      <c r="S2802" s="219">
        <f t="shared" si="1083"/>
        <v>7</v>
      </c>
      <c r="T2802" s="195"/>
      <c r="U2802" s="196">
        <v>2</v>
      </c>
      <c r="V2802" s="89">
        <f t="shared" si="1078"/>
        <v>0</v>
      </c>
      <c r="W2802" s="220" t="s">
        <v>2965</v>
      </c>
      <c r="X2802" s="221" t="s">
        <v>2972</v>
      </c>
      <c r="Y2802" s="222" t="s">
        <v>2968</v>
      </c>
      <c r="Z2802" s="199"/>
      <c r="AA2802" s="218"/>
      <c r="AB2802" s="223">
        <v>0</v>
      </c>
      <c r="AC2802" s="224" t="s">
        <v>48</v>
      </c>
      <c r="AD2802" s="225">
        <f t="shared" si="1094"/>
        <v>741</v>
      </c>
      <c r="AE2802" s="226">
        <f>CEILING(AD2802+AD2802*'[1]Nastavení cen'!$J$17,1)</f>
        <v>1082</v>
      </c>
      <c r="AF2802" s="226">
        <f t="shared" si="1095"/>
        <v>0</v>
      </c>
      <c r="AG2802" s="241">
        <f>CEILING(AX2802+(AX2802*'[1]Nastavení cen'!$G$17),1)</f>
        <v>51</v>
      </c>
      <c r="AH2802" s="242">
        <f>CEILING(AG2802*'[1]Nastavení cen'!$K$17,1)+AG2802</f>
        <v>67</v>
      </c>
      <c r="AI2802" s="242">
        <f t="shared" si="1091"/>
        <v>0</v>
      </c>
      <c r="AJ2802" s="228">
        <f t="shared" si="1087"/>
        <v>1149</v>
      </c>
      <c r="AK2802" s="218"/>
      <c r="AL2802" s="229">
        <f t="shared" si="1088"/>
        <v>0</v>
      </c>
      <c r="AM2802" s="204"/>
      <c r="AN2802" s="230">
        <v>4</v>
      </c>
      <c r="AO2802" s="231">
        <f t="shared" si="1092"/>
        <v>0</v>
      </c>
      <c r="AP2802" s="232">
        <v>0.05</v>
      </c>
      <c r="AQ2802" s="233" t="s">
        <v>41</v>
      </c>
      <c r="AR2802" s="234">
        <f t="shared" si="1093"/>
        <v>0</v>
      </c>
      <c r="AS2802" s="235"/>
      <c r="AT2802" s="236"/>
      <c r="AU2802" s="237"/>
      <c r="AV2802" s="238">
        <v>114</v>
      </c>
      <c r="AW2802" s="239">
        <f>'[1]Nastavení cen'!$H$17</f>
        <v>390</v>
      </c>
      <c r="AX2802" s="240">
        <v>51</v>
      </c>
    </row>
    <row r="2803" spans="1:50" ht="17.25" hidden="1" customHeight="1" x14ac:dyDescent="0.3">
      <c r="A2803" s="213"/>
      <c r="B2803" s="214"/>
      <c r="C2803" s="215"/>
      <c r="D2803" s="186"/>
      <c r="E2803" s="184"/>
      <c r="F2803" s="185"/>
      <c r="G2803" s="186"/>
      <c r="H2803" s="186"/>
      <c r="I2803" s="187"/>
      <c r="J2803" s="188"/>
      <c r="K2803" s="216"/>
      <c r="L2803" s="186"/>
      <c r="M2803" s="186"/>
      <c r="N2803" s="187"/>
      <c r="O2803" s="191"/>
      <c r="P2803" s="523" t="s">
        <v>2946</v>
      </c>
      <c r="Q2803" s="218"/>
      <c r="R2803" s="219">
        <f t="shared" si="1082"/>
        <v>0</v>
      </c>
      <c r="S2803" s="219">
        <f t="shared" si="1083"/>
        <v>7</v>
      </c>
      <c r="T2803" s="195"/>
      <c r="U2803" s="196">
        <v>2</v>
      </c>
      <c r="V2803" s="89">
        <f t="shared" si="1078"/>
        <v>0</v>
      </c>
      <c r="W2803" s="220" t="s">
        <v>2965</v>
      </c>
      <c r="X2803" s="221" t="s">
        <v>2973</v>
      </c>
      <c r="Y2803" s="222" t="s">
        <v>2968</v>
      </c>
      <c r="Z2803" s="199"/>
      <c r="AA2803" s="218"/>
      <c r="AB2803" s="223">
        <v>0</v>
      </c>
      <c r="AC2803" s="224" t="s">
        <v>48</v>
      </c>
      <c r="AD2803" s="225">
        <f t="shared" si="1094"/>
        <v>754</v>
      </c>
      <c r="AE2803" s="226">
        <f>CEILING(AD2803+AD2803*'[1]Nastavení cen'!$J$17,1)</f>
        <v>1101</v>
      </c>
      <c r="AF2803" s="226">
        <f t="shared" si="1095"/>
        <v>0</v>
      </c>
      <c r="AG2803" s="241">
        <f>CEILING(AX2803+(AX2803*'[1]Nastavení cen'!$G$17),1)</f>
        <v>53</v>
      </c>
      <c r="AH2803" s="242">
        <f>CEILING(AG2803*'[1]Nastavení cen'!$K$17,1)+AG2803</f>
        <v>69</v>
      </c>
      <c r="AI2803" s="242">
        <f t="shared" si="1091"/>
        <v>0</v>
      </c>
      <c r="AJ2803" s="228">
        <f t="shared" si="1087"/>
        <v>1170</v>
      </c>
      <c r="AK2803" s="218"/>
      <c r="AL2803" s="229">
        <f t="shared" si="1088"/>
        <v>0</v>
      </c>
      <c r="AM2803" s="204"/>
      <c r="AN2803" s="230">
        <v>4</v>
      </c>
      <c r="AO2803" s="231">
        <f t="shared" si="1092"/>
        <v>0</v>
      </c>
      <c r="AP2803" s="232">
        <v>0.05</v>
      </c>
      <c r="AQ2803" s="233" t="s">
        <v>41</v>
      </c>
      <c r="AR2803" s="234">
        <f t="shared" si="1093"/>
        <v>0</v>
      </c>
      <c r="AS2803" s="235"/>
      <c r="AT2803" s="236"/>
      <c r="AU2803" s="237"/>
      <c r="AV2803" s="238">
        <v>116</v>
      </c>
      <c r="AW2803" s="239">
        <f>'[1]Nastavení cen'!$H$17</f>
        <v>390</v>
      </c>
      <c r="AX2803" s="240">
        <v>53</v>
      </c>
    </row>
    <row r="2804" spans="1:50" ht="17.25" hidden="1" customHeight="1" x14ac:dyDescent="0.3">
      <c r="A2804" s="213"/>
      <c r="B2804" s="214"/>
      <c r="C2804" s="215"/>
      <c r="D2804" s="186"/>
      <c r="E2804" s="184"/>
      <c r="F2804" s="185"/>
      <c r="G2804" s="186"/>
      <c r="H2804" s="186"/>
      <c r="I2804" s="187"/>
      <c r="J2804" s="188"/>
      <c r="K2804" s="216"/>
      <c r="L2804" s="186"/>
      <c r="M2804" s="186"/>
      <c r="N2804" s="187"/>
      <c r="O2804" s="191"/>
      <c r="P2804" s="523" t="s">
        <v>2946</v>
      </c>
      <c r="Q2804" s="218"/>
      <c r="R2804" s="219">
        <f t="shared" si="1082"/>
        <v>0</v>
      </c>
      <c r="S2804" s="219">
        <f t="shared" si="1083"/>
        <v>7</v>
      </c>
      <c r="T2804" s="195"/>
      <c r="U2804" s="196">
        <v>2</v>
      </c>
      <c r="V2804" s="89">
        <f t="shared" si="1078"/>
        <v>0</v>
      </c>
      <c r="W2804" s="220" t="s">
        <v>2965</v>
      </c>
      <c r="X2804" s="221" t="s">
        <v>2974</v>
      </c>
      <c r="Y2804" s="222" t="s">
        <v>2968</v>
      </c>
      <c r="Z2804" s="199"/>
      <c r="AA2804" s="218"/>
      <c r="AB2804" s="223">
        <v>0</v>
      </c>
      <c r="AC2804" s="224" t="s">
        <v>48</v>
      </c>
      <c r="AD2804" s="225">
        <f t="shared" si="1094"/>
        <v>767</v>
      </c>
      <c r="AE2804" s="226">
        <f>CEILING(AD2804+AD2804*'[1]Nastavení cen'!$J$17,1)</f>
        <v>1120</v>
      </c>
      <c r="AF2804" s="226">
        <f t="shared" si="1095"/>
        <v>0</v>
      </c>
      <c r="AG2804" s="241">
        <f>CEILING(AX2804+(AX2804*'[1]Nastavení cen'!$G$17),1)</f>
        <v>53</v>
      </c>
      <c r="AH2804" s="242">
        <f>CEILING(AG2804*'[1]Nastavení cen'!$K$17,1)+AG2804</f>
        <v>69</v>
      </c>
      <c r="AI2804" s="242">
        <f t="shared" si="1091"/>
        <v>0</v>
      </c>
      <c r="AJ2804" s="228">
        <f t="shared" si="1087"/>
        <v>1189</v>
      </c>
      <c r="AK2804" s="218"/>
      <c r="AL2804" s="229">
        <f t="shared" si="1088"/>
        <v>0</v>
      </c>
      <c r="AM2804" s="204"/>
      <c r="AN2804" s="230">
        <v>4</v>
      </c>
      <c r="AO2804" s="231">
        <f t="shared" si="1092"/>
        <v>0</v>
      </c>
      <c r="AP2804" s="232">
        <v>0.05</v>
      </c>
      <c r="AQ2804" s="233" t="s">
        <v>41</v>
      </c>
      <c r="AR2804" s="234">
        <f t="shared" si="1093"/>
        <v>0</v>
      </c>
      <c r="AS2804" s="235"/>
      <c r="AT2804" s="236"/>
      <c r="AU2804" s="237"/>
      <c r="AV2804" s="238">
        <v>118</v>
      </c>
      <c r="AW2804" s="239">
        <f>'[1]Nastavení cen'!$H$17</f>
        <v>390</v>
      </c>
      <c r="AX2804" s="240">
        <v>53</v>
      </c>
    </row>
    <row r="2805" spans="1:50" ht="17.25" hidden="1" customHeight="1" x14ac:dyDescent="0.3">
      <c r="A2805" s="213"/>
      <c r="B2805" s="214"/>
      <c r="C2805" s="215"/>
      <c r="D2805" s="186"/>
      <c r="E2805" s="184"/>
      <c r="F2805" s="185"/>
      <c r="G2805" s="186"/>
      <c r="H2805" s="186"/>
      <c r="I2805" s="187"/>
      <c r="J2805" s="188"/>
      <c r="K2805" s="216"/>
      <c r="L2805" s="186"/>
      <c r="M2805" s="186"/>
      <c r="N2805" s="187"/>
      <c r="O2805" s="191"/>
      <c r="P2805" s="523" t="s">
        <v>2946</v>
      </c>
      <c r="Q2805" s="218"/>
      <c r="R2805" s="219">
        <f t="shared" si="1082"/>
        <v>0</v>
      </c>
      <c r="S2805" s="219">
        <f t="shared" si="1083"/>
        <v>7</v>
      </c>
      <c r="T2805" s="195"/>
      <c r="U2805" s="196">
        <v>2</v>
      </c>
      <c r="V2805" s="89">
        <f t="shared" si="1078"/>
        <v>0</v>
      </c>
      <c r="W2805" s="220" t="s">
        <v>2965</v>
      </c>
      <c r="X2805" s="221" t="s">
        <v>2975</v>
      </c>
      <c r="Y2805" s="222" t="s">
        <v>2968</v>
      </c>
      <c r="Z2805" s="199"/>
      <c r="AA2805" s="218"/>
      <c r="AB2805" s="223">
        <v>0</v>
      </c>
      <c r="AC2805" s="224" t="s">
        <v>48</v>
      </c>
      <c r="AD2805" s="225">
        <f t="shared" si="1094"/>
        <v>793</v>
      </c>
      <c r="AE2805" s="226">
        <f>CEILING(AD2805+AD2805*'[1]Nastavení cen'!$J$17,1)</f>
        <v>1158</v>
      </c>
      <c r="AF2805" s="226">
        <f t="shared" si="1095"/>
        <v>0</v>
      </c>
      <c r="AG2805" s="241">
        <f>CEILING(AX2805+(AX2805*'[1]Nastavení cen'!$G$17),1)</f>
        <v>55</v>
      </c>
      <c r="AH2805" s="242">
        <f>CEILING(AG2805*'[1]Nastavení cen'!$K$17,1)+AG2805</f>
        <v>72</v>
      </c>
      <c r="AI2805" s="242">
        <f t="shared" si="1091"/>
        <v>0</v>
      </c>
      <c r="AJ2805" s="228">
        <f t="shared" si="1087"/>
        <v>1230</v>
      </c>
      <c r="AK2805" s="218"/>
      <c r="AL2805" s="229">
        <f t="shared" si="1088"/>
        <v>0</v>
      </c>
      <c r="AM2805" s="204"/>
      <c r="AN2805" s="230">
        <v>4</v>
      </c>
      <c r="AO2805" s="231">
        <f t="shared" si="1092"/>
        <v>0</v>
      </c>
      <c r="AP2805" s="232">
        <v>0.05</v>
      </c>
      <c r="AQ2805" s="233" t="s">
        <v>41</v>
      </c>
      <c r="AR2805" s="234">
        <f t="shared" si="1093"/>
        <v>0</v>
      </c>
      <c r="AS2805" s="235"/>
      <c r="AT2805" s="236"/>
      <c r="AU2805" s="237"/>
      <c r="AV2805" s="238">
        <v>122</v>
      </c>
      <c r="AW2805" s="239">
        <f>'[1]Nastavení cen'!$H$17</f>
        <v>390</v>
      </c>
      <c r="AX2805" s="240">
        <v>55</v>
      </c>
    </row>
    <row r="2806" spans="1:50" ht="17.25" hidden="1" customHeight="1" x14ac:dyDescent="0.3">
      <c r="A2806" s="213"/>
      <c r="B2806" s="214"/>
      <c r="C2806" s="215"/>
      <c r="D2806" s="186"/>
      <c r="E2806" s="184"/>
      <c r="F2806" s="185"/>
      <c r="G2806" s="186"/>
      <c r="H2806" s="186"/>
      <c r="I2806" s="187"/>
      <c r="J2806" s="188"/>
      <c r="K2806" s="216"/>
      <c r="L2806" s="186"/>
      <c r="M2806" s="186"/>
      <c r="N2806" s="187"/>
      <c r="O2806" s="191"/>
      <c r="P2806" s="523" t="s">
        <v>2946</v>
      </c>
      <c r="Q2806" s="218"/>
      <c r="R2806" s="219">
        <f t="shared" si="1082"/>
        <v>0</v>
      </c>
      <c r="S2806" s="219">
        <f t="shared" si="1083"/>
        <v>7</v>
      </c>
      <c r="T2806" s="195"/>
      <c r="U2806" s="196">
        <v>2</v>
      </c>
      <c r="V2806" s="89">
        <f t="shared" si="1078"/>
        <v>0</v>
      </c>
      <c r="W2806" s="220" t="s">
        <v>2965</v>
      </c>
      <c r="X2806" s="221" t="s">
        <v>2976</v>
      </c>
      <c r="Y2806" s="222" t="s">
        <v>2968</v>
      </c>
      <c r="Z2806" s="199"/>
      <c r="AA2806" s="218"/>
      <c r="AB2806" s="223">
        <v>0</v>
      </c>
      <c r="AC2806" s="224" t="s">
        <v>48</v>
      </c>
      <c r="AD2806" s="225">
        <f t="shared" si="1094"/>
        <v>839</v>
      </c>
      <c r="AE2806" s="226">
        <f>CEILING(AD2806+AD2806*'[1]Nastavení cen'!$J$17,1)</f>
        <v>1225</v>
      </c>
      <c r="AF2806" s="226">
        <f t="shared" si="1095"/>
        <v>0</v>
      </c>
      <c r="AG2806" s="241">
        <f>CEILING(AX2806+(AX2806*'[1]Nastavení cen'!$G$17),1)</f>
        <v>55</v>
      </c>
      <c r="AH2806" s="242">
        <f>CEILING(AG2806*'[1]Nastavení cen'!$K$17,1)+AG2806</f>
        <v>72</v>
      </c>
      <c r="AI2806" s="242">
        <f t="shared" si="1091"/>
        <v>0</v>
      </c>
      <c r="AJ2806" s="228">
        <f t="shared" si="1087"/>
        <v>1297</v>
      </c>
      <c r="AK2806" s="218"/>
      <c r="AL2806" s="229">
        <f t="shared" si="1088"/>
        <v>0</v>
      </c>
      <c r="AM2806" s="204"/>
      <c r="AN2806" s="230">
        <v>4</v>
      </c>
      <c r="AO2806" s="231">
        <f t="shared" si="1092"/>
        <v>0</v>
      </c>
      <c r="AP2806" s="232">
        <v>0.05</v>
      </c>
      <c r="AQ2806" s="233" t="s">
        <v>41</v>
      </c>
      <c r="AR2806" s="234">
        <f t="shared" si="1093"/>
        <v>0</v>
      </c>
      <c r="AS2806" s="235"/>
      <c r="AT2806" s="236"/>
      <c r="AU2806" s="237"/>
      <c r="AV2806" s="238">
        <v>129</v>
      </c>
      <c r="AW2806" s="239">
        <f>'[1]Nastavení cen'!$H$17</f>
        <v>390</v>
      </c>
      <c r="AX2806" s="240">
        <v>55</v>
      </c>
    </row>
    <row r="2807" spans="1:50" ht="17.25" hidden="1" customHeight="1" x14ac:dyDescent="0.3">
      <c r="A2807" s="213"/>
      <c r="B2807" s="214"/>
      <c r="C2807" s="215"/>
      <c r="D2807" s="186"/>
      <c r="E2807" s="184"/>
      <c r="F2807" s="185"/>
      <c r="G2807" s="186"/>
      <c r="H2807" s="186"/>
      <c r="I2807" s="187"/>
      <c r="J2807" s="188"/>
      <c r="K2807" s="216"/>
      <c r="L2807" s="186"/>
      <c r="M2807" s="186"/>
      <c r="N2807" s="187"/>
      <c r="O2807" s="191"/>
      <c r="P2807" s="523" t="s">
        <v>2946</v>
      </c>
      <c r="Q2807" s="218"/>
      <c r="R2807" s="219">
        <f t="shared" si="1082"/>
        <v>0</v>
      </c>
      <c r="S2807" s="219">
        <f t="shared" si="1083"/>
        <v>7</v>
      </c>
      <c r="T2807" s="195"/>
      <c r="U2807" s="196">
        <v>2</v>
      </c>
      <c r="V2807" s="89">
        <f t="shared" si="1078"/>
        <v>0</v>
      </c>
      <c r="W2807" s="220" t="s">
        <v>2965</v>
      </c>
      <c r="X2807" s="221" t="s">
        <v>2977</v>
      </c>
      <c r="Y2807" s="222" t="s">
        <v>2968</v>
      </c>
      <c r="Z2807" s="199"/>
      <c r="AA2807" s="218"/>
      <c r="AB2807" s="223">
        <v>0</v>
      </c>
      <c r="AC2807" s="224" t="s">
        <v>48</v>
      </c>
      <c r="AD2807" s="225">
        <f t="shared" si="1094"/>
        <v>852</v>
      </c>
      <c r="AE2807" s="226">
        <f>CEILING(AD2807+AD2807*'[1]Nastavení cen'!$J$17,1)</f>
        <v>1244</v>
      </c>
      <c r="AF2807" s="226">
        <f t="shared" si="1095"/>
        <v>0</v>
      </c>
      <c r="AG2807" s="241">
        <f>CEILING(AX2807+(AX2807*'[1]Nastavení cen'!$G$17),1)</f>
        <v>55</v>
      </c>
      <c r="AH2807" s="242">
        <f>CEILING(AG2807*'[1]Nastavení cen'!$K$17,1)+AG2807</f>
        <v>72</v>
      </c>
      <c r="AI2807" s="242">
        <f t="shared" si="1091"/>
        <v>0</v>
      </c>
      <c r="AJ2807" s="228">
        <f t="shared" si="1087"/>
        <v>1316</v>
      </c>
      <c r="AK2807" s="218"/>
      <c r="AL2807" s="229">
        <f t="shared" si="1088"/>
        <v>0</v>
      </c>
      <c r="AM2807" s="204"/>
      <c r="AN2807" s="230">
        <v>4</v>
      </c>
      <c r="AO2807" s="231">
        <f t="shared" si="1092"/>
        <v>0</v>
      </c>
      <c r="AP2807" s="232">
        <v>0.05</v>
      </c>
      <c r="AQ2807" s="233" t="s">
        <v>41</v>
      </c>
      <c r="AR2807" s="234">
        <f t="shared" si="1093"/>
        <v>0</v>
      </c>
      <c r="AS2807" s="235"/>
      <c r="AT2807" s="236"/>
      <c r="AU2807" s="237"/>
      <c r="AV2807" s="238">
        <v>131</v>
      </c>
      <c r="AW2807" s="239">
        <f>'[1]Nastavení cen'!$H$17</f>
        <v>390</v>
      </c>
      <c r="AX2807" s="240">
        <v>55</v>
      </c>
    </row>
    <row r="2808" spans="1:50" ht="17.25" hidden="1" customHeight="1" x14ac:dyDescent="0.3">
      <c r="A2808" s="213"/>
      <c r="B2808" s="214"/>
      <c r="C2808" s="215"/>
      <c r="D2808" s="186"/>
      <c r="E2808" s="184"/>
      <c r="F2808" s="185"/>
      <c r="G2808" s="186"/>
      <c r="H2808" s="186"/>
      <c r="I2808" s="187"/>
      <c r="J2808" s="188"/>
      <c r="K2808" s="216"/>
      <c r="L2808" s="186"/>
      <c r="M2808" s="186"/>
      <c r="N2808" s="187"/>
      <c r="O2808" s="191"/>
      <c r="P2808" s="523" t="s">
        <v>2946</v>
      </c>
      <c r="Q2808" s="218"/>
      <c r="R2808" s="219">
        <f t="shared" si="1082"/>
        <v>0</v>
      </c>
      <c r="S2808" s="219">
        <f t="shared" si="1083"/>
        <v>7</v>
      </c>
      <c r="T2808" s="195"/>
      <c r="U2808" s="196">
        <v>2</v>
      </c>
      <c r="V2808" s="89">
        <f t="shared" si="1078"/>
        <v>0</v>
      </c>
      <c r="W2808" s="220" t="s">
        <v>2965</v>
      </c>
      <c r="X2808" s="221" t="s">
        <v>2978</v>
      </c>
      <c r="Y2808" s="222" t="s">
        <v>2968</v>
      </c>
      <c r="Z2808" s="199"/>
      <c r="AA2808" s="218"/>
      <c r="AB2808" s="223">
        <v>0</v>
      </c>
      <c r="AC2808" s="224" t="s">
        <v>48</v>
      </c>
      <c r="AD2808" s="225">
        <f t="shared" si="1094"/>
        <v>949</v>
      </c>
      <c r="AE2808" s="226">
        <f>CEILING(AD2808+AD2808*'[1]Nastavení cen'!$J$17,1)</f>
        <v>1386</v>
      </c>
      <c r="AF2808" s="226">
        <f t="shared" si="1095"/>
        <v>0</v>
      </c>
      <c r="AG2808" s="241">
        <f>CEILING(AX2808+(AX2808*'[1]Nastavení cen'!$G$17),1)</f>
        <v>60</v>
      </c>
      <c r="AH2808" s="242">
        <f>CEILING(AG2808*'[1]Nastavení cen'!$K$17,1)+AG2808</f>
        <v>78</v>
      </c>
      <c r="AI2808" s="242">
        <f t="shared" si="1091"/>
        <v>0</v>
      </c>
      <c r="AJ2808" s="228">
        <f t="shared" si="1087"/>
        <v>1464</v>
      </c>
      <c r="AK2808" s="218"/>
      <c r="AL2808" s="229">
        <f t="shared" si="1088"/>
        <v>0</v>
      </c>
      <c r="AM2808" s="204"/>
      <c r="AN2808" s="230">
        <v>4</v>
      </c>
      <c r="AO2808" s="231">
        <f t="shared" si="1092"/>
        <v>0</v>
      </c>
      <c r="AP2808" s="232">
        <v>0.05</v>
      </c>
      <c r="AQ2808" s="233" t="s">
        <v>41</v>
      </c>
      <c r="AR2808" s="234">
        <f t="shared" si="1093"/>
        <v>0</v>
      </c>
      <c r="AS2808" s="235"/>
      <c r="AT2808" s="236"/>
      <c r="AU2808" s="237"/>
      <c r="AV2808" s="238">
        <v>146</v>
      </c>
      <c r="AW2808" s="239">
        <f>'[1]Nastavení cen'!$H$17</f>
        <v>390</v>
      </c>
      <c r="AX2808" s="240">
        <v>60</v>
      </c>
    </row>
    <row r="2809" spans="1:50" ht="17.25" hidden="1" customHeight="1" x14ac:dyDescent="0.3">
      <c r="A2809" s="213"/>
      <c r="B2809" s="214"/>
      <c r="C2809" s="215"/>
      <c r="D2809" s="186"/>
      <c r="E2809" s="184"/>
      <c r="F2809" s="185"/>
      <c r="G2809" s="186"/>
      <c r="H2809" s="186"/>
      <c r="I2809" s="187"/>
      <c r="J2809" s="188"/>
      <c r="K2809" s="216"/>
      <c r="L2809" s="186"/>
      <c r="M2809" s="186"/>
      <c r="N2809" s="187"/>
      <c r="O2809" s="191"/>
      <c r="P2809" s="523" t="s">
        <v>2946</v>
      </c>
      <c r="Q2809" s="218"/>
      <c r="R2809" s="219">
        <f t="shared" si="1082"/>
        <v>0</v>
      </c>
      <c r="S2809" s="219">
        <f t="shared" si="1083"/>
        <v>7</v>
      </c>
      <c r="T2809" s="195"/>
      <c r="U2809" s="196">
        <v>2</v>
      </c>
      <c r="V2809" s="89">
        <f t="shared" si="1078"/>
        <v>0</v>
      </c>
      <c r="W2809" s="220" t="s">
        <v>2965</v>
      </c>
      <c r="X2809" s="221" t="s">
        <v>2979</v>
      </c>
      <c r="Y2809" s="222" t="s">
        <v>2968</v>
      </c>
      <c r="Z2809" s="199"/>
      <c r="AA2809" s="218"/>
      <c r="AB2809" s="223">
        <v>0</v>
      </c>
      <c r="AC2809" s="224" t="s">
        <v>48</v>
      </c>
      <c r="AD2809" s="225">
        <f t="shared" si="1094"/>
        <v>949</v>
      </c>
      <c r="AE2809" s="226">
        <f>CEILING(AD2809+AD2809*'[1]Nastavení cen'!$J$17,1)</f>
        <v>1386</v>
      </c>
      <c r="AF2809" s="226">
        <f t="shared" si="1095"/>
        <v>0</v>
      </c>
      <c r="AG2809" s="241">
        <f>CEILING(AX2809+(AX2809*'[1]Nastavení cen'!$G$17),1)</f>
        <v>60</v>
      </c>
      <c r="AH2809" s="242">
        <f>CEILING(AG2809*'[1]Nastavení cen'!$K$17,1)+AG2809</f>
        <v>78</v>
      </c>
      <c r="AI2809" s="242">
        <f t="shared" si="1091"/>
        <v>0</v>
      </c>
      <c r="AJ2809" s="228">
        <f t="shared" si="1087"/>
        <v>1464</v>
      </c>
      <c r="AK2809" s="218"/>
      <c r="AL2809" s="229">
        <f t="shared" si="1088"/>
        <v>0</v>
      </c>
      <c r="AM2809" s="204"/>
      <c r="AN2809" s="230">
        <v>4</v>
      </c>
      <c r="AO2809" s="231">
        <f t="shared" si="1092"/>
        <v>0</v>
      </c>
      <c r="AP2809" s="232">
        <v>0.05</v>
      </c>
      <c r="AQ2809" s="233" t="s">
        <v>41</v>
      </c>
      <c r="AR2809" s="234">
        <f t="shared" si="1093"/>
        <v>0</v>
      </c>
      <c r="AS2809" s="235"/>
      <c r="AT2809" s="236"/>
      <c r="AU2809" s="237"/>
      <c r="AV2809" s="238">
        <v>146</v>
      </c>
      <c r="AW2809" s="239">
        <f>'[1]Nastavení cen'!$H$17</f>
        <v>390</v>
      </c>
      <c r="AX2809" s="240">
        <v>60</v>
      </c>
    </row>
    <row r="2810" spans="1:50" ht="17.25" hidden="1" customHeight="1" x14ac:dyDescent="0.3">
      <c r="A2810" s="213"/>
      <c r="B2810" s="214"/>
      <c r="C2810" s="215"/>
      <c r="D2810" s="186"/>
      <c r="E2810" s="184"/>
      <c r="F2810" s="185"/>
      <c r="G2810" s="186"/>
      <c r="H2810" s="186"/>
      <c r="I2810" s="187"/>
      <c r="J2810" s="188"/>
      <c r="K2810" s="216"/>
      <c r="L2810" s="186"/>
      <c r="M2810" s="186"/>
      <c r="N2810" s="187"/>
      <c r="O2810" s="191"/>
      <c r="P2810" s="523" t="s">
        <v>2946</v>
      </c>
      <c r="Q2810" s="218"/>
      <c r="R2810" s="219">
        <f t="shared" si="1082"/>
        <v>0</v>
      </c>
      <c r="S2810" s="219">
        <f t="shared" si="1083"/>
        <v>7</v>
      </c>
      <c r="T2810" s="195"/>
      <c r="U2810" s="196">
        <v>2</v>
      </c>
      <c r="V2810" s="89">
        <f t="shared" si="1078"/>
        <v>0</v>
      </c>
      <c r="W2810" s="220" t="s">
        <v>2965</v>
      </c>
      <c r="X2810" s="221" t="s">
        <v>2980</v>
      </c>
      <c r="Y2810" s="222" t="s">
        <v>2968</v>
      </c>
      <c r="Z2810" s="199"/>
      <c r="AA2810" s="218"/>
      <c r="AB2810" s="223">
        <v>0</v>
      </c>
      <c r="AC2810" s="224" t="s">
        <v>48</v>
      </c>
      <c r="AD2810" s="225">
        <f t="shared" si="1094"/>
        <v>1183</v>
      </c>
      <c r="AE2810" s="226">
        <f>CEILING(AD2810+AD2810*'[1]Nastavení cen'!$J$17,1)</f>
        <v>1728</v>
      </c>
      <c r="AF2810" s="226">
        <f t="shared" si="1095"/>
        <v>0</v>
      </c>
      <c r="AG2810" s="241">
        <f>CEILING(AX2810+(AX2810*'[1]Nastavení cen'!$G$17),1)</f>
        <v>51</v>
      </c>
      <c r="AH2810" s="242">
        <f>CEILING(AG2810*'[1]Nastavení cen'!$K$17,1)+AG2810</f>
        <v>67</v>
      </c>
      <c r="AI2810" s="242">
        <f t="shared" si="1091"/>
        <v>0</v>
      </c>
      <c r="AJ2810" s="228">
        <f t="shared" si="1087"/>
        <v>1795</v>
      </c>
      <c r="AK2810" s="218"/>
      <c r="AL2810" s="229">
        <f t="shared" si="1088"/>
        <v>0</v>
      </c>
      <c r="AM2810" s="204"/>
      <c r="AN2810" s="230">
        <v>4</v>
      </c>
      <c r="AO2810" s="231">
        <f t="shared" si="1092"/>
        <v>0</v>
      </c>
      <c r="AP2810" s="232">
        <v>0.05</v>
      </c>
      <c r="AQ2810" s="233" t="s">
        <v>41</v>
      </c>
      <c r="AR2810" s="234">
        <f t="shared" si="1093"/>
        <v>0</v>
      </c>
      <c r="AS2810" s="235"/>
      <c r="AT2810" s="236"/>
      <c r="AU2810" s="237"/>
      <c r="AV2810" s="238">
        <v>182</v>
      </c>
      <c r="AW2810" s="239">
        <f>'[1]Nastavení cen'!$H$17</f>
        <v>390</v>
      </c>
      <c r="AX2810" s="240">
        <v>51</v>
      </c>
    </row>
    <row r="2811" spans="1:50" ht="25.05" customHeight="1" x14ac:dyDescent="0.3">
      <c r="A2811" s="213"/>
      <c r="B2811" s="214"/>
      <c r="C2811" s="215"/>
      <c r="D2811" s="186"/>
      <c r="E2811" s="184"/>
      <c r="F2811" s="185"/>
      <c r="G2811" s="186"/>
      <c r="H2811" s="186"/>
      <c r="I2811" s="187"/>
      <c r="J2811" s="188"/>
      <c r="K2811" s="216"/>
      <c r="L2811" s="186"/>
      <c r="M2811" s="186"/>
      <c r="N2811" s="187"/>
      <c r="O2811" s="191"/>
      <c r="P2811" s="523" t="s">
        <v>2946</v>
      </c>
      <c r="Q2811" s="218"/>
      <c r="R2811" s="219">
        <f t="shared" si="1082"/>
        <v>0</v>
      </c>
      <c r="S2811" s="219">
        <f t="shared" si="1083"/>
        <v>7</v>
      </c>
      <c r="T2811" s="195">
        <v>88</v>
      </c>
      <c r="U2811" s="196">
        <v>5</v>
      </c>
      <c r="V2811" s="89">
        <f t="shared" si="1078"/>
        <v>0</v>
      </c>
      <c r="W2811" s="220" t="s">
        <v>2965</v>
      </c>
      <c r="X2811" s="221" t="s">
        <v>71</v>
      </c>
      <c r="Y2811" s="222" t="s">
        <v>2981</v>
      </c>
      <c r="Z2811" s="199"/>
      <c r="AA2811" s="218"/>
      <c r="AB2811" s="223">
        <v>30</v>
      </c>
      <c r="AC2811" s="224" t="s">
        <v>48</v>
      </c>
      <c r="AD2811" s="225"/>
      <c r="AE2811" s="226"/>
      <c r="AF2811" s="226"/>
      <c r="AG2811" s="227">
        <f>CEILING(AX2811+(AX2811*'[1]Nastavení cen'!$G$17),1)</f>
        <v>400</v>
      </c>
      <c r="AH2811" s="227"/>
      <c r="AI2811" s="227">
        <f t="shared" si="1091"/>
        <v>0</v>
      </c>
      <c r="AJ2811" s="228">
        <f t="shared" si="1087"/>
        <v>0</v>
      </c>
      <c r="AK2811" s="218"/>
      <c r="AL2811" s="229">
        <f t="shared" si="1088"/>
        <v>0</v>
      </c>
      <c r="AM2811" s="204"/>
      <c r="AN2811" s="230">
        <v>20</v>
      </c>
      <c r="AO2811" s="231">
        <f t="shared" si="1092"/>
        <v>600</v>
      </c>
      <c r="AP2811" s="232">
        <v>0.15</v>
      </c>
      <c r="AQ2811" s="233" t="s">
        <v>41</v>
      </c>
      <c r="AR2811" s="234">
        <f t="shared" si="1093"/>
        <v>90</v>
      </c>
      <c r="AS2811" s="235"/>
      <c r="AT2811" s="236"/>
      <c r="AU2811" s="237"/>
      <c r="AV2811" s="238"/>
      <c r="AW2811" s="239"/>
      <c r="AX2811" s="240">
        <v>400</v>
      </c>
    </row>
    <row r="2812" spans="1:50" ht="17.25" hidden="1" customHeight="1" x14ac:dyDescent="0.3">
      <c r="A2812" s="213"/>
      <c r="B2812" s="214"/>
      <c r="C2812" s="215"/>
      <c r="D2812" s="186"/>
      <c r="E2812" s="184"/>
      <c r="F2812" s="185"/>
      <c r="G2812" s="186"/>
      <c r="H2812" s="186"/>
      <c r="I2812" s="187"/>
      <c r="J2812" s="188"/>
      <c r="K2812" s="216"/>
      <c r="L2812" s="186"/>
      <c r="M2812" s="186"/>
      <c r="N2812" s="187"/>
      <c r="O2812" s="191"/>
      <c r="P2812" s="523" t="s">
        <v>2946</v>
      </c>
      <c r="Q2812" s="218"/>
      <c r="R2812" s="219">
        <f t="shared" si="1082"/>
        <v>0</v>
      </c>
      <c r="S2812" s="219">
        <f t="shared" si="1083"/>
        <v>7</v>
      </c>
      <c r="T2812" s="195"/>
      <c r="U2812" s="196">
        <v>5</v>
      </c>
      <c r="V2812" s="89">
        <f t="shared" si="1078"/>
        <v>0</v>
      </c>
      <c r="W2812" s="220" t="s">
        <v>2965</v>
      </c>
      <c r="X2812" s="221" t="s">
        <v>71</v>
      </c>
      <c r="Y2812" s="222" t="s">
        <v>2982</v>
      </c>
      <c r="Z2812" s="199"/>
      <c r="AA2812" s="218"/>
      <c r="AB2812" s="223">
        <v>0</v>
      </c>
      <c r="AC2812" s="224" t="s">
        <v>48</v>
      </c>
      <c r="AD2812" s="225"/>
      <c r="AE2812" s="226"/>
      <c r="AF2812" s="226"/>
      <c r="AG2812" s="227">
        <f>CEILING(AX2812+(AX2812*'[1]Nastavení cen'!$G$17),1)</f>
        <v>800</v>
      </c>
      <c r="AH2812" s="227">
        <f>CEILING(AG2812*'[1]Nastavení cen'!$K$17,1)+AG2812</f>
        <v>1040</v>
      </c>
      <c r="AI2812" s="227">
        <f t="shared" si="1091"/>
        <v>0</v>
      </c>
      <c r="AJ2812" s="228">
        <f t="shared" si="1087"/>
        <v>1040</v>
      </c>
      <c r="AK2812" s="218"/>
      <c r="AL2812" s="229">
        <f t="shared" si="1088"/>
        <v>0</v>
      </c>
      <c r="AM2812" s="204"/>
      <c r="AN2812" s="230">
        <v>20</v>
      </c>
      <c r="AO2812" s="231">
        <f t="shared" si="1092"/>
        <v>0</v>
      </c>
      <c r="AP2812" s="232">
        <v>0.15</v>
      </c>
      <c r="AQ2812" s="233" t="s">
        <v>41</v>
      </c>
      <c r="AR2812" s="234">
        <f t="shared" si="1093"/>
        <v>0</v>
      </c>
      <c r="AS2812" s="235"/>
      <c r="AT2812" s="236"/>
      <c r="AU2812" s="237"/>
      <c r="AV2812" s="238"/>
      <c r="AW2812" s="239"/>
      <c r="AX2812" s="240">
        <v>800</v>
      </c>
    </row>
    <row r="2813" spans="1:50" ht="17.25" hidden="1" customHeight="1" x14ac:dyDescent="0.3">
      <c r="A2813" s="213"/>
      <c r="B2813" s="214"/>
      <c r="C2813" s="215"/>
      <c r="D2813" s="186"/>
      <c r="E2813" s="184"/>
      <c r="F2813" s="185"/>
      <c r="G2813" s="186"/>
      <c r="H2813" s="186"/>
      <c r="I2813" s="187"/>
      <c r="J2813" s="188"/>
      <c r="K2813" s="216"/>
      <c r="L2813" s="186"/>
      <c r="M2813" s="186"/>
      <c r="N2813" s="187"/>
      <c r="O2813" s="191"/>
      <c r="P2813" s="523" t="s">
        <v>2946</v>
      </c>
      <c r="Q2813" s="218"/>
      <c r="R2813" s="219">
        <f t="shared" si="1082"/>
        <v>0</v>
      </c>
      <c r="S2813" s="219">
        <f t="shared" si="1083"/>
        <v>7</v>
      </c>
      <c r="T2813" s="195"/>
      <c r="U2813" s="196">
        <v>5</v>
      </c>
      <c r="V2813" s="89">
        <f t="shared" si="1078"/>
        <v>0</v>
      </c>
      <c r="W2813" s="220" t="s">
        <v>2965</v>
      </c>
      <c r="X2813" s="221" t="s">
        <v>71</v>
      </c>
      <c r="Y2813" s="222" t="s">
        <v>2983</v>
      </c>
      <c r="Z2813" s="199"/>
      <c r="AA2813" s="218"/>
      <c r="AB2813" s="223">
        <v>0</v>
      </c>
      <c r="AC2813" s="224" t="s">
        <v>48</v>
      </c>
      <c r="AD2813" s="225"/>
      <c r="AE2813" s="226"/>
      <c r="AF2813" s="226"/>
      <c r="AG2813" s="227">
        <f>CEILING(AX2813+(AX2813*'[1]Nastavení cen'!$G$17),1)</f>
        <v>1000</v>
      </c>
      <c r="AH2813" s="227">
        <f>CEILING(AG2813*'[1]Nastavení cen'!$K$17,1)+AG2813</f>
        <v>1300</v>
      </c>
      <c r="AI2813" s="227">
        <f t="shared" si="1091"/>
        <v>0</v>
      </c>
      <c r="AJ2813" s="228">
        <f t="shared" si="1087"/>
        <v>1300</v>
      </c>
      <c r="AK2813" s="218"/>
      <c r="AL2813" s="229">
        <f t="shared" si="1088"/>
        <v>0</v>
      </c>
      <c r="AM2813" s="204"/>
      <c r="AN2813" s="230">
        <v>20</v>
      </c>
      <c r="AO2813" s="231">
        <f t="shared" si="1092"/>
        <v>0</v>
      </c>
      <c r="AP2813" s="232">
        <v>0.15</v>
      </c>
      <c r="AQ2813" s="233" t="s">
        <v>41</v>
      </c>
      <c r="AR2813" s="234">
        <f t="shared" si="1093"/>
        <v>0</v>
      </c>
      <c r="AS2813" s="235"/>
      <c r="AT2813" s="236"/>
      <c r="AU2813" s="237"/>
      <c r="AV2813" s="238"/>
      <c r="AW2813" s="239"/>
      <c r="AX2813" s="240">
        <v>1000</v>
      </c>
    </row>
    <row r="2814" spans="1:50" ht="17.25" hidden="1" customHeight="1" x14ac:dyDescent="0.3">
      <c r="A2814" s="213"/>
      <c r="B2814" s="214"/>
      <c r="C2814" s="215"/>
      <c r="D2814" s="186"/>
      <c r="E2814" s="184"/>
      <c r="F2814" s="185"/>
      <c r="G2814" s="186"/>
      <c r="H2814" s="186"/>
      <c r="I2814" s="187"/>
      <c r="J2814" s="188"/>
      <c r="K2814" s="216"/>
      <c r="L2814" s="186"/>
      <c r="M2814" s="186"/>
      <c r="N2814" s="187"/>
      <c r="O2814" s="191"/>
      <c r="P2814" s="523" t="s">
        <v>2946</v>
      </c>
      <c r="Q2814" s="218"/>
      <c r="R2814" s="219">
        <f t="shared" si="1082"/>
        <v>0</v>
      </c>
      <c r="S2814" s="219">
        <f t="shared" si="1083"/>
        <v>7</v>
      </c>
      <c r="T2814" s="195"/>
      <c r="U2814" s="196">
        <v>5</v>
      </c>
      <c r="V2814" s="89">
        <f t="shared" si="1078"/>
        <v>0</v>
      </c>
      <c r="W2814" s="220" t="s">
        <v>2965</v>
      </c>
      <c r="X2814" s="221" t="s">
        <v>71</v>
      </c>
      <c r="Y2814" s="222" t="s">
        <v>2984</v>
      </c>
      <c r="Z2814" s="199"/>
      <c r="AA2814" s="218"/>
      <c r="AB2814" s="223">
        <v>0</v>
      </c>
      <c r="AC2814" s="224" t="s">
        <v>48</v>
      </c>
      <c r="AD2814" s="225"/>
      <c r="AE2814" s="226"/>
      <c r="AF2814" s="226"/>
      <c r="AG2814" s="227">
        <f>CEILING(AX2814+(AX2814*'[1]Nastavení cen'!$G$17),1)</f>
        <v>2000</v>
      </c>
      <c r="AH2814" s="227">
        <f>CEILING(AG2814*'[1]Nastavení cen'!$K$17,1)+AG2814</f>
        <v>2600</v>
      </c>
      <c r="AI2814" s="227">
        <f t="shared" si="1091"/>
        <v>0</v>
      </c>
      <c r="AJ2814" s="228">
        <f t="shared" si="1087"/>
        <v>2600</v>
      </c>
      <c r="AK2814" s="218"/>
      <c r="AL2814" s="229">
        <f t="shared" si="1088"/>
        <v>0</v>
      </c>
      <c r="AM2814" s="204"/>
      <c r="AN2814" s="230">
        <v>20</v>
      </c>
      <c r="AO2814" s="231">
        <f t="shared" si="1092"/>
        <v>0</v>
      </c>
      <c r="AP2814" s="232">
        <v>0.15</v>
      </c>
      <c r="AQ2814" s="233" t="s">
        <v>41</v>
      </c>
      <c r="AR2814" s="234">
        <f t="shared" si="1093"/>
        <v>0</v>
      </c>
      <c r="AS2814" s="235"/>
      <c r="AT2814" s="236"/>
      <c r="AU2814" s="237"/>
      <c r="AV2814" s="238"/>
      <c r="AW2814" s="239"/>
      <c r="AX2814" s="240">
        <v>2000</v>
      </c>
    </row>
    <row r="2815" spans="1:50" ht="17.25" hidden="1" customHeight="1" x14ac:dyDescent="0.3">
      <c r="A2815" s="213"/>
      <c r="B2815" s="214"/>
      <c r="C2815" s="215"/>
      <c r="D2815" s="186"/>
      <c r="E2815" s="184"/>
      <c r="F2815" s="185"/>
      <c r="G2815" s="186"/>
      <c r="H2815" s="186"/>
      <c r="I2815" s="187"/>
      <c r="J2815" s="188"/>
      <c r="K2815" s="216"/>
      <c r="L2815" s="186"/>
      <c r="M2815" s="186"/>
      <c r="N2815" s="187"/>
      <c r="O2815" s="191"/>
      <c r="P2815" s="523" t="s">
        <v>2946</v>
      </c>
      <c r="Q2815" s="218"/>
      <c r="R2815" s="219">
        <f t="shared" si="1082"/>
        <v>0</v>
      </c>
      <c r="S2815" s="219">
        <f t="shared" si="1083"/>
        <v>7</v>
      </c>
      <c r="T2815" s="195"/>
      <c r="U2815" s="196">
        <v>2</v>
      </c>
      <c r="V2815" s="89">
        <f t="shared" si="1078"/>
        <v>0</v>
      </c>
      <c r="W2815" s="220" t="s">
        <v>2965</v>
      </c>
      <c r="X2815" s="221" t="s">
        <v>2985</v>
      </c>
      <c r="Y2815" s="222" t="s">
        <v>2986</v>
      </c>
      <c r="Z2815" s="199"/>
      <c r="AA2815" s="218"/>
      <c r="AB2815" s="223">
        <v>0</v>
      </c>
      <c r="AC2815" s="224" t="s">
        <v>48</v>
      </c>
      <c r="AD2815" s="225">
        <f>ROUND(AV2815*(AW2815/60),0)</f>
        <v>1190</v>
      </c>
      <c r="AE2815" s="226">
        <f>CEILING(AD2815+AD2815*'[1]Nastavení cen'!$J$17,1)</f>
        <v>1738</v>
      </c>
      <c r="AF2815" s="226">
        <f>(AB2815*AE2815)</f>
        <v>0</v>
      </c>
      <c r="AG2815" s="241">
        <f>CEILING(AX2815+(AX2815*'[1]Nastavení cen'!$G$17),1)</f>
        <v>53</v>
      </c>
      <c r="AH2815" s="242">
        <f>CEILING(AG2815*'[1]Nastavení cen'!$K$17,1)+AG2815</f>
        <v>69</v>
      </c>
      <c r="AI2815" s="242">
        <f t="shared" si="1091"/>
        <v>0</v>
      </c>
      <c r="AJ2815" s="228">
        <f t="shared" si="1087"/>
        <v>1807</v>
      </c>
      <c r="AK2815" s="218"/>
      <c r="AL2815" s="229">
        <f t="shared" si="1088"/>
        <v>0</v>
      </c>
      <c r="AM2815" s="204"/>
      <c r="AN2815" s="230">
        <v>4</v>
      </c>
      <c r="AO2815" s="231">
        <f t="shared" si="1092"/>
        <v>0</v>
      </c>
      <c r="AP2815" s="232">
        <v>0.05</v>
      </c>
      <c r="AQ2815" s="233" t="s">
        <v>41</v>
      </c>
      <c r="AR2815" s="234">
        <f t="shared" si="1093"/>
        <v>0</v>
      </c>
      <c r="AS2815" s="235"/>
      <c r="AT2815" s="236"/>
      <c r="AU2815" s="237"/>
      <c r="AV2815" s="238">
        <v>183</v>
      </c>
      <c r="AW2815" s="239">
        <f>'[1]Nastavení cen'!$H$17</f>
        <v>390</v>
      </c>
      <c r="AX2815" s="240">
        <v>53</v>
      </c>
    </row>
    <row r="2816" spans="1:50" ht="17.25" hidden="1" customHeight="1" x14ac:dyDescent="0.3">
      <c r="A2816" s="213"/>
      <c r="B2816" s="214"/>
      <c r="C2816" s="215"/>
      <c r="D2816" s="186"/>
      <c r="E2816" s="184"/>
      <c r="F2816" s="185"/>
      <c r="G2816" s="186"/>
      <c r="H2816" s="186"/>
      <c r="I2816" s="187"/>
      <c r="J2816" s="188"/>
      <c r="K2816" s="216"/>
      <c r="L2816" s="186"/>
      <c r="M2816" s="186"/>
      <c r="N2816" s="187"/>
      <c r="O2816" s="191"/>
      <c r="P2816" s="523" t="s">
        <v>2946</v>
      </c>
      <c r="Q2816" s="218"/>
      <c r="R2816" s="219">
        <f t="shared" si="1082"/>
        <v>0</v>
      </c>
      <c r="S2816" s="219">
        <f t="shared" si="1083"/>
        <v>7</v>
      </c>
      <c r="T2816" s="195"/>
      <c r="U2816" s="196">
        <v>5</v>
      </c>
      <c r="V2816" s="89">
        <f t="shared" si="1078"/>
        <v>0</v>
      </c>
      <c r="W2816" s="220" t="s">
        <v>2965</v>
      </c>
      <c r="X2816" s="221" t="s">
        <v>71</v>
      </c>
      <c r="Y2816" s="222" t="s">
        <v>2987</v>
      </c>
      <c r="Z2816" s="199"/>
      <c r="AA2816" s="218"/>
      <c r="AB2816" s="223">
        <v>0</v>
      </c>
      <c r="AC2816" s="224" t="s">
        <v>48</v>
      </c>
      <c r="AD2816" s="225"/>
      <c r="AE2816" s="226"/>
      <c r="AF2816" s="226"/>
      <c r="AG2816" s="227">
        <f>CEILING(AX2816+(AX2816*'[1]Nastavení cen'!$G$17),1)</f>
        <v>800</v>
      </c>
      <c r="AH2816" s="227">
        <f>CEILING(AG2816*'[1]Nastavení cen'!$K$17,1)+AG2816</f>
        <v>1040</v>
      </c>
      <c r="AI2816" s="227">
        <f t="shared" si="1091"/>
        <v>0</v>
      </c>
      <c r="AJ2816" s="228">
        <f t="shared" si="1087"/>
        <v>1040</v>
      </c>
      <c r="AK2816" s="218"/>
      <c r="AL2816" s="229">
        <f t="shared" si="1088"/>
        <v>0</v>
      </c>
      <c r="AM2816" s="204"/>
      <c r="AN2816" s="230">
        <v>20</v>
      </c>
      <c r="AO2816" s="231">
        <f t="shared" si="1092"/>
        <v>0</v>
      </c>
      <c r="AP2816" s="232">
        <v>0.15</v>
      </c>
      <c r="AQ2816" s="233" t="s">
        <v>41</v>
      </c>
      <c r="AR2816" s="234">
        <f t="shared" si="1093"/>
        <v>0</v>
      </c>
      <c r="AS2816" s="235"/>
      <c r="AT2816" s="236"/>
      <c r="AU2816" s="237"/>
      <c r="AV2816" s="238"/>
      <c r="AW2816" s="239"/>
      <c r="AX2816" s="240">
        <v>800</v>
      </c>
    </row>
    <row r="2817" spans="1:50" ht="17.25" hidden="1" customHeight="1" x14ac:dyDescent="0.3">
      <c r="A2817" s="213"/>
      <c r="B2817" s="214"/>
      <c r="C2817" s="215"/>
      <c r="D2817" s="186"/>
      <c r="E2817" s="184"/>
      <c r="F2817" s="185"/>
      <c r="G2817" s="186"/>
      <c r="H2817" s="186"/>
      <c r="I2817" s="187"/>
      <c r="J2817" s="188"/>
      <c r="K2817" s="216"/>
      <c r="L2817" s="186"/>
      <c r="M2817" s="186"/>
      <c r="N2817" s="187"/>
      <c r="O2817" s="191"/>
      <c r="P2817" s="523" t="s">
        <v>2946</v>
      </c>
      <c r="Q2817" s="218"/>
      <c r="R2817" s="219">
        <f t="shared" si="1082"/>
        <v>0</v>
      </c>
      <c r="S2817" s="219">
        <f t="shared" si="1083"/>
        <v>7</v>
      </c>
      <c r="T2817" s="195"/>
      <c r="U2817" s="196">
        <v>5</v>
      </c>
      <c r="V2817" s="89">
        <f t="shared" si="1078"/>
        <v>0</v>
      </c>
      <c r="W2817" s="220" t="s">
        <v>2965</v>
      </c>
      <c r="X2817" s="221" t="s">
        <v>71</v>
      </c>
      <c r="Y2817" s="222" t="s">
        <v>2988</v>
      </c>
      <c r="Z2817" s="199"/>
      <c r="AA2817" s="218"/>
      <c r="AB2817" s="223">
        <v>0</v>
      </c>
      <c r="AC2817" s="224" t="s">
        <v>48</v>
      </c>
      <c r="AD2817" s="225"/>
      <c r="AE2817" s="226"/>
      <c r="AF2817" s="226"/>
      <c r="AG2817" s="227">
        <f>CEILING(AX2817+(AX2817*'[1]Nastavení cen'!$G$17),1)</f>
        <v>1600</v>
      </c>
      <c r="AH2817" s="227">
        <f>CEILING(AG2817*'[1]Nastavení cen'!$K$17,1)+AG2817</f>
        <v>2080</v>
      </c>
      <c r="AI2817" s="227">
        <f t="shared" si="1091"/>
        <v>0</v>
      </c>
      <c r="AJ2817" s="228">
        <f t="shared" si="1087"/>
        <v>2080</v>
      </c>
      <c r="AK2817" s="218"/>
      <c r="AL2817" s="229">
        <f t="shared" si="1088"/>
        <v>0</v>
      </c>
      <c r="AM2817" s="204"/>
      <c r="AN2817" s="230">
        <v>20</v>
      </c>
      <c r="AO2817" s="231">
        <f t="shared" si="1092"/>
        <v>0</v>
      </c>
      <c r="AP2817" s="232">
        <v>0.15</v>
      </c>
      <c r="AQ2817" s="233" t="s">
        <v>41</v>
      </c>
      <c r="AR2817" s="234">
        <f t="shared" si="1093"/>
        <v>0</v>
      </c>
      <c r="AS2817" s="235"/>
      <c r="AT2817" s="236"/>
      <c r="AU2817" s="237"/>
      <c r="AV2817" s="238"/>
      <c r="AW2817" s="239"/>
      <c r="AX2817" s="240">
        <v>1600</v>
      </c>
    </row>
    <row r="2818" spans="1:50" ht="17.25" hidden="1" customHeight="1" x14ac:dyDescent="0.3">
      <c r="A2818" s="213"/>
      <c r="B2818" s="214"/>
      <c r="C2818" s="215"/>
      <c r="D2818" s="186"/>
      <c r="E2818" s="184"/>
      <c r="F2818" s="185"/>
      <c r="G2818" s="186"/>
      <c r="H2818" s="186"/>
      <c r="I2818" s="187"/>
      <c r="J2818" s="188"/>
      <c r="K2818" s="216"/>
      <c r="L2818" s="186"/>
      <c r="M2818" s="186"/>
      <c r="N2818" s="187"/>
      <c r="O2818" s="191"/>
      <c r="P2818" s="523" t="s">
        <v>2946</v>
      </c>
      <c r="Q2818" s="218"/>
      <c r="R2818" s="219">
        <f t="shared" si="1082"/>
        <v>0</v>
      </c>
      <c r="S2818" s="219">
        <f t="shared" si="1083"/>
        <v>7</v>
      </c>
      <c r="T2818" s="195"/>
      <c r="U2818" s="196">
        <v>2</v>
      </c>
      <c r="V2818" s="89">
        <f t="shared" si="1078"/>
        <v>0</v>
      </c>
      <c r="W2818" s="220" t="s">
        <v>2965</v>
      </c>
      <c r="X2818" s="221" t="s">
        <v>2989</v>
      </c>
      <c r="Y2818" s="222" t="s">
        <v>2968</v>
      </c>
      <c r="Z2818" s="199"/>
      <c r="AA2818" s="218"/>
      <c r="AB2818" s="223">
        <v>0</v>
      </c>
      <c r="AC2818" s="224" t="s">
        <v>146</v>
      </c>
      <c r="AD2818" s="225">
        <f>ROUND(AV2818*(AW2818/60),0)</f>
        <v>130</v>
      </c>
      <c r="AE2818" s="226">
        <f>CEILING(AD2818+AD2818*'[1]Nastavení cen'!$J$17,1)</f>
        <v>190</v>
      </c>
      <c r="AF2818" s="226">
        <f>(AB2818*AE2818)</f>
        <v>0</v>
      </c>
      <c r="AG2818" s="241">
        <f>CEILING(AX2818+(AX2818*'[1]Nastavení cen'!$G$17),1)</f>
        <v>39</v>
      </c>
      <c r="AH2818" s="242">
        <f>CEILING(AG2818*'[1]Nastavení cen'!$K$17,1)+AG2818</f>
        <v>51</v>
      </c>
      <c r="AI2818" s="242">
        <f t="shared" si="1091"/>
        <v>0</v>
      </c>
      <c r="AJ2818" s="228">
        <f t="shared" si="1087"/>
        <v>241</v>
      </c>
      <c r="AK2818" s="218"/>
      <c r="AL2818" s="229">
        <f t="shared" si="1088"/>
        <v>0</v>
      </c>
      <c r="AM2818" s="204"/>
      <c r="AN2818" s="230">
        <v>0.1</v>
      </c>
      <c r="AO2818" s="231">
        <f t="shared" si="1092"/>
        <v>0</v>
      </c>
      <c r="AP2818" s="232">
        <v>0.05</v>
      </c>
      <c r="AQ2818" s="233" t="s">
        <v>41</v>
      </c>
      <c r="AR2818" s="234">
        <f t="shared" si="1093"/>
        <v>0</v>
      </c>
      <c r="AS2818" s="235"/>
      <c r="AT2818" s="236"/>
      <c r="AU2818" s="237"/>
      <c r="AV2818" s="238">
        <v>20</v>
      </c>
      <c r="AW2818" s="239">
        <f>'[1]Nastavení cen'!$H$17</f>
        <v>390</v>
      </c>
      <c r="AX2818" s="240">
        <v>39</v>
      </c>
    </row>
    <row r="2819" spans="1:50" ht="17.25" hidden="1" customHeight="1" x14ac:dyDescent="0.3">
      <c r="A2819" s="213"/>
      <c r="B2819" s="214"/>
      <c r="C2819" s="215"/>
      <c r="D2819" s="186"/>
      <c r="E2819" s="184"/>
      <c r="F2819" s="185"/>
      <c r="G2819" s="186"/>
      <c r="H2819" s="186"/>
      <c r="I2819" s="187"/>
      <c r="J2819" s="188"/>
      <c r="K2819" s="216"/>
      <c r="L2819" s="186"/>
      <c r="M2819" s="186"/>
      <c r="N2819" s="187"/>
      <c r="O2819" s="191"/>
      <c r="P2819" s="523" t="s">
        <v>2946</v>
      </c>
      <c r="Q2819" s="218"/>
      <c r="R2819" s="219">
        <f t="shared" si="1082"/>
        <v>0</v>
      </c>
      <c r="S2819" s="219">
        <f t="shared" si="1083"/>
        <v>7</v>
      </c>
      <c r="T2819" s="195"/>
      <c r="U2819" s="196">
        <v>5</v>
      </c>
      <c r="V2819" s="89">
        <f t="shared" si="1078"/>
        <v>0</v>
      </c>
      <c r="W2819" s="220" t="s">
        <v>2965</v>
      </c>
      <c r="X2819" s="221" t="s">
        <v>71</v>
      </c>
      <c r="Y2819" s="222" t="s">
        <v>2990</v>
      </c>
      <c r="Z2819" s="199"/>
      <c r="AA2819" s="218"/>
      <c r="AB2819" s="223">
        <v>0</v>
      </c>
      <c r="AC2819" s="224" t="s">
        <v>40</v>
      </c>
      <c r="AD2819" s="225"/>
      <c r="AE2819" s="226"/>
      <c r="AF2819" s="226"/>
      <c r="AG2819" s="227">
        <f>CEILING(AX2819+(AX2819*'[1]Nastavení cen'!$G$17),1)</f>
        <v>100</v>
      </c>
      <c r="AH2819" s="227">
        <f>CEILING(AG2819*'[1]Nastavení cen'!$K$17,1)+AG2819</f>
        <v>130</v>
      </c>
      <c r="AI2819" s="227">
        <f t="shared" si="1091"/>
        <v>0</v>
      </c>
      <c r="AJ2819" s="228">
        <f t="shared" si="1087"/>
        <v>130</v>
      </c>
      <c r="AK2819" s="218"/>
      <c r="AL2819" s="229">
        <f t="shared" si="1088"/>
        <v>0</v>
      </c>
      <c r="AM2819" s="204"/>
      <c r="AN2819" s="230">
        <v>5</v>
      </c>
      <c r="AO2819" s="231">
        <f t="shared" si="1092"/>
        <v>0</v>
      </c>
      <c r="AP2819" s="232">
        <v>0.1</v>
      </c>
      <c r="AQ2819" s="233" t="s">
        <v>41</v>
      </c>
      <c r="AR2819" s="234">
        <f t="shared" si="1093"/>
        <v>0</v>
      </c>
      <c r="AS2819" s="235"/>
      <c r="AT2819" s="236"/>
      <c r="AU2819" s="237"/>
      <c r="AV2819" s="238"/>
      <c r="AW2819" s="239"/>
      <c r="AX2819" s="240">
        <v>100</v>
      </c>
    </row>
    <row r="2820" spans="1:50" ht="17.25" hidden="1" customHeight="1" x14ac:dyDescent="0.3">
      <c r="A2820" s="213"/>
      <c r="B2820" s="214"/>
      <c r="C2820" s="215"/>
      <c r="D2820" s="186"/>
      <c r="E2820" s="184"/>
      <c r="F2820" s="185"/>
      <c r="G2820" s="186"/>
      <c r="H2820" s="186"/>
      <c r="I2820" s="187"/>
      <c r="J2820" s="188"/>
      <c r="K2820" s="216"/>
      <c r="L2820" s="186"/>
      <c r="M2820" s="186"/>
      <c r="N2820" s="187"/>
      <c r="O2820" s="191"/>
      <c r="P2820" s="523" t="s">
        <v>2946</v>
      </c>
      <c r="Q2820" s="218"/>
      <c r="R2820" s="219">
        <f t="shared" si="1082"/>
        <v>0</v>
      </c>
      <c r="S2820" s="219">
        <f t="shared" si="1083"/>
        <v>7</v>
      </c>
      <c r="T2820" s="195"/>
      <c r="U2820" s="196">
        <v>5</v>
      </c>
      <c r="V2820" s="89">
        <f t="shared" si="1078"/>
        <v>0</v>
      </c>
      <c r="W2820" s="220" t="s">
        <v>2965</v>
      </c>
      <c r="X2820" s="221" t="s">
        <v>71</v>
      </c>
      <c r="Y2820" s="222" t="s">
        <v>2991</v>
      </c>
      <c r="Z2820" s="199"/>
      <c r="AA2820" s="218"/>
      <c r="AB2820" s="223">
        <v>0</v>
      </c>
      <c r="AC2820" s="224" t="s">
        <v>40</v>
      </c>
      <c r="AD2820" s="225"/>
      <c r="AE2820" s="226"/>
      <c r="AF2820" s="226"/>
      <c r="AG2820" s="227">
        <f>CEILING(AX2820+(AX2820*'[1]Nastavení cen'!$G$17),1)</f>
        <v>200</v>
      </c>
      <c r="AH2820" s="227">
        <f>CEILING(AG2820*'[1]Nastavení cen'!$K$17,1)+AG2820</f>
        <v>260</v>
      </c>
      <c r="AI2820" s="227">
        <f t="shared" si="1091"/>
        <v>0</v>
      </c>
      <c r="AJ2820" s="228">
        <f t="shared" si="1087"/>
        <v>260</v>
      </c>
      <c r="AK2820" s="218"/>
      <c r="AL2820" s="229">
        <f t="shared" si="1088"/>
        <v>0</v>
      </c>
      <c r="AM2820" s="204"/>
      <c r="AN2820" s="230">
        <v>5</v>
      </c>
      <c r="AO2820" s="231">
        <f t="shared" si="1092"/>
        <v>0</v>
      </c>
      <c r="AP2820" s="232">
        <v>0.1</v>
      </c>
      <c r="AQ2820" s="233" t="s">
        <v>41</v>
      </c>
      <c r="AR2820" s="234">
        <f t="shared" si="1093"/>
        <v>0</v>
      </c>
      <c r="AS2820" s="235"/>
      <c r="AT2820" s="236"/>
      <c r="AU2820" s="237"/>
      <c r="AV2820" s="238"/>
      <c r="AW2820" s="239"/>
      <c r="AX2820" s="240">
        <v>200</v>
      </c>
    </row>
    <row r="2821" spans="1:50" ht="17.25" hidden="1" customHeight="1" x14ac:dyDescent="0.3">
      <c r="A2821" s="213"/>
      <c r="B2821" s="214"/>
      <c r="C2821" s="215"/>
      <c r="D2821" s="186"/>
      <c r="E2821" s="184"/>
      <c r="F2821" s="185"/>
      <c r="G2821" s="186"/>
      <c r="H2821" s="186"/>
      <c r="I2821" s="187"/>
      <c r="J2821" s="188"/>
      <c r="K2821" s="216"/>
      <c r="L2821" s="186"/>
      <c r="M2821" s="186"/>
      <c r="N2821" s="187"/>
      <c r="O2821" s="191"/>
      <c r="P2821" s="523" t="s">
        <v>2946</v>
      </c>
      <c r="Q2821" s="218"/>
      <c r="R2821" s="219">
        <f t="shared" si="1082"/>
        <v>0</v>
      </c>
      <c r="S2821" s="219">
        <f t="shared" si="1083"/>
        <v>7</v>
      </c>
      <c r="T2821" s="195"/>
      <c r="U2821" s="196">
        <v>4</v>
      </c>
      <c r="V2821" s="89">
        <f t="shared" si="1078"/>
        <v>0</v>
      </c>
      <c r="W2821" s="220" t="s">
        <v>2965</v>
      </c>
      <c r="X2821" s="221" t="s">
        <v>2992</v>
      </c>
      <c r="Y2821" s="222" t="s">
        <v>43</v>
      </c>
      <c r="Z2821" s="199"/>
      <c r="AA2821" s="218"/>
      <c r="AB2821" s="223">
        <v>0</v>
      </c>
      <c r="AC2821" s="224" t="s">
        <v>48</v>
      </c>
      <c r="AD2821" s="225">
        <f t="shared" ref="AD2821:AD2843" si="1096">ROUND(AV2821*(AW2821/60),0)</f>
        <v>85</v>
      </c>
      <c r="AE2821" s="226">
        <f>CEILING(AD2821+AD2821*'[1]Nastavení cen'!$J$17,1)</f>
        <v>125</v>
      </c>
      <c r="AF2821" s="226">
        <f t="shared" ref="AF2821:AF2843" si="1097">(AB2821*AE2821)</f>
        <v>0</v>
      </c>
      <c r="AG2821" s="241"/>
      <c r="AH2821" s="242"/>
      <c r="AI2821" s="242"/>
      <c r="AJ2821" s="228">
        <f t="shared" si="1087"/>
        <v>125</v>
      </c>
      <c r="AK2821" s="218"/>
      <c r="AL2821" s="229">
        <f t="shared" si="1088"/>
        <v>0</v>
      </c>
      <c r="AM2821" s="204"/>
      <c r="AN2821" s="230" t="s">
        <v>41</v>
      </c>
      <c r="AO2821" s="231" t="s">
        <v>41</v>
      </c>
      <c r="AP2821" s="245" t="s">
        <v>41</v>
      </c>
      <c r="AQ2821" s="233" t="s">
        <v>41</v>
      </c>
      <c r="AR2821" s="234" t="s">
        <v>41</v>
      </c>
      <c r="AS2821" s="235"/>
      <c r="AT2821" s="236"/>
      <c r="AU2821" s="237"/>
      <c r="AV2821" s="238">
        <v>13</v>
      </c>
      <c r="AW2821" s="239">
        <f>'[1]Nastavení cen'!$H$17</f>
        <v>390</v>
      </c>
      <c r="AX2821" s="240"/>
    </row>
    <row r="2822" spans="1:50" ht="17.25" hidden="1" customHeight="1" x14ac:dyDescent="0.3">
      <c r="A2822" s="213"/>
      <c r="B2822" s="214"/>
      <c r="C2822" s="215"/>
      <c r="D2822" s="186"/>
      <c r="E2822" s="184"/>
      <c r="F2822" s="185"/>
      <c r="G2822" s="186"/>
      <c r="H2822" s="186"/>
      <c r="I2822" s="187"/>
      <c r="J2822" s="188"/>
      <c r="K2822" s="216"/>
      <c r="L2822" s="186"/>
      <c r="M2822" s="186"/>
      <c r="N2822" s="187"/>
      <c r="O2822" s="191"/>
      <c r="P2822" s="523" t="s">
        <v>2946</v>
      </c>
      <c r="Q2822" s="218"/>
      <c r="R2822" s="219">
        <f t="shared" si="1082"/>
        <v>0</v>
      </c>
      <c r="S2822" s="219">
        <f t="shared" si="1083"/>
        <v>7</v>
      </c>
      <c r="T2822" s="195"/>
      <c r="U2822" s="196">
        <v>1</v>
      </c>
      <c r="V2822" s="89">
        <f t="shared" si="1078"/>
        <v>0</v>
      </c>
      <c r="W2822" s="220" t="s">
        <v>2993</v>
      </c>
      <c r="X2822" s="221" t="s">
        <v>2994</v>
      </c>
      <c r="Y2822" s="222" t="s">
        <v>1008</v>
      </c>
      <c r="Z2822" s="199"/>
      <c r="AA2822" s="218"/>
      <c r="AB2822" s="223">
        <v>0</v>
      </c>
      <c r="AC2822" s="224" t="s">
        <v>48</v>
      </c>
      <c r="AD2822" s="225">
        <f t="shared" si="1096"/>
        <v>20</v>
      </c>
      <c r="AE2822" s="226">
        <f>CEILING(AD2822+AD2822*'[1]Nastavení cen'!$J$17,1)</f>
        <v>30</v>
      </c>
      <c r="AF2822" s="226">
        <f t="shared" si="1097"/>
        <v>0</v>
      </c>
      <c r="AG2822" s="241">
        <f>CEILING(AX2822+(AX2822*'[1]Nastavení cen'!$G$17),1)</f>
        <v>6</v>
      </c>
      <c r="AH2822" s="242">
        <f>CEILING(AG2822*'[1]Nastavení cen'!$K$17,1)+AG2822</f>
        <v>8</v>
      </c>
      <c r="AI2822" s="242">
        <f t="shared" ref="AI2822:AI2842" si="1098">(AB2822*AH2822)</f>
        <v>0</v>
      </c>
      <c r="AJ2822" s="228">
        <f t="shared" si="1087"/>
        <v>38</v>
      </c>
      <c r="AK2822" s="218"/>
      <c r="AL2822" s="229">
        <f t="shared" si="1088"/>
        <v>0</v>
      </c>
      <c r="AM2822" s="204"/>
      <c r="AN2822" s="230">
        <v>0.01</v>
      </c>
      <c r="AO2822" s="231">
        <f t="shared" ref="AO2822:AO2842" si="1099">AB2822*AN2822</f>
        <v>0</v>
      </c>
      <c r="AP2822" s="232">
        <v>0.05</v>
      </c>
      <c r="AQ2822" s="233" t="s">
        <v>41</v>
      </c>
      <c r="AR2822" s="234">
        <f t="shared" ref="AR2822:AR2842" si="1100">AO2822*AP2822</f>
        <v>0</v>
      </c>
      <c r="AS2822" s="235"/>
      <c r="AT2822" s="236"/>
      <c r="AU2822" s="237"/>
      <c r="AV2822" s="238">
        <v>3</v>
      </c>
      <c r="AW2822" s="239">
        <f>'[1]Nastavení cen'!$H$17</f>
        <v>390</v>
      </c>
      <c r="AX2822" s="240">
        <v>6</v>
      </c>
    </row>
    <row r="2823" spans="1:50" ht="17.25" hidden="1" customHeight="1" x14ac:dyDescent="0.3">
      <c r="A2823" s="213"/>
      <c r="B2823" s="214"/>
      <c r="C2823" s="215"/>
      <c r="D2823" s="186"/>
      <c r="E2823" s="184"/>
      <c r="F2823" s="185"/>
      <c r="G2823" s="186"/>
      <c r="H2823" s="186"/>
      <c r="I2823" s="187"/>
      <c r="J2823" s="188"/>
      <c r="K2823" s="216"/>
      <c r="L2823" s="186"/>
      <c r="M2823" s="186"/>
      <c r="N2823" s="187"/>
      <c r="O2823" s="191"/>
      <c r="P2823" s="523" t="s">
        <v>2946</v>
      </c>
      <c r="Q2823" s="218"/>
      <c r="R2823" s="219">
        <f t="shared" si="1082"/>
        <v>0</v>
      </c>
      <c r="S2823" s="219">
        <f t="shared" si="1083"/>
        <v>7</v>
      </c>
      <c r="T2823" s="195"/>
      <c r="U2823" s="196">
        <v>1</v>
      </c>
      <c r="V2823" s="89">
        <f t="shared" si="1078"/>
        <v>0</v>
      </c>
      <c r="W2823" s="220" t="s">
        <v>2993</v>
      </c>
      <c r="X2823" s="221" t="s">
        <v>2994</v>
      </c>
      <c r="Y2823" s="222" t="s">
        <v>1009</v>
      </c>
      <c r="Z2823" s="199"/>
      <c r="AA2823" s="218"/>
      <c r="AB2823" s="223">
        <v>0</v>
      </c>
      <c r="AC2823" s="224" t="s">
        <v>48</v>
      </c>
      <c r="AD2823" s="225">
        <f t="shared" si="1096"/>
        <v>20</v>
      </c>
      <c r="AE2823" s="226">
        <f>CEILING(AD2823+AD2823*'[1]Nastavení cen'!$J$17,1)</f>
        <v>30</v>
      </c>
      <c r="AF2823" s="226">
        <f t="shared" si="1097"/>
        <v>0</v>
      </c>
      <c r="AG2823" s="241">
        <f>CEILING(AX2823+(AX2823*'[1]Nastavení cen'!$G$17),1)</f>
        <v>6</v>
      </c>
      <c r="AH2823" s="242">
        <f>CEILING(AG2823*'[1]Nastavení cen'!$K$17,1)+AG2823</f>
        <v>8</v>
      </c>
      <c r="AI2823" s="242">
        <f t="shared" si="1098"/>
        <v>0</v>
      </c>
      <c r="AJ2823" s="228">
        <f t="shared" si="1087"/>
        <v>38</v>
      </c>
      <c r="AK2823" s="218"/>
      <c r="AL2823" s="229">
        <f t="shared" si="1088"/>
        <v>0</v>
      </c>
      <c r="AM2823" s="204"/>
      <c r="AN2823" s="230">
        <v>0.01</v>
      </c>
      <c r="AO2823" s="231">
        <f t="shared" si="1099"/>
        <v>0</v>
      </c>
      <c r="AP2823" s="232">
        <v>0.05</v>
      </c>
      <c r="AQ2823" s="233" t="s">
        <v>41</v>
      </c>
      <c r="AR2823" s="234">
        <f t="shared" si="1100"/>
        <v>0</v>
      </c>
      <c r="AS2823" s="235"/>
      <c r="AT2823" s="236"/>
      <c r="AU2823" s="237"/>
      <c r="AV2823" s="238">
        <v>3</v>
      </c>
      <c r="AW2823" s="239">
        <f>'[1]Nastavení cen'!$H$17</f>
        <v>390</v>
      </c>
      <c r="AX2823" s="240">
        <v>6</v>
      </c>
    </row>
    <row r="2824" spans="1:50" ht="17.25" hidden="1" customHeight="1" x14ac:dyDescent="0.3">
      <c r="A2824" s="213"/>
      <c r="B2824" s="214"/>
      <c r="C2824" s="215"/>
      <c r="D2824" s="186"/>
      <c r="E2824" s="184"/>
      <c r="F2824" s="185"/>
      <c r="G2824" s="186"/>
      <c r="H2824" s="186"/>
      <c r="I2824" s="187"/>
      <c r="J2824" s="188"/>
      <c r="K2824" s="216"/>
      <c r="L2824" s="186"/>
      <c r="M2824" s="186"/>
      <c r="N2824" s="187"/>
      <c r="O2824" s="191"/>
      <c r="P2824" s="523" t="s">
        <v>2946</v>
      </c>
      <c r="Q2824" s="218"/>
      <c r="R2824" s="219">
        <f t="shared" si="1082"/>
        <v>0</v>
      </c>
      <c r="S2824" s="219">
        <f t="shared" si="1083"/>
        <v>7</v>
      </c>
      <c r="T2824" s="195"/>
      <c r="U2824" s="196">
        <v>2</v>
      </c>
      <c r="V2824" s="89">
        <f t="shared" si="1078"/>
        <v>0</v>
      </c>
      <c r="W2824" s="220" t="s">
        <v>2993</v>
      </c>
      <c r="X2824" s="221" t="s">
        <v>2995</v>
      </c>
      <c r="Y2824" s="222" t="s">
        <v>1121</v>
      </c>
      <c r="Z2824" s="199"/>
      <c r="AA2824" s="218"/>
      <c r="AB2824" s="223">
        <v>0</v>
      </c>
      <c r="AC2824" s="224" t="s">
        <v>48</v>
      </c>
      <c r="AD2824" s="225">
        <f t="shared" si="1096"/>
        <v>39</v>
      </c>
      <c r="AE2824" s="226">
        <f>CEILING(AD2824+AD2824*'[1]Nastavení cen'!$J$17,1)</f>
        <v>57</v>
      </c>
      <c r="AF2824" s="226">
        <f t="shared" si="1097"/>
        <v>0</v>
      </c>
      <c r="AG2824" s="241">
        <f>CEILING(AX2824+(AX2824*'[1]Nastavení cen'!$G$17),1)</f>
        <v>31</v>
      </c>
      <c r="AH2824" s="242">
        <f>CEILING(AG2824*'[1]Nastavení cen'!$K$17,1)+AG2824</f>
        <v>41</v>
      </c>
      <c r="AI2824" s="242">
        <f t="shared" si="1098"/>
        <v>0</v>
      </c>
      <c r="AJ2824" s="228">
        <f t="shared" si="1087"/>
        <v>98</v>
      </c>
      <c r="AK2824" s="218"/>
      <c r="AL2824" s="229">
        <f t="shared" si="1088"/>
        <v>0</v>
      </c>
      <c r="AM2824" s="204"/>
      <c r="AN2824" s="230">
        <v>0.1</v>
      </c>
      <c r="AO2824" s="231">
        <f t="shared" si="1099"/>
        <v>0</v>
      </c>
      <c r="AP2824" s="232">
        <v>0.05</v>
      </c>
      <c r="AQ2824" s="233" t="s">
        <v>41</v>
      </c>
      <c r="AR2824" s="234">
        <f t="shared" si="1100"/>
        <v>0</v>
      </c>
      <c r="AS2824" s="235"/>
      <c r="AT2824" s="236"/>
      <c r="AU2824" s="237"/>
      <c r="AV2824" s="238">
        <v>6</v>
      </c>
      <c r="AW2824" s="239">
        <f>'[1]Nastavení cen'!$H$17</f>
        <v>390</v>
      </c>
      <c r="AX2824" s="240">
        <v>31</v>
      </c>
    </row>
    <row r="2825" spans="1:50" ht="17.25" hidden="1" customHeight="1" x14ac:dyDescent="0.3">
      <c r="A2825" s="213"/>
      <c r="B2825" s="214"/>
      <c r="C2825" s="215"/>
      <c r="D2825" s="186"/>
      <c r="E2825" s="184"/>
      <c r="F2825" s="185"/>
      <c r="G2825" s="186"/>
      <c r="H2825" s="186"/>
      <c r="I2825" s="187"/>
      <c r="J2825" s="188"/>
      <c r="K2825" s="216"/>
      <c r="L2825" s="186"/>
      <c r="M2825" s="186"/>
      <c r="N2825" s="187"/>
      <c r="O2825" s="191"/>
      <c r="P2825" s="523" t="s">
        <v>2946</v>
      </c>
      <c r="Q2825" s="218"/>
      <c r="R2825" s="219">
        <f t="shared" si="1082"/>
        <v>0</v>
      </c>
      <c r="S2825" s="219">
        <f t="shared" si="1083"/>
        <v>7</v>
      </c>
      <c r="T2825" s="195"/>
      <c r="U2825" s="196">
        <v>3</v>
      </c>
      <c r="V2825" s="89">
        <f t="shared" si="1078"/>
        <v>0</v>
      </c>
      <c r="W2825" s="220" t="s">
        <v>2993</v>
      </c>
      <c r="X2825" s="221" t="s">
        <v>2996</v>
      </c>
      <c r="Y2825" s="222" t="s">
        <v>2997</v>
      </c>
      <c r="Z2825" s="199"/>
      <c r="AA2825" s="218"/>
      <c r="AB2825" s="223">
        <v>0</v>
      </c>
      <c r="AC2825" s="224" t="s">
        <v>48</v>
      </c>
      <c r="AD2825" s="225">
        <f t="shared" si="1096"/>
        <v>839</v>
      </c>
      <c r="AE2825" s="226">
        <f>CEILING(AD2825+AD2825*'[1]Nastavení cen'!$J$17,1)</f>
        <v>1225</v>
      </c>
      <c r="AF2825" s="226">
        <f t="shared" si="1097"/>
        <v>0</v>
      </c>
      <c r="AG2825" s="241">
        <f>CEILING(AX2825+(AX2825*'[1]Nastavení cen'!$G$17),1)</f>
        <v>47</v>
      </c>
      <c r="AH2825" s="242">
        <f>CEILING(AG2825*'[1]Nastavení cen'!$K$17,1)+AG2825</f>
        <v>62</v>
      </c>
      <c r="AI2825" s="242">
        <f t="shared" si="1098"/>
        <v>0</v>
      </c>
      <c r="AJ2825" s="228">
        <f t="shared" si="1087"/>
        <v>1287</v>
      </c>
      <c r="AK2825" s="218"/>
      <c r="AL2825" s="229">
        <f t="shared" si="1088"/>
        <v>0</v>
      </c>
      <c r="AM2825" s="204"/>
      <c r="AN2825" s="230">
        <v>4</v>
      </c>
      <c r="AO2825" s="231">
        <f t="shared" si="1099"/>
        <v>0</v>
      </c>
      <c r="AP2825" s="232">
        <v>0.05</v>
      </c>
      <c r="AQ2825" s="233" t="s">
        <v>41</v>
      </c>
      <c r="AR2825" s="234">
        <f t="shared" si="1100"/>
        <v>0</v>
      </c>
      <c r="AS2825" s="235"/>
      <c r="AT2825" s="236"/>
      <c r="AU2825" s="237"/>
      <c r="AV2825" s="238">
        <v>129</v>
      </c>
      <c r="AW2825" s="239">
        <f>'[1]Nastavení cen'!$H$17</f>
        <v>390</v>
      </c>
      <c r="AX2825" s="240">
        <v>47</v>
      </c>
    </row>
    <row r="2826" spans="1:50" ht="17.25" hidden="1" customHeight="1" x14ac:dyDescent="0.3">
      <c r="A2826" s="213"/>
      <c r="B2826" s="214"/>
      <c r="C2826" s="215"/>
      <c r="D2826" s="186"/>
      <c r="E2826" s="184"/>
      <c r="F2826" s="185"/>
      <c r="G2826" s="186"/>
      <c r="H2826" s="186"/>
      <c r="I2826" s="187"/>
      <c r="J2826" s="188"/>
      <c r="K2826" s="216"/>
      <c r="L2826" s="186"/>
      <c r="M2826" s="186"/>
      <c r="N2826" s="187"/>
      <c r="O2826" s="191"/>
      <c r="P2826" s="523" t="s">
        <v>2946</v>
      </c>
      <c r="Q2826" s="218"/>
      <c r="R2826" s="219">
        <f t="shared" si="1082"/>
        <v>0</v>
      </c>
      <c r="S2826" s="219">
        <f t="shared" si="1083"/>
        <v>7</v>
      </c>
      <c r="T2826" s="195"/>
      <c r="U2826" s="196">
        <v>3</v>
      </c>
      <c r="V2826" s="89">
        <f t="shared" si="1078"/>
        <v>0</v>
      </c>
      <c r="W2826" s="220" t="s">
        <v>2993</v>
      </c>
      <c r="X2826" s="221" t="s">
        <v>2996</v>
      </c>
      <c r="Y2826" s="222" t="s">
        <v>2968</v>
      </c>
      <c r="Z2826" s="199"/>
      <c r="AA2826" s="218"/>
      <c r="AB2826" s="223">
        <v>0</v>
      </c>
      <c r="AC2826" s="224" t="s">
        <v>48</v>
      </c>
      <c r="AD2826" s="225">
        <f t="shared" si="1096"/>
        <v>839</v>
      </c>
      <c r="AE2826" s="226">
        <f>CEILING(AD2826+AD2826*'[1]Nastavení cen'!$J$17,1)</f>
        <v>1225</v>
      </c>
      <c r="AF2826" s="226">
        <f t="shared" si="1097"/>
        <v>0</v>
      </c>
      <c r="AG2826" s="241">
        <f>CEILING(AX2826+(AX2826*'[1]Nastavení cen'!$G$17),1)</f>
        <v>47</v>
      </c>
      <c r="AH2826" s="242">
        <f>CEILING(AG2826*'[1]Nastavení cen'!$K$17,1)+AG2826</f>
        <v>62</v>
      </c>
      <c r="AI2826" s="242">
        <f t="shared" si="1098"/>
        <v>0</v>
      </c>
      <c r="AJ2826" s="228">
        <f t="shared" si="1087"/>
        <v>1287</v>
      </c>
      <c r="AK2826" s="218"/>
      <c r="AL2826" s="229">
        <f t="shared" si="1088"/>
        <v>0</v>
      </c>
      <c r="AM2826" s="204"/>
      <c r="AN2826" s="230">
        <v>4</v>
      </c>
      <c r="AO2826" s="231">
        <f t="shared" si="1099"/>
        <v>0</v>
      </c>
      <c r="AP2826" s="232">
        <v>0.05</v>
      </c>
      <c r="AQ2826" s="233" t="s">
        <v>41</v>
      </c>
      <c r="AR2826" s="234">
        <f t="shared" si="1100"/>
        <v>0</v>
      </c>
      <c r="AS2826" s="235"/>
      <c r="AT2826" s="236"/>
      <c r="AU2826" s="237"/>
      <c r="AV2826" s="238">
        <v>129</v>
      </c>
      <c r="AW2826" s="239">
        <f>'[1]Nastavení cen'!$H$17</f>
        <v>390</v>
      </c>
      <c r="AX2826" s="240">
        <v>47</v>
      </c>
    </row>
    <row r="2827" spans="1:50" ht="17.25" hidden="1" customHeight="1" x14ac:dyDescent="0.3">
      <c r="A2827" s="213"/>
      <c r="B2827" s="214"/>
      <c r="C2827" s="215"/>
      <c r="D2827" s="186"/>
      <c r="E2827" s="184"/>
      <c r="F2827" s="185"/>
      <c r="G2827" s="186"/>
      <c r="H2827" s="186"/>
      <c r="I2827" s="187"/>
      <c r="J2827" s="188"/>
      <c r="K2827" s="216"/>
      <c r="L2827" s="186"/>
      <c r="M2827" s="186"/>
      <c r="N2827" s="187"/>
      <c r="O2827" s="191"/>
      <c r="P2827" s="523" t="s">
        <v>2946</v>
      </c>
      <c r="Q2827" s="218"/>
      <c r="R2827" s="219">
        <f t="shared" si="1082"/>
        <v>0</v>
      </c>
      <c r="S2827" s="219">
        <f t="shared" si="1083"/>
        <v>7</v>
      </c>
      <c r="T2827" s="195"/>
      <c r="U2827" s="196">
        <v>1</v>
      </c>
      <c r="V2827" s="89">
        <f t="shared" si="1078"/>
        <v>0</v>
      </c>
      <c r="W2827" s="220" t="s">
        <v>2993</v>
      </c>
      <c r="X2827" s="221" t="s">
        <v>2998</v>
      </c>
      <c r="Y2827" s="222" t="s">
        <v>2997</v>
      </c>
      <c r="Z2827" s="199"/>
      <c r="AA2827" s="218"/>
      <c r="AB2827" s="223">
        <v>0</v>
      </c>
      <c r="AC2827" s="224" t="s">
        <v>48</v>
      </c>
      <c r="AD2827" s="225">
        <f t="shared" si="1096"/>
        <v>683</v>
      </c>
      <c r="AE2827" s="226">
        <f>CEILING(AD2827+AD2827*'[1]Nastavení cen'!$J$17,1)</f>
        <v>998</v>
      </c>
      <c r="AF2827" s="226">
        <f t="shared" si="1097"/>
        <v>0</v>
      </c>
      <c r="AG2827" s="241">
        <f>CEILING(AX2827+(AX2827*'[1]Nastavení cen'!$G$17),1)</f>
        <v>49</v>
      </c>
      <c r="AH2827" s="242">
        <f>CEILING(AG2827*'[1]Nastavení cen'!$K$17,1)+AG2827</f>
        <v>64</v>
      </c>
      <c r="AI2827" s="242">
        <f t="shared" si="1098"/>
        <v>0</v>
      </c>
      <c r="AJ2827" s="228">
        <f t="shared" si="1087"/>
        <v>1062</v>
      </c>
      <c r="AK2827" s="218"/>
      <c r="AL2827" s="229">
        <f t="shared" si="1088"/>
        <v>0</v>
      </c>
      <c r="AM2827" s="204"/>
      <c r="AN2827" s="230">
        <v>4</v>
      </c>
      <c r="AO2827" s="231">
        <f t="shared" si="1099"/>
        <v>0</v>
      </c>
      <c r="AP2827" s="232">
        <v>0.05</v>
      </c>
      <c r="AQ2827" s="233" t="s">
        <v>41</v>
      </c>
      <c r="AR2827" s="234">
        <f t="shared" si="1100"/>
        <v>0</v>
      </c>
      <c r="AS2827" s="235"/>
      <c r="AT2827" s="236"/>
      <c r="AU2827" s="237"/>
      <c r="AV2827" s="238">
        <v>105</v>
      </c>
      <c r="AW2827" s="239">
        <f>'[1]Nastavení cen'!$H$17</f>
        <v>390</v>
      </c>
      <c r="AX2827" s="240">
        <v>49</v>
      </c>
    </row>
    <row r="2828" spans="1:50" ht="17.25" hidden="1" customHeight="1" x14ac:dyDescent="0.3">
      <c r="A2828" s="213"/>
      <c r="B2828" s="214"/>
      <c r="C2828" s="215"/>
      <c r="D2828" s="186"/>
      <c r="E2828" s="184"/>
      <c r="F2828" s="185"/>
      <c r="G2828" s="186"/>
      <c r="H2828" s="186"/>
      <c r="I2828" s="187"/>
      <c r="J2828" s="188"/>
      <c r="K2828" s="216"/>
      <c r="L2828" s="186"/>
      <c r="M2828" s="186"/>
      <c r="N2828" s="187"/>
      <c r="O2828" s="191"/>
      <c r="P2828" s="523" t="s">
        <v>2946</v>
      </c>
      <c r="Q2828" s="218"/>
      <c r="R2828" s="219">
        <f t="shared" si="1082"/>
        <v>0</v>
      </c>
      <c r="S2828" s="219">
        <f t="shared" si="1083"/>
        <v>7</v>
      </c>
      <c r="T2828" s="195"/>
      <c r="U2828" s="196">
        <v>1</v>
      </c>
      <c r="V2828" s="89">
        <f t="shared" si="1078"/>
        <v>0</v>
      </c>
      <c r="W2828" s="220" t="s">
        <v>2993</v>
      </c>
      <c r="X2828" s="221" t="s">
        <v>2998</v>
      </c>
      <c r="Y2828" s="222" t="s">
        <v>2968</v>
      </c>
      <c r="Z2828" s="199"/>
      <c r="AA2828" s="218"/>
      <c r="AB2828" s="223">
        <v>0</v>
      </c>
      <c r="AC2828" s="224" t="s">
        <v>48</v>
      </c>
      <c r="AD2828" s="225">
        <f t="shared" si="1096"/>
        <v>683</v>
      </c>
      <c r="AE2828" s="226">
        <f>CEILING(AD2828+AD2828*'[1]Nastavení cen'!$J$17,1)</f>
        <v>998</v>
      </c>
      <c r="AF2828" s="226">
        <f t="shared" si="1097"/>
        <v>0</v>
      </c>
      <c r="AG2828" s="241">
        <f>CEILING(AX2828+(AX2828*'[1]Nastavení cen'!$G$17),1)</f>
        <v>49</v>
      </c>
      <c r="AH2828" s="242">
        <f>CEILING(AG2828*'[1]Nastavení cen'!$K$17,1)+AG2828</f>
        <v>64</v>
      </c>
      <c r="AI2828" s="242">
        <f t="shared" si="1098"/>
        <v>0</v>
      </c>
      <c r="AJ2828" s="228">
        <f t="shared" si="1087"/>
        <v>1062</v>
      </c>
      <c r="AK2828" s="218"/>
      <c r="AL2828" s="229">
        <f t="shared" si="1088"/>
        <v>0</v>
      </c>
      <c r="AM2828" s="204"/>
      <c r="AN2828" s="230">
        <v>4</v>
      </c>
      <c r="AO2828" s="231">
        <f t="shared" si="1099"/>
        <v>0</v>
      </c>
      <c r="AP2828" s="232">
        <v>0.05</v>
      </c>
      <c r="AQ2828" s="233" t="s">
        <v>41</v>
      </c>
      <c r="AR2828" s="234">
        <f t="shared" si="1100"/>
        <v>0</v>
      </c>
      <c r="AS2828" s="235"/>
      <c r="AT2828" s="236"/>
      <c r="AU2828" s="237"/>
      <c r="AV2828" s="238">
        <v>105</v>
      </c>
      <c r="AW2828" s="239">
        <f>'[1]Nastavení cen'!$H$17</f>
        <v>390</v>
      </c>
      <c r="AX2828" s="240">
        <v>49</v>
      </c>
    </row>
    <row r="2829" spans="1:50" ht="17.25" hidden="1" customHeight="1" x14ac:dyDescent="0.3">
      <c r="A2829" s="213"/>
      <c r="B2829" s="214"/>
      <c r="C2829" s="215"/>
      <c r="D2829" s="186"/>
      <c r="E2829" s="184"/>
      <c r="F2829" s="185"/>
      <c r="G2829" s="186"/>
      <c r="H2829" s="186"/>
      <c r="I2829" s="187"/>
      <c r="J2829" s="188"/>
      <c r="K2829" s="216"/>
      <c r="L2829" s="186"/>
      <c r="M2829" s="186"/>
      <c r="N2829" s="187"/>
      <c r="O2829" s="191"/>
      <c r="P2829" s="523" t="s">
        <v>2946</v>
      </c>
      <c r="Q2829" s="218"/>
      <c r="R2829" s="219">
        <f t="shared" si="1082"/>
        <v>0</v>
      </c>
      <c r="S2829" s="219">
        <f t="shared" si="1083"/>
        <v>7</v>
      </c>
      <c r="T2829" s="195"/>
      <c r="U2829" s="196">
        <v>2</v>
      </c>
      <c r="V2829" s="89">
        <f t="shared" si="1078"/>
        <v>0</v>
      </c>
      <c r="W2829" s="220" t="s">
        <v>2993</v>
      </c>
      <c r="X2829" s="221" t="s">
        <v>2999</v>
      </c>
      <c r="Y2829" s="222" t="s">
        <v>2997</v>
      </c>
      <c r="Z2829" s="199"/>
      <c r="AA2829" s="218"/>
      <c r="AB2829" s="223">
        <v>0</v>
      </c>
      <c r="AC2829" s="224" t="s">
        <v>48</v>
      </c>
      <c r="AD2829" s="225">
        <f t="shared" si="1096"/>
        <v>709</v>
      </c>
      <c r="AE2829" s="226">
        <f>CEILING(AD2829+AD2829*'[1]Nastavení cen'!$J$17,1)</f>
        <v>1036</v>
      </c>
      <c r="AF2829" s="226">
        <f t="shared" si="1097"/>
        <v>0</v>
      </c>
      <c r="AG2829" s="241">
        <f>CEILING(AX2829+(AX2829*'[1]Nastavení cen'!$G$17),1)</f>
        <v>51</v>
      </c>
      <c r="AH2829" s="242">
        <f>CEILING(AG2829*'[1]Nastavení cen'!$K$17,1)+AG2829</f>
        <v>67</v>
      </c>
      <c r="AI2829" s="242">
        <f t="shared" si="1098"/>
        <v>0</v>
      </c>
      <c r="AJ2829" s="228">
        <f t="shared" si="1087"/>
        <v>1103</v>
      </c>
      <c r="AK2829" s="218"/>
      <c r="AL2829" s="229">
        <f t="shared" si="1088"/>
        <v>0</v>
      </c>
      <c r="AM2829" s="204"/>
      <c r="AN2829" s="230">
        <v>4</v>
      </c>
      <c r="AO2829" s="231">
        <f t="shared" si="1099"/>
        <v>0</v>
      </c>
      <c r="AP2829" s="232">
        <v>0.05</v>
      </c>
      <c r="AQ2829" s="233" t="s">
        <v>41</v>
      </c>
      <c r="AR2829" s="234">
        <f t="shared" si="1100"/>
        <v>0</v>
      </c>
      <c r="AS2829" s="235"/>
      <c r="AT2829" s="236"/>
      <c r="AU2829" s="237"/>
      <c r="AV2829" s="238">
        <v>109</v>
      </c>
      <c r="AW2829" s="239">
        <f>'[1]Nastavení cen'!$H$17</f>
        <v>390</v>
      </c>
      <c r="AX2829" s="240">
        <v>51</v>
      </c>
    </row>
    <row r="2830" spans="1:50" ht="17.25" hidden="1" customHeight="1" x14ac:dyDescent="0.3">
      <c r="A2830" s="213"/>
      <c r="B2830" s="214"/>
      <c r="C2830" s="215"/>
      <c r="D2830" s="186"/>
      <c r="E2830" s="184"/>
      <c r="F2830" s="185"/>
      <c r="G2830" s="186"/>
      <c r="H2830" s="186"/>
      <c r="I2830" s="187"/>
      <c r="J2830" s="188"/>
      <c r="K2830" s="216"/>
      <c r="L2830" s="186"/>
      <c r="M2830" s="186"/>
      <c r="N2830" s="187"/>
      <c r="O2830" s="191"/>
      <c r="P2830" s="523" t="s">
        <v>2946</v>
      </c>
      <c r="Q2830" s="218"/>
      <c r="R2830" s="219">
        <f t="shared" si="1082"/>
        <v>0</v>
      </c>
      <c r="S2830" s="219">
        <f t="shared" si="1083"/>
        <v>7</v>
      </c>
      <c r="T2830" s="195"/>
      <c r="U2830" s="196">
        <v>2</v>
      </c>
      <c r="V2830" s="89">
        <f t="shared" si="1078"/>
        <v>0</v>
      </c>
      <c r="W2830" s="220" t="s">
        <v>2993</v>
      </c>
      <c r="X2830" s="221" t="s">
        <v>2999</v>
      </c>
      <c r="Y2830" s="222" t="s">
        <v>2968</v>
      </c>
      <c r="Z2830" s="199"/>
      <c r="AA2830" s="218"/>
      <c r="AB2830" s="223">
        <v>0</v>
      </c>
      <c r="AC2830" s="224" t="s">
        <v>48</v>
      </c>
      <c r="AD2830" s="225">
        <f t="shared" si="1096"/>
        <v>709</v>
      </c>
      <c r="AE2830" s="226">
        <f>CEILING(AD2830+AD2830*'[1]Nastavení cen'!$J$17,1)</f>
        <v>1036</v>
      </c>
      <c r="AF2830" s="226">
        <f t="shared" si="1097"/>
        <v>0</v>
      </c>
      <c r="AG2830" s="241">
        <f>CEILING(AX2830+(AX2830*'[1]Nastavení cen'!$G$17),1)</f>
        <v>51</v>
      </c>
      <c r="AH2830" s="242">
        <f>CEILING(AG2830*'[1]Nastavení cen'!$K$17,1)+AG2830</f>
        <v>67</v>
      </c>
      <c r="AI2830" s="242">
        <f t="shared" si="1098"/>
        <v>0</v>
      </c>
      <c r="AJ2830" s="228">
        <f t="shared" si="1087"/>
        <v>1103</v>
      </c>
      <c r="AK2830" s="218"/>
      <c r="AL2830" s="229">
        <f t="shared" si="1088"/>
        <v>0</v>
      </c>
      <c r="AM2830" s="204"/>
      <c r="AN2830" s="230">
        <v>4</v>
      </c>
      <c r="AO2830" s="231">
        <f t="shared" si="1099"/>
        <v>0</v>
      </c>
      <c r="AP2830" s="232">
        <v>0.05</v>
      </c>
      <c r="AQ2830" s="233" t="s">
        <v>41</v>
      </c>
      <c r="AR2830" s="234">
        <f t="shared" si="1100"/>
        <v>0</v>
      </c>
      <c r="AS2830" s="235"/>
      <c r="AT2830" s="236"/>
      <c r="AU2830" s="237"/>
      <c r="AV2830" s="238">
        <v>109</v>
      </c>
      <c r="AW2830" s="239">
        <f>'[1]Nastavení cen'!$H$17</f>
        <v>390</v>
      </c>
      <c r="AX2830" s="240">
        <v>51</v>
      </c>
    </row>
    <row r="2831" spans="1:50" ht="17.25" hidden="1" customHeight="1" x14ac:dyDescent="0.3">
      <c r="A2831" s="213"/>
      <c r="B2831" s="214"/>
      <c r="C2831" s="215"/>
      <c r="D2831" s="186"/>
      <c r="E2831" s="184"/>
      <c r="F2831" s="185"/>
      <c r="G2831" s="186"/>
      <c r="H2831" s="186"/>
      <c r="I2831" s="187"/>
      <c r="J2831" s="188"/>
      <c r="K2831" s="216"/>
      <c r="L2831" s="186"/>
      <c r="M2831" s="186"/>
      <c r="N2831" s="187"/>
      <c r="O2831" s="191"/>
      <c r="P2831" s="523" t="s">
        <v>2946</v>
      </c>
      <c r="Q2831" s="218"/>
      <c r="R2831" s="219">
        <f t="shared" si="1082"/>
        <v>0</v>
      </c>
      <c r="S2831" s="219">
        <f t="shared" si="1083"/>
        <v>7</v>
      </c>
      <c r="T2831" s="195"/>
      <c r="U2831" s="196">
        <v>2</v>
      </c>
      <c r="V2831" s="89">
        <f t="shared" si="1078"/>
        <v>0</v>
      </c>
      <c r="W2831" s="220" t="s">
        <v>2993</v>
      </c>
      <c r="X2831" s="221" t="s">
        <v>3000</v>
      </c>
      <c r="Y2831" s="222" t="s">
        <v>2997</v>
      </c>
      <c r="Z2831" s="199"/>
      <c r="AA2831" s="218"/>
      <c r="AB2831" s="223">
        <v>0</v>
      </c>
      <c r="AC2831" s="224" t="s">
        <v>48</v>
      </c>
      <c r="AD2831" s="225">
        <f t="shared" si="1096"/>
        <v>689</v>
      </c>
      <c r="AE2831" s="226">
        <f>CEILING(AD2831+AD2831*'[1]Nastavení cen'!$J$17,1)</f>
        <v>1006</v>
      </c>
      <c r="AF2831" s="226">
        <f t="shared" si="1097"/>
        <v>0</v>
      </c>
      <c r="AG2831" s="241">
        <f>CEILING(AX2831+(AX2831*'[1]Nastavení cen'!$G$17),1)</f>
        <v>52</v>
      </c>
      <c r="AH2831" s="242">
        <f>CEILING(AG2831*'[1]Nastavení cen'!$K$17,1)+AG2831</f>
        <v>68</v>
      </c>
      <c r="AI2831" s="242">
        <f t="shared" si="1098"/>
        <v>0</v>
      </c>
      <c r="AJ2831" s="228">
        <f t="shared" si="1087"/>
        <v>1074</v>
      </c>
      <c r="AK2831" s="218"/>
      <c r="AL2831" s="229">
        <f t="shared" si="1088"/>
        <v>0</v>
      </c>
      <c r="AM2831" s="204"/>
      <c r="AN2831" s="230">
        <v>4</v>
      </c>
      <c r="AO2831" s="231">
        <f t="shared" si="1099"/>
        <v>0</v>
      </c>
      <c r="AP2831" s="232">
        <v>0.05</v>
      </c>
      <c r="AQ2831" s="233" t="s">
        <v>41</v>
      </c>
      <c r="AR2831" s="234">
        <f t="shared" si="1100"/>
        <v>0</v>
      </c>
      <c r="AS2831" s="235"/>
      <c r="AT2831" s="236"/>
      <c r="AU2831" s="237"/>
      <c r="AV2831" s="238">
        <v>106</v>
      </c>
      <c r="AW2831" s="239">
        <f>'[1]Nastavení cen'!$H$17</f>
        <v>390</v>
      </c>
      <c r="AX2831" s="240">
        <v>52</v>
      </c>
    </row>
    <row r="2832" spans="1:50" ht="17.25" hidden="1" customHeight="1" x14ac:dyDescent="0.3">
      <c r="A2832" s="213"/>
      <c r="B2832" s="214"/>
      <c r="C2832" s="215"/>
      <c r="D2832" s="186"/>
      <c r="E2832" s="184"/>
      <c r="F2832" s="185"/>
      <c r="G2832" s="186"/>
      <c r="H2832" s="186"/>
      <c r="I2832" s="187"/>
      <c r="J2832" s="188"/>
      <c r="K2832" s="216"/>
      <c r="L2832" s="186"/>
      <c r="M2832" s="186"/>
      <c r="N2832" s="187"/>
      <c r="O2832" s="191"/>
      <c r="P2832" s="523" t="s">
        <v>2946</v>
      </c>
      <c r="Q2832" s="218"/>
      <c r="R2832" s="219">
        <f t="shared" si="1082"/>
        <v>0</v>
      </c>
      <c r="S2832" s="219">
        <f t="shared" si="1083"/>
        <v>7</v>
      </c>
      <c r="T2832" s="195"/>
      <c r="U2832" s="196">
        <v>2</v>
      </c>
      <c r="V2832" s="89">
        <f t="shared" si="1078"/>
        <v>0</v>
      </c>
      <c r="W2832" s="220" t="s">
        <v>2993</v>
      </c>
      <c r="X2832" s="221" t="s">
        <v>3000</v>
      </c>
      <c r="Y2832" s="222" t="s">
        <v>2968</v>
      </c>
      <c r="Z2832" s="199"/>
      <c r="AA2832" s="218"/>
      <c r="AB2832" s="223">
        <v>0</v>
      </c>
      <c r="AC2832" s="224" t="s">
        <v>48</v>
      </c>
      <c r="AD2832" s="225">
        <f t="shared" si="1096"/>
        <v>689</v>
      </c>
      <c r="AE2832" s="226">
        <f>CEILING(AD2832+AD2832*'[1]Nastavení cen'!$J$17,1)</f>
        <v>1006</v>
      </c>
      <c r="AF2832" s="226">
        <f t="shared" si="1097"/>
        <v>0</v>
      </c>
      <c r="AG2832" s="241">
        <f>CEILING(AX2832+(AX2832*'[1]Nastavení cen'!$G$17),1)</f>
        <v>52</v>
      </c>
      <c r="AH2832" s="242">
        <f>CEILING(AG2832*'[1]Nastavení cen'!$K$17,1)+AG2832</f>
        <v>68</v>
      </c>
      <c r="AI2832" s="242">
        <f t="shared" si="1098"/>
        <v>0</v>
      </c>
      <c r="AJ2832" s="228">
        <f t="shared" si="1087"/>
        <v>1074</v>
      </c>
      <c r="AK2832" s="218"/>
      <c r="AL2832" s="229">
        <f t="shared" si="1088"/>
        <v>0</v>
      </c>
      <c r="AM2832" s="204"/>
      <c r="AN2832" s="230">
        <v>4</v>
      </c>
      <c r="AO2832" s="231">
        <f t="shared" si="1099"/>
        <v>0</v>
      </c>
      <c r="AP2832" s="232">
        <v>0.05</v>
      </c>
      <c r="AQ2832" s="233" t="s">
        <v>41</v>
      </c>
      <c r="AR2832" s="234">
        <f t="shared" si="1100"/>
        <v>0</v>
      </c>
      <c r="AS2832" s="235"/>
      <c r="AT2832" s="236"/>
      <c r="AU2832" s="237"/>
      <c r="AV2832" s="238">
        <v>106</v>
      </c>
      <c r="AW2832" s="239">
        <f>'[1]Nastavení cen'!$H$17</f>
        <v>390</v>
      </c>
      <c r="AX2832" s="240">
        <v>52</v>
      </c>
    </row>
    <row r="2833" spans="1:50" ht="17.25" hidden="1" customHeight="1" x14ac:dyDescent="0.3">
      <c r="A2833" s="213"/>
      <c r="B2833" s="214"/>
      <c r="C2833" s="215"/>
      <c r="D2833" s="186"/>
      <c r="E2833" s="184"/>
      <c r="F2833" s="185"/>
      <c r="G2833" s="186"/>
      <c r="H2833" s="186"/>
      <c r="I2833" s="187"/>
      <c r="J2833" s="188"/>
      <c r="K2833" s="216"/>
      <c r="L2833" s="186"/>
      <c r="M2833" s="186"/>
      <c r="N2833" s="187"/>
      <c r="O2833" s="191"/>
      <c r="P2833" s="523" t="s">
        <v>2946</v>
      </c>
      <c r="Q2833" s="218"/>
      <c r="R2833" s="219">
        <f t="shared" si="1082"/>
        <v>0</v>
      </c>
      <c r="S2833" s="219">
        <f t="shared" si="1083"/>
        <v>7</v>
      </c>
      <c r="T2833" s="195"/>
      <c r="U2833" s="196">
        <v>2</v>
      </c>
      <c r="V2833" s="89">
        <f t="shared" si="1078"/>
        <v>0</v>
      </c>
      <c r="W2833" s="220" t="s">
        <v>2993</v>
      </c>
      <c r="X2833" s="221" t="s">
        <v>3001</v>
      </c>
      <c r="Y2833" s="222" t="s">
        <v>2997</v>
      </c>
      <c r="Z2833" s="199"/>
      <c r="AA2833" s="218"/>
      <c r="AB2833" s="223">
        <v>0</v>
      </c>
      <c r="AC2833" s="224" t="s">
        <v>48</v>
      </c>
      <c r="AD2833" s="225">
        <f t="shared" si="1096"/>
        <v>793</v>
      </c>
      <c r="AE2833" s="226">
        <f>CEILING(AD2833+AD2833*'[1]Nastavení cen'!$J$17,1)</f>
        <v>1158</v>
      </c>
      <c r="AF2833" s="226">
        <f t="shared" si="1097"/>
        <v>0</v>
      </c>
      <c r="AG2833" s="241">
        <f>CEILING(AX2833+(AX2833*'[1]Nastavení cen'!$G$17),1)</f>
        <v>53</v>
      </c>
      <c r="AH2833" s="242">
        <f>CEILING(AG2833*'[1]Nastavení cen'!$K$17,1)+AG2833</f>
        <v>69</v>
      </c>
      <c r="AI2833" s="242">
        <f t="shared" si="1098"/>
        <v>0</v>
      </c>
      <c r="AJ2833" s="228">
        <f t="shared" si="1087"/>
        <v>1227</v>
      </c>
      <c r="AK2833" s="218"/>
      <c r="AL2833" s="229">
        <f t="shared" si="1088"/>
        <v>0</v>
      </c>
      <c r="AM2833" s="204"/>
      <c r="AN2833" s="230">
        <v>4</v>
      </c>
      <c r="AO2833" s="231">
        <f t="shared" si="1099"/>
        <v>0</v>
      </c>
      <c r="AP2833" s="232">
        <v>0.05</v>
      </c>
      <c r="AQ2833" s="233" t="s">
        <v>41</v>
      </c>
      <c r="AR2833" s="234">
        <f t="shared" si="1100"/>
        <v>0</v>
      </c>
      <c r="AS2833" s="235"/>
      <c r="AT2833" s="236"/>
      <c r="AU2833" s="237"/>
      <c r="AV2833" s="238">
        <v>122</v>
      </c>
      <c r="AW2833" s="239">
        <f>'[1]Nastavení cen'!$H$17</f>
        <v>390</v>
      </c>
      <c r="AX2833" s="240">
        <v>53</v>
      </c>
    </row>
    <row r="2834" spans="1:50" ht="17.25" hidden="1" customHeight="1" x14ac:dyDescent="0.3">
      <c r="A2834" s="213"/>
      <c r="B2834" s="214"/>
      <c r="C2834" s="215"/>
      <c r="D2834" s="186"/>
      <c r="E2834" s="184"/>
      <c r="F2834" s="185"/>
      <c r="G2834" s="186"/>
      <c r="H2834" s="186"/>
      <c r="I2834" s="187"/>
      <c r="J2834" s="188"/>
      <c r="K2834" s="216"/>
      <c r="L2834" s="186"/>
      <c r="M2834" s="186"/>
      <c r="N2834" s="187"/>
      <c r="O2834" s="191"/>
      <c r="P2834" s="523" t="s">
        <v>2946</v>
      </c>
      <c r="Q2834" s="218"/>
      <c r="R2834" s="219">
        <f t="shared" si="1082"/>
        <v>0</v>
      </c>
      <c r="S2834" s="219">
        <f t="shared" si="1083"/>
        <v>7</v>
      </c>
      <c r="T2834" s="195"/>
      <c r="U2834" s="196">
        <v>2</v>
      </c>
      <c r="V2834" s="89">
        <f t="shared" si="1078"/>
        <v>0</v>
      </c>
      <c r="W2834" s="220" t="s">
        <v>2993</v>
      </c>
      <c r="X2834" s="221" t="s">
        <v>3001</v>
      </c>
      <c r="Y2834" s="222" t="s">
        <v>2968</v>
      </c>
      <c r="Z2834" s="199"/>
      <c r="AA2834" s="218"/>
      <c r="AB2834" s="223">
        <v>0</v>
      </c>
      <c r="AC2834" s="224" t="s">
        <v>48</v>
      </c>
      <c r="AD2834" s="225">
        <f t="shared" si="1096"/>
        <v>793</v>
      </c>
      <c r="AE2834" s="226">
        <f>CEILING(AD2834+AD2834*'[1]Nastavení cen'!$J$17,1)</f>
        <v>1158</v>
      </c>
      <c r="AF2834" s="226">
        <f t="shared" si="1097"/>
        <v>0</v>
      </c>
      <c r="AG2834" s="241">
        <f>CEILING(AX2834+(AX2834*'[1]Nastavení cen'!$G$17),1)</f>
        <v>53</v>
      </c>
      <c r="AH2834" s="242">
        <f>CEILING(AG2834*'[1]Nastavení cen'!$K$17,1)+AG2834</f>
        <v>69</v>
      </c>
      <c r="AI2834" s="242">
        <f t="shared" si="1098"/>
        <v>0</v>
      </c>
      <c r="AJ2834" s="228">
        <f t="shared" si="1087"/>
        <v>1227</v>
      </c>
      <c r="AK2834" s="218"/>
      <c r="AL2834" s="229">
        <f t="shared" si="1088"/>
        <v>0</v>
      </c>
      <c r="AM2834" s="204"/>
      <c r="AN2834" s="230">
        <v>4</v>
      </c>
      <c r="AO2834" s="231">
        <f t="shared" si="1099"/>
        <v>0</v>
      </c>
      <c r="AP2834" s="232">
        <v>0.05</v>
      </c>
      <c r="AQ2834" s="233" t="s">
        <v>41</v>
      </c>
      <c r="AR2834" s="234">
        <f t="shared" si="1100"/>
        <v>0</v>
      </c>
      <c r="AS2834" s="235"/>
      <c r="AT2834" s="236"/>
      <c r="AU2834" s="237"/>
      <c r="AV2834" s="238">
        <v>122</v>
      </c>
      <c r="AW2834" s="239">
        <f>'[1]Nastavení cen'!$H$17</f>
        <v>390</v>
      </c>
      <c r="AX2834" s="240">
        <v>53</v>
      </c>
    </row>
    <row r="2835" spans="1:50" ht="17.25" hidden="1" customHeight="1" x14ac:dyDescent="0.3">
      <c r="A2835" s="213"/>
      <c r="B2835" s="214"/>
      <c r="C2835" s="215"/>
      <c r="D2835" s="186"/>
      <c r="E2835" s="184"/>
      <c r="F2835" s="185"/>
      <c r="G2835" s="186"/>
      <c r="H2835" s="186"/>
      <c r="I2835" s="187"/>
      <c r="J2835" s="188"/>
      <c r="K2835" s="216"/>
      <c r="L2835" s="186"/>
      <c r="M2835" s="186"/>
      <c r="N2835" s="187"/>
      <c r="O2835" s="191"/>
      <c r="P2835" s="523" t="s">
        <v>2946</v>
      </c>
      <c r="Q2835" s="218"/>
      <c r="R2835" s="219">
        <f t="shared" si="1082"/>
        <v>0</v>
      </c>
      <c r="S2835" s="219">
        <f t="shared" si="1083"/>
        <v>7</v>
      </c>
      <c r="T2835" s="195"/>
      <c r="U2835" s="196">
        <v>2</v>
      </c>
      <c r="V2835" s="89">
        <f t="shared" si="1078"/>
        <v>0</v>
      </c>
      <c r="W2835" s="220" t="s">
        <v>2993</v>
      </c>
      <c r="X2835" s="221" t="s">
        <v>3002</v>
      </c>
      <c r="Y2835" s="222" t="s">
        <v>2997</v>
      </c>
      <c r="Z2835" s="199"/>
      <c r="AA2835" s="218"/>
      <c r="AB2835" s="223">
        <v>0</v>
      </c>
      <c r="AC2835" s="224" t="s">
        <v>48</v>
      </c>
      <c r="AD2835" s="225">
        <f t="shared" si="1096"/>
        <v>839</v>
      </c>
      <c r="AE2835" s="226">
        <f>CEILING(AD2835+AD2835*'[1]Nastavení cen'!$J$17,1)</f>
        <v>1225</v>
      </c>
      <c r="AF2835" s="226">
        <f t="shared" si="1097"/>
        <v>0</v>
      </c>
      <c r="AG2835" s="241">
        <f>CEILING(AX2835+(AX2835*'[1]Nastavení cen'!$G$17),1)</f>
        <v>55</v>
      </c>
      <c r="AH2835" s="242">
        <f>CEILING(AG2835*'[1]Nastavení cen'!$K$17,1)+AG2835</f>
        <v>72</v>
      </c>
      <c r="AI2835" s="242">
        <f t="shared" si="1098"/>
        <v>0</v>
      </c>
      <c r="AJ2835" s="228">
        <f t="shared" si="1087"/>
        <v>1297</v>
      </c>
      <c r="AK2835" s="218"/>
      <c r="AL2835" s="229">
        <f t="shared" si="1088"/>
        <v>0</v>
      </c>
      <c r="AM2835" s="204"/>
      <c r="AN2835" s="230">
        <v>4</v>
      </c>
      <c r="AO2835" s="231">
        <f t="shared" si="1099"/>
        <v>0</v>
      </c>
      <c r="AP2835" s="232">
        <v>0.05</v>
      </c>
      <c r="AQ2835" s="233" t="s">
        <v>41</v>
      </c>
      <c r="AR2835" s="234">
        <f t="shared" si="1100"/>
        <v>0</v>
      </c>
      <c r="AS2835" s="235"/>
      <c r="AT2835" s="236"/>
      <c r="AU2835" s="237"/>
      <c r="AV2835" s="238">
        <v>129</v>
      </c>
      <c r="AW2835" s="239">
        <f>'[1]Nastavení cen'!$H$17</f>
        <v>390</v>
      </c>
      <c r="AX2835" s="240">
        <v>55</v>
      </c>
    </row>
    <row r="2836" spans="1:50" ht="17.25" hidden="1" customHeight="1" x14ac:dyDescent="0.3">
      <c r="A2836" s="213"/>
      <c r="B2836" s="214"/>
      <c r="C2836" s="215"/>
      <c r="D2836" s="186"/>
      <c r="E2836" s="184"/>
      <c r="F2836" s="185"/>
      <c r="G2836" s="186"/>
      <c r="H2836" s="186"/>
      <c r="I2836" s="187"/>
      <c r="J2836" s="188"/>
      <c r="K2836" s="216"/>
      <c r="L2836" s="186"/>
      <c r="M2836" s="186"/>
      <c r="N2836" s="187"/>
      <c r="O2836" s="191"/>
      <c r="P2836" s="523" t="s">
        <v>2946</v>
      </c>
      <c r="Q2836" s="218"/>
      <c r="R2836" s="219">
        <f t="shared" si="1082"/>
        <v>0</v>
      </c>
      <c r="S2836" s="219">
        <f t="shared" si="1083"/>
        <v>7</v>
      </c>
      <c r="T2836" s="195"/>
      <c r="U2836" s="196">
        <v>2</v>
      </c>
      <c r="V2836" s="89">
        <f t="shared" si="1078"/>
        <v>0</v>
      </c>
      <c r="W2836" s="220" t="s">
        <v>2993</v>
      </c>
      <c r="X2836" s="221" t="s">
        <v>3002</v>
      </c>
      <c r="Y2836" s="222" t="s">
        <v>2968</v>
      </c>
      <c r="Z2836" s="199"/>
      <c r="AA2836" s="218"/>
      <c r="AB2836" s="223">
        <v>0</v>
      </c>
      <c r="AC2836" s="224" t="s">
        <v>48</v>
      </c>
      <c r="AD2836" s="225">
        <f t="shared" si="1096"/>
        <v>839</v>
      </c>
      <c r="AE2836" s="226">
        <f>CEILING(AD2836+AD2836*'[1]Nastavení cen'!$J$17,1)</f>
        <v>1225</v>
      </c>
      <c r="AF2836" s="226">
        <f t="shared" si="1097"/>
        <v>0</v>
      </c>
      <c r="AG2836" s="241">
        <f>CEILING(AX2836+(AX2836*'[1]Nastavení cen'!$G$17),1)</f>
        <v>55</v>
      </c>
      <c r="AH2836" s="242">
        <f>CEILING(AG2836*'[1]Nastavení cen'!$K$17,1)+AG2836</f>
        <v>72</v>
      </c>
      <c r="AI2836" s="242">
        <f t="shared" si="1098"/>
        <v>0</v>
      </c>
      <c r="AJ2836" s="228">
        <f t="shared" si="1087"/>
        <v>1297</v>
      </c>
      <c r="AK2836" s="218"/>
      <c r="AL2836" s="229">
        <f t="shared" si="1088"/>
        <v>0</v>
      </c>
      <c r="AM2836" s="204"/>
      <c r="AN2836" s="230">
        <v>4</v>
      </c>
      <c r="AO2836" s="231">
        <f t="shared" si="1099"/>
        <v>0</v>
      </c>
      <c r="AP2836" s="232">
        <v>0.05</v>
      </c>
      <c r="AQ2836" s="233" t="s">
        <v>41</v>
      </c>
      <c r="AR2836" s="234">
        <f t="shared" si="1100"/>
        <v>0</v>
      </c>
      <c r="AS2836" s="235"/>
      <c r="AT2836" s="236"/>
      <c r="AU2836" s="237"/>
      <c r="AV2836" s="238">
        <v>129</v>
      </c>
      <c r="AW2836" s="239">
        <f>'[1]Nastavení cen'!$H$17</f>
        <v>390</v>
      </c>
      <c r="AX2836" s="240">
        <v>55</v>
      </c>
    </row>
    <row r="2837" spans="1:50" ht="17.25" hidden="1" customHeight="1" x14ac:dyDescent="0.3">
      <c r="A2837" s="213"/>
      <c r="B2837" s="214"/>
      <c r="C2837" s="215"/>
      <c r="D2837" s="186"/>
      <c r="E2837" s="184"/>
      <c r="F2837" s="185"/>
      <c r="G2837" s="186"/>
      <c r="H2837" s="186"/>
      <c r="I2837" s="187"/>
      <c r="J2837" s="188"/>
      <c r="K2837" s="216"/>
      <c r="L2837" s="186"/>
      <c r="M2837" s="186"/>
      <c r="N2837" s="187"/>
      <c r="O2837" s="191"/>
      <c r="P2837" s="523" t="s">
        <v>2946</v>
      </c>
      <c r="Q2837" s="218"/>
      <c r="R2837" s="219">
        <f t="shared" si="1082"/>
        <v>0</v>
      </c>
      <c r="S2837" s="219">
        <f t="shared" si="1083"/>
        <v>7</v>
      </c>
      <c r="T2837" s="195"/>
      <c r="U2837" s="196">
        <v>2</v>
      </c>
      <c r="V2837" s="89">
        <f t="shared" si="1078"/>
        <v>0</v>
      </c>
      <c r="W2837" s="220" t="s">
        <v>2993</v>
      </c>
      <c r="X2837" s="221" t="s">
        <v>3003</v>
      </c>
      <c r="Y2837" s="222" t="s">
        <v>2997</v>
      </c>
      <c r="Z2837" s="199"/>
      <c r="AA2837" s="218"/>
      <c r="AB2837" s="223">
        <v>0</v>
      </c>
      <c r="AC2837" s="224" t="s">
        <v>48</v>
      </c>
      <c r="AD2837" s="225">
        <f t="shared" si="1096"/>
        <v>949</v>
      </c>
      <c r="AE2837" s="226">
        <f>CEILING(AD2837+AD2837*'[1]Nastavení cen'!$J$17,1)</f>
        <v>1386</v>
      </c>
      <c r="AF2837" s="226">
        <f t="shared" si="1097"/>
        <v>0</v>
      </c>
      <c r="AG2837" s="241">
        <f>CEILING(AX2837+(AX2837*'[1]Nastavení cen'!$G$17),1)</f>
        <v>55</v>
      </c>
      <c r="AH2837" s="242">
        <f>CEILING(AG2837*'[1]Nastavení cen'!$K$17,1)+AG2837</f>
        <v>72</v>
      </c>
      <c r="AI2837" s="242">
        <f t="shared" si="1098"/>
        <v>0</v>
      </c>
      <c r="AJ2837" s="228">
        <f t="shared" si="1087"/>
        <v>1458</v>
      </c>
      <c r="AK2837" s="218"/>
      <c r="AL2837" s="229">
        <f t="shared" si="1088"/>
        <v>0</v>
      </c>
      <c r="AM2837" s="204"/>
      <c r="AN2837" s="230">
        <v>4</v>
      </c>
      <c r="AO2837" s="231">
        <f t="shared" si="1099"/>
        <v>0</v>
      </c>
      <c r="AP2837" s="232">
        <v>0.05</v>
      </c>
      <c r="AQ2837" s="233" t="s">
        <v>41</v>
      </c>
      <c r="AR2837" s="234">
        <f t="shared" si="1100"/>
        <v>0</v>
      </c>
      <c r="AS2837" s="235"/>
      <c r="AT2837" s="236"/>
      <c r="AU2837" s="237"/>
      <c r="AV2837" s="238">
        <v>146</v>
      </c>
      <c r="AW2837" s="239">
        <f>'[1]Nastavení cen'!$H$17</f>
        <v>390</v>
      </c>
      <c r="AX2837" s="240">
        <v>55</v>
      </c>
    </row>
    <row r="2838" spans="1:50" ht="17.25" hidden="1" customHeight="1" x14ac:dyDescent="0.3">
      <c r="A2838" s="213"/>
      <c r="B2838" s="214"/>
      <c r="C2838" s="215"/>
      <c r="D2838" s="186"/>
      <c r="E2838" s="184"/>
      <c r="F2838" s="185"/>
      <c r="G2838" s="186"/>
      <c r="H2838" s="186"/>
      <c r="I2838" s="187"/>
      <c r="J2838" s="188"/>
      <c r="K2838" s="216"/>
      <c r="L2838" s="186"/>
      <c r="M2838" s="186"/>
      <c r="N2838" s="187"/>
      <c r="O2838" s="191"/>
      <c r="P2838" s="523" t="s">
        <v>2946</v>
      </c>
      <c r="Q2838" s="218"/>
      <c r="R2838" s="219">
        <f t="shared" si="1082"/>
        <v>0</v>
      </c>
      <c r="S2838" s="219">
        <f t="shared" si="1083"/>
        <v>7</v>
      </c>
      <c r="T2838" s="195"/>
      <c r="U2838" s="196">
        <v>2</v>
      </c>
      <c r="V2838" s="89">
        <f t="shared" si="1078"/>
        <v>0</v>
      </c>
      <c r="W2838" s="220" t="s">
        <v>2993</v>
      </c>
      <c r="X2838" s="221" t="s">
        <v>3003</v>
      </c>
      <c r="Y2838" s="222" t="s">
        <v>2968</v>
      </c>
      <c r="Z2838" s="199"/>
      <c r="AA2838" s="218"/>
      <c r="AB2838" s="223">
        <v>0</v>
      </c>
      <c r="AC2838" s="224" t="s">
        <v>48</v>
      </c>
      <c r="AD2838" s="225">
        <f t="shared" si="1096"/>
        <v>949</v>
      </c>
      <c r="AE2838" s="226">
        <f>CEILING(AD2838+AD2838*'[1]Nastavení cen'!$J$17,1)</f>
        <v>1386</v>
      </c>
      <c r="AF2838" s="226">
        <f t="shared" si="1097"/>
        <v>0</v>
      </c>
      <c r="AG2838" s="241">
        <f>CEILING(AX2838+(AX2838*'[1]Nastavení cen'!$G$17),1)</f>
        <v>55</v>
      </c>
      <c r="AH2838" s="242">
        <f>CEILING(AG2838*'[1]Nastavení cen'!$K$17,1)+AG2838</f>
        <v>72</v>
      </c>
      <c r="AI2838" s="242">
        <f t="shared" si="1098"/>
        <v>0</v>
      </c>
      <c r="AJ2838" s="228">
        <f t="shared" si="1087"/>
        <v>1458</v>
      </c>
      <c r="AK2838" s="218"/>
      <c r="AL2838" s="229">
        <f t="shared" si="1088"/>
        <v>0</v>
      </c>
      <c r="AM2838" s="204"/>
      <c r="AN2838" s="230">
        <v>4</v>
      </c>
      <c r="AO2838" s="231">
        <f t="shared" si="1099"/>
        <v>0</v>
      </c>
      <c r="AP2838" s="232">
        <v>0.05</v>
      </c>
      <c r="AQ2838" s="233" t="s">
        <v>41</v>
      </c>
      <c r="AR2838" s="234">
        <f t="shared" si="1100"/>
        <v>0</v>
      </c>
      <c r="AS2838" s="235"/>
      <c r="AT2838" s="236"/>
      <c r="AU2838" s="237"/>
      <c r="AV2838" s="238">
        <v>146</v>
      </c>
      <c r="AW2838" s="239">
        <f>'[1]Nastavení cen'!$H$17</f>
        <v>390</v>
      </c>
      <c r="AX2838" s="240">
        <v>55</v>
      </c>
    </row>
    <row r="2839" spans="1:50" ht="17.25" hidden="1" customHeight="1" x14ac:dyDescent="0.3">
      <c r="A2839" s="213"/>
      <c r="B2839" s="214"/>
      <c r="C2839" s="215"/>
      <c r="D2839" s="186"/>
      <c r="E2839" s="184"/>
      <c r="F2839" s="185"/>
      <c r="G2839" s="186"/>
      <c r="H2839" s="186"/>
      <c r="I2839" s="187"/>
      <c r="J2839" s="188"/>
      <c r="K2839" s="216"/>
      <c r="L2839" s="186"/>
      <c r="M2839" s="186"/>
      <c r="N2839" s="187"/>
      <c r="O2839" s="191"/>
      <c r="P2839" s="523" t="s">
        <v>2946</v>
      </c>
      <c r="Q2839" s="218"/>
      <c r="R2839" s="219">
        <f t="shared" si="1082"/>
        <v>0</v>
      </c>
      <c r="S2839" s="219">
        <f t="shared" si="1083"/>
        <v>7</v>
      </c>
      <c r="T2839" s="195"/>
      <c r="U2839" s="196">
        <v>3</v>
      </c>
      <c r="V2839" s="89">
        <f t="shared" si="1078"/>
        <v>0</v>
      </c>
      <c r="W2839" s="220" t="s">
        <v>2993</v>
      </c>
      <c r="X2839" s="221" t="s">
        <v>3004</v>
      </c>
      <c r="Y2839" s="222" t="s">
        <v>2997</v>
      </c>
      <c r="Z2839" s="199"/>
      <c r="AA2839" s="218"/>
      <c r="AB2839" s="223">
        <v>0</v>
      </c>
      <c r="AC2839" s="224" t="s">
        <v>48</v>
      </c>
      <c r="AD2839" s="225">
        <f t="shared" si="1096"/>
        <v>754</v>
      </c>
      <c r="AE2839" s="226">
        <f>CEILING(AD2839+AD2839*'[1]Nastavení cen'!$J$17,1)</f>
        <v>1101</v>
      </c>
      <c r="AF2839" s="226">
        <f t="shared" si="1097"/>
        <v>0</v>
      </c>
      <c r="AG2839" s="241">
        <f>CEILING(AX2839+(AX2839*'[1]Nastavení cen'!$G$17),1)</f>
        <v>50</v>
      </c>
      <c r="AH2839" s="242">
        <f>CEILING(AG2839*'[1]Nastavení cen'!$K$17,1)+AG2839</f>
        <v>65</v>
      </c>
      <c r="AI2839" s="242">
        <f t="shared" si="1098"/>
        <v>0</v>
      </c>
      <c r="AJ2839" s="228">
        <f t="shared" si="1087"/>
        <v>1166</v>
      </c>
      <c r="AK2839" s="218"/>
      <c r="AL2839" s="229">
        <f t="shared" si="1088"/>
        <v>0</v>
      </c>
      <c r="AM2839" s="204"/>
      <c r="AN2839" s="230">
        <v>4</v>
      </c>
      <c r="AO2839" s="231">
        <f t="shared" si="1099"/>
        <v>0</v>
      </c>
      <c r="AP2839" s="232">
        <v>0.05</v>
      </c>
      <c r="AQ2839" s="233" t="s">
        <v>41</v>
      </c>
      <c r="AR2839" s="234">
        <f t="shared" si="1100"/>
        <v>0</v>
      </c>
      <c r="AS2839" s="235"/>
      <c r="AT2839" s="236"/>
      <c r="AU2839" s="237"/>
      <c r="AV2839" s="238">
        <v>116</v>
      </c>
      <c r="AW2839" s="239">
        <f>'[1]Nastavení cen'!$H$17</f>
        <v>390</v>
      </c>
      <c r="AX2839" s="240">
        <v>50</v>
      </c>
    </row>
    <row r="2840" spans="1:50" ht="17.25" hidden="1" customHeight="1" x14ac:dyDescent="0.3">
      <c r="A2840" s="213"/>
      <c r="B2840" s="214"/>
      <c r="C2840" s="215"/>
      <c r="D2840" s="186"/>
      <c r="E2840" s="184"/>
      <c r="F2840" s="185"/>
      <c r="G2840" s="186"/>
      <c r="H2840" s="186"/>
      <c r="I2840" s="187"/>
      <c r="J2840" s="188"/>
      <c r="K2840" s="216"/>
      <c r="L2840" s="186"/>
      <c r="M2840" s="186"/>
      <c r="N2840" s="187"/>
      <c r="O2840" s="191"/>
      <c r="P2840" s="523" t="s">
        <v>2946</v>
      </c>
      <c r="Q2840" s="218"/>
      <c r="R2840" s="219">
        <f t="shared" si="1082"/>
        <v>0</v>
      </c>
      <c r="S2840" s="219">
        <f t="shared" si="1083"/>
        <v>7</v>
      </c>
      <c r="T2840" s="195"/>
      <c r="U2840" s="196">
        <v>3</v>
      </c>
      <c r="V2840" s="89">
        <f t="shared" si="1078"/>
        <v>0</v>
      </c>
      <c r="W2840" s="220" t="s">
        <v>2993</v>
      </c>
      <c r="X2840" s="221" t="s">
        <v>3004</v>
      </c>
      <c r="Y2840" s="222" t="s">
        <v>2968</v>
      </c>
      <c r="Z2840" s="199"/>
      <c r="AA2840" s="218"/>
      <c r="AB2840" s="223">
        <v>0</v>
      </c>
      <c r="AC2840" s="224" t="s">
        <v>48</v>
      </c>
      <c r="AD2840" s="225">
        <f t="shared" si="1096"/>
        <v>754</v>
      </c>
      <c r="AE2840" s="226">
        <f>CEILING(AD2840+AD2840*'[1]Nastavení cen'!$J$17,1)</f>
        <v>1101</v>
      </c>
      <c r="AF2840" s="226">
        <f t="shared" si="1097"/>
        <v>0</v>
      </c>
      <c r="AG2840" s="241">
        <f>CEILING(AX2840+(AX2840*'[1]Nastavení cen'!$G$17),1)</f>
        <v>50</v>
      </c>
      <c r="AH2840" s="242">
        <f>CEILING(AG2840*'[1]Nastavení cen'!$K$17,1)+AG2840</f>
        <v>65</v>
      </c>
      <c r="AI2840" s="242">
        <f t="shared" si="1098"/>
        <v>0</v>
      </c>
      <c r="AJ2840" s="228">
        <f t="shared" si="1087"/>
        <v>1166</v>
      </c>
      <c r="AK2840" s="218"/>
      <c r="AL2840" s="229">
        <f t="shared" si="1088"/>
        <v>0</v>
      </c>
      <c r="AM2840" s="204"/>
      <c r="AN2840" s="230">
        <v>4</v>
      </c>
      <c r="AO2840" s="231">
        <f t="shared" si="1099"/>
        <v>0</v>
      </c>
      <c r="AP2840" s="232">
        <v>0.05</v>
      </c>
      <c r="AQ2840" s="233" t="s">
        <v>41</v>
      </c>
      <c r="AR2840" s="234">
        <f t="shared" si="1100"/>
        <v>0</v>
      </c>
      <c r="AS2840" s="235"/>
      <c r="AT2840" s="236"/>
      <c r="AU2840" s="237"/>
      <c r="AV2840" s="238">
        <v>116</v>
      </c>
      <c r="AW2840" s="239">
        <f>'[1]Nastavení cen'!$H$17</f>
        <v>390</v>
      </c>
      <c r="AX2840" s="240">
        <v>50</v>
      </c>
    </row>
    <row r="2841" spans="1:50" ht="17.25" hidden="1" customHeight="1" x14ac:dyDescent="0.3">
      <c r="A2841" s="213"/>
      <c r="B2841" s="214"/>
      <c r="C2841" s="215"/>
      <c r="D2841" s="186"/>
      <c r="E2841" s="184"/>
      <c r="F2841" s="185"/>
      <c r="G2841" s="186"/>
      <c r="H2841" s="186"/>
      <c r="I2841" s="187"/>
      <c r="J2841" s="188"/>
      <c r="K2841" s="216"/>
      <c r="L2841" s="186"/>
      <c r="M2841" s="186"/>
      <c r="N2841" s="187"/>
      <c r="O2841" s="191"/>
      <c r="P2841" s="523" t="s">
        <v>2946</v>
      </c>
      <c r="Q2841" s="218"/>
      <c r="R2841" s="219">
        <f t="shared" si="1082"/>
        <v>0</v>
      </c>
      <c r="S2841" s="219">
        <f t="shared" si="1083"/>
        <v>7</v>
      </c>
      <c r="T2841" s="195"/>
      <c r="U2841" s="196">
        <v>3</v>
      </c>
      <c r="V2841" s="89">
        <f t="shared" si="1078"/>
        <v>0</v>
      </c>
      <c r="W2841" s="220" t="s">
        <v>2993</v>
      </c>
      <c r="X2841" s="221" t="s">
        <v>3005</v>
      </c>
      <c r="Y2841" s="222" t="s">
        <v>2997</v>
      </c>
      <c r="Z2841" s="199"/>
      <c r="AA2841" s="218"/>
      <c r="AB2841" s="223">
        <v>0</v>
      </c>
      <c r="AC2841" s="224" t="s">
        <v>48</v>
      </c>
      <c r="AD2841" s="225">
        <f t="shared" si="1096"/>
        <v>904</v>
      </c>
      <c r="AE2841" s="226">
        <f>CEILING(AD2841+AD2841*'[1]Nastavení cen'!$J$17,1)</f>
        <v>1320</v>
      </c>
      <c r="AF2841" s="226">
        <f t="shared" si="1097"/>
        <v>0</v>
      </c>
      <c r="AG2841" s="241">
        <f>CEILING(AX2841+(AX2841*'[1]Nastavení cen'!$G$17),1)</f>
        <v>55</v>
      </c>
      <c r="AH2841" s="242">
        <f>CEILING(AG2841*'[1]Nastavení cen'!$K$17,1)+AG2841</f>
        <v>72</v>
      </c>
      <c r="AI2841" s="242">
        <f t="shared" si="1098"/>
        <v>0</v>
      </c>
      <c r="AJ2841" s="228">
        <f t="shared" si="1087"/>
        <v>1392</v>
      </c>
      <c r="AK2841" s="218"/>
      <c r="AL2841" s="229">
        <f t="shared" si="1088"/>
        <v>0</v>
      </c>
      <c r="AM2841" s="204"/>
      <c r="AN2841" s="230">
        <v>4</v>
      </c>
      <c r="AO2841" s="231">
        <f t="shared" si="1099"/>
        <v>0</v>
      </c>
      <c r="AP2841" s="232">
        <v>0.05</v>
      </c>
      <c r="AQ2841" s="233" t="s">
        <v>41</v>
      </c>
      <c r="AR2841" s="234">
        <f t="shared" si="1100"/>
        <v>0</v>
      </c>
      <c r="AS2841" s="235"/>
      <c r="AT2841" s="236"/>
      <c r="AU2841" s="237"/>
      <c r="AV2841" s="238">
        <v>139</v>
      </c>
      <c r="AW2841" s="239">
        <f>'[1]Nastavení cen'!$H$17</f>
        <v>390</v>
      </c>
      <c r="AX2841" s="240">
        <v>55</v>
      </c>
    </row>
    <row r="2842" spans="1:50" ht="17.25" hidden="1" customHeight="1" x14ac:dyDescent="0.3">
      <c r="A2842" s="213"/>
      <c r="B2842" s="214"/>
      <c r="C2842" s="215"/>
      <c r="D2842" s="186"/>
      <c r="E2842" s="184"/>
      <c r="F2842" s="185"/>
      <c r="G2842" s="186"/>
      <c r="H2842" s="186"/>
      <c r="I2842" s="187"/>
      <c r="J2842" s="188"/>
      <c r="K2842" s="216"/>
      <c r="L2842" s="186"/>
      <c r="M2842" s="186"/>
      <c r="N2842" s="187"/>
      <c r="O2842" s="191"/>
      <c r="P2842" s="523" t="s">
        <v>2946</v>
      </c>
      <c r="Q2842" s="218"/>
      <c r="R2842" s="219">
        <f t="shared" si="1082"/>
        <v>0</v>
      </c>
      <c r="S2842" s="219">
        <f t="shared" si="1083"/>
        <v>7</v>
      </c>
      <c r="T2842" s="195"/>
      <c r="U2842" s="196">
        <v>3</v>
      </c>
      <c r="V2842" s="89">
        <f t="shared" si="1078"/>
        <v>0</v>
      </c>
      <c r="W2842" s="220" t="s">
        <v>2993</v>
      </c>
      <c r="X2842" s="221" t="s">
        <v>3005</v>
      </c>
      <c r="Y2842" s="222" t="s">
        <v>2968</v>
      </c>
      <c r="Z2842" s="199"/>
      <c r="AA2842" s="218"/>
      <c r="AB2842" s="223">
        <v>0</v>
      </c>
      <c r="AC2842" s="224" t="s">
        <v>48</v>
      </c>
      <c r="AD2842" s="225">
        <f t="shared" si="1096"/>
        <v>904</v>
      </c>
      <c r="AE2842" s="226">
        <f>CEILING(AD2842+AD2842*'[1]Nastavení cen'!$J$17,1)</f>
        <v>1320</v>
      </c>
      <c r="AF2842" s="226">
        <f t="shared" si="1097"/>
        <v>0</v>
      </c>
      <c r="AG2842" s="241">
        <f>CEILING(AX2842+(AX2842*'[1]Nastavení cen'!$G$17),1)</f>
        <v>55</v>
      </c>
      <c r="AH2842" s="242">
        <f>CEILING(AG2842*'[1]Nastavení cen'!$K$17,1)+AG2842</f>
        <v>72</v>
      </c>
      <c r="AI2842" s="242">
        <f t="shared" si="1098"/>
        <v>0</v>
      </c>
      <c r="AJ2842" s="228">
        <f t="shared" si="1087"/>
        <v>1392</v>
      </c>
      <c r="AK2842" s="218"/>
      <c r="AL2842" s="229">
        <f t="shared" si="1088"/>
        <v>0</v>
      </c>
      <c r="AM2842" s="204"/>
      <c r="AN2842" s="230">
        <v>4</v>
      </c>
      <c r="AO2842" s="231">
        <f t="shared" si="1099"/>
        <v>0</v>
      </c>
      <c r="AP2842" s="232">
        <v>0.05</v>
      </c>
      <c r="AQ2842" s="233" t="s">
        <v>41</v>
      </c>
      <c r="AR2842" s="234">
        <f t="shared" si="1100"/>
        <v>0</v>
      </c>
      <c r="AS2842" s="235"/>
      <c r="AT2842" s="236"/>
      <c r="AU2842" s="237"/>
      <c r="AV2842" s="238">
        <v>139</v>
      </c>
      <c r="AW2842" s="239">
        <f>'[1]Nastavení cen'!$H$17</f>
        <v>390</v>
      </c>
      <c r="AX2842" s="240">
        <v>55</v>
      </c>
    </row>
    <row r="2843" spans="1:50" ht="17.25" hidden="1" customHeight="1" x14ac:dyDescent="0.3">
      <c r="A2843" s="213"/>
      <c r="B2843" s="214"/>
      <c r="C2843" s="215"/>
      <c r="D2843" s="186"/>
      <c r="E2843" s="184"/>
      <c r="F2843" s="185"/>
      <c r="G2843" s="186"/>
      <c r="H2843" s="186"/>
      <c r="I2843" s="187"/>
      <c r="J2843" s="188"/>
      <c r="K2843" s="216"/>
      <c r="L2843" s="186"/>
      <c r="M2843" s="186"/>
      <c r="N2843" s="187"/>
      <c r="O2843" s="191"/>
      <c r="P2843" s="523" t="s">
        <v>2946</v>
      </c>
      <c r="Q2843" s="218"/>
      <c r="R2843" s="219">
        <f t="shared" si="1082"/>
        <v>0</v>
      </c>
      <c r="S2843" s="219">
        <f t="shared" si="1083"/>
        <v>7</v>
      </c>
      <c r="T2843" s="195"/>
      <c r="U2843" s="196">
        <v>4</v>
      </c>
      <c r="V2843" s="89">
        <f t="shared" si="1078"/>
        <v>0</v>
      </c>
      <c r="W2843" s="220" t="s">
        <v>2993</v>
      </c>
      <c r="X2843" s="221" t="s">
        <v>3006</v>
      </c>
      <c r="Y2843" s="222" t="s">
        <v>43</v>
      </c>
      <c r="Z2843" s="199"/>
      <c r="AA2843" s="218"/>
      <c r="AB2843" s="223">
        <v>0</v>
      </c>
      <c r="AC2843" s="224" t="s">
        <v>48</v>
      </c>
      <c r="AD2843" s="225">
        <f t="shared" si="1096"/>
        <v>85</v>
      </c>
      <c r="AE2843" s="226">
        <f>CEILING(AD2843+AD2843*'[1]Nastavení cen'!$J$17,1)</f>
        <v>125</v>
      </c>
      <c r="AF2843" s="226">
        <f t="shared" si="1097"/>
        <v>0</v>
      </c>
      <c r="AG2843" s="241"/>
      <c r="AH2843" s="242"/>
      <c r="AI2843" s="242"/>
      <c r="AJ2843" s="228">
        <f t="shared" si="1087"/>
        <v>125</v>
      </c>
      <c r="AK2843" s="218"/>
      <c r="AL2843" s="229">
        <f t="shared" si="1088"/>
        <v>0</v>
      </c>
      <c r="AM2843" s="204"/>
      <c r="AN2843" s="230" t="s">
        <v>41</v>
      </c>
      <c r="AO2843" s="231" t="s">
        <v>41</v>
      </c>
      <c r="AP2843" s="245" t="s">
        <v>41</v>
      </c>
      <c r="AQ2843" s="233" t="s">
        <v>41</v>
      </c>
      <c r="AR2843" s="234" t="s">
        <v>41</v>
      </c>
      <c r="AS2843" s="235"/>
      <c r="AT2843" s="236"/>
      <c r="AU2843" s="237"/>
      <c r="AV2843" s="238">
        <v>13</v>
      </c>
      <c r="AW2843" s="239">
        <f>'[1]Nastavení cen'!$H$17</f>
        <v>390</v>
      </c>
      <c r="AX2843" s="240"/>
    </row>
    <row r="2844" spans="1:50" ht="17.25" hidden="1" customHeight="1" x14ac:dyDescent="0.3">
      <c r="A2844" s="213"/>
      <c r="B2844" s="214"/>
      <c r="C2844" s="215"/>
      <c r="D2844" s="186"/>
      <c r="E2844" s="184"/>
      <c r="F2844" s="185"/>
      <c r="G2844" s="186"/>
      <c r="H2844" s="186"/>
      <c r="I2844" s="187"/>
      <c r="J2844" s="188"/>
      <c r="K2844" s="216"/>
      <c r="L2844" s="186"/>
      <c r="M2844" s="186"/>
      <c r="N2844" s="187"/>
      <c r="O2844" s="191"/>
      <c r="P2844" s="523" t="s">
        <v>2946</v>
      </c>
      <c r="Q2844" s="218"/>
      <c r="R2844" s="219">
        <f t="shared" si="1082"/>
        <v>0</v>
      </c>
      <c r="S2844" s="219">
        <f t="shared" si="1083"/>
        <v>7</v>
      </c>
      <c r="T2844" s="195"/>
      <c r="U2844" s="196">
        <v>5</v>
      </c>
      <c r="V2844" s="89">
        <f t="shared" si="1078"/>
        <v>0</v>
      </c>
      <c r="W2844" s="220" t="s">
        <v>2993</v>
      </c>
      <c r="X2844" s="221" t="s">
        <v>71</v>
      </c>
      <c r="Y2844" s="222" t="s">
        <v>3007</v>
      </c>
      <c r="Z2844" s="199"/>
      <c r="AA2844" s="218"/>
      <c r="AB2844" s="223">
        <v>0</v>
      </c>
      <c r="AC2844" s="224" t="s">
        <v>48</v>
      </c>
      <c r="AD2844" s="225"/>
      <c r="AE2844" s="226"/>
      <c r="AF2844" s="226"/>
      <c r="AG2844" s="227">
        <f>CEILING(AX2844+(AX2844*'[1]Nastavení cen'!$G$17),1)</f>
        <v>400</v>
      </c>
      <c r="AH2844" s="227">
        <f>CEILING(AG2844*'[1]Nastavení cen'!$K$17,1)+AG2844</f>
        <v>520</v>
      </c>
      <c r="AI2844" s="227">
        <f t="shared" ref="AI2844:AI2850" si="1101">(AB2844*AH2844)</f>
        <v>0</v>
      </c>
      <c r="AJ2844" s="228">
        <f t="shared" si="1087"/>
        <v>520</v>
      </c>
      <c r="AK2844" s="218"/>
      <c r="AL2844" s="229">
        <f t="shared" si="1088"/>
        <v>0</v>
      </c>
      <c r="AM2844" s="204"/>
      <c r="AN2844" s="230">
        <v>25</v>
      </c>
      <c r="AO2844" s="231">
        <f t="shared" ref="AO2844:AO2850" si="1102">AB2844*AN2844</f>
        <v>0</v>
      </c>
      <c r="AP2844" s="232">
        <v>0.15</v>
      </c>
      <c r="AQ2844" s="233" t="s">
        <v>41</v>
      </c>
      <c r="AR2844" s="234">
        <f t="shared" ref="AR2844:AR2850" si="1103">AO2844*AP2844</f>
        <v>0</v>
      </c>
      <c r="AS2844" s="235"/>
      <c r="AT2844" s="236"/>
      <c r="AU2844" s="237"/>
      <c r="AV2844" s="238"/>
      <c r="AW2844" s="239"/>
      <c r="AX2844" s="240">
        <v>400</v>
      </c>
    </row>
    <row r="2845" spans="1:50" ht="17.25" hidden="1" customHeight="1" x14ac:dyDescent="0.3">
      <c r="A2845" s="213"/>
      <c r="B2845" s="214"/>
      <c r="C2845" s="215"/>
      <c r="D2845" s="186"/>
      <c r="E2845" s="184"/>
      <c r="F2845" s="185"/>
      <c r="G2845" s="186"/>
      <c r="H2845" s="186"/>
      <c r="I2845" s="187"/>
      <c r="J2845" s="188"/>
      <c r="K2845" s="216"/>
      <c r="L2845" s="186"/>
      <c r="M2845" s="186"/>
      <c r="N2845" s="187"/>
      <c r="O2845" s="191"/>
      <c r="P2845" s="523" t="s">
        <v>2946</v>
      </c>
      <c r="Q2845" s="218"/>
      <c r="R2845" s="219">
        <f t="shared" si="1082"/>
        <v>0</v>
      </c>
      <c r="S2845" s="219">
        <f t="shared" si="1083"/>
        <v>7</v>
      </c>
      <c r="T2845" s="195"/>
      <c r="U2845" s="196">
        <v>5</v>
      </c>
      <c r="V2845" s="89">
        <f t="shared" si="1078"/>
        <v>0</v>
      </c>
      <c r="W2845" s="220" t="s">
        <v>2993</v>
      </c>
      <c r="X2845" s="221" t="s">
        <v>71</v>
      </c>
      <c r="Y2845" s="222" t="s">
        <v>3008</v>
      </c>
      <c r="Z2845" s="199"/>
      <c r="AA2845" s="218"/>
      <c r="AB2845" s="223">
        <v>0</v>
      </c>
      <c r="AC2845" s="224" t="s">
        <v>48</v>
      </c>
      <c r="AD2845" s="225"/>
      <c r="AE2845" s="226"/>
      <c r="AF2845" s="226"/>
      <c r="AG2845" s="227">
        <f>CEILING(AX2845+(AX2845*'[1]Nastavení cen'!$G$17),1)</f>
        <v>1000</v>
      </c>
      <c r="AH2845" s="227">
        <f>CEILING(AG2845*'[1]Nastavení cen'!$K$17,1)+AG2845</f>
        <v>1300</v>
      </c>
      <c r="AI2845" s="227">
        <f t="shared" si="1101"/>
        <v>0</v>
      </c>
      <c r="AJ2845" s="228">
        <f t="shared" si="1087"/>
        <v>1300</v>
      </c>
      <c r="AK2845" s="218"/>
      <c r="AL2845" s="229">
        <f t="shared" si="1088"/>
        <v>0</v>
      </c>
      <c r="AM2845" s="204"/>
      <c r="AN2845" s="230">
        <v>25</v>
      </c>
      <c r="AO2845" s="231">
        <f t="shared" si="1102"/>
        <v>0</v>
      </c>
      <c r="AP2845" s="232">
        <v>0.15</v>
      </c>
      <c r="AQ2845" s="233" t="s">
        <v>41</v>
      </c>
      <c r="AR2845" s="234">
        <f t="shared" si="1103"/>
        <v>0</v>
      </c>
      <c r="AS2845" s="235"/>
      <c r="AT2845" s="236"/>
      <c r="AU2845" s="237"/>
      <c r="AV2845" s="238"/>
      <c r="AW2845" s="239"/>
      <c r="AX2845" s="240">
        <v>1000</v>
      </c>
    </row>
    <row r="2846" spans="1:50" ht="17.25" hidden="1" customHeight="1" x14ac:dyDescent="0.3">
      <c r="A2846" s="213"/>
      <c r="B2846" s="214"/>
      <c r="C2846" s="215"/>
      <c r="D2846" s="186"/>
      <c r="E2846" s="184"/>
      <c r="F2846" s="185"/>
      <c r="G2846" s="186"/>
      <c r="H2846" s="186"/>
      <c r="I2846" s="187"/>
      <c r="J2846" s="188"/>
      <c r="K2846" s="216"/>
      <c r="L2846" s="186"/>
      <c r="M2846" s="186"/>
      <c r="N2846" s="187"/>
      <c r="O2846" s="191"/>
      <c r="P2846" s="523" t="s">
        <v>2946</v>
      </c>
      <c r="Q2846" s="218"/>
      <c r="R2846" s="219">
        <f t="shared" si="1082"/>
        <v>0</v>
      </c>
      <c r="S2846" s="219">
        <f t="shared" si="1083"/>
        <v>7</v>
      </c>
      <c r="T2846" s="195"/>
      <c r="U2846" s="196">
        <v>1</v>
      </c>
      <c r="V2846" s="89">
        <f t="shared" si="1078"/>
        <v>0</v>
      </c>
      <c r="W2846" s="220" t="s">
        <v>3009</v>
      </c>
      <c r="X2846" s="221" t="s">
        <v>3010</v>
      </c>
      <c r="Y2846" s="222" t="s">
        <v>3011</v>
      </c>
      <c r="Z2846" s="199"/>
      <c r="AA2846" s="218"/>
      <c r="AB2846" s="223">
        <v>0</v>
      </c>
      <c r="AC2846" s="224" t="s">
        <v>146</v>
      </c>
      <c r="AD2846" s="225">
        <f>ROUND(AV2846*(AW2846/60),0)</f>
        <v>104</v>
      </c>
      <c r="AE2846" s="226">
        <f>CEILING(AD2846+AD2846*'[1]Nastavení cen'!$J$17,1)</f>
        <v>152</v>
      </c>
      <c r="AF2846" s="226">
        <f>(AB2846*AE2846)</f>
        <v>0</v>
      </c>
      <c r="AG2846" s="241">
        <f>CEILING(AX2846+(AX2846*'[1]Nastavení cen'!$G$17),1)</f>
        <v>11</v>
      </c>
      <c r="AH2846" s="242">
        <f>CEILING(AG2846*'[1]Nastavení cen'!$K$17,1)+AG2846</f>
        <v>15</v>
      </c>
      <c r="AI2846" s="242">
        <f t="shared" si="1101"/>
        <v>0</v>
      </c>
      <c r="AJ2846" s="228">
        <f t="shared" si="1087"/>
        <v>167</v>
      </c>
      <c r="AK2846" s="218"/>
      <c r="AL2846" s="229">
        <f t="shared" si="1088"/>
        <v>0</v>
      </c>
      <c r="AM2846" s="204"/>
      <c r="AN2846" s="230">
        <v>0.2</v>
      </c>
      <c r="AO2846" s="231">
        <f t="shared" si="1102"/>
        <v>0</v>
      </c>
      <c r="AP2846" s="232">
        <v>0.05</v>
      </c>
      <c r="AQ2846" s="233" t="s">
        <v>41</v>
      </c>
      <c r="AR2846" s="234">
        <f t="shared" si="1103"/>
        <v>0</v>
      </c>
      <c r="AS2846" s="235"/>
      <c r="AT2846" s="236"/>
      <c r="AU2846" s="237"/>
      <c r="AV2846" s="238">
        <v>16</v>
      </c>
      <c r="AW2846" s="239">
        <f>'[1]Nastavení cen'!$H$17</f>
        <v>390</v>
      </c>
      <c r="AX2846" s="240">
        <v>11</v>
      </c>
    </row>
    <row r="2847" spans="1:50" ht="17.25" hidden="1" customHeight="1" x14ac:dyDescent="0.3">
      <c r="A2847" s="213"/>
      <c r="B2847" s="214"/>
      <c r="C2847" s="215"/>
      <c r="D2847" s="186"/>
      <c r="E2847" s="184"/>
      <c r="F2847" s="185"/>
      <c r="G2847" s="186"/>
      <c r="H2847" s="186"/>
      <c r="I2847" s="187"/>
      <c r="J2847" s="188"/>
      <c r="K2847" s="216"/>
      <c r="L2847" s="186"/>
      <c r="M2847" s="186"/>
      <c r="N2847" s="187"/>
      <c r="O2847" s="191"/>
      <c r="P2847" s="523" t="s">
        <v>2946</v>
      </c>
      <c r="Q2847" s="218"/>
      <c r="R2847" s="219">
        <f t="shared" si="1082"/>
        <v>0</v>
      </c>
      <c r="S2847" s="219">
        <f t="shared" si="1083"/>
        <v>7</v>
      </c>
      <c r="T2847" s="195"/>
      <c r="U2847" s="196">
        <v>5</v>
      </c>
      <c r="V2847" s="89">
        <f t="shared" si="1078"/>
        <v>0</v>
      </c>
      <c r="W2847" s="220" t="s">
        <v>3009</v>
      </c>
      <c r="X2847" s="221" t="s">
        <v>71</v>
      </c>
      <c r="Y2847" s="222" t="s">
        <v>3012</v>
      </c>
      <c r="Z2847" s="199"/>
      <c r="AA2847" s="218"/>
      <c r="AB2847" s="223">
        <v>0</v>
      </c>
      <c r="AC2847" s="224" t="s">
        <v>40</v>
      </c>
      <c r="AD2847" s="225"/>
      <c r="AE2847" s="226"/>
      <c r="AF2847" s="226"/>
      <c r="AG2847" s="227">
        <f>CEILING(AX2847+(AX2847*'[1]Nastavení cen'!$G$17),1)</f>
        <v>50</v>
      </c>
      <c r="AH2847" s="227">
        <f>CEILING(AG2847*'[1]Nastavení cen'!$K$17,1)+AG2847</f>
        <v>65</v>
      </c>
      <c r="AI2847" s="227">
        <f t="shared" si="1101"/>
        <v>0</v>
      </c>
      <c r="AJ2847" s="228">
        <f t="shared" si="1087"/>
        <v>65</v>
      </c>
      <c r="AK2847" s="218"/>
      <c r="AL2847" s="229">
        <f t="shared" si="1088"/>
        <v>0</v>
      </c>
      <c r="AM2847" s="204"/>
      <c r="AN2847" s="230">
        <v>5</v>
      </c>
      <c r="AO2847" s="231">
        <f t="shared" si="1102"/>
        <v>0</v>
      </c>
      <c r="AP2847" s="232">
        <v>0.1</v>
      </c>
      <c r="AQ2847" s="233" t="s">
        <v>41</v>
      </c>
      <c r="AR2847" s="234">
        <f t="shared" si="1103"/>
        <v>0</v>
      </c>
      <c r="AS2847" s="235"/>
      <c r="AT2847" s="236"/>
      <c r="AU2847" s="237"/>
      <c r="AV2847" s="238"/>
      <c r="AW2847" s="239"/>
      <c r="AX2847" s="240">
        <v>50</v>
      </c>
    </row>
    <row r="2848" spans="1:50" ht="17.25" hidden="1" customHeight="1" x14ac:dyDescent="0.3">
      <c r="A2848" s="213"/>
      <c r="B2848" s="214"/>
      <c r="C2848" s="215"/>
      <c r="D2848" s="186"/>
      <c r="E2848" s="184"/>
      <c r="F2848" s="185"/>
      <c r="G2848" s="186"/>
      <c r="H2848" s="186"/>
      <c r="I2848" s="187"/>
      <c r="J2848" s="188"/>
      <c r="K2848" s="216"/>
      <c r="L2848" s="186"/>
      <c r="M2848" s="186"/>
      <c r="N2848" s="187"/>
      <c r="O2848" s="191"/>
      <c r="P2848" s="523" t="s">
        <v>2946</v>
      </c>
      <c r="Q2848" s="218"/>
      <c r="R2848" s="219">
        <f t="shared" si="1082"/>
        <v>0</v>
      </c>
      <c r="S2848" s="219">
        <f t="shared" si="1083"/>
        <v>7</v>
      </c>
      <c r="T2848" s="195"/>
      <c r="U2848" s="196">
        <v>2</v>
      </c>
      <c r="V2848" s="89">
        <f t="shared" si="1078"/>
        <v>0</v>
      </c>
      <c r="W2848" s="220" t="s">
        <v>3009</v>
      </c>
      <c r="X2848" s="221" t="s">
        <v>3013</v>
      </c>
      <c r="Y2848" s="222" t="s">
        <v>3011</v>
      </c>
      <c r="Z2848" s="199"/>
      <c r="AA2848" s="218"/>
      <c r="AB2848" s="223">
        <v>0</v>
      </c>
      <c r="AC2848" s="224" t="s">
        <v>146</v>
      </c>
      <c r="AD2848" s="225">
        <f t="shared" ref="AD2848:AD2876" si="1104">ROUND(AV2848*(AW2848/60),0)</f>
        <v>130</v>
      </c>
      <c r="AE2848" s="226">
        <f>CEILING(AD2848+AD2848*'[1]Nastavení cen'!$J$17,1)</f>
        <v>190</v>
      </c>
      <c r="AF2848" s="226">
        <f t="shared" ref="AF2848:AF2876" si="1105">(AB2848*AE2848)</f>
        <v>0</v>
      </c>
      <c r="AG2848" s="241">
        <f>CEILING(AX2848+(AX2848*'[1]Nastavení cen'!$G$17),1)</f>
        <v>11</v>
      </c>
      <c r="AH2848" s="242">
        <f>CEILING(AG2848*'[1]Nastavení cen'!$K$17,1)+AG2848</f>
        <v>15</v>
      </c>
      <c r="AI2848" s="242">
        <f t="shared" si="1101"/>
        <v>0</v>
      </c>
      <c r="AJ2848" s="228">
        <f t="shared" si="1087"/>
        <v>205</v>
      </c>
      <c r="AK2848" s="218"/>
      <c r="AL2848" s="229">
        <f t="shared" si="1088"/>
        <v>0</v>
      </c>
      <c r="AM2848" s="204"/>
      <c r="AN2848" s="230">
        <v>0.2</v>
      </c>
      <c r="AO2848" s="231">
        <f t="shared" si="1102"/>
        <v>0</v>
      </c>
      <c r="AP2848" s="232">
        <v>0.05</v>
      </c>
      <c r="AQ2848" s="233" t="s">
        <v>41</v>
      </c>
      <c r="AR2848" s="234">
        <f t="shared" si="1103"/>
        <v>0</v>
      </c>
      <c r="AS2848" s="235"/>
      <c r="AT2848" s="236"/>
      <c r="AU2848" s="237"/>
      <c r="AV2848" s="238">
        <v>20</v>
      </c>
      <c r="AW2848" s="239">
        <f>'[1]Nastavení cen'!$H$17</f>
        <v>390</v>
      </c>
      <c r="AX2848" s="240">
        <v>11</v>
      </c>
    </row>
    <row r="2849" spans="1:50" ht="17.25" hidden="1" customHeight="1" x14ac:dyDescent="0.3">
      <c r="A2849" s="213"/>
      <c r="B2849" s="214"/>
      <c r="C2849" s="215"/>
      <c r="D2849" s="186"/>
      <c r="E2849" s="184"/>
      <c r="F2849" s="185"/>
      <c r="G2849" s="186"/>
      <c r="H2849" s="186"/>
      <c r="I2849" s="187"/>
      <c r="J2849" s="188"/>
      <c r="K2849" s="216"/>
      <c r="L2849" s="186"/>
      <c r="M2849" s="186"/>
      <c r="N2849" s="187"/>
      <c r="O2849" s="191"/>
      <c r="P2849" s="523" t="s">
        <v>2946</v>
      </c>
      <c r="Q2849" s="218"/>
      <c r="R2849" s="219">
        <f t="shared" si="1082"/>
        <v>0</v>
      </c>
      <c r="S2849" s="219">
        <f t="shared" si="1083"/>
        <v>7</v>
      </c>
      <c r="T2849" s="195"/>
      <c r="U2849" s="196">
        <v>3</v>
      </c>
      <c r="V2849" s="89">
        <f t="shared" si="1078"/>
        <v>0</v>
      </c>
      <c r="W2849" s="220" t="s">
        <v>3009</v>
      </c>
      <c r="X2849" s="221" t="s">
        <v>3014</v>
      </c>
      <c r="Y2849" s="222" t="s">
        <v>3011</v>
      </c>
      <c r="Z2849" s="199"/>
      <c r="AA2849" s="218"/>
      <c r="AB2849" s="223">
        <v>0</v>
      </c>
      <c r="AC2849" s="224" t="s">
        <v>146</v>
      </c>
      <c r="AD2849" s="225">
        <f t="shared" si="1104"/>
        <v>195</v>
      </c>
      <c r="AE2849" s="226">
        <f>CEILING(AD2849+AD2849*'[1]Nastavení cen'!$J$17,1)</f>
        <v>285</v>
      </c>
      <c r="AF2849" s="226">
        <f t="shared" si="1105"/>
        <v>0</v>
      </c>
      <c r="AG2849" s="241">
        <f>CEILING(AX2849+(AX2849*'[1]Nastavení cen'!$G$17),1)</f>
        <v>11</v>
      </c>
      <c r="AH2849" s="242">
        <f>CEILING(AG2849*'[1]Nastavení cen'!$K$17,1)+AG2849</f>
        <v>15</v>
      </c>
      <c r="AI2849" s="242">
        <f t="shared" si="1101"/>
        <v>0</v>
      </c>
      <c r="AJ2849" s="228">
        <f t="shared" si="1087"/>
        <v>300</v>
      </c>
      <c r="AK2849" s="218"/>
      <c r="AL2849" s="229">
        <f t="shared" si="1088"/>
        <v>0</v>
      </c>
      <c r="AM2849" s="204"/>
      <c r="AN2849" s="230">
        <v>0.2</v>
      </c>
      <c r="AO2849" s="231">
        <f t="shared" si="1102"/>
        <v>0</v>
      </c>
      <c r="AP2849" s="232">
        <v>0.05</v>
      </c>
      <c r="AQ2849" s="233" t="s">
        <v>41</v>
      </c>
      <c r="AR2849" s="234">
        <f t="shared" si="1103"/>
        <v>0</v>
      </c>
      <c r="AS2849" s="235"/>
      <c r="AT2849" s="236"/>
      <c r="AU2849" s="237"/>
      <c r="AV2849" s="238">
        <v>30</v>
      </c>
      <c r="AW2849" s="239">
        <f>'[1]Nastavení cen'!$H$17</f>
        <v>390</v>
      </c>
      <c r="AX2849" s="240">
        <v>11</v>
      </c>
    </row>
    <row r="2850" spans="1:50" ht="17.25" hidden="1" customHeight="1" x14ac:dyDescent="0.3">
      <c r="A2850" s="213"/>
      <c r="B2850" s="214"/>
      <c r="C2850" s="215"/>
      <c r="D2850" s="186"/>
      <c r="E2850" s="184"/>
      <c r="F2850" s="185"/>
      <c r="G2850" s="186"/>
      <c r="H2850" s="186"/>
      <c r="I2850" s="187"/>
      <c r="J2850" s="188"/>
      <c r="K2850" s="216"/>
      <c r="L2850" s="186"/>
      <c r="M2850" s="186"/>
      <c r="N2850" s="187"/>
      <c r="O2850" s="191"/>
      <c r="P2850" s="523" t="s">
        <v>2946</v>
      </c>
      <c r="Q2850" s="218"/>
      <c r="R2850" s="219">
        <f t="shared" si="1082"/>
        <v>0</v>
      </c>
      <c r="S2850" s="219">
        <f t="shared" si="1083"/>
        <v>7</v>
      </c>
      <c r="T2850" s="195"/>
      <c r="U2850" s="196">
        <v>3</v>
      </c>
      <c r="V2850" s="89">
        <f t="shared" si="1078"/>
        <v>0</v>
      </c>
      <c r="W2850" s="220" t="s">
        <v>3015</v>
      </c>
      <c r="X2850" s="221" t="s">
        <v>3016</v>
      </c>
      <c r="Y2850" s="222" t="s">
        <v>3011</v>
      </c>
      <c r="Z2850" s="199"/>
      <c r="AA2850" s="218"/>
      <c r="AB2850" s="223">
        <v>0</v>
      </c>
      <c r="AC2850" s="224" t="s">
        <v>146</v>
      </c>
      <c r="AD2850" s="225">
        <f t="shared" si="1104"/>
        <v>741</v>
      </c>
      <c r="AE2850" s="226">
        <f>CEILING(AD2850+AD2850*'[1]Nastavení cen'!$J$17,1)</f>
        <v>1082</v>
      </c>
      <c r="AF2850" s="226">
        <f t="shared" si="1105"/>
        <v>0</v>
      </c>
      <c r="AG2850" s="241">
        <f>CEILING(AX2850+(AX2850*'[1]Nastavení cen'!$G$17),1)</f>
        <v>22</v>
      </c>
      <c r="AH2850" s="242">
        <f>CEILING(AG2850*'[1]Nastavení cen'!$K$17,1)+AG2850</f>
        <v>29</v>
      </c>
      <c r="AI2850" s="242">
        <f t="shared" si="1101"/>
        <v>0</v>
      </c>
      <c r="AJ2850" s="228">
        <f t="shared" si="1087"/>
        <v>1111</v>
      </c>
      <c r="AK2850" s="218"/>
      <c r="AL2850" s="229">
        <f t="shared" si="1088"/>
        <v>0</v>
      </c>
      <c r="AM2850" s="204"/>
      <c r="AN2850" s="230">
        <v>2</v>
      </c>
      <c r="AO2850" s="231">
        <f t="shared" si="1102"/>
        <v>0</v>
      </c>
      <c r="AP2850" s="232">
        <v>0.05</v>
      </c>
      <c r="AQ2850" s="233" t="s">
        <v>41</v>
      </c>
      <c r="AR2850" s="234">
        <f t="shared" si="1103"/>
        <v>0</v>
      </c>
      <c r="AS2850" s="235"/>
      <c r="AT2850" s="236"/>
      <c r="AU2850" s="237"/>
      <c r="AV2850" s="238">
        <v>114</v>
      </c>
      <c r="AW2850" s="239">
        <f>'[1]Nastavení cen'!$H$17</f>
        <v>390</v>
      </c>
      <c r="AX2850" s="240">
        <v>22</v>
      </c>
    </row>
    <row r="2851" spans="1:50" ht="17.25" hidden="1" customHeight="1" x14ac:dyDescent="0.3">
      <c r="A2851" s="213"/>
      <c r="B2851" s="214"/>
      <c r="C2851" s="215"/>
      <c r="D2851" s="186"/>
      <c r="E2851" s="184"/>
      <c r="F2851" s="185"/>
      <c r="G2851" s="186"/>
      <c r="H2851" s="186"/>
      <c r="I2851" s="187"/>
      <c r="J2851" s="188"/>
      <c r="K2851" s="216"/>
      <c r="L2851" s="186"/>
      <c r="M2851" s="186"/>
      <c r="N2851" s="187"/>
      <c r="O2851" s="191"/>
      <c r="P2851" s="523" t="s">
        <v>2946</v>
      </c>
      <c r="Q2851" s="218"/>
      <c r="R2851" s="219">
        <f t="shared" si="1082"/>
        <v>0</v>
      </c>
      <c r="S2851" s="219">
        <f t="shared" si="1083"/>
        <v>7</v>
      </c>
      <c r="T2851" s="195"/>
      <c r="U2851" s="196">
        <v>4</v>
      </c>
      <c r="V2851" s="89">
        <f t="shared" si="1078"/>
        <v>0</v>
      </c>
      <c r="W2851" s="220" t="s">
        <v>3015</v>
      </c>
      <c r="X2851" s="221" t="s">
        <v>3017</v>
      </c>
      <c r="Y2851" s="222" t="s">
        <v>43</v>
      </c>
      <c r="Z2851" s="199"/>
      <c r="AA2851" s="218"/>
      <c r="AB2851" s="223">
        <v>0</v>
      </c>
      <c r="AC2851" s="224" t="s">
        <v>146</v>
      </c>
      <c r="AD2851" s="225">
        <f t="shared" si="1104"/>
        <v>904</v>
      </c>
      <c r="AE2851" s="226">
        <f>CEILING(AD2851+AD2851*'[1]Nastavení cen'!$J$17,1)</f>
        <v>1320</v>
      </c>
      <c r="AF2851" s="226">
        <f t="shared" si="1105"/>
        <v>0</v>
      </c>
      <c r="AG2851" s="241"/>
      <c r="AH2851" s="242"/>
      <c r="AI2851" s="242"/>
      <c r="AJ2851" s="228">
        <f t="shared" si="1087"/>
        <v>1320</v>
      </c>
      <c r="AK2851" s="218"/>
      <c r="AL2851" s="229">
        <f t="shared" si="1088"/>
        <v>0</v>
      </c>
      <c r="AM2851" s="204"/>
      <c r="AN2851" s="230" t="s">
        <v>41</v>
      </c>
      <c r="AO2851" s="231" t="s">
        <v>41</v>
      </c>
      <c r="AP2851" s="245" t="s">
        <v>41</v>
      </c>
      <c r="AQ2851" s="233" t="s">
        <v>41</v>
      </c>
      <c r="AR2851" s="234" t="s">
        <v>41</v>
      </c>
      <c r="AS2851" s="235"/>
      <c r="AT2851" s="236"/>
      <c r="AU2851" s="237"/>
      <c r="AV2851" s="238">
        <v>139</v>
      </c>
      <c r="AW2851" s="239">
        <f>'[1]Nastavení cen'!$H$17</f>
        <v>390</v>
      </c>
      <c r="AX2851" s="240"/>
    </row>
    <row r="2852" spans="1:50" ht="17.25" hidden="1" customHeight="1" x14ac:dyDescent="0.3">
      <c r="A2852" s="213"/>
      <c r="B2852" s="214"/>
      <c r="C2852" s="215"/>
      <c r="D2852" s="186"/>
      <c r="E2852" s="184"/>
      <c r="F2852" s="185"/>
      <c r="G2852" s="186"/>
      <c r="H2852" s="186"/>
      <c r="I2852" s="187"/>
      <c r="J2852" s="188"/>
      <c r="K2852" s="216"/>
      <c r="L2852" s="186"/>
      <c r="M2852" s="186"/>
      <c r="N2852" s="187"/>
      <c r="O2852" s="191"/>
      <c r="P2852" s="523" t="s">
        <v>2946</v>
      </c>
      <c r="Q2852" s="218"/>
      <c r="R2852" s="219">
        <f t="shared" si="1082"/>
        <v>0</v>
      </c>
      <c r="S2852" s="219">
        <f t="shared" si="1083"/>
        <v>7</v>
      </c>
      <c r="T2852" s="195"/>
      <c r="U2852" s="196">
        <v>5</v>
      </c>
      <c r="V2852" s="89">
        <f t="shared" si="1078"/>
        <v>0</v>
      </c>
      <c r="W2852" s="220" t="s">
        <v>2630</v>
      </c>
      <c r="X2852" s="221" t="s">
        <v>3018</v>
      </c>
      <c r="Y2852" s="222" t="s">
        <v>3019</v>
      </c>
      <c r="Z2852" s="199"/>
      <c r="AA2852" s="218"/>
      <c r="AB2852" s="223">
        <v>0</v>
      </c>
      <c r="AC2852" s="224" t="s">
        <v>146</v>
      </c>
      <c r="AD2852" s="225">
        <f t="shared" si="1104"/>
        <v>117</v>
      </c>
      <c r="AE2852" s="226">
        <f>CEILING(AD2852+AD2852*'[1]Nastavení cen'!$J$17,1)</f>
        <v>171</v>
      </c>
      <c r="AF2852" s="226">
        <f t="shared" si="1105"/>
        <v>0</v>
      </c>
      <c r="AG2852" s="227">
        <f>CEILING(AX2852+(AX2852*'[1]Nastavení cen'!$G$17),1)</f>
        <v>125</v>
      </c>
      <c r="AH2852" s="227">
        <f>CEILING(AG2852*'[1]Nastavení cen'!$K$17,1)+AG2852</f>
        <v>163</v>
      </c>
      <c r="AI2852" s="227">
        <f t="shared" ref="AI2852:AI2858" si="1106">(AB2852*AH2852)</f>
        <v>0</v>
      </c>
      <c r="AJ2852" s="228">
        <f t="shared" si="1087"/>
        <v>334</v>
      </c>
      <c r="AK2852" s="218"/>
      <c r="AL2852" s="229">
        <f t="shared" si="1088"/>
        <v>0</v>
      </c>
      <c r="AM2852" s="204"/>
      <c r="AN2852" s="230">
        <v>0.3</v>
      </c>
      <c r="AO2852" s="231">
        <f t="shared" ref="AO2852:AO2858" si="1107">AB2852*AN2852</f>
        <v>0</v>
      </c>
      <c r="AP2852" s="232">
        <v>0.05</v>
      </c>
      <c r="AQ2852" s="233" t="s">
        <v>41</v>
      </c>
      <c r="AR2852" s="234">
        <f t="shared" ref="AR2852:AR2858" si="1108">AO2852*AP2852</f>
        <v>0</v>
      </c>
      <c r="AS2852" s="235"/>
      <c r="AT2852" s="236"/>
      <c r="AU2852" s="237"/>
      <c r="AV2852" s="238">
        <v>18</v>
      </c>
      <c r="AW2852" s="239">
        <f>'[1]Nastavení cen'!$H$17</f>
        <v>390</v>
      </c>
      <c r="AX2852" s="240">
        <v>125</v>
      </c>
    </row>
    <row r="2853" spans="1:50" ht="17.25" hidden="1" customHeight="1" x14ac:dyDescent="0.3">
      <c r="A2853" s="213"/>
      <c r="B2853" s="214"/>
      <c r="C2853" s="215"/>
      <c r="D2853" s="186"/>
      <c r="E2853" s="184"/>
      <c r="F2853" s="185"/>
      <c r="G2853" s="186"/>
      <c r="H2853" s="186"/>
      <c r="I2853" s="187"/>
      <c r="J2853" s="188"/>
      <c r="K2853" s="216"/>
      <c r="L2853" s="186"/>
      <c r="M2853" s="186"/>
      <c r="N2853" s="187"/>
      <c r="O2853" s="191"/>
      <c r="P2853" s="523" t="s">
        <v>2946</v>
      </c>
      <c r="Q2853" s="218"/>
      <c r="R2853" s="219">
        <f t="shared" si="1082"/>
        <v>0</v>
      </c>
      <c r="S2853" s="219">
        <f t="shared" si="1083"/>
        <v>7</v>
      </c>
      <c r="T2853" s="195"/>
      <c r="U2853" s="196">
        <v>5</v>
      </c>
      <c r="V2853" s="89">
        <f t="shared" si="1078"/>
        <v>0</v>
      </c>
      <c r="W2853" s="220" t="s">
        <v>2630</v>
      </c>
      <c r="X2853" s="221" t="s">
        <v>3020</v>
      </c>
      <c r="Y2853" s="222" t="s">
        <v>3021</v>
      </c>
      <c r="Z2853" s="199"/>
      <c r="AA2853" s="218"/>
      <c r="AB2853" s="223">
        <v>0</v>
      </c>
      <c r="AC2853" s="224" t="s">
        <v>146</v>
      </c>
      <c r="AD2853" s="225">
        <f t="shared" si="1104"/>
        <v>104</v>
      </c>
      <c r="AE2853" s="226">
        <f>CEILING(AD2853+AD2853*'[1]Nastavení cen'!$J$17,1)</f>
        <v>152</v>
      </c>
      <c r="AF2853" s="226">
        <f t="shared" si="1105"/>
        <v>0</v>
      </c>
      <c r="AG2853" s="227">
        <f>CEILING(AX2853+(AX2853*'[1]Nastavení cen'!$G$17),1)</f>
        <v>60</v>
      </c>
      <c r="AH2853" s="242">
        <f>CEILING(AG2853*'[1]Nastavení cen'!$K$17,1)+AG2853</f>
        <v>78</v>
      </c>
      <c r="AI2853" s="242">
        <f t="shared" si="1106"/>
        <v>0</v>
      </c>
      <c r="AJ2853" s="228">
        <f t="shared" si="1087"/>
        <v>230</v>
      </c>
      <c r="AK2853" s="218"/>
      <c r="AL2853" s="229">
        <f t="shared" si="1088"/>
        <v>0</v>
      </c>
      <c r="AM2853" s="204"/>
      <c r="AN2853" s="230">
        <v>0.05</v>
      </c>
      <c r="AO2853" s="231">
        <f t="shared" si="1107"/>
        <v>0</v>
      </c>
      <c r="AP2853" s="232">
        <v>0.05</v>
      </c>
      <c r="AQ2853" s="233" t="s">
        <v>41</v>
      </c>
      <c r="AR2853" s="234">
        <f t="shared" si="1108"/>
        <v>0</v>
      </c>
      <c r="AS2853" s="235"/>
      <c r="AT2853" s="236"/>
      <c r="AU2853" s="237"/>
      <c r="AV2853" s="238">
        <v>16</v>
      </c>
      <c r="AW2853" s="239">
        <f>'[1]Nastavení cen'!$H$17</f>
        <v>390</v>
      </c>
      <c r="AX2853" s="240">
        <v>60</v>
      </c>
    </row>
    <row r="2854" spans="1:50" ht="17.25" hidden="1" customHeight="1" x14ac:dyDescent="0.3">
      <c r="A2854" s="213"/>
      <c r="B2854" s="214"/>
      <c r="C2854" s="215"/>
      <c r="D2854" s="186"/>
      <c r="E2854" s="184"/>
      <c r="F2854" s="185"/>
      <c r="G2854" s="186"/>
      <c r="H2854" s="186"/>
      <c r="I2854" s="187"/>
      <c r="J2854" s="188"/>
      <c r="K2854" s="216"/>
      <c r="L2854" s="186"/>
      <c r="M2854" s="186"/>
      <c r="N2854" s="187"/>
      <c r="O2854" s="191"/>
      <c r="P2854" s="523" t="s">
        <v>2946</v>
      </c>
      <c r="Q2854" s="218"/>
      <c r="R2854" s="219">
        <f t="shared" si="1082"/>
        <v>0</v>
      </c>
      <c r="S2854" s="219">
        <f t="shared" si="1083"/>
        <v>7</v>
      </c>
      <c r="T2854" s="195"/>
      <c r="U2854" s="196">
        <v>5</v>
      </c>
      <c r="V2854" s="89">
        <f t="shared" si="1078"/>
        <v>0</v>
      </c>
      <c r="W2854" s="220" t="s">
        <v>2630</v>
      </c>
      <c r="X2854" s="221" t="s">
        <v>3022</v>
      </c>
      <c r="Y2854" s="222" t="s">
        <v>3023</v>
      </c>
      <c r="Z2854" s="199"/>
      <c r="AA2854" s="218"/>
      <c r="AB2854" s="223">
        <v>0</v>
      </c>
      <c r="AC2854" s="224" t="s">
        <v>146</v>
      </c>
      <c r="AD2854" s="225">
        <f t="shared" si="1104"/>
        <v>111</v>
      </c>
      <c r="AE2854" s="226">
        <f>CEILING(AD2854+AD2854*'[1]Nastavení cen'!$J$17,1)</f>
        <v>163</v>
      </c>
      <c r="AF2854" s="226">
        <f t="shared" si="1105"/>
        <v>0</v>
      </c>
      <c r="AG2854" s="227">
        <f>CEILING(AX2854+(AX2854*'[1]Nastavení cen'!$G$17),1)</f>
        <v>40</v>
      </c>
      <c r="AH2854" s="227">
        <f>CEILING(AG2854*'[1]Nastavení cen'!$K$17,1)+AG2854</f>
        <v>52</v>
      </c>
      <c r="AI2854" s="227">
        <f t="shared" si="1106"/>
        <v>0</v>
      </c>
      <c r="AJ2854" s="228">
        <f t="shared" si="1087"/>
        <v>215</v>
      </c>
      <c r="AK2854" s="218"/>
      <c r="AL2854" s="229">
        <f t="shared" si="1088"/>
        <v>0</v>
      </c>
      <c r="AM2854" s="204"/>
      <c r="AN2854" s="230">
        <v>0.2</v>
      </c>
      <c r="AO2854" s="231">
        <f t="shared" si="1107"/>
        <v>0</v>
      </c>
      <c r="AP2854" s="232">
        <v>0.05</v>
      </c>
      <c r="AQ2854" s="233" t="s">
        <v>41</v>
      </c>
      <c r="AR2854" s="234">
        <f t="shared" si="1108"/>
        <v>0</v>
      </c>
      <c r="AS2854" s="235"/>
      <c r="AT2854" s="236"/>
      <c r="AU2854" s="237"/>
      <c r="AV2854" s="238">
        <v>17</v>
      </c>
      <c r="AW2854" s="239">
        <f>'[1]Nastavení cen'!$H$17</f>
        <v>390</v>
      </c>
      <c r="AX2854" s="240">
        <v>40</v>
      </c>
    </row>
    <row r="2855" spans="1:50" ht="17.25" hidden="1" customHeight="1" x14ac:dyDescent="0.3">
      <c r="A2855" s="213"/>
      <c r="B2855" s="214"/>
      <c r="C2855" s="215"/>
      <c r="D2855" s="186"/>
      <c r="E2855" s="184"/>
      <c r="F2855" s="185"/>
      <c r="G2855" s="186"/>
      <c r="H2855" s="186"/>
      <c r="I2855" s="187"/>
      <c r="J2855" s="188"/>
      <c r="K2855" s="216"/>
      <c r="L2855" s="186"/>
      <c r="M2855" s="186"/>
      <c r="N2855" s="187"/>
      <c r="O2855" s="191"/>
      <c r="P2855" s="523" t="s">
        <v>2946</v>
      </c>
      <c r="Q2855" s="218"/>
      <c r="R2855" s="219">
        <f t="shared" si="1082"/>
        <v>0</v>
      </c>
      <c r="S2855" s="219">
        <f t="shared" si="1083"/>
        <v>7</v>
      </c>
      <c r="T2855" s="195"/>
      <c r="U2855" s="196">
        <v>5</v>
      </c>
      <c r="V2855" s="89">
        <f t="shared" si="1078"/>
        <v>0</v>
      </c>
      <c r="W2855" s="220" t="s">
        <v>2630</v>
      </c>
      <c r="X2855" s="221" t="s">
        <v>3024</v>
      </c>
      <c r="Y2855" s="222" t="s">
        <v>3025</v>
      </c>
      <c r="Z2855" s="199"/>
      <c r="AA2855" s="218"/>
      <c r="AB2855" s="223">
        <v>0</v>
      </c>
      <c r="AC2855" s="224" t="s">
        <v>146</v>
      </c>
      <c r="AD2855" s="225">
        <f t="shared" si="1104"/>
        <v>104</v>
      </c>
      <c r="AE2855" s="226">
        <f>CEILING(AD2855+AD2855*'[1]Nastavení cen'!$J$17,1)</f>
        <v>152</v>
      </c>
      <c r="AF2855" s="226">
        <f t="shared" si="1105"/>
        <v>0</v>
      </c>
      <c r="AG2855" s="227">
        <f>CEILING(AX2855+(AX2855*'[1]Nastavení cen'!$G$17),1)</f>
        <v>40</v>
      </c>
      <c r="AH2855" s="242">
        <f>CEILING(AG2855*'[1]Nastavení cen'!$K$17,1)+AG2855</f>
        <v>52</v>
      </c>
      <c r="AI2855" s="242">
        <f t="shared" si="1106"/>
        <v>0</v>
      </c>
      <c r="AJ2855" s="228">
        <f t="shared" si="1087"/>
        <v>204</v>
      </c>
      <c r="AK2855" s="218"/>
      <c r="AL2855" s="229">
        <f t="shared" si="1088"/>
        <v>0</v>
      </c>
      <c r="AM2855" s="204"/>
      <c r="AN2855" s="230">
        <v>0.05</v>
      </c>
      <c r="AO2855" s="231">
        <f t="shared" si="1107"/>
        <v>0</v>
      </c>
      <c r="AP2855" s="232">
        <v>0.05</v>
      </c>
      <c r="AQ2855" s="233" t="s">
        <v>41</v>
      </c>
      <c r="AR2855" s="234">
        <f t="shared" si="1108"/>
        <v>0</v>
      </c>
      <c r="AS2855" s="235"/>
      <c r="AT2855" s="236"/>
      <c r="AU2855" s="237"/>
      <c r="AV2855" s="238">
        <v>16</v>
      </c>
      <c r="AW2855" s="239">
        <f>'[1]Nastavení cen'!$H$17</f>
        <v>390</v>
      </c>
      <c r="AX2855" s="240">
        <v>40</v>
      </c>
    </row>
    <row r="2856" spans="1:50" ht="17.25" hidden="1" customHeight="1" x14ac:dyDescent="0.3">
      <c r="A2856" s="213"/>
      <c r="B2856" s="214"/>
      <c r="C2856" s="215"/>
      <c r="D2856" s="186"/>
      <c r="E2856" s="184"/>
      <c r="F2856" s="185"/>
      <c r="G2856" s="186"/>
      <c r="H2856" s="186"/>
      <c r="I2856" s="187"/>
      <c r="J2856" s="188"/>
      <c r="K2856" s="216"/>
      <c r="L2856" s="186"/>
      <c r="M2856" s="186"/>
      <c r="N2856" s="187"/>
      <c r="O2856" s="191"/>
      <c r="P2856" s="523" t="s">
        <v>2946</v>
      </c>
      <c r="Q2856" s="218"/>
      <c r="R2856" s="219">
        <f t="shared" si="1082"/>
        <v>0</v>
      </c>
      <c r="S2856" s="219">
        <f t="shared" si="1083"/>
        <v>7</v>
      </c>
      <c r="T2856" s="195"/>
      <c r="U2856" s="196">
        <v>5</v>
      </c>
      <c r="V2856" s="89">
        <f t="shared" si="1078"/>
        <v>0</v>
      </c>
      <c r="W2856" s="220" t="s">
        <v>2630</v>
      </c>
      <c r="X2856" s="221" t="s">
        <v>3026</v>
      </c>
      <c r="Y2856" s="222" t="s">
        <v>3027</v>
      </c>
      <c r="Z2856" s="199"/>
      <c r="AA2856" s="218"/>
      <c r="AB2856" s="223">
        <v>0</v>
      </c>
      <c r="AC2856" s="224" t="s">
        <v>146</v>
      </c>
      <c r="AD2856" s="225">
        <f t="shared" si="1104"/>
        <v>98</v>
      </c>
      <c r="AE2856" s="226">
        <f>CEILING(AD2856+AD2856*'[1]Nastavení cen'!$J$17,1)</f>
        <v>144</v>
      </c>
      <c r="AF2856" s="226">
        <f t="shared" si="1105"/>
        <v>0</v>
      </c>
      <c r="AG2856" s="227">
        <f>CEILING(AX2856+(AX2856*'[1]Nastavení cen'!$G$17),1)</f>
        <v>150</v>
      </c>
      <c r="AH2856" s="227">
        <f>CEILING(AG2856*'[1]Nastavení cen'!$K$17,1)+AG2856</f>
        <v>195</v>
      </c>
      <c r="AI2856" s="227">
        <f t="shared" si="1106"/>
        <v>0</v>
      </c>
      <c r="AJ2856" s="228">
        <f t="shared" si="1087"/>
        <v>339</v>
      </c>
      <c r="AK2856" s="218"/>
      <c r="AL2856" s="229">
        <f t="shared" si="1088"/>
        <v>0</v>
      </c>
      <c r="AM2856" s="204"/>
      <c r="AN2856" s="230">
        <v>0.1</v>
      </c>
      <c r="AO2856" s="231">
        <f t="shared" si="1107"/>
        <v>0</v>
      </c>
      <c r="AP2856" s="232">
        <v>0.05</v>
      </c>
      <c r="AQ2856" s="233" t="s">
        <v>41</v>
      </c>
      <c r="AR2856" s="234">
        <f t="shared" si="1108"/>
        <v>0</v>
      </c>
      <c r="AS2856" s="235"/>
      <c r="AT2856" s="236"/>
      <c r="AU2856" s="237"/>
      <c r="AV2856" s="238">
        <v>15</v>
      </c>
      <c r="AW2856" s="239">
        <f>'[1]Nastavení cen'!$H$17</f>
        <v>390</v>
      </c>
      <c r="AX2856" s="240">
        <v>150</v>
      </c>
    </row>
    <row r="2857" spans="1:50" ht="17.25" hidden="1" customHeight="1" x14ac:dyDescent="0.3">
      <c r="A2857" s="213"/>
      <c r="B2857" s="214"/>
      <c r="C2857" s="215"/>
      <c r="D2857" s="186"/>
      <c r="E2857" s="184"/>
      <c r="F2857" s="185"/>
      <c r="G2857" s="186"/>
      <c r="H2857" s="186"/>
      <c r="I2857" s="187"/>
      <c r="J2857" s="188"/>
      <c r="K2857" s="216"/>
      <c r="L2857" s="186"/>
      <c r="M2857" s="186"/>
      <c r="N2857" s="187"/>
      <c r="O2857" s="191"/>
      <c r="P2857" s="523" t="s">
        <v>2946</v>
      </c>
      <c r="Q2857" s="218"/>
      <c r="R2857" s="219">
        <f t="shared" si="1082"/>
        <v>0</v>
      </c>
      <c r="S2857" s="219">
        <f t="shared" si="1083"/>
        <v>7</v>
      </c>
      <c r="T2857" s="195"/>
      <c r="U2857" s="196">
        <v>5</v>
      </c>
      <c r="V2857" s="89">
        <f t="shared" si="1078"/>
        <v>0</v>
      </c>
      <c r="W2857" s="220" t="s">
        <v>2630</v>
      </c>
      <c r="X2857" s="221" t="s">
        <v>3028</v>
      </c>
      <c r="Y2857" s="222" t="s">
        <v>3029</v>
      </c>
      <c r="Z2857" s="199"/>
      <c r="AA2857" s="218"/>
      <c r="AB2857" s="223">
        <v>0</v>
      </c>
      <c r="AC2857" s="224" t="s">
        <v>146</v>
      </c>
      <c r="AD2857" s="225">
        <f t="shared" si="1104"/>
        <v>124</v>
      </c>
      <c r="AE2857" s="226">
        <f>CEILING(AD2857+AD2857*'[1]Nastavení cen'!$J$17,1)</f>
        <v>182</v>
      </c>
      <c r="AF2857" s="226">
        <f t="shared" si="1105"/>
        <v>0</v>
      </c>
      <c r="AG2857" s="227">
        <f>CEILING(AX2857+(AX2857*'[1]Nastavení cen'!$G$17),1)</f>
        <v>100</v>
      </c>
      <c r="AH2857" s="227">
        <f>CEILING(AG2857*'[1]Nastavení cen'!$K$17,1)+AG2857</f>
        <v>130</v>
      </c>
      <c r="AI2857" s="489">
        <f t="shared" si="1106"/>
        <v>0</v>
      </c>
      <c r="AJ2857" s="228">
        <f t="shared" si="1087"/>
        <v>312</v>
      </c>
      <c r="AK2857" s="218"/>
      <c r="AL2857" s="229">
        <f t="shared" si="1088"/>
        <v>0</v>
      </c>
      <c r="AM2857" s="204"/>
      <c r="AN2857" s="230">
        <v>0.1</v>
      </c>
      <c r="AO2857" s="231">
        <f t="shared" si="1107"/>
        <v>0</v>
      </c>
      <c r="AP2857" s="232">
        <v>0.05</v>
      </c>
      <c r="AQ2857" s="233" t="s">
        <v>41</v>
      </c>
      <c r="AR2857" s="234">
        <f t="shared" si="1108"/>
        <v>0</v>
      </c>
      <c r="AS2857" s="235"/>
      <c r="AT2857" s="236"/>
      <c r="AU2857" s="237"/>
      <c r="AV2857" s="238">
        <v>19</v>
      </c>
      <c r="AW2857" s="239">
        <f>'[1]Nastavení cen'!$H$17</f>
        <v>390</v>
      </c>
      <c r="AX2857" s="240">
        <v>100</v>
      </c>
    </row>
    <row r="2858" spans="1:50" ht="17.25" hidden="1" customHeight="1" x14ac:dyDescent="0.3">
      <c r="A2858" s="213"/>
      <c r="B2858" s="214"/>
      <c r="C2858" s="215"/>
      <c r="D2858" s="186"/>
      <c r="E2858" s="184"/>
      <c r="F2858" s="185"/>
      <c r="G2858" s="186"/>
      <c r="H2858" s="186"/>
      <c r="I2858" s="187"/>
      <c r="J2858" s="188"/>
      <c r="K2858" s="216"/>
      <c r="L2858" s="186"/>
      <c r="M2858" s="186"/>
      <c r="N2858" s="187"/>
      <c r="O2858" s="191"/>
      <c r="P2858" s="523" t="s">
        <v>2946</v>
      </c>
      <c r="Q2858" s="218"/>
      <c r="R2858" s="219">
        <f t="shared" si="1082"/>
        <v>0</v>
      </c>
      <c r="S2858" s="219">
        <f t="shared" si="1083"/>
        <v>7</v>
      </c>
      <c r="T2858" s="195"/>
      <c r="U2858" s="196">
        <v>5</v>
      </c>
      <c r="V2858" s="89">
        <f t="shared" si="1078"/>
        <v>0</v>
      </c>
      <c r="W2858" s="220" t="s">
        <v>2630</v>
      </c>
      <c r="X2858" s="221" t="s">
        <v>3030</v>
      </c>
      <c r="Y2858" s="222" t="s">
        <v>3031</v>
      </c>
      <c r="Z2858" s="199"/>
      <c r="AA2858" s="218"/>
      <c r="AB2858" s="223">
        <v>0</v>
      </c>
      <c r="AC2858" s="224" t="s">
        <v>146</v>
      </c>
      <c r="AD2858" s="225">
        <f t="shared" si="1104"/>
        <v>150</v>
      </c>
      <c r="AE2858" s="226">
        <f>CEILING(AD2858+AD2858*'[1]Nastavení cen'!$J$17,1)</f>
        <v>219</v>
      </c>
      <c r="AF2858" s="226">
        <f t="shared" si="1105"/>
        <v>0</v>
      </c>
      <c r="AG2858" s="227">
        <f>CEILING(AX2858+(AX2858*'[1]Nastavení cen'!$G$17),1)</f>
        <v>250</v>
      </c>
      <c r="AH2858" s="227">
        <f>CEILING(AG2858*'[1]Nastavení cen'!$K$17,1)+AG2858</f>
        <v>325</v>
      </c>
      <c r="AI2858" s="489">
        <f t="shared" si="1106"/>
        <v>0</v>
      </c>
      <c r="AJ2858" s="228">
        <f t="shared" si="1087"/>
        <v>544</v>
      </c>
      <c r="AK2858" s="218"/>
      <c r="AL2858" s="229">
        <f t="shared" si="1088"/>
        <v>0</v>
      </c>
      <c r="AM2858" s="204"/>
      <c r="AN2858" s="230">
        <v>0.3</v>
      </c>
      <c r="AO2858" s="231">
        <f t="shared" si="1107"/>
        <v>0</v>
      </c>
      <c r="AP2858" s="232">
        <v>0.05</v>
      </c>
      <c r="AQ2858" s="233" t="s">
        <v>41</v>
      </c>
      <c r="AR2858" s="234">
        <f t="shared" si="1108"/>
        <v>0</v>
      </c>
      <c r="AS2858" s="235"/>
      <c r="AT2858" s="236"/>
      <c r="AU2858" s="237"/>
      <c r="AV2858" s="238" t="s">
        <v>3032</v>
      </c>
      <c r="AW2858" s="239">
        <f>'[1]Nastavení cen'!$H$17</f>
        <v>390</v>
      </c>
      <c r="AX2858" s="240">
        <v>250</v>
      </c>
    </row>
    <row r="2859" spans="1:50" ht="17.25" hidden="1" customHeight="1" x14ac:dyDescent="0.3">
      <c r="A2859" s="213"/>
      <c r="B2859" s="214"/>
      <c r="C2859" s="215"/>
      <c r="D2859" s="186"/>
      <c r="E2859" s="184"/>
      <c r="F2859" s="185"/>
      <c r="G2859" s="186"/>
      <c r="H2859" s="186"/>
      <c r="I2859" s="187"/>
      <c r="J2859" s="188"/>
      <c r="K2859" s="216"/>
      <c r="L2859" s="186"/>
      <c r="M2859" s="186"/>
      <c r="N2859" s="187"/>
      <c r="O2859" s="191"/>
      <c r="P2859" s="523" t="s">
        <v>2946</v>
      </c>
      <c r="Q2859" s="218"/>
      <c r="R2859" s="219">
        <f t="shared" si="1082"/>
        <v>0</v>
      </c>
      <c r="S2859" s="219">
        <f t="shared" si="1083"/>
        <v>7</v>
      </c>
      <c r="T2859" s="195"/>
      <c r="U2859" s="196">
        <v>4</v>
      </c>
      <c r="V2859" s="89">
        <f t="shared" si="1078"/>
        <v>0</v>
      </c>
      <c r="W2859" s="220" t="s">
        <v>3033</v>
      </c>
      <c r="X2859" s="221" t="s">
        <v>3034</v>
      </c>
      <c r="Y2859" s="222" t="s">
        <v>43</v>
      </c>
      <c r="Z2859" s="199"/>
      <c r="AA2859" s="218"/>
      <c r="AB2859" s="223">
        <v>0</v>
      </c>
      <c r="AC2859" s="224" t="s">
        <v>146</v>
      </c>
      <c r="AD2859" s="225">
        <f t="shared" si="1104"/>
        <v>1144</v>
      </c>
      <c r="AE2859" s="226">
        <f>CEILING(AD2859+AD2859*'[1]Nastavení cen'!$J$17,1)</f>
        <v>1671</v>
      </c>
      <c r="AF2859" s="226">
        <f t="shared" si="1105"/>
        <v>0</v>
      </c>
      <c r="AG2859" s="241"/>
      <c r="AH2859" s="242"/>
      <c r="AI2859" s="242"/>
      <c r="AJ2859" s="228">
        <f t="shared" si="1087"/>
        <v>1671</v>
      </c>
      <c r="AK2859" s="218"/>
      <c r="AL2859" s="229">
        <f t="shared" si="1088"/>
        <v>0</v>
      </c>
      <c r="AM2859" s="204"/>
      <c r="AN2859" s="230" t="s">
        <v>41</v>
      </c>
      <c r="AO2859" s="231" t="s">
        <v>41</v>
      </c>
      <c r="AP2859" s="245" t="s">
        <v>41</v>
      </c>
      <c r="AQ2859" s="233" t="s">
        <v>41</v>
      </c>
      <c r="AR2859" s="234" t="s">
        <v>41</v>
      </c>
      <c r="AS2859" s="235"/>
      <c r="AT2859" s="236"/>
      <c r="AU2859" s="237"/>
      <c r="AV2859" s="238">
        <v>176</v>
      </c>
      <c r="AW2859" s="239">
        <f>'[1]Nastavení cen'!$H$17</f>
        <v>390</v>
      </c>
      <c r="AX2859" s="240"/>
    </row>
    <row r="2860" spans="1:50" ht="17.25" hidden="1" customHeight="1" x14ac:dyDescent="0.3">
      <c r="A2860" s="213"/>
      <c r="B2860" s="214"/>
      <c r="C2860" s="215"/>
      <c r="D2860" s="186"/>
      <c r="E2860" s="184"/>
      <c r="F2860" s="185"/>
      <c r="G2860" s="186"/>
      <c r="H2860" s="186"/>
      <c r="I2860" s="187"/>
      <c r="J2860" s="188"/>
      <c r="K2860" s="216"/>
      <c r="L2860" s="186"/>
      <c r="M2860" s="186"/>
      <c r="N2860" s="187"/>
      <c r="O2860" s="191"/>
      <c r="P2860" s="523" t="s">
        <v>2946</v>
      </c>
      <c r="Q2860" s="218"/>
      <c r="R2860" s="219">
        <f t="shared" si="1082"/>
        <v>0</v>
      </c>
      <c r="S2860" s="219">
        <f t="shared" si="1083"/>
        <v>7</v>
      </c>
      <c r="T2860" s="195"/>
      <c r="U2860" s="196">
        <v>4</v>
      </c>
      <c r="V2860" s="89">
        <f t="shared" si="1078"/>
        <v>0</v>
      </c>
      <c r="W2860" s="220" t="s">
        <v>3033</v>
      </c>
      <c r="X2860" s="221" t="s">
        <v>3035</v>
      </c>
      <c r="Y2860" s="222" t="s">
        <v>43</v>
      </c>
      <c r="Z2860" s="199"/>
      <c r="AA2860" s="218"/>
      <c r="AB2860" s="223">
        <v>0</v>
      </c>
      <c r="AC2860" s="224" t="s">
        <v>146</v>
      </c>
      <c r="AD2860" s="225">
        <f t="shared" si="1104"/>
        <v>1294</v>
      </c>
      <c r="AE2860" s="226">
        <f>CEILING(AD2860+AD2860*'[1]Nastavení cen'!$J$17,1)</f>
        <v>1890</v>
      </c>
      <c r="AF2860" s="226">
        <f t="shared" si="1105"/>
        <v>0</v>
      </c>
      <c r="AG2860" s="241"/>
      <c r="AH2860" s="242"/>
      <c r="AI2860" s="242"/>
      <c r="AJ2860" s="228">
        <f t="shared" si="1087"/>
        <v>1890</v>
      </c>
      <c r="AK2860" s="218"/>
      <c r="AL2860" s="229">
        <f t="shared" si="1088"/>
        <v>0</v>
      </c>
      <c r="AM2860" s="204"/>
      <c r="AN2860" s="230" t="s">
        <v>41</v>
      </c>
      <c r="AO2860" s="231" t="s">
        <v>41</v>
      </c>
      <c r="AP2860" s="245" t="s">
        <v>41</v>
      </c>
      <c r="AQ2860" s="233" t="s">
        <v>41</v>
      </c>
      <c r="AR2860" s="234" t="s">
        <v>41</v>
      </c>
      <c r="AS2860" s="235"/>
      <c r="AT2860" s="236"/>
      <c r="AU2860" s="237"/>
      <c r="AV2860" s="238">
        <v>199</v>
      </c>
      <c r="AW2860" s="239">
        <f>'[1]Nastavení cen'!$H$17</f>
        <v>390</v>
      </c>
      <c r="AX2860" s="240"/>
    </row>
    <row r="2861" spans="1:50" ht="25.05" customHeight="1" x14ac:dyDescent="0.3">
      <c r="A2861" s="213"/>
      <c r="B2861" s="214"/>
      <c r="C2861" s="215"/>
      <c r="D2861" s="186"/>
      <c r="E2861" s="184"/>
      <c r="F2861" s="185"/>
      <c r="G2861" s="186"/>
      <c r="H2861" s="186"/>
      <c r="I2861" s="187"/>
      <c r="J2861" s="188"/>
      <c r="K2861" s="216"/>
      <c r="L2861" s="186"/>
      <c r="M2861" s="186"/>
      <c r="N2861" s="187"/>
      <c r="O2861" s="191"/>
      <c r="P2861" s="523" t="s">
        <v>2946</v>
      </c>
      <c r="Q2861" s="218"/>
      <c r="R2861" s="219">
        <f t="shared" si="1082"/>
        <v>0</v>
      </c>
      <c r="S2861" s="219">
        <f t="shared" si="1083"/>
        <v>7</v>
      </c>
      <c r="T2861" s="195">
        <v>89</v>
      </c>
      <c r="U2861" s="196">
        <v>4</v>
      </c>
      <c r="V2861" s="89">
        <f t="shared" si="1078"/>
        <v>0</v>
      </c>
      <c r="W2861" s="220" t="s">
        <v>3036</v>
      </c>
      <c r="X2861" s="221" t="s">
        <v>3037</v>
      </c>
      <c r="Y2861" s="222" t="s">
        <v>43</v>
      </c>
      <c r="Z2861" s="199"/>
      <c r="AA2861" s="218"/>
      <c r="AB2861" s="223">
        <v>8</v>
      </c>
      <c r="AC2861" s="224" t="s">
        <v>40</v>
      </c>
      <c r="AD2861" s="225">
        <f t="shared" si="1104"/>
        <v>91</v>
      </c>
      <c r="AE2861" s="226"/>
      <c r="AF2861" s="226">
        <f t="shared" si="1105"/>
        <v>0</v>
      </c>
      <c r="AG2861" s="241"/>
      <c r="AH2861" s="242"/>
      <c r="AI2861" s="242"/>
      <c r="AJ2861" s="228">
        <f t="shared" si="1087"/>
        <v>0</v>
      </c>
      <c r="AK2861" s="218"/>
      <c r="AL2861" s="229">
        <f t="shared" si="1088"/>
        <v>0</v>
      </c>
      <c r="AM2861" s="204"/>
      <c r="AN2861" s="230" t="s">
        <v>41</v>
      </c>
      <c r="AO2861" s="231" t="s">
        <v>41</v>
      </c>
      <c r="AP2861" s="245" t="s">
        <v>41</v>
      </c>
      <c r="AQ2861" s="233" t="s">
        <v>41</v>
      </c>
      <c r="AR2861" s="234" t="s">
        <v>41</v>
      </c>
      <c r="AS2861" s="235"/>
      <c r="AT2861" s="236"/>
      <c r="AU2861" s="237"/>
      <c r="AV2861" s="238">
        <v>14</v>
      </c>
      <c r="AW2861" s="239">
        <f>'[1]Nastavení cen'!$H$17</f>
        <v>390</v>
      </c>
      <c r="AX2861" s="240"/>
    </row>
    <row r="2862" spans="1:50" ht="17.25" hidden="1" customHeight="1" x14ac:dyDescent="0.3">
      <c r="A2862" s="213"/>
      <c r="B2862" s="214"/>
      <c r="C2862" s="215"/>
      <c r="D2862" s="186"/>
      <c r="E2862" s="184"/>
      <c r="F2862" s="185"/>
      <c r="G2862" s="186"/>
      <c r="H2862" s="186"/>
      <c r="I2862" s="187"/>
      <c r="J2862" s="188"/>
      <c r="K2862" s="216"/>
      <c r="L2862" s="186"/>
      <c r="M2862" s="186"/>
      <c r="N2862" s="187"/>
      <c r="O2862" s="191"/>
      <c r="P2862" s="523" t="s">
        <v>2946</v>
      </c>
      <c r="Q2862" s="218"/>
      <c r="R2862" s="219">
        <f t="shared" si="1082"/>
        <v>0</v>
      </c>
      <c r="S2862" s="219">
        <f t="shared" si="1083"/>
        <v>7</v>
      </c>
      <c r="T2862" s="195"/>
      <c r="U2862" s="196">
        <v>4</v>
      </c>
      <c r="V2862" s="89">
        <f t="shared" si="1078"/>
        <v>0</v>
      </c>
      <c r="W2862" s="220" t="s">
        <v>3036</v>
      </c>
      <c r="X2862" s="221" t="s">
        <v>3038</v>
      </c>
      <c r="Y2862" s="222" t="s">
        <v>43</v>
      </c>
      <c r="Z2862" s="199"/>
      <c r="AA2862" s="218"/>
      <c r="AB2862" s="223">
        <v>0</v>
      </c>
      <c r="AC2862" s="224" t="s">
        <v>40</v>
      </c>
      <c r="AD2862" s="225">
        <f t="shared" si="1104"/>
        <v>111</v>
      </c>
      <c r="AE2862" s="226">
        <f>CEILING(AD2862+AD2862*'[1]Nastavení cen'!$J$17,1)</f>
        <v>163</v>
      </c>
      <c r="AF2862" s="226">
        <f t="shared" si="1105"/>
        <v>0</v>
      </c>
      <c r="AG2862" s="241"/>
      <c r="AH2862" s="242"/>
      <c r="AI2862" s="242"/>
      <c r="AJ2862" s="228">
        <f t="shared" si="1087"/>
        <v>163</v>
      </c>
      <c r="AK2862" s="218"/>
      <c r="AL2862" s="229">
        <f t="shared" si="1088"/>
        <v>0</v>
      </c>
      <c r="AM2862" s="204"/>
      <c r="AN2862" s="230" t="s">
        <v>41</v>
      </c>
      <c r="AO2862" s="231" t="s">
        <v>41</v>
      </c>
      <c r="AP2862" s="245" t="s">
        <v>41</v>
      </c>
      <c r="AQ2862" s="233" t="s">
        <v>41</v>
      </c>
      <c r="AR2862" s="234" t="s">
        <v>41</v>
      </c>
      <c r="AS2862" s="235"/>
      <c r="AT2862" s="236"/>
      <c r="AU2862" s="237"/>
      <c r="AV2862" s="238">
        <v>17</v>
      </c>
      <c r="AW2862" s="239">
        <f>'[1]Nastavení cen'!$H$17</f>
        <v>390</v>
      </c>
      <c r="AX2862" s="240"/>
    </row>
    <row r="2863" spans="1:50" ht="25.05" customHeight="1" x14ac:dyDescent="0.3">
      <c r="A2863" s="213"/>
      <c r="B2863" s="214"/>
      <c r="C2863" s="215"/>
      <c r="D2863" s="186"/>
      <c r="E2863" s="184"/>
      <c r="F2863" s="185"/>
      <c r="G2863" s="186"/>
      <c r="H2863" s="186"/>
      <c r="I2863" s="187"/>
      <c r="J2863" s="188"/>
      <c r="K2863" s="216"/>
      <c r="L2863" s="186"/>
      <c r="M2863" s="186"/>
      <c r="N2863" s="187"/>
      <c r="O2863" s="191"/>
      <c r="P2863" s="523" t="s">
        <v>2946</v>
      </c>
      <c r="Q2863" s="218"/>
      <c r="R2863" s="219">
        <f t="shared" si="1082"/>
        <v>0</v>
      </c>
      <c r="S2863" s="219">
        <f t="shared" si="1083"/>
        <v>7</v>
      </c>
      <c r="T2863" s="195">
        <v>90</v>
      </c>
      <c r="U2863" s="196">
        <v>1</v>
      </c>
      <c r="V2863" s="89">
        <f t="shared" si="1078"/>
        <v>0</v>
      </c>
      <c r="W2863" s="220" t="s">
        <v>3039</v>
      </c>
      <c r="X2863" s="221" t="s">
        <v>1159</v>
      </c>
      <c r="Y2863" s="222" t="s">
        <v>1160</v>
      </c>
      <c r="Z2863" s="199"/>
      <c r="AA2863" s="218"/>
      <c r="AB2863" s="223">
        <v>1</v>
      </c>
      <c r="AC2863" s="224" t="s">
        <v>40</v>
      </c>
      <c r="AD2863" s="225">
        <f t="shared" si="1104"/>
        <v>1606</v>
      </c>
      <c r="AE2863" s="226"/>
      <c r="AF2863" s="226">
        <f t="shared" si="1105"/>
        <v>0</v>
      </c>
      <c r="AG2863" s="241">
        <f>CEILING(AX2863+(AX2863*'[1]Nastavení cen'!$G$17),1)</f>
        <v>858</v>
      </c>
      <c r="AH2863" s="242"/>
      <c r="AI2863" s="242">
        <f t="shared" ref="AI2863:AI2872" si="1109">(AB2863*AH2863)</f>
        <v>0</v>
      </c>
      <c r="AJ2863" s="228">
        <f t="shared" si="1087"/>
        <v>0</v>
      </c>
      <c r="AK2863" s="218"/>
      <c r="AL2863" s="229">
        <f t="shared" si="1088"/>
        <v>0</v>
      </c>
      <c r="AM2863" s="204"/>
      <c r="AN2863" s="230">
        <v>90</v>
      </c>
      <c r="AO2863" s="231">
        <f t="shared" ref="AO2863:AO2872" si="1110">AB2863*AN2863</f>
        <v>90</v>
      </c>
      <c r="AP2863" s="232">
        <v>0.05</v>
      </c>
      <c r="AQ2863" s="233" t="s">
        <v>41</v>
      </c>
      <c r="AR2863" s="234">
        <f t="shared" ref="AR2863:AR2872" si="1111">AO2863*AP2863</f>
        <v>4.5</v>
      </c>
      <c r="AS2863" s="235"/>
      <c r="AT2863" s="236"/>
      <c r="AU2863" s="237"/>
      <c r="AV2863" s="238">
        <v>247</v>
      </c>
      <c r="AW2863" s="239">
        <f>'[1]Nastavení cen'!$H$17</f>
        <v>390</v>
      </c>
      <c r="AX2863" s="240">
        <v>858</v>
      </c>
    </row>
    <row r="2864" spans="1:50" ht="17.25" hidden="1" customHeight="1" x14ac:dyDescent="0.3">
      <c r="A2864" s="213"/>
      <c r="B2864" s="214"/>
      <c r="C2864" s="215"/>
      <c r="D2864" s="186"/>
      <c r="E2864" s="184"/>
      <c r="F2864" s="185"/>
      <c r="G2864" s="186"/>
      <c r="H2864" s="186"/>
      <c r="I2864" s="187"/>
      <c r="J2864" s="188"/>
      <c r="K2864" s="216"/>
      <c r="L2864" s="186"/>
      <c r="M2864" s="186"/>
      <c r="N2864" s="187"/>
      <c r="O2864" s="191"/>
      <c r="P2864" s="523" t="s">
        <v>2946</v>
      </c>
      <c r="Q2864" s="218"/>
      <c r="R2864" s="219">
        <f t="shared" si="1082"/>
        <v>0</v>
      </c>
      <c r="S2864" s="219">
        <f t="shared" si="1083"/>
        <v>7</v>
      </c>
      <c r="T2864" s="195"/>
      <c r="U2864" s="196">
        <v>2</v>
      </c>
      <c r="V2864" s="89">
        <f t="shared" si="1078"/>
        <v>0</v>
      </c>
      <c r="W2864" s="220" t="s">
        <v>3039</v>
      </c>
      <c r="X2864" s="221" t="s">
        <v>1161</v>
      </c>
      <c r="Y2864" s="222" t="s">
        <v>1160</v>
      </c>
      <c r="Z2864" s="199"/>
      <c r="AA2864" s="218"/>
      <c r="AB2864" s="223">
        <v>0</v>
      </c>
      <c r="AC2864" s="224" t="s">
        <v>40</v>
      </c>
      <c r="AD2864" s="225">
        <f t="shared" si="1104"/>
        <v>2022</v>
      </c>
      <c r="AE2864" s="226">
        <f>CEILING(AD2864+AD2864*'[1]Nastavení cen'!$J$17,1)</f>
        <v>2953</v>
      </c>
      <c r="AF2864" s="226">
        <f t="shared" si="1105"/>
        <v>0</v>
      </c>
      <c r="AG2864" s="241">
        <f>CEILING(AX2864+(AX2864*'[1]Nastavení cen'!$G$17),1)</f>
        <v>1045</v>
      </c>
      <c r="AH2864" s="242">
        <f>CEILING(AG2864*'[1]Nastavení cen'!$K$17,1)+AG2864</f>
        <v>1359</v>
      </c>
      <c r="AI2864" s="242">
        <f t="shared" si="1109"/>
        <v>0</v>
      </c>
      <c r="AJ2864" s="228">
        <f t="shared" si="1087"/>
        <v>4312</v>
      </c>
      <c r="AK2864" s="218"/>
      <c r="AL2864" s="229">
        <f t="shared" si="1088"/>
        <v>0</v>
      </c>
      <c r="AM2864" s="204"/>
      <c r="AN2864" s="230">
        <v>120</v>
      </c>
      <c r="AO2864" s="231">
        <f t="shared" si="1110"/>
        <v>0</v>
      </c>
      <c r="AP2864" s="232">
        <v>0.05</v>
      </c>
      <c r="AQ2864" s="233" t="s">
        <v>41</v>
      </c>
      <c r="AR2864" s="234">
        <f t="shared" si="1111"/>
        <v>0</v>
      </c>
      <c r="AS2864" s="235"/>
      <c r="AT2864" s="236"/>
      <c r="AU2864" s="237"/>
      <c r="AV2864" s="238">
        <v>311</v>
      </c>
      <c r="AW2864" s="239">
        <f>'[1]Nastavení cen'!$H$17</f>
        <v>390</v>
      </c>
      <c r="AX2864" s="240">
        <v>1045</v>
      </c>
    </row>
    <row r="2865" spans="1:50" ht="17.25" hidden="1" customHeight="1" x14ac:dyDescent="0.3">
      <c r="A2865" s="213"/>
      <c r="B2865" s="214"/>
      <c r="C2865" s="215"/>
      <c r="D2865" s="186"/>
      <c r="E2865" s="184"/>
      <c r="F2865" s="185"/>
      <c r="G2865" s="186"/>
      <c r="H2865" s="186"/>
      <c r="I2865" s="187"/>
      <c r="J2865" s="188"/>
      <c r="K2865" s="216"/>
      <c r="L2865" s="186"/>
      <c r="M2865" s="186"/>
      <c r="N2865" s="187"/>
      <c r="O2865" s="191"/>
      <c r="P2865" s="523" t="s">
        <v>2946</v>
      </c>
      <c r="Q2865" s="218"/>
      <c r="R2865" s="219">
        <f t="shared" si="1082"/>
        <v>0</v>
      </c>
      <c r="S2865" s="219">
        <f t="shared" si="1083"/>
        <v>7</v>
      </c>
      <c r="T2865" s="195"/>
      <c r="U2865" s="196">
        <v>2</v>
      </c>
      <c r="V2865" s="89">
        <f t="shared" si="1078"/>
        <v>0</v>
      </c>
      <c r="W2865" s="220" t="s">
        <v>3039</v>
      </c>
      <c r="X2865" s="221" t="s">
        <v>3040</v>
      </c>
      <c r="Y2865" s="222" t="s">
        <v>1160</v>
      </c>
      <c r="Z2865" s="199"/>
      <c r="AA2865" s="218"/>
      <c r="AB2865" s="223">
        <v>0</v>
      </c>
      <c r="AC2865" s="224" t="s">
        <v>40</v>
      </c>
      <c r="AD2865" s="225">
        <f t="shared" si="1104"/>
        <v>904</v>
      </c>
      <c r="AE2865" s="226">
        <f>CEILING(AD2865+AD2865*'[1]Nastavení cen'!$J$17,1)</f>
        <v>1320</v>
      </c>
      <c r="AF2865" s="226">
        <f t="shared" si="1105"/>
        <v>0</v>
      </c>
      <c r="AG2865" s="241">
        <f>CEILING(AX2865+(AX2865*'[1]Nastavení cen'!$G$17),1)</f>
        <v>550</v>
      </c>
      <c r="AH2865" s="242">
        <f>CEILING(AG2865*'[1]Nastavení cen'!$K$17,1)+AG2865</f>
        <v>715</v>
      </c>
      <c r="AI2865" s="242">
        <f t="shared" si="1109"/>
        <v>0</v>
      </c>
      <c r="AJ2865" s="228">
        <f t="shared" si="1087"/>
        <v>2035</v>
      </c>
      <c r="AK2865" s="218"/>
      <c r="AL2865" s="229">
        <f t="shared" si="1088"/>
        <v>0</v>
      </c>
      <c r="AM2865" s="204"/>
      <c r="AN2865" s="230">
        <v>50</v>
      </c>
      <c r="AO2865" s="231">
        <f t="shared" si="1110"/>
        <v>0</v>
      </c>
      <c r="AP2865" s="232">
        <v>0.05</v>
      </c>
      <c r="AQ2865" s="233" t="s">
        <v>41</v>
      </c>
      <c r="AR2865" s="234">
        <f t="shared" si="1111"/>
        <v>0</v>
      </c>
      <c r="AS2865" s="235"/>
      <c r="AT2865" s="236"/>
      <c r="AU2865" s="237"/>
      <c r="AV2865" s="238">
        <v>139</v>
      </c>
      <c r="AW2865" s="239">
        <f>'[1]Nastavení cen'!$H$17</f>
        <v>390</v>
      </c>
      <c r="AX2865" s="240">
        <v>550</v>
      </c>
    </row>
    <row r="2866" spans="1:50" ht="17.25" hidden="1" customHeight="1" x14ac:dyDescent="0.3">
      <c r="A2866" s="213"/>
      <c r="B2866" s="214"/>
      <c r="C2866" s="215"/>
      <c r="D2866" s="186"/>
      <c r="E2866" s="184"/>
      <c r="F2866" s="185"/>
      <c r="G2866" s="186"/>
      <c r="H2866" s="186"/>
      <c r="I2866" s="187"/>
      <c r="J2866" s="188"/>
      <c r="K2866" s="216"/>
      <c r="L2866" s="186"/>
      <c r="M2866" s="186"/>
      <c r="N2866" s="187"/>
      <c r="O2866" s="191"/>
      <c r="P2866" s="523" t="s">
        <v>2946</v>
      </c>
      <c r="Q2866" s="218"/>
      <c r="R2866" s="219">
        <f t="shared" si="1082"/>
        <v>0</v>
      </c>
      <c r="S2866" s="219">
        <f t="shared" si="1083"/>
        <v>7</v>
      </c>
      <c r="T2866" s="195"/>
      <c r="U2866" s="196">
        <v>2</v>
      </c>
      <c r="V2866" s="89">
        <f t="shared" si="1078"/>
        <v>0</v>
      </c>
      <c r="W2866" s="220" t="s">
        <v>3039</v>
      </c>
      <c r="X2866" s="221" t="s">
        <v>3041</v>
      </c>
      <c r="Y2866" s="222" t="s">
        <v>1160</v>
      </c>
      <c r="Z2866" s="199"/>
      <c r="AA2866" s="218"/>
      <c r="AB2866" s="223">
        <v>0</v>
      </c>
      <c r="AC2866" s="224" t="s">
        <v>40</v>
      </c>
      <c r="AD2866" s="225">
        <f t="shared" si="1104"/>
        <v>1216</v>
      </c>
      <c r="AE2866" s="226">
        <f>CEILING(AD2866+AD2866*'[1]Nastavení cen'!$J$17,1)</f>
        <v>1776</v>
      </c>
      <c r="AF2866" s="226">
        <f t="shared" si="1105"/>
        <v>0</v>
      </c>
      <c r="AG2866" s="241">
        <f>CEILING(AX2866+(AX2866*'[1]Nastavení cen'!$G$17),1)</f>
        <v>770</v>
      </c>
      <c r="AH2866" s="242">
        <f>CEILING(AG2866*'[1]Nastavení cen'!$K$17,1)+AG2866</f>
        <v>1001</v>
      </c>
      <c r="AI2866" s="242">
        <f t="shared" si="1109"/>
        <v>0</v>
      </c>
      <c r="AJ2866" s="228">
        <f t="shared" si="1087"/>
        <v>2777</v>
      </c>
      <c r="AK2866" s="218"/>
      <c r="AL2866" s="229">
        <f t="shared" si="1088"/>
        <v>0</v>
      </c>
      <c r="AM2866" s="204"/>
      <c r="AN2866" s="230">
        <v>70</v>
      </c>
      <c r="AO2866" s="231">
        <f t="shared" si="1110"/>
        <v>0</v>
      </c>
      <c r="AP2866" s="232">
        <v>0.05</v>
      </c>
      <c r="AQ2866" s="233" t="s">
        <v>41</v>
      </c>
      <c r="AR2866" s="234">
        <f t="shared" si="1111"/>
        <v>0</v>
      </c>
      <c r="AS2866" s="235"/>
      <c r="AT2866" s="236"/>
      <c r="AU2866" s="237"/>
      <c r="AV2866" s="238">
        <v>187</v>
      </c>
      <c r="AW2866" s="239">
        <f>'[1]Nastavení cen'!$H$17</f>
        <v>390</v>
      </c>
      <c r="AX2866" s="240">
        <v>770</v>
      </c>
    </row>
    <row r="2867" spans="1:50" ht="25.05" customHeight="1" x14ac:dyDescent="0.3">
      <c r="A2867" s="213"/>
      <c r="B2867" s="214"/>
      <c r="C2867" s="215"/>
      <c r="D2867" s="186"/>
      <c r="E2867" s="184"/>
      <c r="F2867" s="185"/>
      <c r="G2867" s="186"/>
      <c r="H2867" s="186"/>
      <c r="I2867" s="187"/>
      <c r="J2867" s="188"/>
      <c r="K2867" s="216"/>
      <c r="L2867" s="186"/>
      <c r="M2867" s="186"/>
      <c r="N2867" s="187"/>
      <c r="O2867" s="191"/>
      <c r="P2867" s="523" t="s">
        <v>2946</v>
      </c>
      <c r="Q2867" s="218"/>
      <c r="R2867" s="219">
        <f t="shared" si="1082"/>
        <v>0</v>
      </c>
      <c r="S2867" s="219">
        <f t="shared" si="1083"/>
        <v>7</v>
      </c>
      <c r="T2867" s="195">
        <v>91</v>
      </c>
      <c r="U2867" s="196">
        <v>1</v>
      </c>
      <c r="V2867" s="89">
        <f t="shared" si="1078"/>
        <v>0</v>
      </c>
      <c r="W2867" s="220" t="s">
        <v>3042</v>
      </c>
      <c r="X2867" s="221" t="s">
        <v>3043</v>
      </c>
      <c r="Y2867" s="222" t="s">
        <v>3044</v>
      </c>
      <c r="Z2867" s="199"/>
      <c r="AA2867" s="218"/>
      <c r="AB2867" s="223">
        <v>40</v>
      </c>
      <c r="AC2867" s="224" t="s">
        <v>146</v>
      </c>
      <c r="AD2867" s="225">
        <f t="shared" si="1104"/>
        <v>26</v>
      </c>
      <c r="AE2867" s="226"/>
      <c r="AF2867" s="226">
        <f t="shared" si="1105"/>
        <v>0</v>
      </c>
      <c r="AG2867" s="241">
        <f>CEILING(AX2867+(AX2867*'[1]Nastavení cen'!$G$17),1)</f>
        <v>6</v>
      </c>
      <c r="AH2867" s="242"/>
      <c r="AI2867" s="242">
        <f t="shared" si="1109"/>
        <v>0</v>
      </c>
      <c r="AJ2867" s="228">
        <f t="shared" si="1087"/>
        <v>0</v>
      </c>
      <c r="AK2867" s="218"/>
      <c r="AL2867" s="229">
        <f t="shared" si="1088"/>
        <v>0</v>
      </c>
      <c r="AM2867" s="204"/>
      <c r="AN2867" s="230">
        <v>0.05</v>
      </c>
      <c r="AO2867" s="231">
        <f t="shared" si="1110"/>
        <v>2</v>
      </c>
      <c r="AP2867" s="232">
        <v>0.05</v>
      </c>
      <c r="AQ2867" s="233" t="s">
        <v>41</v>
      </c>
      <c r="AR2867" s="234">
        <f t="shared" si="1111"/>
        <v>0.1</v>
      </c>
      <c r="AS2867" s="235"/>
      <c r="AT2867" s="236"/>
      <c r="AU2867" s="237"/>
      <c r="AV2867" s="238">
        <v>4</v>
      </c>
      <c r="AW2867" s="239">
        <f>'[1]Nastavení cen'!$H$17</f>
        <v>390</v>
      </c>
      <c r="AX2867" s="240">
        <v>6</v>
      </c>
    </row>
    <row r="2868" spans="1:50" ht="17.25" hidden="1" customHeight="1" x14ac:dyDescent="0.3">
      <c r="A2868" s="213"/>
      <c r="B2868" s="214"/>
      <c r="C2868" s="215"/>
      <c r="D2868" s="186"/>
      <c r="E2868" s="184"/>
      <c r="F2868" s="185"/>
      <c r="G2868" s="186"/>
      <c r="H2868" s="186"/>
      <c r="I2868" s="187"/>
      <c r="J2868" s="188"/>
      <c r="K2868" s="216"/>
      <c r="L2868" s="186"/>
      <c r="M2868" s="186"/>
      <c r="N2868" s="187"/>
      <c r="O2868" s="191"/>
      <c r="P2868" s="523" t="s">
        <v>2946</v>
      </c>
      <c r="Q2868" s="218"/>
      <c r="R2868" s="219">
        <f t="shared" si="1082"/>
        <v>0</v>
      </c>
      <c r="S2868" s="219">
        <f t="shared" si="1083"/>
        <v>7</v>
      </c>
      <c r="T2868" s="195"/>
      <c r="U2868" s="196">
        <v>1</v>
      </c>
      <c r="V2868" s="89">
        <f t="shared" si="1078"/>
        <v>0</v>
      </c>
      <c r="W2868" s="220" t="s">
        <v>3045</v>
      </c>
      <c r="X2868" s="221" t="s">
        <v>1417</v>
      </c>
      <c r="Y2868" s="222" t="s">
        <v>1418</v>
      </c>
      <c r="Z2868" s="199"/>
      <c r="AA2868" s="218"/>
      <c r="AB2868" s="223">
        <v>0</v>
      </c>
      <c r="AC2868" s="224" t="s">
        <v>146</v>
      </c>
      <c r="AD2868" s="225">
        <f t="shared" si="1104"/>
        <v>20</v>
      </c>
      <c r="AE2868" s="226">
        <f>CEILING(AD2868+AD2868*'[1]Nastavení cen'!$J$17,1)</f>
        <v>30</v>
      </c>
      <c r="AF2868" s="226">
        <f t="shared" si="1105"/>
        <v>0</v>
      </c>
      <c r="AG2868" s="241">
        <f>CEILING(AX2868+(AX2868*'[1]Nastavení cen'!$G$17),1)</f>
        <v>3</v>
      </c>
      <c r="AH2868" s="242">
        <f>CEILING(AG2868*'[1]Nastavení cen'!$K$17,1)+AG2868</f>
        <v>4</v>
      </c>
      <c r="AI2868" s="242">
        <f t="shared" si="1109"/>
        <v>0</v>
      </c>
      <c r="AJ2868" s="228">
        <f t="shared" si="1087"/>
        <v>34</v>
      </c>
      <c r="AK2868" s="218"/>
      <c r="AL2868" s="229">
        <f t="shared" si="1088"/>
        <v>0</v>
      </c>
      <c r="AM2868" s="204"/>
      <c r="AN2868" s="230">
        <v>0.02</v>
      </c>
      <c r="AO2868" s="231">
        <f t="shared" si="1110"/>
        <v>0</v>
      </c>
      <c r="AP2868" s="232">
        <v>0.05</v>
      </c>
      <c r="AQ2868" s="233" t="s">
        <v>41</v>
      </c>
      <c r="AR2868" s="234">
        <f t="shared" si="1111"/>
        <v>0</v>
      </c>
      <c r="AS2868" s="235"/>
      <c r="AT2868" s="236"/>
      <c r="AU2868" s="237"/>
      <c r="AV2868" s="238">
        <v>3</v>
      </c>
      <c r="AW2868" s="239">
        <f>'[1]Nastavení cen'!$H$17</f>
        <v>390</v>
      </c>
      <c r="AX2868" s="240">
        <v>3</v>
      </c>
    </row>
    <row r="2869" spans="1:50" ht="25.05" customHeight="1" x14ac:dyDescent="0.3">
      <c r="A2869" s="213"/>
      <c r="B2869" s="214"/>
      <c r="C2869" s="215"/>
      <c r="D2869" s="186"/>
      <c r="E2869" s="184"/>
      <c r="F2869" s="185"/>
      <c r="G2869" s="186"/>
      <c r="H2869" s="186"/>
      <c r="I2869" s="187"/>
      <c r="J2869" s="188"/>
      <c r="K2869" s="216"/>
      <c r="L2869" s="186"/>
      <c r="M2869" s="186"/>
      <c r="N2869" s="187"/>
      <c r="O2869" s="191"/>
      <c r="P2869" s="523" t="s">
        <v>2946</v>
      </c>
      <c r="Q2869" s="218"/>
      <c r="R2869" s="219">
        <f t="shared" si="1082"/>
        <v>0</v>
      </c>
      <c r="S2869" s="219">
        <f t="shared" si="1083"/>
        <v>7</v>
      </c>
      <c r="T2869" s="195">
        <v>92</v>
      </c>
      <c r="U2869" s="196">
        <v>1</v>
      </c>
      <c r="V2869" s="89">
        <f t="shared" si="1078"/>
        <v>0</v>
      </c>
      <c r="W2869" s="220" t="s">
        <v>873</v>
      </c>
      <c r="X2869" s="221" t="s">
        <v>3046</v>
      </c>
      <c r="Y2869" s="222" t="s">
        <v>3047</v>
      </c>
      <c r="Z2869" s="199"/>
      <c r="AA2869" s="199"/>
      <c r="AB2869" s="223">
        <v>1</v>
      </c>
      <c r="AC2869" s="224" t="s">
        <v>40</v>
      </c>
      <c r="AD2869" s="225">
        <f t="shared" si="1104"/>
        <v>488</v>
      </c>
      <c r="AE2869" s="226"/>
      <c r="AF2869" s="226">
        <f t="shared" si="1105"/>
        <v>0</v>
      </c>
      <c r="AG2869" s="241">
        <f>CEILING(AX2869+(AX2869*'[1]Nastavení cen'!$G$17),1)</f>
        <v>149</v>
      </c>
      <c r="AH2869" s="242"/>
      <c r="AI2869" s="242">
        <f t="shared" si="1109"/>
        <v>0</v>
      </c>
      <c r="AJ2869" s="228">
        <f t="shared" si="1087"/>
        <v>0</v>
      </c>
      <c r="AK2869" s="218"/>
      <c r="AL2869" s="229">
        <f t="shared" si="1088"/>
        <v>0</v>
      </c>
      <c r="AM2869" s="204"/>
      <c r="AN2869" s="230">
        <v>0.3</v>
      </c>
      <c r="AO2869" s="231">
        <f t="shared" si="1110"/>
        <v>0.3</v>
      </c>
      <c r="AP2869" s="232">
        <v>0.05</v>
      </c>
      <c r="AQ2869" s="233" t="s">
        <v>41</v>
      </c>
      <c r="AR2869" s="234">
        <f t="shared" si="1111"/>
        <v>1.4999999999999999E-2</v>
      </c>
      <c r="AS2869" s="235"/>
      <c r="AT2869" s="236"/>
      <c r="AU2869" s="237"/>
      <c r="AV2869" s="238">
        <v>75</v>
      </c>
      <c r="AW2869" s="239">
        <f>'[1]Nastavení cen'!$H$17</f>
        <v>390</v>
      </c>
      <c r="AX2869" s="240">
        <v>149</v>
      </c>
    </row>
    <row r="2870" spans="1:50" ht="17.25" hidden="1" customHeight="1" x14ac:dyDescent="0.3">
      <c r="A2870" s="213"/>
      <c r="B2870" s="214"/>
      <c r="C2870" s="215"/>
      <c r="D2870" s="186"/>
      <c r="E2870" s="184"/>
      <c r="F2870" s="185"/>
      <c r="G2870" s="186"/>
      <c r="H2870" s="186"/>
      <c r="I2870" s="187"/>
      <c r="J2870" s="188"/>
      <c r="K2870" s="216"/>
      <c r="L2870" s="186"/>
      <c r="M2870" s="186"/>
      <c r="N2870" s="187"/>
      <c r="O2870" s="191"/>
      <c r="P2870" s="523" t="s">
        <v>2946</v>
      </c>
      <c r="Q2870" s="218"/>
      <c r="R2870" s="219">
        <f>$R$687</f>
        <v>0</v>
      </c>
      <c r="S2870" s="219">
        <f>$S$687</f>
        <v>7</v>
      </c>
      <c r="T2870" s="195"/>
      <c r="U2870" s="196">
        <v>5</v>
      </c>
      <c r="V2870" s="89">
        <f t="shared" si="1078"/>
        <v>0</v>
      </c>
      <c r="W2870" s="220" t="s">
        <v>873</v>
      </c>
      <c r="X2870" s="221" t="s">
        <v>3048</v>
      </c>
      <c r="Y2870" s="222" t="s">
        <v>3049</v>
      </c>
      <c r="Z2870" s="199"/>
      <c r="AA2870" s="218"/>
      <c r="AB2870" s="223">
        <v>0</v>
      </c>
      <c r="AC2870" s="224" t="s">
        <v>40</v>
      </c>
      <c r="AD2870" s="225">
        <f t="shared" si="1104"/>
        <v>559</v>
      </c>
      <c r="AE2870" s="226">
        <f>CEILING(AD2870+AD2870*'[1]Nastavení cen'!$J$17,1)</f>
        <v>817</v>
      </c>
      <c r="AF2870" s="226">
        <f t="shared" si="1105"/>
        <v>0</v>
      </c>
      <c r="AG2870" s="227">
        <f>CEILING(AX2870+(AX2870*'[1]Nastavení cen'!$G$17),1)</f>
        <v>1500</v>
      </c>
      <c r="AH2870" s="227">
        <f>CEILING(AG2870*'[1]Nastavení cen'!$K$17,1)+AG2870</f>
        <v>1950</v>
      </c>
      <c r="AI2870" s="227">
        <f t="shared" si="1109"/>
        <v>0</v>
      </c>
      <c r="AJ2870" s="228">
        <v>1900</v>
      </c>
      <c r="AK2870" s="218"/>
      <c r="AL2870" s="229">
        <f t="shared" si="1088"/>
        <v>0</v>
      </c>
      <c r="AM2870" s="204"/>
      <c r="AN2870" s="230">
        <v>1</v>
      </c>
      <c r="AO2870" s="231">
        <f t="shared" si="1110"/>
        <v>0</v>
      </c>
      <c r="AP2870" s="232">
        <v>0.05</v>
      </c>
      <c r="AQ2870" s="233" t="s">
        <v>41</v>
      </c>
      <c r="AR2870" s="234">
        <f t="shared" si="1111"/>
        <v>0</v>
      </c>
      <c r="AS2870" s="235"/>
      <c r="AT2870" s="236"/>
      <c r="AU2870" s="237"/>
      <c r="AV2870" s="238">
        <v>86</v>
      </c>
      <c r="AW2870" s="239">
        <f>'[1]Nastavení cen'!$H$17</f>
        <v>390</v>
      </c>
      <c r="AX2870" s="240">
        <v>1500</v>
      </c>
    </row>
    <row r="2871" spans="1:50" ht="17.25" hidden="1" customHeight="1" x14ac:dyDescent="0.3">
      <c r="A2871" s="213"/>
      <c r="B2871" s="214"/>
      <c r="C2871" s="215"/>
      <c r="D2871" s="186"/>
      <c r="E2871" s="184"/>
      <c r="F2871" s="185"/>
      <c r="G2871" s="186"/>
      <c r="H2871" s="186"/>
      <c r="I2871" s="187"/>
      <c r="J2871" s="188"/>
      <c r="K2871" s="216"/>
      <c r="L2871" s="186"/>
      <c r="M2871" s="186"/>
      <c r="N2871" s="187"/>
      <c r="O2871" s="191"/>
      <c r="P2871" s="523" t="s">
        <v>2946</v>
      </c>
      <c r="Q2871" s="218"/>
      <c r="R2871" s="219">
        <f t="shared" ref="R2871:R2881" si="1112">$R$2781</f>
        <v>0</v>
      </c>
      <c r="S2871" s="219">
        <f t="shared" ref="S2871:S2881" si="1113">$S$2781</f>
        <v>7</v>
      </c>
      <c r="T2871" s="195"/>
      <c r="U2871" s="196">
        <v>5</v>
      </c>
      <c r="V2871" s="89">
        <f t="shared" si="1078"/>
        <v>0</v>
      </c>
      <c r="W2871" s="220" t="s">
        <v>873</v>
      </c>
      <c r="X2871" s="221" t="s">
        <v>3050</v>
      </c>
      <c r="Y2871" s="222" t="s">
        <v>3051</v>
      </c>
      <c r="Z2871" s="199"/>
      <c r="AA2871" s="218"/>
      <c r="AB2871" s="223">
        <v>0</v>
      </c>
      <c r="AC2871" s="224" t="s">
        <v>40</v>
      </c>
      <c r="AD2871" s="225">
        <f t="shared" si="1104"/>
        <v>1047</v>
      </c>
      <c r="AE2871" s="226">
        <f>CEILING(AD2871+AD2871*'[1]Nastavení cen'!$J$17,1)</f>
        <v>1529</v>
      </c>
      <c r="AF2871" s="226">
        <f t="shared" si="1105"/>
        <v>0</v>
      </c>
      <c r="AG2871" s="227">
        <f>CEILING(AX2871+(AX2871*'[1]Nastavení cen'!$G$17),1)</f>
        <v>2000</v>
      </c>
      <c r="AH2871" s="227">
        <f>CEILING(AG2871*'[1]Nastavení cen'!$K$17,1)+AG2871</f>
        <v>2600</v>
      </c>
      <c r="AI2871" s="227">
        <f t="shared" si="1109"/>
        <v>0</v>
      </c>
      <c r="AJ2871" s="228">
        <f t="shared" ref="AJ2871:AJ2881" si="1114">AE2871+AH2871</f>
        <v>4129</v>
      </c>
      <c r="AK2871" s="218"/>
      <c r="AL2871" s="229">
        <f t="shared" si="1088"/>
        <v>0</v>
      </c>
      <c r="AM2871" s="204"/>
      <c r="AN2871" s="230">
        <v>5</v>
      </c>
      <c r="AO2871" s="231">
        <f t="shared" si="1110"/>
        <v>0</v>
      </c>
      <c r="AP2871" s="232">
        <v>0.05</v>
      </c>
      <c r="AQ2871" s="233" t="s">
        <v>41</v>
      </c>
      <c r="AR2871" s="234">
        <f t="shared" si="1111"/>
        <v>0</v>
      </c>
      <c r="AS2871" s="235"/>
      <c r="AT2871" s="236"/>
      <c r="AU2871" s="237"/>
      <c r="AV2871" s="238">
        <v>161</v>
      </c>
      <c r="AW2871" s="239">
        <f>'[1]Nastavení cen'!$H$17</f>
        <v>390</v>
      </c>
      <c r="AX2871" s="240">
        <v>2000</v>
      </c>
    </row>
    <row r="2872" spans="1:50" ht="17.25" hidden="1" customHeight="1" x14ac:dyDescent="0.3">
      <c r="A2872" s="213"/>
      <c r="B2872" s="214"/>
      <c r="C2872" s="215"/>
      <c r="D2872" s="186"/>
      <c r="E2872" s="184"/>
      <c r="F2872" s="185"/>
      <c r="G2872" s="186"/>
      <c r="H2872" s="186"/>
      <c r="I2872" s="187"/>
      <c r="J2872" s="188"/>
      <c r="K2872" s="216"/>
      <c r="L2872" s="186"/>
      <c r="M2872" s="186"/>
      <c r="N2872" s="187"/>
      <c r="O2872" s="191"/>
      <c r="P2872" s="523" t="s">
        <v>2946</v>
      </c>
      <c r="Q2872" s="218"/>
      <c r="R2872" s="219">
        <f t="shared" si="1112"/>
        <v>0</v>
      </c>
      <c r="S2872" s="219">
        <f t="shared" si="1113"/>
        <v>7</v>
      </c>
      <c r="T2872" s="195"/>
      <c r="U2872" s="196">
        <v>3</v>
      </c>
      <c r="V2872" s="89">
        <f t="shared" si="1078"/>
        <v>0</v>
      </c>
      <c r="W2872" s="220" t="s">
        <v>873</v>
      </c>
      <c r="X2872" s="221" t="s">
        <v>3052</v>
      </c>
      <c r="Y2872" s="222" t="s">
        <v>3053</v>
      </c>
      <c r="Z2872" s="199"/>
      <c r="AA2872" s="218"/>
      <c r="AB2872" s="223">
        <v>0</v>
      </c>
      <c r="AC2872" s="224" t="s">
        <v>40</v>
      </c>
      <c r="AD2872" s="225">
        <f t="shared" si="1104"/>
        <v>306</v>
      </c>
      <c r="AE2872" s="226">
        <f>CEILING(AD2872+AD2872*'[1]Nastavení cen'!$J$17,1)</f>
        <v>447</v>
      </c>
      <c r="AF2872" s="226">
        <f t="shared" si="1105"/>
        <v>0</v>
      </c>
      <c r="AG2872" s="241">
        <f>CEILING(AX2872+(AX2872*'[1]Nastavení cen'!$G$17),1)</f>
        <v>143</v>
      </c>
      <c r="AH2872" s="242">
        <f>CEILING(AG2872*'[1]Nastavení cen'!$K$17,1)+AG2872</f>
        <v>186</v>
      </c>
      <c r="AI2872" s="242">
        <f t="shared" si="1109"/>
        <v>0</v>
      </c>
      <c r="AJ2872" s="228">
        <f t="shared" si="1114"/>
        <v>633</v>
      </c>
      <c r="AK2872" s="218"/>
      <c r="AL2872" s="229">
        <f t="shared" si="1088"/>
        <v>0</v>
      </c>
      <c r="AM2872" s="204"/>
      <c r="AN2872" s="230">
        <v>0.2</v>
      </c>
      <c r="AO2872" s="231">
        <f t="shared" si="1110"/>
        <v>0</v>
      </c>
      <c r="AP2872" s="232">
        <v>0.05</v>
      </c>
      <c r="AQ2872" s="233" t="s">
        <v>41</v>
      </c>
      <c r="AR2872" s="234">
        <f t="shared" si="1111"/>
        <v>0</v>
      </c>
      <c r="AS2872" s="235"/>
      <c r="AT2872" s="236"/>
      <c r="AU2872" s="237"/>
      <c r="AV2872" s="238">
        <v>47</v>
      </c>
      <c r="AW2872" s="239">
        <f>'[1]Nastavení cen'!$H$17</f>
        <v>390</v>
      </c>
      <c r="AX2872" s="240">
        <v>143</v>
      </c>
    </row>
    <row r="2873" spans="1:50" ht="17.25" hidden="1" customHeight="1" x14ac:dyDescent="0.3">
      <c r="A2873" s="213"/>
      <c r="B2873" s="214"/>
      <c r="C2873" s="215"/>
      <c r="D2873" s="186"/>
      <c r="E2873" s="184"/>
      <c r="F2873" s="185"/>
      <c r="G2873" s="186"/>
      <c r="H2873" s="186"/>
      <c r="I2873" s="187"/>
      <c r="J2873" s="188"/>
      <c r="K2873" s="216"/>
      <c r="L2873" s="186"/>
      <c r="M2873" s="186"/>
      <c r="N2873" s="187"/>
      <c r="O2873" s="191"/>
      <c r="P2873" s="523" t="s">
        <v>2946</v>
      </c>
      <c r="Q2873" s="218"/>
      <c r="R2873" s="219">
        <f t="shared" si="1112"/>
        <v>0</v>
      </c>
      <c r="S2873" s="219">
        <f t="shared" si="1113"/>
        <v>7</v>
      </c>
      <c r="T2873" s="195"/>
      <c r="U2873" s="196">
        <v>4</v>
      </c>
      <c r="V2873" s="89">
        <f t="shared" si="1078"/>
        <v>0</v>
      </c>
      <c r="W2873" s="220" t="s">
        <v>64</v>
      </c>
      <c r="X2873" s="221" t="s">
        <v>3054</v>
      </c>
      <c r="Y2873" s="222" t="s">
        <v>43</v>
      </c>
      <c r="Z2873" s="199"/>
      <c r="AA2873" s="218"/>
      <c r="AB2873" s="223">
        <v>0</v>
      </c>
      <c r="AC2873" s="224" t="s">
        <v>66</v>
      </c>
      <c r="AD2873" s="225">
        <f t="shared" si="1104"/>
        <v>390</v>
      </c>
      <c r="AE2873" s="226">
        <f>CEILING(AD2873+AD2873*'[1]Nastavení cen'!$J$17,1)</f>
        <v>570</v>
      </c>
      <c r="AF2873" s="226">
        <f t="shared" si="1105"/>
        <v>0</v>
      </c>
      <c r="AG2873" s="241"/>
      <c r="AH2873" s="242"/>
      <c r="AI2873" s="242"/>
      <c r="AJ2873" s="228">
        <f t="shared" si="1114"/>
        <v>570</v>
      </c>
      <c r="AK2873" s="218"/>
      <c r="AL2873" s="229">
        <f t="shared" si="1088"/>
        <v>0</v>
      </c>
      <c r="AM2873" s="204"/>
      <c r="AN2873" s="230" t="s">
        <v>41</v>
      </c>
      <c r="AO2873" s="231" t="s">
        <v>41</v>
      </c>
      <c r="AP2873" s="245" t="s">
        <v>41</v>
      </c>
      <c r="AQ2873" s="233" t="s">
        <v>41</v>
      </c>
      <c r="AR2873" s="234" t="s">
        <v>41</v>
      </c>
      <c r="AS2873" s="235"/>
      <c r="AT2873" s="236"/>
      <c r="AU2873" s="237"/>
      <c r="AV2873" s="238">
        <v>60</v>
      </c>
      <c r="AW2873" s="239">
        <f>'[1]Nastavení cen'!$H$17</f>
        <v>390</v>
      </c>
      <c r="AX2873" s="240"/>
    </row>
    <row r="2874" spans="1:50" ht="17.25" hidden="1" customHeight="1" x14ac:dyDescent="0.3">
      <c r="A2874" s="213"/>
      <c r="B2874" s="214"/>
      <c r="C2874" s="215"/>
      <c r="D2874" s="186"/>
      <c r="E2874" s="184"/>
      <c r="F2874" s="185"/>
      <c r="G2874" s="186"/>
      <c r="H2874" s="186"/>
      <c r="I2874" s="187"/>
      <c r="J2874" s="188"/>
      <c r="K2874" s="216"/>
      <c r="L2874" s="186"/>
      <c r="M2874" s="186"/>
      <c r="N2874" s="187"/>
      <c r="O2874" s="191"/>
      <c r="P2874" s="523" t="s">
        <v>2946</v>
      </c>
      <c r="Q2874" s="218"/>
      <c r="R2874" s="219">
        <f t="shared" si="1112"/>
        <v>0</v>
      </c>
      <c r="S2874" s="219">
        <f t="shared" si="1113"/>
        <v>7</v>
      </c>
      <c r="T2874" s="195"/>
      <c r="U2874" s="196">
        <v>4</v>
      </c>
      <c r="V2874" s="89">
        <f t="shared" si="1078"/>
        <v>0</v>
      </c>
      <c r="W2874" s="220" t="s">
        <v>64</v>
      </c>
      <c r="X2874" s="221" t="s">
        <v>3055</v>
      </c>
      <c r="Y2874" s="222" t="s">
        <v>43</v>
      </c>
      <c r="Z2874" s="199"/>
      <c r="AA2874" s="218"/>
      <c r="AB2874" s="223">
        <v>0</v>
      </c>
      <c r="AC2874" s="224" t="s">
        <v>66</v>
      </c>
      <c r="AD2874" s="225">
        <f t="shared" si="1104"/>
        <v>390</v>
      </c>
      <c r="AE2874" s="226">
        <f>CEILING(AD2874+AD2874*'[1]Nastavení cen'!$J$17,1)</f>
        <v>570</v>
      </c>
      <c r="AF2874" s="226">
        <f t="shared" si="1105"/>
        <v>0</v>
      </c>
      <c r="AG2874" s="241"/>
      <c r="AH2874" s="242"/>
      <c r="AI2874" s="242"/>
      <c r="AJ2874" s="228">
        <f t="shared" si="1114"/>
        <v>570</v>
      </c>
      <c r="AK2874" s="218"/>
      <c r="AL2874" s="229">
        <f t="shared" si="1088"/>
        <v>0</v>
      </c>
      <c r="AM2874" s="204"/>
      <c r="AN2874" s="230" t="s">
        <v>41</v>
      </c>
      <c r="AO2874" s="231" t="s">
        <v>41</v>
      </c>
      <c r="AP2874" s="245" t="s">
        <v>41</v>
      </c>
      <c r="AQ2874" s="233" t="s">
        <v>41</v>
      </c>
      <c r="AR2874" s="234" t="s">
        <v>41</v>
      </c>
      <c r="AS2874" s="235"/>
      <c r="AT2874" s="236"/>
      <c r="AU2874" s="237"/>
      <c r="AV2874" s="238">
        <v>60</v>
      </c>
      <c r="AW2874" s="239">
        <f>'[1]Nastavení cen'!$H$17</f>
        <v>390</v>
      </c>
      <c r="AX2874" s="240"/>
    </row>
    <row r="2875" spans="1:50" ht="17.25" hidden="1" customHeight="1" x14ac:dyDescent="0.3">
      <c r="A2875" s="213"/>
      <c r="B2875" s="214"/>
      <c r="C2875" s="215"/>
      <c r="D2875" s="186"/>
      <c r="E2875" s="184"/>
      <c r="F2875" s="185"/>
      <c r="G2875" s="186"/>
      <c r="H2875" s="186"/>
      <c r="I2875" s="187"/>
      <c r="J2875" s="188"/>
      <c r="K2875" s="216"/>
      <c r="L2875" s="186"/>
      <c r="M2875" s="186"/>
      <c r="N2875" s="187"/>
      <c r="O2875" s="191"/>
      <c r="P2875" s="523" t="s">
        <v>2946</v>
      </c>
      <c r="Q2875" s="218"/>
      <c r="R2875" s="219">
        <f t="shared" si="1112"/>
        <v>0</v>
      </c>
      <c r="S2875" s="219">
        <f t="shared" si="1113"/>
        <v>7</v>
      </c>
      <c r="T2875" s="195"/>
      <c r="U2875" s="196">
        <v>4</v>
      </c>
      <c r="V2875" s="89">
        <f t="shared" si="1078"/>
        <v>0</v>
      </c>
      <c r="W2875" s="220" t="s">
        <v>64</v>
      </c>
      <c r="X2875" s="221" t="s">
        <v>3056</v>
      </c>
      <c r="Y2875" s="222" t="s">
        <v>43</v>
      </c>
      <c r="Z2875" s="199"/>
      <c r="AA2875" s="218"/>
      <c r="AB2875" s="223">
        <v>0</v>
      </c>
      <c r="AC2875" s="224" t="s">
        <v>66</v>
      </c>
      <c r="AD2875" s="225">
        <f t="shared" si="1104"/>
        <v>270</v>
      </c>
      <c r="AE2875" s="226">
        <f>CEILING(AD2875+AD2875*'[1]Nastavení cen'!$J$17,1)</f>
        <v>395</v>
      </c>
      <c r="AF2875" s="226">
        <f t="shared" si="1105"/>
        <v>0</v>
      </c>
      <c r="AG2875" s="241"/>
      <c r="AH2875" s="242"/>
      <c r="AI2875" s="242"/>
      <c r="AJ2875" s="228">
        <f t="shared" si="1114"/>
        <v>395</v>
      </c>
      <c r="AK2875" s="218"/>
      <c r="AL2875" s="229">
        <f t="shared" si="1088"/>
        <v>0</v>
      </c>
      <c r="AM2875" s="204"/>
      <c r="AN2875" s="230" t="s">
        <v>41</v>
      </c>
      <c r="AO2875" s="231" t="s">
        <v>41</v>
      </c>
      <c r="AP2875" s="245" t="s">
        <v>41</v>
      </c>
      <c r="AQ2875" s="233" t="s">
        <v>41</v>
      </c>
      <c r="AR2875" s="234" t="s">
        <v>41</v>
      </c>
      <c r="AS2875" s="235"/>
      <c r="AT2875" s="236"/>
      <c r="AU2875" s="237"/>
      <c r="AV2875" s="238">
        <v>60</v>
      </c>
      <c r="AW2875" s="239">
        <f>'[1]Nastavení cen'!$I$17</f>
        <v>270</v>
      </c>
      <c r="AX2875" s="240"/>
    </row>
    <row r="2876" spans="1:50" ht="17.25" hidden="1" customHeight="1" x14ac:dyDescent="0.3">
      <c r="A2876" s="213"/>
      <c r="B2876" s="214"/>
      <c r="C2876" s="215"/>
      <c r="D2876" s="186"/>
      <c r="E2876" s="184"/>
      <c r="F2876" s="185"/>
      <c r="G2876" s="186"/>
      <c r="H2876" s="186"/>
      <c r="I2876" s="187"/>
      <c r="J2876" s="188"/>
      <c r="K2876" s="216"/>
      <c r="L2876" s="186"/>
      <c r="M2876" s="186"/>
      <c r="N2876" s="187"/>
      <c r="O2876" s="191"/>
      <c r="P2876" s="523" t="s">
        <v>2946</v>
      </c>
      <c r="Q2876" s="218"/>
      <c r="R2876" s="219">
        <f t="shared" si="1112"/>
        <v>0</v>
      </c>
      <c r="S2876" s="219">
        <f t="shared" si="1113"/>
        <v>7</v>
      </c>
      <c r="T2876" s="195"/>
      <c r="U2876" s="196">
        <v>4</v>
      </c>
      <c r="V2876" s="89">
        <f t="shared" si="1078"/>
        <v>0</v>
      </c>
      <c r="W2876" s="220" t="s">
        <v>64</v>
      </c>
      <c r="X2876" s="221" t="s">
        <v>3057</v>
      </c>
      <c r="Y2876" s="222" t="s">
        <v>43</v>
      </c>
      <c r="Z2876" s="199"/>
      <c r="AA2876" s="218"/>
      <c r="AB2876" s="223">
        <v>0</v>
      </c>
      <c r="AC2876" s="224" t="s">
        <v>66</v>
      </c>
      <c r="AD2876" s="225">
        <f t="shared" si="1104"/>
        <v>270</v>
      </c>
      <c r="AE2876" s="226">
        <f>CEILING(AD2876+AD2876*'[1]Nastavení cen'!$J$17,1)</f>
        <v>395</v>
      </c>
      <c r="AF2876" s="226">
        <f t="shared" si="1105"/>
        <v>0</v>
      </c>
      <c r="AG2876" s="241"/>
      <c r="AH2876" s="242"/>
      <c r="AI2876" s="242"/>
      <c r="AJ2876" s="228">
        <f t="shared" si="1114"/>
        <v>395</v>
      </c>
      <c r="AK2876" s="218"/>
      <c r="AL2876" s="229">
        <f t="shared" si="1088"/>
        <v>0</v>
      </c>
      <c r="AM2876" s="204"/>
      <c r="AN2876" s="230" t="s">
        <v>41</v>
      </c>
      <c r="AO2876" s="231" t="s">
        <v>41</v>
      </c>
      <c r="AP2876" s="245" t="s">
        <v>41</v>
      </c>
      <c r="AQ2876" s="233" t="s">
        <v>41</v>
      </c>
      <c r="AR2876" s="234" t="s">
        <v>41</v>
      </c>
      <c r="AS2876" s="235"/>
      <c r="AT2876" s="236"/>
      <c r="AU2876" s="237"/>
      <c r="AV2876" s="238">
        <v>60</v>
      </c>
      <c r="AW2876" s="239">
        <f>'[1]Nastavení cen'!$I$17</f>
        <v>270</v>
      </c>
      <c r="AX2876" s="240"/>
    </row>
    <row r="2877" spans="1:50" ht="17.25" hidden="1" customHeight="1" x14ac:dyDescent="0.3">
      <c r="A2877" s="213"/>
      <c r="B2877" s="214"/>
      <c r="C2877" s="215"/>
      <c r="D2877" s="186"/>
      <c r="E2877" s="184"/>
      <c r="F2877" s="185"/>
      <c r="G2877" s="186"/>
      <c r="H2877" s="186"/>
      <c r="I2877" s="187"/>
      <c r="J2877" s="188"/>
      <c r="K2877" s="216"/>
      <c r="L2877" s="186"/>
      <c r="M2877" s="186"/>
      <c r="N2877" s="187"/>
      <c r="O2877" s="191"/>
      <c r="P2877" s="523" t="s">
        <v>2946</v>
      </c>
      <c r="Q2877" s="218"/>
      <c r="R2877" s="219">
        <f t="shared" si="1112"/>
        <v>0</v>
      </c>
      <c r="S2877" s="219">
        <f t="shared" si="1113"/>
        <v>7</v>
      </c>
      <c r="T2877" s="195"/>
      <c r="U2877" s="196">
        <v>5</v>
      </c>
      <c r="V2877" s="89">
        <f t="shared" si="1078"/>
        <v>0</v>
      </c>
      <c r="W2877" s="220" t="s">
        <v>70</v>
      </c>
      <c r="X2877" s="221" t="s">
        <v>71</v>
      </c>
      <c r="Y2877" s="222" t="s">
        <v>3058</v>
      </c>
      <c r="Z2877" s="199"/>
      <c r="AA2877" s="218"/>
      <c r="AB2877" s="223">
        <v>0</v>
      </c>
      <c r="AC2877" s="224" t="s">
        <v>46</v>
      </c>
      <c r="AD2877" s="225"/>
      <c r="AE2877" s="226"/>
      <c r="AF2877" s="226"/>
      <c r="AG2877" s="227">
        <f>CEILING(AX2877+(AX2877*'[1]Nastavení cen'!$G$17),1)</f>
        <v>500</v>
      </c>
      <c r="AH2877" s="227">
        <f>CEILING(AG2877*'[1]Nastavení cen'!$K$17,1)+AG2877</f>
        <v>650</v>
      </c>
      <c r="AI2877" s="227">
        <f t="shared" ref="AI2877:AI2881" si="1115">(AB2877*AH2877)</f>
        <v>0</v>
      </c>
      <c r="AJ2877" s="228">
        <f t="shared" si="1114"/>
        <v>650</v>
      </c>
      <c r="AK2877" s="218"/>
      <c r="AL2877" s="229">
        <f t="shared" si="1088"/>
        <v>0</v>
      </c>
      <c r="AM2877" s="204"/>
      <c r="AN2877" s="230">
        <v>5</v>
      </c>
      <c r="AO2877" s="231">
        <f t="shared" ref="AO2877:AO2881" si="1116">AB2877*AN2877</f>
        <v>0</v>
      </c>
      <c r="AP2877" s="232">
        <v>0.05</v>
      </c>
      <c r="AQ2877" s="233" t="s">
        <v>41</v>
      </c>
      <c r="AR2877" s="234">
        <f t="shared" ref="AR2877:AR2881" si="1117">AO2877*AP2877</f>
        <v>0</v>
      </c>
      <c r="AS2877" s="235"/>
      <c r="AT2877" s="236"/>
      <c r="AU2877" s="237"/>
      <c r="AV2877" s="238"/>
      <c r="AW2877" s="239"/>
      <c r="AX2877" s="240">
        <v>500</v>
      </c>
    </row>
    <row r="2878" spans="1:50" ht="17.25" hidden="1" customHeight="1" x14ac:dyDescent="0.3">
      <c r="A2878" s="213"/>
      <c r="B2878" s="214"/>
      <c r="C2878" s="215"/>
      <c r="D2878" s="186"/>
      <c r="E2878" s="184"/>
      <c r="F2878" s="185"/>
      <c r="G2878" s="186"/>
      <c r="H2878" s="186"/>
      <c r="I2878" s="187"/>
      <c r="J2878" s="188"/>
      <c r="K2878" s="216"/>
      <c r="L2878" s="186"/>
      <c r="M2878" s="186"/>
      <c r="N2878" s="187"/>
      <c r="O2878" s="191"/>
      <c r="P2878" s="523" t="s">
        <v>2946</v>
      </c>
      <c r="Q2878" s="218"/>
      <c r="R2878" s="219">
        <f t="shared" si="1112"/>
        <v>0</v>
      </c>
      <c r="S2878" s="219">
        <f t="shared" si="1113"/>
        <v>7</v>
      </c>
      <c r="T2878" s="195"/>
      <c r="U2878" s="196">
        <v>5</v>
      </c>
      <c r="V2878" s="89">
        <f t="shared" si="1078"/>
        <v>0</v>
      </c>
      <c r="W2878" s="220" t="s">
        <v>70</v>
      </c>
      <c r="X2878" s="221" t="s">
        <v>71</v>
      </c>
      <c r="Y2878" s="222" t="s">
        <v>3059</v>
      </c>
      <c r="Z2878" s="199"/>
      <c r="AA2878" s="218"/>
      <c r="AB2878" s="223">
        <v>0</v>
      </c>
      <c r="AC2878" s="224" t="s">
        <v>46</v>
      </c>
      <c r="AD2878" s="225"/>
      <c r="AE2878" s="226"/>
      <c r="AF2878" s="226"/>
      <c r="AG2878" s="227">
        <f>CEILING(AX2878+(AX2878*'[1]Nastavení cen'!$G$17),1)</f>
        <v>1000</v>
      </c>
      <c r="AH2878" s="227">
        <f>CEILING(AG2878*'[1]Nastavení cen'!$K$17,1)+AG2878</f>
        <v>1300</v>
      </c>
      <c r="AI2878" s="227">
        <f t="shared" si="1115"/>
        <v>0</v>
      </c>
      <c r="AJ2878" s="228">
        <f t="shared" si="1114"/>
        <v>1300</v>
      </c>
      <c r="AK2878" s="218"/>
      <c r="AL2878" s="229">
        <f t="shared" si="1088"/>
        <v>0</v>
      </c>
      <c r="AM2878" s="204"/>
      <c r="AN2878" s="230">
        <v>10</v>
      </c>
      <c r="AO2878" s="231">
        <f t="shared" si="1116"/>
        <v>0</v>
      </c>
      <c r="AP2878" s="232">
        <v>0.05</v>
      </c>
      <c r="AQ2878" s="233" t="s">
        <v>41</v>
      </c>
      <c r="AR2878" s="234">
        <f t="shared" si="1117"/>
        <v>0</v>
      </c>
      <c r="AS2878" s="235"/>
      <c r="AT2878" s="236"/>
      <c r="AU2878" s="237"/>
      <c r="AV2878" s="238"/>
      <c r="AW2878" s="239"/>
      <c r="AX2878" s="240">
        <v>1000</v>
      </c>
    </row>
    <row r="2879" spans="1:50" ht="17.25" hidden="1" customHeight="1" x14ac:dyDescent="0.3">
      <c r="A2879" s="213"/>
      <c r="B2879" s="214"/>
      <c r="C2879" s="215"/>
      <c r="D2879" s="186"/>
      <c r="E2879" s="184"/>
      <c r="F2879" s="185"/>
      <c r="G2879" s="186"/>
      <c r="H2879" s="186"/>
      <c r="I2879" s="187"/>
      <c r="J2879" s="188"/>
      <c r="K2879" s="216"/>
      <c r="L2879" s="186"/>
      <c r="M2879" s="186"/>
      <c r="N2879" s="187"/>
      <c r="O2879" s="191"/>
      <c r="P2879" s="523" t="s">
        <v>2946</v>
      </c>
      <c r="Q2879" s="218"/>
      <c r="R2879" s="219">
        <f t="shared" si="1112"/>
        <v>0</v>
      </c>
      <c r="S2879" s="219">
        <f t="shared" si="1113"/>
        <v>7</v>
      </c>
      <c r="T2879" s="195"/>
      <c r="U2879" s="196">
        <v>5</v>
      </c>
      <c r="V2879" s="89">
        <f t="shared" si="1078"/>
        <v>0</v>
      </c>
      <c r="W2879" s="220" t="s">
        <v>70</v>
      </c>
      <c r="X2879" s="221" t="s">
        <v>71</v>
      </c>
      <c r="Y2879" s="222" t="s">
        <v>3060</v>
      </c>
      <c r="Z2879" s="199"/>
      <c r="AA2879" s="218"/>
      <c r="AB2879" s="223">
        <v>0</v>
      </c>
      <c r="AC2879" s="224" t="s">
        <v>46</v>
      </c>
      <c r="AD2879" s="225"/>
      <c r="AE2879" s="226"/>
      <c r="AF2879" s="226"/>
      <c r="AG2879" s="227">
        <f>CEILING(AX2879+(AX2879*'[1]Nastavení cen'!$G$17),1)</f>
        <v>2000</v>
      </c>
      <c r="AH2879" s="227">
        <f>CEILING(AG2879*'[1]Nastavení cen'!$K$17,1)+AG2879</f>
        <v>2600</v>
      </c>
      <c r="AI2879" s="227">
        <f t="shared" si="1115"/>
        <v>0</v>
      </c>
      <c r="AJ2879" s="228">
        <f t="shared" si="1114"/>
        <v>2600</v>
      </c>
      <c r="AK2879" s="218"/>
      <c r="AL2879" s="229">
        <f t="shared" si="1088"/>
        <v>0</v>
      </c>
      <c r="AM2879" s="204"/>
      <c r="AN2879" s="230">
        <v>20</v>
      </c>
      <c r="AO2879" s="231">
        <f t="shared" si="1116"/>
        <v>0</v>
      </c>
      <c r="AP2879" s="232">
        <v>0.05</v>
      </c>
      <c r="AQ2879" s="233" t="s">
        <v>41</v>
      </c>
      <c r="AR2879" s="234">
        <f t="shared" si="1117"/>
        <v>0</v>
      </c>
      <c r="AS2879" s="235"/>
      <c r="AT2879" s="236"/>
      <c r="AU2879" s="237"/>
      <c r="AV2879" s="238"/>
      <c r="AW2879" s="239"/>
      <c r="AX2879" s="240">
        <v>2000</v>
      </c>
    </row>
    <row r="2880" spans="1:50" ht="17.25" hidden="1" customHeight="1" x14ac:dyDescent="0.3">
      <c r="A2880" s="213"/>
      <c r="B2880" s="214"/>
      <c r="C2880" s="215"/>
      <c r="D2880" s="186"/>
      <c r="E2880" s="184"/>
      <c r="F2880" s="185"/>
      <c r="G2880" s="186"/>
      <c r="H2880" s="186"/>
      <c r="I2880" s="187"/>
      <c r="J2880" s="188"/>
      <c r="K2880" s="216"/>
      <c r="L2880" s="186"/>
      <c r="M2880" s="186"/>
      <c r="N2880" s="187"/>
      <c r="O2880" s="191"/>
      <c r="P2880" s="523" t="s">
        <v>2946</v>
      </c>
      <c r="Q2880" s="218"/>
      <c r="R2880" s="219">
        <f t="shared" si="1112"/>
        <v>0</v>
      </c>
      <c r="S2880" s="219">
        <f t="shared" si="1113"/>
        <v>7</v>
      </c>
      <c r="T2880" s="195"/>
      <c r="U2880" s="196">
        <v>5</v>
      </c>
      <c r="V2880" s="89">
        <f t="shared" si="1078"/>
        <v>0</v>
      </c>
      <c r="W2880" s="220" t="s">
        <v>70</v>
      </c>
      <c r="X2880" s="221" t="s">
        <v>71</v>
      </c>
      <c r="Y2880" s="222" t="s">
        <v>3061</v>
      </c>
      <c r="Z2880" s="199"/>
      <c r="AA2880" s="218"/>
      <c r="AB2880" s="223">
        <v>0</v>
      </c>
      <c r="AC2880" s="224" t="s">
        <v>46</v>
      </c>
      <c r="AD2880" s="225"/>
      <c r="AE2880" s="226"/>
      <c r="AF2880" s="226"/>
      <c r="AG2880" s="227">
        <f>CEILING(AX2880+(AX2880*'[1]Nastavení cen'!$G$17),1)</f>
        <v>5000</v>
      </c>
      <c r="AH2880" s="227">
        <f>CEILING(AG2880*'[1]Nastavení cen'!$K$17,1)+AG2880</f>
        <v>6500</v>
      </c>
      <c r="AI2880" s="227">
        <f t="shared" si="1115"/>
        <v>0</v>
      </c>
      <c r="AJ2880" s="228">
        <f t="shared" si="1114"/>
        <v>6500</v>
      </c>
      <c r="AK2880" s="218"/>
      <c r="AL2880" s="229">
        <f t="shared" si="1088"/>
        <v>0</v>
      </c>
      <c r="AM2880" s="204"/>
      <c r="AN2880" s="230">
        <v>50</v>
      </c>
      <c r="AO2880" s="231">
        <f t="shared" si="1116"/>
        <v>0</v>
      </c>
      <c r="AP2880" s="232">
        <v>0.05</v>
      </c>
      <c r="AQ2880" s="233" t="s">
        <v>41</v>
      </c>
      <c r="AR2880" s="234">
        <f t="shared" si="1117"/>
        <v>0</v>
      </c>
      <c r="AS2880" s="235"/>
      <c r="AT2880" s="236"/>
      <c r="AU2880" s="237"/>
      <c r="AV2880" s="238"/>
      <c r="AW2880" s="239"/>
      <c r="AX2880" s="240">
        <v>5000</v>
      </c>
    </row>
    <row r="2881" spans="1:50" ht="17.25" hidden="1" customHeight="1" x14ac:dyDescent="0.3">
      <c r="A2881" s="213"/>
      <c r="B2881" s="214"/>
      <c r="C2881" s="215"/>
      <c r="D2881" s="186"/>
      <c r="E2881" s="184"/>
      <c r="F2881" s="185"/>
      <c r="G2881" s="186"/>
      <c r="H2881" s="186"/>
      <c r="I2881" s="187"/>
      <c r="J2881" s="188"/>
      <c r="K2881" s="216"/>
      <c r="L2881" s="186"/>
      <c r="M2881" s="186"/>
      <c r="N2881" s="187"/>
      <c r="O2881" s="191"/>
      <c r="P2881" s="523" t="s">
        <v>2946</v>
      </c>
      <c r="Q2881" s="218"/>
      <c r="R2881" s="219">
        <f t="shared" si="1112"/>
        <v>0</v>
      </c>
      <c r="S2881" s="219">
        <f t="shared" si="1113"/>
        <v>7</v>
      </c>
      <c r="T2881" s="195"/>
      <c r="U2881" s="196">
        <v>5</v>
      </c>
      <c r="V2881" s="89">
        <f t="shared" si="1078"/>
        <v>0</v>
      </c>
      <c r="W2881" s="220" t="s">
        <v>70</v>
      </c>
      <c r="X2881" s="221" t="s">
        <v>71</v>
      </c>
      <c r="Y2881" s="222" t="s">
        <v>3062</v>
      </c>
      <c r="Z2881" s="199"/>
      <c r="AA2881" s="218"/>
      <c r="AB2881" s="223">
        <v>0</v>
      </c>
      <c r="AC2881" s="224" t="s">
        <v>46</v>
      </c>
      <c r="AD2881" s="225"/>
      <c r="AE2881" s="226"/>
      <c r="AF2881" s="226"/>
      <c r="AG2881" s="227">
        <f>CEILING(AX2881+(AX2881*'[1]Nastavení cen'!$G$17),1)</f>
        <v>10000</v>
      </c>
      <c r="AH2881" s="227">
        <f>CEILING(AG2881*'[1]Nastavení cen'!$K$17,1)+AG2881</f>
        <v>13000</v>
      </c>
      <c r="AI2881" s="227">
        <f t="shared" si="1115"/>
        <v>0</v>
      </c>
      <c r="AJ2881" s="228">
        <f t="shared" si="1114"/>
        <v>13000</v>
      </c>
      <c r="AK2881" s="218"/>
      <c r="AL2881" s="229">
        <f t="shared" si="1088"/>
        <v>0</v>
      </c>
      <c r="AM2881" s="204"/>
      <c r="AN2881" s="230">
        <v>100</v>
      </c>
      <c r="AO2881" s="231">
        <f t="shared" si="1116"/>
        <v>0</v>
      </c>
      <c r="AP2881" s="232">
        <v>0.05</v>
      </c>
      <c r="AQ2881" s="233" t="s">
        <v>41</v>
      </c>
      <c r="AR2881" s="234">
        <f t="shared" si="1117"/>
        <v>0</v>
      </c>
      <c r="AS2881" s="235"/>
      <c r="AT2881" s="236"/>
      <c r="AU2881" s="237"/>
      <c r="AV2881" s="238"/>
      <c r="AW2881" s="239"/>
      <c r="AX2881" s="240">
        <v>10000</v>
      </c>
    </row>
    <row r="2882" spans="1:50" ht="17.25" hidden="1" customHeight="1" x14ac:dyDescent="0.3">
      <c r="A2882" s="373"/>
      <c r="B2882" s="340"/>
      <c r="C2882" s="247"/>
      <c r="D2882" s="248"/>
      <c r="E2882" s="249"/>
      <c r="F2882" s="250"/>
      <c r="G2882" s="248"/>
      <c r="H2882" s="248"/>
      <c r="I2882" s="251"/>
      <c r="J2882" s="252"/>
      <c r="K2882" s="253"/>
      <c r="L2882" s="248"/>
      <c r="M2882" s="248"/>
      <c r="N2882" s="251"/>
      <c r="O2882" s="191"/>
      <c r="P2882" s="524" t="s">
        <v>2946</v>
      </c>
      <c r="Q2882" s="255"/>
      <c r="R2882" s="256"/>
      <c r="S2882" s="256"/>
      <c r="T2882" s="341"/>
      <c r="U2882" s="196">
        <v>99</v>
      </c>
      <c r="V2882" s="89">
        <f t="shared" si="1078"/>
        <v>0</v>
      </c>
      <c r="W2882" s="342"/>
      <c r="X2882" s="343"/>
      <c r="Y2882" s="344"/>
      <c r="Z2882" s="345"/>
      <c r="AA2882" s="255"/>
      <c r="AB2882" s="339">
        <v>0</v>
      </c>
      <c r="AC2882" s="346"/>
      <c r="AD2882" s="347"/>
      <c r="AE2882" s="348"/>
      <c r="AF2882" s="348"/>
      <c r="AG2882" s="243"/>
      <c r="AH2882" s="244"/>
      <c r="AI2882" s="244"/>
      <c r="AJ2882" s="349"/>
      <c r="AK2882" s="255"/>
      <c r="AL2882" s="350"/>
      <c r="AM2882" s="204"/>
      <c r="AN2882" s="230" t="s">
        <v>41</v>
      </c>
      <c r="AO2882" s="231" t="s">
        <v>41</v>
      </c>
      <c r="AP2882" s="245" t="s">
        <v>41</v>
      </c>
      <c r="AQ2882" s="233" t="s">
        <v>41</v>
      </c>
      <c r="AR2882" s="234" t="s">
        <v>41</v>
      </c>
      <c r="AS2882" s="235"/>
      <c r="AT2882" s="236"/>
      <c r="AU2882" s="237"/>
      <c r="AV2882" s="238"/>
      <c r="AW2882" s="239"/>
      <c r="AX2882" s="240"/>
    </row>
    <row r="2883" spans="1:50" ht="17.25" customHeight="1" x14ac:dyDescent="0.3">
      <c r="A2883" s="262"/>
      <c r="B2883" s="263"/>
      <c r="C2883" s="264" t="s">
        <v>0</v>
      </c>
      <c r="D2883" s="24"/>
      <c r="E2883" s="25" t="s">
        <v>1</v>
      </c>
      <c r="F2883" s="26"/>
      <c r="G2883" s="26"/>
      <c r="H2883" s="26"/>
      <c r="I2883" s="27"/>
      <c r="J2883" s="265"/>
      <c r="K2883" s="29" t="s">
        <v>2</v>
      </c>
      <c r="L2883" s="26"/>
      <c r="M2883" s="26"/>
      <c r="N2883" s="27"/>
      <c r="O2883" s="266"/>
      <c r="P2883" s="267" t="s">
        <v>2946</v>
      </c>
      <c r="Q2883" s="268"/>
      <c r="R2883" s="269"/>
      <c r="S2883" s="270"/>
      <c r="T2883" s="271" t="s">
        <v>10</v>
      </c>
      <c r="U2883" s="270" t="s">
        <v>11</v>
      </c>
      <c r="V2883" s="89">
        <f t="shared" si="1078"/>
        <v>0</v>
      </c>
      <c r="W2883" s="272"/>
      <c r="X2883" s="273" t="s">
        <v>3063</v>
      </c>
      <c r="Y2883" s="26"/>
      <c r="Z2883" s="26"/>
      <c r="AA2883" s="274"/>
      <c r="AB2883" s="271" t="s">
        <v>10</v>
      </c>
      <c r="AC2883" s="275"/>
      <c r="AD2883" s="276"/>
      <c r="AE2883" s="276"/>
      <c r="AF2883" s="276">
        <f>SUM(AF2773:AF2882)</f>
        <v>0</v>
      </c>
      <c r="AG2883" s="276"/>
      <c r="AH2883" s="276"/>
      <c r="AI2883" s="276">
        <f>SUM(AI2773:AI2882)</f>
        <v>0</v>
      </c>
      <c r="AJ2883" s="277"/>
      <c r="AK2883" s="274"/>
      <c r="AL2883" s="358">
        <f>AF2883+AI2883</f>
        <v>0</v>
      </c>
      <c r="AM2883" s="279"/>
      <c r="AN2883" s="280"/>
      <c r="AO2883" s="281">
        <f>SUM(AO2773:AO2882)</f>
        <v>807.33999999999992</v>
      </c>
      <c r="AP2883" s="276"/>
      <c r="AQ2883" s="281">
        <f t="shared" ref="AQ2883:AR2883" si="1118">SUM(AQ2773:AQ2882)</f>
        <v>0</v>
      </c>
      <c r="AR2883" s="282">
        <f t="shared" si="1118"/>
        <v>100.36699999999999</v>
      </c>
      <c r="AS2883" s="283"/>
      <c r="AT2883" s="284">
        <f>SUM(AT2773:AT2882)</f>
        <v>0</v>
      </c>
      <c r="AU2883" s="285"/>
      <c r="AV2883" s="106"/>
      <c r="AW2883" s="107"/>
      <c r="AX2883" s="107"/>
    </row>
    <row r="2884" spans="1:50" ht="17.25" hidden="1" customHeight="1" x14ac:dyDescent="0.3">
      <c r="A2884" s="262"/>
      <c r="B2884" s="263"/>
      <c r="C2884" s="264" t="s">
        <v>0</v>
      </c>
      <c r="D2884" s="24"/>
      <c r="E2884" s="25" t="s">
        <v>1</v>
      </c>
      <c r="F2884" s="26"/>
      <c r="G2884" s="26"/>
      <c r="H2884" s="26"/>
      <c r="I2884" s="27"/>
      <c r="J2884" s="263"/>
      <c r="K2884" s="29" t="s">
        <v>2</v>
      </c>
      <c r="L2884" s="26"/>
      <c r="M2884" s="26"/>
      <c r="N2884" s="27"/>
      <c r="O2884" s="266"/>
      <c r="P2884" s="267" t="str">
        <f>P2883</f>
        <v>obk</v>
      </c>
      <c r="Q2884" s="268"/>
      <c r="R2884" s="269"/>
      <c r="S2884" s="270"/>
      <c r="T2884" s="271" t="s">
        <v>10</v>
      </c>
      <c r="U2884" s="270" t="s">
        <v>32</v>
      </c>
      <c r="V2884" s="89">
        <f t="shared" si="1078"/>
        <v>0</v>
      </c>
      <c r="W2884" s="272"/>
      <c r="X2884" s="273" t="str">
        <f>X2883</f>
        <v>Obkladačské práce celkem</v>
      </c>
      <c r="Y2884" s="26"/>
      <c r="Z2884" s="26"/>
      <c r="AA2884" s="274"/>
      <c r="AB2884" s="271" t="s">
        <v>10</v>
      </c>
      <c r="AC2884" s="275"/>
      <c r="AD2884" s="276"/>
      <c r="AE2884" s="276"/>
      <c r="AF2884" s="276">
        <f>AF2883</f>
        <v>0</v>
      </c>
      <c r="AG2884" s="276"/>
      <c r="AH2884" s="276"/>
      <c r="AI2884" s="276">
        <f>AI2883</f>
        <v>0</v>
      </c>
      <c r="AJ2884" s="277"/>
      <c r="AK2884" s="274"/>
      <c r="AL2884" s="278">
        <f>AL2883</f>
        <v>0</v>
      </c>
      <c r="AM2884" s="279"/>
      <c r="AN2884" s="280"/>
      <c r="AO2884" s="281">
        <f>AO2883</f>
        <v>807.33999999999992</v>
      </c>
      <c r="AP2884" s="276"/>
      <c r="AQ2884" s="281">
        <f t="shared" ref="AQ2884:AR2884" si="1119">AQ2883</f>
        <v>0</v>
      </c>
      <c r="AR2884" s="281">
        <f t="shared" si="1119"/>
        <v>100.36699999999999</v>
      </c>
      <c r="AS2884" s="283"/>
      <c r="AT2884" s="284">
        <f>AT2883</f>
        <v>0</v>
      </c>
      <c r="AU2884" s="285"/>
      <c r="AV2884" s="106"/>
      <c r="AW2884" s="107"/>
      <c r="AX2884" s="107"/>
    </row>
    <row r="2885" spans="1:50" ht="17.25" hidden="1" customHeight="1" x14ac:dyDescent="0.3">
      <c r="A2885" s="262"/>
      <c r="B2885" s="263"/>
      <c r="C2885" s="286" t="s">
        <v>0</v>
      </c>
      <c r="D2885" s="24"/>
      <c r="E2885" s="287" t="s">
        <v>1</v>
      </c>
      <c r="F2885" s="26"/>
      <c r="G2885" s="26"/>
      <c r="H2885" s="26"/>
      <c r="I2885" s="27"/>
      <c r="J2885" s="265"/>
      <c r="K2885" s="287" t="s">
        <v>2</v>
      </c>
      <c r="L2885" s="26"/>
      <c r="M2885" s="26"/>
      <c r="N2885" s="27"/>
      <c r="O2885" s="266"/>
      <c r="P2885" s="288" t="str">
        <f>P2883</f>
        <v>obk</v>
      </c>
      <c r="Q2885" s="289"/>
      <c r="R2885" s="290"/>
      <c r="S2885" s="290"/>
      <c r="T2885" s="291" t="s">
        <v>10</v>
      </c>
      <c r="U2885" s="292" t="s">
        <v>34</v>
      </c>
      <c r="V2885" s="89">
        <f t="shared" si="1078"/>
        <v>0</v>
      </c>
      <c r="W2885" s="293"/>
      <c r="X2885" s="294" t="str">
        <f>X2883</f>
        <v>Obkladačské práce celkem</v>
      </c>
      <c r="Y2885" s="26"/>
      <c r="Z2885" s="26"/>
      <c r="AA2885" s="289"/>
      <c r="AB2885" s="291" t="s">
        <v>10</v>
      </c>
      <c r="AC2885" s="295"/>
      <c r="AD2885" s="296"/>
      <c r="AE2885" s="296"/>
      <c r="AF2885" s="296">
        <f>AF2883</f>
        <v>0</v>
      </c>
      <c r="AG2885" s="296"/>
      <c r="AH2885" s="296"/>
      <c r="AI2885" s="296">
        <f>AI2883</f>
        <v>0</v>
      </c>
      <c r="AJ2885" s="297"/>
      <c r="AK2885" s="289"/>
      <c r="AL2885" s="298">
        <f>AL2883</f>
        <v>0</v>
      </c>
      <c r="AM2885" s="299"/>
      <c r="AN2885" s="300"/>
      <c r="AO2885" s="301">
        <f>AO2883</f>
        <v>807.33999999999992</v>
      </c>
      <c r="AP2885" s="296"/>
      <c r="AQ2885" s="301">
        <f t="shared" ref="AQ2885:AR2885" si="1120">AQ2883</f>
        <v>0</v>
      </c>
      <c r="AR2885" s="301">
        <f t="shared" si="1120"/>
        <v>100.36699999999999</v>
      </c>
      <c r="AS2885" s="302"/>
      <c r="AT2885" s="303">
        <f>AT2883</f>
        <v>0</v>
      </c>
      <c r="AU2885" s="304"/>
      <c r="AV2885" s="106"/>
      <c r="AW2885" s="107"/>
      <c r="AX2885" s="107"/>
    </row>
    <row r="2886" spans="1:50" ht="17.25" hidden="1" customHeight="1" x14ac:dyDescent="0.3">
      <c r="A2886" s="262"/>
      <c r="B2886" s="263"/>
      <c r="C2886" s="286" t="s">
        <v>0</v>
      </c>
      <c r="D2886" s="24"/>
      <c r="E2886" s="305" t="s">
        <v>1</v>
      </c>
      <c r="F2886" s="26"/>
      <c r="G2886" s="26"/>
      <c r="H2886" s="26"/>
      <c r="I2886" s="27"/>
      <c r="J2886" s="265"/>
      <c r="K2886" s="305" t="s">
        <v>2</v>
      </c>
      <c r="L2886" s="26"/>
      <c r="M2886" s="26"/>
      <c r="N2886" s="27"/>
      <c r="O2886" s="266"/>
      <c r="P2886" s="306" t="str">
        <f>P2883</f>
        <v>obk</v>
      </c>
      <c r="Q2886" s="24"/>
      <c r="R2886" s="307"/>
      <c r="S2886" s="307"/>
      <c r="T2886" s="308" t="s">
        <v>10</v>
      </c>
      <c r="U2886" s="309" t="s">
        <v>35</v>
      </c>
      <c r="V2886" s="89">
        <f t="shared" si="1078"/>
        <v>0</v>
      </c>
      <c r="W2886" s="310"/>
      <c r="X2886" s="311" t="str">
        <f>X2883</f>
        <v>Obkladačské práce celkem</v>
      </c>
      <c r="Y2886" s="26"/>
      <c r="Z2886" s="26"/>
      <c r="AA2886" s="24"/>
      <c r="AB2886" s="308" t="s">
        <v>10</v>
      </c>
      <c r="AC2886" s="312"/>
      <c r="AD2886" s="313"/>
      <c r="AE2886" s="313"/>
      <c r="AF2886" s="313">
        <f>AF2883</f>
        <v>0</v>
      </c>
      <c r="AG2886" s="313"/>
      <c r="AH2886" s="313"/>
      <c r="AI2886" s="313">
        <f>AI2883</f>
        <v>0</v>
      </c>
      <c r="AJ2886" s="314"/>
      <c r="AK2886" s="24"/>
      <c r="AL2886" s="315">
        <f>AL2883</f>
        <v>0</v>
      </c>
      <c r="AM2886" s="299"/>
      <c r="AN2886" s="316"/>
      <c r="AO2886" s="317">
        <f>AO2883</f>
        <v>807.33999999999992</v>
      </c>
      <c r="AP2886" s="313"/>
      <c r="AQ2886" s="317">
        <f t="shared" ref="AQ2886:AR2886" si="1121">AQ2883</f>
        <v>0</v>
      </c>
      <c r="AR2886" s="317">
        <f t="shared" si="1121"/>
        <v>100.36699999999999</v>
      </c>
      <c r="AS2886" s="318"/>
      <c r="AT2886" s="319">
        <f>AT2883</f>
        <v>0</v>
      </c>
      <c r="AU2886" s="304"/>
      <c r="AV2886" s="106"/>
      <c r="AW2886" s="107"/>
      <c r="AX2886" s="107"/>
    </row>
    <row r="2887" spans="1:50" ht="26.25" customHeight="1" x14ac:dyDescent="0.3">
      <c r="A2887" s="77"/>
      <c r="B2887" s="78"/>
      <c r="C2887" s="79" t="s">
        <v>6</v>
      </c>
      <c r="D2887" s="79" t="s">
        <v>7</v>
      </c>
      <c r="E2887" s="80" t="s">
        <v>8</v>
      </c>
      <c r="F2887" s="80" t="s">
        <v>8</v>
      </c>
      <c r="G2887" s="80" t="s">
        <v>8</v>
      </c>
      <c r="H2887" s="80" t="s">
        <v>8</v>
      </c>
      <c r="I2887" s="80" t="s">
        <v>8</v>
      </c>
      <c r="J2887" s="81"/>
      <c r="K2887" s="82"/>
      <c r="L2887" s="82"/>
      <c r="M2887" s="82"/>
      <c r="N2887" s="82"/>
      <c r="O2887" s="135"/>
      <c r="P2887" s="320" t="s">
        <v>3064</v>
      </c>
      <c r="Q2887" s="321"/>
      <c r="R2887" s="138"/>
      <c r="S2887" s="139"/>
      <c r="T2887" s="87" t="s">
        <v>10</v>
      </c>
      <c r="U2887" s="88" t="s">
        <v>11</v>
      </c>
      <c r="V2887" s="89">
        <f t="shared" ref="V2887:V2951" si="1122">$AL$2948</f>
        <v>0</v>
      </c>
      <c r="W2887" s="90"/>
      <c r="X2887" s="91" t="s">
        <v>3065</v>
      </c>
      <c r="Y2887" s="498"/>
      <c r="Z2887" s="499"/>
      <c r="AA2887" s="325"/>
      <c r="AB2887" s="93" t="s">
        <v>10</v>
      </c>
      <c r="AC2887" s="94"/>
      <c r="AD2887" s="95"/>
      <c r="AE2887" s="97"/>
      <c r="AF2887" s="97"/>
      <c r="AG2887" s="97"/>
      <c r="AH2887" s="97"/>
      <c r="AI2887" s="97"/>
      <c r="AJ2887" s="500"/>
      <c r="AK2887" s="325"/>
      <c r="AL2887" s="140"/>
      <c r="AM2887" s="108"/>
      <c r="AN2887" s="141"/>
      <c r="AO2887" s="141"/>
      <c r="AP2887" s="103"/>
      <c r="AQ2887" s="104"/>
      <c r="AR2887" s="142"/>
      <c r="AS2887" s="143"/>
      <c r="AT2887" s="143"/>
      <c r="AU2887" s="144"/>
      <c r="AV2887" s="106"/>
      <c r="AW2887" s="107"/>
      <c r="AX2887" s="107"/>
    </row>
    <row r="2888" spans="1:50" ht="26.4" x14ac:dyDescent="0.3">
      <c r="A2888" s="108"/>
      <c r="B2888" s="109"/>
      <c r="C2888" s="110"/>
      <c r="D2888" s="110"/>
      <c r="E2888" s="111" t="s">
        <v>13</v>
      </c>
      <c r="F2888" s="111" t="s">
        <v>13</v>
      </c>
      <c r="G2888" s="111" t="s">
        <v>13</v>
      </c>
      <c r="H2888" s="111" t="s">
        <v>13</v>
      </c>
      <c r="I2888" s="111" t="s">
        <v>13</v>
      </c>
      <c r="J2888" s="112"/>
      <c r="K2888" s="110"/>
      <c r="L2888" s="110"/>
      <c r="M2888" s="110"/>
      <c r="N2888" s="110"/>
      <c r="O2888" s="113"/>
      <c r="P2888" s="114" t="str">
        <f>P2895</f>
        <v>mal</v>
      </c>
      <c r="Q2888" s="362">
        <f>[1]Harmonogram!I157</f>
        <v>0</v>
      </c>
      <c r="R2888" s="117" t="s">
        <v>14</v>
      </c>
      <c r="S2888" s="117" t="s">
        <v>15</v>
      </c>
      <c r="T2888" s="115" t="s">
        <v>16</v>
      </c>
      <c r="U2888" s="118" t="s">
        <v>11</v>
      </c>
      <c r="V2888" s="89">
        <f t="shared" si="1122"/>
        <v>0</v>
      </c>
      <c r="W2888" s="118" t="s">
        <v>17</v>
      </c>
      <c r="X2888" s="119" t="s">
        <v>18</v>
      </c>
      <c r="Y2888" s="120" t="s">
        <v>19</v>
      </c>
      <c r="Z2888" s="26"/>
      <c r="AA2888" s="27"/>
      <c r="AB2888" s="121" t="s">
        <v>20</v>
      </c>
      <c r="AC2888" s="27"/>
      <c r="AD2888" s="122" t="s">
        <v>21</v>
      </c>
      <c r="AE2888" s="123" t="s">
        <v>22</v>
      </c>
      <c r="AF2888" s="27"/>
      <c r="AG2888" s="124" t="s">
        <v>23</v>
      </c>
      <c r="AH2888" s="125" t="s">
        <v>24</v>
      </c>
      <c r="AI2888" s="27"/>
      <c r="AJ2888" s="126" t="s">
        <v>25</v>
      </c>
      <c r="AK2888" s="26"/>
      <c r="AL2888" s="27"/>
      <c r="AM2888" s="127"/>
      <c r="AN2888" s="128" t="s">
        <v>26</v>
      </c>
      <c r="AO2888" s="27"/>
      <c r="AP2888" s="129" t="s">
        <v>27</v>
      </c>
      <c r="AQ2888" s="26"/>
      <c r="AR2888" s="27"/>
      <c r="AS2888" s="130" t="s">
        <v>28</v>
      </c>
      <c r="AT2888" s="27"/>
      <c r="AU2888" s="131"/>
      <c r="AV2888" s="132" t="s">
        <v>29</v>
      </c>
      <c r="AW2888" s="133" t="s">
        <v>30</v>
      </c>
      <c r="AX2888" s="134" t="s">
        <v>31</v>
      </c>
    </row>
    <row r="2889" spans="1:50" ht="26.25" hidden="1" customHeight="1" x14ac:dyDescent="0.3">
      <c r="A2889" s="77"/>
      <c r="B2889" s="78"/>
      <c r="C2889" s="79" t="s">
        <v>6</v>
      </c>
      <c r="D2889" s="79" t="s">
        <v>7</v>
      </c>
      <c r="E2889" s="80" t="s">
        <v>8</v>
      </c>
      <c r="F2889" s="80" t="s">
        <v>8</v>
      </c>
      <c r="G2889" s="80" t="s">
        <v>8</v>
      </c>
      <c r="H2889" s="80" t="s">
        <v>8</v>
      </c>
      <c r="I2889" s="80" t="s">
        <v>8</v>
      </c>
      <c r="J2889" s="81"/>
      <c r="K2889" s="82"/>
      <c r="L2889" s="82"/>
      <c r="M2889" s="82"/>
      <c r="N2889" s="82"/>
      <c r="O2889" s="323"/>
      <c r="P2889" s="363" t="str">
        <f t="shared" ref="P2889:P2890" si="1123">P2887</f>
        <v>mal</v>
      </c>
      <c r="Q2889" s="321"/>
      <c r="R2889" s="138"/>
      <c r="S2889" s="139"/>
      <c r="T2889" s="87" t="s">
        <v>10</v>
      </c>
      <c r="U2889" s="88" t="s">
        <v>32</v>
      </c>
      <c r="V2889" s="89">
        <f t="shared" si="1122"/>
        <v>0</v>
      </c>
      <c r="W2889" s="90"/>
      <c r="X2889" s="91" t="str">
        <f>X2887</f>
        <v>Malířské práce</v>
      </c>
      <c r="Y2889" s="92"/>
      <c r="Z2889" s="92"/>
      <c r="AA2889" s="92"/>
      <c r="AB2889" s="93" t="s">
        <v>10</v>
      </c>
      <c r="AC2889" s="94"/>
      <c r="AD2889" s="95"/>
      <c r="AE2889" s="97"/>
      <c r="AF2889" s="97"/>
      <c r="AG2889" s="97"/>
      <c r="AH2889" s="97"/>
      <c r="AI2889" s="97"/>
      <c r="AJ2889" s="98"/>
      <c r="AK2889" s="98"/>
      <c r="AL2889" s="140"/>
      <c r="AM2889" s="108"/>
      <c r="AN2889" s="141"/>
      <c r="AO2889" s="141"/>
      <c r="AP2889" s="103"/>
      <c r="AQ2889" s="104"/>
      <c r="AR2889" s="142"/>
      <c r="AS2889" s="143"/>
      <c r="AT2889" s="143"/>
      <c r="AU2889" s="144"/>
      <c r="AV2889" s="106"/>
      <c r="AW2889" s="107"/>
      <c r="AX2889" s="107"/>
    </row>
    <row r="2890" spans="1:50" ht="26.4" hidden="1" x14ac:dyDescent="0.3">
      <c r="A2890" s="108"/>
      <c r="B2890" s="109"/>
      <c r="C2890" s="110"/>
      <c r="D2890" s="110"/>
      <c r="E2890" s="111" t="s">
        <v>13</v>
      </c>
      <c r="F2890" s="111" t="s">
        <v>13</v>
      </c>
      <c r="G2890" s="111" t="s">
        <v>13</v>
      </c>
      <c r="H2890" s="111" t="s">
        <v>13</v>
      </c>
      <c r="I2890" s="111" t="s">
        <v>13</v>
      </c>
      <c r="J2890" s="112"/>
      <c r="K2890" s="110"/>
      <c r="L2890" s="110"/>
      <c r="M2890" s="110"/>
      <c r="N2890" s="110"/>
      <c r="O2890" s="113"/>
      <c r="P2890" s="114" t="str">
        <f t="shared" si="1123"/>
        <v>mal</v>
      </c>
      <c r="Q2890" s="362">
        <f>Q2888</f>
        <v>0</v>
      </c>
      <c r="R2890" s="117" t="s">
        <v>14</v>
      </c>
      <c r="S2890" s="117" t="s">
        <v>15</v>
      </c>
      <c r="T2890" s="115" t="s">
        <v>16</v>
      </c>
      <c r="U2890" s="118" t="s">
        <v>32</v>
      </c>
      <c r="V2890" s="89">
        <f t="shared" si="1122"/>
        <v>0</v>
      </c>
      <c r="W2890" s="118" t="s">
        <v>17</v>
      </c>
      <c r="X2890" s="115" t="s">
        <v>18</v>
      </c>
      <c r="Y2890" s="23" t="s">
        <v>19</v>
      </c>
      <c r="Z2890" s="26"/>
      <c r="AA2890" s="27"/>
      <c r="AB2890" s="121" t="s">
        <v>20</v>
      </c>
      <c r="AC2890" s="27"/>
      <c r="AD2890" s="122" t="s">
        <v>21</v>
      </c>
      <c r="AE2890" s="126" t="s">
        <v>33</v>
      </c>
      <c r="AF2890" s="27"/>
      <c r="AG2890" s="124" t="s">
        <v>23</v>
      </c>
      <c r="AH2890" s="126" t="s">
        <v>24</v>
      </c>
      <c r="AI2890" s="27"/>
      <c r="AJ2890" s="126" t="s">
        <v>25</v>
      </c>
      <c r="AK2890" s="26"/>
      <c r="AL2890" s="27"/>
      <c r="AM2890" s="127"/>
      <c r="AN2890" s="128" t="s">
        <v>26</v>
      </c>
      <c r="AO2890" s="27"/>
      <c r="AP2890" s="129" t="s">
        <v>27</v>
      </c>
      <c r="AQ2890" s="26"/>
      <c r="AR2890" s="27"/>
      <c r="AS2890" s="130" t="s">
        <v>28</v>
      </c>
      <c r="AT2890" s="27"/>
      <c r="AU2890" s="131"/>
      <c r="AV2890" s="132" t="s">
        <v>29</v>
      </c>
      <c r="AW2890" s="133" t="s">
        <v>30</v>
      </c>
      <c r="AX2890" s="134" t="s">
        <v>31</v>
      </c>
    </row>
    <row r="2891" spans="1:50" ht="26.25" hidden="1" customHeight="1" x14ac:dyDescent="0.3">
      <c r="A2891" s="77"/>
      <c r="B2891" s="78"/>
      <c r="C2891" s="79" t="s">
        <v>6</v>
      </c>
      <c r="D2891" s="79" t="s">
        <v>7</v>
      </c>
      <c r="E2891" s="80" t="s">
        <v>8</v>
      </c>
      <c r="F2891" s="80" t="s">
        <v>8</v>
      </c>
      <c r="G2891" s="80" t="s">
        <v>8</v>
      </c>
      <c r="H2891" s="80" t="s">
        <v>8</v>
      </c>
      <c r="I2891" s="80" t="s">
        <v>8</v>
      </c>
      <c r="J2891" s="81"/>
      <c r="K2891" s="82"/>
      <c r="L2891" s="82"/>
      <c r="M2891" s="82"/>
      <c r="N2891" s="82"/>
      <c r="O2891" s="135"/>
      <c r="P2891" s="329" t="str">
        <f t="shared" ref="P2891:P2892" si="1124">P2887</f>
        <v>mal</v>
      </c>
      <c r="Q2891" s="325"/>
      <c r="R2891" s="138"/>
      <c r="S2891" s="139"/>
      <c r="T2891" s="87" t="s">
        <v>10</v>
      </c>
      <c r="U2891" s="88" t="s">
        <v>34</v>
      </c>
      <c r="V2891" s="89">
        <f t="shared" si="1122"/>
        <v>0</v>
      </c>
      <c r="W2891" s="90"/>
      <c r="X2891" s="91" t="str">
        <f>X2887</f>
        <v>Malířské práce</v>
      </c>
      <c r="Y2891" s="92"/>
      <c r="Z2891" s="92"/>
      <c r="AA2891" s="92"/>
      <c r="AB2891" s="93" t="s">
        <v>10</v>
      </c>
      <c r="AC2891" s="94"/>
      <c r="AD2891" s="95"/>
      <c r="AE2891" s="97"/>
      <c r="AF2891" s="97"/>
      <c r="AG2891" s="97"/>
      <c r="AH2891" s="97"/>
      <c r="AI2891" s="97"/>
      <c r="AJ2891" s="98"/>
      <c r="AK2891" s="98"/>
      <c r="AL2891" s="140"/>
      <c r="AM2891" s="108"/>
      <c r="AN2891" s="141"/>
      <c r="AO2891" s="141"/>
      <c r="AP2891" s="103"/>
      <c r="AQ2891" s="104"/>
      <c r="AR2891" s="142"/>
      <c r="AS2891" s="143"/>
      <c r="AT2891" s="143"/>
      <c r="AU2891" s="144"/>
      <c r="AV2891" s="106"/>
      <c r="AW2891" s="107"/>
      <c r="AX2891" s="107"/>
    </row>
    <row r="2892" spans="1:50" ht="26.4" hidden="1" x14ac:dyDescent="0.3">
      <c r="A2892" s="108"/>
      <c r="B2892" s="109"/>
      <c r="C2892" s="110"/>
      <c r="D2892" s="110"/>
      <c r="E2892" s="111" t="s">
        <v>13</v>
      </c>
      <c r="F2892" s="111" t="s">
        <v>13</v>
      </c>
      <c r="G2892" s="111" t="s">
        <v>13</v>
      </c>
      <c r="H2892" s="111" t="s">
        <v>13</v>
      </c>
      <c r="I2892" s="111" t="s">
        <v>13</v>
      </c>
      <c r="J2892" s="112"/>
      <c r="K2892" s="110"/>
      <c r="L2892" s="110"/>
      <c r="M2892" s="110"/>
      <c r="N2892" s="110"/>
      <c r="O2892" s="113"/>
      <c r="P2892" s="330" t="str">
        <f t="shared" si="1124"/>
        <v>mal</v>
      </c>
      <c r="Q2892" s="362">
        <f>Q2888</f>
        <v>0</v>
      </c>
      <c r="R2892" s="148" t="s">
        <v>14</v>
      </c>
      <c r="S2892" s="148" t="s">
        <v>15</v>
      </c>
      <c r="T2892" s="149" t="s">
        <v>16</v>
      </c>
      <c r="U2892" s="118" t="s">
        <v>34</v>
      </c>
      <c r="V2892" s="89">
        <f t="shared" si="1122"/>
        <v>0</v>
      </c>
      <c r="W2892" s="118" t="s">
        <v>17</v>
      </c>
      <c r="X2892" s="150" t="s">
        <v>18</v>
      </c>
      <c r="Y2892" s="151" t="s">
        <v>19</v>
      </c>
      <c r="Z2892" s="26"/>
      <c r="AA2892" s="27"/>
      <c r="AB2892" s="152" t="s">
        <v>20</v>
      </c>
      <c r="AC2892" s="27"/>
      <c r="AD2892" s="153" t="s">
        <v>21</v>
      </c>
      <c r="AE2892" s="154" t="s">
        <v>33</v>
      </c>
      <c r="AF2892" s="27"/>
      <c r="AG2892" s="155" t="s">
        <v>23</v>
      </c>
      <c r="AH2892" s="156" t="s">
        <v>24</v>
      </c>
      <c r="AI2892" s="27"/>
      <c r="AJ2892" s="157" t="s">
        <v>25</v>
      </c>
      <c r="AK2892" s="26"/>
      <c r="AL2892" s="27"/>
      <c r="AM2892" s="158"/>
      <c r="AN2892" s="159" t="s">
        <v>26</v>
      </c>
      <c r="AO2892" s="27"/>
      <c r="AP2892" s="160" t="s">
        <v>27</v>
      </c>
      <c r="AQ2892" s="26"/>
      <c r="AR2892" s="27"/>
      <c r="AS2892" s="161" t="s">
        <v>28</v>
      </c>
      <c r="AT2892" s="27"/>
      <c r="AU2892" s="131"/>
      <c r="AV2892" s="132" t="s">
        <v>29</v>
      </c>
      <c r="AW2892" s="133" t="s">
        <v>30</v>
      </c>
      <c r="AX2892" s="134" t="s">
        <v>31</v>
      </c>
    </row>
    <row r="2893" spans="1:50" ht="26.25" hidden="1" customHeight="1" x14ac:dyDescent="0.3">
      <c r="A2893" s="77"/>
      <c r="B2893" s="78"/>
      <c r="C2893" s="79" t="s">
        <v>6</v>
      </c>
      <c r="D2893" s="79" t="s">
        <v>7</v>
      </c>
      <c r="E2893" s="80" t="s">
        <v>8</v>
      </c>
      <c r="F2893" s="80" t="s">
        <v>8</v>
      </c>
      <c r="G2893" s="80" t="s">
        <v>8</v>
      </c>
      <c r="H2893" s="80" t="s">
        <v>8</v>
      </c>
      <c r="I2893" s="80" t="s">
        <v>8</v>
      </c>
      <c r="J2893" s="81"/>
      <c r="K2893" s="82"/>
      <c r="L2893" s="82"/>
      <c r="M2893" s="82"/>
      <c r="N2893" s="82"/>
      <c r="O2893" s="135"/>
      <c r="P2893" s="329" t="str">
        <f t="shared" ref="P2893:P2894" si="1125">P2887</f>
        <v>mal</v>
      </c>
      <c r="Q2893" s="325"/>
      <c r="R2893" s="138"/>
      <c r="S2893" s="139"/>
      <c r="T2893" s="87" t="s">
        <v>10</v>
      </c>
      <c r="U2893" s="88" t="s">
        <v>35</v>
      </c>
      <c r="V2893" s="89">
        <f t="shared" si="1122"/>
        <v>0</v>
      </c>
      <c r="W2893" s="90"/>
      <c r="X2893" s="91" t="str">
        <f>X2887</f>
        <v>Malířské práce</v>
      </c>
      <c r="Y2893" s="92"/>
      <c r="Z2893" s="92"/>
      <c r="AA2893" s="92"/>
      <c r="AB2893" s="93" t="s">
        <v>10</v>
      </c>
      <c r="AC2893" s="94"/>
      <c r="AD2893" s="95"/>
      <c r="AE2893" s="97"/>
      <c r="AF2893" s="97"/>
      <c r="AG2893" s="97"/>
      <c r="AH2893" s="97"/>
      <c r="AI2893" s="97"/>
      <c r="AJ2893" s="98"/>
      <c r="AK2893" s="98"/>
      <c r="AL2893" s="140"/>
      <c r="AM2893" s="108"/>
      <c r="AN2893" s="141"/>
      <c r="AO2893" s="141"/>
      <c r="AP2893" s="103"/>
      <c r="AQ2893" s="104"/>
      <c r="AR2893" s="142"/>
      <c r="AS2893" s="143"/>
      <c r="AT2893" s="143"/>
      <c r="AU2893" s="144"/>
      <c r="AV2893" s="106"/>
      <c r="AW2893" s="107"/>
      <c r="AX2893" s="107"/>
    </row>
    <row r="2894" spans="1:50" ht="39.6" hidden="1" x14ac:dyDescent="0.3">
      <c r="A2894" s="108"/>
      <c r="B2894" s="109"/>
      <c r="C2894" s="110"/>
      <c r="D2894" s="110"/>
      <c r="E2894" s="111" t="s">
        <v>13</v>
      </c>
      <c r="F2894" s="111" t="s">
        <v>13</v>
      </c>
      <c r="G2894" s="111" t="s">
        <v>13</v>
      </c>
      <c r="H2894" s="111" t="s">
        <v>13</v>
      </c>
      <c r="I2894" s="111" t="s">
        <v>13</v>
      </c>
      <c r="J2894" s="112"/>
      <c r="K2894" s="110"/>
      <c r="L2894" s="110"/>
      <c r="M2894" s="110"/>
      <c r="N2894" s="110"/>
      <c r="O2894" s="113"/>
      <c r="P2894" s="331" t="str">
        <f t="shared" si="1125"/>
        <v>mal</v>
      </c>
      <c r="Q2894" s="364">
        <f>Q2888</f>
        <v>0</v>
      </c>
      <c r="R2894" s="165" t="s">
        <v>14</v>
      </c>
      <c r="S2894" s="165" t="s">
        <v>15</v>
      </c>
      <c r="T2894" s="166" t="s">
        <v>16</v>
      </c>
      <c r="U2894" s="118" t="s">
        <v>35</v>
      </c>
      <c r="V2894" s="89">
        <f t="shared" si="1122"/>
        <v>0</v>
      </c>
      <c r="W2894" s="118" t="s">
        <v>17</v>
      </c>
      <c r="X2894" s="167" t="s">
        <v>18</v>
      </c>
      <c r="Y2894" s="168" t="s">
        <v>19</v>
      </c>
      <c r="Z2894" s="26"/>
      <c r="AA2894" s="27"/>
      <c r="AB2894" s="169" t="s">
        <v>20</v>
      </c>
      <c r="AC2894" s="27"/>
      <c r="AD2894" s="170" t="s">
        <v>21</v>
      </c>
      <c r="AE2894" s="171" t="s">
        <v>33</v>
      </c>
      <c r="AF2894" s="27"/>
      <c r="AG2894" s="172" t="s">
        <v>23</v>
      </c>
      <c r="AH2894" s="173" t="s">
        <v>24</v>
      </c>
      <c r="AI2894" s="27"/>
      <c r="AJ2894" s="174" t="s">
        <v>25</v>
      </c>
      <c r="AK2894" s="26"/>
      <c r="AL2894" s="27"/>
      <c r="AM2894" s="175"/>
      <c r="AN2894" s="176" t="s">
        <v>26</v>
      </c>
      <c r="AO2894" s="27"/>
      <c r="AP2894" s="177" t="s">
        <v>27</v>
      </c>
      <c r="AQ2894" s="26"/>
      <c r="AR2894" s="27"/>
      <c r="AS2894" s="178" t="s">
        <v>28</v>
      </c>
      <c r="AT2894" s="27"/>
      <c r="AU2894" s="179"/>
      <c r="AV2894" s="132" t="s">
        <v>29</v>
      </c>
      <c r="AW2894" s="133" t="s">
        <v>30</v>
      </c>
      <c r="AX2894" s="134" t="s">
        <v>31</v>
      </c>
    </row>
    <row r="2895" spans="1:50" ht="17.25" hidden="1" customHeight="1" x14ac:dyDescent="0.3">
      <c r="A2895" s="180"/>
      <c r="B2895" s="181"/>
      <c r="C2895" s="215"/>
      <c r="D2895" s="186"/>
      <c r="E2895" s="184"/>
      <c r="F2895" s="185"/>
      <c r="G2895" s="186"/>
      <c r="H2895" s="186"/>
      <c r="I2895" s="187"/>
      <c r="J2895" s="188"/>
      <c r="K2895" s="216"/>
      <c r="L2895" s="186"/>
      <c r="M2895" s="186"/>
      <c r="N2895" s="187"/>
      <c r="O2895" s="191"/>
      <c r="P2895" s="525" t="s">
        <v>3064</v>
      </c>
      <c r="Q2895" s="193"/>
      <c r="R2895" s="194">
        <f>[1]Harmonogram!N157</f>
        <v>0</v>
      </c>
      <c r="S2895" s="194">
        <f>[1]Harmonogram!O157</f>
        <v>7</v>
      </c>
      <c r="T2895" s="195" t="s">
        <v>36</v>
      </c>
      <c r="U2895" s="196">
        <v>0</v>
      </c>
      <c r="V2895" s="89">
        <f t="shared" si="1122"/>
        <v>0</v>
      </c>
      <c r="W2895" s="197"/>
      <c r="X2895" s="198" t="str">
        <f>[1]Harmonogram!K157</f>
        <v>malíři - výmalba celého bytu</v>
      </c>
      <c r="Y2895" s="199"/>
      <c r="Z2895" s="199"/>
      <c r="AA2895" s="200"/>
      <c r="AB2895" s="201"/>
      <c r="AC2895" s="201"/>
      <c r="AD2895" s="202"/>
      <c r="AE2895" s="202"/>
      <c r="AF2895" s="202"/>
      <c r="AG2895" s="202"/>
      <c r="AH2895" s="202"/>
      <c r="AI2895" s="202"/>
      <c r="AJ2895" s="509"/>
      <c r="AK2895" s="510"/>
      <c r="AL2895" s="333"/>
      <c r="AM2895" s="204"/>
      <c r="AN2895" s="205"/>
      <c r="AO2895" s="206"/>
      <c r="AP2895" s="207"/>
      <c r="AQ2895" s="208"/>
      <c r="AR2895" s="334"/>
      <c r="AS2895" s="335"/>
      <c r="AT2895" s="336"/>
      <c r="AU2895" s="211"/>
      <c r="AV2895" s="212"/>
      <c r="AW2895" s="212"/>
      <c r="AX2895" s="212"/>
    </row>
    <row r="2896" spans="1:50" ht="17.25" hidden="1" customHeight="1" x14ac:dyDescent="0.3">
      <c r="A2896" s="213"/>
      <c r="B2896" s="214"/>
      <c r="C2896" s="215"/>
      <c r="D2896" s="186"/>
      <c r="E2896" s="184"/>
      <c r="F2896" s="185"/>
      <c r="G2896" s="186"/>
      <c r="H2896" s="186"/>
      <c r="I2896" s="187"/>
      <c r="J2896" s="188"/>
      <c r="K2896" s="216"/>
      <c r="L2896" s="186"/>
      <c r="M2896" s="186"/>
      <c r="N2896" s="187"/>
      <c r="O2896" s="191"/>
      <c r="P2896" s="526" t="s">
        <v>3064</v>
      </c>
      <c r="Q2896" s="218"/>
      <c r="R2896" s="219">
        <f t="shared" ref="R2896:R2946" si="1126">$R$2895</f>
        <v>0</v>
      </c>
      <c r="S2896" s="219">
        <f t="shared" ref="S2896:S2946" si="1127">$S$2895</f>
        <v>7</v>
      </c>
      <c r="T2896" s="195"/>
      <c r="U2896" s="196">
        <v>2</v>
      </c>
      <c r="V2896" s="89">
        <f t="shared" si="1122"/>
        <v>0</v>
      </c>
      <c r="W2896" s="220" t="s">
        <v>37</v>
      </c>
      <c r="X2896" s="221" t="s">
        <v>3066</v>
      </c>
      <c r="Y2896" s="222" t="s">
        <v>641</v>
      </c>
      <c r="Z2896" s="199"/>
      <c r="AA2896" s="218"/>
      <c r="AB2896" s="223">
        <v>0</v>
      </c>
      <c r="AC2896" s="224" t="s">
        <v>48</v>
      </c>
      <c r="AD2896" s="225">
        <f t="shared" ref="AD2896:AD2941" si="1128">ROUND(AV2896*(AW2896/60),0)</f>
        <v>7</v>
      </c>
      <c r="AE2896" s="226">
        <f>CEILING(AD2896+AD2896*'[1]Nastavení cen'!$J$17,1)</f>
        <v>11</v>
      </c>
      <c r="AF2896" s="226">
        <f t="shared" ref="AF2896:AF2941" si="1129">(AB2896*AE2896)</f>
        <v>0</v>
      </c>
      <c r="AG2896" s="241">
        <f>CEILING(AX2896+(AX2896*'[1]Nastavení cen'!$G$17),1)</f>
        <v>4</v>
      </c>
      <c r="AH2896" s="242">
        <f>CEILING(AG2896*'[1]Nastavení cen'!$K$17,1)+AG2896</f>
        <v>6</v>
      </c>
      <c r="AI2896" s="242">
        <f t="shared" ref="AI2896:AI2903" si="1130">(AB2896*AH2896)</f>
        <v>0</v>
      </c>
      <c r="AJ2896" s="228">
        <f t="shared" ref="AJ2896:AJ2946" si="1131">AE2896+AH2896</f>
        <v>17</v>
      </c>
      <c r="AK2896" s="218"/>
      <c r="AL2896" s="229">
        <f t="shared" ref="AL2896:AL2946" si="1132">AF2896+AI2896</f>
        <v>0</v>
      </c>
      <c r="AM2896" s="204"/>
      <c r="AN2896" s="230">
        <v>0.01</v>
      </c>
      <c r="AO2896" s="231">
        <f t="shared" ref="AO2896:AO2903" si="1133">AB2896*AN2896</f>
        <v>0</v>
      </c>
      <c r="AP2896" s="232">
        <v>0.05</v>
      </c>
      <c r="AQ2896" s="233" t="s">
        <v>41</v>
      </c>
      <c r="AR2896" s="234">
        <f t="shared" ref="AR2896:AR2903" si="1134">AO2896*AP2896</f>
        <v>0</v>
      </c>
      <c r="AS2896" s="235"/>
      <c r="AT2896" s="236"/>
      <c r="AU2896" s="237"/>
      <c r="AV2896" s="238" t="s">
        <v>1572</v>
      </c>
      <c r="AW2896" s="239">
        <f>'[1]Nastavení cen'!$H$17</f>
        <v>390</v>
      </c>
      <c r="AX2896" s="240">
        <v>4</v>
      </c>
    </row>
    <row r="2897" spans="1:50" ht="17.25" hidden="1" customHeight="1" x14ac:dyDescent="0.3">
      <c r="A2897" s="213"/>
      <c r="B2897" s="214"/>
      <c r="C2897" s="215"/>
      <c r="D2897" s="186"/>
      <c r="E2897" s="184"/>
      <c r="F2897" s="185"/>
      <c r="G2897" s="186"/>
      <c r="H2897" s="186"/>
      <c r="I2897" s="187"/>
      <c r="J2897" s="188"/>
      <c r="K2897" s="216"/>
      <c r="L2897" s="186"/>
      <c r="M2897" s="186"/>
      <c r="N2897" s="187"/>
      <c r="O2897" s="191"/>
      <c r="P2897" s="526" t="s">
        <v>3064</v>
      </c>
      <c r="Q2897" s="218"/>
      <c r="R2897" s="219">
        <f t="shared" si="1126"/>
        <v>0</v>
      </c>
      <c r="S2897" s="219">
        <f t="shared" si="1127"/>
        <v>7</v>
      </c>
      <c r="T2897" s="195"/>
      <c r="U2897" s="196">
        <v>2</v>
      </c>
      <c r="V2897" s="89">
        <f t="shared" si="1122"/>
        <v>0</v>
      </c>
      <c r="W2897" s="220" t="s">
        <v>37</v>
      </c>
      <c r="X2897" s="221" t="s">
        <v>3067</v>
      </c>
      <c r="Y2897" s="222" t="s">
        <v>3068</v>
      </c>
      <c r="Z2897" s="199"/>
      <c r="AA2897" s="218"/>
      <c r="AB2897" s="223">
        <v>0</v>
      </c>
      <c r="AC2897" s="224" t="s">
        <v>48</v>
      </c>
      <c r="AD2897" s="225">
        <f t="shared" si="1128"/>
        <v>7</v>
      </c>
      <c r="AE2897" s="226">
        <f>CEILING(AD2897+AD2897*'[1]Nastavení cen'!$J$17,1)</f>
        <v>11</v>
      </c>
      <c r="AF2897" s="226">
        <f t="shared" si="1129"/>
        <v>0</v>
      </c>
      <c r="AG2897" s="241">
        <f>CEILING(AX2897+(AX2897*'[1]Nastavení cen'!$G$17),1)</f>
        <v>14</v>
      </c>
      <c r="AH2897" s="242">
        <f>CEILING(AG2897*'[1]Nastavení cen'!$K$17,1)+AG2897</f>
        <v>19</v>
      </c>
      <c r="AI2897" s="242">
        <f t="shared" si="1130"/>
        <v>0</v>
      </c>
      <c r="AJ2897" s="228">
        <f t="shared" si="1131"/>
        <v>30</v>
      </c>
      <c r="AK2897" s="218"/>
      <c r="AL2897" s="229">
        <f t="shared" si="1132"/>
        <v>0</v>
      </c>
      <c r="AM2897" s="204"/>
      <c r="AN2897" s="230">
        <v>0.01</v>
      </c>
      <c r="AO2897" s="231">
        <f t="shared" si="1133"/>
        <v>0</v>
      </c>
      <c r="AP2897" s="232">
        <v>0.05</v>
      </c>
      <c r="AQ2897" s="233" t="s">
        <v>41</v>
      </c>
      <c r="AR2897" s="234">
        <f t="shared" si="1134"/>
        <v>0</v>
      </c>
      <c r="AS2897" s="235"/>
      <c r="AT2897" s="236"/>
      <c r="AU2897" s="237"/>
      <c r="AV2897" s="238" t="s">
        <v>1572</v>
      </c>
      <c r="AW2897" s="239">
        <f>'[1]Nastavení cen'!$H$17</f>
        <v>390</v>
      </c>
      <c r="AX2897" s="240">
        <v>14</v>
      </c>
    </row>
    <row r="2898" spans="1:50" ht="17.25" hidden="1" customHeight="1" x14ac:dyDescent="0.3">
      <c r="A2898" s="213"/>
      <c r="B2898" s="214"/>
      <c r="C2898" s="215"/>
      <c r="D2898" s="186"/>
      <c r="E2898" s="184"/>
      <c r="F2898" s="185"/>
      <c r="G2898" s="186"/>
      <c r="H2898" s="186"/>
      <c r="I2898" s="187"/>
      <c r="J2898" s="188"/>
      <c r="K2898" s="216"/>
      <c r="L2898" s="186"/>
      <c r="M2898" s="186"/>
      <c r="N2898" s="187"/>
      <c r="O2898" s="191"/>
      <c r="P2898" s="526" t="s">
        <v>3064</v>
      </c>
      <c r="Q2898" s="218"/>
      <c r="R2898" s="219">
        <f t="shared" si="1126"/>
        <v>0</v>
      </c>
      <c r="S2898" s="219">
        <f t="shared" si="1127"/>
        <v>7</v>
      </c>
      <c r="T2898" s="195"/>
      <c r="U2898" s="196">
        <v>1</v>
      </c>
      <c r="V2898" s="89">
        <f t="shared" si="1122"/>
        <v>0</v>
      </c>
      <c r="W2898" s="220" t="s">
        <v>37</v>
      </c>
      <c r="X2898" s="221" t="s">
        <v>3069</v>
      </c>
      <c r="Y2898" s="222" t="s">
        <v>3070</v>
      </c>
      <c r="Z2898" s="199"/>
      <c r="AA2898" s="218"/>
      <c r="AB2898" s="223">
        <v>0</v>
      </c>
      <c r="AC2898" s="224" t="s">
        <v>48</v>
      </c>
      <c r="AD2898" s="225">
        <f t="shared" si="1128"/>
        <v>7</v>
      </c>
      <c r="AE2898" s="226">
        <f>CEILING(AD2898+AD2898*'[1]Nastavení cen'!$J$17,1)</f>
        <v>11</v>
      </c>
      <c r="AF2898" s="226">
        <f t="shared" si="1129"/>
        <v>0</v>
      </c>
      <c r="AG2898" s="241">
        <f>CEILING(AX2898+(AX2898*'[1]Nastavení cen'!$G$17),1)</f>
        <v>4</v>
      </c>
      <c r="AH2898" s="242">
        <f>CEILING(AG2898*'[1]Nastavení cen'!$K$17,1)+AG2898</f>
        <v>6</v>
      </c>
      <c r="AI2898" s="242">
        <f t="shared" si="1130"/>
        <v>0</v>
      </c>
      <c r="AJ2898" s="228">
        <f t="shared" si="1131"/>
        <v>17</v>
      </c>
      <c r="AK2898" s="218"/>
      <c r="AL2898" s="229">
        <f t="shared" si="1132"/>
        <v>0</v>
      </c>
      <c r="AM2898" s="204"/>
      <c r="AN2898" s="230">
        <v>0.05</v>
      </c>
      <c r="AO2898" s="231">
        <f t="shared" si="1133"/>
        <v>0</v>
      </c>
      <c r="AP2898" s="232">
        <v>0.05</v>
      </c>
      <c r="AQ2898" s="233" t="s">
        <v>41</v>
      </c>
      <c r="AR2898" s="234">
        <f t="shared" si="1134"/>
        <v>0</v>
      </c>
      <c r="AS2898" s="235"/>
      <c r="AT2898" s="236"/>
      <c r="AU2898" s="237"/>
      <c r="AV2898" s="238" t="s">
        <v>1572</v>
      </c>
      <c r="AW2898" s="239">
        <f>'[1]Nastavení cen'!$H$17</f>
        <v>390</v>
      </c>
      <c r="AX2898" s="240">
        <v>4</v>
      </c>
    </row>
    <row r="2899" spans="1:50" ht="17.25" hidden="1" customHeight="1" x14ac:dyDescent="0.3">
      <c r="A2899" s="213"/>
      <c r="B2899" s="214"/>
      <c r="C2899" s="215"/>
      <c r="D2899" s="186"/>
      <c r="E2899" s="184"/>
      <c r="F2899" s="185"/>
      <c r="G2899" s="186"/>
      <c r="H2899" s="186"/>
      <c r="I2899" s="187"/>
      <c r="J2899" s="188"/>
      <c r="K2899" s="216"/>
      <c r="L2899" s="186"/>
      <c r="M2899" s="186"/>
      <c r="N2899" s="187"/>
      <c r="O2899" s="191"/>
      <c r="P2899" s="526" t="s">
        <v>3064</v>
      </c>
      <c r="Q2899" s="218"/>
      <c r="R2899" s="219">
        <f t="shared" si="1126"/>
        <v>0</v>
      </c>
      <c r="S2899" s="219">
        <f t="shared" si="1127"/>
        <v>7</v>
      </c>
      <c r="T2899" s="195"/>
      <c r="U2899" s="196">
        <v>2</v>
      </c>
      <c r="V2899" s="89">
        <f t="shared" si="1122"/>
        <v>0</v>
      </c>
      <c r="W2899" s="220" t="s">
        <v>37</v>
      </c>
      <c r="X2899" s="221" t="s">
        <v>3071</v>
      </c>
      <c r="Y2899" s="222" t="s">
        <v>3072</v>
      </c>
      <c r="Z2899" s="199"/>
      <c r="AA2899" s="218"/>
      <c r="AB2899" s="223">
        <v>0</v>
      </c>
      <c r="AC2899" s="224" t="s">
        <v>48</v>
      </c>
      <c r="AD2899" s="225">
        <f t="shared" si="1128"/>
        <v>20</v>
      </c>
      <c r="AE2899" s="226">
        <f>CEILING(AD2899+AD2899*'[1]Nastavení cen'!$J$17,1)</f>
        <v>30</v>
      </c>
      <c r="AF2899" s="226">
        <f t="shared" si="1129"/>
        <v>0</v>
      </c>
      <c r="AG2899" s="241">
        <f>CEILING(AX2899+(AX2899*'[1]Nastavení cen'!$G$17),1)</f>
        <v>5</v>
      </c>
      <c r="AH2899" s="242">
        <f>CEILING(AG2899*'[1]Nastavení cen'!$K$17,1)+AG2899</f>
        <v>7</v>
      </c>
      <c r="AI2899" s="242">
        <f t="shared" si="1130"/>
        <v>0</v>
      </c>
      <c r="AJ2899" s="228">
        <f t="shared" si="1131"/>
        <v>37</v>
      </c>
      <c r="AK2899" s="218"/>
      <c r="AL2899" s="229">
        <f t="shared" si="1132"/>
        <v>0</v>
      </c>
      <c r="AM2899" s="204"/>
      <c r="AN2899" s="230">
        <v>0.01</v>
      </c>
      <c r="AO2899" s="231">
        <f t="shared" si="1133"/>
        <v>0</v>
      </c>
      <c r="AP2899" s="232">
        <v>0.05</v>
      </c>
      <c r="AQ2899" s="233" t="s">
        <v>41</v>
      </c>
      <c r="AR2899" s="234">
        <f t="shared" si="1134"/>
        <v>0</v>
      </c>
      <c r="AS2899" s="235"/>
      <c r="AT2899" s="236"/>
      <c r="AU2899" s="237"/>
      <c r="AV2899" s="238">
        <v>3</v>
      </c>
      <c r="AW2899" s="239">
        <f>'[1]Nastavení cen'!$H$17</f>
        <v>390</v>
      </c>
      <c r="AX2899" s="240">
        <v>5</v>
      </c>
    </row>
    <row r="2900" spans="1:50" ht="17.25" hidden="1" customHeight="1" x14ac:dyDescent="0.3">
      <c r="A2900" s="213"/>
      <c r="B2900" s="214"/>
      <c r="C2900" s="215"/>
      <c r="D2900" s="186"/>
      <c r="E2900" s="184"/>
      <c r="F2900" s="185"/>
      <c r="G2900" s="186"/>
      <c r="H2900" s="186"/>
      <c r="I2900" s="187"/>
      <c r="J2900" s="188"/>
      <c r="K2900" s="216"/>
      <c r="L2900" s="186"/>
      <c r="M2900" s="186"/>
      <c r="N2900" s="187"/>
      <c r="O2900" s="191"/>
      <c r="P2900" s="526" t="s">
        <v>3064</v>
      </c>
      <c r="Q2900" s="218"/>
      <c r="R2900" s="219">
        <f t="shared" si="1126"/>
        <v>0</v>
      </c>
      <c r="S2900" s="219">
        <f t="shared" si="1127"/>
        <v>7</v>
      </c>
      <c r="T2900" s="195"/>
      <c r="U2900" s="196">
        <v>2</v>
      </c>
      <c r="V2900" s="89">
        <f t="shared" si="1122"/>
        <v>0</v>
      </c>
      <c r="W2900" s="220" t="s">
        <v>37</v>
      </c>
      <c r="X2900" s="221" t="s">
        <v>3073</v>
      </c>
      <c r="Y2900" s="222" t="s">
        <v>3074</v>
      </c>
      <c r="Z2900" s="199"/>
      <c r="AA2900" s="218"/>
      <c r="AB2900" s="223">
        <v>0</v>
      </c>
      <c r="AC2900" s="224" t="s">
        <v>146</v>
      </c>
      <c r="AD2900" s="225">
        <f t="shared" si="1128"/>
        <v>7</v>
      </c>
      <c r="AE2900" s="226">
        <f>CEILING(AD2900+AD2900*'[1]Nastavení cen'!$J$17,1)</f>
        <v>11</v>
      </c>
      <c r="AF2900" s="226">
        <f t="shared" si="1129"/>
        <v>0</v>
      </c>
      <c r="AG2900" s="241">
        <f>CEILING(AX2900+(AX2900*'[1]Nastavení cen'!$G$17),1)</f>
        <v>2</v>
      </c>
      <c r="AH2900" s="242">
        <f>CEILING(AG2900*'[1]Nastavení cen'!$K$17,1)+AG2900</f>
        <v>3</v>
      </c>
      <c r="AI2900" s="242">
        <f t="shared" si="1130"/>
        <v>0</v>
      </c>
      <c r="AJ2900" s="228">
        <f t="shared" si="1131"/>
        <v>14</v>
      </c>
      <c r="AK2900" s="218"/>
      <c r="AL2900" s="229">
        <f t="shared" si="1132"/>
        <v>0</v>
      </c>
      <c r="AM2900" s="204"/>
      <c r="AN2900" s="230">
        <v>0.01</v>
      </c>
      <c r="AO2900" s="231">
        <f t="shared" si="1133"/>
        <v>0</v>
      </c>
      <c r="AP2900" s="232">
        <v>0.05</v>
      </c>
      <c r="AQ2900" s="233" t="s">
        <v>41</v>
      </c>
      <c r="AR2900" s="234">
        <f t="shared" si="1134"/>
        <v>0</v>
      </c>
      <c r="AS2900" s="235"/>
      <c r="AT2900" s="236"/>
      <c r="AU2900" s="237"/>
      <c r="AV2900" s="238" t="s">
        <v>1572</v>
      </c>
      <c r="AW2900" s="239">
        <f>'[1]Nastavení cen'!$H$17</f>
        <v>390</v>
      </c>
      <c r="AX2900" s="240">
        <v>2</v>
      </c>
    </row>
    <row r="2901" spans="1:50" ht="17.25" hidden="1" customHeight="1" x14ac:dyDescent="0.3">
      <c r="A2901" s="213"/>
      <c r="B2901" s="214"/>
      <c r="C2901" s="215"/>
      <c r="D2901" s="186"/>
      <c r="E2901" s="184"/>
      <c r="F2901" s="185"/>
      <c r="G2901" s="186"/>
      <c r="H2901" s="186"/>
      <c r="I2901" s="187"/>
      <c r="J2901" s="188"/>
      <c r="K2901" s="216"/>
      <c r="L2901" s="186"/>
      <c r="M2901" s="186"/>
      <c r="N2901" s="187"/>
      <c r="O2901" s="191"/>
      <c r="P2901" s="526" t="s">
        <v>3064</v>
      </c>
      <c r="Q2901" s="218"/>
      <c r="R2901" s="219">
        <f t="shared" si="1126"/>
        <v>0</v>
      </c>
      <c r="S2901" s="219">
        <f t="shared" si="1127"/>
        <v>7</v>
      </c>
      <c r="T2901" s="195"/>
      <c r="U2901" s="196">
        <v>1</v>
      </c>
      <c r="V2901" s="89">
        <f t="shared" si="1122"/>
        <v>0</v>
      </c>
      <c r="W2901" s="220" t="s">
        <v>37</v>
      </c>
      <c r="X2901" s="221" t="s">
        <v>3075</v>
      </c>
      <c r="Y2901" s="222" t="s">
        <v>3076</v>
      </c>
      <c r="Z2901" s="199"/>
      <c r="AA2901" s="218"/>
      <c r="AB2901" s="223">
        <v>0</v>
      </c>
      <c r="AC2901" s="224" t="s">
        <v>48</v>
      </c>
      <c r="AD2901" s="225">
        <f t="shared" si="1128"/>
        <v>13</v>
      </c>
      <c r="AE2901" s="226">
        <f>CEILING(AD2901+AD2901*'[1]Nastavení cen'!$J$17,1)</f>
        <v>19</v>
      </c>
      <c r="AF2901" s="226">
        <f t="shared" si="1129"/>
        <v>0</v>
      </c>
      <c r="AG2901" s="241">
        <f>CEILING(AX2901+(AX2901*'[1]Nastavení cen'!$G$17),1)</f>
        <v>5</v>
      </c>
      <c r="AH2901" s="242">
        <f>CEILING(AG2901*'[1]Nastavení cen'!$K$17,1)+AG2901</f>
        <v>7</v>
      </c>
      <c r="AI2901" s="242">
        <f t="shared" si="1130"/>
        <v>0</v>
      </c>
      <c r="AJ2901" s="228">
        <f t="shared" si="1131"/>
        <v>26</v>
      </c>
      <c r="AK2901" s="218"/>
      <c r="AL2901" s="229">
        <f t="shared" si="1132"/>
        <v>0</v>
      </c>
      <c r="AM2901" s="204"/>
      <c r="AN2901" s="230">
        <v>0.01</v>
      </c>
      <c r="AO2901" s="231">
        <f t="shared" si="1133"/>
        <v>0</v>
      </c>
      <c r="AP2901" s="232">
        <v>0.05</v>
      </c>
      <c r="AQ2901" s="233" t="s">
        <v>41</v>
      </c>
      <c r="AR2901" s="234">
        <f t="shared" si="1134"/>
        <v>0</v>
      </c>
      <c r="AS2901" s="235"/>
      <c r="AT2901" s="236"/>
      <c r="AU2901" s="237"/>
      <c r="AV2901" s="238">
        <v>2</v>
      </c>
      <c r="AW2901" s="239">
        <f>'[1]Nastavení cen'!$H$17</f>
        <v>390</v>
      </c>
      <c r="AX2901" s="240">
        <v>5</v>
      </c>
    </row>
    <row r="2902" spans="1:50" ht="17.25" hidden="1" customHeight="1" x14ac:dyDescent="0.3">
      <c r="A2902" s="213"/>
      <c r="B2902" s="214"/>
      <c r="C2902" s="215"/>
      <c r="D2902" s="186"/>
      <c r="E2902" s="184"/>
      <c r="F2902" s="185"/>
      <c r="G2902" s="186"/>
      <c r="H2902" s="186"/>
      <c r="I2902" s="187"/>
      <c r="J2902" s="188"/>
      <c r="K2902" s="216"/>
      <c r="L2902" s="186"/>
      <c r="M2902" s="186"/>
      <c r="N2902" s="187"/>
      <c r="O2902" s="191"/>
      <c r="P2902" s="526" t="s">
        <v>3064</v>
      </c>
      <c r="Q2902" s="218"/>
      <c r="R2902" s="219">
        <f t="shared" si="1126"/>
        <v>0</v>
      </c>
      <c r="S2902" s="219">
        <f t="shared" si="1127"/>
        <v>7</v>
      </c>
      <c r="T2902" s="195"/>
      <c r="U2902" s="196">
        <v>2</v>
      </c>
      <c r="V2902" s="89">
        <f t="shared" si="1122"/>
        <v>0</v>
      </c>
      <c r="W2902" s="220" t="s">
        <v>3077</v>
      </c>
      <c r="X2902" s="221" t="s">
        <v>3078</v>
      </c>
      <c r="Y2902" s="222" t="s">
        <v>3079</v>
      </c>
      <c r="Z2902" s="199"/>
      <c r="AA2902" s="218"/>
      <c r="AB2902" s="223">
        <v>0</v>
      </c>
      <c r="AC2902" s="224" t="s">
        <v>48</v>
      </c>
      <c r="AD2902" s="225">
        <f t="shared" si="1128"/>
        <v>20</v>
      </c>
      <c r="AE2902" s="226">
        <f>CEILING(AD2902+AD2902*'[1]Nastavení cen'!$J$17,1)</f>
        <v>30</v>
      </c>
      <c r="AF2902" s="226">
        <f t="shared" si="1129"/>
        <v>0</v>
      </c>
      <c r="AG2902" s="241">
        <f>CEILING(AX2902+(AX2902*'[1]Nastavení cen'!$G$17),1)</f>
        <v>6</v>
      </c>
      <c r="AH2902" s="242">
        <f>CEILING(AG2902*'[1]Nastavení cen'!$K$17,1)+AG2902</f>
        <v>8</v>
      </c>
      <c r="AI2902" s="242">
        <f t="shared" si="1130"/>
        <v>0</v>
      </c>
      <c r="AJ2902" s="228">
        <f t="shared" si="1131"/>
        <v>38</v>
      </c>
      <c r="AK2902" s="218"/>
      <c r="AL2902" s="229">
        <f t="shared" si="1132"/>
        <v>0</v>
      </c>
      <c r="AM2902" s="204"/>
      <c r="AN2902" s="230">
        <v>0.05</v>
      </c>
      <c r="AO2902" s="231">
        <f t="shared" si="1133"/>
        <v>0</v>
      </c>
      <c r="AP2902" s="232">
        <v>0.05</v>
      </c>
      <c r="AQ2902" s="233" t="s">
        <v>41</v>
      </c>
      <c r="AR2902" s="234">
        <f t="shared" si="1134"/>
        <v>0</v>
      </c>
      <c r="AS2902" s="235"/>
      <c r="AT2902" s="236"/>
      <c r="AU2902" s="237"/>
      <c r="AV2902" s="238">
        <v>3</v>
      </c>
      <c r="AW2902" s="239">
        <f>'[1]Nastavení cen'!$H$17</f>
        <v>390</v>
      </c>
      <c r="AX2902" s="240">
        <v>6</v>
      </c>
    </row>
    <row r="2903" spans="1:50" ht="17.25" hidden="1" customHeight="1" x14ac:dyDescent="0.3">
      <c r="A2903" s="213"/>
      <c r="B2903" s="214"/>
      <c r="C2903" s="215"/>
      <c r="D2903" s="186"/>
      <c r="E2903" s="184"/>
      <c r="F2903" s="185"/>
      <c r="G2903" s="186"/>
      <c r="H2903" s="186"/>
      <c r="I2903" s="187"/>
      <c r="J2903" s="188"/>
      <c r="K2903" s="216"/>
      <c r="L2903" s="186"/>
      <c r="M2903" s="186"/>
      <c r="N2903" s="187"/>
      <c r="O2903" s="191"/>
      <c r="P2903" s="526" t="s">
        <v>3064</v>
      </c>
      <c r="Q2903" s="218"/>
      <c r="R2903" s="219">
        <f t="shared" si="1126"/>
        <v>0</v>
      </c>
      <c r="S2903" s="219">
        <f t="shared" si="1127"/>
        <v>7</v>
      </c>
      <c r="T2903" s="195"/>
      <c r="U2903" s="196">
        <v>2</v>
      </c>
      <c r="V2903" s="89">
        <f t="shared" si="1122"/>
        <v>0</v>
      </c>
      <c r="W2903" s="220" t="s">
        <v>3077</v>
      </c>
      <c r="X2903" s="221" t="s">
        <v>3080</v>
      </c>
      <c r="Y2903" s="222" t="s">
        <v>3081</v>
      </c>
      <c r="Z2903" s="199"/>
      <c r="AA2903" s="218"/>
      <c r="AB2903" s="223">
        <v>0</v>
      </c>
      <c r="AC2903" s="224" t="s">
        <v>146</v>
      </c>
      <c r="AD2903" s="225">
        <f t="shared" si="1128"/>
        <v>20</v>
      </c>
      <c r="AE2903" s="226">
        <f>CEILING(AD2903+AD2903*'[1]Nastavení cen'!$J$17,1)</f>
        <v>30</v>
      </c>
      <c r="AF2903" s="226">
        <f t="shared" si="1129"/>
        <v>0</v>
      </c>
      <c r="AG2903" s="241">
        <f>CEILING(AX2903+(AX2903*'[1]Nastavení cen'!$G$17),1)</f>
        <v>3</v>
      </c>
      <c r="AH2903" s="242">
        <f>CEILING(AG2903*'[1]Nastavení cen'!$K$17,1)+AG2903</f>
        <v>4</v>
      </c>
      <c r="AI2903" s="242">
        <f t="shared" si="1130"/>
        <v>0</v>
      </c>
      <c r="AJ2903" s="228">
        <f t="shared" si="1131"/>
        <v>34</v>
      </c>
      <c r="AK2903" s="218"/>
      <c r="AL2903" s="229">
        <f t="shared" si="1132"/>
        <v>0</v>
      </c>
      <c r="AM2903" s="204"/>
      <c r="AN2903" s="230">
        <v>0.02</v>
      </c>
      <c r="AO2903" s="231">
        <f t="shared" si="1133"/>
        <v>0</v>
      </c>
      <c r="AP2903" s="232">
        <v>0.05</v>
      </c>
      <c r="AQ2903" s="233" t="s">
        <v>41</v>
      </c>
      <c r="AR2903" s="234">
        <f t="shared" si="1134"/>
        <v>0</v>
      </c>
      <c r="AS2903" s="235"/>
      <c r="AT2903" s="236"/>
      <c r="AU2903" s="237"/>
      <c r="AV2903" s="238">
        <v>3</v>
      </c>
      <c r="AW2903" s="239">
        <f>'[1]Nastavení cen'!$H$17</f>
        <v>390</v>
      </c>
      <c r="AX2903" s="240">
        <v>3</v>
      </c>
    </row>
    <row r="2904" spans="1:50" ht="17.25" hidden="1" customHeight="1" x14ac:dyDescent="0.3">
      <c r="A2904" s="213"/>
      <c r="B2904" s="214"/>
      <c r="C2904" s="215"/>
      <c r="D2904" s="186"/>
      <c r="E2904" s="184"/>
      <c r="F2904" s="185"/>
      <c r="G2904" s="186"/>
      <c r="H2904" s="186"/>
      <c r="I2904" s="187"/>
      <c r="J2904" s="188"/>
      <c r="K2904" s="216"/>
      <c r="L2904" s="186"/>
      <c r="M2904" s="186"/>
      <c r="N2904" s="187"/>
      <c r="O2904" s="191"/>
      <c r="P2904" s="526" t="s">
        <v>3064</v>
      </c>
      <c r="Q2904" s="218"/>
      <c r="R2904" s="219">
        <f t="shared" si="1126"/>
        <v>0</v>
      </c>
      <c r="S2904" s="219">
        <f t="shared" si="1127"/>
        <v>7</v>
      </c>
      <c r="T2904" s="195"/>
      <c r="U2904" s="196">
        <v>4</v>
      </c>
      <c r="V2904" s="89">
        <f t="shared" si="1122"/>
        <v>0</v>
      </c>
      <c r="W2904" s="220" t="s">
        <v>3082</v>
      </c>
      <c r="X2904" s="221" t="s">
        <v>131</v>
      </c>
      <c r="Y2904" s="222" t="s">
        <v>43</v>
      </c>
      <c r="Z2904" s="199"/>
      <c r="AA2904" s="218"/>
      <c r="AB2904" s="223">
        <v>0</v>
      </c>
      <c r="AC2904" s="224" t="s">
        <v>48</v>
      </c>
      <c r="AD2904" s="225">
        <f t="shared" si="1128"/>
        <v>39</v>
      </c>
      <c r="AE2904" s="226">
        <f>CEILING(AD2904+AD2904*'[1]Nastavení cen'!$J$17,1)</f>
        <v>57</v>
      </c>
      <c r="AF2904" s="226">
        <f t="shared" si="1129"/>
        <v>0</v>
      </c>
      <c r="AG2904" s="241"/>
      <c r="AH2904" s="242"/>
      <c r="AI2904" s="242"/>
      <c r="AJ2904" s="228">
        <f t="shared" si="1131"/>
        <v>57</v>
      </c>
      <c r="AK2904" s="218"/>
      <c r="AL2904" s="229">
        <f t="shared" si="1132"/>
        <v>0</v>
      </c>
      <c r="AM2904" s="204"/>
      <c r="AN2904" s="230">
        <v>0.2</v>
      </c>
      <c r="AO2904" s="231" t="s">
        <v>41</v>
      </c>
      <c r="AP2904" s="232">
        <v>1</v>
      </c>
      <c r="AQ2904" s="233" t="s">
        <v>41</v>
      </c>
      <c r="AR2904" s="234">
        <f t="shared" ref="AR2904:AR2907" si="1135">AB2904*AN2904*AP2904</f>
        <v>0</v>
      </c>
      <c r="AS2904" s="235"/>
      <c r="AT2904" s="236"/>
      <c r="AU2904" s="237"/>
      <c r="AV2904" s="238">
        <v>6</v>
      </c>
      <c r="AW2904" s="239">
        <f>'[1]Nastavení cen'!$H$17</f>
        <v>390</v>
      </c>
      <c r="AX2904" s="240"/>
    </row>
    <row r="2905" spans="1:50" ht="17.25" hidden="1" customHeight="1" x14ac:dyDescent="0.3">
      <c r="A2905" s="213"/>
      <c r="B2905" s="214"/>
      <c r="C2905" s="215"/>
      <c r="D2905" s="186"/>
      <c r="E2905" s="184"/>
      <c r="F2905" s="185"/>
      <c r="G2905" s="186"/>
      <c r="H2905" s="186"/>
      <c r="I2905" s="187"/>
      <c r="J2905" s="188"/>
      <c r="K2905" s="216"/>
      <c r="L2905" s="186"/>
      <c r="M2905" s="186"/>
      <c r="N2905" s="187"/>
      <c r="O2905" s="191"/>
      <c r="P2905" s="526" t="s">
        <v>3064</v>
      </c>
      <c r="Q2905" s="218"/>
      <c r="R2905" s="219">
        <f t="shared" si="1126"/>
        <v>0</v>
      </c>
      <c r="S2905" s="219">
        <f t="shared" si="1127"/>
        <v>7</v>
      </c>
      <c r="T2905" s="195"/>
      <c r="U2905" s="196">
        <v>4</v>
      </c>
      <c r="V2905" s="89">
        <f t="shared" si="1122"/>
        <v>0</v>
      </c>
      <c r="W2905" s="220" t="s">
        <v>3082</v>
      </c>
      <c r="X2905" s="221" t="s">
        <v>132</v>
      </c>
      <c r="Y2905" s="222" t="s">
        <v>43</v>
      </c>
      <c r="Z2905" s="199"/>
      <c r="AA2905" s="218"/>
      <c r="AB2905" s="223">
        <v>0</v>
      </c>
      <c r="AC2905" s="224" t="s">
        <v>48</v>
      </c>
      <c r="AD2905" s="225">
        <f t="shared" si="1128"/>
        <v>52</v>
      </c>
      <c r="AE2905" s="226">
        <f>CEILING(AD2905+AD2905*'[1]Nastavení cen'!$J$17,1)</f>
        <v>76</v>
      </c>
      <c r="AF2905" s="226">
        <f t="shared" si="1129"/>
        <v>0</v>
      </c>
      <c r="AG2905" s="241"/>
      <c r="AH2905" s="242"/>
      <c r="AI2905" s="242"/>
      <c r="AJ2905" s="228">
        <f t="shared" si="1131"/>
        <v>76</v>
      </c>
      <c r="AK2905" s="218"/>
      <c r="AL2905" s="229">
        <f t="shared" si="1132"/>
        <v>0</v>
      </c>
      <c r="AM2905" s="204"/>
      <c r="AN2905" s="230">
        <v>0.2</v>
      </c>
      <c r="AO2905" s="231" t="s">
        <v>41</v>
      </c>
      <c r="AP2905" s="232">
        <v>1</v>
      </c>
      <c r="AQ2905" s="233" t="s">
        <v>41</v>
      </c>
      <c r="AR2905" s="234">
        <f t="shared" si="1135"/>
        <v>0</v>
      </c>
      <c r="AS2905" s="235"/>
      <c r="AT2905" s="236"/>
      <c r="AU2905" s="237"/>
      <c r="AV2905" s="238">
        <v>8</v>
      </c>
      <c r="AW2905" s="239">
        <f>'[1]Nastavení cen'!$H$17</f>
        <v>390</v>
      </c>
      <c r="AX2905" s="240"/>
    </row>
    <row r="2906" spans="1:50" ht="17.25" hidden="1" customHeight="1" x14ac:dyDescent="0.3">
      <c r="A2906" s="213"/>
      <c r="B2906" s="214"/>
      <c r="C2906" s="215"/>
      <c r="D2906" s="186"/>
      <c r="E2906" s="184"/>
      <c r="F2906" s="185"/>
      <c r="G2906" s="186"/>
      <c r="H2906" s="186"/>
      <c r="I2906" s="187"/>
      <c r="J2906" s="188"/>
      <c r="K2906" s="216"/>
      <c r="L2906" s="186"/>
      <c r="M2906" s="186"/>
      <c r="N2906" s="187"/>
      <c r="O2906" s="191"/>
      <c r="P2906" s="526" t="s">
        <v>3064</v>
      </c>
      <c r="Q2906" s="218"/>
      <c r="R2906" s="219">
        <f t="shared" si="1126"/>
        <v>0</v>
      </c>
      <c r="S2906" s="219">
        <f t="shared" si="1127"/>
        <v>7</v>
      </c>
      <c r="T2906" s="195"/>
      <c r="U2906" s="196">
        <v>4</v>
      </c>
      <c r="V2906" s="89">
        <f t="shared" si="1122"/>
        <v>0</v>
      </c>
      <c r="W2906" s="220" t="s">
        <v>3082</v>
      </c>
      <c r="X2906" s="221" t="s">
        <v>1047</v>
      </c>
      <c r="Y2906" s="222" t="s">
        <v>43</v>
      </c>
      <c r="Z2906" s="199"/>
      <c r="AA2906" s="218"/>
      <c r="AB2906" s="223">
        <v>0</v>
      </c>
      <c r="AC2906" s="224" t="s">
        <v>48</v>
      </c>
      <c r="AD2906" s="225">
        <f t="shared" si="1128"/>
        <v>13</v>
      </c>
      <c r="AE2906" s="226">
        <f>CEILING(AD2906+AD2906*'[1]Nastavení cen'!$J$17,1)</f>
        <v>19</v>
      </c>
      <c r="AF2906" s="226">
        <f t="shared" si="1129"/>
        <v>0</v>
      </c>
      <c r="AG2906" s="241"/>
      <c r="AH2906" s="242"/>
      <c r="AI2906" s="242"/>
      <c r="AJ2906" s="228">
        <f t="shared" si="1131"/>
        <v>19</v>
      </c>
      <c r="AK2906" s="218"/>
      <c r="AL2906" s="229">
        <f t="shared" si="1132"/>
        <v>0</v>
      </c>
      <c r="AM2906" s="204"/>
      <c r="AN2906" s="230">
        <v>0.1</v>
      </c>
      <c r="AO2906" s="231" t="s">
        <v>41</v>
      </c>
      <c r="AP2906" s="232">
        <v>1</v>
      </c>
      <c r="AQ2906" s="233" t="s">
        <v>41</v>
      </c>
      <c r="AR2906" s="234">
        <f t="shared" si="1135"/>
        <v>0</v>
      </c>
      <c r="AS2906" s="235"/>
      <c r="AT2906" s="236"/>
      <c r="AU2906" s="237"/>
      <c r="AV2906" s="238">
        <v>2</v>
      </c>
      <c r="AW2906" s="239">
        <f>'[1]Nastavení cen'!$H$17</f>
        <v>390</v>
      </c>
      <c r="AX2906" s="240"/>
    </row>
    <row r="2907" spans="1:50" ht="17.25" hidden="1" customHeight="1" x14ac:dyDescent="0.3">
      <c r="A2907" s="213"/>
      <c r="B2907" s="214"/>
      <c r="C2907" s="215"/>
      <c r="D2907" s="186"/>
      <c r="E2907" s="184"/>
      <c r="F2907" s="185"/>
      <c r="G2907" s="186"/>
      <c r="H2907" s="186"/>
      <c r="I2907" s="187"/>
      <c r="J2907" s="188"/>
      <c r="K2907" s="216"/>
      <c r="L2907" s="186"/>
      <c r="M2907" s="186"/>
      <c r="N2907" s="187"/>
      <c r="O2907" s="191"/>
      <c r="P2907" s="526" t="s">
        <v>3064</v>
      </c>
      <c r="Q2907" s="218"/>
      <c r="R2907" s="219">
        <f t="shared" si="1126"/>
        <v>0</v>
      </c>
      <c r="S2907" s="219">
        <f t="shared" si="1127"/>
        <v>7</v>
      </c>
      <c r="T2907" s="195"/>
      <c r="U2907" s="196">
        <v>4</v>
      </c>
      <c r="V2907" s="89">
        <f t="shared" si="1122"/>
        <v>0</v>
      </c>
      <c r="W2907" s="220" t="s">
        <v>3082</v>
      </c>
      <c r="X2907" s="221" t="s">
        <v>1053</v>
      </c>
      <c r="Y2907" s="222" t="s">
        <v>43</v>
      </c>
      <c r="Z2907" s="199"/>
      <c r="AA2907" s="218"/>
      <c r="AB2907" s="223">
        <v>0</v>
      </c>
      <c r="AC2907" s="224" t="s">
        <v>48</v>
      </c>
      <c r="AD2907" s="225">
        <f t="shared" si="1128"/>
        <v>13</v>
      </c>
      <c r="AE2907" s="226">
        <f>CEILING(AD2907+AD2907*'[1]Nastavení cen'!$J$17,1)</f>
        <v>19</v>
      </c>
      <c r="AF2907" s="226">
        <f t="shared" si="1129"/>
        <v>0</v>
      </c>
      <c r="AG2907" s="241"/>
      <c r="AH2907" s="242"/>
      <c r="AI2907" s="242"/>
      <c r="AJ2907" s="228">
        <f t="shared" si="1131"/>
        <v>19</v>
      </c>
      <c r="AK2907" s="218"/>
      <c r="AL2907" s="229">
        <f t="shared" si="1132"/>
        <v>0</v>
      </c>
      <c r="AM2907" s="204"/>
      <c r="AN2907" s="230">
        <v>0.1</v>
      </c>
      <c r="AO2907" s="231" t="s">
        <v>41</v>
      </c>
      <c r="AP2907" s="232">
        <v>1</v>
      </c>
      <c r="AQ2907" s="233" t="s">
        <v>41</v>
      </c>
      <c r="AR2907" s="234">
        <f t="shared" si="1135"/>
        <v>0</v>
      </c>
      <c r="AS2907" s="235"/>
      <c r="AT2907" s="236"/>
      <c r="AU2907" s="237"/>
      <c r="AV2907" s="238">
        <v>2</v>
      </c>
      <c r="AW2907" s="239">
        <f>'[1]Nastavení cen'!$H$17</f>
        <v>390</v>
      </c>
      <c r="AX2907" s="240"/>
    </row>
    <row r="2908" spans="1:50" ht="17.25" hidden="1" customHeight="1" x14ac:dyDescent="0.3">
      <c r="A2908" s="213"/>
      <c r="B2908" s="214"/>
      <c r="C2908" s="215"/>
      <c r="D2908" s="186"/>
      <c r="E2908" s="184"/>
      <c r="F2908" s="185"/>
      <c r="G2908" s="186"/>
      <c r="H2908" s="186"/>
      <c r="I2908" s="187"/>
      <c r="J2908" s="188"/>
      <c r="K2908" s="216"/>
      <c r="L2908" s="186"/>
      <c r="M2908" s="186"/>
      <c r="N2908" s="187"/>
      <c r="O2908" s="191"/>
      <c r="P2908" s="526" t="s">
        <v>3064</v>
      </c>
      <c r="Q2908" s="218"/>
      <c r="R2908" s="219">
        <f t="shared" si="1126"/>
        <v>0</v>
      </c>
      <c r="S2908" s="219">
        <f t="shared" si="1127"/>
        <v>7</v>
      </c>
      <c r="T2908" s="195"/>
      <c r="U2908" s="196">
        <v>4</v>
      </c>
      <c r="V2908" s="89">
        <f t="shared" si="1122"/>
        <v>0</v>
      </c>
      <c r="W2908" s="220" t="s">
        <v>3082</v>
      </c>
      <c r="X2908" s="221" t="s">
        <v>3083</v>
      </c>
      <c r="Y2908" s="222" t="s">
        <v>43</v>
      </c>
      <c r="Z2908" s="199"/>
      <c r="AA2908" s="218"/>
      <c r="AB2908" s="223">
        <v>0</v>
      </c>
      <c r="AC2908" s="224" t="s">
        <v>48</v>
      </c>
      <c r="AD2908" s="225">
        <f t="shared" si="1128"/>
        <v>7</v>
      </c>
      <c r="AE2908" s="226">
        <f>CEILING(AD2908+AD2908*'[1]Nastavení cen'!$J$17,1)</f>
        <v>11</v>
      </c>
      <c r="AF2908" s="226">
        <f t="shared" si="1129"/>
        <v>0</v>
      </c>
      <c r="AG2908" s="241"/>
      <c r="AH2908" s="242"/>
      <c r="AI2908" s="242"/>
      <c r="AJ2908" s="228">
        <f t="shared" si="1131"/>
        <v>11</v>
      </c>
      <c r="AK2908" s="218"/>
      <c r="AL2908" s="229">
        <f t="shared" si="1132"/>
        <v>0</v>
      </c>
      <c r="AM2908" s="204"/>
      <c r="AN2908" s="230" t="s">
        <v>41</v>
      </c>
      <c r="AO2908" s="231" t="s">
        <v>41</v>
      </c>
      <c r="AP2908" s="245" t="s">
        <v>41</v>
      </c>
      <c r="AQ2908" s="233" t="s">
        <v>41</v>
      </c>
      <c r="AR2908" s="234" t="s">
        <v>41</v>
      </c>
      <c r="AS2908" s="235"/>
      <c r="AT2908" s="236"/>
      <c r="AU2908" s="237"/>
      <c r="AV2908" s="238" t="s">
        <v>1572</v>
      </c>
      <c r="AW2908" s="239">
        <f>'[1]Nastavení cen'!$H$17</f>
        <v>390</v>
      </c>
      <c r="AX2908" s="240"/>
    </row>
    <row r="2909" spans="1:50" ht="17.25" hidden="1" customHeight="1" x14ac:dyDescent="0.3">
      <c r="A2909" s="213"/>
      <c r="B2909" s="214"/>
      <c r="C2909" s="215"/>
      <c r="D2909" s="186"/>
      <c r="E2909" s="184"/>
      <c r="F2909" s="185"/>
      <c r="G2909" s="186"/>
      <c r="H2909" s="186"/>
      <c r="I2909" s="187"/>
      <c r="J2909" s="188"/>
      <c r="K2909" s="216"/>
      <c r="L2909" s="186"/>
      <c r="M2909" s="186"/>
      <c r="N2909" s="187"/>
      <c r="O2909" s="191"/>
      <c r="P2909" s="526" t="s">
        <v>3064</v>
      </c>
      <c r="Q2909" s="218"/>
      <c r="R2909" s="219">
        <f t="shared" si="1126"/>
        <v>0</v>
      </c>
      <c r="S2909" s="219">
        <f t="shared" si="1127"/>
        <v>7</v>
      </c>
      <c r="T2909" s="195"/>
      <c r="U2909" s="196">
        <v>4</v>
      </c>
      <c r="V2909" s="89">
        <f t="shared" si="1122"/>
        <v>0</v>
      </c>
      <c r="W2909" s="220" t="s">
        <v>3082</v>
      </c>
      <c r="X2909" s="221" t="s">
        <v>3084</v>
      </c>
      <c r="Y2909" s="222" t="s">
        <v>43</v>
      </c>
      <c r="Z2909" s="199"/>
      <c r="AA2909" s="218"/>
      <c r="AB2909" s="223">
        <v>0</v>
      </c>
      <c r="AC2909" s="224" t="s">
        <v>48</v>
      </c>
      <c r="AD2909" s="225">
        <f t="shared" si="1128"/>
        <v>26</v>
      </c>
      <c r="AE2909" s="226">
        <f>CEILING(AD2909+AD2909*'[1]Nastavení cen'!$J$17,1)</f>
        <v>38</v>
      </c>
      <c r="AF2909" s="226">
        <f t="shared" si="1129"/>
        <v>0</v>
      </c>
      <c r="AG2909" s="241"/>
      <c r="AH2909" s="242"/>
      <c r="AI2909" s="242"/>
      <c r="AJ2909" s="228">
        <f t="shared" si="1131"/>
        <v>38</v>
      </c>
      <c r="AK2909" s="218"/>
      <c r="AL2909" s="229">
        <f t="shared" si="1132"/>
        <v>0</v>
      </c>
      <c r="AM2909" s="204"/>
      <c r="AN2909" s="230" t="s">
        <v>41</v>
      </c>
      <c r="AO2909" s="231" t="s">
        <v>41</v>
      </c>
      <c r="AP2909" s="245" t="s">
        <v>41</v>
      </c>
      <c r="AQ2909" s="233" t="s">
        <v>41</v>
      </c>
      <c r="AR2909" s="234" t="s">
        <v>41</v>
      </c>
      <c r="AS2909" s="235"/>
      <c r="AT2909" s="236"/>
      <c r="AU2909" s="237"/>
      <c r="AV2909" s="238">
        <v>4</v>
      </c>
      <c r="AW2909" s="239">
        <f>'[1]Nastavení cen'!$H$17</f>
        <v>390</v>
      </c>
      <c r="AX2909" s="240"/>
    </row>
    <row r="2910" spans="1:50" ht="25.05" customHeight="1" x14ac:dyDescent="0.3">
      <c r="A2910" s="213"/>
      <c r="B2910" s="214"/>
      <c r="C2910" s="215"/>
      <c r="D2910" s="186"/>
      <c r="E2910" s="184"/>
      <c r="F2910" s="185"/>
      <c r="G2910" s="186"/>
      <c r="H2910" s="186"/>
      <c r="I2910" s="187"/>
      <c r="J2910" s="188"/>
      <c r="K2910" s="216"/>
      <c r="L2910" s="186"/>
      <c r="M2910" s="186"/>
      <c r="N2910" s="187"/>
      <c r="O2910" s="191"/>
      <c r="P2910" s="526" t="s">
        <v>3064</v>
      </c>
      <c r="Q2910" s="218"/>
      <c r="R2910" s="219">
        <f t="shared" si="1126"/>
        <v>0</v>
      </c>
      <c r="S2910" s="219">
        <f t="shared" si="1127"/>
        <v>7</v>
      </c>
      <c r="T2910" s="195">
        <v>93</v>
      </c>
      <c r="U2910" s="196">
        <v>1</v>
      </c>
      <c r="V2910" s="89">
        <f t="shared" si="1122"/>
        <v>0</v>
      </c>
      <c r="W2910" s="220" t="s">
        <v>1008</v>
      </c>
      <c r="X2910" s="221" t="s">
        <v>3085</v>
      </c>
      <c r="Y2910" s="222" t="s">
        <v>1008</v>
      </c>
      <c r="Z2910" s="199"/>
      <c r="AA2910" s="218"/>
      <c r="AB2910" s="223">
        <v>135</v>
      </c>
      <c r="AC2910" s="224" t="s">
        <v>48</v>
      </c>
      <c r="AD2910" s="225">
        <f t="shared" si="1128"/>
        <v>20</v>
      </c>
      <c r="AE2910" s="226"/>
      <c r="AF2910" s="226">
        <f t="shared" si="1129"/>
        <v>0</v>
      </c>
      <c r="AG2910" s="241">
        <f>CEILING(AX2910+(AX2910*'[1]Nastavení cen'!$G$17),1)</f>
        <v>6</v>
      </c>
      <c r="AH2910" s="242"/>
      <c r="AI2910" s="242">
        <f t="shared" ref="AI2910:AI2923" si="1136">(AB2910*AH2910)</f>
        <v>0</v>
      </c>
      <c r="AJ2910" s="228">
        <f t="shared" si="1131"/>
        <v>0</v>
      </c>
      <c r="AK2910" s="218"/>
      <c r="AL2910" s="229">
        <f t="shared" si="1132"/>
        <v>0</v>
      </c>
      <c r="AM2910" s="204"/>
      <c r="AN2910" s="230">
        <v>0.01</v>
      </c>
      <c r="AO2910" s="231">
        <f t="shared" ref="AO2910:AO2923" si="1137">AB2910*AN2910</f>
        <v>1.35</v>
      </c>
      <c r="AP2910" s="232">
        <v>0.05</v>
      </c>
      <c r="AQ2910" s="233" t="s">
        <v>41</v>
      </c>
      <c r="AR2910" s="234">
        <f t="shared" ref="AR2910:AR2923" si="1138">AO2910*AP2910</f>
        <v>6.7500000000000004E-2</v>
      </c>
      <c r="AS2910" s="235"/>
      <c r="AT2910" s="236"/>
      <c r="AU2910" s="237"/>
      <c r="AV2910" s="238">
        <v>3</v>
      </c>
      <c r="AW2910" s="239">
        <f>'[1]Nastavení cen'!$H$17</f>
        <v>390</v>
      </c>
      <c r="AX2910" s="240">
        <v>6</v>
      </c>
    </row>
    <row r="2911" spans="1:50" ht="25.05" customHeight="1" x14ac:dyDescent="0.3">
      <c r="A2911" s="213"/>
      <c r="B2911" s="214"/>
      <c r="C2911" s="215"/>
      <c r="D2911" s="186"/>
      <c r="E2911" s="184"/>
      <c r="F2911" s="185"/>
      <c r="G2911" s="186"/>
      <c r="H2911" s="186"/>
      <c r="I2911" s="187"/>
      <c r="J2911" s="188"/>
      <c r="K2911" s="216"/>
      <c r="L2911" s="186"/>
      <c r="M2911" s="186"/>
      <c r="N2911" s="187"/>
      <c r="O2911" s="191"/>
      <c r="P2911" s="526" t="s">
        <v>3064</v>
      </c>
      <c r="Q2911" s="218"/>
      <c r="R2911" s="219">
        <f t="shared" si="1126"/>
        <v>0</v>
      </c>
      <c r="S2911" s="219">
        <f t="shared" si="1127"/>
        <v>7</v>
      </c>
      <c r="T2911" s="195">
        <v>94</v>
      </c>
      <c r="U2911" s="196">
        <v>1</v>
      </c>
      <c r="V2911" s="89">
        <f t="shared" si="1122"/>
        <v>0</v>
      </c>
      <c r="W2911" s="220" t="s">
        <v>1008</v>
      </c>
      <c r="X2911" s="221" t="s">
        <v>3086</v>
      </c>
      <c r="Y2911" s="222" t="s">
        <v>1008</v>
      </c>
      <c r="Z2911" s="199"/>
      <c r="AA2911" s="218"/>
      <c r="AB2911" s="223">
        <v>52</v>
      </c>
      <c r="AC2911" s="224" t="s">
        <v>48</v>
      </c>
      <c r="AD2911" s="225">
        <f t="shared" si="1128"/>
        <v>26</v>
      </c>
      <c r="AE2911" s="226"/>
      <c r="AF2911" s="226">
        <f t="shared" si="1129"/>
        <v>0</v>
      </c>
      <c r="AG2911" s="241">
        <f>CEILING(AX2911+(AX2911*'[1]Nastavení cen'!$G$17),1)</f>
        <v>6</v>
      </c>
      <c r="AH2911" s="242"/>
      <c r="AI2911" s="242">
        <f t="shared" si="1136"/>
        <v>0</v>
      </c>
      <c r="AJ2911" s="228">
        <f t="shared" si="1131"/>
        <v>0</v>
      </c>
      <c r="AK2911" s="218"/>
      <c r="AL2911" s="229">
        <f t="shared" si="1132"/>
        <v>0</v>
      </c>
      <c r="AM2911" s="204"/>
      <c r="AN2911" s="230">
        <v>0.01</v>
      </c>
      <c r="AO2911" s="231">
        <f t="shared" si="1137"/>
        <v>0.52</v>
      </c>
      <c r="AP2911" s="232">
        <v>0.05</v>
      </c>
      <c r="AQ2911" s="233" t="s">
        <v>41</v>
      </c>
      <c r="AR2911" s="234">
        <f t="shared" si="1138"/>
        <v>2.6000000000000002E-2</v>
      </c>
      <c r="AS2911" s="235"/>
      <c r="AT2911" s="236"/>
      <c r="AU2911" s="237"/>
      <c r="AV2911" s="238">
        <v>4</v>
      </c>
      <c r="AW2911" s="239">
        <f>'[1]Nastavení cen'!$H$17</f>
        <v>390</v>
      </c>
      <c r="AX2911" s="240">
        <v>6</v>
      </c>
    </row>
    <row r="2912" spans="1:50" ht="17.25" hidden="1" customHeight="1" x14ac:dyDescent="0.3">
      <c r="A2912" s="213"/>
      <c r="B2912" s="214"/>
      <c r="C2912" s="215"/>
      <c r="D2912" s="186"/>
      <c r="E2912" s="184"/>
      <c r="F2912" s="185"/>
      <c r="G2912" s="186"/>
      <c r="H2912" s="186"/>
      <c r="I2912" s="187"/>
      <c r="J2912" s="188"/>
      <c r="K2912" s="216"/>
      <c r="L2912" s="186"/>
      <c r="M2912" s="186"/>
      <c r="N2912" s="187"/>
      <c r="O2912" s="191"/>
      <c r="P2912" s="526" t="s">
        <v>3064</v>
      </c>
      <c r="Q2912" s="218"/>
      <c r="R2912" s="219">
        <f t="shared" si="1126"/>
        <v>0</v>
      </c>
      <c r="S2912" s="219">
        <f t="shared" si="1127"/>
        <v>7</v>
      </c>
      <c r="T2912" s="195"/>
      <c r="U2912" s="196">
        <v>3</v>
      </c>
      <c r="V2912" s="89">
        <f t="shared" si="1122"/>
        <v>0</v>
      </c>
      <c r="W2912" s="220" t="s">
        <v>1008</v>
      </c>
      <c r="X2912" s="221" t="s">
        <v>3087</v>
      </c>
      <c r="Y2912" s="222" t="s">
        <v>1008</v>
      </c>
      <c r="Z2912" s="199"/>
      <c r="AA2912" s="218"/>
      <c r="AB2912" s="223">
        <v>0</v>
      </c>
      <c r="AC2912" s="224" t="s">
        <v>48</v>
      </c>
      <c r="AD2912" s="225">
        <f t="shared" si="1128"/>
        <v>26</v>
      </c>
      <c r="AE2912" s="226">
        <f>CEILING(AD2912+AD2912*'[1]Nastavení cen'!$J$17,1)</f>
        <v>38</v>
      </c>
      <c r="AF2912" s="226">
        <f t="shared" si="1129"/>
        <v>0</v>
      </c>
      <c r="AG2912" s="241">
        <f>CEILING(AX2912+(AX2912*'[1]Nastavení cen'!$G$17),1)</f>
        <v>6</v>
      </c>
      <c r="AH2912" s="242">
        <f>CEILING(AG2912*'[1]Nastavení cen'!$K$17,1)+AG2912</f>
        <v>8</v>
      </c>
      <c r="AI2912" s="242">
        <f t="shared" si="1136"/>
        <v>0</v>
      </c>
      <c r="AJ2912" s="228">
        <f t="shared" si="1131"/>
        <v>46</v>
      </c>
      <c r="AK2912" s="218"/>
      <c r="AL2912" s="229">
        <f t="shared" si="1132"/>
        <v>0</v>
      </c>
      <c r="AM2912" s="204"/>
      <c r="AN2912" s="230">
        <v>0.01</v>
      </c>
      <c r="AO2912" s="231">
        <f t="shared" si="1137"/>
        <v>0</v>
      </c>
      <c r="AP2912" s="232">
        <v>0.05</v>
      </c>
      <c r="AQ2912" s="233" t="s">
        <v>41</v>
      </c>
      <c r="AR2912" s="234">
        <f t="shared" si="1138"/>
        <v>0</v>
      </c>
      <c r="AS2912" s="235"/>
      <c r="AT2912" s="236"/>
      <c r="AU2912" s="237"/>
      <c r="AV2912" s="238">
        <v>4</v>
      </c>
      <c r="AW2912" s="239">
        <f>'[1]Nastavení cen'!$H$17</f>
        <v>390</v>
      </c>
      <c r="AX2912" s="240">
        <v>6</v>
      </c>
    </row>
    <row r="2913" spans="1:50" ht="17.25" hidden="1" customHeight="1" x14ac:dyDescent="0.3">
      <c r="A2913" s="213"/>
      <c r="B2913" s="214"/>
      <c r="C2913" s="215"/>
      <c r="D2913" s="186"/>
      <c r="E2913" s="184"/>
      <c r="F2913" s="185"/>
      <c r="G2913" s="186"/>
      <c r="H2913" s="186"/>
      <c r="I2913" s="187"/>
      <c r="J2913" s="188"/>
      <c r="K2913" s="216"/>
      <c r="L2913" s="186"/>
      <c r="M2913" s="186"/>
      <c r="N2913" s="187"/>
      <c r="O2913" s="191"/>
      <c r="P2913" s="526" t="s">
        <v>3064</v>
      </c>
      <c r="Q2913" s="218"/>
      <c r="R2913" s="219">
        <f t="shared" si="1126"/>
        <v>0</v>
      </c>
      <c r="S2913" s="219">
        <f t="shared" si="1127"/>
        <v>7</v>
      </c>
      <c r="T2913" s="195"/>
      <c r="U2913" s="196">
        <v>3</v>
      </c>
      <c r="V2913" s="89">
        <f t="shared" si="1122"/>
        <v>0</v>
      </c>
      <c r="W2913" s="220" t="s">
        <v>1008</v>
      </c>
      <c r="X2913" s="221" t="s">
        <v>3088</v>
      </c>
      <c r="Y2913" s="222" t="s">
        <v>1008</v>
      </c>
      <c r="Z2913" s="199"/>
      <c r="AA2913" s="218"/>
      <c r="AB2913" s="223">
        <v>0</v>
      </c>
      <c r="AC2913" s="224" t="s">
        <v>48</v>
      </c>
      <c r="AD2913" s="225">
        <f t="shared" si="1128"/>
        <v>33</v>
      </c>
      <c r="AE2913" s="226">
        <f>CEILING(AD2913+AD2913*'[1]Nastavení cen'!$J$17,1)</f>
        <v>49</v>
      </c>
      <c r="AF2913" s="226">
        <f t="shared" si="1129"/>
        <v>0</v>
      </c>
      <c r="AG2913" s="241">
        <f>CEILING(AX2913+(AX2913*'[1]Nastavení cen'!$G$17),1)</f>
        <v>6</v>
      </c>
      <c r="AH2913" s="242">
        <f>CEILING(AG2913*'[1]Nastavení cen'!$K$17,1)+AG2913</f>
        <v>8</v>
      </c>
      <c r="AI2913" s="242">
        <f t="shared" si="1136"/>
        <v>0</v>
      </c>
      <c r="AJ2913" s="228">
        <f t="shared" si="1131"/>
        <v>57</v>
      </c>
      <c r="AK2913" s="218"/>
      <c r="AL2913" s="229">
        <f t="shared" si="1132"/>
        <v>0</v>
      </c>
      <c r="AM2913" s="204"/>
      <c r="AN2913" s="230">
        <v>0.01</v>
      </c>
      <c r="AO2913" s="231">
        <f t="shared" si="1137"/>
        <v>0</v>
      </c>
      <c r="AP2913" s="232">
        <v>0.05</v>
      </c>
      <c r="AQ2913" s="233" t="s">
        <v>41</v>
      </c>
      <c r="AR2913" s="234">
        <f t="shared" si="1138"/>
        <v>0</v>
      </c>
      <c r="AS2913" s="235"/>
      <c r="AT2913" s="236"/>
      <c r="AU2913" s="237"/>
      <c r="AV2913" s="238">
        <v>5</v>
      </c>
      <c r="AW2913" s="239">
        <f>'[1]Nastavení cen'!$H$17</f>
        <v>390</v>
      </c>
      <c r="AX2913" s="240">
        <v>6</v>
      </c>
    </row>
    <row r="2914" spans="1:50" ht="17.25" hidden="1" customHeight="1" x14ac:dyDescent="0.3">
      <c r="A2914" s="213"/>
      <c r="B2914" s="214"/>
      <c r="C2914" s="215"/>
      <c r="D2914" s="186"/>
      <c r="E2914" s="184"/>
      <c r="F2914" s="185"/>
      <c r="G2914" s="186"/>
      <c r="H2914" s="186"/>
      <c r="I2914" s="187"/>
      <c r="J2914" s="188"/>
      <c r="K2914" s="216"/>
      <c r="L2914" s="186"/>
      <c r="M2914" s="186"/>
      <c r="N2914" s="187"/>
      <c r="O2914" s="191"/>
      <c r="P2914" s="526" t="s">
        <v>3064</v>
      </c>
      <c r="Q2914" s="218"/>
      <c r="R2914" s="219">
        <f t="shared" si="1126"/>
        <v>0</v>
      </c>
      <c r="S2914" s="219">
        <f t="shared" si="1127"/>
        <v>7</v>
      </c>
      <c r="T2914" s="195"/>
      <c r="U2914" s="196">
        <v>1</v>
      </c>
      <c r="V2914" s="89">
        <f t="shared" si="1122"/>
        <v>0</v>
      </c>
      <c r="W2914" s="220" t="s">
        <v>1008</v>
      </c>
      <c r="X2914" s="221" t="s">
        <v>3085</v>
      </c>
      <c r="Y2914" s="222" t="s">
        <v>1009</v>
      </c>
      <c r="Z2914" s="199"/>
      <c r="AA2914" s="218"/>
      <c r="AB2914" s="223">
        <v>0</v>
      </c>
      <c r="AC2914" s="224" t="s">
        <v>48</v>
      </c>
      <c r="AD2914" s="225">
        <f t="shared" si="1128"/>
        <v>20</v>
      </c>
      <c r="AE2914" s="226">
        <f>CEILING(AD2914+AD2914*'[1]Nastavení cen'!$J$17,1)</f>
        <v>30</v>
      </c>
      <c r="AF2914" s="226">
        <f t="shared" si="1129"/>
        <v>0</v>
      </c>
      <c r="AG2914" s="241">
        <f>CEILING(AX2914+(AX2914*'[1]Nastavení cen'!$G$17),1)</f>
        <v>6</v>
      </c>
      <c r="AH2914" s="242">
        <f>CEILING(AG2914*'[1]Nastavení cen'!$K$17,1)+AG2914</f>
        <v>8</v>
      </c>
      <c r="AI2914" s="242">
        <f t="shared" si="1136"/>
        <v>0</v>
      </c>
      <c r="AJ2914" s="228">
        <f t="shared" si="1131"/>
        <v>38</v>
      </c>
      <c r="AK2914" s="218"/>
      <c r="AL2914" s="229">
        <f t="shared" si="1132"/>
        <v>0</v>
      </c>
      <c r="AM2914" s="204"/>
      <c r="AN2914" s="230">
        <v>0.01</v>
      </c>
      <c r="AO2914" s="231">
        <f t="shared" si="1137"/>
        <v>0</v>
      </c>
      <c r="AP2914" s="232">
        <v>0.05</v>
      </c>
      <c r="AQ2914" s="233" t="s">
        <v>41</v>
      </c>
      <c r="AR2914" s="234">
        <f t="shared" si="1138"/>
        <v>0</v>
      </c>
      <c r="AS2914" s="235"/>
      <c r="AT2914" s="236"/>
      <c r="AU2914" s="237"/>
      <c r="AV2914" s="238">
        <v>3</v>
      </c>
      <c r="AW2914" s="239">
        <f>'[1]Nastavení cen'!$H$17</f>
        <v>390</v>
      </c>
      <c r="AX2914" s="240">
        <v>6</v>
      </c>
    </row>
    <row r="2915" spans="1:50" ht="17.25" hidden="1" customHeight="1" x14ac:dyDescent="0.3">
      <c r="A2915" s="213"/>
      <c r="B2915" s="214"/>
      <c r="C2915" s="215"/>
      <c r="D2915" s="186"/>
      <c r="E2915" s="184"/>
      <c r="F2915" s="185"/>
      <c r="G2915" s="186"/>
      <c r="H2915" s="186"/>
      <c r="I2915" s="187"/>
      <c r="J2915" s="188"/>
      <c r="K2915" s="216"/>
      <c r="L2915" s="186"/>
      <c r="M2915" s="186"/>
      <c r="N2915" s="187"/>
      <c r="O2915" s="191"/>
      <c r="P2915" s="526" t="s">
        <v>3064</v>
      </c>
      <c r="Q2915" s="218"/>
      <c r="R2915" s="219">
        <f t="shared" si="1126"/>
        <v>0</v>
      </c>
      <c r="S2915" s="219">
        <f t="shared" si="1127"/>
        <v>7</v>
      </c>
      <c r="T2915" s="195"/>
      <c r="U2915" s="196">
        <v>1</v>
      </c>
      <c r="V2915" s="89">
        <f t="shared" si="1122"/>
        <v>0</v>
      </c>
      <c r="W2915" s="220" t="s">
        <v>1008</v>
      </c>
      <c r="X2915" s="221" t="s">
        <v>3086</v>
      </c>
      <c r="Y2915" s="222" t="s">
        <v>1009</v>
      </c>
      <c r="Z2915" s="199"/>
      <c r="AA2915" s="218"/>
      <c r="AB2915" s="223">
        <v>0</v>
      </c>
      <c r="AC2915" s="224" t="s">
        <v>48</v>
      </c>
      <c r="AD2915" s="225">
        <f t="shared" si="1128"/>
        <v>26</v>
      </c>
      <c r="AE2915" s="226">
        <f>CEILING(AD2915+AD2915*'[1]Nastavení cen'!$J$17,1)</f>
        <v>38</v>
      </c>
      <c r="AF2915" s="226">
        <f t="shared" si="1129"/>
        <v>0</v>
      </c>
      <c r="AG2915" s="241">
        <f>CEILING(AX2915+(AX2915*'[1]Nastavení cen'!$G$17),1)</f>
        <v>6</v>
      </c>
      <c r="AH2915" s="242">
        <f>CEILING(AG2915*'[1]Nastavení cen'!$K$17,1)+AG2915</f>
        <v>8</v>
      </c>
      <c r="AI2915" s="242">
        <f t="shared" si="1136"/>
        <v>0</v>
      </c>
      <c r="AJ2915" s="228">
        <f t="shared" si="1131"/>
        <v>46</v>
      </c>
      <c r="AK2915" s="218"/>
      <c r="AL2915" s="229">
        <f t="shared" si="1132"/>
        <v>0</v>
      </c>
      <c r="AM2915" s="204"/>
      <c r="AN2915" s="230">
        <v>0.01</v>
      </c>
      <c r="AO2915" s="231">
        <f t="shared" si="1137"/>
        <v>0</v>
      </c>
      <c r="AP2915" s="232">
        <v>0.05</v>
      </c>
      <c r="AQ2915" s="233" t="s">
        <v>41</v>
      </c>
      <c r="AR2915" s="234">
        <f t="shared" si="1138"/>
        <v>0</v>
      </c>
      <c r="AS2915" s="235"/>
      <c r="AT2915" s="236"/>
      <c r="AU2915" s="237"/>
      <c r="AV2915" s="238">
        <v>4</v>
      </c>
      <c r="AW2915" s="239">
        <f>'[1]Nastavení cen'!$H$17</f>
        <v>390</v>
      </c>
      <c r="AX2915" s="240">
        <v>6</v>
      </c>
    </row>
    <row r="2916" spans="1:50" ht="17.25" hidden="1" customHeight="1" x14ac:dyDescent="0.3">
      <c r="A2916" s="213"/>
      <c r="B2916" s="214"/>
      <c r="C2916" s="215"/>
      <c r="D2916" s="186"/>
      <c r="E2916" s="184"/>
      <c r="F2916" s="185"/>
      <c r="G2916" s="186"/>
      <c r="H2916" s="186"/>
      <c r="I2916" s="187"/>
      <c r="J2916" s="188"/>
      <c r="K2916" s="216"/>
      <c r="L2916" s="186"/>
      <c r="M2916" s="186"/>
      <c r="N2916" s="187"/>
      <c r="O2916" s="191"/>
      <c r="P2916" s="526" t="s">
        <v>3064</v>
      </c>
      <c r="Q2916" s="218"/>
      <c r="R2916" s="219">
        <f t="shared" si="1126"/>
        <v>0</v>
      </c>
      <c r="S2916" s="219">
        <f t="shared" si="1127"/>
        <v>7</v>
      </c>
      <c r="T2916" s="195"/>
      <c r="U2916" s="196">
        <v>3</v>
      </c>
      <c r="V2916" s="89">
        <f t="shared" si="1122"/>
        <v>0</v>
      </c>
      <c r="W2916" s="220" t="s">
        <v>1008</v>
      </c>
      <c r="X2916" s="221" t="s">
        <v>3087</v>
      </c>
      <c r="Y2916" s="222" t="s">
        <v>1009</v>
      </c>
      <c r="Z2916" s="199"/>
      <c r="AA2916" s="218"/>
      <c r="AB2916" s="223">
        <v>0</v>
      </c>
      <c r="AC2916" s="224" t="s">
        <v>48</v>
      </c>
      <c r="AD2916" s="225">
        <f t="shared" si="1128"/>
        <v>26</v>
      </c>
      <c r="AE2916" s="226">
        <f>CEILING(AD2916+AD2916*'[1]Nastavení cen'!$J$17,1)</f>
        <v>38</v>
      </c>
      <c r="AF2916" s="226">
        <f t="shared" si="1129"/>
        <v>0</v>
      </c>
      <c r="AG2916" s="241">
        <f>CEILING(AX2916+(AX2916*'[1]Nastavení cen'!$G$17),1)</f>
        <v>6</v>
      </c>
      <c r="AH2916" s="242">
        <f>CEILING(AG2916*'[1]Nastavení cen'!$K$17,1)+AG2916</f>
        <v>8</v>
      </c>
      <c r="AI2916" s="242">
        <f t="shared" si="1136"/>
        <v>0</v>
      </c>
      <c r="AJ2916" s="228">
        <f t="shared" si="1131"/>
        <v>46</v>
      </c>
      <c r="AK2916" s="218"/>
      <c r="AL2916" s="229">
        <f t="shared" si="1132"/>
        <v>0</v>
      </c>
      <c r="AM2916" s="204"/>
      <c r="AN2916" s="230">
        <v>0.01</v>
      </c>
      <c r="AO2916" s="231">
        <f t="shared" si="1137"/>
        <v>0</v>
      </c>
      <c r="AP2916" s="232">
        <v>0.05</v>
      </c>
      <c r="AQ2916" s="233" t="s">
        <v>41</v>
      </c>
      <c r="AR2916" s="234">
        <f t="shared" si="1138"/>
        <v>0</v>
      </c>
      <c r="AS2916" s="235"/>
      <c r="AT2916" s="236"/>
      <c r="AU2916" s="237"/>
      <c r="AV2916" s="238">
        <v>4</v>
      </c>
      <c r="AW2916" s="239">
        <f>'[1]Nastavení cen'!$H$17</f>
        <v>390</v>
      </c>
      <c r="AX2916" s="240">
        <v>6</v>
      </c>
    </row>
    <row r="2917" spans="1:50" ht="17.25" hidden="1" customHeight="1" x14ac:dyDescent="0.3">
      <c r="A2917" s="213"/>
      <c r="B2917" s="214"/>
      <c r="C2917" s="215"/>
      <c r="D2917" s="186"/>
      <c r="E2917" s="184"/>
      <c r="F2917" s="185"/>
      <c r="G2917" s="186"/>
      <c r="H2917" s="186"/>
      <c r="I2917" s="187"/>
      <c r="J2917" s="188"/>
      <c r="K2917" s="216"/>
      <c r="L2917" s="186"/>
      <c r="M2917" s="186"/>
      <c r="N2917" s="187"/>
      <c r="O2917" s="191"/>
      <c r="P2917" s="526" t="s">
        <v>3064</v>
      </c>
      <c r="Q2917" s="218"/>
      <c r="R2917" s="219">
        <f t="shared" si="1126"/>
        <v>0</v>
      </c>
      <c r="S2917" s="219">
        <f t="shared" si="1127"/>
        <v>7</v>
      </c>
      <c r="T2917" s="195"/>
      <c r="U2917" s="196">
        <v>3</v>
      </c>
      <c r="V2917" s="89">
        <f t="shared" si="1122"/>
        <v>0</v>
      </c>
      <c r="W2917" s="220" t="s">
        <v>1008</v>
      </c>
      <c r="X2917" s="221" t="s">
        <v>3088</v>
      </c>
      <c r="Y2917" s="222" t="s">
        <v>1009</v>
      </c>
      <c r="Z2917" s="199"/>
      <c r="AA2917" s="218"/>
      <c r="AB2917" s="223">
        <v>0</v>
      </c>
      <c r="AC2917" s="224" t="s">
        <v>48</v>
      </c>
      <c r="AD2917" s="225">
        <f t="shared" si="1128"/>
        <v>33</v>
      </c>
      <c r="AE2917" s="226">
        <f>CEILING(AD2917+AD2917*'[1]Nastavení cen'!$J$17,1)</f>
        <v>49</v>
      </c>
      <c r="AF2917" s="226">
        <f t="shared" si="1129"/>
        <v>0</v>
      </c>
      <c r="AG2917" s="241">
        <f>CEILING(AX2917+(AX2917*'[1]Nastavení cen'!$G$17),1)</f>
        <v>6</v>
      </c>
      <c r="AH2917" s="242">
        <f>CEILING(AG2917*'[1]Nastavení cen'!$K$17,1)+AG2917</f>
        <v>8</v>
      </c>
      <c r="AI2917" s="242">
        <f t="shared" si="1136"/>
        <v>0</v>
      </c>
      <c r="AJ2917" s="228">
        <f t="shared" si="1131"/>
        <v>57</v>
      </c>
      <c r="AK2917" s="218"/>
      <c r="AL2917" s="229">
        <f t="shared" si="1132"/>
        <v>0</v>
      </c>
      <c r="AM2917" s="204"/>
      <c r="AN2917" s="230">
        <v>0.01</v>
      </c>
      <c r="AO2917" s="231">
        <f t="shared" si="1137"/>
        <v>0</v>
      </c>
      <c r="AP2917" s="232">
        <v>0.05</v>
      </c>
      <c r="AQ2917" s="233" t="s">
        <v>41</v>
      </c>
      <c r="AR2917" s="234">
        <f t="shared" si="1138"/>
        <v>0</v>
      </c>
      <c r="AS2917" s="235"/>
      <c r="AT2917" s="236"/>
      <c r="AU2917" s="237"/>
      <c r="AV2917" s="238">
        <v>5</v>
      </c>
      <c r="AW2917" s="239">
        <f>'[1]Nastavení cen'!$H$17</f>
        <v>390</v>
      </c>
      <c r="AX2917" s="240">
        <v>6</v>
      </c>
    </row>
    <row r="2918" spans="1:50" ht="17.25" hidden="1" customHeight="1" x14ac:dyDescent="0.3">
      <c r="A2918" s="213"/>
      <c r="B2918" s="214"/>
      <c r="C2918" s="215"/>
      <c r="D2918" s="186"/>
      <c r="E2918" s="184"/>
      <c r="F2918" s="185"/>
      <c r="G2918" s="186"/>
      <c r="H2918" s="186"/>
      <c r="I2918" s="187"/>
      <c r="J2918" s="188"/>
      <c r="K2918" s="216"/>
      <c r="L2918" s="186"/>
      <c r="M2918" s="186"/>
      <c r="N2918" s="187"/>
      <c r="O2918" s="191"/>
      <c r="P2918" s="526" t="s">
        <v>3064</v>
      </c>
      <c r="Q2918" s="218"/>
      <c r="R2918" s="219">
        <f t="shared" si="1126"/>
        <v>0</v>
      </c>
      <c r="S2918" s="219">
        <f t="shared" si="1127"/>
        <v>7</v>
      </c>
      <c r="T2918" s="195"/>
      <c r="U2918" s="196">
        <v>2</v>
      </c>
      <c r="V2918" s="89">
        <f t="shared" si="1122"/>
        <v>0</v>
      </c>
      <c r="W2918" s="220" t="s">
        <v>130</v>
      </c>
      <c r="X2918" s="221" t="s">
        <v>3089</v>
      </c>
      <c r="Y2918" s="222" t="s">
        <v>3090</v>
      </c>
      <c r="Z2918" s="199"/>
      <c r="AA2918" s="218"/>
      <c r="AB2918" s="223">
        <v>0</v>
      </c>
      <c r="AC2918" s="224" t="s">
        <v>48</v>
      </c>
      <c r="AD2918" s="225">
        <f t="shared" si="1128"/>
        <v>20</v>
      </c>
      <c r="AE2918" s="226">
        <f>CEILING(AD2918+AD2918*'[1]Nastavení cen'!$J$17,1)</f>
        <v>30</v>
      </c>
      <c r="AF2918" s="226">
        <f t="shared" si="1129"/>
        <v>0</v>
      </c>
      <c r="AG2918" s="241">
        <f>CEILING(AX2918+(AX2918*'[1]Nastavení cen'!$G$17),1)</f>
        <v>7</v>
      </c>
      <c r="AH2918" s="242">
        <f>CEILING(AG2918*'[1]Nastavení cen'!$K$17,1)+AG2918</f>
        <v>10</v>
      </c>
      <c r="AI2918" s="242">
        <f t="shared" si="1136"/>
        <v>0</v>
      </c>
      <c r="AJ2918" s="228">
        <f t="shared" si="1131"/>
        <v>40</v>
      </c>
      <c r="AK2918" s="218"/>
      <c r="AL2918" s="229">
        <f t="shared" si="1132"/>
        <v>0</v>
      </c>
      <c r="AM2918" s="204"/>
      <c r="AN2918" s="230">
        <v>0.1</v>
      </c>
      <c r="AO2918" s="231">
        <f t="shared" si="1137"/>
        <v>0</v>
      </c>
      <c r="AP2918" s="232">
        <v>0.05</v>
      </c>
      <c r="AQ2918" s="233" t="s">
        <v>41</v>
      </c>
      <c r="AR2918" s="234">
        <f t="shared" si="1138"/>
        <v>0</v>
      </c>
      <c r="AS2918" s="235"/>
      <c r="AT2918" s="236"/>
      <c r="AU2918" s="237"/>
      <c r="AV2918" s="238">
        <v>3</v>
      </c>
      <c r="AW2918" s="239">
        <f>'[1]Nastavení cen'!$H$17</f>
        <v>390</v>
      </c>
      <c r="AX2918" s="240">
        <v>7</v>
      </c>
    </row>
    <row r="2919" spans="1:50" ht="17.25" hidden="1" customHeight="1" x14ac:dyDescent="0.3">
      <c r="A2919" s="213"/>
      <c r="B2919" s="214"/>
      <c r="C2919" s="215"/>
      <c r="D2919" s="186"/>
      <c r="E2919" s="184"/>
      <c r="F2919" s="185"/>
      <c r="G2919" s="186"/>
      <c r="H2919" s="186"/>
      <c r="I2919" s="187"/>
      <c r="J2919" s="188"/>
      <c r="K2919" s="216"/>
      <c r="L2919" s="186"/>
      <c r="M2919" s="186"/>
      <c r="N2919" s="187"/>
      <c r="O2919" s="191"/>
      <c r="P2919" s="526" t="s">
        <v>3064</v>
      </c>
      <c r="Q2919" s="218"/>
      <c r="R2919" s="219">
        <f t="shared" si="1126"/>
        <v>0</v>
      </c>
      <c r="S2919" s="219">
        <f t="shared" si="1127"/>
        <v>7</v>
      </c>
      <c r="T2919" s="195"/>
      <c r="U2919" s="196">
        <v>1</v>
      </c>
      <c r="V2919" s="89">
        <f t="shared" si="1122"/>
        <v>0</v>
      </c>
      <c r="W2919" s="220" t="s">
        <v>130</v>
      </c>
      <c r="X2919" s="221" t="s">
        <v>3091</v>
      </c>
      <c r="Y2919" s="222" t="s">
        <v>3090</v>
      </c>
      <c r="Z2919" s="199"/>
      <c r="AA2919" s="218"/>
      <c r="AB2919" s="223">
        <v>0</v>
      </c>
      <c r="AC2919" s="224" t="s">
        <v>48</v>
      </c>
      <c r="AD2919" s="225">
        <f t="shared" si="1128"/>
        <v>33</v>
      </c>
      <c r="AE2919" s="226">
        <f>CEILING(AD2919+AD2919*'[1]Nastavení cen'!$J$17,1)</f>
        <v>49</v>
      </c>
      <c r="AF2919" s="226">
        <f t="shared" si="1129"/>
        <v>0</v>
      </c>
      <c r="AG2919" s="241">
        <f>CEILING(AX2919+(AX2919*'[1]Nastavení cen'!$G$17),1)</f>
        <v>15</v>
      </c>
      <c r="AH2919" s="242">
        <f>CEILING(AG2919*'[1]Nastavení cen'!$K$17,1)+AG2919</f>
        <v>20</v>
      </c>
      <c r="AI2919" s="242">
        <f t="shared" si="1136"/>
        <v>0</v>
      </c>
      <c r="AJ2919" s="228">
        <f t="shared" si="1131"/>
        <v>69</v>
      </c>
      <c r="AK2919" s="218"/>
      <c r="AL2919" s="229">
        <f t="shared" si="1132"/>
        <v>0</v>
      </c>
      <c r="AM2919" s="204"/>
      <c r="AN2919" s="230">
        <v>0.3</v>
      </c>
      <c r="AO2919" s="231">
        <f t="shared" si="1137"/>
        <v>0</v>
      </c>
      <c r="AP2919" s="232">
        <v>0.05</v>
      </c>
      <c r="AQ2919" s="233" t="s">
        <v>41</v>
      </c>
      <c r="AR2919" s="234">
        <f t="shared" si="1138"/>
        <v>0</v>
      </c>
      <c r="AS2919" s="235"/>
      <c r="AT2919" s="236"/>
      <c r="AU2919" s="237"/>
      <c r="AV2919" s="238">
        <v>5</v>
      </c>
      <c r="AW2919" s="239">
        <f>'[1]Nastavení cen'!$H$17</f>
        <v>390</v>
      </c>
      <c r="AX2919" s="240">
        <v>15</v>
      </c>
    </row>
    <row r="2920" spans="1:50" ht="25.05" customHeight="1" x14ac:dyDescent="0.3">
      <c r="A2920" s="213"/>
      <c r="B2920" s="214"/>
      <c r="C2920" s="215"/>
      <c r="D2920" s="186"/>
      <c r="E2920" s="184"/>
      <c r="F2920" s="185"/>
      <c r="G2920" s="186"/>
      <c r="H2920" s="186"/>
      <c r="I2920" s="187"/>
      <c r="J2920" s="188"/>
      <c r="K2920" s="216"/>
      <c r="L2920" s="186"/>
      <c r="M2920" s="186"/>
      <c r="N2920" s="187"/>
      <c r="O2920" s="191"/>
      <c r="P2920" s="526" t="s">
        <v>3064</v>
      </c>
      <c r="Q2920" s="218"/>
      <c r="R2920" s="219">
        <f t="shared" si="1126"/>
        <v>0</v>
      </c>
      <c r="S2920" s="219">
        <f t="shared" si="1127"/>
        <v>7</v>
      </c>
      <c r="T2920" s="195">
        <v>95</v>
      </c>
      <c r="U2920" s="196">
        <v>1</v>
      </c>
      <c r="V2920" s="89">
        <f t="shared" si="1122"/>
        <v>0</v>
      </c>
      <c r="W2920" s="220" t="s">
        <v>130</v>
      </c>
      <c r="X2920" s="221" t="s">
        <v>3092</v>
      </c>
      <c r="Y2920" s="222" t="s">
        <v>3090</v>
      </c>
      <c r="Z2920" s="199"/>
      <c r="AA2920" s="218"/>
      <c r="AB2920" s="223">
        <v>135</v>
      </c>
      <c r="AC2920" s="224" t="s">
        <v>48</v>
      </c>
      <c r="AD2920" s="225">
        <f t="shared" si="1128"/>
        <v>46</v>
      </c>
      <c r="AE2920" s="226"/>
      <c r="AF2920" s="226">
        <f t="shared" si="1129"/>
        <v>0</v>
      </c>
      <c r="AG2920" s="241">
        <f>CEILING(AX2920+(AX2920*'[1]Nastavení cen'!$G$17),1)</f>
        <v>21</v>
      </c>
      <c r="AH2920" s="242"/>
      <c r="AI2920" s="242">
        <f t="shared" si="1136"/>
        <v>0</v>
      </c>
      <c r="AJ2920" s="228">
        <f t="shared" si="1131"/>
        <v>0</v>
      </c>
      <c r="AK2920" s="218"/>
      <c r="AL2920" s="229">
        <f t="shared" si="1132"/>
        <v>0</v>
      </c>
      <c r="AM2920" s="204"/>
      <c r="AN2920" s="230">
        <v>0.02</v>
      </c>
      <c r="AO2920" s="231">
        <f t="shared" si="1137"/>
        <v>2.7</v>
      </c>
      <c r="AP2920" s="232">
        <v>0.05</v>
      </c>
      <c r="AQ2920" s="233" t="s">
        <v>41</v>
      </c>
      <c r="AR2920" s="234">
        <f t="shared" si="1138"/>
        <v>0.13500000000000001</v>
      </c>
      <c r="AS2920" s="235"/>
      <c r="AT2920" s="236"/>
      <c r="AU2920" s="237"/>
      <c r="AV2920" s="238">
        <v>7</v>
      </c>
      <c r="AW2920" s="239">
        <f>'[1]Nastavení cen'!$H$17</f>
        <v>390</v>
      </c>
      <c r="AX2920" s="240">
        <v>21</v>
      </c>
    </row>
    <row r="2921" spans="1:50" ht="17.25" hidden="1" customHeight="1" x14ac:dyDescent="0.3">
      <c r="A2921" s="213"/>
      <c r="B2921" s="214"/>
      <c r="C2921" s="215"/>
      <c r="D2921" s="186"/>
      <c r="E2921" s="184"/>
      <c r="F2921" s="185"/>
      <c r="G2921" s="186"/>
      <c r="H2921" s="186"/>
      <c r="I2921" s="187"/>
      <c r="J2921" s="188"/>
      <c r="K2921" s="216"/>
      <c r="L2921" s="186"/>
      <c r="M2921" s="186"/>
      <c r="N2921" s="187"/>
      <c r="O2921" s="191"/>
      <c r="P2921" s="526" t="s">
        <v>3064</v>
      </c>
      <c r="Q2921" s="218"/>
      <c r="R2921" s="219">
        <f t="shared" si="1126"/>
        <v>0</v>
      </c>
      <c r="S2921" s="219">
        <f t="shared" si="1127"/>
        <v>7</v>
      </c>
      <c r="T2921" s="195"/>
      <c r="U2921" s="196">
        <v>2</v>
      </c>
      <c r="V2921" s="89">
        <f t="shared" si="1122"/>
        <v>0</v>
      </c>
      <c r="W2921" s="220" t="s">
        <v>130</v>
      </c>
      <c r="X2921" s="221" t="s">
        <v>3093</v>
      </c>
      <c r="Y2921" s="222" t="s">
        <v>3090</v>
      </c>
      <c r="Z2921" s="199"/>
      <c r="AA2921" s="218"/>
      <c r="AB2921" s="223">
        <v>0</v>
      </c>
      <c r="AC2921" s="224" t="s">
        <v>48</v>
      </c>
      <c r="AD2921" s="225">
        <f t="shared" si="1128"/>
        <v>20</v>
      </c>
      <c r="AE2921" s="226">
        <f>CEILING(AD2921+AD2921*'[1]Nastavení cen'!$J$17,1)</f>
        <v>30</v>
      </c>
      <c r="AF2921" s="226">
        <f t="shared" si="1129"/>
        <v>0</v>
      </c>
      <c r="AG2921" s="241">
        <f>CEILING(AX2921+(AX2921*'[1]Nastavení cen'!$G$17),1)</f>
        <v>7</v>
      </c>
      <c r="AH2921" s="242">
        <f>CEILING(AG2921*'[1]Nastavení cen'!$K$17,1)+AG2921</f>
        <v>10</v>
      </c>
      <c r="AI2921" s="242">
        <f t="shared" si="1136"/>
        <v>0</v>
      </c>
      <c r="AJ2921" s="228">
        <f t="shared" si="1131"/>
        <v>40</v>
      </c>
      <c r="AK2921" s="218"/>
      <c r="AL2921" s="229">
        <f t="shared" si="1132"/>
        <v>0</v>
      </c>
      <c r="AM2921" s="204"/>
      <c r="AN2921" s="230">
        <v>0.1</v>
      </c>
      <c r="AO2921" s="231">
        <f t="shared" si="1137"/>
        <v>0</v>
      </c>
      <c r="AP2921" s="232">
        <v>0.05</v>
      </c>
      <c r="AQ2921" s="233" t="s">
        <v>41</v>
      </c>
      <c r="AR2921" s="234">
        <f t="shared" si="1138"/>
        <v>0</v>
      </c>
      <c r="AS2921" s="235"/>
      <c r="AT2921" s="236"/>
      <c r="AU2921" s="237"/>
      <c r="AV2921" s="238">
        <v>3</v>
      </c>
      <c r="AW2921" s="239">
        <f>'[1]Nastavení cen'!$H$17</f>
        <v>390</v>
      </c>
      <c r="AX2921" s="240">
        <v>7</v>
      </c>
    </row>
    <row r="2922" spans="1:50" ht="25.05" customHeight="1" x14ac:dyDescent="0.3">
      <c r="A2922" s="213"/>
      <c r="B2922" s="214"/>
      <c r="C2922" s="215"/>
      <c r="D2922" s="186"/>
      <c r="E2922" s="184"/>
      <c r="F2922" s="185"/>
      <c r="G2922" s="186"/>
      <c r="H2922" s="186"/>
      <c r="I2922" s="187"/>
      <c r="J2922" s="188"/>
      <c r="K2922" s="216"/>
      <c r="L2922" s="186"/>
      <c r="M2922" s="186"/>
      <c r="N2922" s="187"/>
      <c r="O2922" s="191"/>
      <c r="P2922" s="526" t="s">
        <v>3064</v>
      </c>
      <c r="Q2922" s="218"/>
      <c r="R2922" s="219">
        <f t="shared" si="1126"/>
        <v>0</v>
      </c>
      <c r="S2922" s="219">
        <f t="shared" si="1127"/>
        <v>7</v>
      </c>
      <c r="T2922" s="195">
        <v>96</v>
      </c>
      <c r="U2922" s="196">
        <v>1</v>
      </c>
      <c r="V2922" s="89">
        <f t="shared" si="1122"/>
        <v>0</v>
      </c>
      <c r="W2922" s="220" t="s">
        <v>130</v>
      </c>
      <c r="X2922" s="221" t="s">
        <v>3094</v>
      </c>
      <c r="Y2922" s="222" t="s">
        <v>3090</v>
      </c>
      <c r="Z2922" s="199"/>
      <c r="AA2922" s="218"/>
      <c r="AB2922" s="223">
        <v>52</v>
      </c>
      <c r="AC2922" s="224" t="s">
        <v>48</v>
      </c>
      <c r="AD2922" s="225">
        <f t="shared" si="1128"/>
        <v>39</v>
      </c>
      <c r="AE2922" s="226"/>
      <c r="AF2922" s="226">
        <f t="shared" si="1129"/>
        <v>0</v>
      </c>
      <c r="AG2922" s="241">
        <f>CEILING(AX2922+(AX2922*'[1]Nastavení cen'!$G$17),1)</f>
        <v>15</v>
      </c>
      <c r="AH2922" s="242"/>
      <c r="AI2922" s="242">
        <f t="shared" si="1136"/>
        <v>0</v>
      </c>
      <c r="AJ2922" s="228">
        <f t="shared" si="1131"/>
        <v>0</v>
      </c>
      <c r="AK2922" s="218"/>
      <c r="AL2922" s="229">
        <f t="shared" si="1132"/>
        <v>0</v>
      </c>
      <c r="AM2922" s="204"/>
      <c r="AN2922" s="230">
        <v>0.3</v>
      </c>
      <c r="AO2922" s="231">
        <f t="shared" si="1137"/>
        <v>15.6</v>
      </c>
      <c r="AP2922" s="232">
        <v>0.05</v>
      </c>
      <c r="AQ2922" s="233" t="s">
        <v>41</v>
      </c>
      <c r="AR2922" s="234">
        <f t="shared" si="1138"/>
        <v>0.78</v>
      </c>
      <c r="AS2922" s="235"/>
      <c r="AT2922" s="236"/>
      <c r="AU2922" s="237"/>
      <c r="AV2922" s="238">
        <v>6</v>
      </c>
      <c r="AW2922" s="239">
        <f>'[1]Nastavení cen'!$H$17</f>
        <v>390</v>
      </c>
      <c r="AX2922" s="240">
        <v>15</v>
      </c>
    </row>
    <row r="2923" spans="1:50" ht="25.05" customHeight="1" x14ac:dyDescent="0.3">
      <c r="A2923" s="213"/>
      <c r="B2923" s="214"/>
      <c r="C2923" s="215"/>
      <c r="D2923" s="186"/>
      <c r="E2923" s="184"/>
      <c r="F2923" s="185"/>
      <c r="G2923" s="186"/>
      <c r="H2923" s="186"/>
      <c r="I2923" s="187"/>
      <c r="J2923" s="188"/>
      <c r="K2923" s="216"/>
      <c r="L2923" s="186"/>
      <c r="M2923" s="186"/>
      <c r="N2923" s="187"/>
      <c r="O2923" s="191"/>
      <c r="P2923" s="526" t="s">
        <v>3064</v>
      </c>
      <c r="Q2923" s="218"/>
      <c r="R2923" s="219">
        <f t="shared" si="1126"/>
        <v>0</v>
      </c>
      <c r="S2923" s="219">
        <f t="shared" si="1127"/>
        <v>7</v>
      </c>
      <c r="T2923" s="195">
        <v>97</v>
      </c>
      <c r="U2923" s="196">
        <v>1</v>
      </c>
      <c r="V2923" s="89">
        <f t="shared" si="1122"/>
        <v>0</v>
      </c>
      <c r="W2923" s="220" t="s">
        <v>130</v>
      </c>
      <c r="X2923" s="221" t="s">
        <v>3095</v>
      </c>
      <c r="Y2923" s="222" t="s">
        <v>3090</v>
      </c>
      <c r="Z2923" s="199"/>
      <c r="AA2923" s="218"/>
      <c r="AB2923" s="223">
        <v>6</v>
      </c>
      <c r="AC2923" s="224" t="s">
        <v>48</v>
      </c>
      <c r="AD2923" s="225">
        <f t="shared" si="1128"/>
        <v>59</v>
      </c>
      <c r="AE2923" s="226"/>
      <c r="AF2923" s="226">
        <f t="shared" si="1129"/>
        <v>0</v>
      </c>
      <c r="AG2923" s="241">
        <f>CEILING(AX2923+(AX2923*'[1]Nastavení cen'!$G$17),1)</f>
        <v>21</v>
      </c>
      <c r="AH2923" s="242"/>
      <c r="AI2923" s="242">
        <f t="shared" si="1136"/>
        <v>0</v>
      </c>
      <c r="AJ2923" s="228">
        <f t="shared" si="1131"/>
        <v>0</v>
      </c>
      <c r="AK2923" s="218"/>
      <c r="AL2923" s="229">
        <f t="shared" si="1132"/>
        <v>0</v>
      </c>
      <c r="AM2923" s="204"/>
      <c r="AN2923" s="230">
        <v>0.3</v>
      </c>
      <c r="AO2923" s="231">
        <f t="shared" si="1137"/>
        <v>1.7999999999999998</v>
      </c>
      <c r="AP2923" s="232">
        <v>0.05</v>
      </c>
      <c r="AQ2923" s="233" t="s">
        <v>41</v>
      </c>
      <c r="AR2923" s="234">
        <f t="shared" si="1138"/>
        <v>0.09</v>
      </c>
      <c r="AS2923" s="235"/>
      <c r="AT2923" s="236"/>
      <c r="AU2923" s="237"/>
      <c r="AV2923" s="238">
        <v>9</v>
      </c>
      <c r="AW2923" s="239">
        <f>'[1]Nastavení cen'!$H$17</f>
        <v>390</v>
      </c>
      <c r="AX2923" s="240">
        <v>21</v>
      </c>
    </row>
    <row r="2924" spans="1:50" ht="17.25" hidden="1" customHeight="1" x14ac:dyDescent="0.3">
      <c r="A2924" s="213"/>
      <c r="B2924" s="214"/>
      <c r="C2924" s="215"/>
      <c r="D2924" s="186"/>
      <c r="E2924" s="184"/>
      <c r="F2924" s="185"/>
      <c r="G2924" s="186"/>
      <c r="H2924" s="186"/>
      <c r="I2924" s="187"/>
      <c r="J2924" s="188"/>
      <c r="K2924" s="216"/>
      <c r="L2924" s="186"/>
      <c r="M2924" s="186"/>
      <c r="N2924" s="187"/>
      <c r="O2924" s="191"/>
      <c r="P2924" s="526" t="s">
        <v>3064</v>
      </c>
      <c r="Q2924" s="218"/>
      <c r="R2924" s="219">
        <f t="shared" si="1126"/>
        <v>0</v>
      </c>
      <c r="S2924" s="219">
        <f t="shared" si="1127"/>
        <v>7</v>
      </c>
      <c r="T2924" s="195"/>
      <c r="U2924" s="196">
        <v>4</v>
      </c>
      <c r="V2924" s="89">
        <f t="shared" si="1122"/>
        <v>0</v>
      </c>
      <c r="W2924" s="220" t="s">
        <v>130</v>
      </c>
      <c r="X2924" s="221" t="s">
        <v>3096</v>
      </c>
      <c r="Y2924" s="222" t="s">
        <v>43</v>
      </c>
      <c r="Z2924" s="199"/>
      <c r="AA2924" s="218"/>
      <c r="AB2924" s="223">
        <v>0</v>
      </c>
      <c r="AC2924" s="224" t="s">
        <v>48</v>
      </c>
      <c r="AD2924" s="225">
        <f t="shared" si="1128"/>
        <v>20</v>
      </c>
      <c r="AE2924" s="226">
        <f>CEILING(AD2924+AD2924*'[1]Nastavení cen'!$J$17,1)</f>
        <v>30</v>
      </c>
      <c r="AF2924" s="226">
        <f t="shared" si="1129"/>
        <v>0</v>
      </c>
      <c r="AG2924" s="241"/>
      <c r="AH2924" s="242"/>
      <c r="AI2924" s="242"/>
      <c r="AJ2924" s="228">
        <f t="shared" si="1131"/>
        <v>30</v>
      </c>
      <c r="AK2924" s="218"/>
      <c r="AL2924" s="229">
        <f t="shared" si="1132"/>
        <v>0</v>
      </c>
      <c r="AM2924" s="204"/>
      <c r="AN2924" s="230" t="s">
        <v>41</v>
      </c>
      <c r="AO2924" s="231" t="s">
        <v>41</v>
      </c>
      <c r="AP2924" s="245" t="s">
        <v>41</v>
      </c>
      <c r="AQ2924" s="233" t="s">
        <v>41</v>
      </c>
      <c r="AR2924" s="234" t="s">
        <v>41</v>
      </c>
      <c r="AS2924" s="235"/>
      <c r="AT2924" s="236"/>
      <c r="AU2924" s="237"/>
      <c r="AV2924" s="238">
        <v>3</v>
      </c>
      <c r="AW2924" s="239">
        <f>'[1]Nastavení cen'!$H$17</f>
        <v>390</v>
      </c>
      <c r="AX2924" s="240"/>
    </row>
    <row r="2925" spans="1:50" ht="17.25" hidden="1" customHeight="1" x14ac:dyDescent="0.3">
      <c r="A2925" s="213"/>
      <c r="B2925" s="214"/>
      <c r="C2925" s="215"/>
      <c r="D2925" s="186"/>
      <c r="E2925" s="184"/>
      <c r="F2925" s="185"/>
      <c r="G2925" s="186"/>
      <c r="H2925" s="186"/>
      <c r="I2925" s="187"/>
      <c r="J2925" s="188"/>
      <c r="K2925" s="216"/>
      <c r="L2925" s="186"/>
      <c r="M2925" s="186"/>
      <c r="N2925" s="187"/>
      <c r="O2925" s="191"/>
      <c r="P2925" s="526" t="s">
        <v>3064</v>
      </c>
      <c r="Q2925" s="218"/>
      <c r="R2925" s="219">
        <f t="shared" si="1126"/>
        <v>0</v>
      </c>
      <c r="S2925" s="219">
        <f t="shared" si="1127"/>
        <v>7</v>
      </c>
      <c r="T2925" s="195"/>
      <c r="U2925" s="196">
        <v>2</v>
      </c>
      <c r="V2925" s="89">
        <f t="shared" si="1122"/>
        <v>0</v>
      </c>
      <c r="W2925" s="220" t="s">
        <v>130</v>
      </c>
      <c r="X2925" s="221" t="s">
        <v>3097</v>
      </c>
      <c r="Y2925" s="222" t="s">
        <v>3098</v>
      </c>
      <c r="Z2925" s="199"/>
      <c r="AA2925" s="199"/>
      <c r="AB2925" s="223">
        <v>0</v>
      </c>
      <c r="AC2925" s="224" t="s">
        <v>48</v>
      </c>
      <c r="AD2925" s="225">
        <f t="shared" si="1128"/>
        <v>46</v>
      </c>
      <c r="AE2925" s="226">
        <f>CEILING(AD2925+AD2925*'[1]Nastavení cen'!$J$17,1)</f>
        <v>68</v>
      </c>
      <c r="AF2925" s="226">
        <f t="shared" si="1129"/>
        <v>0</v>
      </c>
      <c r="AG2925" s="241">
        <f>CEILING(AX2925+(AX2925*'[1]Nastavení cen'!$G$17),1)</f>
        <v>33</v>
      </c>
      <c r="AH2925" s="242">
        <f>CEILING(AG2925*'[1]Nastavení cen'!$K$17,1)+AG2925</f>
        <v>43</v>
      </c>
      <c r="AI2925" s="242">
        <f>(AB2925*AH2925)</f>
        <v>0</v>
      </c>
      <c r="AJ2925" s="228">
        <f t="shared" si="1131"/>
        <v>111</v>
      </c>
      <c r="AK2925" s="218"/>
      <c r="AL2925" s="229">
        <f t="shared" si="1132"/>
        <v>0</v>
      </c>
      <c r="AM2925" s="204"/>
      <c r="AN2925" s="230">
        <v>0.2</v>
      </c>
      <c r="AO2925" s="231">
        <f>AB2925*AN2925</f>
        <v>0</v>
      </c>
      <c r="AP2925" s="232">
        <v>0.05</v>
      </c>
      <c r="AQ2925" s="233" t="s">
        <v>41</v>
      </c>
      <c r="AR2925" s="234">
        <f>AO2925*AP2925</f>
        <v>0</v>
      </c>
      <c r="AS2925" s="235"/>
      <c r="AT2925" s="236"/>
      <c r="AU2925" s="237"/>
      <c r="AV2925" s="238">
        <v>7</v>
      </c>
      <c r="AW2925" s="239">
        <f>'[1]Nastavení cen'!$H$17</f>
        <v>390</v>
      </c>
      <c r="AX2925" s="240">
        <v>33</v>
      </c>
    </row>
    <row r="2926" spans="1:50" ht="17.25" hidden="1" customHeight="1" x14ac:dyDescent="0.3">
      <c r="A2926" s="213"/>
      <c r="B2926" s="214"/>
      <c r="C2926" s="215"/>
      <c r="D2926" s="186"/>
      <c r="E2926" s="184"/>
      <c r="F2926" s="185"/>
      <c r="G2926" s="186"/>
      <c r="H2926" s="186"/>
      <c r="I2926" s="187"/>
      <c r="J2926" s="188"/>
      <c r="K2926" s="216"/>
      <c r="L2926" s="186"/>
      <c r="M2926" s="186"/>
      <c r="N2926" s="187"/>
      <c r="O2926" s="191"/>
      <c r="P2926" s="526" t="s">
        <v>3064</v>
      </c>
      <c r="Q2926" s="218"/>
      <c r="R2926" s="219">
        <f t="shared" si="1126"/>
        <v>0</v>
      </c>
      <c r="S2926" s="219">
        <f t="shared" si="1127"/>
        <v>7</v>
      </c>
      <c r="T2926" s="195"/>
      <c r="U2926" s="196">
        <v>4</v>
      </c>
      <c r="V2926" s="89">
        <f t="shared" si="1122"/>
        <v>0</v>
      </c>
      <c r="W2926" s="220" t="s">
        <v>130</v>
      </c>
      <c r="X2926" s="221" t="s">
        <v>3099</v>
      </c>
      <c r="Y2926" s="222" t="s">
        <v>43</v>
      </c>
      <c r="Z2926" s="199"/>
      <c r="AA2926" s="218"/>
      <c r="AB2926" s="223">
        <v>0</v>
      </c>
      <c r="AC2926" s="224" t="s">
        <v>48</v>
      </c>
      <c r="AD2926" s="225">
        <f t="shared" si="1128"/>
        <v>26</v>
      </c>
      <c r="AE2926" s="226">
        <f>CEILING(AD2926+AD2926*'[1]Nastavení cen'!$J$17,1)</f>
        <v>38</v>
      </c>
      <c r="AF2926" s="226">
        <f t="shared" si="1129"/>
        <v>0</v>
      </c>
      <c r="AG2926" s="241"/>
      <c r="AH2926" s="242"/>
      <c r="AI2926" s="242"/>
      <c r="AJ2926" s="228">
        <f t="shared" si="1131"/>
        <v>38</v>
      </c>
      <c r="AK2926" s="218"/>
      <c r="AL2926" s="229">
        <f t="shared" si="1132"/>
        <v>0</v>
      </c>
      <c r="AM2926" s="204"/>
      <c r="AN2926" s="230" t="s">
        <v>41</v>
      </c>
      <c r="AO2926" s="231" t="s">
        <v>41</v>
      </c>
      <c r="AP2926" s="245" t="s">
        <v>41</v>
      </c>
      <c r="AQ2926" s="233" t="s">
        <v>41</v>
      </c>
      <c r="AR2926" s="234" t="s">
        <v>41</v>
      </c>
      <c r="AS2926" s="235"/>
      <c r="AT2926" s="236"/>
      <c r="AU2926" s="237"/>
      <c r="AV2926" s="238">
        <v>4</v>
      </c>
      <c r="AW2926" s="239">
        <f>'[1]Nastavení cen'!$H$17</f>
        <v>390</v>
      </c>
      <c r="AX2926" s="240"/>
    </row>
    <row r="2927" spans="1:50" ht="17.25" hidden="1" customHeight="1" x14ac:dyDescent="0.3">
      <c r="A2927" s="213"/>
      <c r="B2927" s="214"/>
      <c r="C2927" s="215"/>
      <c r="D2927" s="186"/>
      <c r="E2927" s="184"/>
      <c r="F2927" s="185"/>
      <c r="G2927" s="186"/>
      <c r="H2927" s="186"/>
      <c r="I2927" s="187"/>
      <c r="J2927" s="188"/>
      <c r="K2927" s="216"/>
      <c r="L2927" s="186"/>
      <c r="M2927" s="186"/>
      <c r="N2927" s="187"/>
      <c r="O2927" s="191"/>
      <c r="P2927" s="526" t="s">
        <v>3064</v>
      </c>
      <c r="Q2927" s="218"/>
      <c r="R2927" s="219">
        <f t="shared" si="1126"/>
        <v>0</v>
      </c>
      <c r="S2927" s="219">
        <f t="shared" si="1127"/>
        <v>7</v>
      </c>
      <c r="T2927" s="195"/>
      <c r="U2927" s="196">
        <v>2</v>
      </c>
      <c r="V2927" s="89">
        <f t="shared" si="1122"/>
        <v>0</v>
      </c>
      <c r="W2927" s="220" t="s">
        <v>130</v>
      </c>
      <c r="X2927" s="221" t="s">
        <v>3099</v>
      </c>
      <c r="Y2927" s="222" t="s">
        <v>3098</v>
      </c>
      <c r="Z2927" s="199"/>
      <c r="AA2927" s="199"/>
      <c r="AB2927" s="223">
        <v>0</v>
      </c>
      <c r="AC2927" s="224" t="s">
        <v>48</v>
      </c>
      <c r="AD2927" s="225">
        <f t="shared" si="1128"/>
        <v>26</v>
      </c>
      <c r="AE2927" s="226">
        <f>CEILING(AD2927+AD2927*'[1]Nastavení cen'!$J$17,1)</f>
        <v>38</v>
      </c>
      <c r="AF2927" s="226">
        <f t="shared" si="1129"/>
        <v>0</v>
      </c>
      <c r="AG2927" s="241">
        <f>CEILING(AX2927+(AX2927*'[1]Nastavení cen'!$G$17),1)</f>
        <v>33</v>
      </c>
      <c r="AH2927" s="242">
        <f>CEILING(AG2927*'[1]Nastavení cen'!$K$17,1)+AG2927</f>
        <v>43</v>
      </c>
      <c r="AI2927" s="242">
        <f>(AB2927*AH2927)</f>
        <v>0</v>
      </c>
      <c r="AJ2927" s="228">
        <f t="shared" si="1131"/>
        <v>81</v>
      </c>
      <c r="AK2927" s="218"/>
      <c r="AL2927" s="229">
        <f t="shared" si="1132"/>
        <v>0</v>
      </c>
      <c r="AM2927" s="204"/>
      <c r="AN2927" s="230">
        <v>0.1</v>
      </c>
      <c r="AO2927" s="231">
        <f>AB2927*AN2927</f>
        <v>0</v>
      </c>
      <c r="AP2927" s="232">
        <v>0.05</v>
      </c>
      <c r="AQ2927" s="233" t="s">
        <v>41</v>
      </c>
      <c r="AR2927" s="234">
        <f>AO2927*AP2927</f>
        <v>0</v>
      </c>
      <c r="AS2927" s="235"/>
      <c r="AT2927" s="236"/>
      <c r="AU2927" s="237"/>
      <c r="AV2927" s="238">
        <v>4</v>
      </c>
      <c r="AW2927" s="239">
        <f>'[1]Nastavení cen'!$H$17</f>
        <v>390</v>
      </c>
      <c r="AX2927" s="240">
        <v>33</v>
      </c>
    </row>
    <row r="2928" spans="1:50" ht="17.25" hidden="1" customHeight="1" x14ac:dyDescent="0.3">
      <c r="A2928" s="213"/>
      <c r="B2928" s="214"/>
      <c r="C2928" s="215"/>
      <c r="D2928" s="186"/>
      <c r="E2928" s="184"/>
      <c r="F2928" s="185"/>
      <c r="G2928" s="186"/>
      <c r="H2928" s="186"/>
      <c r="I2928" s="187"/>
      <c r="J2928" s="188"/>
      <c r="K2928" s="216"/>
      <c r="L2928" s="186"/>
      <c r="M2928" s="186"/>
      <c r="N2928" s="187"/>
      <c r="O2928" s="191"/>
      <c r="P2928" s="526" t="s">
        <v>3064</v>
      </c>
      <c r="Q2928" s="218"/>
      <c r="R2928" s="219">
        <f t="shared" si="1126"/>
        <v>0</v>
      </c>
      <c r="S2928" s="219">
        <f t="shared" si="1127"/>
        <v>7</v>
      </c>
      <c r="T2928" s="195"/>
      <c r="U2928" s="196">
        <v>4</v>
      </c>
      <c r="V2928" s="89">
        <f t="shared" si="1122"/>
        <v>0</v>
      </c>
      <c r="W2928" s="220" t="s">
        <v>130</v>
      </c>
      <c r="X2928" s="221" t="s">
        <v>3100</v>
      </c>
      <c r="Y2928" s="222" t="s">
        <v>43</v>
      </c>
      <c r="Z2928" s="199"/>
      <c r="AA2928" s="218"/>
      <c r="AB2928" s="223">
        <v>0</v>
      </c>
      <c r="AC2928" s="224" t="s">
        <v>48</v>
      </c>
      <c r="AD2928" s="225">
        <f t="shared" si="1128"/>
        <v>20</v>
      </c>
      <c r="AE2928" s="226">
        <f>CEILING(AD2928+AD2928*'[1]Nastavení cen'!$J$17,1)</f>
        <v>30</v>
      </c>
      <c r="AF2928" s="226">
        <f t="shared" si="1129"/>
        <v>0</v>
      </c>
      <c r="AG2928" s="241"/>
      <c r="AH2928" s="242"/>
      <c r="AI2928" s="242"/>
      <c r="AJ2928" s="228">
        <f t="shared" si="1131"/>
        <v>30</v>
      </c>
      <c r="AK2928" s="218"/>
      <c r="AL2928" s="229">
        <f t="shared" si="1132"/>
        <v>0</v>
      </c>
      <c r="AM2928" s="204"/>
      <c r="AN2928" s="230" t="s">
        <v>41</v>
      </c>
      <c r="AO2928" s="231" t="s">
        <v>41</v>
      </c>
      <c r="AP2928" s="245" t="s">
        <v>41</v>
      </c>
      <c r="AQ2928" s="233" t="s">
        <v>41</v>
      </c>
      <c r="AR2928" s="234" t="s">
        <v>41</v>
      </c>
      <c r="AS2928" s="235"/>
      <c r="AT2928" s="236"/>
      <c r="AU2928" s="237"/>
      <c r="AV2928" s="238">
        <v>3</v>
      </c>
      <c r="AW2928" s="239">
        <f>'[1]Nastavení cen'!$H$17</f>
        <v>390</v>
      </c>
      <c r="AX2928" s="240"/>
    </row>
    <row r="2929" spans="1:50" ht="17.25" hidden="1" customHeight="1" x14ac:dyDescent="0.3">
      <c r="A2929" s="213"/>
      <c r="B2929" s="214"/>
      <c r="C2929" s="215"/>
      <c r="D2929" s="186"/>
      <c r="E2929" s="184"/>
      <c r="F2929" s="185"/>
      <c r="G2929" s="186"/>
      <c r="H2929" s="186"/>
      <c r="I2929" s="187"/>
      <c r="J2929" s="188"/>
      <c r="K2929" s="216"/>
      <c r="L2929" s="186"/>
      <c r="M2929" s="186"/>
      <c r="N2929" s="187"/>
      <c r="O2929" s="191"/>
      <c r="P2929" s="526" t="s">
        <v>3064</v>
      </c>
      <c r="Q2929" s="218"/>
      <c r="R2929" s="219">
        <f t="shared" si="1126"/>
        <v>0</v>
      </c>
      <c r="S2929" s="219">
        <f t="shared" si="1127"/>
        <v>7</v>
      </c>
      <c r="T2929" s="195"/>
      <c r="U2929" s="196">
        <v>4</v>
      </c>
      <c r="V2929" s="89">
        <f t="shared" si="1122"/>
        <v>0</v>
      </c>
      <c r="W2929" s="220" t="s">
        <v>130</v>
      </c>
      <c r="X2929" s="221" t="s">
        <v>3101</v>
      </c>
      <c r="Y2929" s="222" t="s">
        <v>43</v>
      </c>
      <c r="Z2929" s="199"/>
      <c r="AA2929" s="218"/>
      <c r="AB2929" s="223">
        <v>0</v>
      </c>
      <c r="AC2929" s="224" t="s">
        <v>48</v>
      </c>
      <c r="AD2929" s="225">
        <f t="shared" si="1128"/>
        <v>46</v>
      </c>
      <c r="AE2929" s="226">
        <f>CEILING(AD2929+AD2929*'[1]Nastavení cen'!$J$17,1)</f>
        <v>68</v>
      </c>
      <c r="AF2929" s="226">
        <f t="shared" si="1129"/>
        <v>0</v>
      </c>
      <c r="AG2929" s="241"/>
      <c r="AH2929" s="242"/>
      <c r="AI2929" s="242"/>
      <c r="AJ2929" s="228">
        <f t="shared" si="1131"/>
        <v>68</v>
      </c>
      <c r="AK2929" s="218"/>
      <c r="AL2929" s="229">
        <f t="shared" si="1132"/>
        <v>0</v>
      </c>
      <c r="AM2929" s="204"/>
      <c r="AN2929" s="230" t="s">
        <v>41</v>
      </c>
      <c r="AO2929" s="231" t="s">
        <v>41</v>
      </c>
      <c r="AP2929" s="245" t="s">
        <v>41</v>
      </c>
      <c r="AQ2929" s="233" t="s">
        <v>41</v>
      </c>
      <c r="AR2929" s="234" t="s">
        <v>41</v>
      </c>
      <c r="AS2929" s="235"/>
      <c r="AT2929" s="236"/>
      <c r="AU2929" s="237"/>
      <c r="AV2929" s="238">
        <v>7</v>
      </c>
      <c r="AW2929" s="239">
        <f>'[1]Nastavení cen'!$H$17</f>
        <v>390</v>
      </c>
      <c r="AX2929" s="240"/>
    </row>
    <row r="2930" spans="1:50" ht="17.25" hidden="1" customHeight="1" x14ac:dyDescent="0.3">
      <c r="A2930" s="213"/>
      <c r="B2930" s="214"/>
      <c r="C2930" s="215"/>
      <c r="D2930" s="186"/>
      <c r="E2930" s="184"/>
      <c r="F2930" s="185"/>
      <c r="G2930" s="186"/>
      <c r="H2930" s="186"/>
      <c r="I2930" s="187"/>
      <c r="J2930" s="188"/>
      <c r="K2930" s="216"/>
      <c r="L2930" s="186"/>
      <c r="M2930" s="186"/>
      <c r="N2930" s="187"/>
      <c r="O2930" s="191"/>
      <c r="P2930" s="526" t="s">
        <v>3064</v>
      </c>
      <c r="Q2930" s="218"/>
      <c r="R2930" s="219">
        <f t="shared" si="1126"/>
        <v>0</v>
      </c>
      <c r="S2930" s="219">
        <f t="shared" si="1127"/>
        <v>7</v>
      </c>
      <c r="T2930" s="195"/>
      <c r="U2930" s="196">
        <v>2</v>
      </c>
      <c r="V2930" s="89">
        <f t="shared" si="1122"/>
        <v>0</v>
      </c>
      <c r="W2930" s="220" t="s">
        <v>130</v>
      </c>
      <c r="X2930" s="221" t="s">
        <v>3102</v>
      </c>
      <c r="Y2930" s="222" t="s">
        <v>3103</v>
      </c>
      <c r="Z2930" s="199"/>
      <c r="AA2930" s="218"/>
      <c r="AB2930" s="223">
        <v>0</v>
      </c>
      <c r="AC2930" s="224" t="s">
        <v>48</v>
      </c>
      <c r="AD2930" s="225">
        <f t="shared" si="1128"/>
        <v>33</v>
      </c>
      <c r="AE2930" s="226">
        <f>CEILING(AD2930+AD2930*'[1]Nastavení cen'!$J$17,1)</f>
        <v>49</v>
      </c>
      <c r="AF2930" s="226">
        <f t="shared" si="1129"/>
        <v>0</v>
      </c>
      <c r="AG2930" s="241">
        <f>CEILING(AX2930+(AX2930*'[1]Nastavení cen'!$G$17),1)</f>
        <v>30</v>
      </c>
      <c r="AH2930" s="242">
        <f>CEILING(AG2930*'[1]Nastavení cen'!$K$17,1)+AG2930</f>
        <v>39</v>
      </c>
      <c r="AI2930" s="242">
        <f t="shared" ref="AI2930:AI2931" si="1139">(AB2930*AH2930)</f>
        <v>0</v>
      </c>
      <c r="AJ2930" s="228">
        <f t="shared" si="1131"/>
        <v>88</v>
      </c>
      <c r="AK2930" s="218"/>
      <c r="AL2930" s="229">
        <f t="shared" si="1132"/>
        <v>0</v>
      </c>
      <c r="AM2930" s="204"/>
      <c r="AN2930" s="230">
        <v>0.2</v>
      </c>
      <c r="AO2930" s="231">
        <f t="shared" ref="AO2930:AO2931" si="1140">AB2930*AN2930</f>
        <v>0</v>
      </c>
      <c r="AP2930" s="232">
        <v>0.05</v>
      </c>
      <c r="AQ2930" s="233" t="s">
        <v>41</v>
      </c>
      <c r="AR2930" s="234">
        <f t="shared" ref="AR2930:AR2931" si="1141">AO2930*AP2930</f>
        <v>0</v>
      </c>
      <c r="AS2930" s="235"/>
      <c r="AT2930" s="236"/>
      <c r="AU2930" s="237"/>
      <c r="AV2930" s="238">
        <v>5</v>
      </c>
      <c r="AW2930" s="239">
        <f>'[1]Nastavení cen'!$H$17</f>
        <v>390</v>
      </c>
      <c r="AX2930" s="240">
        <v>30</v>
      </c>
    </row>
    <row r="2931" spans="1:50" ht="17.25" hidden="1" customHeight="1" x14ac:dyDescent="0.3">
      <c r="A2931" s="213"/>
      <c r="B2931" s="214"/>
      <c r="C2931" s="215"/>
      <c r="D2931" s="186"/>
      <c r="E2931" s="184"/>
      <c r="F2931" s="185"/>
      <c r="G2931" s="186"/>
      <c r="H2931" s="186"/>
      <c r="I2931" s="187"/>
      <c r="J2931" s="188"/>
      <c r="K2931" s="216"/>
      <c r="L2931" s="186"/>
      <c r="M2931" s="186"/>
      <c r="N2931" s="187"/>
      <c r="O2931" s="191"/>
      <c r="P2931" s="526" t="s">
        <v>3064</v>
      </c>
      <c r="Q2931" s="218"/>
      <c r="R2931" s="219">
        <f t="shared" si="1126"/>
        <v>0</v>
      </c>
      <c r="S2931" s="219">
        <f t="shared" si="1127"/>
        <v>7</v>
      </c>
      <c r="T2931" s="195"/>
      <c r="U2931" s="196">
        <v>2</v>
      </c>
      <c r="V2931" s="89">
        <f t="shared" si="1122"/>
        <v>0</v>
      </c>
      <c r="W2931" s="220" t="s">
        <v>130</v>
      </c>
      <c r="X2931" s="221" t="s">
        <v>3104</v>
      </c>
      <c r="Y2931" s="222" t="s">
        <v>3103</v>
      </c>
      <c r="Z2931" s="199"/>
      <c r="AA2931" s="218"/>
      <c r="AB2931" s="223">
        <v>0</v>
      </c>
      <c r="AC2931" s="224" t="s">
        <v>48</v>
      </c>
      <c r="AD2931" s="225">
        <f t="shared" si="1128"/>
        <v>52</v>
      </c>
      <c r="AE2931" s="226">
        <f>CEILING(AD2931+AD2931*'[1]Nastavení cen'!$J$17,1)</f>
        <v>76</v>
      </c>
      <c r="AF2931" s="226">
        <f t="shared" si="1129"/>
        <v>0</v>
      </c>
      <c r="AG2931" s="241">
        <f>CEILING(AX2931+(AX2931*'[1]Nastavení cen'!$G$17),1)</f>
        <v>45</v>
      </c>
      <c r="AH2931" s="242">
        <f>CEILING(AG2931*'[1]Nastavení cen'!$K$17,1)+AG2931</f>
        <v>59</v>
      </c>
      <c r="AI2931" s="242">
        <f t="shared" si="1139"/>
        <v>0</v>
      </c>
      <c r="AJ2931" s="228">
        <f t="shared" si="1131"/>
        <v>135</v>
      </c>
      <c r="AK2931" s="218"/>
      <c r="AL2931" s="229">
        <f t="shared" si="1132"/>
        <v>0</v>
      </c>
      <c r="AM2931" s="204"/>
      <c r="AN2931" s="230">
        <v>0.2</v>
      </c>
      <c r="AO2931" s="231">
        <f t="shared" si="1140"/>
        <v>0</v>
      </c>
      <c r="AP2931" s="232">
        <v>0.05</v>
      </c>
      <c r="AQ2931" s="233" t="s">
        <v>41</v>
      </c>
      <c r="AR2931" s="234">
        <f t="shared" si="1141"/>
        <v>0</v>
      </c>
      <c r="AS2931" s="235"/>
      <c r="AT2931" s="236"/>
      <c r="AU2931" s="237"/>
      <c r="AV2931" s="238">
        <v>8</v>
      </c>
      <c r="AW2931" s="239">
        <f>'[1]Nastavení cen'!$H$17</f>
        <v>390</v>
      </c>
      <c r="AX2931" s="240">
        <v>45</v>
      </c>
    </row>
    <row r="2932" spans="1:50" ht="17.25" hidden="1" customHeight="1" x14ac:dyDescent="0.3">
      <c r="A2932" s="213"/>
      <c r="B2932" s="214"/>
      <c r="C2932" s="215"/>
      <c r="D2932" s="186"/>
      <c r="E2932" s="184"/>
      <c r="F2932" s="185"/>
      <c r="G2932" s="186"/>
      <c r="H2932" s="186"/>
      <c r="I2932" s="187"/>
      <c r="J2932" s="188"/>
      <c r="K2932" s="216"/>
      <c r="L2932" s="186"/>
      <c r="M2932" s="186"/>
      <c r="N2932" s="187"/>
      <c r="O2932" s="191"/>
      <c r="P2932" s="526" t="s">
        <v>3064</v>
      </c>
      <c r="Q2932" s="218"/>
      <c r="R2932" s="219">
        <f t="shared" si="1126"/>
        <v>0</v>
      </c>
      <c r="S2932" s="219">
        <f t="shared" si="1127"/>
        <v>7</v>
      </c>
      <c r="T2932" s="195"/>
      <c r="U2932" s="196">
        <v>4</v>
      </c>
      <c r="V2932" s="89">
        <f t="shared" si="1122"/>
        <v>0</v>
      </c>
      <c r="W2932" s="220" t="s">
        <v>130</v>
      </c>
      <c r="X2932" s="221" t="s">
        <v>3105</v>
      </c>
      <c r="Y2932" s="222" t="s">
        <v>43</v>
      </c>
      <c r="Z2932" s="199"/>
      <c r="AA2932" s="218"/>
      <c r="AB2932" s="223">
        <v>0</v>
      </c>
      <c r="AC2932" s="224" t="s">
        <v>48</v>
      </c>
      <c r="AD2932" s="225">
        <f t="shared" si="1128"/>
        <v>20</v>
      </c>
      <c r="AE2932" s="226">
        <f>CEILING(AD2932+AD2932*'[1]Nastavení cen'!$J$17,1)</f>
        <v>30</v>
      </c>
      <c r="AF2932" s="226">
        <f t="shared" si="1129"/>
        <v>0</v>
      </c>
      <c r="AG2932" s="241"/>
      <c r="AH2932" s="242"/>
      <c r="AI2932" s="242"/>
      <c r="AJ2932" s="228">
        <f t="shared" si="1131"/>
        <v>30</v>
      </c>
      <c r="AK2932" s="218"/>
      <c r="AL2932" s="229">
        <f t="shared" si="1132"/>
        <v>0</v>
      </c>
      <c r="AM2932" s="204"/>
      <c r="AN2932" s="230" t="s">
        <v>41</v>
      </c>
      <c r="AO2932" s="231" t="s">
        <v>41</v>
      </c>
      <c r="AP2932" s="245" t="s">
        <v>41</v>
      </c>
      <c r="AQ2932" s="233" t="s">
        <v>41</v>
      </c>
      <c r="AR2932" s="234" t="s">
        <v>41</v>
      </c>
      <c r="AS2932" s="235"/>
      <c r="AT2932" s="236"/>
      <c r="AU2932" s="237"/>
      <c r="AV2932" s="238">
        <v>3</v>
      </c>
      <c r="AW2932" s="239">
        <f>'[1]Nastavení cen'!$H$17</f>
        <v>390</v>
      </c>
      <c r="AX2932" s="240"/>
    </row>
    <row r="2933" spans="1:50" ht="17.25" hidden="1" customHeight="1" x14ac:dyDescent="0.3">
      <c r="A2933" s="213"/>
      <c r="B2933" s="214"/>
      <c r="C2933" s="215"/>
      <c r="D2933" s="186"/>
      <c r="E2933" s="184"/>
      <c r="F2933" s="185"/>
      <c r="G2933" s="186"/>
      <c r="H2933" s="186"/>
      <c r="I2933" s="187"/>
      <c r="J2933" s="188"/>
      <c r="K2933" s="216"/>
      <c r="L2933" s="186"/>
      <c r="M2933" s="186"/>
      <c r="N2933" s="187"/>
      <c r="O2933" s="191"/>
      <c r="P2933" s="526" t="s">
        <v>3064</v>
      </c>
      <c r="Q2933" s="218"/>
      <c r="R2933" s="219">
        <f t="shared" si="1126"/>
        <v>0</v>
      </c>
      <c r="S2933" s="219">
        <f t="shared" si="1127"/>
        <v>7</v>
      </c>
      <c r="T2933" s="195"/>
      <c r="U2933" s="196">
        <v>4</v>
      </c>
      <c r="V2933" s="89">
        <f t="shared" si="1122"/>
        <v>0</v>
      </c>
      <c r="W2933" s="220" t="s">
        <v>130</v>
      </c>
      <c r="X2933" s="221" t="s">
        <v>3106</v>
      </c>
      <c r="Y2933" s="222" t="s">
        <v>43</v>
      </c>
      <c r="Z2933" s="199"/>
      <c r="AA2933" s="218"/>
      <c r="AB2933" s="223">
        <v>0</v>
      </c>
      <c r="AC2933" s="224" t="s">
        <v>48</v>
      </c>
      <c r="AD2933" s="225">
        <f t="shared" si="1128"/>
        <v>26</v>
      </c>
      <c r="AE2933" s="226">
        <f>CEILING(AD2933+AD2933*'[1]Nastavení cen'!$J$17,1)</f>
        <v>38</v>
      </c>
      <c r="AF2933" s="226">
        <f t="shared" si="1129"/>
        <v>0</v>
      </c>
      <c r="AG2933" s="241"/>
      <c r="AH2933" s="242"/>
      <c r="AI2933" s="242"/>
      <c r="AJ2933" s="228">
        <f t="shared" si="1131"/>
        <v>38</v>
      </c>
      <c r="AK2933" s="218"/>
      <c r="AL2933" s="229">
        <f t="shared" si="1132"/>
        <v>0</v>
      </c>
      <c r="AM2933" s="204"/>
      <c r="AN2933" s="230" t="s">
        <v>41</v>
      </c>
      <c r="AO2933" s="231" t="s">
        <v>41</v>
      </c>
      <c r="AP2933" s="245" t="s">
        <v>41</v>
      </c>
      <c r="AQ2933" s="233" t="s">
        <v>41</v>
      </c>
      <c r="AR2933" s="234" t="s">
        <v>41</v>
      </c>
      <c r="AS2933" s="235"/>
      <c r="AT2933" s="236"/>
      <c r="AU2933" s="237"/>
      <c r="AV2933" s="238">
        <v>4</v>
      </c>
      <c r="AW2933" s="239">
        <f>'[1]Nastavení cen'!$H$17</f>
        <v>390</v>
      </c>
      <c r="AX2933" s="240"/>
    </row>
    <row r="2934" spans="1:50" ht="17.25" hidden="1" customHeight="1" x14ac:dyDescent="0.3">
      <c r="A2934" s="213"/>
      <c r="B2934" s="214"/>
      <c r="C2934" s="215"/>
      <c r="D2934" s="186"/>
      <c r="E2934" s="184"/>
      <c r="F2934" s="185"/>
      <c r="G2934" s="186"/>
      <c r="H2934" s="186"/>
      <c r="I2934" s="187"/>
      <c r="J2934" s="188"/>
      <c r="K2934" s="216"/>
      <c r="L2934" s="186"/>
      <c r="M2934" s="186"/>
      <c r="N2934" s="187"/>
      <c r="O2934" s="191"/>
      <c r="P2934" s="526" t="s">
        <v>3064</v>
      </c>
      <c r="Q2934" s="218"/>
      <c r="R2934" s="219">
        <f t="shared" si="1126"/>
        <v>0</v>
      </c>
      <c r="S2934" s="219">
        <f t="shared" si="1127"/>
        <v>7</v>
      </c>
      <c r="T2934" s="195"/>
      <c r="U2934" s="196">
        <v>4</v>
      </c>
      <c r="V2934" s="89">
        <f t="shared" si="1122"/>
        <v>0</v>
      </c>
      <c r="W2934" s="220" t="s">
        <v>130</v>
      </c>
      <c r="X2934" s="221" t="s">
        <v>3107</v>
      </c>
      <c r="Y2934" s="222" t="s">
        <v>43</v>
      </c>
      <c r="Z2934" s="199"/>
      <c r="AA2934" s="218"/>
      <c r="AB2934" s="223">
        <v>0</v>
      </c>
      <c r="AC2934" s="224" t="s">
        <v>48</v>
      </c>
      <c r="AD2934" s="225">
        <f t="shared" si="1128"/>
        <v>39</v>
      </c>
      <c r="AE2934" s="226">
        <f>CEILING(AD2934+AD2934*'[1]Nastavení cen'!$J$17,1)</f>
        <v>57</v>
      </c>
      <c r="AF2934" s="226">
        <f t="shared" si="1129"/>
        <v>0</v>
      </c>
      <c r="AG2934" s="241"/>
      <c r="AH2934" s="242"/>
      <c r="AI2934" s="242"/>
      <c r="AJ2934" s="228">
        <f t="shared" si="1131"/>
        <v>57</v>
      </c>
      <c r="AK2934" s="218"/>
      <c r="AL2934" s="229">
        <f t="shared" si="1132"/>
        <v>0</v>
      </c>
      <c r="AM2934" s="204"/>
      <c r="AN2934" s="230" t="s">
        <v>41</v>
      </c>
      <c r="AO2934" s="231" t="s">
        <v>41</v>
      </c>
      <c r="AP2934" s="245" t="s">
        <v>41</v>
      </c>
      <c r="AQ2934" s="233" t="s">
        <v>41</v>
      </c>
      <c r="AR2934" s="234" t="s">
        <v>41</v>
      </c>
      <c r="AS2934" s="235"/>
      <c r="AT2934" s="236"/>
      <c r="AU2934" s="237"/>
      <c r="AV2934" s="238">
        <v>6</v>
      </c>
      <c r="AW2934" s="239">
        <f>'[1]Nastavení cen'!$H$17</f>
        <v>390</v>
      </c>
      <c r="AX2934" s="240"/>
    </row>
    <row r="2935" spans="1:50" ht="17.25" hidden="1" customHeight="1" x14ac:dyDescent="0.3">
      <c r="A2935" s="213"/>
      <c r="B2935" s="214"/>
      <c r="C2935" s="215"/>
      <c r="D2935" s="186"/>
      <c r="E2935" s="184"/>
      <c r="F2935" s="185"/>
      <c r="G2935" s="186"/>
      <c r="H2935" s="186"/>
      <c r="I2935" s="187"/>
      <c r="J2935" s="188"/>
      <c r="K2935" s="216"/>
      <c r="L2935" s="186"/>
      <c r="M2935" s="186"/>
      <c r="N2935" s="187"/>
      <c r="O2935" s="191"/>
      <c r="P2935" s="526" t="s">
        <v>3064</v>
      </c>
      <c r="Q2935" s="218"/>
      <c r="R2935" s="219">
        <f t="shared" si="1126"/>
        <v>0</v>
      </c>
      <c r="S2935" s="219">
        <f t="shared" si="1127"/>
        <v>7</v>
      </c>
      <c r="T2935" s="195"/>
      <c r="U2935" s="196">
        <v>2</v>
      </c>
      <c r="V2935" s="89">
        <f t="shared" si="1122"/>
        <v>0</v>
      </c>
      <c r="W2935" s="220" t="s">
        <v>130</v>
      </c>
      <c r="X2935" s="221" t="s">
        <v>3108</v>
      </c>
      <c r="Y2935" s="222" t="s">
        <v>3109</v>
      </c>
      <c r="Z2935" s="199"/>
      <c r="AA2935" s="199"/>
      <c r="AB2935" s="223">
        <v>0</v>
      </c>
      <c r="AC2935" s="224" t="s">
        <v>146</v>
      </c>
      <c r="AD2935" s="225">
        <f t="shared" si="1128"/>
        <v>46</v>
      </c>
      <c r="AE2935" s="226">
        <f>CEILING(AD2935+AD2935*'[1]Nastavení cen'!$J$17,1)</f>
        <v>68</v>
      </c>
      <c r="AF2935" s="226">
        <f t="shared" si="1129"/>
        <v>0</v>
      </c>
      <c r="AG2935" s="241">
        <f>CEILING(AX2935+(AX2935*'[1]Nastavení cen'!$G$17),1)</f>
        <v>3</v>
      </c>
      <c r="AH2935" s="242">
        <f>CEILING(AG2935*'[1]Nastavení cen'!$K$17,1)+AG2935</f>
        <v>4</v>
      </c>
      <c r="AI2935" s="242">
        <f t="shared" ref="AI2935:AI2937" si="1142">(AB2935*AH2935)</f>
        <v>0</v>
      </c>
      <c r="AJ2935" s="228">
        <f t="shared" si="1131"/>
        <v>72</v>
      </c>
      <c r="AK2935" s="218"/>
      <c r="AL2935" s="229">
        <f t="shared" si="1132"/>
        <v>0</v>
      </c>
      <c r="AM2935" s="204"/>
      <c r="AN2935" s="230">
        <v>0.01</v>
      </c>
      <c r="AO2935" s="231">
        <f t="shared" ref="AO2935:AO2937" si="1143">AB2935*AN2935</f>
        <v>0</v>
      </c>
      <c r="AP2935" s="232">
        <v>0.05</v>
      </c>
      <c r="AQ2935" s="233" t="s">
        <v>41</v>
      </c>
      <c r="AR2935" s="234">
        <f t="shared" ref="AR2935:AR2937" si="1144">AO2935*AP2935</f>
        <v>0</v>
      </c>
      <c r="AS2935" s="235"/>
      <c r="AT2935" s="236"/>
      <c r="AU2935" s="237"/>
      <c r="AV2935" s="238">
        <v>7</v>
      </c>
      <c r="AW2935" s="239">
        <f>'[1]Nastavení cen'!$H$17</f>
        <v>390</v>
      </c>
      <c r="AX2935" s="240">
        <v>3</v>
      </c>
    </row>
    <row r="2936" spans="1:50" ht="17.25" hidden="1" customHeight="1" x14ac:dyDescent="0.3">
      <c r="A2936" s="213"/>
      <c r="B2936" s="214"/>
      <c r="C2936" s="215"/>
      <c r="D2936" s="186"/>
      <c r="E2936" s="184"/>
      <c r="F2936" s="185"/>
      <c r="G2936" s="186"/>
      <c r="H2936" s="186"/>
      <c r="I2936" s="187"/>
      <c r="J2936" s="188"/>
      <c r="K2936" s="216"/>
      <c r="L2936" s="186"/>
      <c r="M2936" s="186"/>
      <c r="N2936" s="187"/>
      <c r="O2936" s="191"/>
      <c r="P2936" s="526" t="s">
        <v>3064</v>
      </c>
      <c r="Q2936" s="218"/>
      <c r="R2936" s="219">
        <f t="shared" si="1126"/>
        <v>0</v>
      </c>
      <c r="S2936" s="219">
        <f t="shared" si="1127"/>
        <v>7</v>
      </c>
      <c r="T2936" s="195"/>
      <c r="U2936" s="196">
        <v>1</v>
      </c>
      <c r="V2936" s="89">
        <f t="shared" si="1122"/>
        <v>0</v>
      </c>
      <c r="W2936" s="220" t="s">
        <v>1153</v>
      </c>
      <c r="X2936" s="221" t="s">
        <v>3110</v>
      </c>
      <c r="Y2936" s="222" t="s">
        <v>3111</v>
      </c>
      <c r="Z2936" s="199"/>
      <c r="AA2936" s="199"/>
      <c r="AB2936" s="223">
        <v>0</v>
      </c>
      <c r="AC2936" s="224" t="s">
        <v>48</v>
      </c>
      <c r="AD2936" s="225">
        <f t="shared" si="1128"/>
        <v>72</v>
      </c>
      <c r="AE2936" s="226">
        <f>CEILING(AD2936+AD2936*'[1]Nastavení cen'!$J$17,1)</f>
        <v>106</v>
      </c>
      <c r="AF2936" s="226">
        <f t="shared" si="1129"/>
        <v>0</v>
      </c>
      <c r="AG2936" s="241">
        <f>CEILING(AX2936+(AX2936*'[1]Nastavení cen'!$G$17),1)</f>
        <v>40</v>
      </c>
      <c r="AH2936" s="242">
        <f>CEILING(AG2936*'[1]Nastavení cen'!$K$17,1)+AG2936</f>
        <v>52</v>
      </c>
      <c r="AI2936" s="242">
        <f t="shared" si="1142"/>
        <v>0</v>
      </c>
      <c r="AJ2936" s="228">
        <f t="shared" si="1131"/>
        <v>158</v>
      </c>
      <c r="AK2936" s="218"/>
      <c r="AL2936" s="229">
        <f t="shared" si="1132"/>
        <v>0</v>
      </c>
      <c r="AM2936" s="204"/>
      <c r="AN2936" s="230">
        <v>0.1</v>
      </c>
      <c r="AO2936" s="231">
        <f t="shared" si="1143"/>
        <v>0</v>
      </c>
      <c r="AP2936" s="232">
        <v>0.05</v>
      </c>
      <c r="AQ2936" s="233" t="s">
        <v>41</v>
      </c>
      <c r="AR2936" s="234">
        <f t="shared" si="1144"/>
        <v>0</v>
      </c>
      <c r="AS2936" s="235"/>
      <c r="AT2936" s="236"/>
      <c r="AU2936" s="237"/>
      <c r="AV2936" s="238">
        <v>11</v>
      </c>
      <c r="AW2936" s="239">
        <f>'[1]Nastavení cen'!$H$17</f>
        <v>390</v>
      </c>
      <c r="AX2936" s="240">
        <v>40</v>
      </c>
    </row>
    <row r="2937" spans="1:50" ht="25.05" customHeight="1" x14ac:dyDescent="0.3">
      <c r="A2937" s="213"/>
      <c r="B2937" s="214"/>
      <c r="C2937" s="215"/>
      <c r="D2937" s="186"/>
      <c r="E2937" s="184"/>
      <c r="F2937" s="185"/>
      <c r="G2937" s="186"/>
      <c r="H2937" s="186"/>
      <c r="I2937" s="187"/>
      <c r="J2937" s="188"/>
      <c r="K2937" s="216"/>
      <c r="L2937" s="186"/>
      <c r="M2937" s="186"/>
      <c r="N2937" s="187"/>
      <c r="O2937" s="191"/>
      <c r="P2937" s="526" t="s">
        <v>3064</v>
      </c>
      <c r="Q2937" s="218"/>
      <c r="R2937" s="219">
        <f t="shared" si="1126"/>
        <v>0</v>
      </c>
      <c r="S2937" s="219">
        <f t="shared" si="1127"/>
        <v>7</v>
      </c>
      <c r="T2937" s="195">
        <v>98</v>
      </c>
      <c r="U2937" s="196">
        <v>1</v>
      </c>
      <c r="V2937" s="89">
        <f t="shared" si="1122"/>
        <v>0</v>
      </c>
      <c r="W2937" s="220" t="s">
        <v>1180</v>
      </c>
      <c r="X2937" s="221" t="s">
        <v>3112</v>
      </c>
      <c r="Y2937" s="222" t="s">
        <v>3113</v>
      </c>
      <c r="Z2937" s="199"/>
      <c r="AA2937" s="218"/>
      <c r="AB2937" s="223">
        <v>2</v>
      </c>
      <c r="AC2937" s="224" t="s">
        <v>66</v>
      </c>
      <c r="AD2937" s="225">
        <f t="shared" si="1128"/>
        <v>390</v>
      </c>
      <c r="AE2937" s="226"/>
      <c r="AF2937" s="226">
        <f t="shared" si="1129"/>
        <v>0</v>
      </c>
      <c r="AG2937" s="241">
        <f>CEILING(AX2937+(AX2937*'[1]Nastavení cen'!$G$17),1)</f>
        <v>22</v>
      </c>
      <c r="AH2937" s="242"/>
      <c r="AI2937" s="242">
        <f t="shared" si="1142"/>
        <v>0</v>
      </c>
      <c r="AJ2937" s="228">
        <f t="shared" si="1131"/>
        <v>0</v>
      </c>
      <c r="AK2937" s="218"/>
      <c r="AL2937" s="229">
        <f t="shared" si="1132"/>
        <v>0</v>
      </c>
      <c r="AM2937" s="204"/>
      <c r="AN2937" s="230">
        <v>0.3</v>
      </c>
      <c r="AO2937" s="231">
        <f t="shared" si="1143"/>
        <v>0.6</v>
      </c>
      <c r="AP2937" s="232">
        <v>0.05</v>
      </c>
      <c r="AQ2937" s="233" t="s">
        <v>41</v>
      </c>
      <c r="AR2937" s="234">
        <f t="shared" si="1144"/>
        <v>0.03</v>
      </c>
      <c r="AS2937" s="235"/>
      <c r="AT2937" s="236"/>
      <c r="AU2937" s="237"/>
      <c r="AV2937" s="238">
        <v>60</v>
      </c>
      <c r="AW2937" s="239">
        <f>'[1]Nastavení cen'!$H$17</f>
        <v>390</v>
      </c>
      <c r="AX2937" s="240">
        <v>22</v>
      </c>
    </row>
    <row r="2938" spans="1:50" ht="17.25" hidden="1" customHeight="1" x14ac:dyDescent="0.3">
      <c r="A2938" s="213"/>
      <c r="B2938" s="214"/>
      <c r="C2938" s="215"/>
      <c r="D2938" s="186"/>
      <c r="E2938" s="184"/>
      <c r="F2938" s="185"/>
      <c r="G2938" s="186"/>
      <c r="H2938" s="186"/>
      <c r="I2938" s="187"/>
      <c r="J2938" s="188"/>
      <c r="K2938" s="216"/>
      <c r="L2938" s="186"/>
      <c r="M2938" s="186"/>
      <c r="N2938" s="187"/>
      <c r="O2938" s="191"/>
      <c r="P2938" s="526" t="s">
        <v>3064</v>
      </c>
      <c r="Q2938" s="218"/>
      <c r="R2938" s="219">
        <f t="shared" si="1126"/>
        <v>0</v>
      </c>
      <c r="S2938" s="219">
        <f t="shared" si="1127"/>
        <v>7</v>
      </c>
      <c r="T2938" s="195"/>
      <c r="U2938" s="196">
        <v>4</v>
      </c>
      <c r="V2938" s="89">
        <f t="shared" si="1122"/>
        <v>0</v>
      </c>
      <c r="W2938" s="220" t="s">
        <v>64</v>
      </c>
      <c r="X2938" s="221" t="s">
        <v>3114</v>
      </c>
      <c r="Y2938" s="222" t="s">
        <v>43</v>
      </c>
      <c r="Z2938" s="199"/>
      <c r="AA2938" s="218"/>
      <c r="AB2938" s="223">
        <v>0</v>
      </c>
      <c r="AC2938" s="224" t="s">
        <v>66</v>
      </c>
      <c r="AD2938" s="225">
        <f t="shared" si="1128"/>
        <v>390</v>
      </c>
      <c r="AE2938" s="226">
        <f>CEILING(AD2938+AD2938*'[1]Nastavení cen'!$J$17,1)</f>
        <v>570</v>
      </c>
      <c r="AF2938" s="226">
        <f t="shared" si="1129"/>
        <v>0</v>
      </c>
      <c r="AG2938" s="241"/>
      <c r="AH2938" s="242"/>
      <c r="AI2938" s="242"/>
      <c r="AJ2938" s="228">
        <f t="shared" si="1131"/>
        <v>570</v>
      </c>
      <c r="AK2938" s="218"/>
      <c r="AL2938" s="229">
        <f t="shared" si="1132"/>
        <v>0</v>
      </c>
      <c r="AM2938" s="204"/>
      <c r="AN2938" s="230" t="s">
        <v>41</v>
      </c>
      <c r="AO2938" s="231" t="s">
        <v>41</v>
      </c>
      <c r="AP2938" s="245" t="s">
        <v>41</v>
      </c>
      <c r="AQ2938" s="233" t="s">
        <v>41</v>
      </c>
      <c r="AR2938" s="234" t="s">
        <v>41</v>
      </c>
      <c r="AS2938" s="235"/>
      <c r="AT2938" s="236"/>
      <c r="AU2938" s="237"/>
      <c r="AV2938" s="238">
        <v>60</v>
      </c>
      <c r="AW2938" s="239">
        <f>'[1]Nastavení cen'!$H$17</f>
        <v>390</v>
      </c>
      <c r="AX2938" s="240"/>
    </row>
    <row r="2939" spans="1:50" ht="17.25" hidden="1" customHeight="1" x14ac:dyDescent="0.3">
      <c r="A2939" s="213"/>
      <c r="B2939" s="214"/>
      <c r="C2939" s="215"/>
      <c r="D2939" s="186"/>
      <c r="E2939" s="184"/>
      <c r="F2939" s="185"/>
      <c r="G2939" s="186"/>
      <c r="H2939" s="186"/>
      <c r="I2939" s="187"/>
      <c r="J2939" s="188"/>
      <c r="K2939" s="216"/>
      <c r="L2939" s="186"/>
      <c r="M2939" s="186"/>
      <c r="N2939" s="187"/>
      <c r="O2939" s="191"/>
      <c r="P2939" s="526" t="s">
        <v>3064</v>
      </c>
      <c r="Q2939" s="218"/>
      <c r="R2939" s="219">
        <f t="shared" si="1126"/>
        <v>0</v>
      </c>
      <c r="S2939" s="219">
        <f t="shared" si="1127"/>
        <v>7</v>
      </c>
      <c r="T2939" s="195"/>
      <c r="U2939" s="196">
        <v>4</v>
      </c>
      <c r="V2939" s="89">
        <f t="shared" si="1122"/>
        <v>0</v>
      </c>
      <c r="W2939" s="220" t="s">
        <v>64</v>
      </c>
      <c r="X2939" s="221" t="s">
        <v>3115</v>
      </c>
      <c r="Y2939" s="222" t="s">
        <v>43</v>
      </c>
      <c r="Z2939" s="199"/>
      <c r="AA2939" s="218"/>
      <c r="AB2939" s="223">
        <v>0</v>
      </c>
      <c r="AC2939" s="224" t="s">
        <v>66</v>
      </c>
      <c r="AD2939" s="225">
        <f t="shared" si="1128"/>
        <v>390</v>
      </c>
      <c r="AE2939" s="226">
        <f>CEILING(AD2939+AD2939*'[1]Nastavení cen'!$J$17,1)</f>
        <v>570</v>
      </c>
      <c r="AF2939" s="226">
        <f t="shared" si="1129"/>
        <v>0</v>
      </c>
      <c r="AG2939" s="241"/>
      <c r="AH2939" s="242"/>
      <c r="AI2939" s="242"/>
      <c r="AJ2939" s="228">
        <f t="shared" si="1131"/>
        <v>570</v>
      </c>
      <c r="AK2939" s="218"/>
      <c r="AL2939" s="229">
        <f t="shared" si="1132"/>
        <v>0</v>
      </c>
      <c r="AM2939" s="204"/>
      <c r="AN2939" s="230" t="s">
        <v>41</v>
      </c>
      <c r="AO2939" s="231" t="s">
        <v>41</v>
      </c>
      <c r="AP2939" s="245" t="s">
        <v>41</v>
      </c>
      <c r="AQ2939" s="233" t="s">
        <v>41</v>
      </c>
      <c r="AR2939" s="234" t="s">
        <v>41</v>
      </c>
      <c r="AS2939" s="235"/>
      <c r="AT2939" s="236"/>
      <c r="AU2939" s="237"/>
      <c r="AV2939" s="238">
        <v>60</v>
      </c>
      <c r="AW2939" s="239">
        <f>'[1]Nastavení cen'!$H$17</f>
        <v>390</v>
      </c>
      <c r="AX2939" s="240"/>
    </row>
    <row r="2940" spans="1:50" ht="17.25" hidden="1" customHeight="1" x14ac:dyDescent="0.3">
      <c r="A2940" s="213"/>
      <c r="B2940" s="214"/>
      <c r="C2940" s="215"/>
      <c r="D2940" s="186"/>
      <c r="E2940" s="184"/>
      <c r="F2940" s="185"/>
      <c r="G2940" s="186"/>
      <c r="H2940" s="186"/>
      <c r="I2940" s="187"/>
      <c r="J2940" s="188"/>
      <c r="K2940" s="216"/>
      <c r="L2940" s="186"/>
      <c r="M2940" s="186"/>
      <c r="N2940" s="187"/>
      <c r="O2940" s="191"/>
      <c r="P2940" s="526" t="s">
        <v>3064</v>
      </c>
      <c r="Q2940" s="218"/>
      <c r="R2940" s="219">
        <f t="shared" si="1126"/>
        <v>0</v>
      </c>
      <c r="S2940" s="219">
        <f t="shared" si="1127"/>
        <v>7</v>
      </c>
      <c r="T2940" s="195"/>
      <c r="U2940" s="196">
        <v>4</v>
      </c>
      <c r="V2940" s="89">
        <f t="shared" si="1122"/>
        <v>0</v>
      </c>
      <c r="W2940" s="220" t="s">
        <v>64</v>
      </c>
      <c r="X2940" s="221" t="s">
        <v>3116</v>
      </c>
      <c r="Y2940" s="222" t="s">
        <v>43</v>
      </c>
      <c r="Z2940" s="199"/>
      <c r="AA2940" s="218"/>
      <c r="AB2940" s="223">
        <v>0</v>
      </c>
      <c r="AC2940" s="224" t="s">
        <v>66</v>
      </c>
      <c r="AD2940" s="225">
        <f t="shared" si="1128"/>
        <v>270</v>
      </c>
      <c r="AE2940" s="226">
        <f>CEILING(AD2940+AD2940*'[1]Nastavení cen'!$J$17,1)</f>
        <v>395</v>
      </c>
      <c r="AF2940" s="226">
        <f t="shared" si="1129"/>
        <v>0</v>
      </c>
      <c r="AG2940" s="241"/>
      <c r="AH2940" s="242"/>
      <c r="AI2940" s="242"/>
      <c r="AJ2940" s="228">
        <f t="shared" si="1131"/>
        <v>395</v>
      </c>
      <c r="AK2940" s="218"/>
      <c r="AL2940" s="229">
        <f t="shared" si="1132"/>
        <v>0</v>
      </c>
      <c r="AM2940" s="204"/>
      <c r="AN2940" s="230" t="s">
        <v>41</v>
      </c>
      <c r="AO2940" s="231" t="s">
        <v>41</v>
      </c>
      <c r="AP2940" s="245" t="s">
        <v>41</v>
      </c>
      <c r="AQ2940" s="233" t="s">
        <v>41</v>
      </c>
      <c r="AR2940" s="234" t="s">
        <v>41</v>
      </c>
      <c r="AS2940" s="235"/>
      <c r="AT2940" s="236"/>
      <c r="AU2940" s="237"/>
      <c r="AV2940" s="238">
        <v>60</v>
      </c>
      <c r="AW2940" s="239">
        <f>'[1]Nastavení cen'!$I$17</f>
        <v>270</v>
      </c>
      <c r="AX2940" s="240"/>
    </row>
    <row r="2941" spans="1:50" ht="17.25" hidden="1" customHeight="1" x14ac:dyDescent="0.3">
      <c r="A2941" s="213"/>
      <c r="B2941" s="214"/>
      <c r="C2941" s="215"/>
      <c r="D2941" s="186"/>
      <c r="E2941" s="184"/>
      <c r="F2941" s="185"/>
      <c r="G2941" s="186"/>
      <c r="H2941" s="186"/>
      <c r="I2941" s="187"/>
      <c r="J2941" s="188"/>
      <c r="K2941" s="216"/>
      <c r="L2941" s="186"/>
      <c r="M2941" s="186"/>
      <c r="N2941" s="187"/>
      <c r="O2941" s="191"/>
      <c r="P2941" s="526" t="s">
        <v>3064</v>
      </c>
      <c r="Q2941" s="218"/>
      <c r="R2941" s="219">
        <f t="shared" si="1126"/>
        <v>0</v>
      </c>
      <c r="S2941" s="219">
        <f t="shared" si="1127"/>
        <v>7</v>
      </c>
      <c r="T2941" s="195"/>
      <c r="U2941" s="196">
        <v>4</v>
      </c>
      <c r="V2941" s="89">
        <f t="shared" si="1122"/>
        <v>0</v>
      </c>
      <c r="W2941" s="220" t="s">
        <v>64</v>
      </c>
      <c r="X2941" s="221" t="s">
        <v>3117</v>
      </c>
      <c r="Y2941" s="222" t="s">
        <v>43</v>
      </c>
      <c r="Z2941" s="199"/>
      <c r="AA2941" s="218"/>
      <c r="AB2941" s="223">
        <v>0</v>
      </c>
      <c r="AC2941" s="224" t="s">
        <v>66</v>
      </c>
      <c r="AD2941" s="225">
        <f t="shared" si="1128"/>
        <v>270</v>
      </c>
      <c r="AE2941" s="226">
        <f>CEILING(AD2941+AD2941*'[1]Nastavení cen'!$J$17,1)</f>
        <v>395</v>
      </c>
      <c r="AF2941" s="226">
        <f t="shared" si="1129"/>
        <v>0</v>
      </c>
      <c r="AG2941" s="241"/>
      <c r="AH2941" s="242"/>
      <c r="AI2941" s="242"/>
      <c r="AJ2941" s="228">
        <f t="shared" si="1131"/>
        <v>395</v>
      </c>
      <c r="AK2941" s="218"/>
      <c r="AL2941" s="229">
        <f t="shared" si="1132"/>
        <v>0</v>
      </c>
      <c r="AM2941" s="204"/>
      <c r="AN2941" s="230" t="s">
        <v>41</v>
      </c>
      <c r="AO2941" s="231" t="s">
        <v>41</v>
      </c>
      <c r="AP2941" s="245" t="s">
        <v>41</v>
      </c>
      <c r="AQ2941" s="233" t="s">
        <v>41</v>
      </c>
      <c r="AR2941" s="234" t="s">
        <v>41</v>
      </c>
      <c r="AS2941" s="235"/>
      <c r="AT2941" s="236"/>
      <c r="AU2941" s="237"/>
      <c r="AV2941" s="238">
        <v>60</v>
      </c>
      <c r="AW2941" s="239">
        <f>'[1]Nastavení cen'!$I$17</f>
        <v>270</v>
      </c>
      <c r="AX2941" s="240"/>
    </row>
    <row r="2942" spans="1:50" ht="17.25" hidden="1" customHeight="1" x14ac:dyDescent="0.3">
      <c r="A2942" s="213"/>
      <c r="B2942" s="214"/>
      <c r="C2942" s="215"/>
      <c r="D2942" s="186"/>
      <c r="E2942" s="184"/>
      <c r="F2942" s="185"/>
      <c r="G2942" s="186"/>
      <c r="H2942" s="186"/>
      <c r="I2942" s="187"/>
      <c r="J2942" s="188"/>
      <c r="K2942" s="216"/>
      <c r="L2942" s="186"/>
      <c r="M2942" s="186"/>
      <c r="N2942" s="187"/>
      <c r="O2942" s="191"/>
      <c r="P2942" s="526" t="s">
        <v>3064</v>
      </c>
      <c r="Q2942" s="218"/>
      <c r="R2942" s="219">
        <f t="shared" si="1126"/>
        <v>0</v>
      </c>
      <c r="S2942" s="219">
        <f t="shared" si="1127"/>
        <v>7</v>
      </c>
      <c r="T2942" s="195"/>
      <c r="U2942" s="196">
        <v>5</v>
      </c>
      <c r="V2942" s="89">
        <f t="shared" si="1122"/>
        <v>0</v>
      </c>
      <c r="W2942" s="220" t="s">
        <v>70</v>
      </c>
      <c r="X2942" s="221" t="s">
        <v>71</v>
      </c>
      <c r="Y2942" s="222" t="s">
        <v>3118</v>
      </c>
      <c r="Z2942" s="199"/>
      <c r="AA2942" s="218"/>
      <c r="AB2942" s="223">
        <v>0</v>
      </c>
      <c r="AC2942" s="224" t="s">
        <v>46</v>
      </c>
      <c r="AD2942" s="225"/>
      <c r="AE2942" s="226"/>
      <c r="AF2942" s="226"/>
      <c r="AG2942" s="227">
        <f>CEILING(AX2942+(AX2942*'[1]Nastavení cen'!$G$17),1)</f>
        <v>500</v>
      </c>
      <c r="AH2942" s="227">
        <f>CEILING(AG2942*'[1]Nastavení cen'!$K$17,1)+AG2942</f>
        <v>650</v>
      </c>
      <c r="AI2942" s="227">
        <f t="shared" ref="AI2942:AI2946" si="1145">(AB2942*AH2942)</f>
        <v>0</v>
      </c>
      <c r="AJ2942" s="228">
        <f t="shared" si="1131"/>
        <v>650</v>
      </c>
      <c r="AK2942" s="218"/>
      <c r="AL2942" s="229">
        <f t="shared" si="1132"/>
        <v>0</v>
      </c>
      <c r="AM2942" s="204"/>
      <c r="AN2942" s="230">
        <v>5</v>
      </c>
      <c r="AO2942" s="231">
        <f t="shared" ref="AO2942:AO2946" si="1146">AB2942*AN2942</f>
        <v>0</v>
      </c>
      <c r="AP2942" s="232">
        <v>0.05</v>
      </c>
      <c r="AQ2942" s="233" t="s">
        <v>41</v>
      </c>
      <c r="AR2942" s="234">
        <f t="shared" ref="AR2942:AR2946" si="1147">AO2942*AP2942</f>
        <v>0</v>
      </c>
      <c r="AS2942" s="235"/>
      <c r="AT2942" s="236"/>
      <c r="AU2942" s="237"/>
      <c r="AV2942" s="238"/>
      <c r="AW2942" s="239"/>
      <c r="AX2942" s="240">
        <v>500</v>
      </c>
    </row>
    <row r="2943" spans="1:50" ht="17.25" hidden="1" customHeight="1" x14ac:dyDescent="0.3">
      <c r="A2943" s="213"/>
      <c r="B2943" s="214"/>
      <c r="C2943" s="215"/>
      <c r="D2943" s="186"/>
      <c r="E2943" s="184"/>
      <c r="F2943" s="185"/>
      <c r="G2943" s="186"/>
      <c r="H2943" s="186"/>
      <c r="I2943" s="187"/>
      <c r="J2943" s="188"/>
      <c r="K2943" s="216"/>
      <c r="L2943" s="186"/>
      <c r="M2943" s="186"/>
      <c r="N2943" s="187"/>
      <c r="O2943" s="191"/>
      <c r="P2943" s="526" t="s">
        <v>3064</v>
      </c>
      <c r="Q2943" s="218"/>
      <c r="R2943" s="219">
        <f t="shared" si="1126"/>
        <v>0</v>
      </c>
      <c r="S2943" s="219">
        <f t="shared" si="1127"/>
        <v>7</v>
      </c>
      <c r="T2943" s="195"/>
      <c r="U2943" s="196">
        <v>5</v>
      </c>
      <c r="V2943" s="89">
        <f t="shared" si="1122"/>
        <v>0</v>
      </c>
      <c r="W2943" s="220" t="s">
        <v>70</v>
      </c>
      <c r="X2943" s="221" t="s">
        <v>71</v>
      </c>
      <c r="Y2943" s="222" t="s">
        <v>3119</v>
      </c>
      <c r="Z2943" s="199"/>
      <c r="AA2943" s="218"/>
      <c r="AB2943" s="223">
        <v>0</v>
      </c>
      <c r="AC2943" s="224" t="s">
        <v>46</v>
      </c>
      <c r="AD2943" s="225"/>
      <c r="AE2943" s="226"/>
      <c r="AF2943" s="226"/>
      <c r="AG2943" s="227">
        <f>CEILING(AX2943+(AX2943*'[1]Nastavení cen'!$G$17),1)</f>
        <v>1000</v>
      </c>
      <c r="AH2943" s="227">
        <f>CEILING(AG2943*'[1]Nastavení cen'!$K$17,1)+AG2943</f>
        <v>1300</v>
      </c>
      <c r="AI2943" s="227">
        <f t="shared" si="1145"/>
        <v>0</v>
      </c>
      <c r="AJ2943" s="228">
        <f t="shared" si="1131"/>
        <v>1300</v>
      </c>
      <c r="AK2943" s="218"/>
      <c r="AL2943" s="229">
        <f t="shared" si="1132"/>
        <v>0</v>
      </c>
      <c r="AM2943" s="204"/>
      <c r="AN2943" s="230">
        <v>10</v>
      </c>
      <c r="AO2943" s="231">
        <f t="shared" si="1146"/>
        <v>0</v>
      </c>
      <c r="AP2943" s="232">
        <v>0.05</v>
      </c>
      <c r="AQ2943" s="233" t="s">
        <v>41</v>
      </c>
      <c r="AR2943" s="234">
        <f t="shared" si="1147"/>
        <v>0</v>
      </c>
      <c r="AS2943" s="235"/>
      <c r="AT2943" s="236"/>
      <c r="AU2943" s="237"/>
      <c r="AV2943" s="238"/>
      <c r="AW2943" s="239"/>
      <c r="AX2943" s="240">
        <v>1000</v>
      </c>
    </row>
    <row r="2944" spans="1:50" ht="17.25" hidden="1" customHeight="1" x14ac:dyDescent="0.3">
      <c r="A2944" s="213"/>
      <c r="B2944" s="214"/>
      <c r="C2944" s="215"/>
      <c r="D2944" s="186"/>
      <c r="E2944" s="184"/>
      <c r="F2944" s="185"/>
      <c r="G2944" s="186"/>
      <c r="H2944" s="186"/>
      <c r="I2944" s="187"/>
      <c r="J2944" s="188"/>
      <c r="K2944" s="216"/>
      <c r="L2944" s="186"/>
      <c r="M2944" s="186"/>
      <c r="N2944" s="187"/>
      <c r="O2944" s="191"/>
      <c r="P2944" s="526" t="s">
        <v>3064</v>
      </c>
      <c r="Q2944" s="218"/>
      <c r="R2944" s="219">
        <f t="shared" si="1126"/>
        <v>0</v>
      </c>
      <c r="S2944" s="219">
        <f t="shared" si="1127"/>
        <v>7</v>
      </c>
      <c r="T2944" s="195"/>
      <c r="U2944" s="196">
        <v>5</v>
      </c>
      <c r="V2944" s="89">
        <f t="shared" si="1122"/>
        <v>0</v>
      </c>
      <c r="W2944" s="220" t="s">
        <v>70</v>
      </c>
      <c r="X2944" s="221" t="s">
        <v>71</v>
      </c>
      <c r="Y2944" s="222" t="s">
        <v>3120</v>
      </c>
      <c r="Z2944" s="199"/>
      <c r="AA2944" s="218"/>
      <c r="AB2944" s="223">
        <v>0</v>
      </c>
      <c r="AC2944" s="224" t="s">
        <v>46</v>
      </c>
      <c r="AD2944" s="225"/>
      <c r="AE2944" s="226"/>
      <c r="AF2944" s="226"/>
      <c r="AG2944" s="227">
        <f>CEILING(AX2944+(AX2944*'[1]Nastavení cen'!$G$17),1)</f>
        <v>2000</v>
      </c>
      <c r="AH2944" s="227">
        <f>CEILING(AG2944*'[1]Nastavení cen'!$K$17,1)+AG2944</f>
        <v>2600</v>
      </c>
      <c r="AI2944" s="227">
        <f t="shared" si="1145"/>
        <v>0</v>
      </c>
      <c r="AJ2944" s="228">
        <f t="shared" si="1131"/>
        <v>2600</v>
      </c>
      <c r="AK2944" s="218"/>
      <c r="AL2944" s="229">
        <f t="shared" si="1132"/>
        <v>0</v>
      </c>
      <c r="AM2944" s="204"/>
      <c r="AN2944" s="230">
        <v>20</v>
      </c>
      <c r="AO2944" s="231">
        <f t="shared" si="1146"/>
        <v>0</v>
      </c>
      <c r="AP2944" s="232">
        <v>0.05</v>
      </c>
      <c r="AQ2944" s="233" t="s">
        <v>41</v>
      </c>
      <c r="AR2944" s="234">
        <f t="shared" si="1147"/>
        <v>0</v>
      </c>
      <c r="AS2944" s="235"/>
      <c r="AT2944" s="236"/>
      <c r="AU2944" s="237"/>
      <c r="AV2944" s="238"/>
      <c r="AW2944" s="239"/>
      <c r="AX2944" s="240">
        <v>2000</v>
      </c>
    </row>
    <row r="2945" spans="1:50" ht="17.25" hidden="1" customHeight="1" x14ac:dyDescent="0.3">
      <c r="A2945" s="213"/>
      <c r="B2945" s="214"/>
      <c r="C2945" s="215"/>
      <c r="D2945" s="186"/>
      <c r="E2945" s="184"/>
      <c r="F2945" s="185"/>
      <c r="G2945" s="186"/>
      <c r="H2945" s="186"/>
      <c r="I2945" s="187"/>
      <c r="J2945" s="188"/>
      <c r="K2945" s="216"/>
      <c r="L2945" s="186"/>
      <c r="M2945" s="186"/>
      <c r="N2945" s="187"/>
      <c r="O2945" s="191"/>
      <c r="P2945" s="526" t="s">
        <v>3064</v>
      </c>
      <c r="Q2945" s="218"/>
      <c r="R2945" s="219">
        <f t="shared" si="1126"/>
        <v>0</v>
      </c>
      <c r="S2945" s="219">
        <f t="shared" si="1127"/>
        <v>7</v>
      </c>
      <c r="T2945" s="195"/>
      <c r="U2945" s="196">
        <v>5</v>
      </c>
      <c r="V2945" s="89">
        <f t="shared" si="1122"/>
        <v>0</v>
      </c>
      <c r="W2945" s="220" t="s">
        <v>70</v>
      </c>
      <c r="X2945" s="221" t="s">
        <v>71</v>
      </c>
      <c r="Y2945" s="222" t="s">
        <v>3121</v>
      </c>
      <c r="Z2945" s="199"/>
      <c r="AA2945" s="218"/>
      <c r="AB2945" s="223">
        <v>0</v>
      </c>
      <c r="AC2945" s="224" t="s">
        <v>46</v>
      </c>
      <c r="AD2945" s="225"/>
      <c r="AE2945" s="226"/>
      <c r="AF2945" s="226"/>
      <c r="AG2945" s="227">
        <f>CEILING(AX2945+(AX2945*'[1]Nastavení cen'!$G$17),1)</f>
        <v>5000</v>
      </c>
      <c r="AH2945" s="227">
        <f>CEILING(AG2945*'[1]Nastavení cen'!$K$17,1)+AG2945</f>
        <v>6500</v>
      </c>
      <c r="AI2945" s="227">
        <f t="shared" si="1145"/>
        <v>0</v>
      </c>
      <c r="AJ2945" s="228">
        <f t="shared" si="1131"/>
        <v>6500</v>
      </c>
      <c r="AK2945" s="218"/>
      <c r="AL2945" s="229">
        <f t="shared" si="1132"/>
        <v>0</v>
      </c>
      <c r="AM2945" s="204"/>
      <c r="AN2945" s="230">
        <v>50</v>
      </c>
      <c r="AO2945" s="231">
        <f t="shared" si="1146"/>
        <v>0</v>
      </c>
      <c r="AP2945" s="232">
        <v>0.05</v>
      </c>
      <c r="AQ2945" s="233" t="s">
        <v>41</v>
      </c>
      <c r="AR2945" s="234">
        <f t="shared" si="1147"/>
        <v>0</v>
      </c>
      <c r="AS2945" s="235"/>
      <c r="AT2945" s="236"/>
      <c r="AU2945" s="237"/>
      <c r="AV2945" s="238"/>
      <c r="AW2945" s="239"/>
      <c r="AX2945" s="240">
        <v>5000</v>
      </c>
    </row>
    <row r="2946" spans="1:50" ht="17.25" hidden="1" customHeight="1" x14ac:dyDescent="0.3">
      <c r="A2946" s="213"/>
      <c r="B2946" s="214"/>
      <c r="C2946" s="215"/>
      <c r="D2946" s="186"/>
      <c r="E2946" s="184"/>
      <c r="F2946" s="185"/>
      <c r="G2946" s="186"/>
      <c r="H2946" s="186"/>
      <c r="I2946" s="187"/>
      <c r="J2946" s="188"/>
      <c r="K2946" s="216"/>
      <c r="L2946" s="186"/>
      <c r="M2946" s="186"/>
      <c r="N2946" s="187"/>
      <c r="O2946" s="191"/>
      <c r="P2946" s="526" t="s">
        <v>3064</v>
      </c>
      <c r="Q2946" s="218"/>
      <c r="R2946" s="219">
        <f t="shared" si="1126"/>
        <v>0</v>
      </c>
      <c r="S2946" s="219">
        <f t="shared" si="1127"/>
        <v>7</v>
      </c>
      <c r="T2946" s="195"/>
      <c r="U2946" s="196">
        <v>5</v>
      </c>
      <c r="V2946" s="89">
        <f t="shared" si="1122"/>
        <v>0</v>
      </c>
      <c r="W2946" s="220" t="s">
        <v>70</v>
      </c>
      <c r="X2946" s="221" t="s">
        <v>71</v>
      </c>
      <c r="Y2946" s="222" t="s">
        <v>3122</v>
      </c>
      <c r="Z2946" s="199"/>
      <c r="AA2946" s="218"/>
      <c r="AB2946" s="223">
        <v>0</v>
      </c>
      <c r="AC2946" s="224" t="s">
        <v>46</v>
      </c>
      <c r="AD2946" s="225"/>
      <c r="AE2946" s="226"/>
      <c r="AF2946" s="226"/>
      <c r="AG2946" s="227">
        <f>CEILING(AX2946+(AX2946*'[1]Nastavení cen'!$G$17),1)</f>
        <v>10000</v>
      </c>
      <c r="AH2946" s="227">
        <f>CEILING(AG2946*'[1]Nastavení cen'!$K$17,1)+AG2946</f>
        <v>13000</v>
      </c>
      <c r="AI2946" s="227">
        <f t="shared" si="1145"/>
        <v>0</v>
      </c>
      <c r="AJ2946" s="228">
        <f t="shared" si="1131"/>
        <v>13000</v>
      </c>
      <c r="AK2946" s="218"/>
      <c r="AL2946" s="229">
        <f t="shared" si="1132"/>
        <v>0</v>
      </c>
      <c r="AM2946" s="204"/>
      <c r="AN2946" s="230">
        <v>100</v>
      </c>
      <c r="AO2946" s="231">
        <f t="shared" si="1146"/>
        <v>0</v>
      </c>
      <c r="AP2946" s="232">
        <v>0.05</v>
      </c>
      <c r="AQ2946" s="233" t="s">
        <v>41</v>
      </c>
      <c r="AR2946" s="234">
        <f t="shared" si="1147"/>
        <v>0</v>
      </c>
      <c r="AS2946" s="235"/>
      <c r="AT2946" s="236"/>
      <c r="AU2946" s="237"/>
      <c r="AV2946" s="238"/>
      <c r="AW2946" s="239"/>
      <c r="AX2946" s="240">
        <v>10000</v>
      </c>
    </row>
    <row r="2947" spans="1:50" ht="17.25" hidden="1" customHeight="1" x14ac:dyDescent="0.3">
      <c r="A2947" s="373"/>
      <c r="B2947" s="340"/>
      <c r="C2947" s="247"/>
      <c r="D2947" s="248"/>
      <c r="E2947" s="249"/>
      <c r="F2947" s="250"/>
      <c r="G2947" s="248"/>
      <c r="H2947" s="248"/>
      <c r="I2947" s="251"/>
      <c r="J2947" s="252"/>
      <c r="K2947" s="253"/>
      <c r="L2947" s="248"/>
      <c r="M2947" s="248"/>
      <c r="N2947" s="251"/>
      <c r="O2947" s="191"/>
      <c r="P2947" s="527" t="s">
        <v>3064</v>
      </c>
      <c r="Q2947" s="255"/>
      <c r="R2947" s="219"/>
      <c r="S2947" s="219"/>
      <c r="T2947" s="341"/>
      <c r="U2947" s="196">
        <v>99</v>
      </c>
      <c r="V2947" s="89">
        <f t="shared" si="1122"/>
        <v>0</v>
      </c>
      <c r="W2947" s="342"/>
      <c r="X2947" s="343"/>
      <c r="Y2947" s="344"/>
      <c r="Z2947" s="345"/>
      <c r="AA2947" s="255"/>
      <c r="AB2947" s="339">
        <v>0</v>
      </c>
      <c r="AC2947" s="346"/>
      <c r="AD2947" s="347"/>
      <c r="AE2947" s="348"/>
      <c r="AF2947" s="348"/>
      <c r="AG2947" s="243"/>
      <c r="AH2947" s="244"/>
      <c r="AI2947" s="244"/>
      <c r="AJ2947" s="349"/>
      <c r="AK2947" s="255"/>
      <c r="AL2947" s="350"/>
      <c r="AM2947" s="204"/>
      <c r="AN2947" s="230" t="s">
        <v>41</v>
      </c>
      <c r="AO2947" s="231" t="s">
        <v>41</v>
      </c>
      <c r="AP2947" s="245" t="s">
        <v>41</v>
      </c>
      <c r="AQ2947" s="233" t="s">
        <v>41</v>
      </c>
      <c r="AR2947" s="234" t="s">
        <v>41</v>
      </c>
      <c r="AS2947" s="235"/>
      <c r="AT2947" s="236"/>
      <c r="AU2947" s="237"/>
      <c r="AV2947" s="238"/>
      <c r="AW2947" s="239"/>
      <c r="AX2947" s="240"/>
    </row>
    <row r="2948" spans="1:50" ht="17.25" customHeight="1" x14ac:dyDescent="0.3">
      <c r="A2948" s="262"/>
      <c r="B2948" s="263"/>
      <c r="C2948" s="264" t="s">
        <v>0</v>
      </c>
      <c r="D2948" s="24"/>
      <c r="E2948" s="25" t="s">
        <v>1</v>
      </c>
      <c r="F2948" s="26"/>
      <c r="G2948" s="26"/>
      <c r="H2948" s="26"/>
      <c r="I2948" s="27"/>
      <c r="J2948" s="265"/>
      <c r="K2948" s="29" t="s">
        <v>2</v>
      </c>
      <c r="L2948" s="26"/>
      <c r="M2948" s="26"/>
      <c r="N2948" s="27"/>
      <c r="O2948" s="266"/>
      <c r="P2948" s="267" t="s">
        <v>3064</v>
      </c>
      <c r="Q2948" s="268"/>
      <c r="R2948" s="269"/>
      <c r="S2948" s="270"/>
      <c r="T2948" s="271" t="s">
        <v>10</v>
      </c>
      <c r="U2948" s="270" t="s">
        <v>11</v>
      </c>
      <c r="V2948" s="89">
        <f t="shared" si="1122"/>
        <v>0</v>
      </c>
      <c r="W2948" s="272"/>
      <c r="X2948" s="273" t="s">
        <v>3123</v>
      </c>
      <c r="Y2948" s="26"/>
      <c r="Z2948" s="26"/>
      <c r="AA2948" s="274"/>
      <c r="AB2948" s="271" t="s">
        <v>10</v>
      </c>
      <c r="AC2948" s="275"/>
      <c r="AD2948" s="276"/>
      <c r="AE2948" s="276"/>
      <c r="AF2948" s="276">
        <f>SUM(AF2887:AF2947)</f>
        <v>0</v>
      </c>
      <c r="AG2948" s="276"/>
      <c r="AH2948" s="276"/>
      <c r="AI2948" s="276">
        <f>SUM(AI2887:AI2947)</f>
        <v>0</v>
      </c>
      <c r="AJ2948" s="277"/>
      <c r="AK2948" s="274"/>
      <c r="AL2948" s="278">
        <f>AF2948+AI2948</f>
        <v>0</v>
      </c>
      <c r="AM2948" s="279"/>
      <c r="AN2948" s="280"/>
      <c r="AO2948" s="281">
        <f>SUM(AO2887:AO2947)</f>
        <v>22.570000000000004</v>
      </c>
      <c r="AP2948" s="276"/>
      <c r="AQ2948" s="281">
        <f t="shared" ref="AQ2948:AR2948" si="1148">SUM(AQ2887:AQ2947)</f>
        <v>0</v>
      </c>
      <c r="AR2948" s="282">
        <f t="shared" si="1148"/>
        <v>1.1285000000000001</v>
      </c>
      <c r="AS2948" s="283"/>
      <c r="AT2948" s="284">
        <f>SUM(AT2887:AT2947)</f>
        <v>0</v>
      </c>
      <c r="AU2948" s="285"/>
      <c r="AV2948" s="106"/>
      <c r="AW2948" s="107"/>
      <c r="AX2948" s="107"/>
    </row>
    <row r="2949" spans="1:50" ht="17.25" hidden="1" customHeight="1" x14ac:dyDescent="0.3">
      <c r="A2949" s="262"/>
      <c r="B2949" s="263"/>
      <c r="C2949" s="264" t="s">
        <v>0</v>
      </c>
      <c r="D2949" s="24"/>
      <c r="E2949" s="25" t="s">
        <v>1</v>
      </c>
      <c r="F2949" s="26"/>
      <c r="G2949" s="26"/>
      <c r="H2949" s="26"/>
      <c r="I2949" s="27"/>
      <c r="J2949" s="263"/>
      <c r="K2949" s="29" t="s">
        <v>2</v>
      </c>
      <c r="L2949" s="26"/>
      <c r="M2949" s="26"/>
      <c r="N2949" s="27"/>
      <c r="O2949" s="266"/>
      <c r="P2949" s="267" t="str">
        <f>P2948</f>
        <v>mal</v>
      </c>
      <c r="Q2949" s="268"/>
      <c r="R2949" s="269"/>
      <c r="S2949" s="270"/>
      <c r="T2949" s="271" t="s">
        <v>10</v>
      </c>
      <c r="U2949" s="270" t="s">
        <v>32</v>
      </c>
      <c r="V2949" s="89">
        <f t="shared" si="1122"/>
        <v>0</v>
      </c>
      <c r="W2949" s="272"/>
      <c r="X2949" s="273" t="str">
        <f>X2948</f>
        <v>Malířské práce celkem</v>
      </c>
      <c r="Y2949" s="26"/>
      <c r="Z2949" s="26"/>
      <c r="AA2949" s="274"/>
      <c r="AB2949" s="271" t="s">
        <v>10</v>
      </c>
      <c r="AC2949" s="275"/>
      <c r="AD2949" s="276"/>
      <c r="AE2949" s="276"/>
      <c r="AF2949" s="276">
        <f>AF2948</f>
        <v>0</v>
      </c>
      <c r="AG2949" s="276"/>
      <c r="AH2949" s="276"/>
      <c r="AI2949" s="276">
        <f>AI2948</f>
        <v>0</v>
      </c>
      <c r="AJ2949" s="277"/>
      <c r="AK2949" s="274"/>
      <c r="AL2949" s="278">
        <f>AL2948</f>
        <v>0</v>
      </c>
      <c r="AM2949" s="279"/>
      <c r="AN2949" s="280"/>
      <c r="AO2949" s="281">
        <f>AO2948</f>
        <v>22.570000000000004</v>
      </c>
      <c r="AP2949" s="276"/>
      <c r="AQ2949" s="281">
        <f t="shared" ref="AQ2949:AR2949" si="1149">AQ2948</f>
        <v>0</v>
      </c>
      <c r="AR2949" s="281">
        <f t="shared" si="1149"/>
        <v>1.1285000000000001</v>
      </c>
      <c r="AS2949" s="283"/>
      <c r="AT2949" s="284">
        <f>AT2948</f>
        <v>0</v>
      </c>
      <c r="AU2949" s="285"/>
      <c r="AV2949" s="106"/>
      <c r="AW2949" s="107"/>
      <c r="AX2949" s="107"/>
    </row>
    <row r="2950" spans="1:50" ht="17.25" hidden="1" customHeight="1" x14ac:dyDescent="0.3">
      <c r="A2950" s="262"/>
      <c r="B2950" s="263"/>
      <c r="C2950" s="286" t="s">
        <v>0</v>
      </c>
      <c r="D2950" s="24"/>
      <c r="E2950" s="287" t="s">
        <v>1</v>
      </c>
      <c r="F2950" s="26"/>
      <c r="G2950" s="26"/>
      <c r="H2950" s="26"/>
      <c r="I2950" s="27"/>
      <c r="J2950" s="265"/>
      <c r="K2950" s="287" t="s">
        <v>2</v>
      </c>
      <c r="L2950" s="26"/>
      <c r="M2950" s="26"/>
      <c r="N2950" s="27"/>
      <c r="O2950" s="266"/>
      <c r="P2950" s="288" t="str">
        <f>P2948</f>
        <v>mal</v>
      </c>
      <c r="Q2950" s="289"/>
      <c r="R2950" s="290"/>
      <c r="S2950" s="290"/>
      <c r="T2950" s="291" t="s">
        <v>10</v>
      </c>
      <c r="U2950" s="292" t="s">
        <v>34</v>
      </c>
      <c r="V2950" s="89">
        <f t="shared" si="1122"/>
        <v>0</v>
      </c>
      <c r="W2950" s="293"/>
      <c r="X2950" s="294" t="str">
        <f>X2948</f>
        <v>Malířské práce celkem</v>
      </c>
      <c r="Y2950" s="26"/>
      <c r="Z2950" s="26"/>
      <c r="AA2950" s="289"/>
      <c r="AB2950" s="291" t="s">
        <v>10</v>
      </c>
      <c r="AC2950" s="295"/>
      <c r="AD2950" s="296"/>
      <c r="AE2950" s="296"/>
      <c r="AF2950" s="296">
        <f>AF2948</f>
        <v>0</v>
      </c>
      <c r="AG2950" s="296"/>
      <c r="AH2950" s="296"/>
      <c r="AI2950" s="296">
        <f>AI2948</f>
        <v>0</v>
      </c>
      <c r="AJ2950" s="297"/>
      <c r="AK2950" s="289"/>
      <c r="AL2950" s="298">
        <f>AL2948</f>
        <v>0</v>
      </c>
      <c r="AM2950" s="299"/>
      <c r="AN2950" s="300"/>
      <c r="AO2950" s="301">
        <f>AO2948</f>
        <v>22.570000000000004</v>
      </c>
      <c r="AP2950" s="296"/>
      <c r="AQ2950" s="301">
        <f t="shared" ref="AQ2950:AR2950" si="1150">AQ2948</f>
        <v>0</v>
      </c>
      <c r="AR2950" s="301">
        <f t="shared" si="1150"/>
        <v>1.1285000000000001</v>
      </c>
      <c r="AS2950" s="302"/>
      <c r="AT2950" s="303">
        <f>AT2948</f>
        <v>0</v>
      </c>
      <c r="AU2950" s="304"/>
      <c r="AV2950" s="106"/>
      <c r="AW2950" s="107"/>
      <c r="AX2950" s="107"/>
    </row>
    <row r="2951" spans="1:50" ht="17.25" hidden="1" customHeight="1" x14ac:dyDescent="0.3">
      <c r="A2951" s="262"/>
      <c r="B2951" s="263"/>
      <c r="C2951" s="286" t="s">
        <v>0</v>
      </c>
      <c r="D2951" s="24"/>
      <c r="E2951" s="305" t="s">
        <v>1</v>
      </c>
      <c r="F2951" s="26"/>
      <c r="G2951" s="26"/>
      <c r="H2951" s="26"/>
      <c r="I2951" s="27"/>
      <c r="J2951" s="265"/>
      <c r="K2951" s="305" t="s">
        <v>2</v>
      </c>
      <c r="L2951" s="26"/>
      <c r="M2951" s="26"/>
      <c r="N2951" s="27"/>
      <c r="O2951" s="266"/>
      <c r="P2951" s="306" t="str">
        <f>P2948</f>
        <v>mal</v>
      </c>
      <c r="Q2951" s="24"/>
      <c r="R2951" s="307"/>
      <c r="S2951" s="307"/>
      <c r="T2951" s="308" t="s">
        <v>10</v>
      </c>
      <c r="U2951" s="309" t="s">
        <v>35</v>
      </c>
      <c r="V2951" s="89">
        <f t="shared" si="1122"/>
        <v>0</v>
      </c>
      <c r="W2951" s="310"/>
      <c r="X2951" s="311" t="str">
        <f>X2948</f>
        <v>Malířské práce celkem</v>
      </c>
      <c r="Y2951" s="26"/>
      <c r="Z2951" s="26"/>
      <c r="AA2951" s="24"/>
      <c r="AB2951" s="308" t="s">
        <v>10</v>
      </c>
      <c r="AC2951" s="312"/>
      <c r="AD2951" s="313"/>
      <c r="AE2951" s="313"/>
      <c r="AF2951" s="313">
        <f>AF2948</f>
        <v>0</v>
      </c>
      <c r="AG2951" s="313"/>
      <c r="AH2951" s="313"/>
      <c r="AI2951" s="313">
        <f>AI2948</f>
        <v>0</v>
      </c>
      <c r="AJ2951" s="314"/>
      <c r="AK2951" s="24"/>
      <c r="AL2951" s="315">
        <f>AL2948</f>
        <v>0</v>
      </c>
      <c r="AM2951" s="299"/>
      <c r="AN2951" s="316"/>
      <c r="AO2951" s="317">
        <f>AO2948</f>
        <v>22.570000000000004</v>
      </c>
      <c r="AP2951" s="313"/>
      <c r="AQ2951" s="317">
        <f t="shared" ref="AQ2951:AR2951" si="1151">AQ2948</f>
        <v>0</v>
      </c>
      <c r="AR2951" s="317">
        <f t="shared" si="1151"/>
        <v>1.1285000000000001</v>
      </c>
      <c r="AS2951" s="318"/>
      <c r="AT2951" s="319">
        <f>AT2948</f>
        <v>0</v>
      </c>
      <c r="AU2951" s="304"/>
      <c r="AV2951" s="106"/>
      <c r="AW2951" s="107"/>
      <c r="AX2951" s="107"/>
    </row>
    <row r="2952" spans="1:50" ht="26.25" customHeight="1" x14ac:dyDescent="0.3">
      <c r="A2952" s="77"/>
      <c r="B2952" s="78"/>
      <c r="C2952" s="79" t="s">
        <v>6</v>
      </c>
      <c r="D2952" s="79" t="s">
        <v>7</v>
      </c>
      <c r="E2952" s="80" t="s">
        <v>8</v>
      </c>
      <c r="F2952" s="80" t="s">
        <v>8</v>
      </c>
      <c r="G2952" s="80" t="s">
        <v>8</v>
      </c>
      <c r="H2952" s="80" t="s">
        <v>8</v>
      </c>
      <c r="I2952" s="80" t="s">
        <v>8</v>
      </c>
      <c r="J2952" s="81"/>
      <c r="K2952" s="82"/>
      <c r="L2952" s="82"/>
      <c r="M2952" s="82"/>
      <c r="N2952" s="82"/>
      <c r="O2952" s="135"/>
      <c r="P2952" s="329" t="s">
        <v>3124</v>
      </c>
      <c r="Q2952" s="325"/>
      <c r="R2952" s="138"/>
      <c r="S2952" s="139"/>
      <c r="T2952" s="87" t="s">
        <v>10</v>
      </c>
      <c r="U2952" s="88" t="s">
        <v>11</v>
      </c>
      <c r="V2952" s="89">
        <f t="shared" ref="V2952:V3012" si="1152">$AL$3009</f>
        <v>0</v>
      </c>
      <c r="W2952" s="90"/>
      <c r="X2952" s="91" t="s">
        <v>3125</v>
      </c>
      <c r="Y2952" s="498"/>
      <c r="Z2952" s="499"/>
      <c r="AA2952" s="325"/>
      <c r="AB2952" s="93" t="s">
        <v>10</v>
      </c>
      <c r="AC2952" s="94"/>
      <c r="AD2952" s="95"/>
      <c r="AE2952" s="97"/>
      <c r="AF2952" s="97"/>
      <c r="AG2952" s="97"/>
      <c r="AH2952" s="97"/>
      <c r="AI2952" s="97"/>
      <c r="AJ2952" s="500"/>
      <c r="AK2952" s="325"/>
      <c r="AL2952" s="140"/>
      <c r="AM2952" s="108"/>
      <c r="AN2952" s="141"/>
      <c r="AO2952" s="141"/>
      <c r="AP2952" s="103"/>
      <c r="AQ2952" s="104"/>
      <c r="AR2952" s="142"/>
      <c r="AS2952" s="143"/>
      <c r="AT2952" s="143"/>
      <c r="AU2952" s="144"/>
      <c r="AV2952" s="106"/>
      <c r="AW2952" s="107"/>
      <c r="AX2952" s="107"/>
    </row>
    <row r="2953" spans="1:50" ht="26.4" x14ac:dyDescent="0.3">
      <c r="A2953" s="108"/>
      <c r="B2953" s="109"/>
      <c r="C2953" s="110"/>
      <c r="D2953" s="110"/>
      <c r="E2953" s="111" t="s">
        <v>13</v>
      </c>
      <c r="F2953" s="111" t="s">
        <v>13</v>
      </c>
      <c r="G2953" s="111" t="s">
        <v>13</v>
      </c>
      <c r="H2953" s="111" t="s">
        <v>13</v>
      </c>
      <c r="I2953" s="111" t="s">
        <v>13</v>
      </c>
      <c r="J2953" s="112"/>
      <c r="K2953" s="110"/>
      <c r="L2953" s="110"/>
      <c r="M2953" s="110"/>
      <c r="N2953" s="110"/>
      <c r="O2953" s="113"/>
      <c r="P2953" s="114" t="str">
        <f>P2960</f>
        <v>lak</v>
      </c>
      <c r="Q2953" s="362">
        <f>[1]Harmonogram!I158</f>
        <v>0</v>
      </c>
      <c r="R2953" s="117" t="s">
        <v>14</v>
      </c>
      <c r="S2953" s="117" t="s">
        <v>15</v>
      </c>
      <c r="T2953" s="115" t="s">
        <v>16</v>
      </c>
      <c r="U2953" s="118" t="s">
        <v>11</v>
      </c>
      <c r="V2953" s="89">
        <f t="shared" si="1152"/>
        <v>0</v>
      </c>
      <c r="W2953" s="118" t="s">
        <v>17</v>
      </c>
      <c r="X2953" s="119" t="s">
        <v>18</v>
      </c>
      <c r="Y2953" s="120" t="s">
        <v>19</v>
      </c>
      <c r="Z2953" s="26"/>
      <c r="AA2953" s="27"/>
      <c r="AB2953" s="121" t="s">
        <v>20</v>
      </c>
      <c r="AC2953" s="27"/>
      <c r="AD2953" s="122" t="s">
        <v>21</v>
      </c>
      <c r="AE2953" s="123" t="s">
        <v>22</v>
      </c>
      <c r="AF2953" s="27"/>
      <c r="AG2953" s="124" t="s">
        <v>23</v>
      </c>
      <c r="AH2953" s="125" t="s">
        <v>24</v>
      </c>
      <c r="AI2953" s="27"/>
      <c r="AJ2953" s="126" t="s">
        <v>25</v>
      </c>
      <c r="AK2953" s="26"/>
      <c r="AL2953" s="27"/>
      <c r="AM2953" s="127"/>
      <c r="AN2953" s="128" t="s">
        <v>26</v>
      </c>
      <c r="AO2953" s="27"/>
      <c r="AP2953" s="129" t="s">
        <v>27</v>
      </c>
      <c r="AQ2953" s="26"/>
      <c r="AR2953" s="27"/>
      <c r="AS2953" s="130" t="s">
        <v>28</v>
      </c>
      <c r="AT2953" s="27"/>
      <c r="AU2953" s="131"/>
      <c r="AV2953" s="132" t="s">
        <v>29</v>
      </c>
      <c r="AW2953" s="133" t="s">
        <v>30</v>
      </c>
      <c r="AX2953" s="134" t="s">
        <v>31</v>
      </c>
    </row>
    <row r="2954" spans="1:50" ht="26.25" hidden="1" customHeight="1" x14ac:dyDescent="0.3">
      <c r="A2954" s="77"/>
      <c r="B2954" s="78"/>
      <c r="C2954" s="79" t="s">
        <v>6</v>
      </c>
      <c r="D2954" s="79" t="s">
        <v>7</v>
      </c>
      <c r="E2954" s="80" t="s">
        <v>8</v>
      </c>
      <c r="F2954" s="80" t="s">
        <v>8</v>
      </c>
      <c r="G2954" s="80" t="s">
        <v>8</v>
      </c>
      <c r="H2954" s="80" t="s">
        <v>8</v>
      </c>
      <c r="I2954" s="80" t="s">
        <v>8</v>
      </c>
      <c r="J2954" s="81"/>
      <c r="K2954" s="82"/>
      <c r="L2954" s="82"/>
      <c r="M2954" s="82"/>
      <c r="N2954" s="82"/>
      <c r="O2954" s="323"/>
      <c r="P2954" s="363" t="str">
        <f t="shared" ref="P2954:P2955" si="1153">P2952</f>
        <v>lak</v>
      </c>
      <c r="Q2954" s="321"/>
      <c r="R2954" s="138"/>
      <c r="S2954" s="139"/>
      <c r="T2954" s="87" t="s">
        <v>10</v>
      </c>
      <c r="U2954" s="88" t="s">
        <v>32</v>
      </c>
      <c r="V2954" s="89">
        <f t="shared" si="1152"/>
        <v>0</v>
      </c>
      <c r="W2954" s="90"/>
      <c r="X2954" s="91" t="str">
        <f>X2952</f>
        <v>Lakýrnické práce</v>
      </c>
      <c r="Y2954" s="92"/>
      <c r="Z2954" s="92"/>
      <c r="AA2954" s="92"/>
      <c r="AB2954" s="93" t="s">
        <v>10</v>
      </c>
      <c r="AC2954" s="94"/>
      <c r="AD2954" s="95"/>
      <c r="AE2954" s="97"/>
      <c r="AF2954" s="97"/>
      <c r="AG2954" s="97"/>
      <c r="AH2954" s="97"/>
      <c r="AI2954" s="97"/>
      <c r="AJ2954" s="98"/>
      <c r="AK2954" s="98"/>
      <c r="AL2954" s="140"/>
      <c r="AM2954" s="108"/>
      <c r="AN2954" s="141"/>
      <c r="AO2954" s="141"/>
      <c r="AP2954" s="103"/>
      <c r="AQ2954" s="104"/>
      <c r="AR2954" s="142"/>
      <c r="AS2954" s="143"/>
      <c r="AT2954" s="143"/>
      <c r="AU2954" s="144"/>
      <c r="AV2954" s="106"/>
      <c r="AW2954" s="107"/>
      <c r="AX2954" s="107"/>
    </row>
    <row r="2955" spans="1:50" ht="26.4" hidden="1" x14ac:dyDescent="0.3">
      <c r="A2955" s="108"/>
      <c r="B2955" s="109"/>
      <c r="C2955" s="110"/>
      <c r="D2955" s="110"/>
      <c r="E2955" s="111" t="s">
        <v>13</v>
      </c>
      <c r="F2955" s="111" t="s">
        <v>13</v>
      </c>
      <c r="G2955" s="111" t="s">
        <v>13</v>
      </c>
      <c r="H2955" s="111" t="s">
        <v>13</v>
      </c>
      <c r="I2955" s="111" t="s">
        <v>13</v>
      </c>
      <c r="J2955" s="112"/>
      <c r="K2955" s="110"/>
      <c r="L2955" s="110"/>
      <c r="M2955" s="110"/>
      <c r="N2955" s="110"/>
      <c r="O2955" s="113"/>
      <c r="P2955" s="114" t="str">
        <f t="shared" si="1153"/>
        <v>lak</v>
      </c>
      <c r="Q2955" s="362">
        <f>Q2953</f>
        <v>0</v>
      </c>
      <c r="R2955" s="117" t="s">
        <v>14</v>
      </c>
      <c r="S2955" s="117" t="s">
        <v>15</v>
      </c>
      <c r="T2955" s="115" t="s">
        <v>16</v>
      </c>
      <c r="U2955" s="118" t="s">
        <v>32</v>
      </c>
      <c r="V2955" s="89">
        <f t="shared" si="1152"/>
        <v>0</v>
      </c>
      <c r="W2955" s="118" t="s">
        <v>17</v>
      </c>
      <c r="X2955" s="115" t="s">
        <v>18</v>
      </c>
      <c r="Y2955" s="23" t="s">
        <v>19</v>
      </c>
      <c r="Z2955" s="26"/>
      <c r="AA2955" s="27"/>
      <c r="AB2955" s="121" t="s">
        <v>20</v>
      </c>
      <c r="AC2955" s="27"/>
      <c r="AD2955" s="122" t="s">
        <v>21</v>
      </c>
      <c r="AE2955" s="126" t="s">
        <v>33</v>
      </c>
      <c r="AF2955" s="27"/>
      <c r="AG2955" s="124" t="s">
        <v>23</v>
      </c>
      <c r="AH2955" s="126" t="s">
        <v>24</v>
      </c>
      <c r="AI2955" s="27"/>
      <c r="AJ2955" s="126" t="s">
        <v>25</v>
      </c>
      <c r="AK2955" s="26"/>
      <c r="AL2955" s="27"/>
      <c r="AM2955" s="127"/>
      <c r="AN2955" s="128" t="s">
        <v>26</v>
      </c>
      <c r="AO2955" s="27"/>
      <c r="AP2955" s="129" t="s">
        <v>27</v>
      </c>
      <c r="AQ2955" s="26"/>
      <c r="AR2955" s="27"/>
      <c r="AS2955" s="130" t="s">
        <v>28</v>
      </c>
      <c r="AT2955" s="27"/>
      <c r="AU2955" s="131"/>
      <c r="AV2955" s="132" t="s">
        <v>29</v>
      </c>
      <c r="AW2955" s="133" t="s">
        <v>30</v>
      </c>
      <c r="AX2955" s="134" t="s">
        <v>31</v>
      </c>
    </row>
    <row r="2956" spans="1:50" ht="26.25" hidden="1" customHeight="1" x14ac:dyDescent="0.3">
      <c r="A2956" s="77"/>
      <c r="B2956" s="78"/>
      <c r="C2956" s="79" t="s">
        <v>6</v>
      </c>
      <c r="D2956" s="79" t="s">
        <v>7</v>
      </c>
      <c r="E2956" s="80" t="s">
        <v>8</v>
      </c>
      <c r="F2956" s="80" t="s">
        <v>8</v>
      </c>
      <c r="G2956" s="80" t="s">
        <v>8</v>
      </c>
      <c r="H2956" s="80" t="s">
        <v>8</v>
      </c>
      <c r="I2956" s="80" t="s">
        <v>8</v>
      </c>
      <c r="J2956" s="81"/>
      <c r="K2956" s="82"/>
      <c r="L2956" s="82"/>
      <c r="M2956" s="82"/>
      <c r="N2956" s="82"/>
      <c r="O2956" s="135"/>
      <c r="P2956" s="329" t="str">
        <f t="shared" ref="P2956:P2957" si="1154">P2952</f>
        <v>lak</v>
      </c>
      <c r="Q2956" s="325"/>
      <c r="R2956" s="138"/>
      <c r="S2956" s="139"/>
      <c r="T2956" s="87" t="s">
        <v>10</v>
      </c>
      <c r="U2956" s="88" t="s">
        <v>34</v>
      </c>
      <c r="V2956" s="89">
        <f t="shared" si="1152"/>
        <v>0</v>
      </c>
      <c r="W2956" s="90"/>
      <c r="X2956" s="91" t="str">
        <f>X2952</f>
        <v>Lakýrnické práce</v>
      </c>
      <c r="Y2956" s="92"/>
      <c r="Z2956" s="92"/>
      <c r="AA2956" s="92"/>
      <c r="AB2956" s="93" t="s">
        <v>10</v>
      </c>
      <c r="AC2956" s="94"/>
      <c r="AD2956" s="95"/>
      <c r="AE2956" s="97"/>
      <c r="AF2956" s="97"/>
      <c r="AG2956" s="97"/>
      <c r="AH2956" s="97"/>
      <c r="AI2956" s="97"/>
      <c r="AJ2956" s="98"/>
      <c r="AK2956" s="98"/>
      <c r="AL2956" s="140"/>
      <c r="AM2956" s="108"/>
      <c r="AN2956" s="141"/>
      <c r="AO2956" s="141"/>
      <c r="AP2956" s="103"/>
      <c r="AQ2956" s="104"/>
      <c r="AR2956" s="142"/>
      <c r="AS2956" s="143"/>
      <c r="AT2956" s="143"/>
      <c r="AU2956" s="144"/>
      <c r="AV2956" s="106"/>
      <c r="AW2956" s="107"/>
      <c r="AX2956" s="107"/>
    </row>
    <row r="2957" spans="1:50" ht="26.4" hidden="1" x14ac:dyDescent="0.3">
      <c r="A2957" s="108"/>
      <c r="B2957" s="109"/>
      <c r="C2957" s="110"/>
      <c r="D2957" s="110"/>
      <c r="E2957" s="111" t="s">
        <v>13</v>
      </c>
      <c r="F2957" s="111" t="s">
        <v>13</v>
      </c>
      <c r="G2957" s="111" t="s">
        <v>13</v>
      </c>
      <c r="H2957" s="111" t="s">
        <v>13</v>
      </c>
      <c r="I2957" s="111" t="s">
        <v>13</v>
      </c>
      <c r="J2957" s="112"/>
      <c r="K2957" s="110"/>
      <c r="L2957" s="110"/>
      <c r="M2957" s="110"/>
      <c r="N2957" s="110"/>
      <c r="O2957" s="113"/>
      <c r="P2957" s="330" t="str">
        <f t="shared" si="1154"/>
        <v>lak</v>
      </c>
      <c r="Q2957" s="362">
        <f>Q2953</f>
        <v>0</v>
      </c>
      <c r="R2957" s="148" t="s">
        <v>14</v>
      </c>
      <c r="S2957" s="148" t="s">
        <v>15</v>
      </c>
      <c r="T2957" s="149" t="s">
        <v>16</v>
      </c>
      <c r="U2957" s="118" t="s">
        <v>34</v>
      </c>
      <c r="V2957" s="89">
        <f t="shared" si="1152"/>
        <v>0</v>
      </c>
      <c r="W2957" s="118" t="s">
        <v>17</v>
      </c>
      <c r="X2957" s="150" t="s">
        <v>18</v>
      </c>
      <c r="Y2957" s="151" t="s">
        <v>19</v>
      </c>
      <c r="Z2957" s="26"/>
      <c r="AA2957" s="27"/>
      <c r="AB2957" s="152" t="s">
        <v>20</v>
      </c>
      <c r="AC2957" s="27"/>
      <c r="AD2957" s="153" t="s">
        <v>21</v>
      </c>
      <c r="AE2957" s="154" t="s">
        <v>33</v>
      </c>
      <c r="AF2957" s="27"/>
      <c r="AG2957" s="155" t="s">
        <v>23</v>
      </c>
      <c r="AH2957" s="156" t="s">
        <v>24</v>
      </c>
      <c r="AI2957" s="27"/>
      <c r="AJ2957" s="157" t="s">
        <v>25</v>
      </c>
      <c r="AK2957" s="26"/>
      <c r="AL2957" s="27"/>
      <c r="AM2957" s="158"/>
      <c r="AN2957" s="159" t="s">
        <v>26</v>
      </c>
      <c r="AO2957" s="27"/>
      <c r="AP2957" s="160" t="s">
        <v>27</v>
      </c>
      <c r="AQ2957" s="26"/>
      <c r="AR2957" s="27"/>
      <c r="AS2957" s="161" t="s">
        <v>28</v>
      </c>
      <c r="AT2957" s="27"/>
      <c r="AU2957" s="131"/>
      <c r="AV2957" s="132" t="s">
        <v>29</v>
      </c>
      <c r="AW2957" s="133" t="s">
        <v>30</v>
      </c>
      <c r="AX2957" s="134" t="s">
        <v>31</v>
      </c>
    </row>
    <row r="2958" spans="1:50" ht="26.25" hidden="1" customHeight="1" x14ac:dyDescent="0.3">
      <c r="A2958" s="77"/>
      <c r="B2958" s="78"/>
      <c r="C2958" s="79" t="s">
        <v>6</v>
      </c>
      <c r="D2958" s="79" t="s">
        <v>7</v>
      </c>
      <c r="E2958" s="80" t="s">
        <v>8</v>
      </c>
      <c r="F2958" s="80" t="s">
        <v>8</v>
      </c>
      <c r="G2958" s="80" t="s">
        <v>8</v>
      </c>
      <c r="H2958" s="80" t="s">
        <v>8</v>
      </c>
      <c r="I2958" s="80" t="s">
        <v>8</v>
      </c>
      <c r="J2958" s="81"/>
      <c r="K2958" s="82"/>
      <c r="L2958" s="82"/>
      <c r="M2958" s="82"/>
      <c r="N2958" s="82"/>
      <c r="O2958" s="135"/>
      <c r="P2958" s="329" t="str">
        <f t="shared" ref="P2958:P2959" si="1155">P2952</f>
        <v>lak</v>
      </c>
      <c r="Q2958" s="325"/>
      <c r="R2958" s="138"/>
      <c r="S2958" s="139"/>
      <c r="T2958" s="87" t="s">
        <v>10</v>
      </c>
      <c r="U2958" s="88" t="s">
        <v>35</v>
      </c>
      <c r="V2958" s="89">
        <f t="shared" si="1152"/>
        <v>0</v>
      </c>
      <c r="W2958" s="90"/>
      <c r="X2958" s="91" t="str">
        <f>X2952</f>
        <v>Lakýrnické práce</v>
      </c>
      <c r="Y2958" s="92"/>
      <c r="Z2958" s="92"/>
      <c r="AA2958" s="92"/>
      <c r="AB2958" s="93" t="s">
        <v>10</v>
      </c>
      <c r="AC2958" s="94"/>
      <c r="AD2958" s="95"/>
      <c r="AE2958" s="97"/>
      <c r="AF2958" s="97"/>
      <c r="AG2958" s="97"/>
      <c r="AH2958" s="97"/>
      <c r="AI2958" s="97"/>
      <c r="AJ2958" s="98"/>
      <c r="AK2958" s="98"/>
      <c r="AL2958" s="140"/>
      <c r="AM2958" s="108"/>
      <c r="AN2958" s="141"/>
      <c r="AO2958" s="141"/>
      <c r="AP2958" s="103"/>
      <c r="AQ2958" s="104"/>
      <c r="AR2958" s="142"/>
      <c r="AS2958" s="143"/>
      <c r="AT2958" s="143"/>
      <c r="AU2958" s="144"/>
      <c r="AV2958" s="106"/>
      <c r="AW2958" s="107"/>
      <c r="AX2958" s="107"/>
    </row>
    <row r="2959" spans="1:50" ht="39.6" hidden="1" x14ac:dyDescent="0.3">
      <c r="A2959" s="108"/>
      <c r="B2959" s="109"/>
      <c r="C2959" s="110"/>
      <c r="D2959" s="110"/>
      <c r="E2959" s="111" t="s">
        <v>13</v>
      </c>
      <c r="F2959" s="111" t="s">
        <v>13</v>
      </c>
      <c r="G2959" s="111" t="s">
        <v>13</v>
      </c>
      <c r="H2959" s="111" t="s">
        <v>13</v>
      </c>
      <c r="I2959" s="111" t="s">
        <v>13</v>
      </c>
      <c r="J2959" s="112"/>
      <c r="K2959" s="110"/>
      <c r="L2959" s="110"/>
      <c r="M2959" s="110"/>
      <c r="N2959" s="110"/>
      <c r="O2959" s="113"/>
      <c r="P2959" s="331" t="str">
        <f t="shared" si="1155"/>
        <v>lak</v>
      </c>
      <c r="Q2959" s="364">
        <f>Q2953</f>
        <v>0</v>
      </c>
      <c r="R2959" s="165" t="s">
        <v>14</v>
      </c>
      <c r="S2959" s="165" t="s">
        <v>15</v>
      </c>
      <c r="T2959" s="166" t="s">
        <v>16</v>
      </c>
      <c r="U2959" s="118" t="s">
        <v>35</v>
      </c>
      <c r="V2959" s="89">
        <f t="shared" si="1152"/>
        <v>0</v>
      </c>
      <c r="W2959" s="118" t="s">
        <v>17</v>
      </c>
      <c r="X2959" s="167" t="s">
        <v>18</v>
      </c>
      <c r="Y2959" s="168" t="s">
        <v>19</v>
      </c>
      <c r="Z2959" s="26"/>
      <c r="AA2959" s="27"/>
      <c r="AB2959" s="169" t="s">
        <v>20</v>
      </c>
      <c r="AC2959" s="27"/>
      <c r="AD2959" s="170" t="s">
        <v>21</v>
      </c>
      <c r="AE2959" s="171" t="s">
        <v>33</v>
      </c>
      <c r="AF2959" s="27"/>
      <c r="AG2959" s="172" t="s">
        <v>23</v>
      </c>
      <c r="AH2959" s="173" t="s">
        <v>24</v>
      </c>
      <c r="AI2959" s="27"/>
      <c r="AJ2959" s="174" t="s">
        <v>25</v>
      </c>
      <c r="AK2959" s="26"/>
      <c r="AL2959" s="27"/>
      <c r="AM2959" s="175"/>
      <c r="AN2959" s="176" t="s">
        <v>26</v>
      </c>
      <c r="AO2959" s="27"/>
      <c r="AP2959" s="177" t="s">
        <v>27</v>
      </c>
      <c r="AQ2959" s="26"/>
      <c r="AR2959" s="27"/>
      <c r="AS2959" s="178" t="s">
        <v>28</v>
      </c>
      <c r="AT2959" s="27"/>
      <c r="AU2959" s="179"/>
      <c r="AV2959" s="132" t="s">
        <v>29</v>
      </c>
      <c r="AW2959" s="133" t="s">
        <v>30</v>
      </c>
      <c r="AX2959" s="134" t="s">
        <v>31</v>
      </c>
    </row>
    <row r="2960" spans="1:50" ht="17.25" hidden="1" customHeight="1" x14ac:dyDescent="0.3">
      <c r="A2960" s="180"/>
      <c r="B2960" s="181"/>
      <c r="C2960" s="215"/>
      <c r="D2960" s="186"/>
      <c r="E2960" s="184"/>
      <c r="F2960" s="185"/>
      <c r="G2960" s="186"/>
      <c r="H2960" s="186"/>
      <c r="I2960" s="187"/>
      <c r="J2960" s="188"/>
      <c r="K2960" s="216"/>
      <c r="L2960" s="186"/>
      <c r="M2960" s="186"/>
      <c r="N2960" s="187"/>
      <c r="O2960" s="191"/>
      <c r="P2960" s="528" t="s">
        <v>3124</v>
      </c>
      <c r="Q2960" s="193"/>
      <c r="R2960" s="194">
        <f>[1]Harmonogram!N158</f>
        <v>0</v>
      </c>
      <c r="S2960" s="194">
        <f>[1]Harmonogram!O158</f>
        <v>7</v>
      </c>
      <c r="T2960" s="195" t="s">
        <v>36</v>
      </c>
      <c r="U2960" s="196">
        <v>0</v>
      </c>
      <c r="V2960" s="89">
        <f t="shared" si="1152"/>
        <v>0</v>
      </c>
      <c r="W2960" s="197"/>
      <c r="X2960" s="198" t="str">
        <f>[1]Harmonogram!K158</f>
        <v>lakýrníci - kompletní lakýrnické práce</v>
      </c>
      <c r="Y2960" s="199"/>
      <c r="Z2960" s="199"/>
      <c r="AA2960" s="200"/>
      <c r="AB2960" s="201"/>
      <c r="AC2960" s="201"/>
      <c r="AD2960" s="202"/>
      <c r="AE2960" s="202"/>
      <c r="AF2960" s="202"/>
      <c r="AG2960" s="202"/>
      <c r="AH2960" s="202"/>
      <c r="AI2960" s="202"/>
      <c r="AJ2960" s="509"/>
      <c r="AK2960" s="510"/>
      <c r="AL2960" s="333"/>
      <c r="AM2960" s="204"/>
      <c r="AN2960" s="205"/>
      <c r="AO2960" s="206"/>
      <c r="AP2960" s="207"/>
      <c r="AQ2960" s="208"/>
      <c r="AR2960" s="334"/>
      <c r="AS2960" s="335"/>
      <c r="AT2960" s="336"/>
      <c r="AU2960" s="211"/>
      <c r="AV2960" s="212"/>
      <c r="AW2960" s="212"/>
      <c r="AX2960" s="212"/>
    </row>
    <row r="2961" spans="1:50" ht="17.25" hidden="1" customHeight="1" x14ac:dyDescent="0.3">
      <c r="A2961" s="213"/>
      <c r="B2961" s="214"/>
      <c r="C2961" s="215"/>
      <c r="D2961" s="186"/>
      <c r="E2961" s="184"/>
      <c r="F2961" s="185"/>
      <c r="G2961" s="186"/>
      <c r="H2961" s="186"/>
      <c r="I2961" s="187"/>
      <c r="J2961" s="188"/>
      <c r="K2961" s="216"/>
      <c r="L2961" s="186"/>
      <c r="M2961" s="186"/>
      <c r="N2961" s="187"/>
      <c r="O2961" s="191"/>
      <c r="P2961" s="529" t="s">
        <v>3124</v>
      </c>
      <c r="Q2961" s="218"/>
      <c r="R2961" s="219">
        <f t="shared" ref="R2961:R3007" si="1156">$R$2960</f>
        <v>0</v>
      </c>
      <c r="S2961" s="219">
        <f t="shared" ref="S2961:S3007" si="1157">$S$2960</f>
        <v>7</v>
      </c>
      <c r="T2961" s="195"/>
      <c r="U2961" s="196">
        <v>2</v>
      </c>
      <c r="V2961" s="89">
        <f t="shared" si="1152"/>
        <v>0</v>
      </c>
      <c r="W2961" s="220" t="s">
        <v>37</v>
      </c>
      <c r="X2961" s="221" t="s">
        <v>3066</v>
      </c>
      <c r="Y2961" s="222" t="s">
        <v>641</v>
      </c>
      <c r="Z2961" s="199"/>
      <c r="AA2961" s="218"/>
      <c r="AB2961" s="223">
        <v>0</v>
      </c>
      <c r="AC2961" s="224" t="s">
        <v>48</v>
      </c>
      <c r="AD2961" s="225">
        <f t="shared" ref="AD2961:AD3002" si="1158">ROUND(AV2961*(AW2961/60),0)</f>
        <v>7</v>
      </c>
      <c r="AE2961" s="226">
        <f>CEILING(AD2961+AD2961*'[1]Nastavení cen'!$J$17,1)</f>
        <v>11</v>
      </c>
      <c r="AF2961" s="226">
        <f t="shared" ref="AF2961:AF3002" si="1159">(AB2961*AE2961)</f>
        <v>0</v>
      </c>
      <c r="AG2961" s="241">
        <f>CEILING(AX2961+(AX2961*'[1]Nastavení cen'!$G$17),1)</f>
        <v>4</v>
      </c>
      <c r="AH2961" s="242">
        <f>CEILING(AG2961*'[1]Nastavení cen'!$K$17,1)+AG2961</f>
        <v>6</v>
      </c>
      <c r="AI2961" s="242">
        <f t="shared" ref="AI2961:AI2964" si="1160">(AB2961*AH2961)</f>
        <v>0</v>
      </c>
      <c r="AJ2961" s="228">
        <f t="shared" ref="AJ2961:AJ3007" si="1161">AE2961+AH2961</f>
        <v>17</v>
      </c>
      <c r="AK2961" s="218"/>
      <c r="AL2961" s="229">
        <f t="shared" ref="AL2961:AL3007" si="1162">AF2961+AI2961</f>
        <v>0</v>
      </c>
      <c r="AM2961" s="204"/>
      <c r="AN2961" s="230">
        <v>0.01</v>
      </c>
      <c r="AO2961" s="231">
        <f t="shared" ref="AO2961:AO2964" si="1163">AB2961*AN2961</f>
        <v>0</v>
      </c>
      <c r="AP2961" s="232">
        <v>0.05</v>
      </c>
      <c r="AQ2961" s="233" t="s">
        <v>41</v>
      </c>
      <c r="AR2961" s="234">
        <f t="shared" ref="AR2961:AR2964" si="1164">AO2961*AP2961</f>
        <v>0</v>
      </c>
      <c r="AS2961" s="235"/>
      <c r="AT2961" s="236"/>
      <c r="AU2961" s="237"/>
      <c r="AV2961" s="238" t="s">
        <v>1572</v>
      </c>
      <c r="AW2961" s="239">
        <f>'[1]Nastavení cen'!$H$17</f>
        <v>390</v>
      </c>
      <c r="AX2961" s="240">
        <v>4</v>
      </c>
    </row>
    <row r="2962" spans="1:50" ht="17.25" hidden="1" customHeight="1" x14ac:dyDescent="0.3">
      <c r="A2962" s="213"/>
      <c r="B2962" s="214"/>
      <c r="C2962" s="215"/>
      <c r="D2962" s="186"/>
      <c r="E2962" s="184"/>
      <c r="F2962" s="185"/>
      <c r="G2962" s="186"/>
      <c r="H2962" s="186"/>
      <c r="I2962" s="187"/>
      <c r="J2962" s="188"/>
      <c r="K2962" s="216"/>
      <c r="L2962" s="186"/>
      <c r="M2962" s="186"/>
      <c r="N2962" s="187"/>
      <c r="O2962" s="191"/>
      <c r="P2962" s="529" t="s">
        <v>3124</v>
      </c>
      <c r="Q2962" s="218"/>
      <c r="R2962" s="219">
        <f t="shared" si="1156"/>
        <v>0</v>
      </c>
      <c r="S2962" s="219">
        <f t="shared" si="1157"/>
        <v>7</v>
      </c>
      <c r="T2962" s="195"/>
      <c r="U2962" s="196">
        <v>1</v>
      </c>
      <c r="V2962" s="89">
        <f t="shared" si="1152"/>
        <v>0</v>
      </c>
      <c r="W2962" s="220" t="s">
        <v>37</v>
      </c>
      <c r="X2962" s="221" t="s">
        <v>3073</v>
      </c>
      <c r="Y2962" s="222" t="s">
        <v>3074</v>
      </c>
      <c r="Z2962" s="199"/>
      <c r="AA2962" s="218"/>
      <c r="AB2962" s="223">
        <v>0</v>
      </c>
      <c r="AC2962" s="224" t="s">
        <v>146</v>
      </c>
      <c r="AD2962" s="225">
        <f t="shared" si="1158"/>
        <v>7</v>
      </c>
      <c r="AE2962" s="226">
        <f>CEILING(AD2962+AD2962*'[1]Nastavení cen'!$J$17,1)</f>
        <v>11</v>
      </c>
      <c r="AF2962" s="226">
        <f t="shared" si="1159"/>
        <v>0</v>
      </c>
      <c r="AG2962" s="241">
        <f>CEILING(AX2962+(AX2962*'[1]Nastavení cen'!$G$17),1)</f>
        <v>2</v>
      </c>
      <c r="AH2962" s="242">
        <f>CEILING(AG2962*'[1]Nastavení cen'!$K$17,1)+AG2962</f>
        <v>3</v>
      </c>
      <c r="AI2962" s="242">
        <f t="shared" si="1160"/>
        <v>0</v>
      </c>
      <c r="AJ2962" s="228">
        <f t="shared" si="1161"/>
        <v>14</v>
      </c>
      <c r="AK2962" s="218"/>
      <c r="AL2962" s="229">
        <f t="shared" si="1162"/>
        <v>0</v>
      </c>
      <c r="AM2962" s="204"/>
      <c r="AN2962" s="230">
        <v>0.01</v>
      </c>
      <c r="AO2962" s="231">
        <f t="shared" si="1163"/>
        <v>0</v>
      </c>
      <c r="AP2962" s="232">
        <v>0.05</v>
      </c>
      <c r="AQ2962" s="233" t="s">
        <v>41</v>
      </c>
      <c r="AR2962" s="234">
        <f t="shared" si="1164"/>
        <v>0</v>
      </c>
      <c r="AS2962" s="235"/>
      <c r="AT2962" s="236"/>
      <c r="AU2962" s="237"/>
      <c r="AV2962" s="238" t="s">
        <v>1572</v>
      </c>
      <c r="AW2962" s="239">
        <f>'[1]Nastavení cen'!$H$17</f>
        <v>390</v>
      </c>
      <c r="AX2962" s="240">
        <v>2</v>
      </c>
    </row>
    <row r="2963" spans="1:50" ht="17.25" hidden="1" customHeight="1" x14ac:dyDescent="0.3">
      <c r="A2963" s="213"/>
      <c r="B2963" s="214"/>
      <c r="C2963" s="215"/>
      <c r="D2963" s="186"/>
      <c r="E2963" s="184"/>
      <c r="F2963" s="185"/>
      <c r="G2963" s="186"/>
      <c r="H2963" s="186"/>
      <c r="I2963" s="187"/>
      <c r="J2963" s="188"/>
      <c r="K2963" s="216"/>
      <c r="L2963" s="186"/>
      <c r="M2963" s="186"/>
      <c r="N2963" s="187"/>
      <c r="O2963" s="191"/>
      <c r="P2963" s="529" t="s">
        <v>3124</v>
      </c>
      <c r="Q2963" s="218"/>
      <c r="R2963" s="219">
        <f t="shared" si="1156"/>
        <v>0</v>
      </c>
      <c r="S2963" s="219">
        <f t="shared" si="1157"/>
        <v>7</v>
      </c>
      <c r="T2963" s="195"/>
      <c r="U2963" s="196">
        <v>1</v>
      </c>
      <c r="V2963" s="89">
        <f t="shared" si="1152"/>
        <v>0</v>
      </c>
      <c r="W2963" s="220" t="s">
        <v>37</v>
      </c>
      <c r="X2963" s="221" t="s">
        <v>3073</v>
      </c>
      <c r="Y2963" s="222" t="s">
        <v>3126</v>
      </c>
      <c r="Z2963" s="199"/>
      <c r="AA2963" s="218"/>
      <c r="AB2963" s="223">
        <v>0</v>
      </c>
      <c r="AC2963" s="224" t="s">
        <v>146</v>
      </c>
      <c r="AD2963" s="225">
        <f t="shared" si="1158"/>
        <v>7</v>
      </c>
      <c r="AE2963" s="226">
        <f>CEILING(AD2963+AD2963*'[1]Nastavení cen'!$J$17,1)</f>
        <v>11</v>
      </c>
      <c r="AF2963" s="226">
        <f t="shared" si="1159"/>
        <v>0</v>
      </c>
      <c r="AG2963" s="241">
        <f>CEILING(AX2963+(AX2963*'[1]Nastavení cen'!$G$17),1)</f>
        <v>3</v>
      </c>
      <c r="AH2963" s="242">
        <f>CEILING(AG2963*'[1]Nastavení cen'!$K$17,1)+AG2963</f>
        <v>4</v>
      </c>
      <c r="AI2963" s="242">
        <f t="shared" si="1160"/>
        <v>0</v>
      </c>
      <c r="AJ2963" s="228">
        <f t="shared" si="1161"/>
        <v>15</v>
      </c>
      <c r="AK2963" s="218"/>
      <c r="AL2963" s="229">
        <f t="shared" si="1162"/>
        <v>0</v>
      </c>
      <c r="AM2963" s="204"/>
      <c r="AN2963" s="230">
        <v>0.01</v>
      </c>
      <c r="AO2963" s="231">
        <f t="shared" si="1163"/>
        <v>0</v>
      </c>
      <c r="AP2963" s="232">
        <v>0.05</v>
      </c>
      <c r="AQ2963" s="233" t="s">
        <v>41</v>
      </c>
      <c r="AR2963" s="234">
        <f t="shared" si="1164"/>
        <v>0</v>
      </c>
      <c r="AS2963" s="235"/>
      <c r="AT2963" s="236"/>
      <c r="AU2963" s="237"/>
      <c r="AV2963" s="238" t="s">
        <v>1572</v>
      </c>
      <c r="AW2963" s="239">
        <f>'[1]Nastavení cen'!$H$17</f>
        <v>390</v>
      </c>
      <c r="AX2963" s="240">
        <v>3</v>
      </c>
    </row>
    <row r="2964" spans="1:50" ht="17.25" hidden="1" customHeight="1" x14ac:dyDescent="0.3">
      <c r="A2964" s="213"/>
      <c r="B2964" s="214"/>
      <c r="C2964" s="215"/>
      <c r="D2964" s="186"/>
      <c r="E2964" s="184"/>
      <c r="F2964" s="185"/>
      <c r="G2964" s="186"/>
      <c r="H2964" s="186"/>
      <c r="I2964" s="187"/>
      <c r="J2964" s="188"/>
      <c r="K2964" s="216"/>
      <c r="L2964" s="186"/>
      <c r="M2964" s="186"/>
      <c r="N2964" s="187"/>
      <c r="O2964" s="191"/>
      <c r="P2964" s="529" t="s">
        <v>3124</v>
      </c>
      <c r="Q2964" s="218"/>
      <c r="R2964" s="219">
        <f t="shared" si="1156"/>
        <v>0</v>
      </c>
      <c r="S2964" s="219">
        <f t="shared" si="1157"/>
        <v>7</v>
      </c>
      <c r="T2964" s="195"/>
      <c r="U2964" s="196">
        <v>1</v>
      </c>
      <c r="V2964" s="89">
        <f t="shared" si="1152"/>
        <v>0</v>
      </c>
      <c r="W2964" s="220" t="s">
        <v>37</v>
      </c>
      <c r="X2964" s="221" t="s">
        <v>3071</v>
      </c>
      <c r="Y2964" s="222" t="s">
        <v>3072</v>
      </c>
      <c r="Z2964" s="199"/>
      <c r="AA2964" s="218"/>
      <c r="AB2964" s="223">
        <v>0</v>
      </c>
      <c r="AC2964" s="224" t="s">
        <v>48</v>
      </c>
      <c r="AD2964" s="225">
        <f t="shared" si="1158"/>
        <v>20</v>
      </c>
      <c r="AE2964" s="226">
        <f>CEILING(AD2964+AD2964*'[1]Nastavení cen'!$J$17,1)</f>
        <v>30</v>
      </c>
      <c r="AF2964" s="226">
        <f t="shared" si="1159"/>
        <v>0</v>
      </c>
      <c r="AG2964" s="241">
        <f>CEILING(AX2964+(AX2964*'[1]Nastavení cen'!$G$17),1)</f>
        <v>5</v>
      </c>
      <c r="AH2964" s="242">
        <f>CEILING(AG2964*'[1]Nastavení cen'!$K$17,1)+AG2964</f>
        <v>7</v>
      </c>
      <c r="AI2964" s="242">
        <f t="shared" si="1160"/>
        <v>0</v>
      </c>
      <c r="AJ2964" s="228">
        <f t="shared" si="1161"/>
        <v>37</v>
      </c>
      <c r="AK2964" s="218"/>
      <c r="AL2964" s="229">
        <f t="shared" si="1162"/>
        <v>0</v>
      </c>
      <c r="AM2964" s="204"/>
      <c r="AN2964" s="230">
        <v>0.01</v>
      </c>
      <c r="AO2964" s="231">
        <f t="shared" si="1163"/>
        <v>0</v>
      </c>
      <c r="AP2964" s="232">
        <v>0.05</v>
      </c>
      <c r="AQ2964" s="233" t="s">
        <v>41</v>
      </c>
      <c r="AR2964" s="234">
        <f t="shared" si="1164"/>
        <v>0</v>
      </c>
      <c r="AS2964" s="235"/>
      <c r="AT2964" s="236"/>
      <c r="AU2964" s="237"/>
      <c r="AV2964" s="238">
        <v>3</v>
      </c>
      <c r="AW2964" s="239">
        <f>'[1]Nastavení cen'!$H$17</f>
        <v>390</v>
      </c>
      <c r="AX2964" s="240">
        <v>5</v>
      </c>
    </row>
    <row r="2965" spans="1:50" ht="25.05" customHeight="1" x14ac:dyDescent="0.3">
      <c r="A2965" s="213"/>
      <c r="B2965" s="214"/>
      <c r="C2965" s="215"/>
      <c r="D2965" s="186"/>
      <c r="E2965" s="184"/>
      <c r="F2965" s="185"/>
      <c r="G2965" s="186"/>
      <c r="H2965" s="186"/>
      <c r="I2965" s="187"/>
      <c r="J2965" s="188"/>
      <c r="K2965" s="216"/>
      <c r="L2965" s="186"/>
      <c r="M2965" s="186"/>
      <c r="N2965" s="187"/>
      <c r="O2965" s="191"/>
      <c r="P2965" s="529" t="s">
        <v>3124</v>
      </c>
      <c r="Q2965" s="218"/>
      <c r="R2965" s="219">
        <f t="shared" si="1156"/>
        <v>0</v>
      </c>
      <c r="S2965" s="219">
        <f t="shared" si="1157"/>
        <v>7</v>
      </c>
      <c r="T2965" s="195">
        <v>99</v>
      </c>
      <c r="U2965" s="196">
        <v>4</v>
      </c>
      <c r="V2965" s="89">
        <f t="shared" si="1152"/>
        <v>0</v>
      </c>
      <c r="W2965" s="220" t="s">
        <v>3127</v>
      </c>
      <c r="X2965" s="221" t="s">
        <v>3128</v>
      </c>
      <c r="Y2965" s="222" t="s">
        <v>43</v>
      </c>
      <c r="Z2965" s="199"/>
      <c r="AA2965" s="218"/>
      <c r="AB2965" s="223">
        <v>10</v>
      </c>
      <c r="AC2965" s="224" t="s">
        <v>48</v>
      </c>
      <c r="AD2965" s="225">
        <f t="shared" si="1158"/>
        <v>20</v>
      </c>
      <c r="AE2965" s="226"/>
      <c r="AF2965" s="226">
        <f t="shared" si="1159"/>
        <v>0</v>
      </c>
      <c r="AG2965" s="241"/>
      <c r="AH2965" s="242"/>
      <c r="AI2965" s="242"/>
      <c r="AJ2965" s="228">
        <f t="shared" si="1161"/>
        <v>0</v>
      </c>
      <c r="AK2965" s="218"/>
      <c r="AL2965" s="229">
        <f t="shared" si="1162"/>
        <v>0</v>
      </c>
      <c r="AM2965" s="204"/>
      <c r="AN2965" s="230" t="s">
        <v>41</v>
      </c>
      <c r="AO2965" s="231" t="s">
        <v>41</v>
      </c>
      <c r="AP2965" s="245" t="s">
        <v>41</v>
      </c>
      <c r="AQ2965" s="233" t="s">
        <v>41</v>
      </c>
      <c r="AR2965" s="234" t="s">
        <v>41</v>
      </c>
      <c r="AS2965" s="235"/>
      <c r="AT2965" s="236"/>
      <c r="AU2965" s="237"/>
      <c r="AV2965" s="238">
        <v>3</v>
      </c>
      <c r="AW2965" s="239">
        <f>'[1]Nastavení cen'!$H$17</f>
        <v>390</v>
      </c>
      <c r="AX2965" s="240"/>
    </row>
    <row r="2966" spans="1:50" ht="17.25" hidden="1" customHeight="1" x14ac:dyDescent="0.3">
      <c r="A2966" s="213"/>
      <c r="B2966" s="214"/>
      <c r="C2966" s="215"/>
      <c r="D2966" s="186"/>
      <c r="E2966" s="184"/>
      <c r="F2966" s="185"/>
      <c r="G2966" s="186"/>
      <c r="H2966" s="186"/>
      <c r="I2966" s="187"/>
      <c r="J2966" s="188"/>
      <c r="K2966" s="216"/>
      <c r="L2966" s="186"/>
      <c r="M2966" s="186"/>
      <c r="N2966" s="187"/>
      <c r="O2966" s="191"/>
      <c r="P2966" s="529" t="s">
        <v>3124</v>
      </c>
      <c r="Q2966" s="218"/>
      <c r="R2966" s="219">
        <f t="shared" si="1156"/>
        <v>0</v>
      </c>
      <c r="S2966" s="219">
        <f t="shared" si="1157"/>
        <v>7</v>
      </c>
      <c r="T2966" s="195"/>
      <c r="U2966" s="196">
        <v>1</v>
      </c>
      <c r="V2966" s="89">
        <f t="shared" si="1152"/>
        <v>0</v>
      </c>
      <c r="W2966" s="220" t="s">
        <v>3129</v>
      </c>
      <c r="X2966" s="221" t="s">
        <v>3130</v>
      </c>
      <c r="Y2966" s="222" t="s">
        <v>3131</v>
      </c>
      <c r="Z2966" s="199"/>
      <c r="AA2966" s="218"/>
      <c r="AB2966" s="223">
        <v>0</v>
      </c>
      <c r="AC2966" s="224" t="s">
        <v>48</v>
      </c>
      <c r="AD2966" s="225">
        <f t="shared" si="1158"/>
        <v>410</v>
      </c>
      <c r="AE2966" s="226">
        <f>CEILING(AD2966+AD2966*'[1]Nastavení cen'!$J$17,1)</f>
        <v>599</v>
      </c>
      <c r="AF2966" s="226">
        <f t="shared" si="1159"/>
        <v>0</v>
      </c>
      <c r="AG2966" s="241">
        <f>CEILING(AX2966+(AX2966*'[1]Nastavení cen'!$G$17),1)</f>
        <v>6</v>
      </c>
      <c r="AH2966" s="242">
        <f>CEILING(AG2966*'[1]Nastavení cen'!$K$17,1)+AG2966</f>
        <v>8</v>
      </c>
      <c r="AI2966" s="242">
        <f>(AB2966*AH2966)</f>
        <v>0</v>
      </c>
      <c r="AJ2966" s="228">
        <f t="shared" si="1161"/>
        <v>607</v>
      </c>
      <c r="AK2966" s="218"/>
      <c r="AL2966" s="229">
        <f t="shared" si="1162"/>
        <v>0</v>
      </c>
      <c r="AM2966" s="204"/>
      <c r="AN2966" s="230">
        <v>0.1</v>
      </c>
      <c r="AO2966" s="231">
        <f>AB2966*AN2966</f>
        <v>0</v>
      </c>
      <c r="AP2966" s="232">
        <v>0.05</v>
      </c>
      <c r="AQ2966" s="233" t="s">
        <v>41</v>
      </c>
      <c r="AR2966" s="234">
        <f>AO2966*AP2966</f>
        <v>0</v>
      </c>
      <c r="AS2966" s="235"/>
      <c r="AT2966" s="236"/>
      <c r="AU2966" s="237"/>
      <c r="AV2966" s="238">
        <v>63</v>
      </c>
      <c r="AW2966" s="239">
        <f>'[1]Nastavení cen'!$H$17</f>
        <v>390</v>
      </c>
      <c r="AX2966" s="240">
        <v>6</v>
      </c>
    </row>
    <row r="2967" spans="1:50" ht="17.25" hidden="1" customHeight="1" x14ac:dyDescent="0.3">
      <c r="A2967" s="213"/>
      <c r="B2967" s="214"/>
      <c r="C2967" s="215"/>
      <c r="D2967" s="186"/>
      <c r="E2967" s="184"/>
      <c r="F2967" s="185"/>
      <c r="G2967" s="186"/>
      <c r="H2967" s="186"/>
      <c r="I2967" s="187"/>
      <c r="J2967" s="188"/>
      <c r="K2967" s="216"/>
      <c r="L2967" s="186"/>
      <c r="M2967" s="186"/>
      <c r="N2967" s="187"/>
      <c r="O2967" s="191"/>
      <c r="P2967" s="529" t="s">
        <v>3124</v>
      </c>
      <c r="Q2967" s="218"/>
      <c r="R2967" s="219">
        <f t="shared" si="1156"/>
        <v>0</v>
      </c>
      <c r="S2967" s="219">
        <f t="shared" si="1157"/>
        <v>7</v>
      </c>
      <c r="T2967" s="195"/>
      <c r="U2967" s="196">
        <v>4</v>
      </c>
      <c r="V2967" s="89">
        <f t="shared" si="1152"/>
        <v>0</v>
      </c>
      <c r="W2967" s="220" t="s">
        <v>3129</v>
      </c>
      <c r="X2967" s="221" t="s">
        <v>3132</v>
      </c>
      <c r="Y2967" s="222" t="s">
        <v>43</v>
      </c>
      <c r="Z2967" s="199"/>
      <c r="AA2967" s="218"/>
      <c r="AB2967" s="223">
        <v>0</v>
      </c>
      <c r="AC2967" s="224" t="s">
        <v>48</v>
      </c>
      <c r="AD2967" s="225">
        <f t="shared" si="1158"/>
        <v>306</v>
      </c>
      <c r="AE2967" s="226">
        <f>CEILING(AD2967+AD2967*'[1]Nastavení cen'!$J$17,1)</f>
        <v>447</v>
      </c>
      <c r="AF2967" s="226">
        <f t="shared" si="1159"/>
        <v>0</v>
      </c>
      <c r="AG2967" s="241"/>
      <c r="AH2967" s="242"/>
      <c r="AI2967" s="242"/>
      <c r="AJ2967" s="228">
        <f t="shared" si="1161"/>
        <v>447</v>
      </c>
      <c r="AK2967" s="218"/>
      <c r="AL2967" s="229">
        <f t="shared" si="1162"/>
        <v>0</v>
      </c>
      <c r="AM2967" s="204"/>
      <c r="AN2967" s="230" t="s">
        <v>41</v>
      </c>
      <c r="AO2967" s="231" t="s">
        <v>41</v>
      </c>
      <c r="AP2967" s="245" t="s">
        <v>41</v>
      </c>
      <c r="AQ2967" s="233" t="s">
        <v>41</v>
      </c>
      <c r="AR2967" s="234" t="s">
        <v>41</v>
      </c>
      <c r="AS2967" s="235"/>
      <c r="AT2967" s="236"/>
      <c r="AU2967" s="237"/>
      <c r="AV2967" s="238">
        <v>47</v>
      </c>
      <c r="AW2967" s="239">
        <f>'[1]Nastavení cen'!$H$17</f>
        <v>390</v>
      </c>
      <c r="AX2967" s="240"/>
    </row>
    <row r="2968" spans="1:50" ht="17.25" hidden="1" customHeight="1" x14ac:dyDescent="0.3">
      <c r="A2968" s="213"/>
      <c r="B2968" s="214"/>
      <c r="C2968" s="215"/>
      <c r="D2968" s="186"/>
      <c r="E2968" s="184"/>
      <c r="F2968" s="185"/>
      <c r="G2968" s="186"/>
      <c r="H2968" s="186"/>
      <c r="I2968" s="187"/>
      <c r="J2968" s="188"/>
      <c r="K2968" s="216"/>
      <c r="L2968" s="186"/>
      <c r="M2968" s="186"/>
      <c r="N2968" s="187"/>
      <c r="O2968" s="191"/>
      <c r="P2968" s="529" t="s">
        <v>3124</v>
      </c>
      <c r="Q2968" s="218"/>
      <c r="R2968" s="219">
        <f t="shared" si="1156"/>
        <v>0</v>
      </c>
      <c r="S2968" s="219">
        <f t="shared" si="1157"/>
        <v>7</v>
      </c>
      <c r="T2968" s="195"/>
      <c r="U2968" s="196">
        <v>4</v>
      </c>
      <c r="V2968" s="89">
        <f t="shared" si="1152"/>
        <v>0</v>
      </c>
      <c r="W2968" s="220" t="s">
        <v>3129</v>
      </c>
      <c r="X2968" s="221" t="s">
        <v>3133</v>
      </c>
      <c r="Y2968" s="222" t="s">
        <v>43</v>
      </c>
      <c r="Z2968" s="199"/>
      <c r="AA2968" s="218"/>
      <c r="AB2968" s="223">
        <v>0</v>
      </c>
      <c r="AC2968" s="224" t="s">
        <v>48</v>
      </c>
      <c r="AD2968" s="225">
        <f t="shared" si="1158"/>
        <v>85</v>
      </c>
      <c r="AE2968" s="226">
        <f>CEILING(AD2968+AD2968*'[1]Nastavení cen'!$J$17,1)</f>
        <v>125</v>
      </c>
      <c r="AF2968" s="226">
        <f t="shared" si="1159"/>
        <v>0</v>
      </c>
      <c r="AG2968" s="241"/>
      <c r="AH2968" s="242"/>
      <c r="AI2968" s="242"/>
      <c r="AJ2968" s="228">
        <f t="shared" si="1161"/>
        <v>125</v>
      </c>
      <c r="AK2968" s="218"/>
      <c r="AL2968" s="229">
        <f t="shared" si="1162"/>
        <v>0</v>
      </c>
      <c r="AM2968" s="204"/>
      <c r="AN2968" s="230" t="s">
        <v>41</v>
      </c>
      <c r="AO2968" s="231" t="s">
        <v>41</v>
      </c>
      <c r="AP2968" s="245" t="s">
        <v>41</v>
      </c>
      <c r="AQ2968" s="233" t="s">
        <v>41</v>
      </c>
      <c r="AR2968" s="234" t="s">
        <v>41</v>
      </c>
      <c r="AS2968" s="235"/>
      <c r="AT2968" s="236"/>
      <c r="AU2968" s="237"/>
      <c r="AV2968" s="238">
        <v>13</v>
      </c>
      <c r="AW2968" s="239">
        <f>'[1]Nastavení cen'!$H$17</f>
        <v>390</v>
      </c>
      <c r="AX2968" s="240"/>
    </row>
    <row r="2969" spans="1:50" ht="17.25" hidden="1" customHeight="1" x14ac:dyDescent="0.3">
      <c r="A2969" s="213"/>
      <c r="B2969" s="214"/>
      <c r="C2969" s="215"/>
      <c r="D2969" s="186"/>
      <c r="E2969" s="184"/>
      <c r="F2969" s="185"/>
      <c r="G2969" s="186"/>
      <c r="H2969" s="186"/>
      <c r="I2969" s="187"/>
      <c r="J2969" s="188"/>
      <c r="K2969" s="216"/>
      <c r="L2969" s="186"/>
      <c r="M2969" s="186"/>
      <c r="N2969" s="187"/>
      <c r="O2969" s="191"/>
      <c r="P2969" s="529" t="s">
        <v>3124</v>
      </c>
      <c r="Q2969" s="218"/>
      <c r="R2969" s="219">
        <f t="shared" si="1156"/>
        <v>0</v>
      </c>
      <c r="S2969" s="219">
        <f t="shared" si="1157"/>
        <v>7</v>
      </c>
      <c r="T2969" s="195"/>
      <c r="U2969" s="196">
        <v>4</v>
      </c>
      <c r="V2969" s="89">
        <f t="shared" si="1152"/>
        <v>0</v>
      </c>
      <c r="W2969" s="220" t="s">
        <v>3129</v>
      </c>
      <c r="X2969" s="221" t="s">
        <v>3134</v>
      </c>
      <c r="Y2969" s="222" t="s">
        <v>43</v>
      </c>
      <c r="Z2969" s="199"/>
      <c r="AA2969" s="218"/>
      <c r="AB2969" s="223">
        <v>0</v>
      </c>
      <c r="AC2969" s="224" t="s">
        <v>48</v>
      </c>
      <c r="AD2969" s="225">
        <f t="shared" si="1158"/>
        <v>150</v>
      </c>
      <c r="AE2969" s="226">
        <f>CEILING(AD2969+AD2969*'[1]Nastavení cen'!$J$17,1)</f>
        <v>219</v>
      </c>
      <c r="AF2969" s="226">
        <f t="shared" si="1159"/>
        <v>0</v>
      </c>
      <c r="AG2969" s="241"/>
      <c r="AH2969" s="242"/>
      <c r="AI2969" s="242"/>
      <c r="AJ2969" s="228">
        <f t="shared" si="1161"/>
        <v>219</v>
      </c>
      <c r="AK2969" s="218"/>
      <c r="AL2969" s="229">
        <f t="shared" si="1162"/>
        <v>0</v>
      </c>
      <c r="AM2969" s="204"/>
      <c r="AN2969" s="230" t="s">
        <v>41</v>
      </c>
      <c r="AO2969" s="231" t="s">
        <v>41</v>
      </c>
      <c r="AP2969" s="245" t="s">
        <v>41</v>
      </c>
      <c r="AQ2969" s="233" t="s">
        <v>41</v>
      </c>
      <c r="AR2969" s="234" t="s">
        <v>41</v>
      </c>
      <c r="AS2969" s="235"/>
      <c r="AT2969" s="236"/>
      <c r="AU2969" s="237"/>
      <c r="AV2969" s="238">
        <v>23</v>
      </c>
      <c r="AW2969" s="239">
        <f>'[1]Nastavení cen'!$H$17</f>
        <v>390</v>
      </c>
      <c r="AX2969" s="240"/>
    </row>
    <row r="2970" spans="1:50" ht="17.25" hidden="1" customHeight="1" x14ac:dyDescent="0.3">
      <c r="A2970" s="213"/>
      <c r="B2970" s="214"/>
      <c r="C2970" s="215"/>
      <c r="D2970" s="186"/>
      <c r="E2970" s="184"/>
      <c r="F2970" s="185"/>
      <c r="G2970" s="186"/>
      <c r="H2970" s="186"/>
      <c r="I2970" s="187"/>
      <c r="J2970" s="188"/>
      <c r="K2970" s="216"/>
      <c r="L2970" s="186"/>
      <c r="M2970" s="186"/>
      <c r="N2970" s="187"/>
      <c r="O2970" s="191"/>
      <c r="P2970" s="529" t="s">
        <v>3124</v>
      </c>
      <c r="Q2970" s="218"/>
      <c r="R2970" s="219">
        <f t="shared" si="1156"/>
        <v>0</v>
      </c>
      <c r="S2970" s="219">
        <f t="shared" si="1157"/>
        <v>7</v>
      </c>
      <c r="T2970" s="195"/>
      <c r="U2970" s="196">
        <v>4</v>
      </c>
      <c r="V2970" s="89">
        <f t="shared" si="1152"/>
        <v>0</v>
      </c>
      <c r="W2970" s="220" t="s">
        <v>3129</v>
      </c>
      <c r="X2970" s="221" t="s">
        <v>3135</v>
      </c>
      <c r="Y2970" s="222" t="s">
        <v>43</v>
      </c>
      <c r="Z2970" s="199"/>
      <c r="AA2970" s="218"/>
      <c r="AB2970" s="223">
        <v>0</v>
      </c>
      <c r="AC2970" s="224" t="s">
        <v>48</v>
      </c>
      <c r="AD2970" s="225">
        <f t="shared" si="1158"/>
        <v>280</v>
      </c>
      <c r="AE2970" s="226">
        <f>CEILING(AD2970+AD2970*'[1]Nastavení cen'!$J$17,1)</f>
        <v>409</v>
      </c>
      <c r="AF2970" s="226">
        <f t="shared" si="1159"/>
        <v>0</v>
      </c>
      <c r="AG2970" s="241"/>
      <c r="AH2970" s="242"/>
      <c r="AI2970" s="242"/>
      <c r="AJ2970" s="228">
        <f t="shared" si="1161"/>
        <v>409</v>
      </c>
      <c r="AK2970" s="218"/>
      <c r="AL2970" s="229">
        <f t="shared" si="1162"/>
        <v>0</v>
      </c>
      <c r="AM2970" s="204"/>
      <c r="AN2970" s="230" t="s">
        <v>41</v>
      </c>
      <c r="AO2970" s="231" t="s">
        <v>41</v>
      </c>
      <c r="AP2970" s="245" t="s">
        <v>41</v>
      </c>
      <c r="AQ2970" s="233" t="s">
        <v>41</v>
      </c>
      <c r="AR2970" s="234" t="s">
        <v>41</v>
      </c>
      <c r="AS2970" s="235"/>
      <c r="AT2970" s="236"/>
      <c r="AU2970" s="237"/>
      <c r="AV2970" s="238">
        <v>43</v>
      </c>
      <c r="AW2970" s="239">
        <f>'[1]Nastavení cen'!$H$17</f>
        <v>390</v>
      </c>
      <c r="AX2970" s="240"/>
    </row>
    <row r="2971" spans="1:50" ht="17.25" hidden="1" customHeight="1" x14ac:dyDescent="0.3">
      <c r="A2971" s="213"/>
      <c r="B2971" s="214"/>
      <c r="C2971" s="215"/>
      <c r="D2971" s="186"/>
      <c r="E2971" s="184"/>
      <c r="F2971" s="185"/>
      <c r="G2971" s="186"/>
      <c r="H2971" s="186"/>
      <c r="I2971" s="187"/>
      <c r="J2971" s="188"/>
      <c r="K2971" s="216"/>
      <c r="L2971" s="186"/>
      <c r="M2971" s="186"/>
      <c r="N2971" s="187"/>
      <c r="O2971" s="191"/>
      <c r="P2971" s="529" t="s">
        <v>3124</v>
      </c>
      <c r="Q2971" s="218"/>
      <c r="R2971" s="219">
        <f t="shared" si="1156"/>
        <v>0</v>
      </c>
      <c r="S2971" s="219">
        <f t="shared" si="1157"/>
        <v>7</v>
      </c>
      <c r="T2971" s="195"/>
      <c r="U2971" s="196">
        <v>1</v>
      </c>
      <c r="V2971" s="89">
        <f t="shared" si="1152"/>
        <v>0</v>
      </c>
      <c r="W2971" s="220" t="s">
        <v>3136</v>
      </c>
      <c r="X2971" s="221" t="s">
        <v>3137</v>
      </c>
      <c r="Y2971" s="222" t="s">
        <v>3138</v>
      </c>
      <c r="Z2971" s="199"/>
      <c r="AA2971" s="218"/>
      <c r="AB2971" s="223">
        <v>0</v>
      </c>
      <c r="AC2971" s="224" t="s">
        <v>48</v>
      </c>
      <c r="AD2971" s="225">
        <f t="shared" si="1158"/>
        <v>156</v>
      </c>
      <c r="AE2971" s="226">
        <f>CEILING(AD2971+AD2971*'[1]Nastavení cen'!$J$17,1)</f>
        <v>228</v>
      </c>
      <c r="AF2971" s="226">
        <f t="shared" si="1159"/>
        <v>0</v>
      </c>
      <c r="AG2971" s="241">
        <f>CEILING(AX2971+(AX2971*'[1]Nastavení cen'!$G$17),1)</f>
        <v>39</v>
      </c>
      <c r="AH2971" s="242">
        <f>CEILING(AG2971*'[1]Nastavení cen'!$K$17,1)+AG2971</f>
        <v>51</v>
      </c>
      <c r="AI2971" s="242">
        <f t="shared" ref="AI2971:AI2991" si="1165">(AB2971*AH2971)</f>
        <v>0</v>
      </c>
      <c r="AJ2971" s="228">
        <f t="shared" si="1161"/>
        <v>279</v>
      </c>
      <c r="AK2971" s="218"/>
      <c r="AL2971" s="229">
        <f t="shared" si="1162"/>
        <v>0</v>
      </c>
      <c r="AM2971" s="204"/>
      <c r="AN2971" s="230">
        <v>0.2</v>
      </c>
      <c r="AO2971" s="231">
        <f t="shared" ref="AO2971:AO2991" si="1166">AB2971*AN2971</f>
        <v>0</v>
      </c>
      <c r="AP2971" s="232">
        <v>0.05</v>
      </c>
      <c r="AQ2971" s="233" t="s">
        <v>41</v>
      </c>
      <c r="AR2971" s="234">
        <f t="shared" ref="AR2971:AR2991" si="1167">AO2971*AP2971</f>
        <v>0</v>
      </c>
      <c r="AS2971" s="235"/>
      <c r="AT2971" s="236"/>
      <c r="AU2971" s="237"/>
      <c r="AV2971" s="238">
        <v>24</v>
      </c>
      <c r="AW2971" s="239">
        <f>'[1]Nastavení cen'!$H$17</f>
        <v>390</v>
      </c>
      <c r="AX2971" s="240">
        <v>39</v>
      </c>
    </row>
    <row r="2972" spans="1:50" ht="17.25" hidden="1" customHeight="1" x14ac:dyDescent="0.3">
      <c r="A2972" s="213"/>
      <c r="B2972" s="214"/>
      <c r="C2972" s="215"/>
      <c r="D2972" s="186"/>
      <c r="E2972" s="184"/>
      <c r="F2972" s="185"/>
      <c r="G2972" s="186"/>
      <c r="H2972" s="186"/>
      <c r="I2972" s="187"/>
      <c r="J2972" s="188"/>
      <c r="K2972" s="216"/>
      <c r="L2972" s="186"/>
      <c r="M2972" s="186"/>
      <c r="N2972" s="187"/>
      <c r="O2972" s="191"/>
      <c r="P2972" s="529" t="s">
        <v>3124</v>
      </c>
      <c r="Q2972" s="218"/>
      <c r="R2972" s="219">
        <f t="shared" si="1156"/>
        <v>0</v>
      </c>
      <c r="S2972" s="219">
        <f t="shared" si="1157"/>
        <v>7</v>
      </c>
      <c r="T2972" s="195"/>
      <c r="U2972" s="196">
        <v>1</v>
      </c>
      <c r="V2972" s="89">
        <f t="shared" si="1152"/>
        <v>0</v>
      </c>
      <c r="W2972" s="220" t="s">
        <v>3136</v>
      </c>
      <c r="X2972" s="221" t="s">
        <v>3139</v>
      </c>
      <c r="Y2972" s="222" t="s">
        <v>3138</v>
      </c>
      <c r="Z2972" s="199"/>
      <c r="AA2972" s="218"/>
      <c r="AB2972" s="223">
        <v>0</v>
      </c>
      <c r="AC2972" s="224" t="s">
        <v>48</v>
      </c>
      <c r="AD2972" s="225">
        <f t="shared" si="1158"/>
        <v>384</v>
      </c>
      <c r="AE2972" s="226">
        <f>CEILING(AD2972+AD2972*'[1]Nastavení cen'!$J$17,1)</f>
        <v>561</v>
      </c>
      <c r="AF2972" s="226">
        <f t="shared" si="1159"/>
        <v>0</v>
      </c>
      <c r="AG2972" s="241">
        <f>CEILING(AX2972+(AX2972*'[1]Nastavení cen'!$G$17),1)</f>
        <v>39</v>
      </c>
      <c r="AH2972" s="242">
        <f>CEILING(AG2972*'[1]Nastavení cen'!$K$17,1)+AG2972</f>
        <v>51</v>
      </c>
      <c r="AI2972" s="242">
        <f t="shared" si="1165"/>
        <v>0</v>
      </c>
      <c r="AJ2972" s="228">
        <f t="shared" si="1161"/>
        <v>612</v>
      </c>
      <c r="AK2972" s="218"/>
      <c r="AL2972" s="229">
        <f t="shared" si="1162"/>
        <v>0</v>
      </c>
      <c r="AM2972" s="204"/>
      <c r="AN2972" s="230">
        <v>0.5</v>
      </c>
      <c r="AO2972" s="231">
        <f t="shared" si="1166"/>
        <v>0</v>
      </c>
      <c r="AP2972" s="232">
        <v>0.05</v>
      </c>
      <c r="AQ2972" s="233" t="s">
        <v>41</v>
      </c>
      <c r="AR2972" s="234">
        <f t="shared" si="1167"/>
        <v>0</v>
      </c>
      <c r="AS2972" s="235"/>
      <c r="AT2972" s="236"/>
      <c r="AU2972" s="237"/>
      <c r="AV2972" s="238">
        <v>59</v>
      </c>
      <c r="AW2972" s="239">
        <f>'[1]Nastavení cen'!$H$17</f>
        <v>390</v>
      </c>
      <c r="AX2972" s="240">
        <v>39</v>
      </c>
    </row>
    <row r="2973" spans="1:50" ht="17.25" hidden="1" customHeight="1" x14ac:dyDescent="0.3">
      <c r="A2973" s="213"/>
      <c r="B2973" s="214"/>
      <c r="C2973" s="215"/>
      <c r="D2973" s="186"/>
      <c r="E2973" s="184"/>
      <c r="F2973" s="185"/>
      <c r="G2973" s="186"/>
      <c r="H2973" s="186"/>
      <c r="I2973" s="187"/>
      <c r="J2973" s="188"/>
      <c r="K2973" s="216"/>
      <c r="L2973" s="186"/>
      <c r="M2973" s="186"/>
      <c r="N2973" s="187"/>
      <c r="O2973" s="191"/>
      <c r="P2973" s="529" t="s">
        <v>3124</v>
      </c>
      <c r="Q2973" s="218"/>
      <c r="R2973" s="219">
        <f t="shared" si="1156"/>
        <v>0</v>
      </c>
      <c r="S2973" s="219">
        <f t="shared" si="1157"/>
        <v>7</v>
      </c>
      <c r="T2973" s="195"/>
      <c r="U2973" s="196">
        <v>1</v>
      </c>
      <c r="V2973" s="89">
        <f t="shared" si="1152"/>
        <v>0</v>
      </c>
      <c r="W2973" s="220" t="s">
        <v>3140</v>
      </c>
      <c r="X2973" s="221" t="s">
        <v>3141</v>
      </c>
      <c r="Y2973" s="222" t="s">
        <v>3142</v>
      </c>
      <c r="Z2973" s="199"/>
      <c r="AA2973" s="218"/>
      <c r="AB2973" s="223">
        <v>0</v>
      </c>
      <c r="AC2973" s="224" t="s">
        <v>48</v>
      </c>
      <c r="AD2973" s="225">
        <f t="shared" si="1158"/>
        <v>533</v>
      </c>
      <c r="AE2973" s="226">
        <f>CEILING(AD2973+AD2973*'[1]Nastavení cen'!$J$17,1)</f>
        <v>779</v>
      </c>
      <c r="AF2973" s="226">
        <f t="shared" si="1159"/>
        <v>0</v>
      </c>
      <c r="AG2973" s="241">
        <f>CEILING(AX2973+(AX2973*'[1]Nastavení cen'!$G$17),1)</f>
        <v>138</v>
      </c>
      <c r="AH2973" s="242">
        <f>CEILING(AG2973*'[1]Nastavení cen'!$K$17,1)+AG2973</f>
        <v>180</v>
      </c>
      <c r="AI2973" s="242">
        <f t="shared" si="1165"/>
        <v>0</v>
      </c>
      <c r="AJ2973" s="228">
        <f t="shared" si="1161"/>
        <v>959</v>
      </c>
      <c r="AK2973" s="218"/>
      <c r="AL2973" s="229">
        <f t="shared" si="1162"/>
        <v>0</v>
      </c>
      <c r="AM2973" s="204"/>
      <c r="AN2973" s="230">
        <v>0.5</v>
      </c>
      <c r="AO2973" s="231">
        <f t="shared" si="1166"/>
        <v>0</v>
      </c>
      <c r="AP2973" s="232">
        <v>0.05</v>
      </c>
      <c r="AQ2973" s="233" t="s">
        <v>41</v>
      </c>
      <c r="AR2973" s="234">
        <f t="shared" si="1167"/>
        <v>0</v>
      </c>
      <c r="AS2973" s="235"/>
      <c r="AT2973" s="236"/>
      <c r="AU2973" s="237"/>
      <c r="AV2973" s="238">
        <v>82</v>
      </c>
      <c r="AW2973" s="239">
        <f>'[1]Nastavení cen'!$H$17</f>
        <v>390</v>
      </c>
      <c r="AX2973" s="240">
        <v>138</v>
      </c>
    </row>
    <row r="2974" spans="1:50" ht="17.25" hidden="1" customHeight="1" x14ac:dyDescent="0.3">
      <c r="A2974" s="213"/>
      <c r="B2974" s="214"/>
      <c r="C2974" s="215"/>
      <c r="D2974" s="186"/>
      <c r="E2974" s="184"/>
      <c r="F2974" s="185"/>
      <c r="G2974" s="186"/>
      <c r="H2974" s="186"/>
      <c r="I2974" s="187"/>
      <c r="J2974" s="188"/>
      <c r="K2974" s="216"/>
      <c r="L2974" s="186"/>
      <c r="M2974" s="186"/>
      <c r="N2974" s="187"/>
      <c r="O2974" s="191"/>
      <c r="P2974" s="529" t="s">
        <v>3124</v>
      </c>
      <c r="Q2974" s="218"/>
      <c r="R2974" s="219">
        <f t="shared" si="1156"/>
        <v>0</v>
      </c>
      <c r="S2974" s="219">
        <f t="shared" si="1157"/>
        <v>7</v>
      </c>
      <c r="T2974" s="195"/>
      <c r="U2974" s="196">
        <v>1</v>
      </c>
      <c r="V2974" s="89">
        <f t="shared" si="1152"/>
        <v>0</v>
      </c>
      <c r="W2974" s="220" t="s">
        <v>3140</v>
      </c>
      <c r="X2974" s="221" t="s">
        <v>3143</v>
      </c>
      <c r="Y2974" s="222" t="s">
        <v>3142</v>
      </c>
      <c r="Z2974" s="199"/>
      <c r="AA2974" s="218"/>
      <c r="AB2974" s="223">
        <v>0</v>
      </c>
      <c r="AC2974" s="224" t="s">
        <v>48</v>
      </c>
      <c r="AD2974" s="225">
        <f t="shared" si="1158"/>
        <v>533</v>
      </c>
      <c r="AE2974" s="226">
        <f>CEILING(AD2974+AD2974*'[1]Nastavení cen'!$J$17,1)</f>
        <v>779</v>
      </c>
      <c r="AF2974" s="226">
        <f t="shared" si="1159"/>
        <v>0</v>
      </c>
      <c r="AG2974" s="241">
        <f>CEILING(AX2974+(AX2974*'[1]Nastavení cen'!$G$17),1)</f>
        <v>138</v>
      </c>
      <c r="AH2974" s="242">
        <f>CEILING(AG2974*'[1]Nastavení cen'!$K$17,1)+AG2974</f>
        <v>180</v>
      </c>
      <c r="AI2974" s="242">
        <f t="shared" si="1165"/>
        <v>0</v>
      </c>
      <c r="AJ2974" s="228">
        <f t="shared" si="1161"/>
        <v>959</v>
      </c>
      <c r="AK2974" s="218"/>
      <c r="AL2974" s="229">
        <f t="shared" si="1162"/>
        <v>0</v>
      </c>
      <c r="AM2974" s="204"/>
      <c r="AN2974" s="230">
        <v>0.5</v>
      </c>
      <c r="AO2974" s="231">
        <f t="shared" si="1166"/>
        <v>0</v>
      </c>
      <c r="AP2974" s="232">
        <v>0.05</v>
      </c>
      <c r="AQ2974" s="233" t="s">
        <v>41</v>
      </c>
      <c r="AR2974" s="234">
        <f t="shared" si="1167"/>
        <v>0</v>
      </c>
      <c r="AS2974" s="235"/>
      <c r="AT2974" s="236"/>
      <c r="AU2974" s="237"/>
      <c r="AV2974" s="238">
        <v>82</v>
      </c>
      <c r="AW2974" s="239">
        <f>'[1]Nastavení cen'!$H$17</f>
        <v>390</v>
      </c>
      <c r="AX2974" s="240">
        <v>138</v>
      </c>
    </row>
    <row r="2975" spans="1:50" ht="17.25" hidden="1" customHeight="1" x14ac:dyDescent="0.3">
      <c r="A2975" s="213"/>
      <c r="B2975" s="214"/>
      <c r="C2975" s="215"/>
      <c r="D2975" s="186"/>
      <c r="E2975" s="184"/>
      <c r="F2975" s="185"/>
      <c r="G2975" s="186"/>
      <c r="H2975" s="186"/>
      <c r="I2975" s="187"/>
      <c r="J2975" s="188"/>
      <c r="K2975" s="216"/>
      <c r="L2975" s="186"/>
      <c r="M2975" s="186"/>
      <c r="N2975" s="187"/>
      <c r="O2975" s="191"/>
      <c r="P2975" s="529" t="s">
        <v>3124</v>
      </c>
      <c r="Q2975" s="218"/>
      <c r="R2975" s="219">
        <f t="shared" si="1156"/>
        <v>0</v>
      </c>
      <c r="S2975" s="219">
        <f t="shared" si="1157"/>
        <v>7</v>
      </c>
      <c r="T2975" s="195"/>
      <c r="U2975" s="196">
        <v>2</v>
      </c>
      <c r="V2975" s="89">
        <f t="shared" si="1152"/>
        <v>0</v>
      </c>
      <c r="W2975" s="220" t="s">
        <v>3140</v>
      </c>
      <c r="X2975" s="221" t="s">
        <v>3144</v>
      </c>
      <c r="Y2975" s="222" t="s">
        <v>3142</v>
      </c>
      <c r="Z2975" s="199"/>
      <c r="AA2975" s="218"/>
      <c r="AB2975" s="223">
        <v>0</v>
      </c>
      <c r="AC2975" s="224" t="s">
        <v>48</v>
      </c>
      <c r="AD2975" s="225">
        <f t="shared" si="1158"/>
        <v>611</v>
      </c>
      <c r="AE2975" s="226">
        <f>CEILING(AD2975+AD2975*'[1]Nastavení cen'!$J$17,1)</f>
        <v>893</v>
      </c>
      <c r="AF2975" s="226">
        <f t="shared" si="1159"/>
        <v>0</v>
      </c>
      <c r="AG2975" s="241">
        <f>CEILING(AX2975+(AX2975*'[1]Nastavení cen'!$G$17),1)</f>
        <v>138</v>
      </c>
      <c r="AH2975" s="242">
        <f>CEILING(AG2975*'[1]Nastavení cen'!$K$17,1)+AG2975</f>
        <v>180</v>
      </c>
      <c r="AI2975" s="242">
        <f t="shared" si="1165"/>
        <v>0</v>
      </c>
      <c r="AJ2975" s="228">
        <f t="shared" si="1161"/>
        <v>1073</v>
      </c>
      <c r="AK2975" s="218"/>
      <c r="AL2975" s="229">
        <f t="shared" si="1162"/>
        <v>0</v>
      </c>
      <c r="AM2975" s="204"/>
      <c r="AN2975" s="230">
        <v>0.1</v>
      </c>
      <c r="AO2975" s="231">
        <f t="shared" si="1166"/>
        <v>0</v>
      </c>
      <c r="AP2975" s="232">
        <v>0.05</v>
      </c>
      <c r="AQ2975" s="233" t="s">
        <v>41</v>
      </c>
      <c r="AR2975" s="234">
        <f t="shared" si="1167"/>
        <v>0</v>
      </c>
      <c r="AS2975" s="235"/>
      <c r="AT2975" s="236"/>
      <c r="AU2975" s="237"/>
      <c r="AV2975" s="238">
        <v>94</v>
      </c>
      <c r="AW2975" s="239">
        <f>'[1]Nastavení cen'!$H$17</f>
        <v>390</v>
      </c>
      <c r="AX2975" s="240">
        <v>138</v>
      </c>
    </row>
    <row r="2976" spans="1:50" ht="17.25" hidden="1" customHeight="1" x14ac:dyDescent="0.3">
      <c r="A2976" s="213"/>
      <c r="B2976" s="214"/>
      <c r="C2976" s="215"/>
      <c r="D2976" s="186"/>
      <c r="E2976" s="184"/>
      <c r="F2976" s="185"/>
      <c r="G2976" s="186"/>
      <c r="H2976" s="186"/>
      <c r="I2976" s="187"/>
      <c r="J2976" s="188"/>
      <c r="K2976" s="216"/>
      <c r="L2976" s="186"/>
      <c r="M2976" s="186"/>
      <c r="N2976" s="187"/>
      <c r="O2976" s="191"/>
      <c r="P2976" s="529" t="s">
        <v>3124</v>
      </c>
      <c r="Q2976" s="218"/>
      <c r="R2976" s="219">
        <f t="shared" si="1156"/>
        <v>0</v>
      </c>
      <c r="S2976" s="219">
        <f t="shared" si="1157"/>
        <v>7</v>
      </c>
      <c r="T2976" s="195"/>
      <c r="U2976" s="196">
        <v>3</v>
      </c>
      <c r="V2976" s="89">
        <f t="shared" si="1152"/>
        <v>0</v>
      </c>
      <c r="W2976" s="220" t="s">
        <v>3140</v>
      </c>
      <c r="X2976" s="221" t="s">
        <v>3145</v>
      </c>
      <c r="Y2976" s="222" t="s">
        <v>3142</v>
      </c>
      <c r="Z2976" s="199"/>
      <c r="AA2976" s="218"/>
      <c r="AB2976" s="223">
        <v>0</v>
      </c>
      <c r="AC2976" s="224" t="s">
        <v>48</v>
      </c>
      <c r="AD2976" s="225">
        <f t="shared" si="1158"/>
        <v>494</v>
      </c>
      <c r="AE2976" s="226">
        <f>CEILING(AD2976+AD2976*'[1]Nastavení cen'!$J$17,1)</f>
        <v>722</v>
      </c>
      <c r="AF2976" s="226">
        <f t="shared" si="1159"/>
        <v>0</v>
      </c>
      <c r="AG2976" s="241">
        <f>CEILING(AX2976+(AX2976*'[1]Nastavení cen'!$G$17),1)</f>
        <v>138</v>
      </c>
      <c r="AH2976" s="242">
        <f>CEILING(AG2976*'[1]Nastavení cen'!$K$17,1)+AG2976</f>
        <v>180</v>
      </c>
      <c r="AI2976" s="242">
        <f t="shared" si="1165"/>
        <v>0</v>
      </c>
      <c r="AJ2976" s="228">
        <f t="shared" si="1161"/>
        <v>902</v>
      </c>
      <c r="AK2976" s="218"/>
      <c r="AL2976" s="229">
        <f t="shared" si="1162"/>
        <v>0</v>
      </c>
      <c r="AM2976" s="204"/>
      <c r="AN2976" s="230">
        <v>0.5</v>
      </c>
      <c r="AO2976" s="231">
        <f t="shared" si="1166"/>
        <v>0</v>
      </c>
      <c r="AP2976" s="232">
        <v>0.05</v>
      </c>
      <c r="AQ2976" s="233" t="s">
        <v>41</v>
      </c>
      <c r="AR2976" s="234">
        <f t="shared" si="1167"/>
        <v>0</v>
      </c>
      <c r="AS2976" s="235"/>
      <c r="AT2976" s="236"/>
      <c r="AU2976" s="237"/>
      <c r="AV2976" s="238">
        <v>76</v>
      </c>
      <c r="AW2976" s="239">
        <f>'[1]Nastavení cen'!$H$17</f>
        <v>390</v>
      </c>
      <c r="AX2976" s="240">
        <v>138</v>
      </c>
    </row>
    <row r="2977" spans="1:50" ht="17.25" hidden="1" customHeight="1" x14ac:dyDescent="0.3">
      <c r="A2977" s="213"/>
      <c r="B2977" s="214"/>
      <c r="C2977" s="215"/>
      <c r="D2977" s="186"/>
      <c r="E2977" s="184"/>
      <c r="F2977" s="185"/>
      <c r="G2977" s="186"/>
      <c r="H2977" s="186"/>
      <c r="I2977" s="187"/>
      <c r="J2977" s="188"/>
      <c r="K2977" s="216"/>
      <c r="L2977" s="186"/>
      <c r="M2977" s="186"/>
      <c r="N2977" s="187"/>
      <c r="O2977" s="191"/>
      <c r="P2977" s="529" t="s">
        <v>3124</v>
      </c>
      <c r="Q2977" s="218"/>
      <c r="R2977" s="219">
        <f t="shared" si="1156"/>
        <v>0</v>
      </c>
      <c r="S2977" s="219">
        <f t="shared" si="1157"/>
        <v>7</v>
      </c>
      <c r="T2977" s="195"/>
      <c r="U2977" s="196">
        <v>3</v>
      </c>
      <c r="V2977" s="89">
        <f t="shared" si="1152"/>
        <v>0</v>
      </c>
      <c r="W2977" s="220" t="s">
        <v>3140</v>
      </c>
      <c r="X2977" s="221" t="s">
        <v>3146</v>
      </c>
      <c r="Y2977" s="222" t="s">
        <v>3142</v>
      </c>
      <c r="Z2977" s="199"/>
      <c r="AA2977" s="218"/>
      <c r="AB2977" s="223">
        <v>0</v>
      </c>
      <c r="AC2977" s="224" t="s">
        <v>48</v>
      </c>
      <c r="AD2977" s="225">
        <f t="shared" si="1158"/>
        <v>709</v>
      </c>
      <c r="AE2977" s="226">
        <f>CEILING(AD2977+AD2977*'[1]Nastavení cen'!$J$17,1)</f>
        <v>1036</v>
      </c>
      <c r="AF2977" s="226">
        <f t="shared" si="1159"/>
        <v>0</v>
      </c>
      <c r="AG2977" s="241">
        <f>CEILING(AX2977+(AX2977*'[1]Nastavení cen'!$G$17),1)</f>
        <v>138</v>
      </c>
      <c r="AH2977" s="242">
        <f>CEILING(AG2977*'[1]Nastavení cen'!$K$17,1)+AG2977</f>
        <v>180</v>
      </c>
      <c r="AI2977" s="242">
        <f t="shared" si="1165"/>
        <v>0</v>
      </c>
      <c r="AJ2977" s="228">
        <f t="shared" si="1161"/>
        <v>1216</v>
      </c>
      <c r="AK2977" s="218"/>
      <c r="AL2977" s="229">
        <f t="shared" si="1162"/>
        <v>0</v>
      </c>
      <c r="AM2977" s="204"/>
      <c r="AN2977" s="230">
        <v>0.5</v>
      </c>
      <c r="AO2977" s="231">
        <f t="shared" si="1166"/>
        <v>0</v>
      </c>
      <c r="AP2977" s="232">
        <v>0.05</v>
      </c>
      <c r="AQ2977" s="233" t="s">
        <v>41</v>
      </c>
      <c r="AR2977" s="234">
        <f t="shared" si="1167"/>
        <v>0</v>
      </c>
      <c r="AS2977" s="235"/>
      <c r="AT2977" s="236"/>
      <c r="AU2977" s="237"/>
      <c r="AV2977" s="238">
        <v>109</v>
      </c>
      <c r="AW2977" s="239">
        <f>'[1]Nastavení cen'!$H$17</f>
        <v>390</v>
      </c>
      <c r="AX2977" s="240">
        <v>138</v>
      </c>
    </row>
    <row r="2978" spans="1:50" ht="17.25" hidden="1" customHeight="1" x14ac:dyDescent="0.3">
      <c r="A2978" s="213"/>
      <c r="B2978" s="214"/>
      <c r="C2978" s="215"/>
      <c r="D2978" s="186"/>
      <c r="E2978" s="184"/>
      <c r="F2978" s="185"/>
      <c r="G2978" s="186"/>
      <c r="H2978" s="186"/>
      <c r="I2978" s="187"/>
      <c r="J2978" s="188"/>
      <c r="K2978" s="216"/>
      <c r="L2978" s="186"/>
      <c r="M2978" s="186"/>
      <c r="N2978" s="187"/>
      <c r="O2978" s="191"/>
      <c r="P2978" s="529" t="s">
        <v>3124</v>
      </c>
      <c r="Q2978" s="218"/>
      <c r="R2978" s="219">
        <f t="shared" si="1156"/>
        <v>0</v>
      </c>
      <c r="S2978" s="219">
        <f t="shared" si="1157"/>
        <v>7</v>
      </c>
      <c r="T2978" s="195"/>
      <c r="U2978" s="196">
        <v>3</v>
      </c>
      <c r="V2978" s="89">
        <f t="shared" si="1152"/>
        <v>0</v>
      </c>
      <c r="W2978" s="220" t="s">
        <v>3140</v>
      </c>
      <c r="X2978" s="221" t="s">
        <v>3147</v>
      </c>
      <c r="Y2978" s="222" t="s">
        <v>3142</v>
      </c>
      <c r="Z2978" s="199"/>
      <c r="AA2978" s="218"/>
      <c r="AB2978" s="223">
        <v>0</v>
      </c>
      <c r="AC2978" s="224" t="s">
        <v>48</v>
      </c>
      <c r="AD2978" s="225">
        <f t="shared" si="1158"/>
        <v>709</v>
      </c>
      <c r="AE2978" s="226">
        <f>CEILING(AD2978+AD2978*'[1]Nastavení cen'!$J$17,1)</f>
        <v>1036</v>
      </c>
      <c r="AF2978" s="226">
        <f t="shared" si="1159"/>
        <v>0</v>
      </c>
      <c r="AG2978" s="241">
        <f>CEILING(AX2978+(AX2978*'[1]Nastavení cen'!$G$17),1)</f>
        <v>138</v>
      </c>
      <c r="AH2978" s="242">
        <f>CEILING(AG2978*'[1]Nastavení cen'!$K$17,1)+AG2978</f>
        <v>180</v>
      </c>
      <c r="AI2978" s="242">
        <f t="shared" si="1165"/>
        <v>0</v>
      </c>
      <c r="AJ2978" s="228">
        <f t="shared" si="1161"/>
        <v>1216</v>
      </c>
      <c r="AK2978" s="218"/>
      <c r="AL2978" s="229">
        <f t="shared" si="1162"/>
        <v>0</v>
      </c>
      <c r="AM2978" s="204"/>
      <c r="AN2978" s="230">
        <v>0.2</v>
      </c>
      <c r="AO2978" s="231">
        <f t="shared" si="1166"/>
        <v>0</v>
      </c>
      <c r="AP2978" s="232">
        <v>0.05</v>
      </c>
      <c r="AQ2978" s="233" t="s">
        <v>41</v>
      </c>
      <c r="AR2978" s="234">
        <f t="shared" si="1167"/>
        <v>0</v>
      </c>
      <c r="AS2978" s="235"/>
      <c r="AT2978" s="236"/>
      <c r="AU2978" s="237"/>
      <c r="AV2978" s="238">
        <v>109</v>
      </c>
      <c r="AW2978" s="239">
        <f>'[1]Nastavení cen'!$H$17</f>
        <v>390</v>
      </c>
      <c r="AX2978" s="240">
        <v>138</v>
      </c>
    </row>
    <row r="2979" spans="1:50" ht="17.25" hidden="1" customHeight="1" x14ac:dyDescent="0.3">
      <c r="A2979" s="213"/>
      <c r="B2979" s="214"/>
      <c r="C2979" s="215"/>
      <c r="D2979" s="186"/>
      <c r="E2979" s="184"/>
      <c r="F2979" s="185"/>
      <c r="G2979" s="186"/>
      <c r="H2979" s="186"/>
      <c r="I2979" s="187"/>
      <c r="J2979" s="188"/>
      <c r="K2979" s="216"/>
      <c r="L2979" s="186"/>
      <c r="M2979" s="186"/>
      <c r="N2979" s="187"/>
      <c r="O2979" s="191"/>
      <c r="P2979" s="529" t="s">
        <v>3124</v>
      </c>
      <c r="Q2979" s="218"/>
      <c r="R2979" s="219">
        <f t="shared" si="1156"/>
        <v>0</v>
      </c>
      <c r="S2979" s="219">
        <f t="shared" si="1157"/>
        <v>7</v>
      </c>
      <c r="T2979" s="195"/>
      <c r="U2979" s="196">
        <v>3</v>
      </c>
      <c r="V2979" s="89">
        <f t="shared" si="1152"/>
        <v>0</v>
      </c>
      <c r="W2979" s="220" t="s">
        <v>3140</v>
      </c>
      <c r="X2979" s="221" t="s">
        <v>3148</v>
      </c>
      <c r="Y2979" s="222" t="s">
        <v>3149</v>
      </c>
      <c r="Z2979" s="199"/>
      <c r="AA2979" s="218"/>
      <c r="AB2979" s="223">
        <v>0</v>
      </c>
      <c r="AC2979" s="224" t="s">
        <v>48</v>
      </c>
      <c r="AD2979" s="225">
        <f t="shared" si="1158"/>
        <v>351</v>
      </c>
      <c r="AE2979" s="226">
        <f>CEILING(AD2979+AD2979*'[1]Nastavení cen'!$J$17,1)</f>
        <v>513</v>
      </c>
      <c r="AF2979" s="226">
        <f t="shared" si="1159"/>
        <v>0</v>
      </c>
      <c r="AG2979" s="241">
        <f>CEILING(AX2979+(AX2979*'[1]Nastavení cen'!$G$17),1)</f>
        <v>110</v>
      </c>
      <c r="AH2979" s="242">
        <f>CEILING(AG2979*'[1]Nastavení cen'!$K$17,1)+AG2979</f>
        <v>143</v>
      </c>
      <c r="AI2979" s="242">
        <f t="shared" si="1165"/>
        <v>0</v>
      </c>
      <c r="AJ2979" s="228">
        <f t="shared" si="1161"/>
        <v>656</v>
      </c>
      <c r="AK2979" s="218"/>
      <c r="AL2979" s="229">
        <f t="shared" si="1162"/>
        <v>0</v>
      </c>
      <c r="AM2979" s="204"/>
      <c r="AN2979" s="230">
        <v>0.3</v>
      </c>
      <c r="AO2979" s="231">
        <f t="shared" si="1166"/>
        <v>0</v>
      </c>
      <c r="AP2979" s="232">
        <v>0.05</v>
      </c>
      <c r="AQ2979" s="233" t="s">
        <v>41</v>
      </c>
      <c r="AR2979" s="234">
        <f t="shared" si="1167"/>
        <v>0</v>
      </c>
      <c r="AS2979" s="235"/>
      <c r="AT2979" s="236"/>
      <c r="AU2979" s="237"/>
      <c r="AV2979" s="238">
        <v>54</v>
      </c>
      <c r="AW2979" s="239">
        <f>'[1]Nastavení cen'!$H$17</f>
        <v>390</v>
      </c>
      <c r="AX2979" s="240">
        <v>110</v>
      </c>
    </row>
    <row r="2980" spans="1:50" ht="17.25" hidden="1" customHeight="1" x14ac:dyDescent="0.3">
      <c r="A2980" s="213"/>
      <c r="B2980" s="214"/>
      <c r="C2980" s="215"/>
      <c r="D2980" s="186"/>
      <c r="E2980" s="184"/>
      <c r="F2980" s="185"/>
      <c r="G2980" s="186"/>
      <c r="H2980" s="186"/>
      <c r="I2980" s="187"/>
      <c r="J2980" s="188"/>
      <c r="K2980" s="216"/>
      <c r="L2980" s="186"/>
      <c r="M2980" s="186"/>
      <c r="N2980" s="187"/>
      <c r="O2980" s="191"/>
      <c r="P2980" s="529" t="s">
        <v>3124</v>
      </c>
      <c r="Q2980" s="218"/>
      <c r="R2980" s="219">
        <f t="shared" si="1156"/>
        <v>0</v>
      </c>
      <c r="S2980" s="219">
        <f t="shared" si="1157"/>
        <v>7</v>
      </c>
      <c r="T2980" s="195"/>
      <c r="U2980" s="196">
        <v>3</v>
      </c>
      <c r="V2980" s="89">
        <f t="shared" si="1152"/>
        <v>0</v>
      </c>
      <c r="W2980" s="220" t="s">
        <v>3140</v>
      </c>
      <c r="X2980" s="221" t="s">
        <v>3150</v>
      </c>
      <c r="Y2980" s="222" t="s">
        <v>3142</v>
      </c>
      <c r="Z2980" s="199"/>
      <c r="AA2980" s="218"/>
      <c r="AB2980" s="223">
        <v>0</v>
      </c>
      <c r="AC2980" s="224" t="s">
        <v>48</v>
      </c>
      <c r="AD2980" s="225">
        <f t="shared" si="1158"/>
        <v>364</v>
      </c>
      <c r="AE2980" s="226">
        <f>CEILING(AD2980+AD2980*'[1]Nastavení cen'!$J$17,1)</f>
        <v>532</v>
      </c>
      <c r="AF2980" s="226">
        <f t="shared" si="1159"/>
        <v>0</v>
      </c>
      <c r="AG2980" s="241">
        <f>CEILING(AX2980+(AX2980*'[1]Nastavení cen'!$G$17),1)</f>
        <v>138</v>
      </c>
      <c r="AH2980" s="242">
        <f>CEILING(AG2980*'[1]Nastavení cen'!$K$17,1)+AG2980</f>
        <v>180</v>
      </c>
      <c r="AI2980" s="242">
        <f t="shared" si="1165"/>
        <v>0</v>
      </c>
      <c r="AJ2980" s="228">
        <f t="shared" si="1161"/>
        <v>712</v>
      </c>
      <c r="AK2980" s="218"/>
      <c r="AL2980" s="229">
        <f t="shared" si="1162"/>
        <v>0</v>
      </c>
      <c r="AM2980" s="204"/>
      <c r="AN2980" s="230">
        <v>0.3</v>
      </c>
      <c r="AO2980" s="231">
        <f t="shared" si="1166"/>
        <v>0</v>
      </c>
      <c r="AP2980" s="232">
        <v>0.05</v>
      </c>
      <c r="AQ2980" s="233" t="s">
        <v>41</v>
      </c>
      <c r="AR2980" s="234">
        <f t="shared" si="1167"/>
        <v>0</v>
      </c>
      <c r="AS2980" s="235"/>
      <c r="AT2980" s="236"/>
      <c r="AU2980" s="237"/>
      <c r="AV2980" s="238">
        <v>56</v>
      </c>
      <c r="AW2980" s="239">
        <f>'[1]Nastavení cen'!$H$17</f>
        <v>390</v>
      </c>
      <c r="AX2980" s="240">
        <v>138</v>
      </c>
    </row>
    <row r="2981" spans="1:50" ht="17.25" hidden="1" customHeight="1" x14ac:dyDescent="0.3">
      <c r="A2981" s="213"/>
      <c r="B2981" s="214"/>
      <c r="C2981" s="215"/>
      <c r="D2981" s="186"/>
      <c r="E2981" s="184"/>
      <c r="F2981" s="185"/>
      <c r="G2981" s="186"/>
      <c r="H2981" s="186"/>
      <c r="I2981" s="187"/>
      <c r="J2981" s="188"/>
      <c r="K2981" s="216"/>
      <c r="L2981" s="186"/>
      <c r="M2981" s="186"/>
      <c r="N2981" s="187"/>
      <c r="O2981" s="191"/>
      <c r="P2981" s="529" t="s">
        <v>3124</v>
      </c>
      <c r="Q2981" s="218"/>
      <c r="R2981" s="219">
        <f t="shared" si="1156"/>
        <v>0</v>
      </c>
      <c r="S2981" s="219">
        <f t="shared" si="1157"/>
        <v>7</v>
      </c>
      <c r="T2981" s="195"/>
      <c r="U2981" s="196">
        <v>3</v>
      </c>
      <c r="V2981" s="89">
        <f t="shared" si="1152"/>
        <v>0</v>
      </c>
      <c r="W2981" s="220" t="s">
        <v>3140</v>
      </c>
      <c r="X2981" s="221" t="s">
        <v>3151</v>
      </c>
      <c r="Y2981" s="222" t="s">
        <v>3142</v>
      </c>
      <c r="Z2981" s="199"/>
      <c r="AA2981" s="218"/>
      <c r="AB2981" s="223">
        <v>0</v>
      </c>
      <c r="AC2981" s="224" t="s">
        <v>48</v>
      </c>
      <c r="AD2981" s="225">
        <f t="shared" si="1158"/>
        <v>540</v>
      </c>
      <c r="AE2981" s="226">
        <f>CEILING(AD2981+AD2981*'[1]Nastavení cen'!$J$17,1)</f>
        <v>789</v>
      </c>
      <c r="AF2981" s="226">
        <f t="shared" si="1159"/>
        <v>0</v>
      </c>
      <c r="AG2981" s="241">
        <f>CEILING(AX2981+(AX2981*'[1]Nastavení cen'!$G$17),1)</f>
        <v>138</v>
      </c>
      <c r="AH2981" s="242">
        <f>CEILING(AG2981*'[1]Nastavení cen'!$K$17,1)+AG2981</f>
        <v>180</v>
      </c>
      <c r="AI2981" s="242">
        <f t="shared" si="1165"/>
        <v>0</v>
      </c>
      <c r="AJ2981" s="228">
        <f t="shared" si="1161"/>
        <v>969</v>
      </c>
      <c r="AK2981" s="218"/>
      <c r="AL2981" s="229">
        <f t="shared" si="1162"/>
        <v>0</v>
      </c>
      <c r="AM2981" s="204"/>
      <c r="AN2981" s="230">
        <v>0.1</v>
      </c>
      <c r="AO2981" s="231">
        <f t="shared" si="1166"/>
        <v>0</v>
      </c>
      <c r="AP2981" s="232">
        <v>0.05</v>
      </c>
      <c r="AQ2981" s="233" t="s">
        <v>41</v>
      </c>
      <c r="AR2981" s="234">
        <f t="shared" si="1167"/>
        <v>0</v>
      </c>
      <c r="AS2981" s="235"/>
      <c r="AT2981" s="236"/>
      <c r="AU2981" s="237"/>
      <c r="AV2981" s="238">
        <v>83</v>
      </c>
      <c r="AW2981" s="239">
        <f>'[1]Nastavení cen'!$H$17</f>
        <v>390</v>
      </c>
      <c r="AX2981" s="240">
        <v>138</v>
      </c>
    </row>
    <row r="2982" spans="1:50" ht="25.05" customHeight="1" x14ac:dyDescent="0.3">
      <c r="A2982" s="213"/>
      <c r="B2982" s="214"/>
      <c r="C2982" s="215"/>
      <c r="D2982" s="186"/>
      <c r="E2982" s="184"/>
      <c r="F2982" s="185"/>
      <c r="G2982" s="186"/>
      <c r="H2982" s="186"/>
      <c r="I2982" s="187"/>
      <c r="J2982" s="188"/>
      <c r="K2982" s="216"/>
      <c r="L2982" s="186"/>
      <c r="M2982" s="186"/>
      <c r="N2982" s="187"/>
      <c r="O2982" s="191"/>
      <c r="P2982" s="529" t="s">
        <v>3124</v>
      </c>
      <c r="Q2982" s="218"/>
      <c r="R2982" s="219">
        <f t="shared" si="1156"/>
        <v>0</v>
      </c>
      <c r="S2982" s="219">
        <f t="shared" si="1157"/>
        <v>7</v>
      </c>
      <c r="T2982" s="195">
        <v>100</v>
      </c>
      <c r="U2982" s="196">
        <v>1</v>
      </c>
      <c r="V2982" s="89">
        <f t="shared" si="1152"/>
        <v>0</v>
      </c>
      <c r="W2982" s="220" t="s">
        <v>3152</v>
      </c>
      <c r="X2982" s="221" t="s">
        <v>3153</v>
      </c>
      <c r="Y2982" s="222" t="s">
        <v>3142</v>
      </c>
      <c r="Z2982" s="199"/>
      <c r="AA2982" s="218"/>
      <c r="AB2982" s="223">
        <v>7</v>
      </c>
      <c r="AC2982" s="224" t="s">
        <v>40</v>
      </c>
      <c r="AD2982" s="225">
        <f t="shared" si="1158"/>
        <v>371</v>
      </c>
      <c r="AE2982" s="226"/>
      <c r="AF2982" s="226">
        <f t="shared" si="1159"/>
        <v>0</v>
      </c>
      <c r="AG2982" s="241">
        <f>CEILING(AX2982+(AX2982*'[1]Nastavení cen'!$G$17),1)</f>
        <v>182</v>
      </c>
      <c r="AH2982" s="242"/>
      <c r="AI2982" s="242">
        <f t="shared" si="1165"/>
        <v>0</v>
      </c>
      <c r="AJ2982" s="228">
        <f t="shared" si="1161"/>
        <v>0</v>
      </c>
      <c r="AK2982" s="218"/>
      <c r="AL2982" s="229">
        <f t="shared" si="1162"/>
        <v>0</v>
      </c>
      <c r="AM2982" s="204"/>
      <c r="AN2982" s="230">
        <v>0.02</v>
      </c>
      <c r="AO2982" s="231">
        <f t="shared" si="1166"/>
        <v>0.14000000000000001</v>
      </c>
      <c r="AP2982" s="232">
        <v>0.05</v>
      </c>
      <c r="AQ2982" s="233" t="s">
        <v>41</v>
      </c>
      <c r="AR2982" s="234">
        <f t="shared" si="1167"/>
        <v>7.000000000000001E-3</v>
      </c>
      <c r="AS2982" s="235"/>
      <c r="AT2982" s="236"/>
      <c r="AU2982" s="237"/>
      <c r="AV2982" s="238">
        <v>57</v>
      </c>
      <c r="AW2982" s="239">
        <f>'[1]Nastavení cen'!$H$17</f>
        <v>390</v>
      </c>
      <c r="AX2982" s="240">
        <v>182</v>
      </c>
    </row>
    <row r="2983" spans="1:50" ht="17.25" hidden="1" customHeight="1" x14ac:dyDescent="0.3">
      <c r="A2983" s="213"/>
      <c r="B2983" s="214"/>
      <c r="C2983" s="215"/>
      <c r="D2983" s="186"/>
      <c r="E2983" s="184"/>
      <c r="F2983" s="185"/>
      <c r="G2983" s="186"/>
      <c r="H2983" s="186"/>
      <c r="I2983" s="187"/>
      <c r="J2983" s="188"/>
      <c r="K2983" s="216"/>
      <c r="L2983" s="186"/>
      <c r="M2983" s="186"/>
      <c r="N2983" s="187"/>
      <c r="O2983" s="191"/>
      <c r="P2983" s="529" t="s">
        <v>3124</v>
      </c>
      <c r="Q2983" s="218"/>
      <c r="R2983" s="219">
        <f t="shared" si="1156"/>
        <v>0</v>
      </c>
      <c r="S2983" s="219">
        <f t="shared" si="1157"/>
        <v>7</v>
      </c>
      <c r="T2983" s="195"/>
      <c r="U2983" s="196">
        <v>1</v>
      </c>
      <c r="V2983" s="89">
        <f t="shared" si="1152"/>
        <v>0</v>
      </c>
      <c r="W2983" s="220" t="s">
        <v>3152</v>
      </c>
      <c r="X2983" s="221" t="s">
        <v>3154</v>
      </c>
      <c r="Y2983" s="222" t="s">
        <v>3155</v>
      </c>
      <c r="Z2983" s="199"/>
      <c r="AA2983" s="218"/>
      <c r="AB2983" s="223">
        <v>0</v>
      </c>
      <c r="AC2983" s="224" t="s">
        <v>40</v>
      </c>
      <c r="AD2983" s="225">
        <f t="shared" si="1158"/>
        <v>735</v>
      </c>
      <c r="AE2983" s="226">
        <f>CEILING(AD2983+AD2983*'[1]Nastavení cen'!$J$17,1)</f>
        <v>1074</v>
      </c>
      <c r="AF2983" s="226">
        <f t="shared" si="1159"/>
        <v>0</v>
      </c>
      <c r="AG2983" s="241">
        <f>CEILING(AX2983+(AX2983*'[1]Nastavení cen'!$G$17),1)</f>
        <v>100</v>
      </c>
      <c r="AH2983" s="242">
        <f>CEILING(AG2983*'[1]Nastavení cen'!$K$17,1)+AG2983</f>
        <v>130</v>
      </c>
      <c r="AI2983" s="242">
        <f t="shared" si="1165"/>
        <v>0</v>
      </c>
      <c r="AJ2983" s="228">
        <f t="shared" si="1161"/>
        <v>1204</v>
      </c>
      <c r="AK2983" s="218"/>
      <c r="AL2983" s="229">
        <f t="shared" si="1162"/>
        <v>0</v>
      </c>
      <c r="AM2983" s="204"/>
      <c r="AN2983" s="230">
        <v>0.3</v>
      </c>
      <c r="AO2983" s="231">
        <f t="shared" si="1166"/>
        <v>0</v>
      </c>
      <c r="AP2983" s="232">
        <v>0.05</v>
      </c>
      <c r="AQ2983" s="233" t="s">
        <v>41</v>
      </c>
      <c r="AR2983" s="234">
        <f t="shared" si="1167"/>
        <v>0</v>
      </c>
      <c r="AS2983" s="235"/>
      <c r="AT2983" s="236"/>
      <c r="AU2983" s="237"/>
      <c r="AV2983" s="238">
        <v>113</v>
      </c>
      <c r="AW2983" s="239">
        <f>'[1]Nastavení cen'!$H$17</f>
        <v>390</v>
      </c>
      <c r="AX2983" s="240">
        <v>100</v>
      </c>
    </row>
    <row r="2984" spans="1:50" ht="17.25" hidden="1" customHeight="1" x14ac:dyDescent="0.3">
      <c r="A2984" s="213"/>
      <c r="B2984" s="214"/>
      <c r="C2984" s="215"/>
      <c r="D2984" s="186"/>
      <c r="E2984" s="184"/>
      <c r="F2984" s="185"/>
      <c r="G2984" s="186"/>
      <c r="H2984" s="186"/>
      <c r="I2984" s="187"/>
      <c r="J2984" s="188"/>
      <c r="K2984" s="216"/>
      <c r="L2984" s="186"/>
      <c r="M2984" s="186"/>
      <c r="N2984" s="187"/>
      <c r="O2984" s="191"/>
      <c r="P2984" s="529" t="s">
        <v>3124</v>
      </c>
      <c r="Q2984" s="218"/>
      <c r="R2984" s="219">
        <f t="shared" si="1156"/>
        <v>0</v>
      </c>
      <c r="S2984" s="219">
        <f t="shared" si="1157"/>
        <v>7</v>
      </c>
      <c r="T2984" s="195"/>
      <c r="U2984" s="196">
        <v>1</v>
      </c>
      <c r="V2984" s="89">
        <f t="shared" si="1152"/>
        <v>0</v>
      </c>
      <c r="W2984" s="220" t="s">
        <v>3152</v>
      </c>
      <c r="X2984" s="221" t="s">
        <v>3156</v>
      </c>
      <c r="Y2984" s="222" t="s">
        <v>3155</v>
      </c>
      <c r="Z2984" s="199"/>
      <c r="AA2984" s="218"/>
      <c r="AB2984" s="223">
        <v>0</v>
      </c>
      <c r="AC2984" s="224" t="s">
        <v>40</v>
      </c>
      <c r="AD2984" s="225">
        <f t="shared" si="1158"/>
        <v>1105</v>
      </c>
      <c r="AE2984" s="226">
        <f>CEILING(AD2984+AD2984*'[1]Nastavení cen'!$J$17,1)</f>
        <v>1614</v>
      </c>
      <c r="AF2984" s="226">
        <f t="shared" si="1159"/>
        <v>0</v>
      </c>
      <c r="AG2984" s="241">
        <f>CEILING(AX2984+(AX2984*'[1]Nastavení cen'!$G$17),1)</f>
        <v>150</v>
      </c>
      <c r="AH2984" s="242">
        <f>CEILING(AG2984*'[1]Nastavení cen'!$K$17,1)+AG2984</f>
        <v>195</v>
      </c>
      <c r="AI2984" s="242">
        <f t="shared" si="1165"/>
        <v>0</v>
      </c>
      <c r="AJ2984" s="228">
        <f t="shared" si="1161"/>
        <v>1809</v>
      </c>
      <c r="AK2984" s="218"/>
      <c r="AL2984" s="229">
        <f t="shared" si="1162"/>
        <v>0</v>
      </c>
      <c r="AM2984" s="204"/>
      <c r="AN2984" s="230">
        <v>0.3</v>
      </c>
      <c r="AO2984" s="231">
        <f t="shared" si="1166"/>
        <v>0</v>
      </c>
      <c r="AP2984" s="232">
        <v>0.05</v>
      </c>
      <c r="AQ2984" s="233" t="s">
        <v>41</v>
      </c>
      <c r="AR2984" s="234">
        <f t="shared" si="1167"/>
        <v>0</v>
      </c>
      <c r="AS2984" s="235"/>
      <c r="AT2984" s="236"/>
      <c r="AU2984" s="237"/>
      <c r="AV2984" s="238">
        <v>170</v>
      </c>
      <c r="AW2984" s="239">
        <f>'[1]Nastavení cen'!$H$17</f>
        <v>390</v>
      </c>
      <c r="AX2984" s="240">
        <v>150</v>
      </c>
    </row>
    <row r="2985" spans="1:50" ht="17.25" hidden="1" customHeight="1" x14ac:dyDescent="0.3">
      <c r="A2985" s="213"/>
      <c r="B2985" s="214"/>
      <c r="C2985" s="215"/>
      <c r="D2985" s="186"/>
      <c r="E2985" s="184"/>
      <c r="F2985" s="185"/>
      <c r="G2985" s="186"/>
      <c r="H2985" s="186"/>
      <c r="I2985" s="187"/>
      <c r="J2985" s="188"/>
      <c r="K2985" s="216"/>
      <c r="L2985" s="186"/>
      <c r="M2985" s="186"/>
      <c r="N2985" s="187"/>
      <c r="O2985" s="191"/>
      <c r="P2985" s="529" t="s">
        <v>3124</v>
      </c>
      <c r="Q2985" s="218"/>
      <c r="R2985" s="219">
        <f t="shared" si="1156"/>
        <v>0</v>
      </c>
      <c r="S2985" s="219">
        <f t="shared" si="1157"/>
        <v>7</v>
      </c>
      <c r="T2985" s="195"/>
      <c r="U2985" s="196">
        <v>1</v>
      </c>
      <c r="V2985" s="89">
        <f t="shared" si="1152"/>
        <v>0</v>
      </c>
      <c r="W2985" s="220" t="s">
        <v>3152</v>
      </c>
      <c r="X2985" s="221" t="s">
        <v>3157</v>
      </c>
      <c r="Y2985" s="222" t="s">
        <v>3155</v>
      </c>
      <c r="Z2985" s="199"/>
      <c r="AA2985" s="218"/>
      <c r="AB2985" s="223">
        <v>0</v>
      </c>
      <c r="AC2985" s="224" t="s">
        <v>40</v>
      </c>
      <c r="AD2985" s="225">
        <f t="shared" si="1158"/>
        <v>1469</v>
      </c>
      <c r="AE2985" s="226">
        <f>CEILING(AD2985+AD2985*'[1]Nastavení cen'!$J$17,1)</f>
        <v>2145</v>
      </c>
      <c r="AF2985" s="226">
        <f t="shared" si="1159"/>
        <v>0</v>
      </c>
      <c r="AG2985" s="241">
        <f>CEILING(AX2985+(AX2985*'[1]Nastavení cen'!$G$17),1)</f>
        <v>200</v>
      </c>
      <c r="AH2985" s="242">
        <f>CEILING(AG2985*'[1]Nastavení cen'!$K$17,1)+AG2985</f>
        <v>260</v>
      </c>
      <c r="AI2985" s="242">
        <f t="shared" si="1165"/>
        <v>0</v>
      </c>
      <c r="AJ2985" s="228">
        <f t="shared" si="1161"/>
        <v>2405</v>
      </c>
      <c r="AK2985" s="218"/>
      <c r="AL2985" s="229">
        <f t="shared" si="1162"/>
        <v>0</v>
      </c>
      <c r="AM2985" s="204"/>
      <c r="AN2985" s="230">
        <v>0.3</v>
      </c>
      <c r="AO2985" s="231">
        <f t="shared" si="1166"/>
        <v>0</v>
      </c>
      <c r="AP2985" s="232">
        <v>0.05</v>
      </c>
      <c r="AQ2985" s="233" t="s">
        <v>41</v>
      </c>
      <c r="AR2985" s="234">
        <f t="shared" si="1167"/>
        <v>0</v>
      </c>
      <c r="AS2985" s="235"/>
      <c r="AT2985" s="236"/>
      <c r="AU2985" s="237"/>
      <c r="AV2985" s="238">
        <v>226</v>
      </c>
      <c r="AW2985" s="239">
        <f>'[1]Nastavení cen'!$H$17</f>
        <v>390</v>
      </c>
      <c r="AX2985" s="240">
        <v>200</v>
      </c>
    </row>
    <row r="2986" spans="1:50" ht="25.05" customHeight="1" x14ac:dyDescent="0.3">
      <c r="A2986" s="213"/>
      <c r="B2986" s="214"/>
      <c r="C2986" s="215"/>
      <c r="D2986" s="186"/>
      <c r="E2986" s="184"/>
      <c r="F2986" s="185"/>
      <c r="G2986" s="186"/>
      <c r="H2986" s="186"/>
      <c r="I2986" s="187"/>
      <c r="J2986" s="188"/>
      <c r="K2986" s="216"/>
      <c r="L2986" s="186"/>
      <c r="M2986" s="186"/>
      <c r="N2986" s="187"/>
      <c r="O2986" s="191"/>
      <c r="P2986" s="529" t="s">
        <v>3124</v>
      </c>
      <c r="Q2986" s="218"/>
      <c r="R2986" s="219">
        <f t="shared" si="1156"/>
        <v>0</v>
      </c>
      <c r="S2986" s="219">
        <f t="shared" si="1157"/>
        <v>7</v>
      </c>
      <c r="T2986" s="195">
        <v>101</v>
      </c>
      <c r="U2986" s="196">
        <v>1</v>
      </c>
      <c r="V2986" s="89">
        <f t="shared" si="1152"/>
        <v>0</v>
      </c>
      <c r="W2986" s="220" t="s">
        <v>3152</v>
      </c>
      <c r="X2986" s="221" t="s">
        <v>3158</v>
      </c>
      <c r="Y2986" s="222" t="s">
        <v>3155</v>
      </c>
      <c r="Z2986" s="199"/>
      <c r="AA2986" s="218"/>
      <c r="AB2986" s="223">
        <v>4</v>
      </c>
      <c r="AC2986" s="224" t="s">
        <v>40</v>
      </c>
      <c r="AD2986" s="225">
        <f t="shared" si="1158"/>
        <v>1840</v>
      </c>
      <c r="AE2986" s="226"/>
      <c r="AF2986" s="226">
        <f t="shared" si="1159"/>
        <v>0</v>
      </c>
      <c r="AG2986" s="241">
        <f>CEILING(AX2986+(AX2986*'[1]Nastavení cen'!$G$17),1)</f>
        <v>250</v>
      </c>
      <c r="AH2986" s="242"/>
      <c r="AI2986" s="242">
        <f t="shared" si="1165"/>
        <v>0</v>
      </c>
      <c r="AJ2986" s="228">
        <f t="shared" si="1161"/>
        <v>0</v>
      </c>
      <c r="AK2986" s="218"/>
      <c r="AL2986" s="229">
        <f t="shared" si="1162"/>
        <v>0</v>
      </c>
      <c r="AM2986" s="204"/>
      <c r="AN2986" s="230">
        <v>0.3</v>
      </c>
      <c r="AO2986" s="231">
        <f t="shared" si="1166"/>
        <v>1.2</v>
      </c>
      <c r="AP2986" s="232">
        <v>0.05</v>
      </c>
      <c r="AQ2986" s="233" t="s">
        <v>41</v>
      </c>
      <c r="AR2986" s="234">
        <f t="shared" si="1167"/>
        <v>0.06</v>
      </c>
      <c r="AS2986" s="235"/>
      <c r="AT2986" s="236"/>
      <c r="AU2986" s="237"/>
      <c r="AV2986" s="238">
        <v>283</v>
      </c>
      <c r="AW2986" s="239">
        <f>'[1]Nastavení cen'!$H$17</f>
        <v>390</v>
      </c>
      <c r="AX2986" s="240">
        <v>250</v>
      </c>
    </row>
    <row r="2987" spans="1:50" ht="17.25" hidden="1" customHeight="1" x14ac:dyDescent="0.3">
      <c r="A2987" s="213"/>
      <c r="B2987" s="214"/>
      <c r="C2987" s="215"/>
      <c r="D2987" s="186"/>
      <c r="E2987" s="184"/>
      <c r="F2987" s="185"/>
      <c r="G2987" s="186"/>
      <c r="H2987" s="186"/>
      <c r="I2987" s="187"/>
      <c r="J2987" s="188"/>
      <c r="K2987" s="216"/>
      <c r="L2987" s="186"/>
      <c r="M2987" s="186"/>
      <c r="N2987" s="187"/>
      <c r="O2987" s="191"/>
      <c r="P2987" s="529" t="s">
        <v>3124</v>
      </c>
      <c r="Q2987" s="218"/>
      <c r="R2987" s="219">
        <f t="shared" si="1156"/>
        <v>0</v>
      </c>
      <c r="S2987" s="219">
        <f t="shared" si="1157"/>
        <v>7</v>
      </c>
      <c r="T2987" s="195"/>
      <c r="U2987" s="196">
        <v>2</v>
      </c>
      <c r="V2987" s="89">
        <f t="shared" si="1152"/>
        <v>0</v>
      </c>
      <c r="W2987" s="220" t="s">
        <v>3152</v>
      </c>
      <c r="X2987" s="221" t="s">
        <v>3159</v>
      </c>
      <c r="Y2987" s="222" t="s">
        <v>3155</v>
      </c>
      <c r="Z2987" s="199"/>
      <c r="AA2987" s="218"/>
      <c r="AB2987" s="223">
        <v>0</v>
      </c>
      <c r="AC2987" s="224" t="s">
        <v>3160</v>
      </c>
      <c r="AD2987" s="225">
        <f t="shared" si="1158"/>
        <v>72</v>
      </c>
      <c r="AE2987" s="226">
        <f>CEILING(AD2987+AD2987*'[1]Nastavení cen'!$J$17,1)</f>
        <v>106</v>
      </c>
      <c r="AF2987" s="226">
        <f t="shared" si="1159"/>
        <v>0</v>
      </c>
      <c r="AG2987" s="241">
        <f>CEILING(AX2987+(AX2987*'[1]Nastavení cen'!$G$17),1)</f>
        <v>14</v>
      </c>
      <c r="AH2987" s="242">
        <f>CEILING(AG2987*'[1]Nastavení cen'!$K$17,1)+AG2987</f>
        <v>19</v>
      </c>
      <c r="AI2987" s="242">
        <f t="shared" si="1165"/>
        <v>0</v>
      </c>
      <c r="AJ2987" s="228">
        <f t="shared" si="1161"/>
        <v>125</v>
      </c>
      <c r="AK2987" s="218"/>
      <c r="AL2987" s="229">
        <f t="shared" si="1162"/>
        <v>0</v>
      </c>
      <c r="AM2987" s="204"/>
      <c r="AN2987" s="230">
        <v>0.05</v>
      </c>
      <c r="AO2987" s="231">
        <f t="shared" si="1166"/>
        <v>0</v>
      </c>
      <c r="AP2987" s="232">
        <v>0.05</v>
      </c>
      <c r="AQ2987" s="233" t="s">
        <v>41</v>
      </c>
      <c r="AR2987" s="234">
        <f t="shared" si="1167"/>
        <v>0</v>
      </c>
      <c r="AS2987" s="235"/>
      <c r="AT2987" s="236"/>
      <c r="AU2987" s="237"/>
      <c r="AV2987" s="238">
        <v>11</v>
      </c>
      <c r="AW2987" s="239">
        <f>'[1]Nastavení cen'!$H$17</f>
        <v>390</v>
      </c>
      <c r="AX2987" s="240">
        <v>14</v>
      </c>
    </row>
    <row r="2988" spans="1:50" ht="17.25" hidden="1" customHeight="1" x14ac:dyDescent="0.3">
      <c r="A2988" s="213"/>
      <c r="B2988" s="214"/>
      <c r="C2988" s="215"/>
      <c r="D2988" s="186"/>
      <c r="E2988" s="184"/>
      <c r="F2988" s="185"/>
      <c r="G2988" s="186"/>
      <c r="H2988" s="186"/>
      <c r="I2988" s="187"/>
      <c r="J2988" s="188"/>
      <c r="K2988" s="216"/>
      <c r="L2988" s="186"/>
      <c r="M2988" s="186"/>
      <c r="N2988" s="187"/>
      <c r="O2988" s="191"/>
      <c r="P2988" s="529" t="s">
        <v>3124</v>
      </c>
      <c r="Q2988" s="218"/>
      <c r="R2988" s="219">
        <f t="shared" si="1156"/>
        <v>0</v>
      </c>
      <c r="S2988" s="219">
        <f t="shared" si="1157"/>
        <v>7</v>
      </c>
      <c r="T2988" s="195"/>
      <c r="U2988" s="196">
        <v>3</v>
      </c>
      <c r="V2988" s="89">
        <f t="shared" si="1152"/>
        <v>0</v>
      </c>
      <c r="W2988" s="220" t="s">
        <v>3152</v>
      </c>
      <c r="X2988" s="221" t="s">
        <v>3161</v>
      </c>
      <c r="Y2988" s="222" t="s">
        <v>3155</v>
      </c>
      <c r="Z2988" s="199"/>
      <c r="AA2988" s="218"/>
      <c r="AB2988" s="223">
        <v>0</v>
      </c>
      <c r="AC2988" s="224" t="s">
        <v>40</v>
      </c>
      <c r="AD2988" s="225">
        <f t="shared" si="1158"/>
        <v>1151</v>
      </c>
      <c r="AE2988" s="226">
        <f>CEILING(AD2988+AD2988*'[1]Nastavení cen'!$J$17,1)</f>
        <v>1681</v>
      </c>
      <c r="AF2988" s="226">
        <f t="shared" si="1159"/>
        <v>0</v>
      </c>
      <c r="AG2988" s="241">
        <f>CEILING(AX2988+(AX2988*'[1]Nastavení cen'!$G$17),1)</f>
        <v>165</v>
      </c>
      <c r="AH2988" s="242">
        <f>CEILING(AG2988*'[1]Nastavení cen'!$K$17,1)+AG2988</f>
        <v>215</v>
      </c>
      <c r="AI2988" s="242">
        <f t="shared" si="1165"/>
        <v>0</v>
      </c>
      <c r="AJ2988" s="228">
        <f t="shared" si="1161"/>
        <v>1896</v>
      </c>
      <c r="AK2988" s="218"/>
      <c r="AL2988" s="229">
        <f t="shared" si="1162"/>
        <v>0</v>
      </c>
      <c r="AM2988" s="204"/>
      <c r="AN2988" s="230">
        <v>0.5</v>
      </c>
      <c r="AO2988" s="231">
        <f t="shared" si="1166"/>
        <v>0</v>
      </c>
      <c r="AP2988" s="232">
        <v>0.05</v>
      </c>
      <c r="AQ2988" s="233" t="s">
        <v>41</v>
      </c>
      <c r="AR2988" s="234">
        <f t="shared" si="1167"/>
        <v>0</v>
      </c>
      <c r="AS2988" s="235"/>
      <c r="AT2988" s="236"/>
      <c r="AU2988" s="237"/>
      <c r="AV2988" s="238">
        <v>177</v>
      </c>
      <c r="AW2988" s="239">
        <f>'[1]Nastavení cen'!$H$17</f>
        <v>390</v>
      </c>
      <c r="AX2988" s="240">
        <v>165</v>
      </c>
    </row>
    <row r="2989" spans="1:50" ht="17.25" hidden="1" customHeight="1" x14ac:dyDescent="0.3">
      <c r="A2989" s="213"/>
      <c r="B2989" s="214"/>
      <c r="C2989" s="215"/>
      <c r="D2989" s="186"/>
      <c r="E2989" s="184"/>
      <c r="F2989" s="185"/>
      <c r="G2989" s="186"/>
      <c r="H2989" s="186"/>
      <c r="I2989" s="187"/>
      <c r="J2989" s="188"/>
      <c r="K2989" s="216"/>
      <c r="L2989" s="186"/>
      <c r="M2989" s="186"/>
      <c r="N2989" s="187"/>
      <c r="O2989" s="191"/>
      <c r="P2989" s="529" t="s">
        <v>3124</v>
      </c>
      <c r="Q2989" s="218"/>
      <c r="R2989" s="219">
        <f t="shared" si="1156"/>
        <v>0</v>
      </c>
      <c r="S2989" s="219">
        <f t="shared" si="1157"/>
        <v>7</v>
      </c>
      <c r="T2989" s="195"/>
      <c r="U2989" s="196">
        <v>1</v>
      </c>
      <c r="V2989" s="89">
        <f t="shared" si="1152"/>
        <v>0</v>
      </c>
      <c r="W2989" s="220" t="s">
        <v>3152</v>
      </c>
      <c r="X2989" s="221" t="s">
        <v>3162</v>
      </c>
      <c r="Y2989" s="222" t="s">
        <v>3155</v>
      </c>
      <c r="Z2989" s="199"/>
      <c r="AA2989" s="218"/>
      <c r="AB2989" s="223">
        <v>0</v>
      </c>
      <c r="AC2989" s="224" t="s">
        <v>146</v>
      </c>
      <c r="AD2989" s="225">
        <f t="shared" si="1158"/>
        <v>52</v>
      </c>
      <c r="AE2989" s="226">
        <f>CEILING(AD2989+AD2989*'[1]Nastavení cen'!$J$17,1)</f>
        <v>76</v>
      </c>
      <c r="AF2989" s="226">
        <f t="shared" si="1159"/>
        <v>0</v>
      </c>
      <c r="AG2989" s="241">
        <f>CEILING(AX2989+(AX2989*'[1]Nastavení cen'!$G$17),1)</f>
        <v>14</v>
      </c>
      <c r="AH2989" s="242">
        <f>CEILING(AG2989*'[1]Nastavení cen'!$K$17,1)+AG2989</f>
        <v>19</v>
      </c>
      <c r="AI2989" s="242">
        <f t="shared" si="1165"/>
        <v>0</v>
      </c>
      <c r="AJ2989" s="228">
        <f t="shared" si="1161"/>
        <v>95</v>
      </c>
      <c r="AK2989" s="218"/>
      <c r="AL2989" s="229">
        <f t="shared" si="1162"/>
        <v>0</v>
      </c>
      <c r="AM2989" s="204"/>
      <c r="AN2989" s="230">
        <v>0.01</v>
      </c>
      <c r="AO2989" s="231">
        <f t="shared" si="1166"/>
        <v>0</v>
      </c>
      <c r="AP2989" s="232">
        <v>0.05</v>
      </c>
      <c r="AQ2989" s="233" t="s">
        <v>41</v>
      </c>
      <c r="AR2989" s="234">
        <f t="shared" si="1167"/>
        <v>0</v>
      </c>
      <c r="AS2989" s="235"/>
      <c r="AT2989" s="236"/>
      <c r="AU2989" s="237"/>
      <c r="AV2989" s="238">
        <v>8</v>
      </c>
      <c r="AW2989" s="239">
        <f>'[1]Nastavení cen'!$H$17</f>
        <v>390</v>
      </c>
      <c r="AX2989" s="240">
        <v>14</v>
      </c>
    </row>
    <row r="2990" spans="1:50" ht="25.05" customHeight="1" x14ac:dyDescent="0.3">
      <c r="A2990" s="213"/>
      <c r="B2990" s="214"/>
      <c r="C2990" s="215"/>
      <c r="D2990" s="186"/>
      <c r="E2990" s="184"/>
      <c r="F2990" s="185"/>
      <c r="G2990" s="186"/>
      <c r="H2990" s="186"/>
      <c r="I2990" s="187"/>
      <c r="J2990" s="188"/>
      <c r="K2990" s="216"/>
      <c r="L2990" s="186"/>
      <c r="M2990" s="186"/>
      <c r="N2990" s="187"/>
      <c r="O2990" s="191"/>
      <c r="P2990" s="529" t="s">
        <v>3124</v>
      </c>
      <c r="Q2990" s="218"/>
      <c r="R2990" s="219">
        <f t="shared" si="1156"/>
        <v>0</v>
      </c>
      <c r="S2990" s="219">
        <f t="shared" si="1157"/>
        <v>7</v>
      </c>
      <c r="T2990" s="195">
        <v>102</v>
      </c>
      <c r="U2990" s="196">
        <v>1</v>
      </c>
      <c r="V2990" s="89">
        <f t="shared" si="1152"/>
        <v>0</v>
      </c>
      <c r="W2990" s="220" t="s">
        <v>3152</v>
      </c>
      <c r="X2990" s="221" t="s">
        <v>3163</v>
      </c>
      <c r="Y2990" s="222" t="s">
        <v>3155</v>
      </c>
      <c r="Z2990" s="199"/>
      <c r="AA2990" s="218"/>
      <c r="AB2990" s="223">
        <v>26</v>
      </c>
      <c r="AC2990" s="224" t="s">
        <v>146</v>
      </c>
      <c r="AD2990" s="225">
        <f t="shared" si="1158"/>
        <v>72</v>
      </c>
      <c r="AE2990" s="226"/>
      <c r="AF2990" s="226">
        <f t="shared" si="1159"/>
        <v>0</v>
      </c>
      <c r="AG2990" s="241">
        <f>CEILING(AX2990+(AX2990*'[1]Nastavení cen'!$G$17),1)</f>
        <v>27</v>
      </c>
      <c r="AH2990" s="242"/>
      <c r="AI2990" s="242">
        <f t="shared" si="1165"/>
        <v>0</v>
      </c>
      <c r="AJ2990" s="228">
        <f t="shared" si="1161"/>
        <v>0</v>
      </c>
      <c r="AK2990" s="218"/>
      <c r="AL2990" s="229">
        <f t="shared" si="1162"/>
        <v>0</v>
      </c>
      <c r="AM2990" s="204"/>
      <c r="AN2990" s="230">
        <v>0.05</v>
      </c>
      <c r="AO2990" s="231">
        <f t="shared" si="1166"/>
        <v>1.3</v>
      </c>
      <c r="AP2990" s="232">
        <v>0.05</v>
      </c>
      <c r="AQ2990" s="233" t="s">
        <v>41</v>
      </c>
      <c r="AR2990" s="234">
        <f t="shared" si="1167"/>
        <v>6.5000000000000002E-2</v>
      </c>
      <c r="AS2990" s="235"/>
      <c r="AT2990" s="236"/>
      <c r="AU2990" s="237"/>
      <c r="AV2990" s="238">
        <v>11</v>
      </c>
      <c r="AW2990" s="239">
        <f>'[1]Nastavení cen'!$H$17</f>
        <v>390</v>
      </c>
      <c r="AX2990" s="240">
        <v>27</v>
      </c>
    </row>
    <row r="2991" spans="1:50" ht="17.25" hidden="1" customHeight="1" x14ac:dyDescent="0.3">
      <c r="A2991" s="213"/>
      <c r="B2991" s="214"/>
      <c r="C2991" s="215"/>
      <c r="D2991" s="186"/>
      <c r="E2991" s="184"/>
      <c r="F2991" s="185"/>
      <c r="G2991" s="186"/>
      <c r="H2991" s="186"/>
      <c r="I2991" s="187"/>
      <c r="J2991" s="188"/>
      <c r="K2991" s="216"/>
      <c r="L2991" s="186"/>
      <c r="M2991" s="186"/>
      <c r="N2991" s="187"/>
      <c r="O2991" s="191"/>
      <c r="P2991" s="529" t="s">
        <v>3124</v>
      </c>
      <c r="Q2991" s="218"/>
      <c r="R2991" s="219">
        <f t="shared" si="1156"/>
        <v>0</v>
      </c>
      <c r="S2991" s="219">
        <f t="shared" si="1157"/>
        <v>7</v>
      </c>
      <c r="T2991" s="195"/>
      <c r="U2991" s="196">
        <v>2</v>
      </c>
      <c r="V2991" s="89">
        <f t="shared" si="1152"/>
        <v>0</v>
      </c>
      <c r="W2991" s="220" t="s">
        <v>3152</v>
      </c>
      <c r="X2991" s="221" t="s">
        <v>3164</v>
      </c>
      <c r="Y2991" s="222" t="s">
        <v>3142</v>
      </c>
      <c r="Z2991" s="199"/>
      <c r="AA2991" s="218"/>
      <c r="AB2991" s="223">
        <v>0</v>
      </c>
      <c r="AC2991" s="224" t="s">
        <v>40</v>
      </c>
      <c r="AD2991" s="225">
        <f t="shared" si="1158"/>
        <v>488</v>
      </c>
      <c r="AE2991" s="226">
        <f>CEILING(AD2991+AD2991*'[1]Nastavení cen'!$J$17,1)</f>
        <v>713</v>
      </c>
      <c r="AF2991" s="226">
        <f t="shared" si="1159"/>
        <v>0</v>
      </c>
      <c r="AG2991" s="241">
        <f>CEILING(AX2991+(AX2991*'[1]Nastavení cen'!$G$17),1)</f>
        <v>88</v>
      </c>
      <c r="AH2991" s="242">
        <f>CEILING(AG2991*'[1]Nastavení cen'!$K$17,1)+AG2991</f>
        <v>115</v>
      </c>
      <c r="AI2991" s="242">
        <f t="shared" si="1165"/>
        <v>0</v>
      </c>
      <c r="AJ2991" s="228">
        <f t="shared" si="1161"/>
        <v>828</v>
      </c>
      <c r="AK2991" s="218"/>
      <c r="AL2991" s="229">
        <f t="shared" si="1162"/>
        <v>0</v>
      </c>
      <c r="AM2991" s="204"/>
      <c r="AN2991" s="230">
        <v>0.1</v>
      </c>
      <c r="AO2991" s="231">
        <f t="shared" si="1166"/>
        <v>0</v>
      </c>
      <c r="AP2991" s="232">
        <v>0.05</v>
      </c>
      <c r="AQ2991" s="233" t="s">
        <v>41</v>
      </c>
      <c r="AR2991" s="234">
        <f t="shared" si="1167"/>
        <v>0</v>
      </c>
      <c r="AS2991" s="235"/>
      <c r="AT2991" s="236"/>
      <c r="AU2991" s="237"/>
      <c r="AV2991" s="238">
        <v>75</v>
      </c>
      <c r="AW2991" s="239">
        <f>'[1]Nastavení cen'!$H$17</f>
        <v>390</v>
      </c>
      <c r="AX2991" s="240">
        <v>88</v>
      </c>
    </row>
    <row r="2992" spans="1:50" ht="17.25" hidden="1" customHeight="1" x14ac:dyDescent="0.3">
      <c r="A2992" s="213"/>
      <c r="B2992" s="214"/>
      <c r="C2992" s="215"/>
      <c r="D2992" s="186"/>
      <c r="E2992" s="184"/>
      <c r="F2992" s="185"/>
      <c r="G2992" s="186"/>
      <c r="H2992" s="186"/>
      <c r="I2992" s="187"/>
      <c r="J2992" s="188"/>
      <c r="K2992" s="216"/>
      <c r="L2992" s="186"/>
      <c r="M2992" s="186"/>
      <c r="N2992" s="187"/>
      <c r="O2992" s="191"/>
      <c r="P2992" s="529" t="s">
        <v>3124</v>
      </c>
      <c r="Q2992" s="218"/>
      <c r="R2992" s="219">
        <f t="shared" si="1156"/>
        <v>0</v>
      </c>
      <c r="S2992" s="219">
        <f t="shared" si="1157"/>
        <v>7</v>
      </c>
      <c r="T2992" s="195"/>
      <c r="U2992" s="196">
        <v>4</v>
      </c>
      <c r="V2992" s="89">
        <f t="shared" si="1152"/>
        <v>0</v>
      </c>
      <c r="W2992" s="220" t="s">
        <v>3152</v>
      </c>
      <c r="X2992" s="221" t="s">
        <v>3165</v>
      </c>
      <c r="Y2992" s="222" t="s">
        <v>43</v>
      </c>
      <c r="Z2992" s="199"/>
      <c r="AA2992" s="218"/>
      <c r="AB2992" s="223">
        <v>0</v>
      </c>
      <c r="AC2992" s="224" t="s">
        <v>146</v>
      </c>
      <c r="AD2992" s="225">
        <f t="shared" si="1158"/>
        <v>98</v>
      </c>
      <c r="AE2992" s="226">
        <f>CEILING(AD2992+AD2992*'[1]Nastavení cen'!$J$17,1)</f>
        <v>144</v>
      </c>
      <c r="AF2992" s="226">
        <f t="shared" si="1159"/>
        <v>0</v>
      </c>
      <c r="AG2992" s="241"/>
      <c r="AH2992" s="242"/>
      <c r="AI2992" s="242"/>
      <c r="AJ2992" s="228">
        <f t="shared" si="1161"/>
        <v>144</v>
      </c>
      <c r="AK2992" s="218"/>
      <c r="AL2992" s="229">
        <f t="shared" si="1162"/>
        <v>0</v>
      </c>
      <c r="AM2992" s="204"/>
      <c r="AN2992" s="230" t="s">
        <v>41</v>
      </c>
      <c r="AO2992" s="231" t="s">
        <v>41</v>
      </c>
      <c r="AP2992" s="245" t="s">
        <v>41</v>
      </c>
      <c r="AQ2992" s="233" t="s">
        <v>41</v>
      </c>
      <c r="AR2992" s="234" t="s">
        <v>41</v>
      </c>
      <c r="AS2992" s="235"/>
      <c r="AT2992" s="236"/>
      <c r="AU2992" s="237"/>
      <c r="AV2992" s="238">
        <v>15</v>
      </c>
      <c r="AW2992" s="239">
        <f>'[1]Nastavení cen'!$H$17</f>
        <v>390</v>
      </c>
      <c r="AX2992" s="240"/>
    </row>
    <row r="2993" spans="1:50" ht="17.25" hidden="1" customHeight="1" x14ac:dyDescent="0.3">
      <c r="A2993" s="213"/>
      <c r="B2993" s="214"/>
      <c r="C2993" s="215"/>
      <c r="D2993" s="186"/>
      <c r="E2993" s="184"/>
      <c r="F2993" s="185"/>
      <c r="G2993" s="186"/>
      <c r="H2993" s="186"/>
      <c r="I2993" s="187"/>
      <c r="J2993" s="188"/>
      <c r="K2993" s="216"/>
      <c r="L2993" s="186"/>
      <c r="M2993" s="186"/>
      <c r="N2993" s="187"/>
      <c r="O2993" s="191"/>
      <c r="P2993" s="529" t="s">
        <v>3124</v>
      </c>
      <c r="Q2993" s="218"/>
      <c r="R2993" s="219">
        <f t="shared" si="1156"/>
        <v>0</v>
      </c>
      <c r="S2993" s="219">
        <f t="shared" si="1157"/>
        <v>7</v>
      </c>
      <c r="T2993" s="195"/>
      <c r="U2993" s="196">
        <v>4</v>
      </c>
      <c r="V2993" s="89">
        <f t="shared" si="1152"/>
        <v>0</v>
      </c>
      <c r="W2993" s="220" t="s">
        <v>3152</v>
      </c>
      <c r="X2993" s="221" t="s">
        <v>3166</v>
      </c>
      <c r="Y2993" s="222" t="s">
        <v>43</v>
      </c>
      <c r="Z2993" s="199"/>
      <c r="AA2993" s="218"/>
      <c r="AB2993" s="223">
        <v>0</v>
      </c>
      <c r="AC2993" s="224" t="s">
        <v>146</v>
      </c>
      <c r="AD2993" s="225">
        <f t="shared" si="1158"/>
        <v>104</v>
      </c>
      <c r="AE2993" s="226">
        <f>CEILING(AD2993+AD2993*'[1]Nastavení cen'!$J$17,1)</f>
        <v>152</v>
      </c>
      <c r="AF2993" s="226">
        <f t="shared" si="1159"/>
        <v>0</v>
      </c>
      <c r="AG2993" s="241"/>
      <c r="AH2993" s="242"/>
      <c r="AI2993" s="242"/>
      <c r="AJ2993" s="228">
        <f t="shared" si="1161"/>
        <v>152</v>
      </c>
      <c r="AK2993" s="218"/>
      <c r="AL2993" s="229">
        <f t="shared" si="1162"/>
        <v>0</v>
      </c>
      <c r="AM2993" s="204"/>
      <c r="AN2993" s="230" t="s">
        <v>41</v>
      </c>
      <c r="AO2993" s="231" t="s">
        <v>41</v>
      </c>
      <c r="AP2993" s="245" t="s">
        <v>41</v>
      </c>
      <c r="AQ2993" s="233" t="s">
        <v>41</v>
      </c>
      <c r="AR2993" s="234" t="s">
        <v>41</v>
      </c>
      <c r="AS2993" s="235"/>
      <c r="AT2993" s="236"/>
      <c r="AU2993" s="237"/>
      <c r="AV2993" s="238">
        <v>16</v>
      </c>
      <c r="AW2993" s="239">
        <f>'[1]Nastavení cen'!$H$17</f>
        <v>390</v>
      </c>
      <c r="AX2993" s="240"/>
    </row>
    <row r="2994" spans="1:50" ht="17.25" hidden="1" customHeight="1" x14ac:dyDescent="0.3">
      <c r="A2994" s="213"/>
      <c r="B2994" s="214"/>
      <c r="C2994" s="215"/>
      <c r="D2994" s="186"/>
      <c r="E2994" s="184"/>
      <c r="F2994" s="185"/>
      <c r="G2994" s="186"/>
      <c r="H2994" s="186"/>
      <c r="I2994" s="187"/>
      <c r="J2994" s="188"/>
      <c r="K2994" s="216"/>
      <c r="L2994" s="186"/>
      <c r="M2994" s="186"/>
      <c r="N2994" s="187"/>
      <c r="O2994" s="191"/>
      <c r="P2994" s="529" t="s">
        <v>3124</v>
      </c>
      <c r="Q2994" s="218"/>
      <c r="R2994" s="219">
        <f t="shared" si="1156"/>
        <v>0</v>
      </c>
      <c r="S2994" s="219">
        <f t="shared" si="1157"/>
        <v>7</v>
      </c>
      <c r="T2994" s="195"/>
      <c r="U2994" s="196">
        <v>4</v>
      </c>
      <c r="V2994" s="89">
        <f t="shared" si="1152"/>
        <v>0</v>
      </c>
      <c r="W2994" s="220" t="s">
        <v>3152</v>
      </c>
      <c r="X2994" s="221" t="s">
        <v>3167</v>
      </c>
      <c r="Y2994" s="222" t="s">
        <v>43</v>
      </c>
      <c r="Z2994" s="199"/>
      <c r="AA2994" s="218"/>
      <c r="AB2994" s="223">
        <v>0</v>
      </c>
      <c r="AC2994" s="224" t="s">
        <v>48</v>
      </c>
      <c r="AD2994" s="225">
        <f t="shared" si="1158"/>
        <v>176</v>
      </c>
      <c r="AE2994" s="226">
        <f>CEILING(AD2994+AD2994*'[1]Nastavení cen'!$J$17,1)</f>
        <v>257</v>
      </c>
      <c r="AF2994" s="226">
        <f t="shared" si="1159"/>
        <v>0</v>
      </c>
      <c r="AG2994" s="241"/>
      <c r="AH2994" s="242"/>
      <c r="AI2994" s="242"/>
      <c r="AJ2994" s="228">
        <f t="shared" si="1161"/>
        <v>257</v>
      </c>
      <c r="AK2994" s="218"/>
      <c r="AL2994" s="229">
        <f t="shared" si="1162"/>
        <v>0</v>
      </c>
      <c r="AM2994" s="204"/>
      <c r="AN2994" s="230" t="s">
        <v>41</v>
      </c>
      <c r="AO2994" s="231" t="s">
        <v>41</v>
      </c>
      <c r="AP2994" s="245" t="s">
        <v>41</v>
      </c>
      <c r="AQ2994" s="233" t="s">
        <v>41</v>
      </c>
      <c r="AR2994" s="234" t="s">
        <v>41</v>
      </c>
      <c r="AS2994" s="235"/>
      <c r="AT2994" s="236"/>
      <c r="AU2994" s="237"/>
      <c r="AV2994" s="238">
        <v>27</v>
      </c>
      <c r="AW2994" s="239">
        <f>'[1]Nastavení cen'!$H$17</f>
        <v>390</v>
      </c>
      <c r="AX2994" s="240"/>
    </row>
    <row r="2995" spans="1:50" ht="17.25" hidden="1" customHeight="1" x14ac:dyDescent="0.3">
      <c r="A2995" s="213"/>
      <c r="B2995" s="214"/>
      <c r="C2995" s="215"/>
      <c r="D2995" s="186"/>
      <c r="E2995" s="184"/>
      <c r="F2995" s="185"/>
      <c r="G2995" s="186"/>
      <c r="H2995" s="186"/>
      <c r="I2995" s="187"/>
      <c r="J2995" s="188"/>
      <c r="K2995" s="216"/>
      <c r="L2995" s="186"/>
      <c r="M2995" s="186"/>
      <c r="N2995" s="187"/>
      <c r="O2995" s="191"/>
      <c r="P2995" s="529" t="s">
        <v>3124</v>
      </c>
      <c r="Q2995" s="218"/>
      <c r="R2995" s="219">
        <f t="shared" si="1156"/>
        <v>0</v>
      </c>
      <c r="S2995" s="219">
        <f t="shared" si="1157"/>
        <v>7</v>
      </c>
      <c r="T2995" s="195"/>
      <c r="U2995" s="196">
        <v>3</v>
      </c>
      <c r="V2995" s="89">
        <f t="shared" si="1152"/>
        <v>0</v>
      </c>
      <c r="W2995" s="220" t="s">
        <v>3152</v>
      </c>
      <c r="X2995" s="221" t="s">
        <v>3168</v>
      </c>
      <c r="Y2995" s="222" t="s">
        <v>3169</v>
      </c>
      <c r="Z2995" s="199"/>
      <c r="AA2995" s="218"/>
      <c r="AB2995" s="223">
        <v>0</v>
      </c>
      <c r="AC2995" s="224" t="s">
        <v>48</v>
      </c>
      <c r="AD2995" s="225">
        <f t="shared" si="1158"/>
        <v>98</v>
      </c>
      <c r="AE2995" s="226">
        <f>CEILING(AD2995+AD2995*'[1]Nastavení cen'!$J$17,1)</f>
        <v>144</v>
      </c>
      <c r="AF2995" s="226">
        <f t="shared" si="1159"/>
        <v>0</v>
      </c>
      <c r="AG2995" s="241">
        <f>CEILING(AX2995+(AX2995*'[1]Nastavení cen'!$G$17),1)</f>
        <v>40</v>
      </c>
      <c r="AH2995" s="242">
        <f>CEILING(AG2995*'[1]Nastavení cen'!$K$17,1)+AG2995</f>
        <v>52</v>
      </c>
      <c r="AI2995" s="242">
        <f>(AB2995*AH2995)</f>
        <v>0</v>
      </c>
      <c r="AJ2995" s="228">
        <f t="shared" si="1161"/>
        <v>196</v>
      </c>
      <c r="AK2995" s="218"/>
      <c r="AL2995" s="229">
        <f t="shared" si="1162"/>
        <v>0</v>
      </c>
      <c r="AM2995" s="204"/>
      <c r="AN2995" s="230">
        <v>0.1</v>
      </c>
      <c r="AO2995" s="231">
        <f>AB2995*AN2995</f>
        <v>0</v>
      </c>
      <c r="AP2995" s="232">
        <v>0.05</v>
      </c>
      <c r="AQ2995" s="233" t="s">
        <v>41</v>
      </c>
      <c r="AR2995" s="234">
        <f>AO2995*AP2995</f>
        <v>0</v>
      </c>
      <c r="AS2995" s="235"/>
      <c r="AT2995" s="236"/>
      <c r="AU2995" s="237"/>
      <c r="AV2995" s="238">
        <v>15</v>
      </c>
      <c r="AW2995" s="239">
        <f>'[1]Nastavení cen'!$H$17</f>
        <v>390</v>
      </c>
      <c r="AX2995" s="240">
        <v>40</v>
      </c>
    </row>
    <row r="2996" spans="1:50" ht="17.25" hidden="1" customHeight="1" x14ac:dyDescent="0.3">
      <c r="A2996" s="213"/>
      <c r="B2996" s="214"/>
      <c r="C2996" s="215"/>
      <c r="D2996" s="186"/>
      <c r="E2996" s="184"/>
      <c r="F2996" s="185"/>
      <c r="G2996" s="186"/>
      <c r="H2996" s="186"/>
      <c r="I2996" s="187"/>
      <c r="J2996" s="188"/>
      <c r="K2996" s="216"/>
      <c r="L2996" s="186"/>
      <c r="M2996" s="186"/>
      <c r="N2996" s="187"/>
      <c r="O2996" s="191"/>
      <c r="P2996" s="529" t="s">
        <v>3124</v>
      </c>
      <c r="Q2996" s="218"/>
      <c r="R2996" s="219">
        <f t="shared" si="1156"/>
        <v>0</v>
      </c>
      <c r="S2996" s="219">
        <f t="shared" si="1157"/>
        <v>7</v>
      </c>
      <c r="T2996" s="195"/>
      <c r="U2996" s="196">
        <v>4</v>
      </c>
      <c r="V2996" s="89">
        <f t="shared" si="1152"/>
        <v>0</v>
      </c>
      <c r="W2996" s="220" t="s">
        <v>1180</v>
      </c>
      <c r="X2996" s="221" t="s">
        <v>3170</v>
      </c>
      <c r="Y2996" s="222" t="s">
        <v>43</v>
      </c>
      <c r="Z2996" s="199"/>
      <c r="AA2996" s="218"/>
      <c r="AB2996" s="223">
        <v>0</v>
      </c>
      <c r="AC2996" s="224" t="s">
        <v>48</v>
      </c>
      <c r="AD2996" s="225">
        <f t="shared" si="1158"/>
        <v>247</v>
      </c>
      <c r="AE2996" s="226">
        <f>CEILING(AD2996+AD2996*'[1]Nastavení cen'!$J$17,1)</f>
        <v>361</v>
      </c>
      <c r="AF2996" s="226">
        <f t="shared" si="1159"/>
        <v>0</v>
      </c>
      <c r="AG2996" s="241"/>
      <c r="AH2996" s="242"/>
      <c r="AI2996" s="242"/>
      <c r="AJ2996" s="228">
        <f t="shared" si="1161"/>
        <v>361</v>
      </c>
      <c r="AK2996" s="218"/>
      <c r="AL2996" s="229">
        <f t="shared" si="1162"/>
        <v>0</v>
      </c>
      <c r="AM2996" s="204"/>
      <c r="AN2996" s="230" t="s">
        <v>41</v>
      </c>
      <c r="AO2996" s="231" t="s">
        <v>41</v>
      </c>
      <c r="AP2996" s="245" t="s">
        <v>41</v>
      </c>
      <c r="AQ2996" s="233" t="s">
        <v>41</v>
      </c>
      <c r="AR2996" s="234" t="s">
        <v>41</v>
      </c>
      <c r="AS2996" s="235"/>
      <c r="AT2996" s="236"/>
      <c r="AU2996" s="237"/>
      <c r="AV2996" s="238">
        <v>38</v>
      </c>
      <c r="AW2996" s="239">
        <f>'[1]Nastavení cen'!$H$17</f>
        <v>390</v>
      </c>
      <c r="AX2996" s="240"/>
    </row>
    <row r="2997" spans="1:50" ht="17.25" hidden="1" customHeight="1" x14ac:dyDescent="0.3">
      <c r="A2997" s="213"/>
      <c r="B2997" s="214"/>
      <c r="C2997" s="215"/>
      <c r="D2997" s="186"/>
      <c r="E2997" s="184"/>
      <c r="F2997" s="185"/>
      <c r="G2997" s="186"/>
      <c r="H2997" s="186"/>
      <c r="I2997" s="187"/>
      <c r="J2997" s="188"/>
      <c r="K2997" s="216"/>
      <c r="L2997" s="186"/>
      <c r="M2997" s="186"/>
      <c r="N2997" s="187"/>
      <c r="O2997" s="191"/>
      <c r="P2997" s="529" t="s">
        <v>3124</v>
      </c>
      <c r="Q2997" s="218"/>
      <c r="R2997" s="219">
        <f t="shared" si="1156"/>
        <v>0</v>
      </c>
      <c r="S2997" s="219">
        <f t="shared" si="1157"/>
        <v>7</v>
      </c>
      <c r="T2997" s="195"/>
      <c r="U2997" s="196">
        <v>4</v>
      </c>
      <c r="V2997" s="89">
        <f t="shared" si="1152"/>
        <v>0</v>
      </c>
      <c r="W2997" s="220" t="s">
        <v>1180</v>
      </c>
      <c r="X2997" s="221" t="s">
        <v>3171</v>
      </c>
      <c r="Y2997" s="222" t="s">
        <v>43</v>
      </c>
      <c r="Z2997" s="199"/>
      <c r="AA2997" s="218"/>
      <c r="AB2997" s="223">
        <v>0</v>
      </c>
      <c r="AC2997" s="224" t="s">
        <v>40</v>
      </c>
      <c r="AD2997" s="225">
        <f t="shared" si="1158"/>
        <v>351</v>
      </c>
      <c r="AE2997" s="226">
        <f>CEILING(AD2997+AD2997*'[1]Nastavení cen'!$J$17,1)</f>
        <v>513</v>
      </c>
      <c r="AF2997" s="226">
        <f t="shared" si="1159"/>
        <v>0</v>
      </c>
      <c r="AG2997" s="241"/>
      <c r="AH2997" s="242"/>
      <c r="AI2997" s="242"/>
      <c r="AJ2997" s="228">
        <f t="shared" si="1161"/>
        <v>513</v>
      </c>
      <c r="AK2997" s="218"/>
      <c r="AL2997" s="229">
        <f t="shared" si="1162"/>
        <v>0</v>
      </c>
      <c r="AM2997" s="204"/>
      <c r="AN2997" s="230" t="s">
        <v>41</v>
      </c>
      <c r="AO2997" s="231" t="s">
        <v>41</v>
      </c>
      <c r="AP2997" s="245" t="s">
        <v>41</v>
      </c>
      <c r="AQ2997" s="233" t="s">
        <v>41</v>
      </c>
      <c r="AR2997" s="234" t="s">
        <v>41</v>
      </c>
      <c r="AS2997" s="235"/>
      <c r="AT2997" s="236"/>
      <c r="AU2997" s="237"/>
      <c r="AV2997" s="238">
        <v>54</v>
      </c>
      <c r="AW2997" s="239">
        <f>'[1]Nastavení cen'!$H$17</f>
        <v>390</v>
      </c>
      <c r="AX2997" s="240"/>
    </row>
    <row r="2998" spans="1:50" ht="17.25" hidden="1" customHeight="1" x14ac:dyDescent="0.3">
      <c r="A2998" s="213"/>
      <c r="B2998" s="214"/>
      <c r="C2998" s="215"/>
      <c r="D2998" s="186"/>
      <c r="E2998" s="184"/>
      <c r="F2998" s="185"/>
      <c r="G2998" s="186"/>
      <c r="H2998" s="186"/>
      <c r="I2998" s="187"/>
      <c r="J2998" s="188"/>
      <c r="K2998" s="216"/>
      <c r="L2998" s="186"/>
      <c r="M2998" s="186"/>
      <c r="N2998" s="187"/>
      <c r="O2998" s="191"/>
      <c r="P2998" s="529" t="s">
        <v>3124</v>
      </c>
      <c r="Q2998" s="218"/>
      <c r="R2998" s="219">
        <f t="shared" si="1156"/>
        <v>0</v>
      </c>
      <c r="S2998" s="219">
        <f t="shared" si="1157"/>
        <v>7</v>
      </c>
      <c r="T2998" s="195"/>
      <c r="U2998" s="196">
        <v>2</v>
      </c>
      <c r="V2998" s="89">
        <f t="shared" si="1152"/>
        <v>0</v>
      </c>
      <c r="W2998" s="220" t="s">
        <v>1180</v>
      </c>
      <c r="X2998" s="221" t="s">
        <v>3172</v>
      </c>
      <c r="Y2998" s="222" t="s">
        <v>3173</v>
      </c>
      <c r="Z2998" s="199"/>
      <c r="AA2998" s="218"/>
      <c r="AB2998" s="223">
        <v>0</v>
      </c>
      <c r="AC2998" s="224" t="s">
        <v>48</v>
      </c>
      <c r="AD2998" s="225">
        <f t="shared" si="1158"/>
        <v>312</v>
      </c>
      <c r="AE2998" s="226">
        <f>CEILING(AD2998+AD2998*'[1]Nastavení cen'!$J$17,1)</f>
        <v>456</v>
      </c>
      <c r="AF2998" s="226">
        <f t="shared" si="1159"/>
        <v>0</v>
      </c>
      <c r="AG2998" s="241">
        <f>CEILING(AX2998+(AX2998*'[1]Nastavení cen'!$G$17),1)</f>
        <v>369</v>
      </c>
      <c r="AH2998" s="242">
        <f>CEILING(AG2998*'[1]Nastavení cen'!$K$17,1)+AG2998</f>
        <v>480</v>
      </c>
      <c r="AI2998" s="242">
        <f>(AB2998*AH2998)</f>
        <v>0</v>
      </c>
      <c r="AJ2998" s="228">
        <f t="shared" si="1161"/>
        <v>936</v>
      </c>
      <c r="AK2998" s="218"/>
      <c r="AL2998" s="229">
        <f t="shared" si="1162"/>
        <v>0</v>
      </c>
      <c r="AM2998" s="204"/>
      <c r="AN2998" s="230">
        <v>5</v>
      </c>
      <c r="AO2998" s="231">
        <f>AB2998*AN2998</f>
        <v>0</v>
      </c>
      <c r="AP2998" s="232">
        <v>0.05</v>
      </c>
      <c r="AQ2998" s="233" t="s">
        <v>41</v>
      </c>
      <c r="AR2998" s="234">
        <f>AO2998*AP2998</f>
        <v>0</v>
      </c>
      <c r="AS2998" s="235"/>
      <c r="AT2998" s="236"/>
      <c r="AU2998" s="237"/>
      <c r="AV2998" s="238">
        <v>48</v>
      </c>
      <c r="AW2998" s="239">
        <f>'[1]Nastavení cen'!$H$17</f>
        <v>390</v>
      </c>
      <c r="AX2998" s="240">
        <v>369</v>
      </c>
    </row>
    <row r="2999" spans="1:50" ht="17.25" hidden="1" customHeight="1" x14ac:dyDescent="0.3">
      <c r="A2999" s="213"/>
      <c r="B2999" s="214"/>
      <c r="C2999" s="215"/>
      <c r="D2999" s="186"/>
      <c r="E2999" s="184"/>
      <c r="F2999" s="185"/>
      <c r="G2999" s="186"/>
      <c r="H2999" s="186"/>
      <c r="I2999" s="187"/>
      <c r="J2999" s="188"/>
      <c r="K2999" s="216"/>
      <c r="L2999" s="186"/>
      <c r="M2999" s="186"/>
      <c r="N2999" s="187"/>
      <c r="O2999" s="191"/>
      <c r="P2999" s="529" t="s">
        <v>3124</v>
      </c>
      <c r="Q2999" s="218"/>
      <c r="R2999" s="219">
        <f t="shared" si="1156"/>
        <v>0</v>
      </c>
      <c r="S2999" s="219">
        <f t="shared" si="1157"/>
        <v>7</v>
      </c>
      <c r="T2999" s="195"/>
      <c r="U2999" s="196">
        <v>4</v>
      </c>
      <c r="V2999" s="89">
        <f t="shared" si="1152"/>
        <v>0</v>
      </c>
      <c r="W2999" s="220" t="s">
        <v>64</v>
      </c>
      <c r="X2999" s="221" t="s">
        <v>3174</v>
      </c>
      <c r="Y2999" s="222" t="s">
        <v>43</v>
      </c>
      <c r="Z2999" s="199"/>
      <c r="AA2999" s="218"/>
      <c r="AB2999" s="223">
        <v>0</v>
      </c>
      <c r="AC2999" s="224" t="s">
        <v>66</v>
      </c>
      <c r="AD2999" s="225">
        <f t="shared" si="1158"/>
        <v>390</v>
      </c>
      <c r="AE2999" s="226">
        <f>CEILING(AD2999+AD2999*'[1]Nastavení cen'!$J$17,1)</f>
        <v>570</v>
      </c>
      <c r="AF2999" s="226">
        <f t="shared" si="1159"/>
        <v>0</v>
      </c>
      <c r="AG2999" s="241"/>
      <c r="AH2999" s="242"/>
      <c r="AI2999" s="242"/>
      <c r="AJ2999" s="228">
        <f t="shared" si="1161"/>
        <v>570</v>
      </c>
      <c r="AK2999" s="218"/>
      <c r="AL2999" s="229">
        <f t="shared" si="1162"/>
        <v>0</v>
      </c>
      <c r="AM2999" s="204"/>
      <c r="AN2999" s="230" t="s">
        <v>41</v>
      </c>
      <c r="AO2999" s="231" t="s">
        <v>41</v>
      </c>
      <c r="AP2999" s="245" t="s">
        <v>41</v>
      </c>
      <c r="AQ2999" s="233" t="s">
        <v>41</v>
      </c>
      <c r="AR2999" s="234" t="s">
        <v>41</v>
      </c>
      <c r="AS2999" s="235"/>
      <c r="AT2999" s="236"/>
      <c r="AU2999" s="237"/>
      <c r="AV2999" s="238">
        <v>60</v>
      </c>
      <c r="AW2999" s="239">
        <f>'[1]Nastavení cen'!$H$17</f>
        <v>390</v>
      </c>
      <c r="AX2999" s="240"/>
    </row>
    <row r="3000" spans="1:50" ht="17.25" hidden="1" customHeight="1" x14ac:dyDescent="0.3">
      <c r="A3000" s="213"/>
      <c r="B3000" s="214"/>
      <c r="C3000" s="215"/>
      <c r="D3000" s="186"/>
      <c r="E3000" s="184"/>
      <c r="F3000" s="185"/>
      <c r="G3000" s="186"/>
      <c r="H3000" s="186"/>
      <c r="I3000" s="187"/>
      <c r="J3000" s="188"/>
      <c r="K3000" s="216"/>
      <c r="L3000" s="186"/>
      <c r="M3000" s="186"/>
      <c r="N3000" s="187"/>
      <c r="O3000" s="191"/>
      <c r="P3000" s="529" t="s">
        <v>3124</v>
      </c>
      <c r="Q3000" s="218"/>
      <c r="R3000" s="219">
        <f t="shared" si="1156"/>
        <v>0</v>
      </c>
      <c r="S3000" s="219">
        <f t="shared" si="1157"/>
        <v>7</v>
      </c>
      <c r="T3000" s="195"/>
      <c r="U3000" s="196">
        <v>4</v>
      </c>
      <c r="V3000" s="89">
        <f t="shared" si="1152"/>
        <v>0</v>
      </c>
      <c r="W3000" s="220" t="s">
        <v>64</v>
      </c>
      <c r="X3000" s="221" t="s">
        <v>3175</v>
      </c>
      <c r="Y3000" s="222" t="s">
        <v>43</v>
      </c>
      <c r="Z3000" s="199"/>
      <c r="AA3000" s="218"/>
      <c r="AB3000" s="223">
        <v>0</v>
      </c>
      <c r="AC3000" s="224" t="s">
        <v>66</v>
      </c>
      <c r="AD3000" s="225">
        <f t="shared" si="1158"/>
        <v>390</v>
      </c>
      <c r="AE3000" s="226">
        <f>CEILING(AD3000+AD3000*'[1]Nastavení cen'!$J$17,1)</f>
        <v>570</v>
      </c>
      <c r="AF3000" s="226">
        <f t="shared" si="1159"/>
        <v>0</v>
      </c>
      <c r="AG3000" s="241"/>
      <c r="AH3000" s="242"/>
      <c r="AI3000" s="242"/>
      <c r="AJ3000" s="228">
        <f t="shared" si="1161"/>
        <v>570</v>
      </c>
      <c r="AK3000" s="218"/>
      <c r="AL3000" s="229">
        <f t="shared" si="1162"/>
        <v>0</v>
      </c>
      <c r="AM3000" s="204"/>
      <c r="AN3000" s="230" t="s">
        <v>41</v>
      </c>
      <c r="AO3000" s="231" t="s">
        <v>41</v>
      </c>
      <c r="AP3000" s="245" t="s">
        <v>41</v>
      </c>
      <c r="AQ3000" s="233" t="s">
        <v>41</v>
      </c>
      <c r="AR3000" s="234" t="s">
        <v>41</v>
      </c>
      <c r="AS3000" s="235"/>
      <c r="AT3000" s="236"/>
      <c r="AU3000" s="237"/>
      <c r="AV3000" s="238">
        <v>60</v>
      </c>
      <c r="AW3000" s="239">
        <f>'[1]Nastavení cen'!$H$17</f>
        <v>390</v>
      </c>
      <c r="AX3000" s="240"/>
    </row>
    <row r="3001" spans="1:50" ht="17.25" hidden="1" customHeight="1" x14ac:dyDescent="0.3">
      <c r="A3001" s="213"/>
      <c r="B3001" s="214"/>
      <c r="C3001" s="215"/>
      <c r="D3001" s="186"/>
      <c r="E3001" s="184"/>
      <c r="F3001" s="185"/>
      <c r="G3001" s="186"/>
      <c r="H3001" s="186"/>
      <c r="I3001" s="187"/>
      <c r="J3001" s="188"/>
      <c r="K3001" s="216"/>
      <c r="L3001" s="186"/>
      <c r="M3001" s="186"/>
      <c r="N3001" s="187"/>
      <c r="O3001" s="191"/>
      <c r="P3001" s="529" t="s">
        <v>3124</v>
      </c>
      <c r="Q3001" s="218"/>
      <c r="R3001" s="219">
        <f t="shared" si="1156"/>
        <v>0</v>
      </c>
      <c r="S3001" s="219">
        <f t="shared" si="1157"/>
        <v>7</v>
      </c>
      <c r="T3001" s="195"/>
      <c r="U3001" s="196">
        <v>4</v>
      </c>
      <c r="V3001" s="89">
        <f t="shared" si="1152"/>
        <v>0</v>
      </c>
      <c r="W3001" s="220" t="s">
        <v>64</v>
      </c>
      <c r="X3001" s="221" t="s">
        <v>3176</v>
      </c>
      <c r="Y3001" s="222" t="s">
        <v>43</v>
      </c>
      <c r="Z3001" s="199"/>
      <c r="AA3001" s="218"/>
      <c r="AB3001" s="223">
        <v>0</v>
      </c>
      <c r="AC3001" s="224" t="s">
        <v>66</v>
      </c>
      <c r="AD3001" s="225">
        <f t="shared" si="1158"/>
        <v>270</v>
      </c>
      <c r="AE3001" s="226">
        <f>CEILING(AD3001+AD3001*'[1]Nastavení cen'!$J$17,1)</f>
        <v>395</v>
      </c>
      <c r="AF3001" s="226">
        <f t="shared" si="1159"/>
        <v>0</v>
      </c>
      <c r="AG3001" s="241"/>
      <c r="AH3001" s="242"/>
      <c r="AI3001" s="242"/>
      <c r="AJ3001" s="228">
        <f t="shared" si="1161"/>
        <v>395</v>
      </c>
      <c r="AK3001" s="218"/>
      <c r="AL3001" s="229">
        <f t="shared" si="1162"/>
        <v>0</v>
      </c>
      <c r="AM3001" s="204"/>
      <c r="AN3001" s="230" t="s">
        <v>41</v>
      </c>
      <c r="AO3001" s="231" t="s">
        <v>41</v>
      </c>
      <c r="AP3001" s="245" t="s">
        <v>41</v>
      </c>
      <c r="AQ3001" s="233" t="s">
        <v>41</v>
      </c>
      <c r="AR3001" s="234" t="s">
        <v>41</v>
      </c>
      <c r="AS3001" s="235"/>
      <c r="AT3001" s="236"/>
      <c r="AU3001" s="237"/>
      <c r="AV3001" s="238">
        <v>60</v>
      </c>
      <c r="AW3001" s="239">
        <f>'[1]Nastavení cen'!$I$17</f>
        <v>270</v>
      </c>
      <c r="AX3001" s="240"/>
    </row>
    <row r="3002" spans="1:50" ht="17.25" hidden="1" customHeight="1" x14ac:dyDescent="0.3">
      <c r="A3002" s="213"/>
      <c r="B3002" s="214"/>
      <c r="C3002" s="215"/>
      <c r="D3002" s="186"/>
      <c r="E3002" s="184"/>
      <c r="F3002" s="185"/>
      <c r="G3002" s="186"/>
      <c r="H3002" s="186"/>
      <c r="I3002" s="187"/>
      <c r="J3002" s="188"/>
      <c r="K3002" s="216"/>
      <c r="L3002" s="186"/>
      <c r="M3002" s="186"/>
      <c r="N3002" s="187"/>
      <c r="O3002" s="191"/>
      <c r="P3002" s="529" t="s">
        <v>3124</v>
      </c>
      <c r="Q3002" s="218"/>
      <c r="R3002" s="219">
        <f t="shared" si="1156"/>
        <v>0</v>
      </c>
      <c r="S3002" s="219">
        <f t="shared" si="1157"/>
        <v>7</v>
      </c>
      <c r="T3002" s="195"/>
      <c r="U3002" s="196">
        <v>4</v>
      </c>
      <c r="V3002" s="89">
        <f t="shared" si="1152"/>
        <v>0</v>
      </c>
      <c r="W3002" s="220" t="s">
        <v>64</v>
      </c>
      <c r="X3002" s="221" t="s">
        <v>3177</v>
      </c>
      <c r="Y3002" s="222" t="s">
        <v>43</v>
      </c>
      <c r="Z3002" s="199"/>
      <c r="AA3002" s="218"/>
      <c r="AB3002" s="223">
        <v>0</v>
      </c>
      <c r="AC3002" s="224" t="s">
        <v>66</v>
      </c>
      <c r="AD3002" s="225">
        <f t="shared" si="1158"/>
        <v>270</v>
      </c>
      <c r="AE3002" s="226">
        <f>CEILING(AD3002+AD3002*'[1]Nastavení cen'!$J$17,1)</f>
        <v>395</v>
      </c>
      <c r="AF3002" s="226">
        <f t="shared" si="1159"/>
        <v>0</v>
      </c>
      <c r="AG3002" s="241"/>
      <c r="AH3002" s="242"/>
      <c r="AI3002" s="242"/>
      <c r="AJ3002" s="228">
        <f t="shared" si="1161"/>
        <v>395</v>
      </c>
      <c r="AK3002" s="218"/>
      <c r="AL3002" s="229">
        <f t="shared" si="1162"/>
        <v>0</v>
      </c>
      <c r="AM3002" s="204"/>
      <c r="AN3002" s="230" t="s">
        <v>41</v>
      </c>
      <c r="AO3002" s="231" t="s">
        <v>41</v>
      </c>
      <c r="AP3002" s="245" t="s">
        <v>41</v>
      </c>
      <c r="AQ3002" s="233" t="s">
        <v>41</v>
      </c>
      <c r="AR3002" s="234" t="s">
        <v>41</v>
      </c>
      <c r="AS3002" s="235"/>
      <c r="AT3002" s="236"/>
      <c r="AU3002" s="237"/>
      <c r="AV3002" s="238">
        <v>60</v>
      </c>
      <c r="AW3002" s="239">
        <f>'[1]Nastavení cen'!$I$17</f>
        <v>270</v>
      </c>
      <c r="AX3002" s="240"/>
    </row>
    <row r="3003" spans="1:50" ht="17.25" hidden="1" customHeight="1" x14ac:dyDescent="0.3">
      <c r="A3003" s="213"/>
      <c r="B3003" s="214"/>
      <c r="C3003" s="215"/>
      <c r="D3003" s="186"/>
      <c r="E3003" s="184"/>
      <c r="F3003" s="185"/>
      <c r="G3003" s="186"/>
      <c r="H3003" s="186"/>
      <c r="I3003" s="187"/>
      <c r="J3003" s="188"/>
      <c r="K3003" s="216"/>
      <c r="L3003" s="186"/>
      <c r="M3003" s="186"/>
      <c r="N3003" s="187"/>
      <c r="O3003" s="191"/>
      <c r="P3003" s="529" t="s">
        <v>3124</v>
      </c>
      <c r="Q3003" s="218"/>
      <c r="R3003" s="219">
        <f t="shared" si="1156"/>
        <v>0</v>
      </c>
      <c r="S3003" s="219">
        <f t="shared" si="1157"/>
        <v>7</v>
      </c>
      <c r="T3003" s="195"/>
      <c r="U3003" s="196">
        <v>5</v>
      </c>
      <c r="V3003" s="89">
        <f t="shared" si="1152"/>
        <v>0</v>
      </c>
      <c r="W3003" s="220" t="s">
        <v>70</v>
      </c>
      <c r="X3003" s="221" t="s">
        <v>71</v>
      </c>
      <c r="Y3003" s="222" t="s">
        <v>3178</v>
      </c>
      <c r="Z3003" s="199"/>
      <c r="AA3003" s="218"/>
      <c r="AB3003" s="223">
        <v>0</v>
      </c>
      <c r="AC3003" s="224" t="s">
        <v>46</v>
      </c>
      <c r="AD3003" s="225"/>
      <c r="AE3003" s="226"/>
      <c r="AF3003" s="226"/>
      <c r="AG3003" s="227">
        <f>CEILING(AX3003+(AX3003*'[1]Nastavení cen'!$G$17),1)</f>
        <v>500</v>
      </c>
      <c r="AH3003" s="227">
        <f>CEILING(AG3003*'[1]Nastavení cen'!$K$17,1)+AG3003</f>
        <v>650</v>
      </c>
      <c r="AI3003" s="227">
        <f t="shared" ref="AI3003:AI3007" si="1168">(AB3003*AH3003)</f>
        <v>0</v>
      </c>
      <c r="AJ3003" s="228">
        <f t="shared" si="1161"/>
        <v>650</v>
      </c>
      <c r="AK3003" s="218"/>
      <c r="AL3003" s="229">
        <f t="shared" si="1162"/>
        <v>0</v>
      </c>
      <c r="AM3003" s="204"/>
      <c r="AN3003" s="230">
        <v>5</v>
      </c>
      <c r="AO3003" s="231">
        <f t="shared" ref="AO3003:AO3007" si="1169">AB3003*AN3003</f>
        <v>0</v>
      </c>
      <c r="AP3003" s="232">
        <v>0.05</v>
      </c>
      <c r="AQ3003" s="233" t="s">
        <v>41</v>
      </c>
      <c r="AR3003" s="234">
        <f t="shared" ref="AR3003:AR3007" si="1170">AO3003*AP3003</f>
        <v>0</v>
      </c>
      <c r="AS3003" s="235"/>
      <c r="AT3003" s="236"/>
      <c r="AU3003" s="237"/>
      <c r="AV3003" s="238"/>
      <c r="AW3003" s="239"/>
      <c r="AX3003" s="240">
        <v>500</v>
      </c>
    </row>
    <row r="3004" spans="1:50" ht="17.25" hidden="1" customHeight="1" x14ac:dyDescent="0.3">
      <c r="A3004" s="213"/>
      <c r="B3004" s="214"/>
      <c r="C3004" s="215"/>
      <c r="D3004" s="186"/>
      <c r="E3004" s="184"/>
      <c r="F3004" s="185"/>
      <c r="G3004" s="186"/>
      <c r="H3004" s="186"/>
      <c r="I3004" s="187"/>
      <c r="J3004" s="188"/>
      <c r="K3004" s="216"/>
      <c r="L3004" s="186"/>
      <c r="M3004" s="186"/>
      <c r="N3004" s="187"/>
      <c r="O3004" s="191"/>
      <c r="P3004" s="529" t="s">
        <v>3124</v>
      </c>
      <c r="Q3004" s="218"/>
      <c r="R3004" s="219">
        <f t="shared" si="1156"/>
        <v>0</v>
      </c>
      <c r="S3004" s="219">
        <f t="shared" si="1157"/>
        <v>7</v>
      </c>
      <c r="T3004" s="195"/>
      <c r="U3004" s="196">
        <v>5</v>
      </c>
      <c r="V3004" s="89">
        <f t="shared" si="1152"/>
        <v>0</v>
      </c>
      <c r="W3004" s="220" t="s">
        <v>70</v>
      </c>
      <c r="X3004" s="221" t="s">
        <v>71</v>
      </c>
      <c r="Y3004" s="222" t="s">
        <v>3179</v>
      </c>
      <c r="Z3004" s="199"/>
      <c r="AA3004" s="218"/>
      <c r="AB3004" s="223">
        <v>0</v>
      </c>
      <c r="AC3004" s="224" t="s">
        <v>46</v>
      </c>
      <c r="AD3004" s="225"/>
      <c r="AE3004" s="226"/>
      <c r="AF3004" s="226"/>
      <c r="AG3004" s="227">
        <f>CEILING(AX3004+(AX3004*'[1]Nastavení cen'!$G$17),1)</f>
        <v>1000</v>
      </c>
      <c r="AH3004" s="227">
        <f>CEILING(AG3004*'[1]Nastavení cen'!$K$17,1)+AG3004</f>
        <v>1300</v>
      </c>
      <c r="AI3004" s="227">
        <f t="shared" si="1168"/>
        <v>0</v>
      </c>
      <c r="AJ3004" s="228">
        <f t="shared" si="1161"/>
        <v>1300</v>
      </c>
      <c r="AK3004" s="218"/>
      <c r="AL3004" s="229">
        <f t="shared" si="1162"/>
        <v>0</v>
      </c>
      <c r="AM3004" s="204"/>
      <c r="AN3004" s="230">
        <v>10</v>
      </c>
      <c r="AO3004" s="231">
        <f t="shared" si="1169"/>
        <v>0</v>
      </c>
      <c r="AP3004" s="232">
        <v>0.05</v>
      </c>
      <c r="AQ3004" s="233" t="s">
        <v>41</v>
      </c>
      <c r="AR3004" s="234">
        <f t="shared" si="1170"/>
        <v>0</v>
      </c>
      <c r="AS3004" s="235"/>
      <c r="AT3004" s="236"/>
      <c r="AU3004" s="237"/>
      <c r="AV3004" s="238"/>
      <c r="AW3004" s="239"/>
      <c r="AX3004" s="240">
        <v>1000</v>
      </c>
    </row>
    <row r="3005" spans="1:50" ht="17.25" hidden="1" customHeight="1" x14ac:dyDescent="0.3">
      <c r="A3005" s="213"/>
      <c r="B3005" s="214"/>
      <c r="C3005" s="215"/>
      <c r="D3005" s="186"/>
      <c r="E3005" s="184"/>
      <c r="F3005" s="185"/>
      <c r="G3005" s="186"/>
      <c r="H3005" s="186"/>
      <c r="I3005" s="187"/>
      <c r="J3005" s="188"/>
      <c r="K3005" s="216"/>
      <c r="L3005" s="186"/>
      <c r="M3005" s="186"/>
      <c r="N3005" s="187"/>
      <c r="O3005" s="191"/>
      <c r="P3005" s="529" t="s">
        <v>3124</v>
      </c>
      <c r="Q3005" s="218"/>
      <c r="R3005" s="219">
        <f t="shared" si="1156"/>
        <v>0</v>
      </c>
      <c r="S3005" s="219">
        <f t="shared" si="1157"/>
        <v>7</v>
      </c>
      <c r="T3005" s="195"/>
      <c r="U3005" s="196">
        <v>5</v>
      </c>
      <c r="V3005" s="89">
        <f t="shared" si="1152"/>
        <v>0</v>
      </c>
      <c r="W3005" s="220" t="s">
        <v>70</v>
      </c>
      <c r="X3005" s="221" t="s">
        <v>71</v>
      </c>
      <c r="Y3005" s="222" t="s">
        <v>3180</v>
      </c>
      <c r="Z3005" s="199"/>
      <c r="AA3005" s="218"/>
      <c r="AB3005" s="223">
        <v>0</v>
      </c>
      <c r="AC3005" s="224" t="s">
        <v>46</v>
      </c>
      <c r="AD3005" s="225"/>
      <c r="AE3005" s="226"/>
      <c r="AF3005" s="226"/>
      <c r="AG3005" s="227">
        <f>CEILING(AX3005+(AX3005*'[1]Nastavení cen'!$G$17),1)</f>
        <v>2000</v>
      </c>
      <c r="AH3005" s="227">
        <f>CEILING(AG3005*'[1]Nastavení cen'!$K$17,1)+AG3005</f>
        <v>2600</v>
      </c>
      <c r="AI3005" s="227">
        <f t="shared" si="1168"/>
        <v>0</v>
      </c>
      <c r="AJ3005" s="228">
        <f t="shared" si="1161"/>
        <v>2600</v>
      </c>
      <c r="AK3005" s="218"/>
      <c r="AL3005" s="229">
        <f t="shared" si="1162"/>
        <v>0</v>
      </c>
      <c r="AM3005" s="204"/>
      <c r="AN3005" s="230">
        <v>20</v>
      </c>
      <c r="AO3005" s="231">
        <f t="shared" si="1169"/>
        <v>0</v>
      </c>
      <c r="AP3005" s="232">
        <v>0.05</v>
      </c>
      <c r="AQ3005" s="233" t="s">
        <v>41</v>
      </c>
      <c r="AR3005" s="234">
        <f t="shared" si="1170"/>
        <v>0</v>
      </c>
      <c r="AS3005" s="235"/>
      <c r="AT3005" s="236"/>
      <c r="AU3005" s="237"/>
      <c r="AV3005" s="238"/>
      <c r="AW3005" s="239"/>
      <c r="AX3005" s="240">
        <v>2000</v>
      </c>
    </row>
    <row r="3006" spans="1:50" ht="17.25" hidden="1" customHeight="1" x14ac:dyDescent="0.3">
      <c r="A3006" s="213"/>
      <c r="B3006" s="214"/>
      <c r="C3006" s="215"/>
      <c r="D3006" s="186"/>
      <c r="E3006" s="184"/>
      <c r="F3006" s="185"/>
      <c r="G3006" s="186"/>
      <c r="H3006" s="186"/>
      <c r="I3006" s="187"/>
      <c r="J3006" s="188"/>
      <c r="K3006" s="216"/>
      <c r="L3006" s="186"/>
      <c r="M3006" s="186"/>
      <c r="N3006" s="187"/>
      <c r="O3006" s="191"/>
      <c r="P3006" s="529" t="s">
        <v>3124</v>
      </c>
      <c r="Q3006" s="218"/>
      <c r="R3006" s="219">
        <f t="shared" si="1156"/>
        <v>0</v>
      </c>
      <c r="S3006" s="219">
        <f t="shared" si="1157"/>
        <v>7</v>
      </c>
      <c r="T3006" s="195"/>
      <c r="U3006" s="196">
        <v>5</v>
      </c>
      <c r="V3006" s="89">
        <f t="shared" si="1152"/>
        <v>0</v>
      </c>
      <c r="W3006" s="220" t="s">
        <v>70</v>
      </c>
      <c r="X3006" s="221" t="s">
        <v>71</v>
      </c>
      <c r="Y3006" s="222" t="s">
        <v>3181</v>
      </c>
      <c r="Z3006" s="199"/>
      <c r="AA3006" s="218"/>
      <c r="AB3006" s="223">
        <v>0</v>
      </c>
      <c r="AC3006" s="224" t="s">
        <v>46</v>
      </c>
      <c r="AD3006" s="225"/>
      <c r="AE3006" s="226"/>
      <c r="AF3006" s="226"/>
      <c r="AG3006" s="227">
        <f>CEILING(AX3006+(AX3006*'[1]Nastavení cen'!$G$17),1)</f>
        <v>5000</v>
      </c>
      <c r="AH3006" s="227">
        <f>CEILING(AG3006*'[1]Nastavení cen'!$K$17,1)+AG3006</f>
        <v>6500</v>
      </c>
      <c r="AI3006" s="227">
        <f t="shared" si="1168"/>
        <v>0</v>
      </c>
      <c r="AJ3006" s="228">
        <f t="shared" si="1161"/>
        <v>6500</v>
      </c>
      <c r="AK3006" s="218"/>
      <c r="AL3006" s="229">
        <f t="shared" si="1162"/>
        <v>0</v>
      </c>
      <c r="AM3006" s="204"/>
      <c r="AN3006" s="230">
        <v>50</v>
      </c>
      <c r="AO3006" s="231">
        <f t="shared" si="1169"/>
        <v>0</v>
      </c>
      <c r="AP3006" s="232">
        <v>0.05</v>
      </c>
      <c r="AQ3006" s="233" t="s">
        <v>41</v>
      </c>
      <c r="AR3006" s="234">
        <f t="shared" si="1170"/>
        <v>0</v>
      </c>
      <c r="AS3006" s="235"/>
      <c r="AT3006" s="236"/>
      <c r="AU3006" s="237"/>
      <c r="AV3006" s="238"/>
      <c r="AW3006" s="239"/>
      <c r="AX3006" s="240">
        <v>5000</v>
      </c>
    </row>
    <row r="3007" spans="1:50" ht="17.25" hidden="1" customHeight="1" x14ac:dyDescent="0.3">
      <c r="A3007" s="213"/>
      <c r="B3007" s="214"/>
      <c r="C3007" s="215"/>
      <c r="D3007" s="186"/>
      <c r="E3007" s="184"/>
      <c r="F3007" s="185"/>
      <c r="G3007" s="186"/>
      <c r="H3007" s="186"/>
      <c r="I3007" s="187"/>
      <c r="J3007" s="188"/>
      <c r="K3007" s="216"/>
      <c r="L3007" s="186"/>
      <c r="M3007" s="186"/>
      <c r="N3007" s="187"/>
      <c r="O3007" s="191"/>
      <c r="P3007" s="529" t="s">
        <v>3124</v>
      </c>
      <c r="Q3007" s="218"/>
      <c r="R3007" s="219">
        <f t="shared" si="1156"/>
        <v>0</v>
      </c>
      <c r="S3007" s="219">
        <f t="shared" si="1157"/>
        <v>7</v>
      </c>
      <c r="T3007" s="195"/>
      <c r="U3007" s="196">
        <v>5</v>
      </c>
      <c r="V3007" s="89">
        <f t="shared" si="1152"/>
        <v>0</v>
      </c>
      <c r="W3007" s="220" t="s">
        <v>70</v>
      </c>
      <c r="X3007" s="221" t="s">
        <v>71</v>
      </c>
      <c r="Y3007" s="222" t="s">
        <v>3182</v>
      </c>
      <c r="Z3007" s="199"/>
      <c r="AA3007" s="218"/>
      <c r="AB3007" s="223">
        <v>0</v>
      </c>
      <c r="AC3007" s="224" t="s">
        <v>46</v>
      </c>
      <c r="AD3007" s="225"/>
      <c r="AE3007" s="226"/>
      <c r="AF3007" s="226"/>
      <c r="AG3007" s="227">
        <f>CEILING(AX3007+(AX3007*'[1]Nastavení cen'!$G$17),1)</f>
        <v>10000</v>
      </c>
      <c r="AH3007" s="227">
        <f>CEILING(AG3007*'[1]Nastavení cen'!$K$17,1)+AG3007</f>
        <v>13000</v>
      </c>
      <c r="AI3007" s="227">
        <f t="shared" si="1168"/>
        <v>0</v>
      </c>
      <c r="AJ3007" s="228">
        <f t="shared" si="1161"/>
        <v>13000</v>
      </c>
      <c r="AK3007" s="218"/>
      <c r="AL3007" s="229">
        <f t="shared" si="1162"/>
        <v>0</v>
      </c>
      <c r="AM3007" s="204"/>
      <c r="AN3007" s="230">
        <v>100</v>
      </c>
      <c r="AO3007" s="231">
        <f t="shared" si="1169"/>
        <v>0</v>
      </c>
      <c r="AP3007" s="232">
        <v>0.05</v>
      </c>
      <c r="AQ3007" s="233" t="s">
        <v>41</v>
      </c>
      <c r="AR3007" s="234">
        <f t="shared" si="1170"/>
        <v>0</v>
      </c>
      <c r="AS3007" s="235"/>
      <c r="AT3007" s="236"/>
      <c r="AU3007" s="237"/>
      <c r="AV3007" s="238"/>
      <c r="AW3007" s="239"/>
      <c r="AX3007" s="240">
        <v>10000</v>
      </c>
    </row>
    <row r="3008" spans="1:50" ht="17.25" hidden="1" customHeight="1" x14ac:dyDescent="0.3">
      <c r="A3008" s="373"/>
      <c r="B3008" s="340"/>
      <c r="C3008" s="247"/>
      <c r="D3008" s="248"/>
      <c r="E3008" s="249"/>
      <c r="F3008" s="250"/>
      <c r="G3008" s="248"/>
      <c r="H3008" s="248"/>
      <c r="I3008" s="251"/>
      <c r="J3008" s="252"/>
      <c r="K3008" s="253"/>
      <c r="L3008" s="248"/>
      <c r="M3008" s="248"/>
      <c r="N3008" s="251"/>
      <c r="O3008" s="191"/>
      <c r="P3008" s="530" t="s">
        <v>3124</v>
      </c>
      <c r="Q3008" s="255"/>
      <c r="R3008" s="256"/>
      <c r="S3008" s="256"/>
      <c r="T3008" s="341"/>
      <c r="U3008" s="196">
        <v>99</v>
      </c>
      <c r="V3008" s="89">
        <f t="shared" si="1152"/>
        <v>0</v>
      </c>
      <c r="W3008" s="342"/>
      <c r="X3008" s="343"/>
      <c r="Y3008" s="344"/>
      <c r="Z3008" s="345"/>
      <c r="AA3008" s="255"/>
      <c r="AB3008" s="339">
        <v>0</v>
      </c>
      <c r="AC3008" s="346"/>
      <c r="AD3008" s="347"/>
      <c r="AE3008" s="348"/>
      <c r="AF3008" s="348"/>
      <c r="AG3008" s="243"/>
      <c r="AH3008" s="244"/>
      <c r="AI3008" s="244"/>
      <c r="AJ3008" s="349"/>
      <c r="AK3008" s="255"/>
      <c r="AL3008" s="350"/>
      <c r="AM3008" s="204"/>
      <c r="AN3008" s="230" t="s">
        <v>41</v>
      </c>
      <c r="AO3008" s="231" t="s">
        <v>41</v>
      </c>
      <c r="AP3008" s="245" t="s">
        <v>41</v>
      </c>
      <c r="AQ3008" s="233" t="s">
        <v>41</v>
      </c>
      <c r="AR3008" s="234" t="s">
        <v>41</v>
      </c>
      <c r="AS3008" s="235"/>
      <c r="AT3008" s="236"/>
      <c r="AU3008" s="237"/>
      <c r="AV3008" s="238"/>
      <c r="AW3008" s="239"/>
      <c r="AX3008" s="240"/>
    </row>
    <row r="3009" spans="1:50" ht="17.25" customHeight="1" x14ac:dyDescent="0.3">
      <c r="A3009" s="262"/>
      <c r="B3009" s="263"/>
      <c r="C3009" s="264" t="s">
        <v>0</v>
      </c>
      <c r="D3009" s="24"/>
      <c r="E3009" s="25" t="s">
        <v>1</v>
      </c>
      <c r="F3009" s="26"/>
      <c r="G3009" s="26"/>
      <c r="H3009" s="26"/>
      <c r="I3009" s="27"/>
      <c r="J3009" s="265"/>
      <c r="K3009" s="29" t="s">
        <v>2</v>
      </c>
      <c r="L3009" s="26"/>
      <c r="M3009" s="26"/>
      <c r="N3009" s="27"/>
      <c r="O3009" s="266"/>
      <c r="P3009" s="267" t="s">
        <v>3124</v>
      </c>
      <c r="Q3009" s="268"/>
      <c r="R3009" s="269"/>
      <c r="S3009" s="270"/>
      <c r="T3009" s="271" t="s">
        <v>10</v>
      </c>
      <c r="U3009" s="270" t="s">
        <v>11</v>
      </c>
      <c r="V3009" s="89">
        <f t="shared" si="1152"/>
        <v>0</v>
      </c>
      <c r="W3009" s="272"/>
      <c r="X3009" s="273" t="s">
        <v>3183</v>
      </c>
      <c r="Y3009" s="26"/>
      <c r="Z3009" s="26"/>
      <c r="AA3009" s="274"/>
      <c r="AB3009" s="271" t="s">
        <v>10</v>
      </c>
      <c r="AC3009" s="275"/>
      <c r="AD3009" s="276"/>
      <c r="AE3009" s="276"/>
      <c r="AF3009" s="276">
        <f>SUM(AF2952:AF3008)</f>
        <v>0</v>
      </c>
      <c r="AG3009" s="276"/>
      <c r="AH3009" s="276"/>
      <c r="AI3009" s="276">
        <f>SUM(AI2952:AI3008)</f>
        <v>0</v>
      </c>
      <c r="AJ3009" s="277"/>
      <c r="AK3009" s="274"/>
      <c r="AL3009" s="278">
        <f>AF3009+AI3009</f>
        <v>0</v>
      </c>
      <c r="AM3009" s="279"/>
      <c r="AN3009" s="280"/>
      <c r="AO3009" s="281">
        <f>SUM(AO2952:AO3008)</f>
        <v>2.6399999999999997</v>
      </c>
      <c r="AP3009" s="276"/>
      <c r="AQ3009" s="281">
        <f t="shared" ref="AQ3009:AR3009" si="1171">SUM(AQ2952:AQ3008)</f>
        <v>0</v>
      </c>
      <c r="AR3009" s="282">
        <f t="shared" si="1171"/>
        <v>0.13200000000000001</v>
      </c>
      <c r="AS3009" s="283"/>
      <c r="AT3009" s="284">
        <f>SUM(AT2952:AT3008)</f>
        <v>0</v>
      </c>
      <c r="AU3009" s="285"/>
      <c r="AV3009" s="106"/>
      <c r="AW3009" s="107"/>
      <c r="AX3009" s="107"/>
    </row>
    <row r="3010" spans="1:50" ht="17.25" hidden="1" customHeight="1" x14ac:dyDescent="0.3">
      <c r="A3010" s="262"/>
      <c r="B3010" s="263"/>
      <c r="C3010" s="264" t="s">
        <v>0</v>
      </c>
      <c r="D3010" s="24"/>
      <c r="E3010" s="25" t="s">
        <v>1</v>
      </c>
      <c r="F3010" s="26"/>
      <c r="G3010" s="26"/>
      <c r="H3010" s="26"/>
      <c r="I3010" s="27"/>
      <c r="J3010" s="263"/>
      <c r="K3010" s="29" t="s">
        <v>2</v>
      </c>
      <c r="L3010" s="26"/>
      <c r="M3010" s="26"/>
      <c r="N3010" s="27"/>
      <c r="O3010" s="266"/>
      <c r="P3010" s="267" t="str">
        <f>P3009</f>
        <v>lak</v>
      </c>
      <c r="Q3010" s="268"/>
      <c r="R3010" s="269"/>
      <c r="S3010" s="270"/>
      <c r="T3010" s="271" t="s">
        <v>10</v>
      </c>
      <c r="U3010" s="270" t="s">
        <v>32</v>
      </c>
      <c r="V3010" s="89">
        <f t="shared" si="1152"/>
        <v>0</v>
      </c>
      <c r="W3010" s="272"/>
      <c r="X3010" s="273" t="str">
        <f>X3009</f>
        <v>Lakýrnické práce celkem</v>
      </c>
      <c r="Y3010" s="26"/>
      <c r="Z3010" s="26"/>
      <c r="AA3010" s="274"/>
      <c r="AB3010" s="271" t="s">
        <v>10</v>
      </c>
      <c r="AC3010" s="275"/>
      <c r="AD3010" s="276"/>
      <c r="AE3010" s="276"/>
      <c r="AF3010" s="276">
        <f>AF3009</f>
        <v>0</v>
      </c>
      <c r="AG3010" s="276"/>
      <c r="AH3010" s="276"/>
      <c r="AI3010" s="276">
        <f>AI3009</f>
        <v>0</v>
      </c>
      <c r="AJ3010" s="277"/>
      <c r="AK3010" s="274"/>
      <c r="AL3010" s="278">
        <f>AL3009</f>
        <v>0</v>
      </c>
      <c r="AM3010" s="279"/>
      <c r="AN3010" s="280"/>
      <c r="AO3010" s="281">
        <f>AO3009</f>
        <v>2.6399999999999997</v>
      </c>
      <c r="AP3010" s="276"/>
      <c r="AQ3010" s="281">
        <f t="shared" ref="AQ3010:AR3010" si="1172">AQ3009</f>
        <v>0</v>
      </c>
      <c r="AR3010" s="281">
        <f t="shared" si="1172"/>
        <v>0.13200000000000001</v>
      </c>
      <c r="AS3010" s="283"/>
      <c r="AT3010" s="284">
        <f>AT3009</f>
        <v>0</v>
      </c>
      <c r="AU3010" s="285"/>
      <c r="AV3010" s="106"/>
      <c r="AW3010" s="107"/>
      <c r="AX3010" s="107"/>
    </row>
    <row r="3011" spans="1:50" ht="17.25" hidden="1" customHeight="1" x14ac:dyDescent="0.3">
      <c r="A3011" s="262"/>
      <c r="B3011" s="263"/>
      <c r="C3011" s="286" t="s">
        <v>0</v>
      </c>
      <c r="D3011" s="24"/>
      <c r="E3011" s="287" t="s">
        <v>1</v>
      </c>
      <c r="F3011" s="26"/>
      <c r="G3011" s="26"/>
      <c r="H3011" s="26"/>
      <c r="I3011" s="27"/>
      <c r="J3011" s="265"/>
      <c r="K3011" s="287" t="s">
        <v>2</v>
      </c>
      <c r="L3011" s="26"/>
      <c r="M3011" s="26"/>
      <c r="N3011" s="27"/>
      <c r="O3011" s="266"/>
      <c r="P3011" s="288" t="str">
        <f>P3009</f>
        <v>lak</v>
      </c>
      <c r="Q3011" s="289"/>
      <c r="R3011" s="290"/>
      <c r="S3011" s="290"/>
      <c r="T3011" s="291" t="s">
        <v>10</v>
      </c>
      <c r="U3011" s="292" t="s">
        <v>34</v>
      </c>
      <c r="V3011" s="89">
        <f t="shared" si="1152"/>
        <v>0</v>
      </c>
      <c r="W3011" s="293"/>
      <c r="X3011" s="294" t="str">
        <f>X3009</f>
        <v>Lakýrnické práce celkem</v>
      </c>
      <c r="Y3011" s="26"/>
      <c r="Z3011" s="26"/>
      <c r="AA3011" s="289"/>
      <c r="AB3011" s="291" t="s">
        <v>10</v>
      </c>
      <c r="AC3011" s="295"/>
      <c r="AD3011" s="296"/>
      <c r="AE3011" s="296"/>
      <c r="AF3011" s="296">
        <f>AF3009</f>
        <v>0</v>
      </c>
      <c r="AG3011" s="296"/>
      <c r="AH3011" s="296"/>
      <c r="AI3011" s="296">
        <f>AI3009</f>
        <v>0</v>
      </c>
      <c r="AJ3011" s="297"/>
      <c r="AK3011" s="289"/>
      <c r="AL3011" s="298">
        <f>AL3009</f>
        <v>0</v>
      </c>
      <c r="AM3011" s="299"/>
      <c r="AN3011" s="300"/>
      <c r="AO3011" s="301">
        <f>AO3009</f>
        <v>2.6399999999999997</v>
      </c>
      <c r="AP3011" s="296"/>
      <c r="AQ3011" s="301">
        <f t="shared" ref="AQ3011:AR3011" si="1173">AQ3009</f>
        <v>0</v>
      </c>
      <c r="AR3011" s="301">
        <f t="shared" si="1173"/>
        <v>0.13200000000000001</v>
      </c>
      <c r="AS3011" s="302"/>
      <c r="AT3011" s="303">
        <f>AT3009</f>
        <v>0</v>
      </c>
      <c r="AU3011" s="304"/>
      <c r="AV3011" s="106"/>
      <c r="AW3011" s="107"/>
      <c r="AX3011" s="107"/>
    </row>
    <row r="3012" spans="1:50" ht="17.25" hidden="1" customHeight="1" x14ac:dyDescent="0.3">
      <c r="A3012" s="262"/>
      <c r="B3012" s="263"/>
      <c r="C3012" s="286" t="s">
        <v>0</v>
      </c>
      <c r="D3012" s="24"/>
      <c r="E3012" s="305" t="s">
        <v>1</v>
      </c>
      <c r="F3012" s="26"/>
      <c r="G3012" s="26"/>
      <c r="H3012" s="26"/>
      <c r="I3012" s="27"/>
      <c r="J3012" s="265"/>
      <c r="K3012" s="305" t="s">
        <v>2</v>
      </c>
      <c r="L3012" s="26"/>
      <c r="M3012" s="26"/>
      <c r="N3012" s="27"/>
      <c r="O3012" s="266"/>
      <c r="P3012" s="306" t="str">
        <f>P3009</f>
        <v>lak</v>
      </c>
      <c r="Q3012" s="24"/>
      <c r="R3012" s="307"/>
      <c r="S3012" s="307"/>
      <c r="T3012" s="308" t="s">
        <v>10</v>
      </c>
      <c r="U3012" s="309" t="s">
        <v>35</v>
      </c>
      <c r="V3012" s="89">
        <f t="shared" si="1152"/>
        <v>0</v>
      </c>
      <c r="W3012" s="310"/>
      <c r="X3012" s="311" t="str">
        <f>X3009</f>
        <v>Lakýrnické práce celkem</v>
      </c>
      <c r="Y3012" s="26"/>
      <c r="Z3012" s="26"/>
      <c r="AA3012" s="24"/>
      <c r="AB3012" s="308" t="s">
        <v>10</v>
      </c>
      <c r="AC3012" s="312"/>
      <c r="AD3012" s="313"/>
      <c r="AE3012" s="313"/>
      <c r="AF3012" s="313">
        <f>AF3009</f>
        <v>0</v>
      </c>
      <c r="AG3012" s="313"/>
      <c r="AH3012" s="313"/>
      <c r="AI3012" s="313">
        <f>AI3009</f>
        <v>0</v>
      </c>
      <c r="AJ3012" s="314"/>
      <c r="AK3012" s="24"/>
      <c r="AL3012" s="315">
        <f>AL3009</f>
        <v>0</v>
      </c>
      <c r="AM3012" s="299"/>
      <c r="AN3012" s="316"/>
      <c r="AO3012" s="317">
        <f>AO3009</f>
        <v>2.6399999999999997</v>
      </c>
      <c r="AP3012" s="313"/>
      <c r="AQ3012" s="317">
        <f t="shared" ref="AQ3012:AR3012" si="1174">AQ3009</f>
        <v>0</v>
      </c>
      <c r="AR3012" s="317">
        <f t="shared" si="1174"/>
        <v>0.13200000000000001</v>
      </c>
      <c r="AS3012" s="318"/>
      <c r="AT3012" s="319">
        <f>AT3009</f>
        <v>0</v>
      </c>
      <c r="AU3012" s="304"/>
      <c r="AV3012" s="106"/>
      <c r="AW3012" s="107"/>
      <c r="AX3012" s="107"/>
    </row>
    <row r="3013" spans="1:50" ht="26.25" hidden="1" customHeight="1" x14ac:dyDescent="0.3">
      <c r="A3013" s="77"/>
      <c r="B3013" s="78"/>
      <c r="C3013" s="79" t="s">
        <v>6</v>
      </c>
      <c r="D3013" s="79" t="s">
        <v>7</v>
      </c>
      <c r="E3013" s="80" t="s">
        <v>8</v>
      </c>
      <c r="F3013" s="80" t="s">
        <v>8</v>
      </c>
      <c r="G3013" s="80" t="s">
        <v>8</v>
      </c>
      <c r="H3013" s="80" t="s">
        <v>8</v>
      </c>
      <c r="I3013" s="80" t="s">
        <v>8</v>
      </c>
      <c r="J3013" s="81"/>
      <c r="K3013" s="82"/>
      <c r="L3013" s="82"/>
      <c r="M3013" s="82"/>
      <c r="N3013" s="82"/>
      <c r="O3013" s="135"/>
      <c r="P3013" s="329" t="s">
        <v>3184</v>
      </c>
      <c r="Q3013" s="325"/>
      <c r="R3013" s="138"/>
      <c r="S3013" s="139"/>
      <c r="T3013" s="87" t="s">
        <v>10</v>
      </c>
      <c r="U3013" s="88" t="s">
        <v>11</v>
      </c>
      <c r="V3013" s="89">
        <f t="shared" ref="V3013:V3054" si="1175">$AL$3051</f>
        <v>0</v>
      </c>
      <c r="W3013" s="90"/>
      <c r="X3013" s="91" t="s">
        <v>3185</v>
      </c>
      <c r="Y3013" s="498"/>
      <c r="Z3013" s="499"/>
      <c r="AA3013" s="325"/>
      <c r="AB3013" s="93" t="s">
        <v>10</v>
      </c>
      <c r="AC3013" s="94"/>
      <c r="AD3013" s="95"/>
      <c r="AE3013" s="97"/>
      <c r="AF3013" s="97"/>
      <c r="AG3013" s="97"/>
      <c r="AH3013" s="97"/>
      <c r="AI3013" s="97"/>
      <c r="AJ3013" s="500"/>
      <c r="AK3013" s="325"/>
      <c r="AL3013" s="140"/>
      <c r="AM3013" s="108"/>
      <c r="AN3013" s="141"/>
      <c r="AO3013" s="141"/>
      <c r="AP3013" s="103"/>
      <c r="AQ3013" s="104"/>
      <c r="AR3013" s="142"/>
      <c r="AS3013" s="143"/>
      <c r="AT3013" s="143"/>
      <c r="AU3013" s="144"/>
      <c r="AV3013" s="106"/>
      <c r="AW3013" s="107"/>
      <c r="AX3013" s="107"/>
    </row>
    <row r="3014" spans="1:50" ht="26.4" hidden="1" x14ac:dyDescent="0.3">
      <c r="A3014" s="108"/>
      <c r="B3014" s="109"/>
      <c r="C3014" s="110"/>
      <c r="D3014" s="110"/>
      <c r="E3014" s="111" t="s">
        <v>13</v>
      </c>
      <c r="F3014" s="111" t="s">
        <v>13</v>
      </c>
      <c r="G3014" s="111" t="s">
        <v>13</v>
      </c>
      <c r="H3014" s="111" t="s">
        <v>13</v>
      </c>
      <c r="I3014" s="111" t="s">
        <v>13</v>
      </c>
      <c r="J3014" s="112"/>
      <c r="K3014" s="110"/>
      <c r="L3014" s="110"/>
      <c r="M3014" s="110"/>
      <c r="N3014" s="110"/>
      <c r="O3014" s="113"/>
      <c r="P3014" s="114" t="str">
        <f>P3021</f>
        <v>tap</v>
      </c>
      <c r="Q3014" s="362">
        <f>[1]Harmonogram!I159</f>
        <v>0</v>
      </c>
      <c r="R3014" s="117" t="s">
        <v>14</v>
      </c>
      <c r="S3014" s="117" t="s">
        <v>15</v>
      </c>
      <c r="T3014" s="115" t="s">
        <v>16</v>
      </c>
      <c r="U3014" s="118" t="s">
        <v>11</v>
      </c>
      <c r="V3014" s="89">
        <f t="shared" si="1175"/>
        <v>0</v>
      </c>
      <c r="W3014" s="118" t="s">
        <v>17</v>
      </c>
      <c r="X3014" s="119" t="s">
        <v>18</v>
      </c>
      <c r="Y3014" s="120" t="s">
        <v>19</v>
      </c>
      <c r="Z3014" s="26"/>
      <c r="AA3014" s="27"/>
      <c r="AB3014" s="121" t="s">
        <v>20</v>
      </c>
      <c r="AC3014" s="27"/>
      <c r="AD3014" s="122" t="s">
        <v>21</v>
      </c>
      <c r="AE3014" s="123" t="s">
        <v>22</v>
      </c>
      <c r="AF3014" s="27"/>
      <c r="AG3014" s="124" t="s">
        <v>23</v>
      </c>
      <c r="AH3014" s="125" t="s">
        <v>24</v>
      </c>
      <c r="AI3014" s="27"/>
      <c r="AJ3014" s="126" t="s">
        <v>25</v>
      </c>
      <c r="AK3014" s="26"/>
      <c r="AL3014" s="27"/>
      <c r="AM3014" s="127"/>
      <c r="AN3014" s="128" t="s">
        <v>26</v>
      </c>
      <c r="AO3014" s="27"/>
      <c r="AP3014" s="129" t="s">
        <v>27</v>
      </c>
      <c r="AQ3014" s="26"/>
      <c r="AR3014" s="27"/>
      <c r="AS3014" s="130" t="s">
        <v>28</v>
      </c>
      <c r="AT3014" s="27"/>
      <c r="AU3014" s="131"/>
      <c r="AV3014" s="132" t="s">
        <v>29</v>
      </c>
      <c r="AW3014" s="133" t="s">
        <v>30</v>
      </c>
      <c r="AX3014" s="134" t="s">
        <v>31</v>
      </c>
    </row>
    <row r="3015" spans="1:50" ht="26.25" hidden="1" customHeight="1" x14ac:dyDescent="0.3">
      <c r="A3015" s="77"/>
      <c r="B3015" s="78"/>
      <c r="C3015" s="79" t="s">
        <v>6</v>
      </c>
      <c r="D3015" s="79" t="s">
        <v>7</v>
      </c>
      <c r="E3015" s="80" t="s">
        <v>8</v>
      </c>
      <c r="F3015" s="80" t="s">
        <v>8</v>
      </c>
      <c r="G3015" s="80" t="s">
        <v>8</v>
      </c>
      <c r="H3015" s="80" t="s">
        <v>8</v>
      </c>
      <c r="I3015" s="80" t="s">
        <v>8</v>
      </c>
      <c r="J3015" s="81"/>
      <c r="K3015" s="82"/>
      <c r="L3015" s="82"/>
      <c r="M3015" s="82"/>
      <c r="N3015" s="82"/>
      <c r="O3015" s="323"/>
      <c r="P3015" s="363" t="str">
        <f t="shared" ref="P3015:P3016" si="1176">P3013</f>
        <v>tap</v>
      </c>
      <c r="Q3015" s="321"/>
      <c r="R3015" s="138"/>
      <c r="S3015" s="139"/>
      <c r="T3015" s="87" t="s">
        <v>10</v>
      </c>
      <c r="U3015" s="88" t="s">
        <v>32</v>
      </c>
      <c r="V3015" s="89">
        <f t="shared" si="1175"/>
        <v>0</v>
      </c>
      <c r="W3015" s="90"/>
      <c r="X3015" s="91" t="str">
        <f>X3013</f>
        <v>Tapetářské práce</v>
      </c>
      <c r="Y3015" s="92"/>
      <c r="Z3015" s="92"/>
      <c r="AA3015" s="92"/>
      <c r="AB3015" s="93" t="s">
        <v>10</v>
      </c>
      <c r="AC3015" s="94"/>
      <c r="AD3015" s="95"/>
      <c r="AE3015" s="97"/>
      <c r="AF3015" s="97"/>
      <c r="AG3015" s="97"/>
      <c r="AH3015" s="97"/>
      <c r="AI3015" s="97"/>
      <c r="AJ3015" s="98"/>
      <c r="AK3015" s="98"/>
      <c r="AL3015" s="140"/>
      <c r="AM3015" s="108"/>
      <c r="AN3015" s="141"/>
      <c r="AO3015" s="141"/>
      <c r="AP3015" s="103"/>
      <c r="AQ3015" s="104"/>
      <c r="AR3015" s="142"/>
      <c r="AS3015" s="143"/>
      <c r="AT3015" s="143"/>
      <c r="AU3015" s="144"/>
      <c r="AV3015" s="106"/>
      <c r="AW3015" s="107"/>
      <c r="AX3015" s="107"/>
    </row>
    <row r="3016" spans="1:50" ht="26.4" hidden="1" x14ac:dyDescent="0.3">
      <c r="A3016" s="108"/>
      <c r="B3016" s="109"/>
      <c r="C3016" s="110"/>
      <c r="D3016" s="110"/>
      <c r="E3016" s="111" t="s">
        <v>13</v>
      </c>
      <c r="F3016" s="111" t="s">
        <v>13</v>
      </c>
      <c r="G3016" s="111" t="s">
        <v>13</v>
      </c>
      <c r="H3016" s="111" t="s">
        <v>13</v>
      </c>
      <c r="I3016" s="111" t="s">
        <v>13</v>
      </c>
      <c r="J3016" s="112"/>
      <c r="K3016" s="110"/>
      <c r="L3016" s="110"/>
      <c r="M3016" s="110"/>
      <c r="N3016" s="110"/>
      <c r="O3016" s="113"/>
      <c r="P3016" s="114" t="str">
        <f t="shared" si="1176"/>
        <v>tap</v>
      </c>
      <c r="Q3016" s="362">
        <f>Q3014</f>
        <v>0</v>
      </c>
      <c r="R3016" s="117" t="s">
        <v>14</v>
      </c>
      <c r="S3016" s="117" t="s">
        <v>15</v>
      </c>
      <c r="T3016" s="115" t="s">
        <v>16</v>
      </c>
      <c r="U3016" s="118" t="s">
        <v>32</v>
      </c>
      <c r="V3016" s="89">
        <f t="shared" si="1175"/>
        <v>0</v>
      </c>
      <c r="W3016" s="118" t="s">
        <v>17</v>
      </c>
      <c r="X3016" s="115" t="s">
        <v>18</v>
      </c>
      <c r="Y3016" s="23" t="s">
        <v>19</v>
      </c>
      <c r="Z3016" s="26"/>
      <c r="AA3016" s="27"/>
      <c r="AB3016" s="121" t="s">
        <v>20</v>
      </c>
      <c r="AC3016" s="27"/>
      <c r="AD3016" s="122" t="s">
        <v>21</v>
      </c>
      <c r="AE3016" s="126" t="s">
        <v>33</v>
      </c>
      <c r="AF3016" s="27"/>
      <c r="AG3016" s="124" t="s">
        <v>23</v>
      </c>
      <c r="AH3016" s="126" t="s">
        <v>24</v>
      </c>
      <c r="AI3016" s="27"/>
      <c r="AJ3016" s="126" t="s">
        <v>25</v>
      </c>
      <c r="AK3016" s="26"/>
      <c r="AL3016" s="27"/>
      <c r="AM3016" s="127"/>
      <c r="AN3016" s="128" t="s">
        <v>26</v>
      </c>
      <c r="AO3016" s="27"/>
      <c r="AP3016" s="129" t="s">
        <v>27</v>
      </c>
      <c r="AQ3016" s="26"/>
      <c r="AR3016" s="27"/>
      <c r="AS3016" s="130" t="s">
        <v>28</v>
      </c>
      <c r="AT3016" s="27"/>
      <c r="AU3016" s="131"/>
      <c r="AV3016" s="132" t="s">
        <v>29</v>
      </c>
      <c r="AW3016" s="133" t="s">
        <v>30</v>
      </c>
      <c r="AX3016" s="134" t="s">
        <v>31</v>
      </c>
    </row>
    <row r="3017" spans="1:50" ht="26.25" hidden="1" customHeight="1" x14ac:dyDescent="0.3">
      <c r="A3017" s="77"/>
      <c r="B3017" s="78"/>
      <c r="C3017" s="79" t="s">
        <v>6</v>
      </c>
      <c r="D3017" s="79" t="s">
        <v>7</v>
      </c>
      <c r="E3017" s="80" t="s">
        <v>8</v>
      </c>
      <c r="F3017" s="80" t="s">
        <v>8</v>
      </c>
      <c r="G3017" s="80" t="s">
        <v>8</v>
      </c>
      <c r="H3017" s="80" t="s">
        <v>8</v>
      </c>
      <c r="I3017" s="80" t="s">
        <v>8</v>
      </c>
      <c r="J3017" s="81"/>
      <c r="K3017" s="82"/>
      <c r="L3017" s="82"/>
      <c r="M3017" s="82"/>
      <c r="N3017" s="82"/>
      <c r="O3017" s="135"/>
      <c r="P3017" s="329" t="str">
        <f t="shared" ref="P3017:P3018" si="1177">P3013</f>
        <v>tap</v>
      </c>
      <c r="Q3017" s="325"/>
      <c r="R3017" s="138"/>
      <c r="S3017" s="139"/>
      <c r="T3017" s="87" t="s">
        <v>10</v>
      </c>
      <c r="U3017" s="88" t="s">
        <v>34</v>
      </c>
      <c r="V3017" s="89">
        <f t="shared" si="1175"/>
        <v>0</v>
      </c>
      <c r="W3017" s="90"/>
      <c r="X3017" s="91" t="str">
        <f>X3013</f>
        <v>Tapetářské práce</v>
      </c>
      <c r="Y3017" s="92"/>
      <c r="Z3017" s="92"/>
      <c r="AA3017" s="92"/>
      <c r="AB3017" s="93" t="s">
        <v>10</v>
      </c>
      <c r="AC3017" s="94"/>
      <c r="AD3017" s="95"/>
      <c r="AE3017" s="97"/>
      <c r="AF3017" s="97"/>
      <c r="AG3017" s="97"/>
      <c r="AH3017" s="97"/>
      <c r="AI3017" s="97"/>
      <c r="AJ3017" s="98"/>
      <c r="AK3017" s="98"/>
      <c r="AL3017" s="140"/>
      <c r="AM3017" s="108"/>
      <c r="AN3017" s="141"/>
      <c r="AO3017" s="141"/>
      <c r="AP3017" s="103"/>
      <c r="AQ3017" s="104"/>
      <c r="AR3017" s="142"/>
      <c r="AS3017" s="143"/>
      <c r="AT3017" s="143"/>
      <c r="AU3017" s="144"/>
      <c r="AV3017" s="106"/>
      <c r="AW3017" s="107"/>
      <c r="AX3017" s="107"/>
    </row>
    <row r="3018" spans="1:50" ht="26.4" hidden="1" x14ac:dyDescent="0.3">
      <c r="A3018" s="108"/>
      <c r="B3018" s="109"/>
      <c r="C3018" s="110"/>
      <c r="D3018" s="110"/>
      <c r="E3018" s="111" t="s">
        <v>13</v>
      </c>
      <c r="F3018" s="111" t="s">
        <v>13</v>
      </c>
      <c r="G3018" s="111" t="s">
        <v>13</v>
      </c>
      <c r="H3018" s="111" t="s">
        <v>13</v>
      </c>
      <c r="I3018" s="111" t="s">
        <v>13</v>
      </c>
      <c r="J3018" s="112"/>
      <c r="K3018" s="110"/>
      <c r="L3018" s="110"/>
      <c r="M3018" s="110"/>
      <c r="N3018" s="110"/>
      <c r="O3018" s="113"/>
      <c r="P3018" s="330" t="str">
        <f t="shared" si="1177"/>
        <v>tap</v>
      </c>
      <c r="Q3018" s="362">
        <f>Q3014</f>
        <v>0</v>
      </c>
      <c r="R3018" s="148" t="s">
        <v>14</v>
      </c>
      <c r="S3018" s="148" t="s">
        <v>15</v>
      </c>
      <c r="T3018" s="149" t="s">
        <v>16</v>
      </c>
      <c r="U3018" s="118" t="s">
        <v>34</v>
      </c>
      <c r="V3018" s="89">
        <f t="shared" si="1175"/>
        <v>0</v>
      </c>
      <c r="W3018" s="118" t="s">
        <v>17</v>
      </c>
      <c r="X3018" s="150" t="s">
        <v>18</v>
      </c>
      <c r="Y3018" s="151" t="s">
        <v>19</v>
      </c>
      <c r="Z3018" s="26"/>
      <c r="AA3018" s="27"/>
      <c r="AB3018" s="152" t="s">
        <v>20</v>
      </c>
      <c r="AC3018" s="27"/>
      <c r="AD3018" s="153" t="s">
        <v>21</v>
      </c>
      <c r="AE3018" s="154" t="s">
        <v>33</v>
      </c>
      <c r="AF3018" s="27"/>
      <c r="AG3018" s="155" t="s">
        <v>23</v>
      </c>
      <c r="AH3018" s="156" t="s">
        <v>24</v>
      </c>
      <c r="AI3018" s="27"/>
      <c r="AJ3018" s="157" t="s">
        <v>25</v>
      </c>
      <c r="AK3018" s="26"/>
      <c r="AL3018" s="27"/>
      <c r="AM3018" s="158"/>
      <c r="AN3018" s="159" t="s">
        <v>26</v>
      </c>
      <c r="AO3018" s="27"/>
      <c r="AP3018" s="160" t="s">
        <v>27</v>
      </c>
      <c r="AQ3018" s="26"/>
      <c r="AR3018" s="27"/>
      <c r="AS3018" s="161" t="s">
        <v>28</v>
      </c>
      <c r="AT3018" s="27"/>
      <c r="AU3018" s="131"/>
      <c r="AV3018" s="132" t="s">
        <v>29</v>
      </c>
      <c r="AW3018" s="133" t="s">
        <v>30</v>
      </c>
      <c r="AX3018" s="134" t="s">
        <v>31</v>
      </c>
    </row>
    <row r="3019" spans="1:50" ht="26.25" hidden="1" customHeight="1" x14ac:dyDescent="0.3">
      <c r="A3019" s="77"/>
      <c r="B3019" s="78"/>
      <c r="C3019" s="79" t="s">
        <v>6</v>
      </c>
      <c r="D3019" s="79" t="s">
        <v>7</v>
      </c>
      <c r="E3019" s="80" t="s">
        <v>8</v>
      </c>
      <c r="F3019" s="80" t="s">
        <v>8</v>
      </c>
      <c r="G3019" s="80" t="s">
        <v>8</v>
      </c>
      <c r="H3019" s="80" t="s">
        <v>8</v>
      </c>
      <c r="I3019" s="80" t="s">
        <v>8</v>
      </c>
      <c r="J3019" s="81"/>
      <c r="K3019" s="82"/>
      <c r="L3019" s="82"/>
      <c r="M3019" s="82"/>
      <c r="N3019" s="82"/>
      <c r="O3019" s="135"/>
      <c r="P3019" s="329" t="str">
        <f t="shared" ref="P3019:P3020" si="1178">P3013</f>
        <v>tap</v>
      </c>
      <c r="Q3019" s="325"/>
      <c r="R3019" s="138"/>
      <c r="S3019" s="139"/>
      <c r="T3019" s="87" t="s">
        <v>10</v>
      </c>
      <c r="U3019" s="88" t="s">
        <v>35</v>
      </c>
      <c r="V3019" s="89">
        <f t="shared" si="1175"/>
        <v>0</v>
      </c>
      <c r="W3019" s="90"/>
      <c r="X3019" s="91" t="str">
        <f>X3013</f>
        <v>Tapetářské práce</v>
      </c>
      <c r="Y3019" s="92"/>
      <c r="Z3019" s="92"/>
      <c r="AA3019" s="92"/>
      <c r="AB3019" s="93" t="s">
        <v>10</v>
      </c>
      <c r="AC3019" s="94"/>
      <c r="AD3019" s="95"/>
      <c r="AE3019" s="97"/>
      <c r="AF3019" s="97"/>
      <c r="AG3019" s="97"/>
      <c r="AH3019" s="97"/>
      <c r="AI3019" s="97"/>
      <c r="AJ3019" s="98"/>
      <c r="AK3019" s="98"/>
      <c r="AL3019" s="140"/>
      <c r="AM3019" s="108"/>
      <c r="AN3019" s="141"/>
      <c r="AO3019" s="141"/>
      <c r="AP3019" s="103"/>
      <c r="AQ3019" s="104"/>
      <c r="AR3019" s="142"/>
      <c r="AS3019" s="143"/>
      <c r="AT3019" s="143"/>
      <c r="AU3019" s="144"/>
      <c r="AV3019" s="106"/>
      <c r="AW3019" s="107"/>
      <c r="AX3019" s="107"/>
    </row>
    <row r="3020" spans="1:50" ht="39.6" hidden="1" x14ac:dyDescent="0.3">
      <c r="A3020" s="108"/>
      <c r="B3020" s="109"/>
      <c r="C3020" s="110"/>
      <c r="D3020" s="110"/>
      <c r="E3020" s="111" t="s">
        <v>13</v>
      </c>
      <c r="F3020" s="111" t="s">
        <v>13</v>
      </c>
      <c r="G3020" s="111" t="s">
        <v>13</v>
      </c>
      <c r="H3020" s="111" t="s">
        <v>13</v>
      </c>
      <c r="I3020" s="111" t="s">
        <v>13</v>
      </c>
      <c r="J3020" s="112"/>
      <c r="K3020" s="110"/>
      <c r="L3020" s="110"/>
      <c r="M3020" s="110"/>
      <c r="N3020" s="110"/>
      <c r="O3020" s="113"/>
      <c r="P3020" s="331" t="str">
        <f t="shared" si="1178"/>
        <v>tap</v>
      </c>
      <c r="Q3020" s="364">
        <f>Q3014</f>
        <v>0</v>
      </c>
      <c r="R3020" s="165" t="s">
        <v>14</v>
      </c>
      <c r="S3020" s="165" t="s">
        <v>15</v>
      </c>
      <c r="T3020" s="166" t="s">
        <v>16</v>
      </c>
      <c r="U3020" s="118" t="s">
        <v>35</v>
      </c>
      <c r="V3020" s="89">
        <f t="shared" si="1175"/>
        <v>0</v>
      </c>
      <c r="W3020" s="118" t="s">
        <v>17</v>
      </c>
      <c r="X3020" s="167" t="s">
        <v>18</v>
      </c>
      <c r="Y3020" s="168" t="s">
        <v>19</v>
      </c>
      <c r="Z3020" s="26"/>
      <c r="AA3020" s="27"/>
      <c r="AB3020" s="169" t="s">
        <v>20</v>
      </c>
      <c r="AC3020" s="27"/>
      <c r="AD3020" s="170" t="s">
        <v>21</v>
      </c>
      <c r="AE3020" s="171" t="s">
        <v>33</v>
      </c>
      <c r="AF3020" s="27"/>
      <c r="AG3020" s="172" t="s">
        <v>23</v>
      </c>
      <c r="AH3020" s="173" t="s">
        <v>24</v>
      </c>
      <c r="AI3020" s="27"/>
      <c r="AJ3020" s="174" t="s">
        <v>25</v>
      </c>
      <c r="AK3020" s="26"/>
      <c r="AL3020" s="27"/>
      <c r="AM3020" s="175"/>
      <c r="AN3020" s="176" t="s">
        <v>26</v>
      </c>
      <c r="AO3020" s="27"/>
      <c r="AP3020" s="177" t="s">
        <v>27</v>
      </c>
      <c r="AQ3020" s="26"/>
      <c r="AR3020" s="27"/>
      <c r="AS3020" s="178" t="s">
        <v>28</v>
      </c>
      <c r="AT3020" s="27"/>
      <c r="AU3020" s="179"/>
      <c r="AV3020" s="132" t="s">
        <v>29</v>
      </c>
      <c r="AW3020" s="133" t="s">
        <v>30</v>
      </c>
      <c r="AX3020" s="134" t="s">
        <v>31</v>
      </c>
    </row>
    <row r="3021" spans="1:50" ht="17.25" hidden="1" customHeight="1" x14ac:dyDescent="0.3">
      <c r="A3021" s="180"/>
      <c r="B3021" s="181"/>
      <c r="C3021" s="215"/>
      <c r="D3021" s="186"/>
      <c r="E3021" s="184"/>
      <c r="F3021" s="185"/>
      <c r="G3021" s="186"/>
      <c r="H3021" s="186"/>
      <c r="I3021" s="187"/>
      <c r="J3021" s="188"/>
      <c r="K3021" s="216"/>
      <c r="L3021" s="186"/>
      <c r="M3021" s="186"/>
      <c r="N3021" s="187"/>
      <c r="O3021" s="191"/>
      <c r="P3021" s="531" t="s">
        <v>3184</v>
      </c>
      <c r="Q3021" s="193"/>
      <c r="R3021" s="194">
        <f>[1]Harmonogram!N159</f>
        <v>0</v>
      </c>
      <c r="S3021" s="194">
        <f>[1]Harmonogram!O159</f>
        <v>7</v>
      </c>
      <c r="T3021" s="195" t="s">
        <v>36</v>
      </c>
      <c r="U3021" s="196">
        <v>0</v>
      </c>
      <c r="V3021" s="89">
        <f t="shared" si="1175"/>
        <v>0</v>
      </c>
      <c r="W3021" s="197"/>
      <c r="X3021" s="198" t="str">
        <f>[1]Harmonogram!K159</f>
        <v>tapetáři - kompletní tapetářské práce</v>
      </c>
      <c r="Y3021" s="199"/>
      <c r="Z3021" s="199"/>
      <c r="AA3021" s="200"/>
      <c r="AB3021" s="201"/>
      <c r="AC3021" s="201"/>
      <c r="AD3021" s="202"/>
      <c r="AE3021" s="202"/>
      <c r="AF3021" s="202"/>
      <c r="AG3021" s="202"/>
      <c r="AH3021" s="202"/>
      <c r="AI3021" s="202"/>
      <c r="AJ3021" s="509"/>
      <c r="AK3021" s="510"/>
      <c r="AL3021" s="333"/>
      <c r="AM3021" s="204"/>
      <c r="AN3021" s="205"/>
      <c r="AO3021" s="206"/>
      <c r="AP3021" s="207"/>
      <c r="AQ3021" s="208"/>
      <c r="AR3021" s="334"/>
      <c r="AS3021" s="335"/>
      <c r="AT3021" s="336"/>
      <c r="AU3021" s="211"/>
      <c r="AV3021" s="212"/>
      <c r="AW3021" s="212"/>
      <c r="AX3021" s="212"/>
    </row>
    <row r="3022" spans="1:50" ht="17.25" hidden="1" customHeight="1" x14ac:dyDescent="0.3">
      <c r="A3022" s="213"/>
      <c r="B3022" s="214"/>
      <c r="C3022" s="215"/>
      <c r="D3022" s="186"/>
      <c r="E3022" s="184"/>
      <c r="F3022" s="185"/>
      <c r="G3022" s="186"/>
      <c r="H3022" s="186"/>
      <c r="I3022" s="187"/>
      <c r="J3022" s="188"/>
      <c r="K3022" s="216"/>
      <c r="L3022" s="186"/>
      <c r="M3022" s="186"/>
      <c r="N3022" s="187"/>
      <c r="O3022" s="191"/>
      <c r="P3022" s="532" t="s">
        <v>3184</v>
      </c>
      <c r="Q3022" s="218"/>
      <c r="R3022" s="219">
        <f t="shared" ref="R3022:R3049" si="1179">$R$3021</f>
        <v>0</v>
      </c>
      <c r="S3022" s="219">
        <f t="shared" ref="S3022:S3049" si="1180">$S$3021</f>
        <v>7</v>
      </c>
      <c r="T3022" s="195"/>
      <c r="U3022" s="196">
        <v>4</v>
      </c>
      <c r="V3022" s="89">
        <f t="shared" si="1175"/>
        <v>0</v>
      </c>
      <c r="W3022" s="220" t="s">
        <v>3186</v>
      </c>
      <c r="X3022" s="221" t="s">
        <v>131</v>
      </c>
      <c r="Y3022" s="222" t="s">
        <v>43</v>
      </c>
      <c r="Z3022" s="199"/>
      <c r="AA3022" s="218"/>
      <c r="AB3022" s="223">
        <v>0</v>
      </c>
      <c r="AC3022" s="224" t="s">
        <v>48</v>
      </c>
      <c r="AD3022" s="225">
        <f t="shared" ref="AD3022:AD3038" si="1181">ROUND(AV3022*(AW3022/60),0)</f>
        <v>39</v>
      </c>
      <c r="AE3022" s="226">
        <f>CEILING(AD3022+AD3022*'[1]Nastavení cen'!$J$17,1)</f>
        <v>57</v>
      </c>
      <c r="AF3022" s="226">
        <f t="shared" ref="AF3022:AF3038" si="1182">(AB3022*AE3022)</f>
        <v>0</v>
      </c>
      <c r="AG3022" s="241"/>
      <c r="AH3022" s="242"/>
      <c r="AI3022" s="242"/>
      <c r="AJ3022" s="228">
        <f t="shared" ref="AJ3022:AJ3049" si="1183">AE3022+AH3022</f>
        <v>57</v>
      </c>
      <c r="AK3022" s="218"/>
      <c r="AL3022" s="229">
        <f t="shared" ref="AL3022:AL3049" si="1184">AF3022+AI3022</f>
        <v>0</v>
      </c>
      <c r="AM3022" s="204"/>
      <c r="AN3022" s="230" t="s">
        <v>41</v>
      </c>
      <c r="AO3022" s="231" t="s">
        <v>41</v>
      </c>
      <c r="AP3022" s="245" t="s">
        <v>41</v>
      </c>
      <c r="AQ3022" s="233" t="s">
        <v>41</v>
      </c>
      <c r="AR3022" s="234" t="s">
        <v>41</v>
      </c>
      <c r="AS3022" s="235"/>
      <c r="AT3022" s="236"/>
      <c r="AU3022" s="237"/>
      <c r="AV3022" s="238">
        <v>6</v>
      </c>
      <c r="AW3022" s="239">
        <f>'[1]Nastavení cen'!$H$17</f>
        <v>390</v>
      </c>
      <c r="AX3022" s="240"/>
    </row>
    <row r="3023" spans="1:50" ht="17.25" hidden="1" customHeight="1" x14ac:dyDescent="0.3">
      <c r="A3023" s="213"/>
      <c r="B3023" s="214"/>
      <c r="C3023" s="215"/>
      <c r="D3023" s="186"/>
      <c r="E3023" s="184"/>
      <c r="F3023" s="185"/>
      <c r="G3023" s="186"/>
      <c r="H3023" s="186"/>
      <c r="I3023" s="187"/>
      <c r="J3023" s="188"/>
      <c r="K3023" s="216"/>
      <c r="L3023" s="186"/>
      <c r="M3023" s="186"/>
      <c r="N3023" s="187"/>
      <c r="O3023" s="191"/>
      <c r="P3023" s="533" t="s">
        <v>3184</v>
      </c>
      <c r="Q3023" s="218"/>
      <c r="R3023" s="219">
        <f t="shared" si="1179"/>
        <v>0</v>
      </c>
      <c r="S3023" s="219">
        <f t="shared" si="1180"/>
        <v>7</v>
      </c>
      <c r="T3023" s="195"/>
      <c r="U3023" s="196">
        <v>4</v>
      </c>
      <c r="V3023" s="89">
        <f t="shared" si="1175"/>
        <v>0</v>
      </c>
      <c r="W3023" s="220" t="s">
        <v>3186</v>
      </c>
      <c r="X3023" s="221" t="s">
        <v>1047</v>
      </c>
      <c r="Y3023" s="222" t="s">
        <v>43</v>
      </c>
      <c r="Z3023" s="199"/>
      <c r="AA3023" s="218"/>
      <c r="AB3023" s="223">
        <v>0</v>
      </c>
      <c r="AC3023" s="224" t="s">
        <v>48</v>
      </c>
      <c r="AD3023" s="225">
        <f t="shared" si="1181"/>
        <v>13</v>
      </c>
      <c r="AE3023" s="226">
        <f>CEILING(AD3023+AD3023*'[1]Nastavení cen'!$J$17,1)</f>
        <v>19</v>
      </c>
      <c r="AF3023" s="226">
        <f t="shared" si="1182"/>
        <v>0</v>
      </c>
      <c r="AG3023" s="241"/>
      <c r="AH3023" s="242"/>
      <c r="AI3023" s="242"/>
      <c r="AJ3023" s="228">
        <f t="shared" si="1183"/>
        <v>19</v>
      </c>
      <c r="AK3023" s="218"/>
      <c r="AL3023" s="229">
        <f t="shared" si="1184"/>
        <v>0</v>
      </c>
      <c r="AM3023" s="204"/>
      <c r="AN3023" s="230" t="s">
        <v>41</v>
      </c>
      <c r="AO3023" s="231" t="s">
        <v>41</v>
      </c>
      <c r="AP3023" s="245" t="s">
        <v>41</v>
      </c>
      <c r="AQ3023" s="233" t="s">
        <v>41</v>
      </c>
      <c r="AR3023" s="234" t="s">
        <v>41</v>
      </c>
      <c r="AS3023" s="235"/>
      <c r="AT3023" s="236"/>
      <c r="AU3023" s="237"/>
      <c r="AV3023" s="238">
        <v>2</v>
      </c>
      <c r="AW3023" s="239">
        <f>'[1]Nastavení cen'!$H$17</f>
        <v>390</v>
      </c>
      <c r="AX3023" s="240"/>
    </row>
    <row r="3024" spans="1:50" ht="17.25" hidden="1" customHeight="1" x14ac:dyDescent="0.3">
      <c r="A3024" s="213"/>
      <c r="B3024" s="214"/>
      <c r="C3024" s="215"/>
      <c r="D3024" s="186"/>
      <c r="E3024" s="184"/>
      <c r="F3024" s="185"/>
      <c r="G3024" s="186"/>
      <c r="H3024" s="186"/>
      <c r="I3024" s="187"/>
      <c r="J3024" s="188"/>
      <c r="K3024" s="216"/>
      <c r="L3024" s="186"/>
      <c r="M3024" s="186"/>
      <c r="N3024" s="187"/>
      <c r="O3024" s="191"/>
      <c r="P3024" s="533" t="s">
        <v>3184</v>
      </c>
      <c r="Q3024" s="218"/>
      <c r="R3024" s="219">
        <f t="shared" si="1179"/>
        <v>0</v>
      </c>
      <c r="S3024" s="219">
        <f t="shared" si="1180"/>
        <v>7</v>
      </c>
      <c r="T3024" s="195"/>
      <c r="U3024" s="196">
        <v>1</v>
      </c>
      <c r="V3024" s="89">
        <f t="shared" si="1175"/>
        <v>0</v>
      </c>
      <c r="W3024" s="220" t="s">
        <v>3186</v>
      </c>
      <c r="X3024" s="221" t="s">
        <v>3187</v>
      </c>
      <c r="Y3024" s="222" t="s">
        <v>1008</v>
      </c>
      <c r="Z3024" s="199"/>
      <c r="AA3024" s="218"/>
      <c r="AB3024" s="223">
        <v>0</v>
      </c>
      <c r="AC3024" s="224" t="s">
        <v>48</v>
      </c>
      <c r="AD3024" s="225">
        <f t="shared" si="1181"/>
        <v>20</v>
      </c>
      <c r="AE3024" s="226">
        <f>CEILING(AD3024+AD3024*'[1]Nastavení cen'!$J$17,1)</f>
        <v>30</v>
      </c>
      <c r="AF3024" s="226">
        <f t="shared" si="1182"/>
        <v>0</v>
      </c>
      <c r="AG3024" s="241">
        <f>CEILING(AX3024+(AX3024*'[1]Nastavení cen'!$G$17),1)</f>
        <v>6</v>
      </c>
      <c r="AH3024" s="242">
        <f>CEILING(AG3024*'[1]Nastavení cen'!$K$17,1)+AG3024</f>
        <v>8</v>
      </c>
      <c r="AI3024" s="242">
        <f t="shared" ref="AI3024:AI3028" si="1185">(AB3024*AH3024)</f>
        <v>0</v>
      </c>
      <c r="AJ3024" s="228">
        <f t="shared" si="1183"/>
        <v>38</v>
      </c>
      <c r="AK3024" s="218"/>
      <c r="AL3024" s="229">
        <f t="shared" si="1184"/>
        <v>0</v>
      </c>
      <c r="AM3024" s="204"/>
      <c r="AN3024" s="230">
        <v>0.01</v>
      </c>
      <c r="AO3024" s="231">
        <f t="shared" ref="AO3024:AO3028" si="1186">AB3024*AN3024</f>
        <v>0</v>
      </c>
      <c r="AP3024" s="232">
        <v>0.05</v>
      </c>
      <c r="AQ3024" s="233" t="s">
        <v>41</v>
      </c>
      <c r="AR3024" s="234">
        <f t="shared" ref="AR3024:AR3028" si="1187">AO3024*AP3024</f>
        <v>0</v>
      </c>
      <c r="AS3024" s="235"/>
      <c r="AT3024" s="236"/>
      <c r="AU3024" s="237"/>
      <c r="AV3024" s="238">
        <v>3</v>
      </c>
      <c r="AW3024" s="239">
        <f>'[1]Nastavení cen'!$H$17</f>
        <v>390</v>
      </c>
      <c r="AX3024" s="240">
        <v>6</v>
      </c>
    </row>
    <row r="3025" spans="1:50" ht="17.25" hidden="1" customHeight="1" x14ac:dyDescent="0.3">
      <c r="A3025" s="213"/>
      <c r="B3025" s="214"/>
      <c r="C3025" s="215"/>
      <c r="D3025" s="186"/>
      <c r="E3025" s="184"/>
      <c r="F3025" s="185"/>
      <c r="G3025" s="186"/>
      <c r="H3025" s="186"/>
      <c r="I3025" s="187"/>
      <c r="J3025" s="188"/>
      <c r="K3025" s="216"/>
      <c r="L3025" s="186"/>
      <c r="M3025" s="186"/>
      <c r="N3025" s="187"/>
      <c r="O3025" s="191"/>
      <c r="P3025" s="533" t="s">
        <v>3184</v>
      </c>
      <c r="Q3025" s="218"/>
      <c r="R3025" s="219">
        <f t="shared" si="1179"/>
        <v>0</v>
      </c>
      <c r="S3025" s="219">
        <f t="shared" si="1180"/>
        <v>7</v>
      </c>
      <c r="T3025" s="195"/>
      <c r="U3025" s="196">
        <v>1</v>
      </c>
      <c r="V3025" s="89">
        <f t="shared" si="1175"/>
        <v>0</v>
      </c>
      <c r="W3025" s="220" t="s">
        <v>3186</v>
      </c>
      <c r="X3025" s="221" t="s">
        <v>3187</v>
      </c>
      <c r="Y3025" s="222" t="s">
        <v>1009</v>
      </c>
      <c r="Z3025" s="199"/>
      <c r="AA3025" s="218"/>
      <c r="AB3025" s="223">
        <v>0</v>
      </c>
      <c r="AC3025" s="224" t="s">
        <v>48</v>
      </c>
      <c r="AD3025" s="225">
        <f t="shared" si="1181"/>
        <v>20</v>
      </c>
      <c r="AE3025" s="226">
        <f>CEILING(AD3025+AD3025*'[1]Nastavení cen'!$J$17,1)</f>
        <v>30</v>
      </c>
      <c r="AF3025" s="226">
        <f t="shared" si="1182"/>
        <v>0</v>
      </c>
      <c r="AG3025" s="241">
        <f>CEILING(AX3025+(AX3025*'[1]Nastavení cen'!$G$17),1)</f>
        <v>6</v>
      </c>
      <c r="AH3025" s="242">
        <f>CEILING(AG3025*'[1]Nastavení cen'!$K$17,1)+AG3025</f>
        <v>8</v>
      </c>
      <c r="AI3025" s="242">
        <f t="shared" si="1185"/>
        <v>0</v>
      </c>
      <c r="AJ3025" s="228">
        <f t="shared" si="1183"/>
        <v>38</v>
      </c>
      <c r="AK3025" s="218"/>
      <c r="AL3025" s="229">
        <f t="shared" si="1184"/>
        <v>0</v>
      </c>
      <c r="AM3025" s="204"/>
      <c r="AN3025" s="230">
        <v>0.01</v>
      </c>
      <c r="AO3025" s="231">
        <f t="shared" si="1186"/>
        <v>0</v>
      </c>
      <c r="AP3025" s="232">
        <v>0.05</v>
      </c>
      <c r="AQ3025" s="233" t="s">
        <v>41</v>
      </c>
      <c r="AR3025" s="234">
        <f t="shared" si="1187"/>
        <v>0</v>
      </c>
      <c r="AS3025" s="235"/>
      <c r="AT3025" s="236"/>
      <c r="AU3025" s="237"/>
      <c r="AV3025" s="238">
        <v>3</v>
      </c>
      <c r="AW3025" s="239">
        <f>'[1]Nastavení cen'!$H$17</f>
        <v>390</v>
      </c>
      <c r="AX3025" s="240">
        <v>6</v>
      </c>
    </row>
    <row r="3026" spans="1:50" ht="17.25" hidden="1" customHeight="1" x14ac:dyDescent="0.3">
      <c r="A3026" s="213"/>
      <c r="B3026" s="214"/>
      <c r="C3026" s="215"/>
      <c r="D3026" s="186"/>
      <c r="E3026" s="184"/>
      <c r="F3026" s="185"/>
      <c r="G3026" s="186"/>
      <c r="H3026" s="186"/>
      <c r="I3026" s="187"/>
      <c r="J3026" s="188"/>
      <c r="K3026" s="216"/>
      <c r="L3026" s="186"/>
      <c r="M3026" s="186"/>
      <c r="N3026" s="187"/>
      <c r="O3026" s="191"/>
      <c r="P3026" s="533" t="s">
        <v>3184</v>
      </c>
      <c r="Q3026" s="218"/>
      <c r="R3026" s="219">
        <f t="shared" si="1179"/>
        <v>0</v>
      </c>
      <c r="S3026" s="219">
        <f t="shared" si="1180"/>
        <v>7</v>
      </c>
      <c r="T3026" s="195"/>
      <c r="U3026" s="196">
        <v>1</v>
      </c>
      <c r="V3026" s="89">
        <f t="shared" si="1175"/>
        <v>0</v>
      </c>
      <c r="W3026" s="220" t="s">
        <v>3186</v>
      </c>
      <c r="X3026" s="221" t="s">
        <v>1058</v>
      </c>
      <c r="Y3026" s="222" t="s">
        <v>1061</v>
      </c>
      <c r="Z3026" s="199"/>
      <c r="AA3026" s="218"/>
      <c r="AB3026" s="223">
        <v>0</v>
      </c>
      <c r="AC3026" s="224" t="s">
        <v>48</v>
      </c>
      <c r="AD3026" s="225">
        <f t="shared" si="1181"/>
        <v>91</v>
      </c>
      <c r="AE3026" s="226">
        <f>CEILING(AD3026+AD3026*'[1]Nastavení cen'!$J$17,1)</f>
        <v>133</v>
      </c>
      <c r="AF3026" s="226">
        <f t="shared" si="1182"/>
        <v>0</v>
      </c>
      <c r="AG3026" s="241">
        <f>CEILING(AX3026+(AX3026*'[1]Nastavení cen'!$G$17),1)</f>
        <v>22</v>
      </c>
      <c r="AH3026" s="242">
        <f>CEILING(AG3026*'[1]Nastavení cen'!$K$17,1)+AG3026</f>
        <v>29</v>
      </c>
      <c r="AI3026" s="242">
        <f t="shared" si="1185"/>
        <v>0</v>
      </c>
      <c r="AJ3026" s="228">
        <f t="shared" si="1183"/>
        <v>162</v>
      </c>
      <c r="AK3026" s="218"/>
      <c r="AL3026" s="229">
        <f t="shared" si="1184"/>
        <v>0</v>
      </c>
      <c r="AM3026" s="204"/>
      <c r="AN3026" s="230">
        <v>0.2</v>
      </c>
      <c r="AO3026" s="231">
        <f t="shared" si="1186"/>
        <v>0</v>
      </c>
      <c r="AP3026" s="232">
        <v>0.05</v>
      </c>
      <c r="AQ3026" s="233" t="s">
        <v>41</v>
      </c>
      <c r="AR3026" s="234">
        <f t="shared" si="1187"/>
        <v>0</v>
      </c>
      <c r="AS3026" s="235"/>
      <c r="AT3026" s="236"/>
      <c r="AU3026" s="237"/>
      <c r="AV3026" s="238">
        <v>14</v>
      </c>
      <c r="AW3026" s="239">
        <f>'[1]Nastavení cen'!$H$17</f>
        <v>390</v>
      </c>
      <c r="AX3026" s="240">
        <v>22</v>
      </c>
    </row>
    <row r="3027" spans="1:50" ht="17.25" hidden="1" customHeight="1" x14ac:dyDescent="0.3">
      <c r="A3027" s="213"/>
      <c r="B3027" s="214"/>
      <c r="C3027" s="215"/>
      <c r="D3027" s="186"/>
      <c r="E3027" s="184"/>
      <c r="F3027" s="185"/>
      <c r="G3027" s="186"/>
      <c r="H3027" s="186"/>
      <c r="I3027" s="187"/>
      <c r="J3027" s="188"/>
      <c r="K3027" s="216"/>
      <c r="L3027" s="186"/>
      <c r="M3027" s="186"/>
      <c r="N3027" s="187"/>
      <c r="O3027" s="191"/>
      <c r="P3027" s="533" t="s">
        <v>3184</v>
      </c>
      <c r="Q3027" s="218"/>
      <c r="R3027" s="219">
        <f t="shared" si="1179"/>
        <v>0</v>
      </c>
      <c r="S3027" s="219">
        <f t="shared" si="1180"/>
        <v>7</v>
      </c>
      <c r="T3027" s="195"/>
      <c r="U3027" s="196">
        <v>2</v>
      </c>
      <c r="V3027" s="89">
        <f t="shared" si="1175"/>
        <v>0</v>
      </c>
      <c r="W3027" s="220" t="s">
        <v>3186</v>
      </c>
      <c r="X3027" s="221" t="s">
        <v>1062</v>
      </c>
      <c r="Y3027" s="534" t="s">
        <v>3188</v>
      </c>
      <c r="Z3027" s="535"/>
      <c r="AA3027" s="535"/>
      <c r="AB3027" s="223">
        <v>0</v>
      </c>
      <c r="AC3027" s="224" t="s">
        <v>48</v>
      </c>
      <c r="AD3027" s="225">
        <f t="shared" si="1181"/>
        <v>78</v>
      </c>
      <c r="AE3027" s="226">
        <f>CEILING(AD3027+AD3027*'[1]Nastavení cen'!$J$17,1)</f>
        <v>114</v>
      </c>
      <c r="AF3027" s="226">
        <f t="shared" si="1182"/>
        <v>0</v>
      </c>
      <c r="AG3027" s="241">
        <f>CEILING(AX3027+(AX3027*'[1]Nastavení cen'!$G$17),1)</f>
        <v>6</v>
      </c>
      <c r="AH3027" s="242">
        <f>CEILING(AG3027*'[1]Nastavení cen'!$K$17,1)+AG3027</f>
        <v>8</v>
      </c>
      <c r="AI3027" s="242">
        <f t="shared" si="1185"/>
        <v>0</v>
      </c>
      <c r="AJ3027" s="228">
        <f t="shared" si="1183"/>
        <v>122</v>
      </c>
      <c r="AK3027" s="218"/>
      <c r="AL3027" s="229">
        <f t="shared" si="1184"/>
        <v>0</v>
      </c>
      <c r="AM3027" s="204"/>
      <c r="AN3027" s="230">
        <v>0.02</v>
      </c>
      <c r="AO3027" s="231">
        <f t="shared" si="1186"/>
        <v>0</v>
      </c>
      <c r="AP3027" s="232">
        <v>0.05</v>
      </c>
      <c r="AQ3027" s="233" t="s">
        <v>41</v>
      </c>
      <c r="AR3027" s="234">
        <f t="shared" si="1187"/>
        <v>0</v>
      </c>
      <c r="AS3027" s="235"/>
      <c r="AT3027" s="236"/>
      <c r="AU3027" s="237"/>
      <c r="AV3027" s="238">
        <v>12</v>
      </c>
      <c r="AW3027" s="239">
        <f>'[1]Nastavení cen'!$H$17</f>
        <v>390</v>
      </c>
      <c r="AX3027" s="240">
        <v>6</v>
      </c>
    </row>
    <row r="3028" spans="1:50" ht="17.25" hidden="1" customHeight="1" x14ac:dyDescent="0.3">
      <c r="A3028" s="213"/>
      <c r="B3028" s="214"/>
      <c r="C3028" s="215"/>
      <c r="D3028" s="186"/>
      <c r="E3028" s="184"/>
      <c r="F3028" s="185"/>
      <c r="G3028" s="186"/>
      <c r="H3028" s="186"/>
      <c r="I3028" s="187"/>
      <c r="J3028" s="188"/>
      <c r="K3028" s="216"/>
      <c r="L3028" s="186"/>
      <c r="M3028" s="186"/>
      <c r="N3028" s="187"/>
      <c r="O3028" s="191"/>
      <c r="P3028" s="533" t="s">
        <v>3184</v>
      </c>
      <c r="Q3028" s="218"/>
      <c r="R3028" s="219">
        <f t="shared" si="1179"/>
        <v>0</v>
      </c>
      <c r="S3028" s="219">
        <f t="shared" si="1180"/>
        <v>7</v>
      </c>
      <c r="T3028" s="195"/>
      <c r="U3028" s="196">
        <v>2</v>
      </c>
      <c r="V3028" s="89">
        <f t="shared" si="1175"/>
        <v>0</v>
      </c>
      <c r="W3028" s="220" t="s">
        <v>3186</v>
      </c>
      <c r="X3028" s="221" t="s">
        <v>3128</v>
      </c>
      <c r="Y3028" s="222" t="s">
        <v>3189</v>
      </c>
      <c r="Z3028" s="199"/>
      <c r="AA3028" s="218"/>
      <c r="AB3028" s="223">
        <v>0</v>
      </c>
      <c r="AC3028" s="224" t="s">
        <v>48</v>
      </c>
      <c r="AD3028" s="225">
        <f t="shared" si="1181"/>
        <v>20</v>
      </c>
      <c r="AE3028" s="226">
        <f>CEILING(AD3028+AD3028*'[1]Nastavení cen'!$J$17,1)</f>
        <v>30</v>
      </c>
      <c r="AF3028" s="226">
        <f t="shared" si="1182"/>
        <v>0</v>
      </c>
      <c r="AG3028" s="241">
        <f>CEILING(AX3028+(AX3028*'[1]Nastavení cen'!$G$17),1)</f>
        <v>9</v>
      </c>
      <c r="AH3028" s="242">
        <f>CEILING(AG3028*'[1]Nastavení cen'!$K$17,1)+AG3028</f>
        <v>12</v>
      </c>
      <c r="AI3028" s="242">
        <f t="shared" si="1185"/>
        <v>0</v>
      </c>
      <c r="AJ3028" s="228">
        <f t="shared" si="1183"/>
        <v>42</v>
      </c>
      <c r="AK3028" s="218"/>
      <c r="AL3028" s="229">
        <f t="shared" si="1184"/>
        <v>0</v>
      </c>
      <c r="AM3028" s="204"/>
      <c r="AN3028" s="230">
        <v>0.01</v>
      </c>
      <c r="AO3028" s="231">
        <f t="shared" si="1186"/>
        <v>0</v>
      </c>
      <c r="AP3028" s="232">
        <v>0.05</v>
      </c>
      <c r="AQ3028" s="233" t="s">
        <v>41</v>
      </c>
      <c r="AR3028" s="234">
        <f t="shared" si="1187"/>
        <v>0</v>
      </c>
      <c r="AS3028" s="235"/>
      <c r="AT3028" s="236"/>
      <c r="AU3028" s="237"/>
      <c r="AV3028" s="238">
        <v>3</v>
      </c>
      <c r="AW3028" s="239">
        <f>'[1]Nastavení cen'!$H$17</f>
        <v>390</v>
      </c>
      <c r="AX3028" s="240">
        <v>9</v>
      </c>
    </row>
    <row r="3029" spans="1:50" ht="17.25" hidden="1" customHeight="1" x14ac:dyDescent="0.3">
      <c r="A3029" s="213"/>
      <c r="B3029" s="214"/>
      <c r="C3029" s="215"/>
      <c r="D3029" s="186"/>
      <c r="E3029" s="184"/>
      <c r="F3029" s="185"/>
      <c r="G3029" s="186"/>
      <c r="H3029" s="186"/>
      <c r="I3029" s="187"/>
      <c r="J3029" s="188"/>
      <c r="K3029" s="216"/>
      <c r="L3029" s="186"/>
      <c r="M3029" s="186"/>
      <c r="N3029" s="187"/>
      <c r="O3029" s="191"/>
      <c r="P3029" s="533" t="s">
        <v>3184</v>
      </c>
      <c r="Q3029" s="218"/>
      <c r="R3029" s="219">
        <f t="shared" si="1179"/>
        <v>0</v>
      </c>
      <c r="S3029" s="219">
        <f t="shared" si="1180"/>
        <v>7</v>
      </c>
      <c r="T3029" s="195"/>
      <c r="U3029" s="196">
        <v>4</v>
      </c>
      <c r="V3029" s="89">
        <f t="shared" si="1175"/>
        <v>0</v>
      </c>
      <c r="W3029" s="220" t="s">
        <v>3190</v>
      </c>
      <c r="X3029" s="221" t="s">
        <v>3191</v>
      </c>
      <c r="Y3029" s="222" t="s">
        <v>43</v>
      </c>
      <c r="Z3029" s="199"/>
      <c r="AA3029" s="218"/>
      <c r="AB3029" s="223">
        <v>0</v>
      </c>
      <c r="AC3029" s="224" t="s">
        <v>48</v>
      </c>
      <c r="AD3029" s="225">
        <f t="shared" si="1181"/>
        <v>306</v>
      </c>
      <c r="AE3029" s="226">
        <f>CEILING(AD3029+AD3029*'[1]Nastavení cen'!$J$17,1)</f>
        <v>447</v>
      </c>
      <c r="AF3029" s="226">
        <f t="shared" si="1182"/>
        <v>0</v>
      </c>
      <c r="AG3029" s="241"/>
      <c r="AH3029" s="242"/>
      <c r="AI3029" s="242"/>
      <c r="AJ3029" s="228">
        <f t="shared" si="1183"/>
        <v>447</v>
      </c>
      <c r="AK3029" s="218"/>
      <c r="AL3029" s="229">
        <f t="shared" si="1184"/>
        <v>0</v>
      </c>
      <c r="AM3029" s="204"/>
      <c r="AN3029" s="230" t="s">
        <v>41</v>
      </c>
      <c r="AO3029" s="231" t="s">
        <v>41</v>
      </c>
      <c r="AP3029" s="245" t="s">
        <v>41</v>
      </c>
      <c r="AQ3029" s="233" t="s">
        <v>41</v>
      </c>
      <c r="AR3029" s="234" t="s">
        <v>41</v>
      </c>
      <c r="AS3029" s="235"/>
      <c r="AT3029" s="236"/>
      <c r="AU3029" s="237"/>
      <c r="AV3029" s="238">
        <v>47</v>
      </c>
      <c r="AW3029" s="239">
        <f>'[1]Nastavení cen'!$H$17</f>
        <v>390</v>
      </c>
      <c r="AX3029" s="240"/>
    </row>
    <row r="3030" spans="1:50" ht="17.25" hidden="1" customHeight="1" x14ac:dyDescent="0.3">
      <c r="A3030" s="213"/>
      <c r="B3030" s="214"/>
      <c r="C3030" s="215"/>
      <c r="D3030" s="186"/>
      <c r="E3030" s="184"/>
      <c r="F3030" s="185"/>
      <c r="G3030" s="186"/>
      <c r="H3030" s="186"/>
      <c r="I3030" s="187"/>
      <c r="J3030" s="188"/>
      <c r="K3030" s="216"/>
      <c r="L3030" s="186"/>
      <c r="M3030" s="186"/>
      <c r="N3030" s="187"/>
      <c r="O3030" s="191"/>
      <c r="P3030" s="533" t="s">
        <v>3184</v>
      </c>
      <c r="Q3030" s="218"/>
      <c r="R3030" s="219">
        <f t="shared" si="1179"/>
        <v>0</v>
      </c>
      <c r="S3030" s="219">
        <f t="shared" si="1180"/>
        <v>7</v>
      </c>
      <c r="T3030" s="195"/>
      <c r="U3030" s="196">
        <v>4</v>
      </c>
      <c r="V3030" s="89">
        <f t="shared" si="1175"/>
        <v>0</v>
      </c>
      <c r="W3030" s="220" t="s">
        <v>3190</v>
      </c>
      <c r="X3030" s="221" t="s">
        <v>3192</v>
      </c>
      <c r="Y3030" s="222" t="s">
        <v>43</v>
      </c>
      <c r="Z3030" s="199"/>
      <c r="AA3030" s="218"/>
      <c r="AB3030" s="223">
        <v>0</v>
      </c>
      <c r="AC3030" s="224" t="s">
        <v>48</v>
      </c>
      <c r="AD3030" s="225">
        <f t="shared" si="1181"/>
        <v>332</v>
      </c>
      <c r="AE3030" s="226">
        <f>CEILING(AD3030+AD3030*'[1]Nastavení cen'!$J$17,1)</f>
        <v>485</v>
      </c>
      <c r="AF3030" s="226">
        <f t="shared" si="1182"/>
        <v>0</v>
      </c>
      <c r="AG3030" s="241"/>
      <c r="AH3030" s="242"/>
      <c r="AI3030" s="242"/>
      <c r="AJ3030" s="228">
        <f t="shared" si="1183"/>
        <v>485</v>
      </c>
      <c r="AK3030" s="218"/>
      <c r="AL3030" s="229">
        <f t="shared" si="1184"/>
        <v>0</v>
      </c>
      <c r="AM3030" s="204"/>
      <c r="AN3030" s="230" t="s">
        <v>41</v>
      </c>
      <c r="AO3030" s="231" t="s">
        <v>41</v>
      </c>
      <c r="AP3030" s="245" t="s">
        <v>41</v>
      </c>
      <c r="AQ3030" s="233" t="s">
        <v>41</v>
      </c>
      <c r="AR3030" s="234" t="s">
        <v>41</v>
      </c>
      <c r="AS3030" s="235"/>
      <c r="AT3030" s="236"/>
      <c r="AU3030" s="237"/>
      <c r="AV3030" s="238">
        <v>51</v>
      </c>
      <c r="AW3030" s="239">
        <f>'[1]Nastavení cen'!$H$17</f>
        <v>390</v>
      </c>
      <c r="AX3030" s="240"/>
    </row>
    <row r="3031" spans="1:50" ht="17.25" hidden="1" customHeight="1" x14ac:dyDescent="0.3">
      <c r="A3031" s="213"/>
      <c r="B3031" s="214"/>
      <c r="C3031" s="215"/>
      <c r="D3031" s="186"/>
      <c r="E3031" s="184"/>
      <c r="F3031" s="185"/>
      <c r="G3031" s="186"/>
      <c r="H3031" s="186"/>
      <c r="I3031" s="187"/>
      <c r="J3031" s="188"/>
      <c r="K3031" s="216"/>
      <c r="L3031" s="186"/>
      <c r="M3031" s="186"/>
      <c r="N3031" s="187"/>
      <c r="O3031" s="191"/>
      <c r="P3031" s="533" t="s">
        <v>3184</v>
      </c>
      <c r="Q3031" s="218"/>
      <c r="R3031" s="219">
        <f t="shared" si="1179"/>
        <v>0</v>
      </c>
      <c r="S3031" s="219">
        <f t="shared" si="1180"/>
        <v>7</v>
      </c>
      <c r="T3031" s="195"/>
      <c r="U3031" s="196">
        <v>4</v>
      </c>
      <c r="V3031" s="89">
        <f t="shared" si="1175"/>
        <v>0</v>
      </c>
      <c r="W3031" s="220" t="s">
        <v>3190</v>
      </c>
      <c r="X3031" s="221" t="s">
        <v>3193</v>
      </c>
      <c r="Y3031" s="222" t="s">
        <v>43</v>
      </c>
      <c r="Z3031" s="199"/>
      <c r="AA3031" s="218"/>
      <c r="AB3031" s="223">
        <v>0</v>
      </c>
      <c r="AC3031" s="224" t="s">
        <v>48</v>
      </c>
      <c r="AD3031" s="225">
        <f t="shared" si="1181"/>
        <v>351</v>
      </c>
      <c r="AE3031" s="226">
        <f>CEILING(AD3031+AD3031*'[1]Nastavení cen'!$J$17,1)</f>
        <v>513</v>
      </c>
      <c r="AF3031" s="226">
        <f t="shared" si="1182"/>
        <v>0</v>
      </c>
      <c r="AG3031" s="241"/>
      <c r="AH3031" s="242"/>
      <c r="AI3031" s="242"/>
      <c r="AJ3031" s="228">
        <f t="shared" si="1183"/>
        <v>513</v>
      </c>
      <c r="AK3031" s="218"/>
      <c r="AL3031" s="229">
        <f t="shared" si="1184"/>
        <v>0</v>
      </c>
      <c r="AM3031" s="204"/>
      <c r="AN3031" s="230" t="s">
        <v>41</v>
      </c>
      <c r="AO3031" s="231" t="s">
        <v>41</v>
      </c>
      <c r="AP3031" s="245" t="s">
        <v>41</v>
      </c>
      <c r="AQ3031" s="233" t="s">
        <v>41</v>
      </c>
      <c r="AR3031" s="234" t="s">
        <v>41</v>
      </c>
      <c r="AS3031" s="235"/>
      <c r="AT3031" s="236"/>
      <c r="AU3031" s="237"/>
      <c r="AV3031" s="238">
        <v>54</v>
      </c>
      <c r="AW3031" s="239">
        <f>'[1]Nastavení cen'!$H$17</f>
        <v>390</v>
      </c>
      <c r="AX3031" s="240"/>
    </row>
    <row r="3032" spans="1:50" ht="17.25" hidden="1" customHeight="1" x14ac:dyDescent="0.3">
      <c r="A3032" s="213"/>
      <c r="B3032" s="214"/>
      <c r="C3032" s="215"/>
      <c r="D3032" s="186"/>
      <c r="E3032" s="184"/>
      <c r="F3032" s="185"/>
      <c r="G3032" s="186"/>
      <c r="H3032" s="186"/>
      <c r="I3032" s="187"/>
      <c r="J3032" s="188"/>
      <c r="K3032" s="216"/>
      <c r="L3032" s="186"/>
      <c r="M3032" s="186"/>
      <c r="N3032" s="187"/>
      <c r="O3032" s="191"/>
      <c r="P3032" s="533" t="s">
        <v>3184</v>
      </c>
      <c r="Q3032" s="218"/>
      <c r="R3032" s="219">
        <f t="shared" si="1179"/>
        <v>0</v>
      </c>
      <c r="S3032" s="219">
        <f t="shared" si="1180"/>
        <v>7</v>
      </c>
      <c r="T3032" s="195"/>
      <c r="U3032" s="196">
        <v>4</v>
      </c>
      <c r="V3032" s="89">
        <f t="shared" si="1175"/>
        <v>0</v>
      </c>
      <c r="W3032" s="220" t="s">
        <v>3190</v>
      </c>
      <c r="X3032" s="221" t="s">
        <v>3194</v>
      </c>
      <c r="Y3032" s="222" t="s">
        <v>43</v>
      </c>
      <c r="Z3032" s="199"/>
      <c r="AA3032" s="218"/>
      <c r="AB3032" s="223">
        <v>0</v>
      </c>
      <c r="AC3032" s="224" t="s">
        <v>48</v>
      </c>
      <c r="AD3032" s="225">
        <f t="shared" si="1181"/>
        <v>377</v>
      </c>
      <c r="AE3032" s="226">
        <f>CEILING(AD3032+AD3032*'[1]Nastavení cen'!$J$17,1)</f>
        <v>551</v>
      </c>
      <c r="AF3032" s="226">
        <f t="shared" si="1182"/>
        <v>0</v>
      </c>
      <c r="AG3032" s="241"/>
      <c r="AH3032" s="242"/>
      <c r="AI3032" s="242"/>
      <c r="AJ3032" s="228">
        <f t="shared" si="1183"/>
        <v>551</v>
      </c>
      <c r="AK3032" s="218"/>
      <c r="AL3032" s="229">
        <f t="shared" si="1184"/>
        <v>0</v>
      </c>
      <c r="AM3032" s="204"/>
      <c r="AN3032" s="230" t="s">
        <v>41</v>
      </c>
      <c r="AO3032" s="231" t="s">
        <v>41</v>
      </c>
      <c r="AP3032" s="245" t="s">
        <v>41</v>
      </c>
      <c r="AQ3032" s="233" t="s">
        <v>41</v>
      </c>
      <c r="AR3032" s="234" t="s">
        <v>41</v>
      </c>
      <c r="AS3032" s="235"/>
      <c r="AT3032" s="236"/>
      <c r="AU3032" s="237"/>
      <c r="AV3032" s="238">
        <v>58</v>
      </c>
      <c r="AW3032" s="239">
        <f>'[1]Nastavení cen'!$H$17</f>
        <v>390</v>
      </c>
      <c r="AX3032" s="240"/>
    </row>
    <row r="3033" spans="1:50" ht="17.25" hidden="1" customHeight="1" x14ac:dyDescent="0.3">
      <c r="A3033" s="213"/>
      <c r="B3033" s="214"/>
      <c r="C3033" s="215"/>
      <c r="D3033" s="186"/>
      <c r="E3033" s="184"/>
      <c r="F3033" s="185"/>
      <c r="G3033" s="186"/>
      <c r="H3033" s="186"/>
      <c r="I3033" s="187"/>
      <c r="J3033" s="188"/>
      <c r="K3033" s="216"/>
      <c r="L3033" s="186"/>
      <c r="M3033" s="186"/>
      <c r="N3033" s="187"/>
      <c r="O3033" s="191"/>
      <c r="P3033" s="533" t="s">
        <v>3184</v>
      </c>
      <c r="Q3033" s="218"/>
      <c r="R3033" s="219">
        <f t="shared" si="1179"/>
        <v>0</v>
      </c>
      <c r="S3033" s="219">
        <f t="shared" si="1180"/>
        <v>7</v>
      </c>
      <c r="T3033" s="195"/>
      <c r="U3033" s="196">
        <v>4</v>
      </c>
      <c r="V3033" s="89">
        <f t="shared" si="1175"/>
        <v>0</v>
      </c>
      <c r="W3033" s="220" t="s">
        <v>3190</v>
      </c>
      <c r="X3033" s="221" t="s">
        <v>3195</v>
      </c>
      <c r="Y3033" s="222" t="s">
        <v>43</v>
      </c>
      <c r="Z3033" s="199"/>
      <c r="AA3033" s="218"/>
      <c r="AB3033" s="223">
        <v>0</v>
      </c>
      <c r="AC3033" s="224" t="s">
        <v>48</v>
      </c>
      <c r="AD3033" s="225">
        <f t="shared" si="1181"/>
        <v>351</v>
      </c>
      <c r="AE3033" s="226">
        <f>CEILING(AD3033+AD3033*'[1]Nastavení cen'!$J$17,1)</f>
        <v>513</v>
      </c>
      <c r="AF3033" s="226">
        <f t="shared" si="1182"/>
        <v>0</v>
      </c>
      <c r="AG3033" s="241"/>
      <c r="AH3033" s="242"/>
      <c r="AI3033" s="242"/>
      <c r="AJ3033" s="228">
        <f t="shared" si="1183"/>
        <v>513</v>
      </c>
      <c r="AK3033" s="218"/>
      <c r="AL3033" s="229">
        <f t="shared" si="1184"/>
        <v>0</v>
      </c>
      <c r="AM3033" s="204"/>
      <c r="AN3033" s="230" t="s">
        <v>41</v>
      </c>
      <c r="AO3033" s="231" t="s">
        <v>41</v>
      </c>
      <c r="AP3033" s="245" t="s">
        <v>41</v>
      </c>
      <c r="AQ3033" s="233" t="s">
        <v>41</v>
      </c>
      <c r="AR3033" s="234" t="s">
        <v>41</v>
      </c>
      <c r="AS3033" s="235"/>
      <c r="AT3033" s="236"/>
      <c r="AU3033" s="237"/>
      <c r="AV3033" s="238">
        <v>54</v>
      </c>
      <c r="AW3033" s="239">
        <f>'[1]Nastavení cen'!$H$17</f>
        <v>390</v>
      </c>
      <c r="AX3033" s="240"/>
    </row>
    <row r="3034" spans="1:50" ht="17.25" hidden="1" customHeight="1" x14ac:dyDescent="0.3">
      <c r="A3034" s="213"/>
      <c r="B3034" s="214"/>
      <c r="C3034" s="215"/>
      <c r="D3034" s="186"/>
      <c r="E3034" s="184"/>
      <c r="F3034" s="185"/>
      <c r="G3034" s="186"/>
      <c r="H3034" s="186"/>
      <c r="I3034" s="187"/>
      <c r="J3034" s="188"/>
      <c r="K3034" s="216"/>
      <c r="L3034" s="186"/>
      <c r="M3034" s="186"/>
      <c r="N3034" s="187"/>
      <c r="O3034" s="191"/>
      <c r="P3034" s="533" t="s">
        <v>3184</v>
      </c>
      <c r="Q3034" s="218"/>
      <c r="R3034" s="219">
        <f t="shared" si="1179"/>
        <v>0</v>
      </c>
      <c r="S3034" s="219">
        <f t="shared" si="1180"/>
        <v>7</v>
      </c>
      <c r="T3034" s="195"/>
      <c r="U3034" s="196">
        <v>4</v>
      </c>
      <c r="V3034" s="89">
        <f t="shared" si="1175"/>
        <v>0</v>
      </c>
      <c r="W3034" s="220" t="s">
        <v>3190</v>
      </c>
      <c r="X3034" s="221" t="s">
        <v>3196</v>
      </c>
      <c r="Y3034" s="222" t="s">
        <v>43</v>
      </c>
      <c r="Z3034" s="199"/>
      <c r="AA3034" s="218"/>
      <c r="AB3034" s="223">
        <v>0</v>
      </c>
      <c r="AC3034" s="224" t="s">
        <v>48</v>
      </c>
      <c r="AD3034" s="225">
        <f t="shared" si="1181"/>
        <v>377</v>
      </c>
      <c r="AE3034" s="226">
        <f>CEILING(AD3034+AD3034*'[1]Nastavení cen'!$J$17,1)</f>
        <v>551</v>
      </c>
      <c r="AF3034" s="226">
        <f t="shared" si="1182"/>
        <v>0</v>
      </c>
      <c r="AG3034" s="241"/>
      <c r="AH3034" s="242"/>
      <c r="AI3034" s="242"/>
      <c r="AJ3034" s="228">
        <f t="shared" si="1183"/>
        <v>551</v>
      </c>
      <c r="AK3034" s="218"/>
      <c r="AL3034" s="229">
        <f t="shared" si="1184"/>
        <v>0</v>
      </c>
      <c r="AM3034" s="204"/>
      <c r="AN3034" s="230" t="s">
        <v>41</v>
      </c>
      <c r="AO3034" s="231" t="s">
        <v>41</v>
      </c>
      <c r="AP3034" s="245" t="s">
        <v>41</v>
      </c>
      <c r="AQ3034" s="233" t="s">
        <v>41</v>
      </c>
      <c r="AR3034" s="234" t="s">
        <v>41</v>
      </c>
      <c r="AS3034" s="235"/>
      <c r="AT3034" s="236"/>
      <c r="AU3034" s="237"/>
      <c r="AV3034" s="238">
        <v>58</v>
      </c>
      <c r="AW3034" s="239">
        <f>'[1]Nastavení cen'!$H$17</f>
        <v>390</v>
      </c>
      <c r="AX3034" s="240"/>
    </row>
    <row r="3035" spans="1:50" ht="17.25" hidden="1" customHeight="1" x14ac:dyDescent="0.3">
      <c r="A3035" s="213"/>
      <c r="B3035" s="214"/>
      <c r="C3035" s="215"/>
      <c r="D3035" s="186"/>
      <c r="E3035" s="184"/>
      <c r="F3035" s="185"/>
      <c r="G3035" s="186"/>
      <c r="H3035" s="186"/>
      <c r="I3035" s="187"/>
      <c r="J3035" s="188"/>
      <c r="K3035" s="216"/>
      <c r="L3035" s="186"/>
      <c r="M3035" s="186"/>
      <c r="N3035" s="187"/>
      <c r="O3035" s="191"/>
      <c r="P3035" s="533" t="s">
        <v>3184</v>
      </c>
      <c r="Q3035" s="218"/>
      <c r="R3035" s="219">
        <f t="shared" si="1179"/>
        <v>0</v>
      </c>
      <c r="S3035" s="219">
        <f t="shared" si="1180"/>
        <v>7</v>
      </c>
      <c r="T3035" s="195"/>
      <c r="U3035" s="196">
        <v>4</v>
      </c>
      <c r="V3035" s="89">
        <f t="shared" si="1175"/>
        <v>0</v>
      </c>
      <c r="W3035" s="220" t="s">
        <v>3190</v>
      </c>
      <c r="X3035" s="221" t="s">
        <v>3197</v>
      </c>
      <c r="Y3035" s="222" t="s">
        <v>43</v>
      </c>
      <c r="Z3035" s="199"/>
      <c r="AA3035" s="218"/>
      <c r="AB3035" s="223">
        <v>0</v>
      </c>
      <c r="AC3035" s="224" t="s">
        <v>48</v>
      </c>
      <c r="AD3035" s="225">
        <f t="shared" si="1181"/>
        <v>390</v>
      </c>
      <c r="AE3035" s="226">
        <f>CEILING(AD3035+AD3035*'[1]Nastavení cen'!$J$17,1)</f>
        <v>570</v>
      </c>
      <c r="AF3035" s="226">
        <f t="shared" si="1182"/>
        <v>0</v>
      </c>
      <c r="AG3035" s="241"/>
      <c r="AH3035" s="242"/>
      <c r="AI3035" s="242"/>
      <c r="AJ3035" s="228">
        <f t="shared" si="1183"/>
        <v>570</v>
      </c>
      <c r="AK3035" s="218"/>
      <c r="AL3035" s="229">
        <f t="shared" si="1184"/>
        <v>0</v>
      </c>
      <c r="AM3035" s="204"/>
      <c r="AN3035" s="230" t="s">
        <v>41</v>
      </c>
      <c r="AO3035" s="231" t="s">
        <v>41</v>
      </c>
      <c r="AP3035" s="245" t="s">
        <v>41</v>
      </c>
      <c r="AQ3035" s="233" t="s">
        <v>41</v>
      </c>
      <c r="AR3035" s="234" t="s">
        <v>41</v>
      </c>
      <c r="AS3035" s="235"/>
      <c r="AT3035" s="236"/>
      <c r="AU3035" s="237"/>
      <c r="AV3035" s="238">
        <v>60</v>
      </c>
      <c r="AW3035" s="239">
        <f>'[1]Nastavení cen'!$H$17</f>
        <v>390</v>
      </c>
      <c r="AX3035" s="240"/>
    </row>
    <row r="3036" spans="1:50" ht="17.25" hidden="1" customHeight="1" x14ac:dyDescent="0.3">
      <c r="A3036" s="213"/>
      <c r="B3036" s="214"/>
      <c r="C3036" s="215"/>
      <c r="D3036" s="186"/>
      <c r="E3036" s="184"/>
      <c r="F3036" s="185"/>
      <c r="G3036" s="186"/>
      <c r="H3036" s="186"/>
      <c r="I3036" s="187"/>
      <c r="J3036" s="188"/>
      <c r="K3036" s="216"/>
      <c r="L3036" s="186"/>
      <c r="M3036" s="186"/>
      <c r="N3036" s="187"/>
      <c r="O3036" s="191"/>
      <c r="P3036" s="533" t="s">
        <v>3184</v>
      </c>
      <c r="Q3036" s="218"/>
      <c r="R3036" s="219">
        <f t="shared" si="1179"/>
        <v>0</v>
      </c>
      <c r="S3036" s="219">
        <f t="shared" si="1180"/>
        <v>7</v>
      </c>
      <c r="T3036" s="195"/>
      <c r="U3036" s="196">
        <v>4</v>
      </c>
      <c r="V3036" s="89">
        <f t="shared" si="1175"/>
        <v>0</v>
      </c>
      <c r="W3036" s="220" t="s">
        <v>3190</v>
      </c>
      <c r="X3036" s="221" t="s">
        <v>3198</v>
      </c>
      <c r="Y3036" s="222" t="s">
        <v>43</v>
      </c>
      <c r="Z3036" s="199"/>
      <c r="AA3036" s="218"/>
      <c r="AB3036" s="223">
        <v>0</v>
      </c>
      <c r="AC3036" s="224" t="s">
        <v>48</v>
      </c>
      <c r="AD3036" s="225">
        <f t="shared" si="1181"/>
        <v>416</v>
      </c>
      <c r="AE3036" s="226">
        <f>CEILING(AD3036+AD3036*'[1]Nastavení cen'!$J$17,1)</f>
        <v>608</v>
      </c>
      <c r="AF3036" s="226">
        <f t="shared" si="1182"/>
        <v>0</v>
      </c>
      <c r="AG3036" s="241"/>
      <c r="AH3036" s="242"/>
      <c r="AI3036" s="242"/>
      <c r="AJ3036" s="228">
        <f t="shared" si="1183"/>
        <v>608</v>
      </c>
      <c r="AK3036" s="218"/>
      <c r="AL3036" s="229">
        <f t="shared" si="1184"/>
        <v>0</v>
      </c>
      <c r="AM3036" s="204"/>
      <c r="AN3036" s="230" t="s">
        <v>41</v>
      </c>
      <c r="AO3036" s="231" t="s">
        <v>41</v>
      </c>
      <c r="AP3036" s="245" t="s">
        <v>41</v>
      </c>
      <c r="AQ3036" s="233" t="s">
        <v>41</v>
      </c>
      <c r="AR3036" s="234" t="s">
        <v>41</v>
      </c>
      <c r="AS3036" s="235"/>
      <c r="AT3036" s="236"/>
      <c r="AU3036" s="237"/>
      <c r="AV3036" s="238">
        <v>64</v>
      </c>
      <c r="AW3036" s="239">
        <f>'[1]Nastavení cen'!$H$17</f>
        <v>390</v>
      </c>
      <c r="AX3036" s="240"/>
    </row>
    <row r="3037" spans="1:50" ht="17.25" hidden="1" customHeight="1" x14ac:dyDescent="0.3">
      <c r="A3037" s="213"/>
      <c r="B3037" s="214"/>
      <c r="C3037" s="215"/>
      <c r="D3037" s="186"/>
      <c r="E3037" s="184"/>
      <c r="F3037" s="185"/>
      <c r="G3037" s="186"/>
      <c r="H3037" s="186"/>
      <c r="I3037" s="187"/>
      <c r="J3037" s="188"/>
      <c r="K3037" s="216"/>
      <c r="L3037" s="186"/>
      <c r="M3037" s="186"/>
      <c r="N3037" s="187"/>
      <c r="O3037" s="191"/>
      <c r="P3037" s="533" t="s">
        <v>3184</v>
      </c>
      <c r="Q3037" s="218"/>
      <c r="R3037" s="219">
        <f t="shared" si="1179"/>
        <v>0</v>
      </c>
      <c r="S3037" s="219">
        <f t="shared" si="1180"/>
        <v>7</v>
      </c>
      <c r="T3037" s="195"/>
      <c r="U3037" s="196">
        <v>4</v>
      </c>
      <c r="V3037" s="89">
        <f t="shared" si="1175"/>
        <v>0</v>
      </c>
      <c r="W3037" s="220" t="s">
        <v>3190</v>
      </c>
      <c r="X3037" s="221" t="s">
        <v>3199</v>
      </c>
      <c r="Y3037" s="222" t="s">
        <v>43</v>
      </c>
      <c r="Z3037" s="199"/>
      <c r="AA3037" s="218"/>
      <c r="AB3037" s="223">
        <v>0</v>
      </c>
      <c r="AC3037" s="224" t="s">
        <v>48</v>
      </c>
      <c r="AD3037" s="225">
        <f t="shared" si="1181"/>
        <v>449</v>
      </c>
      <c r="AE3037" s="226">
        <f>CEILING(AD3037+AD3037*'[1]Nastavení cen'!$J$17,1)</f>
        <v>656</v>
      </c>
      <c r="AF3037" s="226">
        <f t="shared" si="1182"/>
        <v>0</v>
      </c>
      <c r="AG3037" s="241"/>
      <c r="AH3037" s="242"/>
      <c r="AI3037" s="242"/>
      <c r="AJ3037" s="228">
        <f t="shared" si="1183"/>
        <v>656</v>
      </c>
      <c r="AK3037" s="218"/>
      <c r="AL3037" s="229">
        <f t="shared" si="1184"/>
        <v>0</v>
      </c>
      <c r="AM3037" s="204"/>
      <c r="AN3037" s="230" t="s">
        <v>41</v>
      </c>
      <c r="AO3037" s="231" t="s">
        <v>41</v>
      </c>
      <c r="AP3037" s="245" t="s">
        <v>41</v>
      </c>
      <c r="AQ3037" s="233" t="s">
        <v>41</v>
      </c>
      <c r="AR3037" s="234" t="s">
        <v>41</v>
      </c>
      <c r="AS3037" s="235"/>
      <c r="AT3037" s="236"/>
      <c r="AU3037" s="237"/>
      <c r="AV3037" s="238">
        <v>69</v>
      </c>
      <c r="AW3037" s="239">
        <f>'[1]Nastavení cen'!$H$17</f>
        <v>390</v>
      </c>
      <c r="AX3037" s="240"/>
    </row>
    <row r="3038" spans="1:50" ht="17.25" hidden="1" customHeight="1" x14ac:dyDescent="0.3">
      <c r="A3038" s="213"/>
      <c r="B3038" s="214"/>
      <c r="C3038" s="215"/>
      <c r="D3038" s="186"/>
      <c r="E3038" s="184"/>
      <c r="F3038" s="185"/>
      <c r="G3038" s="186"/>
      <c r="H3038" s="186"/>
      <c r="I3038" s="187"/>
      <c r="J3038" s="188"/>
      <c r="K3038" s="216"/>
      <c r="L3038" s="186"/>
      <c r="M3038" s="186"/>
      <c r="N3038" s="187"/>
      <c r="O3038" s="191"/>
      <c r="P3038" s="533" t="s">
        <v>3184</v>
      </c>
      <c r="Q3038" s="218"/>
      <c r="R3038" s="219">
        <f t="shared" si="1179"/>
        <v>0</v>
      </c>
      <c r="S3038" s="219">
        <f t="shared" si="1180"/>
        <v>7</v>
      </c>
      <c r="T3038" s="195"/>
      <c r="U3038" s="196">
        <v>4</v>
      </c>
      <c r="V3038" s="89">
        <f t="shared" si="1175"/>
        <v>0</v>
      </c>
      <c r="W3038" s="220" t="s">
        <v>3190</v>
      </c>
      <c r="X3038" s="221" t="s">
        <v>3200</v>
      </c>
      <c r="Y3038" s="222" t="s">
        <v>43</v>
      </c>
      <c r="Z3038" s="199"/>
      <c r="AA3038" s="218"/>
      <c r="AB3038" s="223">
        <v>0</v>
      </c>
      <c r="AC3038" s="224" t="s">
        <v>48</v>
      </c>
      <c r="AD3038" s="225">
        <f t="shared" si="1181"/>
        <v>208</v>
      </c>
      <c r="AE3038" s="226">
        <f>CEILING(AD3038+AD3038*'[1]Nastavení cen'!$J$17,1)</f>
        <v>304</v>
      </c>
      <c r="AF3038" s="226">
        <f t="shared" si="1182"/>
        <v>0</v>
      </c>
      <c r="AG3038" s="241"/>
      <c r="AH3038" s="242"/>
      <c r="AI3038" s="242"/>
      <c r="AJ3038" s="228">
        <f t="shared" si="1183"/>
        <v>304</v>
      </c>
      <c r="AK3038" s="218"/>
      <c r="AL3038" s="229">
        <f t="shared" si="1184"/>
        <v>0</v>
      </c>
      <c r="AM3038" s="204"/>
      <c r="AN3038" s="230" t="s">
        <v>41</v>
      </c>
      <c r="AO3038" s="231" t="s">
        <v>41</v>
      </c>
      <c r="AP3038" s="245" t="s">
        <v>41</v>
      </c>
      <c r="AQ3038" s="233" t="s">
        <v>41</v>
      </c>
      <c r="AR3038" s="234" t="s">
        <v>41</v>
      </c>
      <c r="AS3038" s="235"/>
      <c r="AT3038" s="236"/>
      <c r="AU3038" s="237"/>
      <c r="AV3038" s="238">
        <v>32</v>
      </c>
      <c r="AW3038" s="239">
        <f>'[1]Nastavení cen'!$H$17</f>
        <v>390</v>
      </c>
      <c r="AX3038" s="240"/>
    </row>
    <row r="3039" spans="1:50" ht="17.25" hidden="1" customHeight="1" x14ac:dyDescent="0.3">
      <c r="A3039" s="213"/>
      <c r="B3039" s="214"/>
      <c r="C3039" s="215"/>
      <c r="D3039" s="186"/>
      <c r="E3039" s="184"/>
      <c r="F3039" s="185"/>
      <c r="G3039" s="186"/>
      <c r="H3039" s="186"/>
      <c r="I3039" s="187"/>
      <c r="J3039" s="188"/>
      <c r="K3039" s="216"/>
      <c r="L3039" s="186"/>
      <c r="M3039" s="186"/>
      <c r="N3039" s="187"/>
      <c r="O3039" s="191"/>
      <c r="P3039" s="533" t="s">
        <v>3184</v>
      </c>
      <c r="Q3039" s="218"/>
      <c r="R3039" s="219">
        <f t="shared" si="1179"/>
        <v>0</v>
      </c>
      <c r="S3039" s="219">
        <f t="shared" si="1180"/>
        <v>7</v>
      </c>
      <c r="T3039" s="195"/>
      <c r="U3039" s="196">
        <v>1</v>
      </c>
      <c r="V3039" s="89">
        <f t="shared" si="1175"/>
        <v>0</v>
      </c>
      <c r="W3039" s="220" t="s">
        <v>3190</v>
      </c>
      <c r="X3039" s="221" t="s">
        <v>71</v>
      </c>
      <c r="Y3039" s="222" t="s">
        <v>3201</v>
      </c>
      <c r="Z3039" s="199"/>
      <c r="AA3039" s="218"/>
      <c r="AB3039" s="223">
        <v>0</v>
      </c>
      <c r="AC3039" s="224" t="s">
        <v>48</v>
      </c>
      <c r="AD3039" s="225"/>
      <c r="AE3039" s="226"/>
      <c r="AF3039" s="226"/>
      <c r="AG3039" s="227">
        <f>CEILING(AX3039+(AX3039*'[1]Nastavení cen'!$G$17),1)</f>
        <v>200</v>
      </c>
      <c r="AH3039" s="227">
        <f>CEILING(AG3039*'[1]Nastavení cen'!$K$17,1)+AG3039</f>
        <v>260</v>
      </c>
      <c r="AI3039" s="227">
        <f t="shared" ref="AI3039:AI3040" si="1188">(AB3039*AH3039)</f>
        <v>0</v>
      </c>
      <c r="AJ3039" s="228">
        <f t="shared" si="1183"/>
        <v>260</v>
      </c>
      <c r="AK3039" s="218"/>
      <c r="AL3039" s="229">
        <f t="shared" si="1184"/>
        <v>0</v>
      </c>
      <c r="AM3039" s="204"/>
      <c r="AN3039" s="230">
        <v>0.5</v>
      </c>
      <c r="AO3039" s="231">
        <f t="shared" ref="AO3039:AO3040" si="1189">AB3039*AN3039</f>
        <v>0</v>
      </c>
      <c r="AP3039" s="232">
        <v>0.05</v>
      </c>
      <c r="AQ3039" s="233" t="s">
        <v>41</v>
      </c>
      <c r="AR3039" s="234">
        <f t="shared" ref="AR3039:AR3040" si="1190">AO3039*AP3039</f>
        <v>0</v>
      </c>
      <c r="AS3039" s="235"/>
      <c r="AT3039" s="236"/>
      <c r="AU3039" s="237"/>
      <c r="AV3039" s="238"/>
      <c r="AW3039" s="239"/>
      <c r="AX3039" s="240">
        <v>200</v>
      </c>
    </row>
    <row r="3040" spans="1:50" ht="17.25" hidden="1" customHeight="1" x14ac:dyDescent="0.3">
      <c r="A3040" s="213"/>
      <c r="B3040" s="214"/>
      <c r="C3040" s="215"/>
      <c r="D3040" s="186"/>
      <c r="E3040" s="184"/>
      <c r="F3040" s="185"/>
      <c r="G3040" s="186"/>
      <c r="H3040" s="186"/>
      <c r="I3040" s="187"/>
      <c r="J3040" s="188"/>
      <c r="K3040" s="216"/>
      <c r="L3040" s="186"/>
      <c r="M3040" s="186"/>
      <c r="N3040" s="187"/>
      <c r="O3040" s="191"/>
      <c r="P3040" s="533" t="s">
        <v>3184</v>
      </c>
      <c r="Q3040" s="218"/>
      <c r="R3040" s="219">
        <f t="shared" si="1179"/>
        <v>0</v>
      </c>
      <c r="S3040" s="219">
        <f t="shared" si="1180"/>
        <v>7</v>
      </c>
      <c r="T3040" s="195"/>
      <c r="U3040" s="196">
        <v>5</v>
      </c>
      <c r="V3040" s="89">
        <f t="shared" si="1175"/>
        <v>0</v>
      </c>
      <c r="W3040" s="220" t="s">
        <v>3190</v>
      </c>
      <c r="X3040" s="221" t="s">
        <v>71</v>
      </c>
      <c r="Y3040" s="222" t="s">
        <v>3202</v>
      </c>
      <c r="Z3040" s="199"/>
      <c r="AA3040" s="218"/>
      <c r="AB3040" s="223">
        <v>0</v>
      </c>
      <c r="AC3040" s="224" t="s">
        <v>48</v>
      </c>
      <c r="AD3040" s="225"/>
      <c r="AE3040" s="226"/>
      <c r="AF3040" s="226"/>
      <c r="AG3040" s="227">
        <f>CEILING(AX3040+(AX3040*'[1]Nastavení cen'!$G$17),1)</f>
        <v>400</v>
      </c>
      <c r="AH3040" s="227">
        <f>CEILING(AG3040*'[1]Nastavení cen'!$K$17,1)+AG3040</f>
        <v>520</v>
      </c>
      <c r="AI3040" s="227">
        <f t="shared" si="1188"/>
        <v>0</v>
      </c>
      <c r="AJ3040" s="228">
        <f t="shared" si="1183"/>
        <v>520</v>
      </c>
      <c r="AK3040" s="218"/>
      <c r="AL3040" s="229">
        <f t="shared" si="1184"/>
        <v>0</v>
      </c>
      <c r="AM3040" s="204"/>
      <c r="AN3040" s="230">
        <v>0.5</v>
      </c>
      <c r="AO3040" s="231">
        <f t="shared" si="1189"/>
        <v>0</v>
      </c>
      <c r="AP3040" s="232">
        <v>0.05</v>
      </c>
      <c r="AQ3040" s="233" t="s">
        <v>41</v>
      </c>
      <c r="AR3040" s="234">
        <f t="shared" si="1190"/>
        <v>0</v>
      </c>
      <c r="AS3040" s="235"/>
      <c r="AT3040" s="236"/>
      <c r="AU3040" s="237"/>
      <c r="AV3040" s="238"/>
      <c r="AW3040" s="239"/>
      <c r="AX3040" s="240">
        <v>400</v>
      </c>
    </row>
    <row r="3041" spans="1:50" ht="17.25" hidden="1" customHeight="1" x14ac:dyDescent="0.3">
      <c r="A3041" s="213"/>
      <c r="B3041" s="214"/>
      <c r="C3041" s="215"/>
      <c r="D3041" s="186"/>
      <c r="E3041" s="184"/>
      <c r="F3041" s="185"/>
      <c r="G3041" s="186"/>
      <c r="H3041" s="186"/>
      <c r="I3041" s="187"/>
      <c r="J3041" s="188"/>
      <c r="K3041" s="216"/>
      <c r="L3041" s="186"/>
      <c r="M3041" s="186"/>
      <c r="N3041" s="187"/>
      <c r="O3041" s="191"/>
      <c r="P3041" s="533" t="s">
        <v>3184</v>
      </c>
      <c r="Q3041" s="218"/>
      <c r="R3041" s="219">
        <f t="shared" si="1179"/>
        <v>0</v>
      </c>
      <c r="S3041" s="219">
        <f t="shared" si="1180"/>
        <v>7</v>
      </c>
      <c r="T3041" s="195"/>
      <c r="U3041" s="196">
        <v>4</v>
      </c>
      <c r="V3041" s="89">
        <f t="shared" si="1175"/>
        <v>0</v>
      </c>
      <c r="W3041" s="220" t="s">
        <v>64</v>
      </c>
      <c r="X3041" s="221" t="s">
        <v>3203</v>
      </c>
      <c r="Y3041" s="222" t="s">
        <v>43</v>
      </c>
      <c r="Z3041" s="199"/>
      <c r="AA3041" s="218"/>
      <c r="AB3041" s="223">
        <v>0</v>
      </c>
      <c r="AC3041" s="224" t="s">
        <v>66</v>
      </c>
      <c r="AD3041" s="225">
        <f t="shared" ref="AD3041:AD3044" si="1191">ROUND(AV3041*(AW3041/60),0)</f>
        <v>390</v>
      </c>
      <c r="AE3041" s="226">
        <f>CEILING(AD3041+AD3041*'[1]Nastavení cen'!$J$17,1)</f>
        <v>570</v>
      </c>
      <c r="AF3041" s="226">
        <f t="shared" ref="AF3041:AF3044" si="1192">(AB3041*AE3041)</f>
        <v>0</v>
      </c>
      <c r="AG3041" s="241"/>
      <c r="AH3041" s="242"/>
      <c r="AI3041" s="242"/>
      <c r="AJ3041" s="228">
        <f t="shared" si="1183"/>
        <v>570</v>
      </c>
      <c r="AK3041" s="218"/>
      <c r="AL3041" s="229">
        <f t="shared" si="1184"/>
        <v>0</v>
      </c>
      <c r="AM3041" s="204"/>
      <c r="AN3041" s="230" t="s">
        <v>41</v>
      </c>
      <c r="AO3041" s="231" t="s">
        <v>41</v>
      </c>
      <c r="AP3041" s="245" t="s">
        <v>41</v>
      </c>
      <c r="AQ3041" s="233" t="s">
        <v>41</v>
      </c>
      <c r="AR3041" s="234" t="s">
        <v>41</v>
      </c>
      <c r="AS3041" s="235"/>
      <c r="AT3041" s="236"/>
      <c r="AU3041" s="237"/>
      <c r="AV3041" s="238">
        <v>60</v>
      </c>
      <c r="AW3041" s="239">
        <f>'[1]Nastavení cen'!$H$17</f>
        <v>390</v>
      </c>
      <c r="AX3041" s="240"/>
    </row>
    <row r="3042" spans="1:50" ht="17.25" hidden="1" customHeight="1" x14ac:dyDescent="0.3">
      <c r="A3042" s="213"/>
      <c r="B3042" s="214"/>
      <c r="C3042" s="215"/>
      <c r="D3042" s="186"/>
      <c r="E3042" s="184"/>
      <c r="F3042" s="185"/>
      <c r="G3042" s="186"/>
      <c r="H3042" s="186"/>
      <c r="I3042" s="187"/>
      <c r="J3042" s="188"/>
      <c r="K3042" s="216"/>
      <c r="L3042" s="186"/>
      <c r="M3042" s="186"/>
      <c r="N3042" s="187"/>
      <c r="O3042" s="191"/>
      <c r="P3042" s="533" t="s">
        <v>3184</v>
      </c>
      <c r="Q3042" s="218"/>
      <c r="R3042" s="219">
        <f t="shared" si="1179"/>
        <v>0</v>
      </c>
      <c r="S3042" s="219">
        <f t="shared" si="1180"/>
        <v>7</v>
      </c>
      <c r="T3042" s="195"/>
      <c r="U3042" s="196">
        <v>4</v>
      </c>
      <c r="V3042" s="89">
        <f t="shared" si="1175"/>
        <v>0</v>
      </c>
      <c r="W3042" s="220" t="s">
        <v>64</v>
      </c>
      <c r="X3042" s="221" t="s">
        <v>3204</v>
      </c>
      <c r="Y3042" s="222" t="s">
        <v>43</v>
      </c>
      <c r="Z3042" s="199"/>
      <c r="AA3042" s="218"/>
      <c r="AB3042" s="223">
        <v>0</v>
      </c>
      <c r="AC3042" s="224" t="s">
        <v>66</v>
      </c>
      <c r="AD3042" s="225">
        <f t="shared" si="1191"/>
        <v>390</v>
      </c>
      <c r="AE3042" s="226">
        <f>CEILING(AD3042+AD3042*'[1]Nastavení cen'!$J$17,1)</f>
        <v>570</v>
      </c>
      <c r="AF3042" s="226">
        <f t="shared" si="1192"/>
        <v>0</v>
      </c>
      <c r="AG3042" s="241"/>
      <c r="AH3042" s="242"/>
      <c r="AI3042" s="242"/>
      <c r="AJ3042" s="228">
        <f t="shared" si="1183"/>
        <v>570</v>
      </c>
      <c r="AK3042" s="218"/>
      <c r="AL3042" s="229">
        <f t="shared" si="1184"/>
        <v>0</v>
      </c>
      <c r="AM3042" s="204"/>
      <c r="AN3042" s="230" t="s">
        <v>41</v>
      </c>
      <c r="AO3042" s="231" t="s">
        <v>41</v>
      </c>
      <c r="AP3042" s="245" t="s">
        <v>41</v>
      </c>
      <c r="AQ3042" s="233" t="s">
        <v>41</v>
      </c>
      <c r="AR3042" s="234" t="s">
        <v>41</v>
      </c>
      <c r="AS3042" s="235"/>
      <c r="AT3042" s="236"/>
      <c r="AU3042" s="237"/>
      <c r="AV3042" s="238">
        <v>60</v>
      </c>
      <c r="AW3042" s="239">
        <f>'[1]Nastavení cen'!$H$17</f>
        <v>390</v>
      </c>
      <c r="AX3042" s="240"/>
    </row>
    <row r="3043" spans="1:50" ht="17.25" hidden="1" customHeight="1" x14ac:dyDescent="0.3">
      <c r="A3043" s="213"/>
      <c r="B3043" s="214"/>
      <c r="C3043" s="215"/>
      <c r="D3043" s="186"/>
      <c r="E3043" s="184"/>
      <c r="F3043" s="185"/>
      <c r="G3043" s="186"/>
      <c r="H3043" s="186"/>
      <c r="I3043" s="187"/>
      <c r="J3043" s="188"/>
      <c r="K3043" s="216"/>
      <c r="L3043" s="186"/>
      <c r="M3043" s="186"/>
      <c r="N3043" s="187"/>
      <c r="O3043" s="191"/>
      <c r="P3043" s="533" t="s">
        <v>3184</v>
      </c>
      <c r="Q3043" s="218"/>
      <c r="R3043" s="219">
        <f t="shared" si="1179"/>
        <v>0</v>
      </c>
      <c r="S3043" s="219">
        <f t="shared" si="1180"/>
        <v>7</v>
      </c>
      <c r="T3043" s="195"/>
      <c r="U3043" s="196">
        <v>4</v>
      </c>
      <c r="V3043" s="89">
        <f t="shared" si="1175"/>
        <v>0</v>
      </c>
      <c r="W3043" s="220" t="s">
        <v>64</v>
      </c>
      <c r="X3043" s="221" t="s">
        <v>3205</v>
      </c>
      <c r="Y3043" s="222" t="s">
        <v>43</v>
      </c>
      <c r="Z3043" s="199"/>
      <c r="AA3043" s="218"/>
      <c r="AB3043" s="223">
        <v>0</v>
      </c>
      <c r="AC3043" s="224" t="s">
        <v>66</v>
      </c>
      <c r="AD3043" s="225">
        <f t="shared" si="1191"/>
        <v>270</v>
      </c>
      <c r="AE3043" s="226">
        <f>CEILING(AD3043+AD3043*'[1]Nastavení cen'!$J$17,1)</f>
        <v>395</v>
      </c>
      <c r="AF3043" s="226">
        <f t="shared" si="1192"/>
        <v>0</v>
      </c>
      <c r="AG3043" s="241"/>
      <c r="AH3043" s="242"/>
      <c r="AI3043" s="242"/>
      <c r="AJ3043" s="228">
        <f t="shared" si="1183"/>
        <v>395</v>
      </c>
      <c r="AK3043" s="218"/>
      <c r="AL3043" s="229">
        <f t="shared" si="1184"/>
        <v>0</v>
      </c>
      <c r="AM3043" s="204"/>
      <c r="AN3043" s="230" t="s">
        <v>41</v>
      </c>
      <c r="AO3043" s="231" t="s">
        <v>41</v>
      </c>
      <c r="AP3043" s="245" t="s">
        <v>41</v>
      </c>
      <c r="AQ3043" s="233" t="s">
        <v>41</v>
      </c>
      <c r="AR3043" s="234" t="s">
        <v>41</v>
      </c>
      <c r="AS3043" s="235"/>
      <c r="AT3043" s="236"/>
      <c r="AU3043" s="237"/>
      <c r="AV3043" s="238">
        <v>60</v>
      </c>
      <c r="AW3043" s="239">
        <f>'[1]Nastavení cen'!$I$17</f>
        <v>270</v>
      </c>
      <c r="AX3043" s="240"/>
    </row>
    <row r="3044" spans="1:50" ht="17.25" hidden="1" customHeight="1" x14ac:dyDescent="0.3">
      <c r="A3044" s="213"/>
      <c r="B3044" s="214"/>
      <c r="C3044" s="215"/>
      <c r="D3044" s="186"/>
      <c r="E3044" s="184"/>
      <c r="F3044" s="185"/>
      <c r="G3044" s="186"/>
      <c r="H3044" s="186"/>
      <c r="I3044" s="187"/>
      <c r="J3044" s="188"/>
      <c r="K3044" s="216"/>
      <c r="L3044" s="186"/>
      <c r="M3044" s="186"/>
      <c r="N3044" s="187"/>
      <c r="O3044" s="191"/>
      <c r="P3044" s="533" t="s">
        <v>3184</v>
      </c>
      <c r="Q3044" s="218"/>
      <c r="R3044" s="219">
        <f t="shared" si="1179"/>
        <v>0</v>
      </c>
      <c r="S3044" s="219">
        <f t="shared" si="1180"/>
        <v>7</v>
      </c>
      <c r="T3044" s="195"/>
      <c r="U3044" s="196">
        <v>4</v>
      </c>
      <c r="V3044" s="89">
        <f t="shared" si="1175"/>
        <v>0</v>
      </c>
      <c r="W3044" s="220" t="s">
        <v>64</v>
      </c>
      <c r="X3044" s="221" t="s">
        <v>3206</v>
      </c>
      <c r="Y3044" s="222" t="s">
        <v>43</v>
      </c>
      <c r="Z3044" s="199"/>
      <c r="AA3044" s="218"/>
      <c r="AB3044" s="223">
        <v>0</v>
      </c>
      <c r="AC3044" s="224" t="s">
        <v>66</v>
      </c>
      <c r="AD3044" s="225">
        <f t="shared" si="1191"/>
        <v>270</v>
      </c>
      <c r="AE3044" s="226">
        <f>CEILING(AD3044+AD3044*'[1]Nastavení cen'!$J$17,1)</f>
        <v>395</v>
      </c>
      <c r="AF3044" s="226">
        <f t="shared" si="1192"/>
        <v>0</v>
      </c>
      <c r="AG3044" s="241"/>
      <c r="AH3044" s="242"/>
      <c r="AI3044" s="242"/>
      <c r="AJ3044" s="228">
        <f t="shared" si="1183"/>
        <v>395</v>
      </c>
      <c r="AK3044" s="218"/>
      <c r="AL3044" s="229">
        <f t="shared" si="1184"/>
        <v>0</v>
      </c>
      <c r="AM3044" s="204"/>
      <c r="AN3044" s="230" t="s">
        <v>41</v>
      </c>
      <c r="AO3044" s="231" t="s">
        <v>41</v>
      </c>
      <c r="AP3044" s="245" t="s">
        <v>41</v>
      </c>
      <c r="AQ3044" s="233" t="s">
        <v>41</v>
      </c>
      <c r="AR3044" s="234" t="s">
        <v>41</v>
      </c>
      <c r="AS3044" s="235"/>
      <c r="AT3044" s="236"/>
      <c r="AU3044" s="237"/>
      <c r="AV3044" s="238">
        <v>60</v>
      </c>
      <c r="AW3044" s="239">
        <f>'[1]Nastavení cen'!$I$17</f>
        <v>270</v>
      </c>
      <c r="AX3044" s="240"/>
    </row>
    <row r="3045" spans="1:50" ht="17.25" hidden="1" customHeight="1" x14ac:dyDescent="0.3">
      <c r="A3045" s="213"/>
      <c r="B3045" s="214"/>
      <c r="C3045" s="215"/>
      <c r="D3045" s="186"/>
      <c r="E3045" s="184"/>
      <c r="F3045" s="185"/>
      <c r="G3045" s="186"/>
      <c r="H3045" s="186"/>
      <c r="I3045" s="187"/>
      <c r="J3045" s="188"/>
      <c r="K3045" s="216"/>
      <c r="L3045" s="186"/>
      <c r="M3045" s="186"/>
      <c r="N3045" s="187"/>
      <c r="O3045" s="191"/>
      <c r="P3045" s="533" t="s">
        <v>3184</v>
      </c>
      <c r="Q3045" s="218"/>
      <c r="R3045" s="219">
        <f t="shared" si="1179"/>
        <v>0</v>
      </c>
      <c r="S3045" s="219">
        <f t="shared" si="1180"/>
        <v>7</v>
      </c>
      <c r="T3045" s="195"/>
      <c r="U3045" s="196">
        <v>5</v>
      </c>
      <c r="V3045" s="89">
        <f t="shared" si="1175"/>
        <v>0</v>
      </c>
      <c r="W3045" s="220" t="s">
        <v>70</v>
      </c>
      <c r="X3045" s="221" t="s">
        <v>71</v>
      </c>
      <c r="Y3045" s="222" t="s">
        <v>3207</v>
      </c>
      <c r="Z3045" s="199"/>
      <c r="AA3045" s="218"/>
      <c r="AB3045" s="223">
        <v>0</v>
      </c>
      <c r="AC3045" s="224" t="s">
        <v>46</v>
      </c>
      <c r="AD3045" s="225"/>
      <c r="AE3045" s="226"/>
      <c r="AF3045" s="226"/>
      <c r="AG3045" s="227">
        <f>CEILING(AX3045+(AX3045*'[1]Nastavení cen'!$G$17),1)</f>
        <v>500</v>
      </c>
      <c r="AH3045" s="227">
        <f>CEILING(AG3045*'[1]Nastavení cen'!$K$17,1)+AG3045</f>
        <v>650</v>
      </c>
      <c r="AI3045" s="227">
        <f t="shared" ref="AI3045:AI3049" si="1193">(AB3045*AH3045)</f>
        <v>0</v>
      </c>
      <c r="AJ3045" s="228">
        <f t="shared" si="1183"/>
        <v>650</v>
      </c>
      <c r="AK3045" s="218"/>
      <c r="AL3045" s="229">
        <f t="shared" si="1184"/>
        <v>0</v>
      </c>
      <c r="AM3045" s="204"/>
      <c r="AN3045" s="230">
        <v>5</v>
      </c>
      <c r="AO3045" s="231">
        <f t="shared" ref="AO3045:AO3049" si="1194">AB3045*AN3045</f>
        <v>0</v>
      </c>
      <c r="AP3045" s="232">
        <v>0.05</v>
      </c>
      <c r="AQ3045" s="233" t="s">
        <v>41</v>
      </c>
      <c r="AR3045" s="234">
        <f t="shared" ref="AR3045:AR3049" si="1195">AO3045*AP3045</f>
        <v>0</v>
      </c>
      <c r="AS3045" s="235"/>
      <c r="AT3045" s="236"/>
      <c r="AU3045" s="237"/>
      <c r="AV3045" s="238"/>
      <c r="AW3045" s="239"/>
      <c r="AX3045" s="240">
        <v>500</v>
      </c>
    </row>
    <row r="3046" spans="1:50" ht="17.25" hidden="1" customHeight="1" x14ac:dyDescent="0.3">
      <c r="A3046" s="213"/>
      <c r="B3046" s="214"/>
      <c r="C3046" s="215"/>
      <c r="D3046" s="186"/>
      <c r="E3046" s="184"/>
      <c r="F3046" s="185"/>
      <c r="G3046" s="186"/>
      <c r="H3046" s="186"/>
      <c r="I3046" s="187"/>
      <c r="J3046" s="188"/>
      <c r="K3046" s="216"/>
      <c r="L3046" s="186"/>
      <c r="M3046" s="186"/>
      <c r="N3046" s="187"/>
      <c r="O3046" s="191"/>
      <c r="P3046" s="533" t="s">
        <v>3184</v>
      </c>
      <c r="Q3046" s="218"/>
      <c r="R3046" s="219">
        <f t="shared" si="1179"/>
        <v>0</v>
      </c>
      <c r="S3046" s="219">
        <f t="shared" si="1180"/>
        <v>7</v>
      </c>
      <c r="T3046" s="195"/>
      <c r="U3046" s="196">
        <v>5</v>
      </c>
      <c r="V3046" s="89">
        <f t="shared" si="1175"/>
        <v>0</v>
      </c>
      <c r="W3046" s="220" t="s">
        <v>70</v>
      </c>
      <c r="X3046" s="221" t="s">
        <v>71</v>
      </c>
      <c r="Y3046" s="222" t="s">
        <v>3208</v>
      </c>
      <c r="Z3046" s="199"/>
      <c r="AA3046" s="218"/>
      <c r="AB3046" s="223">
        <v>0</v>
      </c>
      <c r="AC3046" s="224" t="s">
        <v>46</v>
      </c>
      <c r="AD3046" s="225"/>
      <c r="AE3046" s="226"/>
      <c r="AF3046" s="226"/>
      <c r="AG3046" s="227">
        <f>CEILING(AX3046+(AX3046*'[1]Nastavení cen'!$G$17),1)</f>
        <v>1000</v>
      </c>
      <c r="AH3046" s="227">
        <f>CEILING(AG3046*'[1]Nastavení cen'!$K$17,1)+AG3046</f>
        <v>1300</v>
      </c>
      <c r="AI3046" s="227">
        <f t="shared" si="1193"/>
        <v>0</v>
      </c>
      <c r="AJ3046" s="228">
        <f t="shared" si="1183"/>
        <v>1300</v>
      </c>
      <c r="AK3046" s="218"/>
      <c r="AL3046" s="229">
        <f t="shared" si="1184"/>
        <v>0</v>
      </c>
      <c r="AM3046" s="204"/>
      <c r="AN3046" s="230">
        <v>10</v>
      </c>
      <c r="AO3046" s="231">
        <f t="shared" si="1194"/>
        <v>0</v>
      </c>
      <c r="AP3046" s="232">
        <v>0.05</v>
      </c>
      <c r="AQ3046" s="233" t="s">
        <v>41</v>
      </c>
      <c r="AR3046" s="234">
        <f t="shared" si="1195"/>
        <v>0</v>
      </c>
      <c r="AS3046" s="235"/>
      <c r="AT3046" s="236"/>
      <c r="AU3046" s="237"/>
      <c r="AV3046" s="238"/>
      <c r="AW3046" s="239"/>
      <c r="AX3046" s="240">
        <v>1000</v>
      </c>
    </row>
    <row r="3047" spans="1:50" ht="17.25" hidden="1" customHeight="1" x14ac:dyDescent="0.3">
      <c r="A3047" s="213"/>
      <c r="B3047" s="214"/>
      <c r="C3047" s="215"/>
      <c r="D3047" s="186"/>
      <c r="E3047" s="184"/>
      <c r="F3047" s="185"/>
      <c r="G3047" s="186"/>
      <c r="H3047" s="186"/>
      <c r="I3047" s="187"/>
      <c r="J3047" s="188"/>
      <c r="K3047" s="216"/>
      <c r="L3047" s="186"/>
      <c r="M3047" s="186"/>
      <c r="N3047" s="187"/>
      <c r="O3047" s="191"/>
      <c r="P3047" s="533" t="s">
        <v>3184</v>
      </c>
      <c r="Q3047" s="218"/>
      <c r="R3047" s="219">
        <f t="shared" si="1179"/>
        <v>0</v>
      </c>
      <c r="S3047" s="219">
        <f t="shared" si="1180"/>
        <v>7</v>
      </c>
      <c r="T3047" s="195"/>
      <c r="U3047" s="196">
        <v>5</v>
      </c>
      <c r="V3047" s="89">
        <f t="shared" si="1175"/>
        <v>0</v>
      </c>
      <c r="W3047" s="220" t="s">
        <v>70</v>
      </c>
      <c r="X3047" s="221" t="s">
        <v>71</v>
      </c>
      <c r="Y3047" s="222" t="s">
        <v>3209</v>
      </c>
      <c r="Z3047" s="199"/>
      <c r="AA3047" s="218"/>
      <c r="AB3047" s="223">
        <v>0</v>
      </c>
      <c r="AC3047" s="224" t="s">
        <v>46</v>
      </c>
      <c r="AD3047" s="225"/>
      <c r="AE3047" s="226"/>
      <c r="AF3047" s="226"/>
      <c r="AG3047" s="227">
        <f>CEILING(AX3047+(AX3047*'[1]Nastavení cen'!$G$17),1)</f>
        <v>2000</v>
      </c>
      <c r="AH3047" s="227">
        <f>CEILING(AG3047*'[1]Nastavení cen'!$K$17,1)+AG3047</f>
        <v>2600</v>
      </c>
      <c r="AI3047" s="227">
        <f t="shared" si="1193"/>
        <v>0</v>
      </c>
      <c r="AJ3047" s="228">
        <f t="shared" si="1183"/>
        <v>2600</v>
      </c>
      <c r="AK3047" s="218"/>
      <c r="AL3047" s="229">
        <f t="shared" si="1184"/>
        <v>0</v>
      </c>
      <c r="AM3047" s="204"/>
      <c r="AN3047" s="230">
        <v>20</v>
      </c>
      <c r="AO3047" s="231">
        <f t="shared" si="1194"/>
        <v>0</v>
      </c>
      <c r="AP3047" s="232">
        <v>0.05</v>
      </c>
      <c r="AQ3047" s="233" t="s">
        <v>41</v>
      </c>
      <c r="AR3047" s="234">
        <f t="shared" si="1195"/>
        <v>0</v>
      </c>
      <c r="AS3047" s="235"/>
      <c r="AT3047" s="236"/>
      <c r="AU3047" s="237"/>
      <c r="AV3047" s="238"/>
      <c r="AW3047" s="239"/>
      <c r="AX3047" s="240">
        <v>2000</v>
      </c>
    </row>
    <row r="3048" spans="1:50" ht="17.25" hidden="1" customHeight="1" x14ac:dyDescent="0.3">
      <c r="A3048" s="213"/>
      <c r="B3048" s="214"/>
      <c r="C3048" s="215"/>
      <c r="D3048" s="186"/>
      <c r="E3048" s="184"/>
      <c r="F3048" s="185"/>
      <c r="G3048" s="186"/>
      <c r="H3048" s="186"/>
      <c r="I3048" s="187"/>
      <c r="J3048" s="188"/>
      <c r="K3048" s="216"/>
      <c r="L3048" s="186"/>
      <c r="M3048" s="186"/>
      <c r="N3048" s="187"/>
      <c r="O3048" s="191"/>
      <c r="P3048" s="533" t="s">
        <v>3184</v>
      </c>
      <c r="Q3048" s="218"/>
      <c r="R3048" s="219">
        <f t="shared" si="1179"/>
        <v>0</v>
      </c>
      <c r="S3048" s="219">
        <f t="shared" si="1180"/>
        <v>7</v>
      </c>
      <c r="T3048" s="195"/>
      <c r="U3048" s="196">
        <v>5</v>
      </c>
      <c r="V3048" s="89">
        <f t="shared" si="1175"/>
        <v>0</v>
      </c>
      <c r="W3048" s="220" t="s">
        <v>70</v>
      </c>
      <c r="X3048" s="221" t="s">
        <v>71</v>
      </c>
      <c r="Y3048" s="222" t="s">
        <v>3210</v>
      </c>
      <c r="Z3048" s="199"/>
      <c r="AA3048" s="218"/>
      <c r="AB3048" s="223">
        <v>0</v>
      </c>
      <c r="AC3048" s="224" t="s">
        <v>46</v>
      </c>
      <c r="AD3048" s="225"/>
      <c r="AE3048" s="226"/>
      <c r="AF3048" s="226"/>
      <c r="AG3048" s="227">
        <f>CEILING(AX3048+(AX3048*'[1]Nastavení cen'!$G$17),1)</f>
        <v>5000</v>
      </c>
      <c r="AH3048" s="227">
        <f>CEILING(AG3048*'[1]Nastavení cen'!$K$17,1)+AG3048</f>
        <v>6500</v>
      </c>
      <c r="AI3048" s="227">
        <f t="shared" si="1193"/>
        <v>0</v>
      </c>
      <c r="AJ3048" s="228">
        <f t="shared" si="1183"/>
        <v>6500</v>
      </c>
      <c r="AK3048" s="218"/>
      <c r="AL3048" s="229">
        <f t="shared" si="1184"/>
        <v>0</v>
      </c>
      <c r="AM3048" s="204"/>
      <c r="AN3048" s="230">
        <v>50</v>
      </c>
      <c r="AO3048" s="231">
        <f t="shared" si="1194"/>
        <v>0</v>
      </c>
      <c r="AP3048" s="232">
        <v>0.05</v>
      </c>
      <c r="AQ3048" s="233" t="s">
        <v>41</v>
      </c>
      <c r="AR3048" s="234">
        <f t="shared" si="1195"/>
        <v>0</v>
      </c>
      <c r="AS3048" s="235"/>
      <c r="AT3048" s="236"/>
      <c r="AU3048" s="237"/>
      <c r="AV3048" s="238"/>
      <c r="AW3048" s="239"/>
      <c r="AX3048" s="240">
        <v>5000</v>
      </c>
    </row>
    <row r="3049" spans="1:50" ht="17.25" hidden="1" customHeight="1" x14ac:dyDescent="0.3">
      <c r="A3049" s="213"/>
      <c r="B3049" s="214"/>
      <c r="C3049" s="215"/>
      <c r="D3049" s="186"/>
      <c r="E3049" s="184"/>
      <c r="F3049" s="185"/>
      <c r="G3049" s="186"/>
      <c r="H3049" s="186"/>
      <c r="I3049" s="187"/>
      <c r="J3049" s="188"/>
      <c r="K3049" s="216"/>
      <c r="L3049" s="186"/>
      <c r="M3049" s="186"/>
      <c r="N3049" s="187"/>
      <c r="O3049" s="191"/>
      <c r="P3049" s="533" t="s">
        <v>3184</v>
      </c>
      <c r="Q3049" s="218"/>
      <c r="R3049" s="219">
        <f t="shared" si="1179"/>
        <v>0</v>
      </c>
      <c r="S3049" s="219">
        <f t="shared" si="1180"/>
        <v>7</v>
      </c>
      <c r="T3049" s="195"/>
      <c r="U3049" s="196">
        <v>5</v>
      </c>
      <c r="V3049" s="89">
        <f t="shared" si="1175"/>
        <v>0</v>
      </c>
      <c r="W3049" s="220" t="s">
        <v>70</v>
      </c>
      <c r="X3049" s="221" t="s">
        <v>71</v>
      </c>
      <c r="Y3049" s="222" t="s">
        <v>3211</v>
      </c>
      <c r="Z3049" s="199"/>
      <c r="AA3049" s="218"/>
      <c r="AB3049" s="223">
        <v>0</v>
      </c>
      <c r="AC3049" s="224" t="s">
        <v>46</v>
      </c>
      <c r="AD3049" s="225"/>
      <c r="AE3049" s="226"/>
      <c r="AF3049" s="226"/>
      <c r="AG3049" s="227">
        <f>CEILING(AX3049+(AX3049*'[1]Nastavení cen'!$G$17),1)</f>
        <v>10000</v>
      </c>
      <c r="AH3049" s="227">
        <f>CEILING(AG3049*'[1]Nastavení cen'!$K$17,1)+AG3049</f>
        <v>13000</v>
      </c>
      <c r="AI3049" s="227">
        <f t="shared" si="1193"/>
        <v>0</v>
      </c>
      <c r="AJ3049" s="228">
        <f t="shared" si="1183"/>
        <v>13000</v>
      </c>
      <c r="AK3049" s="218"/>
      <c r="AL3049" s="229">
        <f t="shared" si="1184"/>
        <v>0</v>
      </c>
      <c r="AM3049" s="204"/>
      <c r="AN3049" s="230">
        <v>100</v>
      </c>
      <c r="AO3049" s="231">
        <f t="shared" si="1194"/>
        <v>0</v>
      </c>
      <c r="AP3049" s="232">
        <v>0.05</v>
      </c>
      <c r="AQ3049" s="233" t="s">
        <v>41</v>
      </c>
      <c r="AR3049" s="234">
        <f t="shared" si="1195"/>
        <v>0</v>
      </c>
      <c r="AS3049" s="235"/>
      <c r="AT3049" s="236"/>
      <c r="AU3049" s="237"/>
      <c r="AV3049" s="238"/>
      <c r="AW3049" s="239"/>
      <c r="AX3049" s="240">
        <v>10000</v>
      </c>
    </row>
    <row r="3050" spans="1:50" ht="17.25" hidden="1" customHeight="1" x14ac:dyDescent="0.3">
      <c r="A3050" s="373"/>
      <c r="B3050" s="340"/>
      <c r="C3050" s="247"/>
      <c r="D3050" s="248"/>
      <c r="E3050" s="249"/>
      <c r="F3050" s="250"/>
      <c r="G3050" s="248"/>
      <c r="H3050" s="248"/>
      <c r="I3050" s="251"/>
      <c r="J3050" s="252"/>
      <c r="K3050" s="253"/>
      <c r="L3050" s="248"/>
      <c r="M3050" s="248"/>
      <c r="N3050" s="251"/>
      <c r="O3050" s="191"/>
      <c r="P3050" s="536" t="s">
        <v>3184</v>
      </c>
      <c r="Q3050" s="255"/>
      <c r="R3050" s="256"/>
      <c r="S3050" s="256"/>
      <c r="T3050" s="341"/>
      <c r="U3050" s="196">
        <v>99</v>
      </c>
      <c r="V3050" s="89">
        <f t="shared" si="1175"/>
        <v>0</v>
      </c>
      <c r="W3050" s="342"/>
      <c r="X3050" s="343"/>
      <c r="Y3050" s="344"/>
      <c r="Z3050" s="345"/>
      <c r="AA3050" s="255"/>
      <c r="AB3050" s="339">
        <v>0</v>
      </c>
      <c r="AC3050" s="346"/>
      <c r="AD3050" s="347"/>
      <c r="AE3050" s="348"/>
      <c r="AF3050" s="348"/>
      <c r="AG3050" s="243"/>
      <c r="AH3050" s="244"/>
      <c r="AI3050" s="244"/>
      <c r="AJ3050" s="349"/>
      <c r="AK3050" s="255"/>
      <c r="AL3050" s="350"/>
      <c r="AM3050" s="204"/>
      <c r="AN3050" s="230" t="s">
        <v>41</v>
      </c>
      <c r="AO3050" s="231" t="s">
        <v>41</v>
      </c>
      <c r="AP3050" s="245" t="s">
        <v>41</v>
      </c>
      <c r="AQ3050" s="233" t="s">
        <v>41</v>
      </c>
      <c r="AR3050" s="234" t="s">
        <v>41</v>
      </c>
      <c r="AS3050" s="235"/>
      <c r="AT3050" s="236"/>
      <c r="AU3050" s="237"/>
      <c r="AV3050" s="238"/>
      <c r="AW3050" s="239"/>
      <c r="AX3050" s="240"/>
    </row>
    <row r="3051" spans="1:50" ht="17.25" hidden="1" customHeight="1" x14ac:dyDescent="0.3">
      <c r="A3051" s="262"/>
      <c r="B3051" s="263"/>
      <c r="C3051" s="264" t="s">
        <v>0</v>
      </c>
      <c r="D3051" s="24"/>
      <c r="E3051" s="25" t="s">
        <v>1</v>
      </c>
      <c r="F3051" s="26"/>
      <c r="G3051" s="26"/>
      <c r="H3051" s="26"/>
      <c r="I3051" s="27"/>
      <c r="J3051" s="265"/>
      <c r="K3051" s="29" t="s">
        <v>2</v>
      </c>
      <c r="L3051" s="26"/>
      <c r="M3051" s="26"/>
      <c r="N3051" s="27"/>
      <c r="O3051" s="266"/>
      <c r="P3051" s="267" t="s">
        <v>3184</v>
      </c>
      <c r="Q3051" s="268"/>
      <c r="R3051" s="269"/>
      <c r="S3051" s="270"/>
      <c r="T3051" s="271" t="s">
        <v>10</v>
      </c>
      <c r="U3051" s="270" t="s">
        <v>11</v>
      </c>
      <c r="V3051" s="89">
        <f t="shared" si="1175"/>
        <v>0</v>
      </c>
      <c r="W3051" s="272"/>
      <c r="X3051" s="273" t="s">
        <v>3212</v>
      </c>
      <c r="Y3051" s="26"/>
      <c r="Z3051" s="26"/>
      <c r="AA3051" s="274"/>
      <c r="AB3051" s="271" t="s">
        <v>10</v>
      </c>
      <c r="AC3051" s="275"/>
      <c r="AD3051" s="276"/>
      <c r="AE3051" s="276"/>
      <c r="AF3051" s="276">
        <f>SUM(AF3013:AF3050)</f>
        <v>0</v>
      </c>
      <c r="AG3051" s="276"/>
      <c r="AH3051" s="276"/>
      <c r="AI3051" s="276">
        <f>SUM(AI3013:AI3050)</f>
        <v>0</v>
      </c>
      <c r="AJ3051" s="277"/>
      <c r="AK3051" s="274"/>
      <c r="AL3051" s="278">
        <f>AF3051+AI3051</f>
        <v>0</v>
      </c>
      <c r="AM3051" s="279"/>
      <c r="AN3051" s="280"/>
      <c r="AO3051" s="281">
        <f>SUM(AO3013:AO3050)</f>
        <v>0</v>
      </c>
      <c r="AP3051" s="276"/>
      <c r="AQ3051" s="281">
        <f t="shared" ref="AQ3051:AR3051" si="1196">SUM(AQ3013:AQ3050)</f>
        <v>0</v>
      </c>
      <c r="AR3051" s="282">
        <f t="shared" si="1196"/>
        <v>0</v>
      </c>
      <c r="AS3051" s="283"/>
      <c r="AT3051" s="284">
        <f>SUM(AT3013:AT3050)</f>
        <v>0</v>
      </c>
      <c r="AU3051" s="285"/>
      <c r="AV3051" s="106"/>
      <c r="AW3051" s="107"/>
      <c r="AX3051" s="107"/>
    </row>
    <row r="3052" spans="1:50" ht="17.25" hidden="1" customHeight="1" x14ac:dyDescent="0.3">
      <c r="A3052" s="262"/>
      <c r="B3052" s="263"/>
      <c r="C3052" s="264" t="s">
        <v>0</v>
      </c>
      <c r="D3052" s="24"/>
      <c r="E3052" s="25" t="s">
        <v>1</v>
      </c>
      <c r="F3052" s="26"/>
      <c r="G3052" s="26"/>
      <c r="H3052" s="26"/>
      <c r="I3052" s="27"/>
      <c r="J3052" s="263"/>
      <c r="K3052" s="29" t="s">
        <v>2</v>
      </c>
      <c r="L3052" s="26"/>
      <c r="M3052" s="26"/>
      <c r="N3052" s="27"/>
      <c r="O3052" s="266"/>
      <c r="P3052" s="267" t="str">
        <f>P3051</f>
        <v>tap</v>
      </c>
      <c r="Q3052" s="268"/>
      <c r="R3052" s="269"/>
      <c r="S3052" s="270"/>
      <c r="T3052" s="271" t="s">
        <v>10</v>
      </c>
      <c r="U3052" s="270" t="s">
        <v>32</v>
      </c>
      <c r="V3052" s="89">
        <f t="shared" si="1175"/>
        <v>0</v>
      </c>
      <c r="W3052" s="272"/>
      <c r="X3052" s="273" t="str">
        <f>X3051</f>
        <v>Tapetářské práce celkem</v>
      </c>
      <c r="Y3052" s="26"/>
      <c r="Z3052" s="26"/>
      <c r="AA3052" s="274"/>
      <c r="AB3052" s="271" t="s">
        <v>10</v>
      </c>
      <c r="AC3052" s="275"/>
      <c r="AD3052" s="276"/>
      <c r="AE3052" s="276"/>
      <c r="AF3052" s="276">
        <f>AF3051</f>
        <v>0</v>
      </c>
      <c r="AG3052" s="276"/>
      <c r="AH3052" s="276"/>
      <c r="AI3052" s="276">
        <f>AI3051</f>
        <v>0</v>
      </c>
      <c r="AJ3052" s="277"/>
      <c r="AK3052" s="274"/>
      <c r="AL3052" s="278">
        <f>AL3051</f>
        <v>0</v>
      </c>
      <c r="AM3052" s="279"/>
      <c r="AN3052" s="280"/>
      <c r="AO3052" s="281">
        <f>AO3051</f>
        <v>0</v>
      </c>
      <c r="AP3052" s="276"/>
      <c r="AQ3052" s="281">
        <f t="shared" ref="AQ3052:AR3052" si="1197">AQ3051</f>
        <v>0</v>
      </c>
      <c r="AR3052" s="281">
        <f t="shared" si="1197"/>
        <v>0</v>
      </c>
      <c r="AS3052" s="283"/>
      <c r="AT3052" s="284">
        <f>AT3051</f>
        <v>0</v>
      </c>
      <c r="AU3052" s="285"/>
      <c r="AV3052" s="106"/>
      <c r="AW3052" s="107"/>
      <c r="AX3052" s="107"/>
    </row>
    <row r="3053" spans="1:50" ht="17.25" hidden="1" customHeight="1" x14ac:dyDescent="0.3">
      <c r="A3053" s="262"/>
      <c r="B3053" s="263"/>
      <c r="C3053" s="286" t="s">
        <v>0</v>
      </c>
      <c r="D3053" s="24"/>
      <c r="E3053" s="287" t="s">
        <v>1</v>
      </c>
      <c r="F3053" s="26"/>
      <c r="G3053" s="26"/>
      <c r="H3053" s="26"/>
      <c r="I3053" s="27"/>
      <c r="J3053" s="265"/>
      <c r="K3053" s="287" t="s">
        <v>2</v>
      </c>
      <c r="L3053" s="26"/>
      <c r="M3053" s="26"/>
      <c r="N3053" s="27"/>
      <c r="O3053" s="266"/>
      <c r="P3053" s="288" t="str">
        <f>P3051</f>
        <v>tap</v>
      </c>
      <c r="Q3053" s="289"/>
      <c r="R3053" s="290"/>
      <c r="S3053" s="290"/>
      <c r="T3053" s="291" t="s">
        <v>10</v>
      </c>
      <c r="U3053" s="292" t="s">
        <v>34</v>
      </c>
      <c r="V3053" s="89">
        <f t="shared" si="1175"/>
        <v>0</v>
      </c>
      <c r="W3053" s="293"/>
      <c r="X3053" s="294" t="str">
        <f>X3051</f>
        <v>Tapetářské práce celkem</v>
      </c>
      <c r="Y3053" s="26"/>
      <c r="Z3053" s="26"/>
      <c r="AA3053" s="289"/>
      <c r="AB3053" s="291" t="s">
        <v>10</v>
      </c>
      <c r="AC3053" s="295"/>
      <c r="AD3053" s="296"/>
      <c r="AE3053" s="296"/>
      <c r="AF3053" s="296">
        <f>AF3051</f>
        <v>0</v>
      </c>
      <c r="AG3053" s="296"/>
      <c r="AH3053" s="296"/>
      <c r="AI3053" s="296">
        <f>AI3051</f>
        <v>0</v>
      </c>
      <c r="AJ3053" s="297"/>
      <c r="AK3053" s="289"/>
      <c r="AL3053" s="298">
        <f>AL3051</f>
        <v>0</v>
      </c>
      <c r="AM3053" s="299"/>
      <c r="AN3053" s="300"/>
      <c r="AO3053" s="301">
        <f>AO3051</f>
        <v>0</v>
      </c>
      <c r="AP3053" s="296"/>
      <c r="AQ3053" s="301">
        <f t="shared" ref="AQ3053:AR3053" si="1198">AQ3051</f>
        <v>0</v>
      </c>
      <c r="AR3053" s="301">
        <f t="shared" si="1198"/>
        <v>0</v>
      </c>
      <c r="AS3053" s="302"/>
      <c r="AT3053" s="303">
        <f>AT3051</f>
        <v>0</v>
      </c>
      <c r="AU3053" s="304"/>
      <c r="AV3053" s="106"/>
      <c r="AW3053" s="107"/>
      <c r="AX3053" s="107"/>
    </row>
    <row r="3054" spans="1:50" ht="17.25" hidden="1" customHeight="1" x14ac:dyDescent="0.3">
      <c r="A3054" s="262"/>
      <c r="B3054" s="263"/>
      <c r="C3054" s="286" t="s">
        <v>0</v>
      </c>
      <c r="D3054" s="24"/>
      <c r="E3054" s="305" t="s">
        <v>1</v>
      </c>
      <c r="F3054" s="26"/>
      <c r="G3054" s="26"/>
      <c r="H3054" s="26"/>
      <c r="I3054" s="27"/>
      <c r="J3054" s="265"/>
      <c r="K3054" s="305" t="s">
        <v>2</v>
      </c>
      <c r="L3054" s="26"/>
      <c r="M3054" s="26"/>
      <c r="N3054" s="27"/>
      <c r="O3054" s="266"/>
      <c r="P3054" s="306" t="str">
        <f>P3051</f>
        <v>tap</v>
      </c>
      <c r="Q3054" s="24"/>
      <c r="R3054" s="307"/>
      <c r="S3054" s="307"/>
      <c r="T3054" s="308" t="s">
        <v>10</v>
      </c>
      <c r="U3054" s="309" t="s">
        <v>35</v>
      </c>
      <c r="V3054" s="89">
        <f t="shared" si="1175"/>
        <v>0</v>
      </c>
      <c r="W3054" s="310"/>
      <c r="X3054" s="311" t="str">
        <f>X3051</f>
        <v>Tapetářské práce celkem</v>
      </c>
      <c r="Y3054" s="26"/>
      <c r="Z3054" s="26"/>
      <c r="AA3054" s="24"/>
      <c r="AB3054" s="308" t="s">
        <v>10</v>
      </c>
      <c r="AC3054" s="312"/>
      <c r="AD3054" s="313"/>
      <c r="AE3054" s="313"/>
      <c r="AF3054" s="313">
        <f>AF3051</f>
        <v>0</v>
      </c>
      <c r="AG3054" s="313"/>
      <c r="AH3054" s="313"/>
      <c r="AI3054" s="313">
        <f>AI3051</f>
        <v>0</v>
      </c>
      <c r="AJ3054" s="314"/>
      <c r="AK3054" s="24"/>
      <c r="AL3054" s="315">
        <f>AL3051</f>
        <v>0</v>
      </c>
      <c r="AM3054" s="299"/>
      <c r="AN3054" s="316"/>
      <c r="AO3054" s="317">
        <f>AO3051</f>
        <v>0</v>
      </c>
      <c r="AP3054" s="313"/>
      <c r="AQ3054" s="317">
        <f t="shared" ref="AQ3054:AR3054" si="1199">AQ3051</f>
        <v>0</v>
      </c>
      <c r="AR3054" s="317">
        <f t="shared" si="1199"/>
        <v>0</v>
      </c>
      <c r="AS3054" s="318"/>
      <c r="AT3054" s="319">
        <f>AT3051</f>
        <v>0</v>
      </c>
      <c r="AU3054" s="304"/>
      <c r="AV3054" s="106"/>
      <c r="AW3054" s="107"/>
      <c r="AX3054" s="107"/>
    </row>
    <row r="3055" spans="1:50" ht="26.25" customHeight="1" x14ac:dyDescent="0.3">
      <c r="A3055" s="77"/>
      <c r="B3055" s="78"/>
      <c r="C3055" s="79" t="s">
        <v>6</v>
      </c>
      <c r="D3055" s="79" t="s">
        <v>7</v>
      </c>
      <c r="E3055" s="80" t="s">
        <v>8</v>
      </c>
      <c r="F3055" s="80" t="s">
        <v>8</v>
      </c>
      <c r="G3055" s="80" t="s">
        <v>8</v>
      </c>
      <c r="H3055" s="80" t="s">
        <v>8</v>
      </c>
      <c r="I3055" s="80" t="s">
        <v>8</v>
      </c>
      <c r="J3055" s="81"/>
      <c r="K3055" s="82"/>
      <c r="L3055" s="82"/>
      <c r="M3055" s="82"/>
      <c r="N3055" s="82"/>
      <c r="O3055" s="135"/>
      <c r="P3055" s="329" t="s">
        <v>3213</v>
      </c>
      <c r="Q3055" s="325"/>
      <c r="R3055" s="138"/>
      <c r="S3055" s="139"/>
      <c r="T3055" s="87" t="s">
        <v>10</v>
      </c>
      <c r="U3055" s="88" t="s">
        <v>11</v>
      </c>
      <c r="V3055" s="89">
        <f t="shared" ref="V3055:V3309" si="1200">$AL$3706</f>
        <v>0</v>
      </c>
      <c r="W3055" s="90"/>
      <c r="X3055" s="91" t="s">
        <v>3214</v>
      </c>
      <c r="Y3055" s="498"/>
      <c r="Z3055" s="499"/>
      <c r="AA3055" s="325"/>
      <c r="AB3055" s="93" t="s">
        <v>10</v>
      </c>
      <c r="AC3055" s="94"/>
      <c r="AD3055" s="95"/>
      <c r="AE3055" s="97"/>
      <c r="AF3055" s="97"/>
      <c r="AG3055" s="97"/>
      <c r="AH3055" s="97"/>
      <c r="AI3055" s="97"/>
      <c r="AJ3055" s="500"/>
      <c r="AK3055" s="325"/>
      <c r="AL3055" s="140"/>
      <c r="AM3055" s="108"/>
      <c r="AN3055" s="141"/>
      <c r="AO3055" s="141"/>
      <c r="AP3055" s="103"/>
      <c r="AQ3055" s="104"/>
      <c r="AR3055" s="142"/>
      <c r="AS3055" s="143"/>
      <c r="AT3055" s="143"/>
      <c r="AU3055" s="144"/>
      <c r="AV3055" s="106"/>
      <c r="AW3055" s="107"/>
      <c r="AX3055" s="107"/>
    </row>
    <row r="3056" spans="1:50" ht="26.4" x14ac:dyDescent="0.3">
      <c r="A3056" s="108"/>
      <c r="B3056" s="109"/>
      <c r="C3056" s="110"/>
      <c r="D3056" s="110"/>
      <c r="E3056" s="111" t="s">
        <v>13</v>
      </c>
      <c r="F3056" s="111" t="s">
        <v>13</v>
      </c>
      <c r="G3056" s="111" t="s">
        <v>13</v>
      </c>
      <c r="H3056" s="111" t="s">
        <v>13</v>
      </c>
      <c r="I3056" s="111" t="s">
        <v>13</v>
      </c>
      <c r="J3056" s="112"/>
      <c r="K3056" s="110"/>
      <c r="L3056" s="110"/>
      <c r="M3056" s="110"/>
      <c r="N3056" s="110"/>
      <c r="O3056" s="113"/>
      <c r="P3056" s="537" t="str">
        <f>P3063</f>
        <v>pod</v>
      </c>
      <c r="Q3056" s="362">
        <f>[1]Harmonogram!I229</f>
        <v>0</v>
      </c>
      <c r="R3056" s="117" t="s">
        <v>14</v>
      </c>
      <c r="S3056" s="117" t="s">
        <v>15</v>
      </c>
      <c r="T3056" s="115" t="s">
        <v>16</v>
      </c>
      <c r="U3056" s="118" t="s">
        <v>11</v>
      </c>
      <c r="V3056" s="89">
        <f t="shared" si="1200"/>
        <v>0</v>
      </c>
      <c r="W3056" s="118" t="s">
        <v>17</v>
      </c>
      <c r="X3056" s="119" t="s">
        <v>18</v>
      </c>
      <c r="Y3056" s="120" t="s">
        <v>19</v>
      </c>
      <c r="Z3056" s="26"/>
      <c r="AA3056" s="27"/>
      <c r="AB3056" s="121" t="s">
        <v>20</v>
      </c>
      <c r="AC3056" s="27"/>
      <c r="AD3056" s="122" t="s">
        <v>21</v>
      </c>
      <c r="AE3056" s="123" t="s">
        <v>22</v>
      </c>
      <c r="AF3056" s="27"/>
      <c r="AG3056" s="124" t="s">
        <v>23</v>
      </c>
      <c r="AH3056" s="125" t="s">
        <v>24</v>
      </c>
      <c r="AI3056" s="27"/>
      <c r="AJ3056" s="126" t="s">
        <v>25</v>
      </c>
      <c r="AK3056" s="26"/>
      <c r="AL3056" s="27"/>
      <c r="AM3056" s="127"/>
      <c r="AN3056" s="128" t="s">
        <v>26</v>
      </c>
      <c r="AO3056" s="27"/>
      <c r="AP3056" s="129" t="s">
        <v>27</v>
      </c>
      <c r="AQ3056" s="26"/>
      <c r="AR3056" s="27"/>
      <c r="AS3056" s="130" t="s">
        <v>28</v>
      </c>
      <c r="AT3056" s="27"/>
      <c r="AU3056" s="131"/>
      <c r="AV3056" s="132" t="s">
        <v>29</v>
      </c>
      <c r="AW3056" s="133" t="s">
        <v>30</v>
      </c>
      <c r="AX3056" s="134" t="s">
        <v>31</v>
      </c>
    </row>
    <row r="3057" spans="1:50" ht="26.25" hidden="1" customHeight="1" x14ac:dyDescent="0.3">
      <c r="A3057" s="77"/>
      <c r="B3057" s="78"/>
      <c r="C3057" s="79" t="s">
        <v>6</v>
      </c>
      <c r="D3057" s="79" t="s">
        <v>7</v>
      </c>
      <c r="E3057" s="80" t="s">
        <v>8</v>
      </c>
      <c r="F3057" s="80" t="s">
        <v>8</v>
      </c>
      <c r="G3057" s="80" t="s">
        <v>8</v>
      </c>
      <c r="H3057" s="80" t="s">
        <v>8</v>
      </c>
      <c r="I3057" s="80" t="s">
        <v>8</v>
      </c>
      <c r="J3057" s="81"/>
      <c r="K3057" s="82"/>
      <c r="L3057" s="82"/>
      <c r="M3057" s="82"/>
      <c r="N3057" s="82"/>
      <c r="O3057" s="323"/>
      <c r="P3057" s="363" t="str">
        <f t="shared" ref="P3057:P3058" si="1201">P3055</f>
        <v>pod</v>
      </c>
      <c r="Q3057" s="321"/>
      <c r="R3057" s="138"/>
      <c r="S3057" s="139"/>
      <c r="T3057" s="87" t="s">
        <v>10</v>
      </c>
      <c r="U3057" s="88" t="s">
        <v>32</v>
      </c>
      <c r="V3057" s="89">
        <f t="shared" si="1200"/>
        <v>0</v>
      </c>
      <c r="W3057" s="90"/>
      <c r="X3057" s="91" t="str">
        <f>X3055</f>
        <v>Podlahářské práce</v>
      </c>
      <c r="Y3057" s="92"/>
      <c r="Z3057" s="92"/>
      <c r="AA3057" s="92"/>
      <c r="AB3057" s="93" t="s">
        <v>10</v>
      </c>
      <c r="AC3057" s="94"/>
      <c r="AD3057" s="95"/>
      <c r="AE3057" s="97"/>
      <c r="AF3057" s="97"/>
      <c r="AG3057" s="97"/>
      <c r="AH3057" s="97"/>
      <c r="AI3057" s="97"/>
      <c r="AJ3057" s="98"/>
      <c r="AK3057" s="98"/>
      <c r="AL3057" s="140"/>
      <c r="AM3057" s="108"/>
      <c r="AN3057" s="141"/>
      <c r="AO3057" s="141"/>
      <c r="AP3057" s="103"/>
      <c r="AQ3057" s="104"/>
      <c r="AR3057" s="142"/>
      <c r="AS3057" s="143"/>
      <c r="AT3057" s="143"/>
      <c r="AU3057" s="144"/>
      <c r="AV3057" s="106"/>
      <c r="AW3057" s="107"/>
      <c r="AX3057" s="107"/>
    </row>
    <row r="3058" spans="1:50" ht="26.4" hidden="1" x14ac:dyDescent="0.3">
      <c r="A3058" s="108"/>
      <c r="B3058" s="109"/>
      <c r="C3058" s="110"/>
      <c r="D3058" s="110"/>
      <c r="E3058" s="111" t="s">
        <v>13</v>
      </c>
      <c r="F3058" s="111" t="s">
        <v>13</v>
      </c>
      <c r="G3058" s="111" t="s">
        <v>13</v>
      </c>
      <c r="H3058" s="111" t="s">
        <v>13</v>
      </c>
      <c r="I3058" s="111" t="s">
        <v>13</v>
      </c>
      <c r="J3058" s="112"/>
      <c r="K3058" s="110"/>
      <c r="L3058" s="110"/>
      <c r="M3058" s="110"/>
      <c r="N3058" s="110"/>
      <c r="O3058" s="113"/>
      <c r="P3058" s="537" t="str">
        <f t="shared" si="1201"/>
        <v>pod</v>
      </c>
      <c r="Q3058" s="362">
        <f>Q3056</f>
        <v>0</v>
      </c>
      <c r="R3058" s="117" t="s">
        <v>14</v>
      </c>
      <c r="S3058" s="117" t="s">
        <v>15</v>
      </c>
      <c r="T3058" s="115" t="s">
        <v>16</v>
      </c>
      <c r="U3058" s="118" t="s">
        <v>32</v>
      </c>
      <c r="V3058" s="89">
        <f t="shared" si="1200"/>
        <v>0</v>
      </c>
      <c r="W3058" s="118" t="s">
        <v>17</v>
      </c>
      <c r="X3058" s="115" t="s">
        <v>18</v>
      </c>
      <c r="Y3058" s="23" t="s">
        <v>19</v>
      </c>
      <c r="Z3058" s="26"/>
      <c r="AA3058" s="27"/>
      <c r="AB3058" s="121" t="s">
        <v>20</v>
      </c>
      <c r="AC3058" s="27"/>
      <c r="AD3058" s="122" t="s">
        <v>21</v>
      </c>
      <c r="AE3058" s="126" t="s">
        <v>33</v>
      </c>
      <c r="AF3058" s="27"/>
      <c r="AG3058" s="124" t="s">
        <v>23</v>
      </c>
      <c r="AH3058" s="126" t="s">
        <v>24</v>
      </c>
      <c r="AI3058" s="27"/>
      <c r="AJ3058" s="126" t="s">
        <v>25</v>
      </c>
      <c r="AK3058" s="26"/>
      <c r="AL3058" s="27"/>
      <c r="AM3058" s="127"/>
      <c r="AN3058" s="128" t="s">
        <v>26</v>
      </c>
      <c r="AO3058" s="27"/>
      <c r="AP3058" s="129" t="s">
        <v>27</v>
      </c>
      <c r="AQ3058" s="26"/>
      <c r="AR3058" s="27"/>
      <c r="AS3058" s="130" t="s">
        <v>28</v>
      </c>
      <c r="AT3058" s="27"/>
      <c r="AU3058" s="131"/>
      <c r="AV3058" s="132" t="s">
        <v>29</v>
      </c>
      <c r="AW3058" s="133" t="s">
        <v>30</v>
      </c>
      <c r="AX3058" s="134" t="s">
        <v>31</v>
      </c>
    </row>
    <row r="3059" spans="1:50" ht="26.25" hidden="1" customHeight="1" x14ac:dyDescent="0.3">
      <c r="A3059" s="77"/>
      <c r="B3059" s="78"/>
      <c r="C3059" s="79" t="s">
        <v>6</v>
      </c>
      <c r="D3059" s="79" t="s">
        <v>7</v>
      </c>
      <c r="E3059" s="80" t="s">
        <v>8</v>
      </c>
      <c r="F3059" s="80" t="s">
        <v>8</v>
      </c>
      <c r="G3059" s="80" t="s">
        <v>8</v>
      </c>
      <c r="H3059" s="80" t="s">
        <v>8</v>
      </c>
      <c r="I3059" s="80" t="s">
        <v>8</v>
      </c>
      <c r="J3059" s="81"/>
      <c r="K3059" s="82"/>
      <c r="L3059" s="82"/>
      <c r="M3059" s="82"/>
      <c r="N3059" s="82"/>
      <c r="O3059" s="135"/>
      <c r="P3059" s="329" t="str">
        <f t="shared" ref="P3059:P3060" si="1202">P3055</f>
        <v>pod</v>
      </c>
      <c r="Q3059" s="325"/>
      <c r="R3059" s="138"/>
      <c r="S3059" s="139"/>
      <c r="T3059" s="87" t="s">
        <v>10</v>
      </c>
      <c r="U3059" s="88" t="s">
        <v>34</v>
      </c>
      <c r="V3059" s="89">
        <f t="shared" si="1200"/>
        <v>0</v>
      </c>
      <c r="W3059" s="90"/>
      <c r="X3059" s="91" t="str">
        <f>X3055</f>
        <v>Podlahářské práce</v>
      </c>
      <c r="Y3059" s="92"/>
      <c r="Z3059" s="92"/>
      <c r="AA3059" s="92"/>
      <c r="AB3059" s="93" t="s">
        <v>10</v>
      </c>
      <c r="AC3059" s="94"/>
      <c r="AD3059" s="95"/>
      <c r="AE3059" s="97"/>
      <c r="AF3059" s="97"/>
      <c r="AG3059" s="97"/>
      <c r="AH3059" s="97"/>
      <c r="AI3059" s="97"/>
      <c r="AJ3059" s="98"/>
      <c r="AK3059" s="98"/>
      <c r="AL3059" s="140"/>
      <c r="AM3059" s="108"/>
      <c r="AN3059" s="141"/>
      <c r="AO3059" s="141"/>
      <c r="AP3059" s="103"/>
      <c r="AQ3059" s="104"/>
      <c r="AR3059" s="142"/>
      <c r="AS3059" s="143"/>
      <c r="AT3059" s="143"/>
      <c r="AU3059" s="144"/>
      <c r="AV3059" s="106"/>
      <c r="AW3059" s="107"/>
      <c r="AX3059" s="107"/>
    </row>
    <row r="3060" spans="1:50" ht="26.4" hidden="1" x14ac:dyDescent="0.3">
      <c r="A3060" s="108"/>
      <c r="B3060" s="109"/>
      <c r="C3060" s="110"/>
      <c r="D3060" s="110"/>
      <c r="E3060" s="111" t="s">
        <v>13</v>
      </c>
      <c r="F3060" s="111" t="s">
        <v>13</v>
      </c>
      <c r="G3060" s="111" t="s">
        <v>13</v>
      </c>
      <c r="H3060" s="111" t="s">
        <v>13</v>
      </c>
      <c r="I3060" s="111" t="s">
        <v>13</v>
      </c>
      <c r="J3060" s="112"/>
      <c r="K3060" s="110"/>
      <c r="L3060" s="110"/>
      <c r="M3060" s="110"/>
      <c r="N3060" s="110"/>
      <c r="O3060" s="113"/>
      <c r="P3060" s="538" t="str">
        <f t="shared" si="1202"/>
        <v>pod</v>
      </c>
      <c r="Q3060" s="362">
        <f>Q3056</f>
        <v>0</v>
      </c>
      <c r="R3060" s="148" t="s">
        <v>14</v>
      </c>
      <c r="S3060" s="148" t="s">
        <v>15</v>
      </c>
      <c r="T3060" s="149" t="s">
        <v>16</v>
      </c>
      <c r="U3060" s="118" t="s">
        <v>34</v>
      </c>
      <c r="V3060" s="89">
        <f t="shared" si="1200"/>
        <v>0</v>
      </c>
      <c r="W3060" s="118" t="s">
        <v>17</v>
      </c>
      <c r="X3060" s="150" t="s">
        <v>18</v>
      </c>
      <c r="Y3060" s="151" t="s">
        <v>19</v>
      </c>
      <c r="Z3060" s="26"/>
      <c r="AA3060" s="27"/>
      <c r="AB3060" s="152" t="s">
        <v>20</v>
      </c>
      <c r="AC3060" s="27"/>
      <c r="AD3060" s="153" t="s">
        <v>21</v>
      </c>
      <c r="AE3060" s="154" t="s">
        <v>33</v>
      </c>
      <c r="AF3060" s="27"/>
      <c r="AG3060" s="155" t="s">
        <v>23</v>
      </c>
      <c r="AH3060" s="156" t="s">
        <v>24</v>
      </c>
      <c r="AI3060" s="27"/>
      <c r="AJ3060" s="157" t="s">
        <v>25</v>
      </c>
      <c r="AK3060" s="26"/>
      <c r="AL3060" s="27"/>
      <c r="AM3060" s="158"/>
      <c r="AN3060" s="159" t="s">
        <v>26</v>
      </c>
      <c r="AO3060" s="27"/>
      <c r="AP3060" s="160" t="s">
        <v>27</v>
      </c>
      <c r="AQ3060" s="26"/>
      <c r="AR3060" s="27"/>
      <c r="AS3060" s="161" t="s">
        <v>28</v>
      </c>
      <c r="AT3060" s="27"/>
      <c r="AU3060" s="131"/>
      <c r="AV3060" s="132" t="s">
        <v>29</v>
      </c>
      <c r="AW3060" s="133" t="s">
        <v>30</v>
      </c>
      <c r="AX3060" s="134" t="s">
        <v>31</v>
      </c>
    </row>
    <row r="3061" spans="1:50" ht="26.25" hidden="1" customHeight="1" x14ac:dyDescent="0.3">
      <c r="A3061" s="77"/>
      <c r="B3061" s="78"/>
      <c r="C3061" s="79" t="s">
        <v>6</v>
      </c>
      <c r="D3061" s="79" t="s">
        <v>7</v>
      </c>
      <c r="E3061" s="80" t="s">
        <v>8</v>
      </c>
      <c r="F3061" s="80" t="s">
        <v>8</v>
      </c>
      <c r="G3061" s="80" t="s">
        <v>8</v>
      </c>
      <c r="H3061" s="80" t="s">
        <v>8</v>
      </c>
      <c r="I3061" s="80" t="s">
        <v>8</v>
      </c>
      <c r="J3061" s="81"/>
      <c r="K3061" s="82"/>
      <c r="L3061" s="82"/>
      <c r="M3061" s="82"/>
      <c r="N3061" s="82"/>
      <c r="O3061" s="135"/>
      <c r="P3061" s="329" t="str">
        <f t="shared" ref="P3061:P3062" si="1203">P3055</f>
        <v>pod</v>
      </c>
      <c r="Q3061" s="325"/>
      <c r="R3061" s="138"/>
      <c r="S3061" s="139"/>
      <c r="T3061" s="87" t="s">
        <v>10</v>
      </c>
      <c r="U3061" s="88" t="s">
        <v>35</v>
      </c>
      <c r="V3061" s="89">
        <f t="shared" si="1200"/>
        <v>0</v>
      </c>
      <c r="W3061" s="90"/>
      <c r="X3061" s="91" t="str">
        <f>X3055</f>
        <v>Podlahářské práce</v>
      </c>
      <c r="Y3061" s="92"/>
      <c r="Z3061" s="92"/>
      <c r="AA3061" s="92"/>
      <c r="AB3061" s="93" t="s">
        <v>10</v>
      </c>
      <c r="AC3061" s="94"/>
      <c r="AD3061" s="95"/>
      <c r="AE3061" s="97"/>
      <c r="AF3061" s="97"/>
      <c r="AG3061" s="97"/>
      <c r="AH3061" s="97"/>
      <c r="AI3061" s="97"/>
      <c r="AJ3061" s="98"/>
      <c r="AK3061" s="98"/>
      <c r="AL3061" s="140"/>
      <c r="AM3061" s="108"/>
      <c r="AN3061" s="141"/>
      <c r="AO3061" s="141"/>
      <c r="AP3061" s="103"/>
      <c r="AQ3061" s="104"/>
      <c r="AR3061" s="142"/>
      <c r="AS3061" s="143"/>
      <c r="AT3061" s="143"/>
      <c r="AU3061" s="144"/>
      <c r="AV3061" s="106"/>
      <c r="AW3061" s="107"/>
      <c r="AX3061" s="107"/>
    </row>
    <row r="3062" spans="1:50" ht="39.6" hidden="1" x14ac:dyDescent="0.3">
      <c r="A3062" s="108"/>
      <c r="B3062" s="109"/>
      <c r="C3062" s="110"/>
      <c r="D3062" s="110"/>
      <c r="E3062" s="111" t="s">
        <v>13</v>
      </c>
      <c r="F3062" s="111" t="s">
        <v>13</v>
      </c>
      <c r="G3062" s="111" t="s">
        <v>13</v>
      </c>
      <c r="H3062" s="111" t="s">
        <v>13</v>
      </c>
      <c r="I3062" s="111" t="s">
        <v>13</v>
      </c>
      <c r="J3062" s="112"/>
      <c r="K3062" s="110"/>
      <c r="L3062" s="110"/>
      <c r="M3062" s="110"/>
      <c r="N3062" s="110"/>
      <c r="O3062" s="113"/>
      <c r="P3062" s="539" t="str">
        <f t="shared" si="1203"/>
        <v>pod</v>
      </c>
      <c r="Q3062" s="364">
        <f>Q3056</f>
        <v>0</v>
      </c>
      <c r="R3062" s="165" t="s">
        <v>14</v>
      </c>
      <c r="S3062" s="165" t="s">
        <v>15</v>
      </c>
      <c r="T3062" s="166" t="s">
        <v>16</v>
      </c>
      <c r="U3062" s="118" t="s">
        <v>35</v>
      </c>
      <c r="V3062" s="89">
        <f t="shared" si="1200"/>
        <v>0</v>
      </c>
      <c r="W3062" s="118" t="s">
        <v>17</v>
      </c>
      <c r="X3062" s="167" t="s">
        <v>18</v>
      </c>
      <c r="Y3062" s="168" t="s">
        <v>19</v>
      </c>
      <c r="Z3062" s="26"/>
      <c r="AA3062" s="27"/>
      <c r="AB3062" s="169" t="s">
        <v>20</v>
      </c>
      <c r="AC3062" s="27"/>
      <c r="AD3062" s="170" t="s">
        <v>21</v>
      </c>
      <c r="AE3062" s="171" t="s">
        <v>33</v>
      </c>
      <c r="AF3062" s="27"/>
      <c r="AG3062" s="172" t="s">
        <v>23</v>
      </c>
      <c r="AH3062" s="173" t="s">
        <v>24</v>
      </c>
      <c r="AI3062" s="27"/>
      <c r="AJ3062" s="174" t="s">
        <v>25</v>
      </c>
      <c r="AK3062" s="26"/>
      <c r="AL3062" s="27"/>
      <c r="AM3062" s="175"/>
      <c r="AN3062" s="176" t="s">
        <v>26</v>
      </c>
      <c r="AO3062" s="27"/>
      <c r="AP3062" s="177" t="s">
        <v>27</v>
      </c>
      <c r="AQ3062" s="26"/>
      <c r="AR3062" s="27"/>
      <c r="AS3062" s="178" t="s">
        <v>28</v>
      </c>
      <c r="AT3062" s="27"/>
      <c r="AU3062" s="179"/>
      <c r="AV3062" s="132" t="s">
        <v>29</v>
      </c>
      <c r="AW3062" s="133" t="s">
        <v>30</v>
      </c>
      <c r="AX3062" s="134" t="s">
        <v>31</v>
      </c>
    </row>
    <row r="3063" spans="1:50" ht="17.25" hidden="1" customHeight="1" x14ac:dyDescent="0.3">
      <c r="A3063" s="180"/>
      <c r="B3063" s="181"/>
      <c r="C3063" s="215"/>
      <c r="D3063" s="186"/>
      <c r="E3063" s="184"/>
      <c r="F3063" s="185"/>
      <c r="G3063" s="186"/>
      <c r="H3063" s="186"/>
      <c r="I3063" s="187"/>
      <c r="J3063" s="188"/>
      <c r="K3063" s="216"/>
      <c r="L3063" s="186"/>
      <c r="M3063" s="186"/>
      <c r="N3063" s="187"/>
      <c r="O3063" s="191"/>
      <c r="P3063" s="540" t="s">
        <v>3213</v>
      </c>
      <c r="Q3063" s="193"/>
      <c r="R3063" s="194">
        <f>[1]Harmonogram!N125</f>
        <v>0</v>
      </c>
      <c r="S3063" s="194">
        <f>[1]Harmonogram!O125</f>
        <v>7</v>
      </c>
      <c r="T3063" s="195" t="s">
        <v>36</v>
      </c>
      <c r="U3063" s="196">
        <v>0</v>
      </c>
      <c r="V3063" s="89">
        <f t="shared" si="1200"/>
        <v>0</v>
      </c>
      <c r="W3063" s="197"/>
      <c r="X3063" s="198" t="str">
        <f>[1]Harmonogram!K125</f>
        <v>podlaháři - příprava podkladu</v>
      </c>
      <c r="Y3063" s="199"/>
      <c r="Z3063" s="199"/>
      <c r="AA3063" s="200"/>
      <c r="AB3063" s="201"/>
      <c r="AC3063" s="201"/>
      <c r="AD3063" s="202"/>
      <c r="AE3063" s="202"/>
      <c r="AF3063" s="202"/>
      <c r="AG3063" s="202"/>
      <c r="AH3063" s="202"/>
      <c r="AI3063" s="202"/>
      <c r="AJ3063" s="201"/>
      <c r="AK3063" s="201"/>
      <c r="AL3063" s="333"/>
      <c r="AM3063" s="204"/>
      <c r="AN3063" s="205"/>
      <c r="AO3063" s="206"/>
      <c r="AP3063" s="207"/>
      <c r="AQ3063" s="208"/>
      <c r="AR3063" s="334"/>
      <c r="AS3063" s="335"/>
      <c r="AT3063" s="336"/>
      <c r="AU3063" s="211"/>
      <c r="AV3063" s="212"/>
      <c r="AW3063" s="212"/>
      <c r="AX3063" s="212"/>
    </row>
    <row r="3064" spans="1:50" ht="17.25" hidden="1" customHeight="1" x14ac:dyDescent="0.3">
      <c r="A3064" s="213"/>
      <c r="B3064" s="214"/>
      <c r="C3064" s="215"/>
      <c r="D3064" s="186"/>
      <c r="E3064" s="184"/>
      <c r="F3064" s="185"/>
      <c r="G3064" s="186"/>
      <c r="H3064" s="186"/>
      <c r="I3064" s="187"/>
      <c r="J3064" s="188"/>
      <c r="K3064" s="216"/>
      <c r="L3064" s="186"/>
      <c r="M3064" s="186"/>
      <c r="N3064" s="187"/>
      <c r="O3064" s="191"/>
      <c r="P3064" s="541" t="s">
        <v>3213</v>
      </c>
      <c r="Q3064" s="218"/>
      <c r="R3064" s="219">
        <f t="shared" ref="R3064:R3112" si="1204">$R$3063</f>
        <v>0</v>
      </c>
      <c r="S3064" s="219">
        <f t="shared" ref="S3064:S3112" si="1205">$S$3063</f>
        <v>7</v>
      </c>
      <c r="T3064" s="195"/>
      <c r="U3064" s="196">
        <v>2</v>
      </c>
      <c r="V3064" s="89">
        <f t="shared" si="1200"/>
        <v>0</v>
      </c>
      <c r="W3064" s="220" t="s">
        <v>3215</v>
      </c>
      <c r="X3064" s="221" t="s">
        <v>3216</v>
      </c>
      <c r="Y3064" s="222" t="s">
        <v>3217</v>
      </c>
      <c r="Z3064" s="199"/>
      <c r="AA3064" s="218"/>
      <c r="AB3064" s="223">
        <v>0</v>
      </c>
      <c r="AC3064" s="224" t="s">
        <v>48</v>
      </c>
      <c r="AD3064" s="225">
        <f t="shared" ref="AD3064:AD3072" si="1206">ROUND(AV3064*(AW3064/60),0)</f>
        <v>59</v>
      </c>
      <c r="AE3064" s="226">
        <f>CEILING(AD3064+AD3064*'[1]Nastavení cen'!$J$17,1)</f>
        <v>87</v>
      </c>
      <c r="AF3064" s="226">
        <f t="shared" ref="AF3064:AF3072" si="1207">(AB3064*AE3064)</f>
        <v>0</v>
      </c>
      <c r="AG3064" s="241">
        <f>CEILING(AX3064+(AX3064*'[1]Nastavení cen'!$G$17),1)</f>
        <v>52</v>
      </c>
      <c r="AH3064" s="242">
        <f>CEILING(AG3064*'[1]Nastavení cen'!$K$17,1)+AG3064</f>
        <v>68</v>
      </c>
      <c r="AI3064" s="242">
        <f t="shared" ref="AI3064:AI3071" si="1208">(AB3064*AH3064)</f>
        <v>0</v>
      </c>
      <c r="AJ3064" s="228">
        <f t="shared" ref="AJ3064:AJ3112" si="1209">AE3064+AH3064</f>
        <v>155</v>
      </c>
      <c r="AK3064" s="218"/>
      <c r="AL3064" s="229">
        <f t="shared" ref="AL3064:AL3112" si="1210">AF3064+AI3064</f>
        <v>0</v>
      </c>
      <c r="AM3064" s="204"/>
      <c r="AN3064" s="230">
        <v>8</v>
      </c>
      <c r="AO3064" s="231">
        <f t="shared" ref="AO3064:AO3071" si="1211">AB3064*AN3064</f>
        <v>0</v>
      </c>
      <c r="AP3064" s="232">
        <v>0.05</v>
      </c>
      <c r="AQ3064" s="233" t="s">
        <v>41</v>
      </c>
      <c r="AR3064" s="234">
        <f t="shared" ref="AR3064:AR3071" si="1212">AO3064*AP3064</f>
        <v>0</v>
      </c>
      <c r="AS3064" s="235"/>
      <c r="AT3064" s="236"/>
      <c r="AU3064" s="237"/>
      <c r="AV3064" s="238">
        <v>9</v>
      </c>
      <c r="AW3064" s="239">
        <f>'[1]Nastavení cen'!$H$17</f>
        <v>390</v>
      </c>
      <c r="AX3064" s="240">
        <v>52</v>
      </c>
    </row>
    <row r="3065" spans="1:50" ht="17.25" hidden="1" customHeight="1" x14ac:dyDescent="0.3">
      <c r="A3065" s="213"/>
      <c r="B3065" s="214"/>
      <c r="C3065" s="215"/>
      <c r="D3065" s="186"/>
      <c r="E3065" s="184"/>
      <c r="F3065" s="185"/>
      <c r="G3065" s="186"/>
      <c r="H3065" s="186"/>
      <c r="I3065" s="187"/>
      <c r="J3065" s="188"/>
      <c r="K3065" s="216"/>
      <c r="L3065" s="186"/>
      <c r="M3065" s="186"/>
      <c r="N3065" s="187"/>
      <c r="O3065" s="191"/>
      <c r="P3065" s="541" t="s">
        <v>3213</v>
      </c>
      <c r="Q3065" s="218"/>
      <c r="R3065" s="219">
        <f t="shared" si="1204"/>
        <v>0</v>
      </c>
      <c r="S3065" s="219">
        <f t="shared" si="1205"/>
        <v>7</v>
      </c>
      <c r="T3065" s="195"/>
      <c r="U3065" s="196">
        <v>2</v>
      </c>
      <c r="V3065" s="89">
        <f t="shared" si="1200"/>
        <v>0</v>
      </c>
      <c r="W3065" s="220" t="s">
        <v>3215</v>
      </c>
      <c r="X3065" s="221" t="s">
        <v>3218</v>
      </c>
      <c r="Y3065" s="222" t="s">
        <v>3219</v>
      </c>
      <c r="Z3065" s="199"/>
      <c r="AA3065" s="218"/>
      <c r="AB3065" s="223">
        <v>0</v>
      </c>
      <c r="AC3065" s="224" t="s">
        <v>48</v>
      </c>
      <c r="AD3065" s="225">
        <f t="shared" si="1206"/>
        <v>59</v>
      </c>
      <c r="AE3065" s="226">
        <f>CEILING(AD3065+AD3065*'[1]Nastavení cen'!$J$17,1)</f>
        <v>87</v>
      </c>
      <c r="AF3065" s="226">
        <f t="shared" si="1207"/>
        <v>0</v>
      </c>
      <c r="AG3065" s="241">
        <f>CEILING(AX3065+(AX3065*'[1]Nastavení cen'!$G$17),1)</f>
        <v>61</v>
      </c>
      <c r="AH3065" s="242">
        <f>CEILING(AG3065*'[1]Nastavení cen'!$K$17,1)+AG3065</f>
        <v>80</v>
      </c>
      <c r="AI3065" s="242">
        <f t="shared" si="1208"/>
        <v>0</v>
      </c>
      <c r="AJ3065" s="228">
        <f t="shared" si="1209"/>
        <v>167</v>
      </c>
      <c r="AK3065" s="218"/>
      <c r="AL3065" s="229">
        <f t="shared" si="1210"/>
        <v>0</v>
      </c>
      <c r="AM3065" s="204"/>
      <c r="AN3065" s="230">
        <v>10</v>
      </c>
      <c r="AO3065" s="231">
        <f t="shared" si="1211"/>
        <v>0</v>
      </c>
      <c r="AP3065" s="232">
        <v>0.05</v>
      </c>
      <c r="AQ3065" s="233" t="s">
        <v>41</v>
      </c>
      <c r="AR3065" s="234">
        <f t="shared" si="1212"/>
        <v>0</v>
      </c>
      <c r="AS3065" s="235"/>
      <c r="AT3065" s="236"/>
      <c r="AU3065" s="237"/>
      <c r="AV3065" s="238">
        <v>9</v>
      </c>
      <c r="AW3065" s="239">
        <f>'[1]Nastavení cen'!$H$17</f>
        <v>390</v>
      </c>
      <c r="AX3065" s="240">
        <v>61</v>
      </c>
    </row>
    <row r="3066" spans="1:50" ht="17.25" hidden="1" customHeight="1" x14ac:dyDescent="0.3">
      <c r="A3066" s="213"/>
      <c r="B3066" s="214"/>
      <c r="C3066" s="215"/>
      <c r="D3066" s="186"/>
      <c r="E3066" s="184"/>
      <c r="F3066" s="185"/>
      <c r="G3066" s="186"/>
      <c r="H3066" s="186"/>
      <c r="I3066" s="187"/>
      <c r="J3066" s="188"/>
      <c r="K3066" s="216"/>
      <c r="L3066" s="186"/>
      <c r="M3066" s="186"/>
      <c r="N3066" s="187"/>
      <c r="O3066" s="191"/>
      <c r="P3066" s="541" t="s">
        <v>3213</v>
      </c>
      <c r="Q3066" s="218"/>
      <c r="R3066" s="219">
        <f t="shared" si="1204"/>
        <v>0</v>
      </c>
      <c r="S3066" s="219">
        <f t="shared" si="1205"/>
        <v>7</v>
      </c>
      <c r="T3066" s="195"/>
      <c r="U3066" s="196">
        <v>2</v>
      </c>
      <c r="V3066" s="89">
        <f t="shared" si="1200"/>
        <v>0</v>
      </c>
      <c r="W3066" s="220" t="s">
        <v>3215</v>
      </c>
      <c r="X3066" s="221" t="s">
        <v>3218</v>
      </c>
      <c r="Y3066" s="222" t="s">
        <v>3220</v>
      </c>
      <c r="Z3066" s="199"/>
      <c r="AA3066" s="218"/>
      <c r="AB3066" s="223">
        <v>0</v>
      </c>
      <c r="AC3066" s="224" t="s">
        <v>48</v>
      </c>
      <c r="AD3066" s="225">
        <f t="shared" si="1206"/>
        <v>59</v>
      </c>
      <c r="AE3066" s="226">
        <f>CEILING(AD3066+AD3066*'[1]Nastavení cen'!$J$17,1)</f>
        <v>87</v>
      </c>
      <c r="AF3066" s="226">
        <f t="shared" si="1207"/>
        <v>0</v>
      </c>
      <c r="AG3066" s="241">
        <f>CEILING(AX3066+(AX3066*'[1]Nastavení cen'!$G$17),1)</f>
        <v>72</v>
      </c>
      <c r="AH3066" s="242">
        <f>CEILING(AG3066*'[1]Nastavení cen'!$K$17,1)+AG3066</f>
        <v>94</v>
      </c>
      <c r="AI3066" s="242">
        <f t="shared" si="1208"/>
        <v>0</v>
      </c>
      <c r="AJ3066" s="228">
        <f t="shared" si="1209"/>
        <v>181</v>
      </c>
      <c r="AK3066" s="218"/>
      <c r="AL3066" s="229">
        <f t="shared" si="1210"/>
        <v>0</v>
      </c>
      <c r="AM3066" s="204"/>
      <c r="AN3066" s="230">
        <v>10</v>
      </c>
      <c r="AO3066" s="231">
        <f t="shared" si="1211"/>
        <v>0</v>
      </c>
      <c r="AP3066" s="232">
        <v>0.05</v>
      </c>
      <c r="AQ3066" s="233" t="s">
        <v>41</v>
      </c>
      <c r="AR3066" s="234">
        <f t="shared" si="1212"/>
        <v>0</v>
      </c>
      <c r="AS3066" s="235"/>
      <c r="AT3066" s="236"/>
      <c r="AU3066" s="237"/>
      <c r="AV3066" s="238">
        <v>9</v>
      </c>
      <c r="AW3066" s="239">
        <f>'[1]Nastavení cen'!$H$17</f>
        <v>390</v>
      </c>
      <c r="AX3066" s="240">
        <v>72</v>
      </c>
    </row>
    <row r="3067" spans="1:50" ht="17.25" hidden="1" customHeight="1" x14ac:dyDescent="0.3">
      <c r="A3067" s="213"/>
      <c r="B3067" s="214"/>
      <c r="C3067" s="215"/>
      <c r="D3067" s="186"/>
      <c r="E3067" s="184"/>
      <c r="F3067" s="185"/>
      <c r="G3067" s="186"/>
      <c r="H3067" s="186"/>
      <c r="I3067" s="187"/>
      <c r="J3067" s="188"/>
      <c r="K3067" s="216"/>
      <c r="L3067" s="186"/>
      <c r="M3067" s="186"/>
      <c r="N3067" s="187"/>
      <c r="O3067" s="191"/>
      <c r="P3067" s="541" t="s">
        <v>3213</v>
      </c>
      <c r="Q3067" s="218"/>
      <c r="R3067" s="219">
        <f t="shared" si="1204"/>
        <v>0</v>
      </c>
      <c r="S3067" s="219">
        <f t="shared" si="1205"/>
        <v>7</v>
      </c>
      <c r="T3067" s="195"/>
      <c r="U3067" s="196">
        <v>2</v>
      </c>
      <c r="V3067" s="89">
        <f t="shared" si="1200"/>
        <v>0</v>
      </c>
      <c r="W3067" s="220" t="s">
        <v>3215</v>
      </c>
      <c r="X3067" s="221" t="s">
        <v>3221</v>
      </c>
      <c r="Y3067" s="222" t="s">
        <v>3222</v>
      </c>
      <c r="Z3067" s="199"/>
      <c r="AA3067" s="218"/>
      <c r="AB3067" s="223">
        <v>0</v>
      </c>
      <c r="AC3067" s="224" t="s">
        <v>48</v>
      </c>
      <c r="AD3067" s="225">
        <f t="shared" si="1206"/>
        <v>59</v>
      </c>
      <c r="AE3067" s="226">
        <f>CEILING(AD3067+AD3067*'[1]Nastavení cen'!$J$17,1)</f>
        <v>87</v>
      </c>
      <c r="AF3067" s="226">
        <f t="shared" si="1207"/>
        <v>0</v>
      </c>
      <c r="AG3067" s="241">
        <f>CEILING(AX3067+(AX3067*'[1]Nastavení cen'!$G$17),1)</f>
        <v>110</v>
      </c>
      <c r="AH3067" s="242">
        <f>CEILING(AG3067*'[1]Nastavení cen'!$K$17,1)+AG3067</f>
        <v>143</v>
      </c>
      <c r="AI3067" s="242">
        <f t="shared" si="1208"/>
        <v>0</v>
      </c>
      <c r="AJ3067" s="228">
        <f t="shared" si="1209"/>
        <v>230</v>
      </c>
      <c r="AK3067" s="218"/>
      <c r="AL3067" s="229">
        <f t="shared" si="1210"/>
        <v>0</v>
      </c>
      <c r="AM3067" s="204"/>
      <c r="AN3067" s="230">
        <v>15</v>
      </c>
      <c r="AO3067" s="231">
        <f t="shared" si="1211"/>
        <v>0</v>
      </c>
      <c r="AP3067" s="232">
        <v>0.05</v>
      </c>
      <c r="AQ3067" s="233" t="s">
        <v>41</v>
      </c>
      <c r="AR3067" s="234">
        <f t="shared" si="1212"/>
        <v>0</v>
      </c>
      <c r="AS3067" s="235"/>
      <c r="AT3067" s="236"/>
      <c r="AU3067" s="237"/>
      <c r="AV3067" s="238">
        <v>9</v>
      </c>
      <c r="AW3067" s="239">
        <f>'[1]Nastavení cen'!$H$17</f>
        <v>390</v>
      </c>
      <c r="AX3067" s="240">
        <v>110</v>
      </c>
    </row>
    <row r="3068" spans="1:50" ht="17.25" hidden="1" customHeight="1" x14ac:dyDescent="0.3">
      <c r="A3068" s="213"/>
      <c r="B3068" s="214"/>
      <c r="C3068" s="215"/>
      <c r="D3068" s="186"/>
      <c r="E3068" s="184"/>
      <c r="F3068" s="185"/>
      <c r="G3068" s="186"/>
      <c r="H3068" s="186"/>
      <c r="I3068" s="187"/>
      <c r="J3068" s="188"/>
      <c r="K3068" s="216"/>
      <c r="L3068" s="186"/>
      <c r="M3068" s="186"/>
      <c r="N3068" s="187"/>
      <c r="O3068" s="191"/>
      <c r="P3068" s="541" t="s">
        <v>3213</v>
      </c>
      <c r="Q3068" s="218"/>
      <c r="R3068" s="219">
        <f t="shared" si="1204"/>
        <v>0</v>
      </c>
      <c r="S3068" s="219">
        <f t="shared" si="1205"/>
        <v>7</v>
      </c>
      <c r="T3068" s="195"/>
      <c r="U3068" s="196">
        <v>2</v>
      </c>
      <c r="V3068" s="89">
        <f t="shared" si="1200"/>
        <v>0</v>
      </c>
      <c r="W3068" s="220" t="s">
        <v>3215</v>
      </c>
      <c r="X3068" s="221" t="s">
        <v>3223</v>
      </c>
      <c r="Y3068" s="222" t="s">
        <v>3224</v>
      </c>
      <c r="Z3068" s="199"/>
      <c r="AA3068" s="218"/>
      <c r="AB3068" s="223">
        <v>0</v>
      </c>
      <c r="AC3068" s="224" t="s">
        <v>48</v>
      </c>
      <c r="AD3068" s="225">
        <f t="shared" si="1206"/>
        <v>65</v>
      </c>
      <c r="AE3068" s="226">
        <f>CEILING(AD3068+AD3068*'[1]Nastavení cen'!$J$17,1)</f>
        <v>95</v>
      </c>
      <c r="AF3068" s="226">
        <f t="shared" si="1207"/>
        <v>0</v>
      </c>
      <c r="AG3068" s="241">
        <f>CEILING(AX3068+(AX3068*'[1]Nastavení cen'!$G$17),1)</f>
        <v>138</v>
      </c>
      <c r="AH3068" s="242">
        <f>CEILING(AG3068*'[1]Nastavení cen'!$K$17,1)+AG3068</f>
        <v>180</v>
      </c>
      <c r="AI3068" s="242">
        <f t="shared" si="1208"/>
        <v>0</v>
      </c>
      <c r="AJ3068" s="228">
        <f t="shared" si="1209"/>
        <v>275</v>
      </c>
      <c r="AK3068" s="218"/>
      <c r="AL3068" s="229">
        <f t="shared" si="1210"/>
        <v>0</v>
      </c>
      <c r="AM3068" s="204"/>
      <c r="AN3068" s="230">
        <v>20</v>
      </c>
      <c r="AO3068" s="231">
        <f t="shared" si="1211"/>
        <v>0</v>
      </c>
      <c r="AP3068" s="232">
        <v>0.05</v>
      </c>
      <c r="AQ3068" s="233" t="s">
        <v>41</v>
      </c>
      <c r="AR3068" s="234">
        <f t="shared" si="1212"/>
        <v>0</v>
      </c>
      <c r="AS3068" s="235"/>
      <c r="AT3068" s="236"/>
      <c r="AU3068" s="237"/>
      <c r="AV3068" s="238">
        <v>10</v>
      </c>
      <c r="AW3068" s="239">
        <f>'[1]Nastavení cen'!$H$17</f>
        <v>390</v>
      </c>
      <c r="AX3068" s="240">
        <v>138</v>
      </c>
    </row>
    <row r="3069" spans="1:50" ht="17.25" hidden="1" customHeight="1" x14ac:dyDescent="0.3">
      <c r="A3069" s="213"/>
      <c r="B3069" s="214"/>
      <c r="C3069" s="215"/>
      <c r="D3069" s="186"/>
      <c r="E3069" s="184"/>
      <c r="F3069" s="185"/>
      <c r="G3069" s="186"/>
      <c r="H3069" s="186"/>
      <c r="I3069" s="187"/>
      <c r="J3069" s="188"/>
      <c r="K3069" s="216"/>
      <c r="L3069" s="186"/>
      <c r="M3069" s="186"/>
      <c r="N3069" s="187"/>
      <c r="O3069" s="191"/>
      <c r="P3069" s="541" t="s">
        <v>3213</v>
      </c>
      <c r="Q3069" s="218"/>
      <c r="R3069" s="219">
        <f t="shared" si="1204"/>
        <v>0</v>
      </c>
      <c r="S3069" s="219">
        <f t="shared" si="1205"/>
        <v>7</v>
      </c>
      <c r="T3069" s="195"/>
      <c r="U3069" s="196">
        <v>5</v>
      </c>
      <c r="V3069" s="89">
        <f t="shared" si="1200"/>
        <v>0</v>
      </c>
      <c r="W3069" s="220" t="s">
        <v>3225</v>
      </c>
      <c r="X3069" s="221" t="s">
        <v>3226</v>
      </c>
      <c r="Y3069" s="222" t="s">
        <v>3227</v>
      </c>
      <c r="Z3069" s="199"/>
      <c r="AA3069" s="218"/>
      <c r="AB3069" s="223">
        <v>0</v>
      </c>
      <c r="AC3069" s="224" t="s">
        <v>48</v>
      </c>
      <c r="AD3069" s="225">
        <f t="shared" si="1206"/>
        <v>59</v>
      </c>
      <c r="AE3069" s="226">
        <f>CEILING(AD3069+AD3069*'[1]Nastavení cen'!$J$17,1)</f>
        <v>87</v>
      </c>
      <c r="AF3069" s="226">
        <f t="shared" si="1207"/>
        <v>0</v>
      </c>
      <c r="AG3069" s="227">
        <f>CEILING(AX3069+(AX3069*'[1]Nastavení cen'!$G$17),1)</f>
        <v>250</v>
      </c>
      <c r="AH3069" s="227">
        <f>CEILING(AG3069*'[1]Nastavení cen'!$K$17,1)+AG3069</f>
        <v>325</v>
      </c>
      <c r="AI3069" s="227">
        <f t="shared" si="1208"/>
        <v>0</v>
      </c>
      <c r="AJ3069" s="228">
        <f t="shared" si="1209"/>
        <v>412</v>
      </c>
      <c r="AK3069" s="218"/>
      <c r="AL3069" s="229">
        <f t="shared" si="1210"/>
        <v>0</v>
      </c>
      <c r="AM3069" s="204"/>
      <c r="AN3069" s="230">
        <v>8</v>
      </c>
      <c r="AO3069" s="231">
        <f t="shared" si="1211"/>
        <v>0</v>
      </c>
      <c r="AP3069" s="232">
        <v>0.05</v>
      </c>
      <c r="AQ3069" s="233" t="s">
        <v>41</v>
      </c>
      <c r="AR3069" s="234">
        <f t="shared" si="1212"/>
        <v>0</v>
      </c>
      <c r="AS3069" s="235"/>
      <c r="AT3069" s="236"/>
      <c r="AU3069" s="237"/>
      <c r="AV3069" s="238">
        <v>9</v>
      </c>
      <c r="AW3069" s="239">
        <f>'[1]Nastavení cen'!$H$17</f>
        <v>390</v>
      </c>
      <c r="AX3069" s="240">
        <v>250</v>
      </c>
    </row>
    <row r="3070" spans="1:50" ht="17.25" hidden="1" customHeight="1" x14ac:dyDescent="0.3">
      <c r="A3070" s="213"/>
      <c r="B3070" s="214"/>
      <c r="C3070" s="215"/>
      <c r="D3070" s="186"/>
      <c r="E3070" s="184"/>
      <c r="F3070" s="185"/>
      <c r="G3070" s="186"/>
      <c r="H3070" s="186"/>
      <c r="I3070" s="187"/>
      <c r="J3070" s="188"/>
      <c r="K3070" s="216"/>
      <c r="L3070" s="186"/>
      <c r="M3070" s="186"/>
      <c r="N3070" s="187"/>
      <c r="O3070" s="191"/>
      <c r="P3070" s="541" t="s">
        <v>3213</v>
      </c>
      <c r="Q3070" s="218"/>
      <c r="R3070" s="219">
        <f t="shared" si="1204"/>
        <v>0</v>
      </c>
      <c r="S3070" s="219">
        <f t="shared" si="1205"/>
        <v>7</v>
      </c>
      <c r="T3070" s="195"/>
      <c r="U3070" s="196">
        <v>5</v>
      </c>
      <c r="V3070" s="89">
        <f t="shared" si="1200"/>
        <v>0</v>
      </c>
      <c r="W3070" s="220" t="s">
        <v>3228</v>
      </c>
      <c r="X3070" s="221" t="s">
        <v>3229</v>
      </c>
      <c r="Y3070" s="222" t="s">
        <v>3230</v>
      </c>
      <c r="Z3070" s="199"/>
      <c r="AA3070" s="218"/>
      <c r="AB3070" s="223">
        <v>0</v>
      </c>
      <c r="AC3070" s="224" t="s">
        <v>48</v>
      </c>
      <c r="AD3070" s="225">
        <f t="shared" si="1206"/>
        <v>65</v>
      </c>
      <c r="AE3070" s="226">
        <f>CEILING(AD3070+AD3070*'[1]Nastavení cen'!$J$17,1)</f>
        <v>95</v>
      </c>
      <c r="AF3070" s="226">
        <f t="shared" si="1207"/>
        <v>0</v>
      </c>
      <c r="AG3070" s="227">
        <f>CEILING(AX3070+(AX3070*'[1]Nastavení cen'!$G$17),1)</f>
        <v>150</v>
      </c>
      <c r="AH3070" s="227">
        <f>CEILING(AG3070*'[1]Nastavení cen'!$K$17,1)+AG3070</f>
        <v>195</v>
      </c>
      <c r="AI3070" s="227">
        <f t="shared" si="1208"/>
        <v>0</v>
      </c>
      <c r="AJ3070" s="228">
        <f t="shared" si="1209"/>
        <v>290</v>
      </c>
      <c r="AK3070" s="218"/>
      <c r="AL3070" s="229">
        <f t="shared" si="1210"/>
        <v>0</v>
      </c>
      <c r="AM3070" s="204"/>
      <c r="AN3070" s="230">
        <v>8</v>
      </c>
      <c r="AO3070" s="231">
        <f t="shared" si="1211"/>
        <v>0</v>
      </c>
      <c r="AP3070" s="232">
        <v>0.05</v>
      </c>
      <c r="AQ3070" s="233" t="s">
        <v>41</v>
      </c>
      <c r="AR3070" s="234">
        <f t="shared" si="1212"/>
        <v>0</v>
      </c>
      <c r="AS3070" s="235"/>
      <c r="AT3070" s="236"/>
      <c r="AU3070" s="237"/>
      <c r="AV3070" s="238">
        <v>10</v>
      </c>
      <c r="AW3070" s="239">
        <f>'[1]Nastavení cen'!$H$17</f>
        <v>390</v>
      </c>
      <c r="AX3070" s="240">
        <v>150</v>
      </c>
    </row>
    <row r="3071" spans="1:50" ht="17.25" hidden="1" customHeight="1" x14ac:dyDescent="0.3">
      <c r="A3071" s="213"/>
      <c r="B3071" s="214"/>
      <c r="C3071" s="215"/>
      <c r="D3071" s="186"/>
      <c r="E3071" s="184"/>
      <c r="F3071" s="185"/>
      <c r="G3071" s="186"/>
      <c r="H3071" s="186"/>
      <c r="I3071" s="187"/>
      <c r="J3071" s="188"/>
      <c r="K3071" s="216"/>
      <c r="L3071" s="186"/>
      <c r="M3071" s="186"/>
      <c r="N3071" s="187"/>
      <c r="O3071" s="191"/>
      <c r="P3071" s="541" t="s">
        <v>3213</v>
      </c>
      <c r="Q3071" s="218"/>
      <c r="R3071" s="219">
        <f t="shared" si="1204"/>
        <v>0</v>
      </c>
      <c r="S3071" s="219">
        <f t="shared" si="1205"/>
        <v>7</v>
      </c>
      <c r="T3071" s="195"/>
      <c r="U3071" s="196">
        <v>1</v>
      </c>
      <c r="V3071" s="89">
        <f t="shared" si="1200"/>
        <v>0</v>
      </c>
      <c r="W3071" s="220" t="s">
        <v>3231</v>
      </c>
      <c r="X3071" s="221" t="s">
        <v>3232</v>
      </c>
      <c r="Y3071" s="222" t="s">
        <v>3233</v>
      </c>
      <c r="Z3071" s="199"/>
      <c r="AA3071" s="218"/>
      <c r="AB3071" s="223">
        <v>0</v>
      </c>
      <c r="AC3071" s="224" t="s">
        <v>146</v>
      </c>
      <c r="AD3071" s="225">
        <f t="shared" si="1206"/>
        <v>20</v>
      </c>
      <c r="AE3071" s="226">
        <f>CEILING(AD3071+AD3071*'[1]Nastavení cen'!$J$17,1)</f>
        <v>30</v>
      </c>
      <c r="AF3071" s="226">
        <f t="shared" si="1207"/>
        <v>0</v>
      </c>
      <c r="AG3071" s="241">
        <f>CEILING(AX3071+(AX3071*'[1]Nastavení cen'!$G$17),1)</f>
        <v>14</v>
      </c>
      <c r="AH3071" s="242">
        <f>CEILING(AG3071*'[1]Nastavení cen'!$K$17,1)+AG3071</f>
        <v>19</v>
      </c>
      <c r="AI3071" s="242">
        <f t="shared" si="1208"/>
        <v>0</v>
      </c>
      <c r="AJ3071" s="228">
        <f t="shared" si="1209"/>
        <v>49</v>
      </c>
      <c r="AK3071" s="218"/>
      <c r="AL3071" s="229">
        <f t="shared" si="1210"/>
        <v>0</v>
      </c>
      <c r="AM3071" s="204"/>
      <c r="AN3071" s="230">
        <v>0.2</v>
      </c>
      <c r="AO3071" s="231">
        <f t="shared" si="1211"/>
        <v>0</v>
      </c>
      <c r="AP3071" s="232">
        <v>0.05</v>
      </c>
      <c r="AQ3071" s="233" t="s">
        <v>41</v>
      </c>
      <c r="AR3071" s="234">
        <f t="shared" si="1212"/>
        <v>0</v>
      </c>
      <c r="AS3071" s="235"/>
      <c r="AT3071" s="236"/>
      <c r="AU3071" s="237"/>
      <c r="AV3071" s="238">
        <v>3</v>
      </c>
      <c r="AW3071" s="239">
        <f>'[1]Nastavení cen'!$H$17</f>
        <v>390</v>
      </c>
      <c r="AX3071" s="240">
        <v>14</v>
      </c>
    </row>
    <row r="3072" spans="1:50" ht="17.25" hidden="1" customHeight="1" x14ac:dyDescent="0.3">
      <c r="A3072" s="213"/>
      <c r="B3072" s="214"/>
      <c r="C3072" s="215"/>
      <c r="D3072" s="186"/>
      <c r="E3072" s="184"/>
      <c r="F3072" s="185"/>
      <c r="G3072" s="186"/>
      <c r="H3072" s="186"/>
      <c r="I3072" s="187"/>
      <c r="J3072" s="188"/>
      <c r="K3072" s="216"/>
      <c r="L3072" s="186"/>
      <c r="M3072" s="186"/>
      <c r="N3072" s="187"/>
      <c r="O3072" s="191"/>
      <c r="P3072" s="541" t="s">
        <v>3213</v>
      </c>
      <c r="Q3072" s="218"/>
      <c r="R3072" s="219">
        <f t="shared" si="1204"/>
        <v>0</v>
      </c>
      <c r="S3072" s="219">
        <f t="shared" si="1205"/>
        <v>7</v>
      </c>
      <c r="T3072" s="195"/>
      <c r="U3072" s="196">
        <v>4</v>
      </c>
      <c r="V3072" s="89">
        <f t="shared" si="1200"/>
        <v>0</v>
      </c>
      <c r="W3072" s="220" t="s">
        <v>3231</v>
      </c>
      <c r="X3072" s="221" t="s">
        <v>3234</v>
      </c>
      <c r="Y3072" s="222" t="s">
        <v>43</v>
      </c>
      <c r="Z3072" s="199"/>
      <c r="AA3072" s="218"/>
      <c r="AB3072" s="223">
        <v>0</v>
      </c>
      <c r="AC3072" s="224" t="s">
        <v>48</v>
      </c>
      <c r="AD3072" s="225">
        <f t="shared" si="1206"/>
        <v>59</v>
      </c>
      <c r="AE3072" s="226">
        <f>CEILING(AD3072+AD3072*'[1]Nastavení cen'!$J$17,1)</f>
        <v>87</v>
      </c>
      <c r="AF3072" s="226">
        <f t="shared" si="1207"/>
        <v>0</v>
      </c>
      <c r="AG3072" s="241"/>
      <c r="AH3072" s="242"/>
      <c r="AI3072" s="242"/>
      <c r="AJ3072" s="228">
        <f t="shared" si="1209"/>
        <v>87</v>
      </c>
      <c r="AK3072" s="218"/>
      <c r="AL3072" s="229">
        <f t="shared" si="1210"/>
        <v>0</v>
      </c>
      <c r="AM3072" s="204"/>
      <c r="AN3072" s="230" t="s">
        <v>41</v>
      </c>
      <c r="AO3072" s="231" t="s">
        <v>41</v>
      </c>
      <c r="AP3072" s="245" t="s">
        <v>41</v>
      </c>
      <c r="AQ3072" s="233" t="s">
        <v>41</v>
      </c>
      <c r="AR3072" s="234" t="s">
        <v>41</v>
      </c>
      <c r="AS3072" s="235"/>
      <c r="AT3072" s="236"/>
      <c r="AU3072" s="237"/>
      <c r="AV3072" s="238">
        <v>9</v>
      </c>
      <c r="AW3072" s="239">
        <f>'[1]Nastavení cen'!$H$17</f>
        <v>390</v>
      </c>
      <c r="AX3072" s="240"/>
    </row>
    <row r="3073" spans="1:50" ht="17.25" hidden="1" customHeight="1" x14ac:dyDescent="0.3">
      <c r="A3073" s="213"/>
      <c r="B3073" s="214"/>
      <c r="C3073" s="215"/>
      <c r="D3073" s="186"/>
      <c r="E3073" s="184"/>
      <c r="F3073" s="185"/>
      <c r="G3073" s="186"/>
      <c r="H3073" s="186"/>
      <c r="I3073" s="187"/>
      <c r="J3073" s="188"/>
      <c r="K3073" s="216"/>
      <c r="L3073" s="186"/>
      <c r="M3073" s="186"/>
      <c r="N3073" s="187"/>
      <c r="O3073" s="191"/>
      <c r="P3073" s="541" t="s">
        <v>3213</v>
      </c>
      <c r="Q3073" s="218"/>
      <c r="R3073" s="219">
        <f t="shared" si="1204"/>
        <v>0</v>
      </c>
      <c r="S3073" s="219">
        <f t="shared" si="1205"/>
        <v>7</v>
      </c>
      <c r="T3073" s="195"/>
      <c r="U3073" s="196">
        <v>3</v>
      </c>
      <c r="V3073" s="89">
        <f t="shared" si="1200"/>
        <v>0</v>
      </c>
      <c r="W3073" s="220" t="s">
        <v>3231</v>
      </c>
      <c r="X3073" s="221" t="s">
        <v>71</v>
      </c>
      <c r="Y3073" s="222" t="s">
        <v>3235</v>
      </c>
      <c r="Z3073" s="199"/>
      <c r="AA3073" s="218"/>
      <c r="AB3073" s="223">
        <v>0</v>
      </c>
      <c r="AC3073" s="224" t="s">
        <v>1081</v>
      </c>
      <c r="AD3073" s="225"/>
      <c r="AE3073" s="226"/>
      <c r="AF3073" s="226"/>
      <c r="AG3073" s="241">
        <f>CEILING(AX3073+(AX3073*'[1]Nastavení cen'!$G$17),1)</f>
        <v>5</v>
      </c>
      <c r="AH3073" s="242">
        <f>CEILING(AG3073*'[1]Nastavení cen'!$K$17,1)+AG3073</f>
        <v>7</v>
      </c>
      <c r="AI3073" s="242">
        <f t="shared" ref="AI3073:AI3080" si="1213">(AB3073*AH3073)</f>
        <v>0</v>
      </c>
      <c r="AJ3073" s="228">
        <f t="shared" si="1209"/>
        <v>7</v>
      </c>
      <c r="AK3073" s="218"/>
      <c r="AL3073" s="229">
        <f t="shared" si="1210"/>
        <v>0</v>
      </c>
      <c r="AM3073" s="204"/>
      <c r="AN3073" s="230">
        <v>0.5</v>
      </c>
      <c r="AO3073" s="231">
        <f t="shared" ref="AO3073:AO3080" si="1214">AB3073*AN3073</f>
        <v>0</v>
      </c>
      <c r="AP3073" s="232">
        <v>0.05</v>
      </c>
      <c r="AQ3073" s="233" t="s">
        <v>41</v>
      </c>
      <c r="AR3073" s="234">
        <f t="shared" ref="AR3073:AR3080" si="1215">AO3073*AP3073</f>
        <v>0</v>
      </c>
      <c r="AS3073" s="235"/>
      <c r="AT3073" s="236"/>
      <c r="AU3073" s="237"/>
      <c r="AV3073" s="238"/>
      <c r="AW3073" s="239"/>
      <c r="AX3073" s="240">
        <v>5</v>
      </c>
    </row>
    <row r="3074" spans="1:50" ht="17.25" hidden="1" customHeight="1" x14ac:dyDescent="0.3">
      <c r="A3074" s="213"/>
      <c r="B3074" s="214"/>
      <c r="C3074" s="215"/>
      <c r="D3074" s="186"/>
      <c r="E3074" s="184"/>
      <c r="F3074" s="185"/>
      <c r="G3074" s="186"/>
      <c r="H3074" s="186"/>
      <c r="I3074" s="187"/>
      <c r="J3074" s="188"/>
      <c r="K3074" s="216"/>
      <c r="L3074" s="186"/>
      <c r="M3074" s="186"/>
      <c r="N3074" s="187"/>
      <c r="O3074" s="191"/>
      <c r="P3074" s="541" t="s">
        <v>3213</v>
      </c>
      <c r="Q3074" s="218"/>
      <c r="R3074" s="219">
        <f t="shared" si="1204"/>
        <v>0</v>
      </c>
      <c r="S3074" s="219">
        <f t="shared" si="1205"/>
        <v>7</v>
      </c>
      <c r="T3074" s="195"/>
      <c r="U3074" s="196">
        <v>2</v>
      </c>
      <c r="V3074" s="89">
        <f t="shared" si="1200"/>
        <v>0</v>
      </c>
      <c r="W3074" s="220" t="s">
        <v>3231</v>
      </c>
      <c r="X3074" s="221" t="s">
        <v>3236</v>
      </c>
      <c r="Y3074" s="222" t="s">
        <v>3237</v>
      </c>
      <c r="Z3074" s="199"/>
      <c r="AA3074" s="218"/>
      <c r="AB3074" s="223">
        <v>0</v>
      </c>
      <c r="AC3074" s="224" t="s">
        <v>48</v>
      </c>
      <c r="AD3074" s="225">
        <f t="shared" ref="AD3074:AD3085" si="1216">ROUND(AV3074*(AW3074/60),0)</f>
        <v>13</v>
      </c>
      <c r="AE3074" s="226">
        <f>CEILING(AD3074+AD3074*'[1]Nastavení cen'!$J$17,1)</f>
        <v>19</v>
      </c>
      <c r="AF3074" s="226">
        <f t="shared" ref="AF3074:AF3085" si="1217">(AB3074*AE3074)</f>
        <v>0</v>
      </c>
      <c r="AG3074" s="241">
        <f>CEILING(AX3074+(AX3074*'[1]Nastavení cen'!$G$17),1)</f>
        <v>15</v>
      </c>
      <c r="AH3074" s="242">
        <f>CEILING(AG3074*'[1]Nastavení cen'!$K$17,1)+AG3074</f>
        <v>20</v>
      </c>
      <c r="AI3074" s="242">
        <f t="shared" si="1213"/>
        <v>0</v>
      </c>
      <c r="AJ3074" s="228">
        <f t="shared" si="1209"/>
        <v>39</v>
      </c>
      <c r="AK3074" s="218"/>
      <c r="AL3074" s="229">
        <f t="shared" si="1210"/>
        <v>0</v>
      </c>
      <c r="AM3074" s="204"/>
      <c r="AN3074" s="230">
        <v>0.2</v>
      </c>
      <c r="AO3074" s="231">
        <f t="shared" si="1214"/>
        <v>0</v>
      </c>
      <c r="AP3074" s="232">
        <v>0.05</v>
      </c>
      <c r="AQ3074" s="233" t="s">
        <v>41</v>
      </c>
      <c r="AR3074" s="234">
        <f t="shared" si="1215"/>
        <v>0</v>
      </c>
      <c r="AS3074" s="235"/>
      <c r="AT3074" s="236"/>
      <c r="AU3074" s="237"/>
      <c r="AV3074" s="238">
        <v>2</v>
      </c>
      <c r="AW3074" s="239">
        <f>'[1]Nastavení cen'!$H$17</f>
        <v>390</v>
      </c>
      <c r="AX3074" s="240">
        <v>15</v>
      </c>
    </row>
    <row r="3075" spans="1:50" ht="17.25" hidden="1" customHeight="1" x14ac:dyDescent="0.3">
      <c r="A3075" s="213"/>
      <c r="B3075" s="214"/>
      <c r="C3075" s="215"/>
      <c r="D3075" s="186"/>
      <c r="E3075" s="184"/>
      <c r="F3075" s="185"/>
      <c r="G3075" s="186"/>
      <c r="H3075" s="186"/>
      <c r="I3075" s="187"/>
      <c r="J3075" s="188"/>
      <c r="K3075" s="216"/>
      <c r="L3075" s="186"/>
      <c r="M3075" s="186"/>
      <c r="N3075" s="187"/>
      <c r="O3075" s="191"/>
      <c r="P3075" s="541" t="s">
        <v>3213</v>
      </c>
      <c r="Q3075" s="218"/>
      <c r="R3075" s="219">
        <f t="shared" si="1204"/>
        <v>0</v>
      </c>
      <c r="S3075" s="219">
        <f t="shared" si="1205"/>
        <v>7</v>
      </c>
      <c r="T3075" s="195"/>
      <c r="U3075" s="196">
        <v>2</v>
      </c>
      <c r="V3075" s="89">
        <f t="shared" si="1200"/>
        <v>0</v>
      </c>
      <c r="W3075" s="220" t="s">
        <v>3231</v>
      </c>
      <c r="X3075" s="221" t="s">
        <v>3238</v>
      </c>
      <c r="Y3075" s="222" t="s">
        <v>3239</v>
      </c>
      <c r="Z3075" s="199"/>
      <c r="AA3075" s="218"/>
      <c r="AB3075" s="223">
        <v>0</v>
      </c>
      <c r="AC3075" s="224" t="s">
        <v>48</v>
      </c>
      <c r="AD3075" s="225">
        <f t="shared" si="1216"/>
        <v>13</v>
      </c>
      <c r="AE3075" s="226">
        <f>CEILING(AD3075+AD3075*'[1]Nastavení cen'!$J$17,1)</f>
        <v>19</v>
      </c>
      <c r="AF3075" s="226">
        <f t="shared" si="1217"/>
        <v>0</v>
      </c>
      <c r="AG3075" s="241">
        <f>CEILING(AX3075+(AX3075*'[1]Nastavení cen'!$G$17),1)</f>
        <v>17</v>
      </c>
      <c r="AH3075" s="242">
        <f>CEILING(AG3075*'[1]Nastavení cen'!$K$17,1)+AG3075</f>
        <v>23</v>
      </c>
      <c r="AI3075" s="242">
        <f t="shared" si="1213"/>
        <v>0</v>
      </c>
      <c r="AJ3075" s="228">
        <f t="shared" si="1209"/>
        <v>42</v>
      </c>
      <c r="AK3075" s="218"/>
      <c r="AL3075" s="229">
        <f t="shared" si="1210"/>
        <v>0</v>
      </c>
      <c r="AM3075" s="204"/>
      <c r="AN3075" s="230">
        <v>0.2</v>
      </c>
      <c r="AO3075" s="231">
        <f t="shared" si="1214"/>
        <v>0</v>
      </c>
      <c r="AP3075" s="232">
        <v>0.05</v>
      </c>
      <c r="AQ3075" s="233" t="s">
        <v>41</v>
      </c>
      <c r="AR3075" s="234">
        <f t="shared" si="1215"/>
        <v>0</v>
      </c>
      <c r="AS3075" s="235"/>
      <c r="AT3075" s="236"/>
      <c r="AU3075" s="237"/>
      <c r="AV3075" s="238">
        <v>2</v>
      </c>
      <c r="AW3075" s="239">
        <f>'[1]Nastavení cen'!$H$17</f>
        <v>390</v>
      </c>
      <c r="AX3075" s="240">
        <v>17</v>
      </c>
    </row>
    <row r="3076" spans="1:50" ht="17.25" hidden="1" customHeight="1" x14ac:dyDescent="0.3">
      <c r="A3076" s="213"/>
      <c r="B3076" s="214"/>
      <c r="C3076" s="215"/>
      <c r="D3076" s="186"/>
      <c r="E3076" s="184"/>
      <c r="F3076" s="185"/>
      <c r="G3076" s="186"/>
      <c r="H3076" s="186"/>
      <c r="I3076" s="187"/>
      <c r="J3076" s="188"/>
      <c r="K3076" s="216"/>
      <c r="L3076" s="186"/>
      <c r="M3076" s="186"/>
      <c r="N3076" s="187"/>
      <c r="O3076" s="191"/>
      <c r="P3076" s="541" t="s">
        <v>3213</v>
      </c>
      <c r="Q3076" s="218"/>
      <c r="R3076" s="219">
        <f t="shared" si="1204"/>
        <v>0</v>
      </c>
      <c r="S3076" s="219">
        <f t="shared" si="1205"/>
        <v>7</v>
      </c>
      <c r="T3076" s="195"/>
      <c r="U3076" s="196">
        <v>1</v>
      </c>
      <c r="V3076" s="89">
        <f t="shared" si="1200"/>
        <v>0</v>
      </c>
      <c r="W3076" s="220" t="s">
        <v>3231</v>
      </c>
      <c r="X3076" s="221" t="s">
        <v>3240</v>
      </c>
      <c r="Y3076" s="222" t="s">
        <v>3231</v>
      </c>
      <c r="Z3076" s="199"/>
      <c r="AA3076" s="199"/>
      <c r="AB3076" s="223">
        <v>0</v>
      </c>
      <c r="AC3076" s="224" t="s">
        <v>48</v>
      </c>
      <c r="AD3076" s="225">
        <f t="shared" si="1216"/>
        <v>351</v>
      </c>
      <c r="AE3076" s="226">
        <f>CEILING(AD3076+AD3076*'[1]Nastavení cen'!$J$17,1)</f>
        <v>513</v>
      </c>
      <c r="AF3076" s="226">
        <f t="shared" si="1217"/>
        <v>0</v>
      </c>
      <c r="AG3076" s="241">
        <f>CEILING(AX3076+(AX3076*'[1]Nastavení cen'!$G$17),1)</f>
        <v>242</v>
      </c>
      <c r="AH3076" s="242">
        <f>CEILING(AG3076*'[1]Nastavení cen'!$K$17,1)+AG3076</f>
        <v>315</v>
      </c>
      <c r="AI3076" s="242">
        <f t="shared" si="1213"/>
        <v>0</v>
      </c>
      <c r="AJ3076" s="228">
        <f t="shared" si="1209"/>
        <v>828</v>
      </c>
      <c r="AK3076" s="218"/>
      <c r="AL3076" s="229">
        <f t="shared" si="1210"/>
        <v>0</v>
      </c>
      <c r="AM3076" s="204"/>
      <c r="AN3076" s="230">
        <v>70</v>
      </c>
      <c r="AO3076" s="231">
        <f t="shared" si="1214"/>
        <v>0</v>
      </c>
      <c r="AP3076" s="232">
        <v>0.05</v>
      </c>
      <c r="AQ3076" s="233" t="s">
        <v>41</v>
      </c>
      <c r="AR3076" s="234">
        <f t="shared" si="1215"/>
        <v>0</v>
      </c>
      <c r="AS3076" s="235"/>
      <c r="AT3076" s="236"/>
      <c r="AU3076" s="237"/>
      <c r="AV3076" s="238">
        <v>54</v>
      </c>
      <c r="AW3076" s="239">
        <f>'[1]Nastavení cen'!$H$17</f>
        <v>390</v>
      </c>
      <c r="AX3076" s="240">
        <v>242</v>
      </c>
    </row>
    <row r="3077" spans="1:50" ht="17.25" hidden="1" customHeight="1" x14ac:dyDescent="0.3">
      <c r="A3077" s="213"/>
      <c r="B3077" s="214"/>
      <c r="C3077" s="215"/>
      <c r="D3077" s="186"/>
      <c r="E3077" s="184"/>
      <c r="F3077" s="185"/>
      <c r="G3077" s="186"/>
      <c r="H3077" s="186"/>
      <c r="I3077" s="187"/>
      <c r="J3077" s="188"/>
      <c r="K3077" s="216"/>
      <c r="L3077" s="186"/>
      <c r="M3077" s="186"/>
      <c r="N3077" s="187"/>
      <c r="O3077" s="191"/>
      <c r="P3077" s="541" t="s">
        <v>3213</v>
      </c>
      <c r="Q3077" s="218"/>
      <c r="R3077" s="219">
        <f t="shared" si="1204"/>
        <v>0</v>
      </c>
      <c r="S3077" s="219">
        <f t="shared" si="1205"/>
        <v>7</v>
      </c>
      <c r="T3077" s="195"/>
      <c r="U3077" s="196">
        <v>1</v>
      </c>
      <c r="V3077" s="89">
        <f t="shared" si="1200"/>
        <v>0</v>
      </c>
      <c r="W3077" s="220" t="s">
        <v>3231</v>
      </c>
      <c r="X3077" s="221" t="s">
        <v>3241</v>
      </c>
      <c r="Y3077" s="222" t="s">
        <v>3231</v>
      </c>
      <c r="Z3077" s="199"/>
      <c r="AA3077" s="199"/>
      <c r="AB3077" s="223">
        <v>0</v>
      </c>
      <c r="AC3077" s="224" t="s">
        <v>48</v>
      </c>
      <c r="AD3077" s="225">
        <f t="shared" si="1216"/>
        <v>325</v>
      </c>
      <c r="AE3077" s="226">
        <f>CEILING(AD3077+AD3077*'[1]Nastavení cen'!$J$17,1)</f>
        <v>475</v>
      </c>
      <c r="AF3077" s="226">
        <f t="shared" si="1217"/>
        <v>0</v>
      </c>
      <c r="AG3077" s="241">
        <f>CEILING(AX3077+(AX3077*'[1]Nastavení cen'!$G$17),1)</f>
        <v>165</v>
      </c>
      <c r="AH3077" s="242">
        <f>CEILING(AG3077*'[1]Nastavení cen'!$K$17,1)+AG3077</f>
        <v>215</v>
      </c>
      <c r="AI3077" s="242">
        <f t="shared" si="1213"/>
        <v>0</v>
      </c>
      <c r="AJ3077" s="228">
        <f t="shared" si="1209"/>
        <v>690</v>
      </c>
      <c r="AK3077" s="218"/>
      <c r="AL3077" s="229">
        <f t="shared" si="1210"/>
        <v>0</v>
      </c>
      <c r="AM3077" s="204"/>
      <c r="AN3077" s="230">
        <v>50</v>
      </c>
      <c r="AO3077" s="231">
        <f t="shared" si="1214"/>
        <v>0</v>
      </c>
      <c r="AP3077" s="232">
        <v>0.05</v>
      </c>
      <c r="AQ3077" s="233" t="s">
        <v>41</v>
      </c>
      <c r="AR3077" s="234">
        <f t="shared" si="1215"/>
        <v>0</v>
      </c>
      <c r="AS3077" s="235"/>
      <c r="AT3077" s="236"/>
      <c r="AU3077" s="237"/>
      <c r="AV3077" s="238">
        <v>50</v>
      </c>
      <c r="AW3077" s="239">
        <f>'[1]Nastavení cen'!$H$17</f>
        <v>390</v>
      </c>
      <c r="AX3077" s="240">
        <v>165</v>
      </c>
    </row>
    <row r="3078" spans="1:50" ht="17.25" hidden="1" customHeight="1" x14ac:dyDescent="0.3">
      <c r="A3078" s="213"/>
      <c r="B3078" s="214"/>
      <c r="C3078" s="215"/>
      <c r="D3078" s="186"/>
      <c r="E3078" s="184"/>
      <c r="F3078" s="185"/>
      <c r="G3078" s="186"/>
      <c r="H3078" s="186"/>
      <c r="I3078" s="187"/>
      <c r="J3078" s="188"/>
      <c r="K3078" s="216"/>
      <c r="L3078" s="186"/>
      <c r="M3078" s="186"/>
      <c r="N3078" s="187"/>
      <c r="O3078" s="191"/>
      <c r="P3078" s="541" t="s">
        <v>3213</v>
      </c>
      <c r="Q3078" s="218"/>
      <c r="R3078" s="219">
        <f t="shared" si="1204"/>
        <v>0</v>
      </c>
      <c r="S3078" s="219">
        <f t="shared" si="1205"/>
        <v>7</v>
      </c>
      <c r="T3078" s="195"/>
      <c r="U3078" s="196">
        <v>1</v>
      </c>
      <c r="V3078" s="89">
        <f t="shared" si="1200"/>
        <v>0</v>
      </c>
      <c r="W3078" s="220" t="s">
        <v>3231</v>
      </c>
      <c r="X3078" s="221" t="s">
        <v>3242</v>
      </c>
      <c r="Y3078" s="222" t="s">
        <v>3188</v>
      </c>
      <c r="Z3078" s="199"/>
      <c r="AA3078" s="218"/>
      <c r="AB3078" s="223">
        <v>0</v>
      </c>
      <c r="AC3078" s="224" t="s">
        <v>48</v>
      </c>
      <c r="AD3078" s="225">
        <f t="shared" si="1216"/>
        <v>65</v>
      </c>
      <c r="AE3078" s="226">
        <f>CEILING(AD3078+AD3078*'[1]Nastavení cen'!$J$17,1)</f>
        <v>95</v>
      </c>
      <c r="AF3078" s="226">
        <f t="shared" si="1217"/>
        <v>0</v>
      </c>
      <c r="AG3078" s="241">
        <f>CEILING(AX3078+(AX3078*'[1]Nastavení cen'!$G$17),1)</f>
        <v>11</v>
      </c>
      <c r="AH3078" s="242">
        <f>CEILING(AG3078*'[1]Nastavení cen'!$K$17,1)+AG3078</f>
        <v>15</v>
      </c>
      <c r="AI3078" s="242">
        <f t="shared" si="1213"/>
        <v>0</v>
      </c>
      <c r="AJ3078" s="228">
        <f t="shared" si="1209"/>
        <v>110</v>
      </c>
      <c r="AK3078" s="218"/>
      <c r="AL3078" s="229">
        <f t="shared" si="1210"/>
        <v>0</v>
      </c>
      <c r="AM3078" s="204"/>
      <c r="AN3078" s="230">
        <v>0.5</v>
      </c>
      <c r="AO3078" s="231">
        <f t="shared" si="1214"/>
        <v>0</v>
      </c>
      <c r="AP3078" s="232">
        <v>0.05</v>
      </c>
      <c r="AQ3078" s="233" t="s">
        <v>41</v>
      </c>
      <c r="AR3078" s="234">
        <f t="shared" si="1215"/>
        <v>0</v>
      </c>
      <c r="AS3078" s="235"/>
      <c r="AT3078" s="236"/>
      <c r="AU3078" s="237"/>
      <c r="AV3078" s="238">
        <v>10</v>
      </c>
      <c r="AW3078" s="239">
        <f>'[1]Nastavení cen'!$H$17</f>
        <v>390</v>
      </c>
      <c r="AX3078" s="240">
        <v>11</v>
      </c>
    </row>
    <row r="3079" spans="1:50" ht="17.25" hidden="1" customHeight="1" x14ac:dyDescent="0.3">
      <c r="A3079" s="213"/>
      <c r="B3079" s="214"/>
      <c r="C3079" s="215"/>
      <c r="D3079" s="186"/>
      <c r="E3079" s="184"/>
      <c r="F3079" s="185"/>
      <c r="G3079" s="186"/>
      <c r="H3079" s="186"/>
      <c r="I3079" s="187"/>
      <c r="J3079" s="188"/>
      <c r="K3079" s="216"/>
      <c r="L3079" s="186"/>
      <c r="M3079" s="186"/>
      <c r="N3079" s="187"/>
      <c r="O3079" s="191"/>
      <c r="P3079" s="541" t="s">
        <v>3213</v>
      </c>
      <c r="Q3079" s="218"/>
      <c r="R3079" s="219">
        <f t="shared" si="1204"/>
        <v>0</v>
      </c>
      <c r="S3079" s="219">
        <f t="shared" si="1205"/>
        <v>7</v>
      </c>
      <c r="T3079" s="195"/>
      <c r="U3079" s="196">
        <v>1</v>
      </c>
      <c r="V3079" s="89">
        <f t="shared" si="1200"/>
        <v>0</v>
      </c>
      <c r="W3079" s="220" t="s">
        <v>3243</v>
      </c>
      <c r="X3079" s="221" t="s">
        <v>3244</v>
      </c>
      <c r="Y3079" s="222" t="s">
        <v>3245</v>
      </c>
      <c r="Z3079" s="199"/>
      <c r="AA3079" s="199"/>
      <c r="AB3079" s="223">
        <v>0</v>
      </c>
      <c r="AC3079" s="224" t="s">
        <v>48</v>
      </c>
      <c r="AD3079" s="225">
        <f t="shared" si="1216"/>
        <v>384</v>
      </c>
      <c r="AE3079" s="226">
        <f>CEILING(AD3079+AD3079*'[1]Nastavení cen'!$J$17,1)</f>
        <v>561</v>
      </c>
      <c r="AF3079" s="226">
        <f t="shared" si="1217"/>
        <v>0</v>
      </c>
      <c r="AG3079" s="241">
        <f>CEILING(AX3079+(AX3079*'[1]Nastavení cen'!$G$17),1)</f>
        <v>220</v>
      </c>
      <c r="AH3079" s="242">
        <f>CEILING(AG3079*'[1]Nastavení cen'!$K$17,1)+AG3079</f>
        <v>286</v>
      </c>
      <c r="AI3079" s="242">
        <f t="shared" si="1213"/>
        <v>0</v>
      </c>
      <c r="AJ3079" s="228">
        <f t="shared" si="1209"/>
        <v>847</v>
      </c>
      <c r="AK3079" s="218"/>
      <c r="AL3079" s="229">
        <f t="shared" si="1210"/>
        <v>0</v>
      </c>
      <c r="AM3079" s="204"/>
      <c r="AN3079" s="230">
        <v>100</v>
      </c>
      <c r="AO3079" s="231">
        <f t="shared" si="1214"/>
        <v>0</v>
      </c>
      <c r="AP3079" s="232">
        <v>0.05</v>
      </c>
      <c r="AQ3079" s="233" t="s">
        <v>41</v>
      </c>
      <c r="AR3079" s="234">
        <f t="shared" si="1215"/>
        <v>0</v>
      </c>
      <c r="AS3079" s="235"/>
      <c r="AT3079" s="236"/>
      <c r="AU3079" s="237"/>
      <c r="AV3079" s="238">
        <v>59</v>
      </c>
      <c r="AW3079" s="239">
        <f>'[1]Nastavení cen'!$H$17</f>
        <v>390</v>
      </c>
      <c r="AX3079" s="240">
        <v>220</v>
      </c>
    </row>
    <row r="3080" spans="1:50" ht="17.25" hidden="1" customHeight="1" x14ac:dyDescent="0.3">
      <c r="A3080" s="213"/>
      <c r="B3080" s="214"/>
      <c r="C3080" s="215"/>
      <c r="D3080" s="186"/>
      <c r="E3080" s="184"/>
      <c r="F3080" s="185"/>
      <c r="G3080" s="186"/>
      <c r="H3080" s="186"/>
      <c r="I3080" s="187"/>
      <c r="J3080" s="188"/>
      <c r="K3080" s="216"/>
      <c r="L3080" s="186"/>
      <c r="M3080" s="186"/>
      <c r="N3080" s="187"/>
      <c r="O3080" s="191"/>
      <c r="P3080" s="541" t="s">
        <v>3213</v>
      </c>
      <c r="Q3080" s="218"/>
      <c r="R3080" s="219">
        <f t="shared" si="1204"/>
        <v>0</v>
      </c>
      <c r="S3080" s="219">
        <f t="shared" si="1205"/>
        <v>7</v>
      </c>
      <c r="T3080" s="195"/>
      <c r="U3080" s="196">
        <v>2</v>
      </c>
      <c r="V3080" s="89">
        <f t="shared" si="1200"/>
        <v>0</v>
      </c>
      <c r="W3080" s="220" t="s">
        <v>3243</v>
      </c>
      <c r="X3080" s="221" t="s">
        <v>3246</v>
      </c>
      <c r="Y3080" s="222" t="s">
        <v>3245</v>
      </c>
      <c r="Z3080" s="199"/>
      <c r="AA3080" s="199"/>
      <c r="AB3080" s="223">
        <v>0</v>
      </c>
      <c r="AC3080" s="224" t="s">
        <v>48</v>
      </c>
      <c r="AD3080" s="225">
        <f t="shared" si="1216"/>
        <v>416</v>
      </c>
      <c r="AE3080" s="226">
        <f>CEILING(AD3080+AD3080*'[1]Nastavení cen'!$J$17,1)</f>
        <v>608</v>
      </c>
      <c r="AF3080" s="226">
        <f t="shared" si="1217"/>
        <v>0</v>
      </c>
      <c r="AG3080" s="241">
        <f>CEILING(AX3080+(AX3080*'[1]Nastavení cen'!$G$17),1)</f>
        <v>264</v>
      </c>
      <c r="AH3080" s="242">
        <f>CEILING(AG3080*'[1]Nastavení cen'!$K$17,1)+AG3080</f>
        <v>344</v>
      </c>
      <c r="AI3080" s="242">
        <f t="shared" si="1213"/>
        <v>0</v>
      </c>
      <c r="AJ3080" s="228">
        <f t="shared" si="1209"/>
        <v>952</v>
      </c>
      <c r="AK3080" s="218"/>
      <c r="AL3080" s="229">
        <f t="shared" si="1210"/>
        <v>0</v>
      </c>
      <c r="AM3080" s="204"/>
      <c r="AN3080" s="230">
        <v>120</v>
      </c>
      <c r="AO3080" s="231">
        <f t="shared" si="1214"/>
        <v>0</v>
      </c>
      <c r="AP3080" s="232">
        <v>0.05</v>
      </c>
      <c r="AQ3080" s="233" t="s">
        <v>41</v>
      </c>
      <c r="AR3080" s="234">
        <f t="shared" si="1215"/>
        <v>0</v>
      </c>
      <c r="AS3080" s="235"/>
      <c r="AT3080" s="236"/>
      <c r="AU3080" s="237"/>
      <c r="AV3080" s="238">
        <v>64</v>
      </c>
      <c r="AW3080" s="239">
        <f>'[1]Nastavení cen'!$H$17</f>
        <v>390</v>
      </c>
      <c r="AX3080" s="240">
        <v>264</v>
      </c>
    </row>
    <row r="3081" spans="1:50" ht="17.25" hidden="1" customHeight="1" x14ac:dyDescent="0.3">
      <c r="A3081" s="213"/>
      <c r="B3081" s="214"/>
      <c r="C3081" s="215"/>
      <c r="D3081" s="186"/>
      <c r="E3081" s="184"/>
      <c r="F3081" s="185"/>
      <c r="G3081" s="186"/>
      <c r="H3081" s="186"/>
      <c r="I3081" s="187"/>
      <c r="J3081" s="188"/>
      <c r="K3081" s="216"/>
      <c r="L3081" s="186"/>
      <c r="M3081" s="186"/>
      <c r="N3081" s="187"/>
      <c r="O3081" s="191"/>
      <c r="P3081" s="541" t="s">
        <v>3213</v>
      </c>
      <c r="Q3081" s="218"/>
      <c r="R3081" s="219">
        <f t="shared" si="1204"/>
        <v>0</v>
      </c>
      <c r="S3081" s="219">
        <f t="shared" si="1205"/>
        <v>7</v>
      </c>
      <c r="T3081" s="195"/>
      <c r="U3081" s="196">
        <v>4</v>
      </c>
      <c r="V3081" s="89">
        <f t="shared" si="1200"/>
        <v>0</v>
      </c>
      <c r="W3081" s="220" t="s">
        <v>3247</v>
      </c>
      <c r="X3081" s="221" t="s">
        <v>1466</v>
      </c>
      <c r="Y3081" s="222" t="s">
        <v>43</v>
      </c>
      <c r="Z3081" s="199"/>
      <c r="AA3081" s="218"/>
      <c r="AB3081" s="223">
        <v>0</v>
      </c>
      <c r="AC3081" s="224" t="s">
        <v>48</v>
      </c>
      <c r="AD3081" s="225">
        <f t="shared" si="1216"/>
        <v>85</v>
      </c>
      <c r="AE3081" s="226">
        <f>CEILING(AD3081+AD3081*'[1]Nastavení cen'!$J$17,1)</f>
        <v>125</v>
      </c>
      <c r="AF3081" s="226">
        <f t="shared" si="1217"/>
        <v>0</v>
      </c>
      <c r="AG3081" s="241"/>
      <c r="AH3081" s="242"/>
      <c r="AI3081" s="242"/>
      <c r="AJ3081" s="228">
        <f t="shared" si="1209"/>
        <v>125</v>
      </c>
      <c r="AK3081" s="218"/>
      <c r="AL3081" s="229">
        <f t="shared" si="1210"/>
        <v>0</v>
      </c>
      <c r="AM3081" s="204"/>
      <c r="AN3081" s="230" t="s">
        <v>41</v>
      </c>
      <c r="AO3081" s="231" t="s">
        <v>41</v>
      </c>
      <c r="AP3081" s="245" t="s">
        <v>41</v>
      </c>
      <c r="AQ3081" s="233" t="s">
        <v>41</v>
      </c>
      <c r="AR3081" s="234" t="s">
        <v>41</v>
      </c>
      <c r="AS3081" s="235"/>
      <c r="AT3081" s="236"/>
      <c r="AU3081" s="237"/>
      <c r="AV3081" s="238">
        <v>13</v>
      </c>
      <c r="AW3081" s="239">
        <f>'[1]Nastavení cen'!$H$17</f>
        <v>390</v>
      </c>
      <c r="AX3081" s="240"/>
    </row>
    <row r="3082" spans="1:50" ht="17.25" hidden="1" customHeight="1" x14ac:dyDescent="0.3">
      <c r="A3082" s="213"/>
      <c r="B3082" s="214"/>
      <c r="C3082" s="215"/>
      <c r="D3082" s="186"/>
      <c r="E3082" s="184"/>
      <c r="F3082" s="185"/>
      <c r="G3082" s="186"/>
      <c r="H3082" s="186"/>
      <c r="I3082" s="187"/>
      <c r="J3082" s="188"/>
      <c r="K3082" s="216"/>
      <c r="L3082" s="186"/>
      <c r="M3082" s="186"/>
      <c r="N3082" s="187"/>
      <c r="O3082" s="191"/>
      <c r="P3082" s="541" t="s">
        <v>3213</v>
      </c>
      <c r="Q3082" s="218"/>
      <c r="R3082" s="219">
        <f t="shared" si="1204"/>
        <v>0</v>
      </c>
      <c r="S3082" s="219">
        <f t="shared" si="1205"/>
        <v>7</v>
      </c>
      <c r="T3082" s="195"/>
      <c r="U3082" s="196">
        <v>1</v>
      </c>
      <c r="V3082" s="89">
        <f t="shared" si="1200"/>
        <v>0</v>
      </c>
      <c r="W3082" s="220" t="s">
        <v>3247</v>
      </c>
      <c r="X3082" s="221" t="s">
        <v>1467</v>
      </c>
      <c r="Y3082" s="222" t="s">
        <v>3248</v>
      </c>
      <c r="Z3082" s="199"/>
      <c r="AA3082" s="218"/>
      <c r="AB3082" s="223">
        <v>0</v>
      </c>
      <c r="AC3082" s="224" t="s">
        <v>48</v>
      </c>
      <c r="AD3082" s="225">
        <f t="shared" si="1216"/>
        <v>39</v>
      </c>
      <c r="AE3082" s="226">
        <f>CEILING(AD3082+AD3082*'[1]Nastavení cen'!$J$17,1)</f>
        <v>57</v>
      </c>
      <c r="AF3082" s="226">
        <f t="shared" si="1217"/>
        <v>0</v>
      </c>
      <c r="AG3082" s="241">
        <f>CEILING(AX3082+(AX3082*'[1]Nastavení cen'!$G$17),1)</f>
        <v>30</v>
      </c>
      <c r="AH3082" s="242">
        <f>CEILING(AG3082*'[1]Nastavení cen'!$K$17,1)+AG3082</f>
        <v>39</v>
      </c>
      <c r="AI3082" s="242">
        <f t="shared" ref="AI3082:AI3083" si="1218">(AB3082*AH3082)</f>
        <v>0</v>
      </c>
      <c r="AJ3082" s="228">
        <f t="shared" si="1209"/>
        <v>96</v>
      </c>
      <c r="AK3082" s="218"/>
      <c r="AL3082" s="229">
        <f t="shared" si="1210"/>
        <v>0</v>
      </c>
      <c r="AM3082" s="204"/>
      <c r="AN3082" s="230">
        <v>0.3</v>
      </c>
      <c r="AO3082" s="231">
        <f t="shared" ref="AO3082:AO3083" si="1219">AB3082*AN3082</f>
        <v>0</v>
      </c>
      <c r="AP3082" s="232">
        <v>0.05</v>
      </c>
      <c r="AQ3082" s="233" t="s">
        <v>41</v>
      </c>
      <c r="AR3082" s="234">
        <f t="shared" ref="AR3082:AR3083" si="1220">AO3082*AP3082</f>
        <v>0</v>
      </c>
      <c r="AS3082" s="235"/>
      <c r="AT3082" s="236"/>
      <c r="AU3082" s="237"/>
      <c r="AV3082" s="238" t="s">
        <v>1371</v>
      </c>
      <c r="AW3082" s="239">
        <f>'[1]Nastavení cen'!$H$17</f>
        <v>390</v>
      </c>
      <c r="AX3082" s="240">
        <v>30</v>
      </c>
    </row>
    <row r="3083" spans="1:50" ht="17.25" hidden="1" customHeight="1" x14ac:dyDescent="0.3">
      <c r="A3083" s="213"/>
      <c r="B3083" s="214"/>
      <c r="C3083" s="215"/>
      <c r="D3083" s="186"/>
      <c r="E3083" s="184"/>
      <c r="F3083" s="185"/>
      <c r="G3083" s="186"/>
      <c r="H3083" s="186"/>
      <c r="I3083" s="187"/>
      <c r="J3083" s="188"/>
      <c r="K3083" s="216"/>
      <c r="L3083" s="186"/>
      <c r="M3083" s="186"/>
      <c r="N3083" s="187"/>
      <c r="O3083" s="191"/>
      <c r="P3083" s="541" t="s">
        <v>3213</v>
      </c>
      <c r="Q3083" s="218"/>
      <c r="R3083" s="219">
        <f t="shared" si="1204"/>
        <v>0</v>
      </c>
      <c r="S3083" s="219">
        <f t="shared" si="1205"/>
        <v>7</v>
      </c>
      <c r="T3083" s="195"/>
      <c r="U3083" s="196">
        <v>1</v>
      </c>
      <c r="V3083" s="89">
        <f t="shared" si="1200"/>
        <v>0</v>
      </c>
      <c r="W3083" s="220" t="s">
        <v>3247</v>
      </c>
      <c r="X3083" s="221" t="s">
        <v>1108</v>
      </c>
      <c r="Y3083" s="222" t="s">
        <v>1469</v>
      </c>
      <c r="Z3083" s="199"/>
      <c r="AA3083" s="218"/>
      <c r="AB3083" s="223">
        <v>0</v>
      </c>
      <c r="AC3083" s="224" t="s">
        <v>146</v>
      </c>
      <c r="AD3083" s="225">
        <f t="shared" si="1216"/>
        <v>20</v>
      </c>
      <c r="AE3083" s="226">
        <f>CEILING(AD3083+AD3083*'[1]Nastavení cen'!$J$17,1)</f>
        <v>30</v>
      </c>
      <c r="AF3083" s="226">
        <f t="shared" si="1217"/>
        <v>0</v>
      </c>
      <c r="AG3083" s="241">
        <f>CEILING(AX3083+(AX3083*'[1]Nastavení cen'!$G$17),1)</f>
        <v>6</v>
      </c>
      <c r="AH3083" s="242">
        <f>CEILING(AG3083*'[1]Nastavení cen'!$K$17,1)+AG3083</f>
        <v>8</v>
      </c>
      <c r="AI3083" s="242">
        <f t="shared" si="1218"/>
        <v>0</v>
      </c>
      <c r="AJ3083" s="228">
        <f t="shared" si="1209"/>
        <v>38</v>
      </c>
      <c r="AK3083" s="218"/>
      <c r="AL3083" s="229">
        <f t="shared" si="1210"/>
        <v>0</v>
      </c>
      <c r="AM3083" s="204"/>
      <c r="AN3083" s="230">
        <v>0.3</v>
      </c>
      <c r="AO3083" s="231">
        <f t="shared" si="1219"/>
        <v>0</v>
      </c>
      <c r="AP3083" s="232">
        <v>0.05</v>
      </c>
      <c r="AQ3083" s="233" t="s">
        <v>41</v>
      </c>
      <c r="AR3083" s="234">
        <f t="shared" si="1220"/>
        <v>0</v>
      </c>
      <c r="AS3083" s="235"/>
      <c r="AT3083" s="236"/>
      <c r="AU3083" s="237"/>
      <c r="AV3083" s="238">
        <v>3</v>
      </c>
      <c r="AW3083" s="239">
        <f>'[1]Nastavení cen'!$H$17</f>
        <v>390</v>
      </c>
      <c r="AX3083" s="240">
        <v>6</v>
      </c>
    </row>
    <row r="3084" spans="1:50" ht="17.25" hidden="1" customHeight="1" x14ac:dyDescent="0.3">
      <c r="A3084" s="213"/>
      <c r="B3084" s="214"/>
      <c r="C3084" s="215"/>
      <c r="D3084" s="186"/>
      <c r="E3084" s="184"/>
      <c r="F3084" s="185"/>
      <c r="G3084" s="186"/>
      <c r="H3084" s="186"/>
      <c r="I3084" s="187"/>
      <c r="J3084" s="188"/>
      <c r="K3084" s="216"/>
      <c r="L3084" s="186"/>
      <c r="M3084" s="186"/>
      <c r="N3084" s="187"/>
      <c r="O3084" s="191"/>
      <c r="P3084" s="541" t="s">
        <v>3213</v>
      </c>
      <c r="Q3084" s="218"/>
      <c r="R3084" s="219">
        <f t="shared" si="1204"/>
        <v>0</v>
      </c>
      <c r="S3084" s="219">
        <f t="shared" si="1205"/>
        <v>7</v>
      </c>
      <c r="T3084" s="195"/>
      <c r="U3084" s="196">
        <v>4</v>
      </c>
      <c r="V3084" s="89">
        <f t="shared" si="1200"/>
        <v>0</v>
      </c>
      <c r="W3084" s="220" t="s">
        <v>3247</v>
      </c>
      <c r="X3084" s="221" t="s">
        <v>1078</v>
      </c>
      <c r="Y3084" s="222" t="s">
        <v>43</v>
      </c>
      <c r="Z3084" s="199"/>
      <c r="AA3084" s="218"/>
      <c r="AB3084" s="223">
        <v>0</v>
      </c>
      <c r="AC3084" s="224" t="s">
        <v>48</v>
      </c>
      <c r="AD3084" s="225">
        <f t="shared" si="1216"/>
        <v>91</v>
      </c>
      <c r="AE3084" s="226">
        <f>CEILING(AD3084+AD3084*'[1]Nastavení cen'!$J$17,1)</f>
        <v>133</v>
      </c>
      <c r="AF3084" s="226">
        <f t="shared" si="1217"/>
        <v>0</v>
      </c>
      <c r="AG3084" s="241"/>
      <c r="AH3084" s="242"/>
      <c r="AI3084" s="242"/>
      <c r="AJ3084" s="228">
        <f t="shared" si="1209"/>
        <v>133</v>
      </c>
      <c r="AK3084" s="218"/>
      <c r="AL3084" s="229">
        <f t="shared" si="1210"/>
        <v>0</v>
      </c>
      <c r="AM3084" s="204"/>
      <c r="AN3084" s="230" t="s">
        <v>41</v>
      </c>
      <c r="AO3084" s="231" t="s">
        <v>41</v>
      </c>
      <c r="AP3084" s="245" t="s">
        <v>41</v>
      </c>
      <c r="AQ3084" s="233" t="s">
        <v>41</v>
      </c>
      <c r="AR3084" s="234" t="s">
        <v>41</v>
      </c>
      <c r="AS3084" s="235"/>
      <c r="AT3084" s="236"/>
      <c r="AU3084" s="237"/>
      <c r="AV3084" s="238">
        <v>14</v>
      </c>
      <c r="AW3084" s="239">
        <f>'[1]Nastavení cen'!$H$17</f>
        <v>390</v>
      </c>
      <c r="AX3084" s="240"/>
    </row>
    <row r="3085" spans="1:50" ht="17.25" hidden="1" customHeight="1" x14ac:dyDescent="0.3">
      <c r="A3085" s="213"/>
      <c r="B3085" s="214"/>
      <c r="C3085" s="215"/>
      <c r="D3085" s="186"/>
      <c r="E3085" s="184"/>
      <c r="F3085" s="185"/>
      <c r="G3085" s="186"/>
      <c r="H3085" s="186"/>
      <c r="I3085" s="187"/>
      <c r="J3085" s="188"/>
      <c r="K3085" s="216"/>
      <c r="L3085" s="186"/>
      <c r="M3085" s="186"/>
      <c r="N3085" s="187"/>
      <c r="O3085" s="191"/>
      <c r="P3085" s="541" t="s">
        <v>3213</v>
      </c>
      <c r="Q3085" s="218"/>
      <c r="R3085" s="219">
        <f t="shared" si="1204"/>
        <v>0</v>
      </c>
      <c r="S3085" s="219">
        <f t="shared" si="1205"/>
        <v>7</v>
      </c>
      <c r="T3085" s="195"/>
      <c r="U3085" s="196">
        <v>4</v>
      </c>
      <c r="V3085" s="89">
        <f t="shared" si="1200"/>
        <v>0</v>
      </c>
      <c r="W3085" s="220" t="s">
        <v>3247</v>
      </c>
      <c r="X3085" s="221" t="s">
        <v>1079</v>
      </c>
      <c r="Y3085" s="222" t="s">
        <v>43</v>
      </c>
      <c r="Z3085" s="199"/>
      <c r="AA3085" s="218"/>
      <c r="AB3085" s="223">
        <v>0</v>
      </c>
      <c r="AC3085" s="224" t="s">
        <v>48</v>
      </c>
      <c r="AD3085" s="225">
        <f t="shared" si="1216"/>
        <v>137</v>
      </c>
      <c r="AE3085" s="226">
        <f>CEILING(AD3085+AD3085*'[1]Nastavení cen'!$J$17,1)</f>
        <v>201</v>
      </c>
      <c r="AF3085" s="226">
        <f t="shared" si="1217"/>
        <v>0</v>
      </c>
      <c r="AG3085" s="241"/>
      <c r="AH3085" s="242"/>
      <c r="AI3085" s="242"/>
      <c r="AJ3085" s="228">
        <f t="shared" si="1209"/>
        <v>201</v>
      </c>
      <c r="AK3085" s="218"/>
      <c r="AL3085" s="229">
        <f t="shared" si="1210"/>
        <v>0</v>
      </c>
      <c r="AM3085" s="204"/>
      <c r="AN3085" s="230" t="s">
        <v>41</v>
      </c>
      <c r="AO3085" s="231" t="s">
        <v>41</v>
      </c>
      <c r="AP3085" s="245" t="s">
        <v>41</v>
      </c>
      <c r="AQ3085" s="233" t="s">
        <v>41</v>
      </c>
      <c r="AR3085" s="234" t="s">
        <v>41</v>
      </c>
      <c r="AS3085" s="235"/>
      <c r="AT3085" s="236"/>
      <c r="AU3085" s="237"/>
      <c r="AV3085" s="238">
        <v>21</v>
      </c>
      <c r="AW3085" s="239">
        <f>'[1]Nastavení cen'!$H$17</f>
        <v>390</v>
      </c>
      <c r="AX3085" s="240"/>
    </row>
    <row r="3086" spans="1:50" ht="17.25" hidden="1" customHeight="1" x14ac:dyDescent="0.3">
      <c r="A3086" s="213"/>
      <c r="B3086" s="214"/>
      <c r="C3086" s="215"/>
      <c r="D3086" s="186"/>
      <c r="E3086" s="184"/>
      <c r="F3086" s="185"/>
      <c r="G3086" s="186"/>
      <c r="H3086" s="186"/>
      <c r="I3086" s="187"/>
      <c r="J3086" s="188"/>
      <c r="K3086" s="216"/>
      <c r="L3086" s="186"/>
      <c r="M3086" s="186"/>
      <c r="N3086" s="187"/>
      <c r="O3086" s="191"/>
      <c r="P3086" s="541" t="s">
        <v>3213</v>
      </c>
      <c r="Q3086" s="218"/>
      <c r="R3086" s="219">
        <f t="shared" si="1204"/>
        <v>0</v>
      </c>
      <c r="S3086" s="219">
        <f t="shared" si="1205"/>
        <v>7</v>
      </c>
      <c r="T3086" s="195"/>
      <c r="U3086" s="196">
        <v>2</v>
      </c>
      <c r="V3086" s="89">
        <f t="shared" si="1200"/>
        <v>0</v>
      </c>
      <c r="W3086" s="220" t="s">
        <v>3247</v>
      </c>
      <c r="X3086" s="221" t="s">
        <v>71</v>
      </c>
      <c r="Y3086" s="222" t="s">
        <v>1080</v>
      </c>
      <c r="Z3086" s="199"/>
      <c r="AA3086" s="218"/>
      <c r="AB3086" s="223">
        <v>0</v>
      </c>
      <c r="AC3086" s="224" t="s">
        <v>1081</v>
      </c>
      <c r="AD3086" s="225"/>
      <c r="AE3086" s="226"/>
      <c r="AF3086" s="226"/>
      <c r="AG3086" s="241">
        <f>CEILING(AX3086+(AX3086*'[1]Nastavení cen'!$G$17),1)</f>
        <v>5</v>
      </c>
      <c r="AH3086" s="242">
        <f>CEILING(AG3086*'[1]Nastavení cen'!$K$17,1)+AG3086</f>
        <v>7</v>
      </c>
      <c r="AI3086" s="242">
        <f t="shared" ref="AI3086:AI3089" si="1221">(AB3086*AH3086)</f>
        <v>0</v>
      </c>
      <c r="AJ3086" s="228">
        <f t="shared" si="1209"/>
        <v>7</v>
      </c>
      <c r="AK3086" s="218"/>
      <c r="AL3086" s="229">
        <f t="shared" si="1210"/>
        <v>0</v>
      </c>
      <c r="AM3086" s="204"/>
      <c r="AN3086" s="230">
        <v>0.5</v>
      </c>
      <c r="AO3086" s="231">
        <f t="shared" ref="AO3086:AO3089" si="1222">AB3086*AN3086</f>
        <v>0</v>
      </c>
      <c r="AP3086" s="232">
        <v>0.05</v>
      </c>
      <c r="AQ3086" s="233" t="s">
        <v>41</v>
      </c>
      <c r="AR3086" s="234">
        <f t="shared" ref="AR3086:AR3089" si="1223">AO3086*AP3086</f>
        <v>0</v>
      </c>
      <c r="AS3086" s="235"/>
      <c r="AT3086" s="236"/>
      <c r="AU3086" s="237"/>
      <c r="AV3086" s="238"/>
      <c r="AW3086" s="239"/>
      <c r="AX3086" s="240">
        <v>5</v>
      </c>
    </row>
    <row r="3087" spans="1:50" ht="17.25" hidden="1" customHeight="1" x14ac:dyDescent="0.3">
      <c r="A3087" s="213"/>
      <c r="B3087" s="214"/>
      <c r="C3087" s="215"/>
      <c r="D3087" s="186"/>
      <c r="E3087" s="184"/>
      <c r="F3087" s="185"/>
      <c r="G3087" s="186"/>
      <c r="H3087" s="186"/>
      <c r="I3087" s="187"/>
      <c r="J3087" s="188"/>
      <c r="K3087" s="216"/>
      <c r="L3087" s="186"/>
      <c r="M3087" s="186"/>
      <c r="N3087" s="187"/>
      <c r="O3087" s="191"/>
      <c r="P3087" s="541" t="s">
        <v>3213</v>
      </c>
      <c r="Q3087" s="218"/>
      <c r="R3087" s="219">
        <f t="shared" si="1204"/>
        <v>0</v>
      </c>
      <c r="S3087" s="219">
        <f t="shared" si="1205"/>
        <v>7</v>
      </c>
      <c r="T3087" s="195"/>
      <c r="U3087" s="196">
        <v>2</v>
      </c>
      <c r="V3087" s="89">
        <f t="shared" si="1200"/>
        <v>0</v>
      </c>
      <c r="W3087" s="220" t="s">
        <v>3247</v>
      </c>
      <c r="X3087" s="221" t="s">
        <v>71</v>
      </c>
      <c r="Y3087" s="426" t="s">
        <v>1082</v>
      </c>
      <c r="Z3087" s="427"/>
      <c r="AA3087" s="193"/>
      <c r="AB3087" s="223">
        <v>0</v>
      </c>
      <c r="AC3087" s="224" t="s">
        <v>1081</v>
      </c>
      <c r="AD3087" s="225"/>
      <c r="AE3087" s="226"/>
      <c r="AF3087" s="226"/>
      <c r="AG3087" s="241">
        <f>CEILING(AX3087+(AX3087*'[1]Nastavení cen'!$G$17),1)</f>
        <v>4</v>
      </c>
      <c r="AH3087" s="242">
        <f>CEILING(AG3087*'[1]Nastavení cen'!$K$17,1)+AG3087</f>
        <v>6</v>
      </c>
      <c r="AI3087" s="242">
        <f t="shared" si="1221"/>
        <v>0</v>
      </c>
      <c r="AJ3087" s="228">
        <f t="shared" si="1209"/>
        <v>6</v>
      </c>
      <c r="AK3087" s="218"/>
      <c r="AL3087" s="229">
        <f t="shared" si="1210"/>
        <v>0</v>
      </c>
      <c r="AM3087" s="204"/>
      <c r="AN3087" s="230">
        <v>0.5</v>
      </c>
      <c r="AO3087" s="231">
        <f t="shared" si="1222"/>
        <v>0</v>
      </c>
      <c r="AP3087" s="232">
        <v>0.05</v>
      </c>
      <c r="AQ3087" s="233" t="s">
        <v>41</v>
      </c>
      <c r="AR3087" s="234">
        <f t="shared" si="1223"/>
        <v>0</v>
      </c>
      <c r="AS3087" s="235"/>
      <c r="AT3087" s="236"/>
      <c r="AU3087" s="237"/>
      <c r="AV3087" s="238"/>
      <c r="AW3087" s="239"/>
      <c r="AX3087" s="240">
        <v>4</v>
      </c>
    </row>
    <row r="3088" spans="1:50" ht="17.25" hidden="1" customHeight="1" x14ac:dyDescent="0.3">
      <c r="A3088" s="213"/>
      <c r="B3088" s="214"/>
      <c r="C3088" s="215"/>
      <c r="D3088" s="186"/>
      <c r="E3088" s="184"/>
      <c r="F3088" s="185"/>
      <c r="G3088" s="186"/>
      <c r="H3088" s="186"/>
      <c r="I3088" s="187"/>
      <c r="J3088" s="188"/>
      <c r="K3088" s="216"/>
      <c r="L3088" s="186"/>
      <c r="M3088" s="186"/>
      <c r="N3088" s="187"/>
      <c r="O3088" s="191"/>
      <c r="P3088" s="541" t="s">
        <v>3213</v>
      </c>
      <c r="Q3088" s="218"/>
      <c r="R3088" s="219">
        <f t="shared" si="1204"/>
        <v>0</v>
      </c>
      <c r="S3088" s="219">
        <f t="shared" si="1205"/>
        <v>7</v>
      </c>
      <c r="T3088" s="195"/>
      <c r="U3088" s="196">
        <v>2</v>
      </c>
      <c r="V3088" s="89">
        <f t="shared" si="1200"/>
        <v>0</v>
      </c>
      <c r="W3088" s="220" t="s">
        <v>3247</v>
      </c>
      <c r="X3088" s="221" t="s">
        <v>71</v>
      </c>
      <c r="Y3088" s="426" t="s">
        <v>1083</v>
      </c>
      <c r="Z3088" s="427"/>
      <c r="AA3088" s="193"/>
      <c r="AB3088" s="223">
        <v>0</v>
      </c>
      <c r="AC3088" s="224" t="s">
        <v>1081</v>
      </c>
      <c r="AD3088" s="225"/>
      <c r="AE3088" s="226"/>
      <c r="AF3088" s="226"/>
      <c r="AG3088" s="241">
        <f>CEILING(AX3088+(AX3088*'[1]Nastavení cen'!$G$17),1)</f>
        <v>4</v>
      </c>
      <c r="AH3088" s="242">
        <f>CEILING(AG3088*'[1]Nastavení cen'!$K$17,1)+AG3088</f>
        <v>6</v>
      </c>
      <c r="AI3088" s="242">
        <f t="shared" si="1221"/>
        <v>0</v>
      </c>
      <c r="AJ3088" s="228">
        <f t="shared" si="1209"/>
        <v>6</v>
      </c>
      <c r="AK3088" s="218"/>
      <c r="AL3088" s="229">
        <f t="shared" si="1210"/>
        <v>0</v>
      </c>
      <c r="AM3088" s="204"/>
      <c r="AN3088" s="230">
        <v>0.5</v>
      </c>
      <c r="AO3088" s="231">
        <f t="shared" si="1222"/>
        <v>0</v>
      </c>
      <c r="AP3088" s="232">
        <v>0.05</v>
      </c>
      <c r="AQ3088" s="233" t="s">
        <v>41</v>
      </c>
      <c r="AR3088" s="234">
        <f t="shared" si="1223"/>
        <v>0</v>
      </c>
      <c r="AS3088" s="235"/>
      <c r="AT3088" s="236"/>
      <c r="AU3088" s="237"/>
      <c r="AV3088" s="238"/>
      <c r="AW3088" s="239"/>
      <c r="AX3088" s="240">
        <v>4</v>
      </c>
    </row>
    <row r="3089" spans="1:50" ht="17.25" hidden="1" customHeight="1" x14ac:dyDescent="0.3">
      <c r="A3089" s="213"/>
      <c r="B3089" s="214"/>
      <c r="C3089" s="215"/>
      <c r="D3089" s="186"/>
      <c r="E3089" s="184"/>
      <c r="F3089" s="185"/>
      <c r="G3089" s="186"/>
      <c r="H3089" s="186"/>
      <c r="I3089" s="187"/>
      <c r="J3089" s="188"/>
      <c r="K3089" s="216"/>
      <c r="L3089" s="186"/>
      <c r="M3089" s="186"/>
      <c r="N3089" s="187"/>
      <c r="O3089" s="191"/>
      <c r="P3089" s="541" t="s">
        <v>3213</v>
      </c>
      <c r="Q3089" s="218"/>
      <c r="R3089" s="219">
        <f t="shared" si="1204"/>
        <v>0</v>
      </c>
      <c r="S3089" s="219">
        <f t="shared" si="1205"/>
        <v>7</v>
      </c>
      <c r="T3089" s="195"/>
      <c r="U3089" s="196">
        <v>2</v>
      </c>
      <c r="V3089" s="89">
        <f t="shared" si="1200"/>
        <v>0</v>
      </c>
      <c r="W3089" s="220" t="s">
        <v>3247</v>
      </c>
      <c r="X3089" s="221" t="s">
        <v>1470</v>
      </c>
      <c r="Y3089" s="222" t="s">
        <v>1471</v>
      </c>
      <c r="Z3089" s="199"/>
      <c r="AA3089" s="218"/>
      <c r="AB3089" s="223">
        <v>0</v>
      </c>
      <c r="AC3089" s="224" t="s">
        <v>48</v>
      </c>
      <c r="AD3089" s="225">
        <f t="shared" ref="AD3089:AD3091" si="1224">ROUND(AV3089*(AW3089/60),0)</f>
        <v>351</v>
      </c>
      <c r="AE3089" s="226">
        <f>CEILING(AD3089+AD3089*'[1]Nastavení cen'!$J$17,1)</f>
        <v>513</v>
      </c>
      <c r="AF3089" s="226">
        <f t="shared" ref="AF3089:AF3091" si="1225">(AB3089*AE3089)</f>
        <v>0</v>
      </c>
      <c r="AG3089" s="241">
        <f>CEILING(AX3089+(AX3089*'[1]Nastavení cen'!$G$17),1)</f>
        <v>510</v>
      </c>
      <c r="AH3089" s="242">
        <f>CEILING(AG3089*'[1]Nastavení cen'!$K$17,1)+AG3089</f>
        <v>663</v>
      </c>
      <c r="AI3089" s="242">
        <f t="shared" si="1221"/>
        <v>0</v>
      </c>
      <c r="AJ3089" s="228">
        <f t="shared" si="1209"/>
        <v>1176</v>
      </c>
      <c r="AK3089" s="218"/>
      <c r="AL3089" s="229">
        <f t="shared" si="1210"/>
        <v>0</v>
      </c>
      <c r="AM3089" s="204"/>
      <c r="AN3089" s="230">
        <v>16</v>
      </c>
      <c r="AO3089" s="231">
        <f t="shared" si="1222"/>
        <v>0</v>
      </c>
      <c r="AP3089" s="232">
        <v>0.05</v>
      </c>
      <c r="AQ3089" s="233" t="s">
        <v>41</v>
      </c>
      <c r="AR3089" s="234">
        <f t="shared" si="1223"/>
        <v>0</v>
      </c>
      <c r="AS3089" s="235"/>
      <c r="AT3089" s="236"/>
      <c r="AU3089" s="237"/>
      <c r="AV3089" s="238">
        <v>54</v>
      </c>
      <c r="AW3089" s="239">
        <f>'[1]Nastavení cen'!$H$17</f>
        <v>390</v>
      </c>
      <c r="AX3089" s="240">
        <v>510</v>
      </c>
    </row>
    <row r="3090" spans="1:50" ht="17.25" hidden="1" customHeight="1" x14ac:dyDescent="0.3">
      <c r="A3090" s="213"/>
      <c r="B3090" s="214"/>
      <c r="C3090" s="215"/>
      <c r="D3090" s="186"/>
      <c r="E3090" s="184"/>
      <c r="F3090" s="185"/>
      <c r="G3090" s="186"/>
      <c r="H3090" s="186"/>
      <c r="I3090" s="187"/>
      <c r="J3090" s="188"/>
      <c r="K3090" s="216"/>
      <c r="L3090" s="186"/>
      <c r="M3090" s="186"/>
      <c r="N3090" s="187"/>
      <c r="O3090" s="191"/>
      <c r="P3090" s="541" t="s">
        <v>3213</v>
      </c>
      <c r="Q3090" s="218"/>
      <c r="R3090" s="219">
        <f t="shared" si="1204"/>
        <v>0</v>
      </c>
      <c r="S3090" s="219">
        <f t="shared" si="1205"/>
        <v>7</v>
      </c>
      <c r="T3090" s="195"/>
      <c r="U3090" s="196">
        <v>4</v>
      </c>
      <c r="V3090" s="89">
        <f t="shared" si="1200"/>
        <v>0</v>
      </c>
      <c r="W3090" s="220" t="s">
        <v>3247</v>
      </c>
      <c r="X3090" s="221" t="s">
        <v>1472</v>
      </c>
      <c r="Y3090" s="222" t="s">
        <v>43</v>
      </c>
      <c r="Z3090" s="199"/>
      <c r="AA3090" s="218"/>
      <c r="AB3090" s="223">
        <v>0</v>
      </c>
      <c r="AC3090" s="224" t="s">
        <v>48</v>
      </c>
      <c r="AD3090" s="225">
        <f t="shared" si="1224"/>
        <v>59</v>
      </c>
      <c r="AE3090" s="226">
        <f>CEILING(AD3090+AD3090*'[1]Nastavení cen'!$J$17,1)</f>
        <v>87</v>
      </c>
      <c r="AF3090" s="226">
        <f t="shared" si="1225"/>
        <v>0</v>
      </c>
      <c r="AG3090" s="241"/>
      <c r="AH3090" s="242"/>
      <c r="AI3090" s="242"/>
      <c r="AJ3090" s="228">
        <f t="shared" si="1209"/>
        <v>87</v>
      </c>
      <c r="AK3090" s="218"/>
      <c r="AL3090" s="229">
        <f t="shared" si="1210"/>
        <v>0</v>
      </c>
      <c r="AM3090" s="204"/>
      <c r="AN3090" s="230" t="s">
        <v>41</v>
      </c>
      <c r="AO3090" s="231" t="s">
        <v>41</v>
      </c>
      <c r="AP3090" s="245" t="s">
        <v>41</v>
      </c>
      <c r="AQ3090" s="233" t="s">
        <v>41</v>
      </c>
      <c r="AR3090" s="234" t="s">
        <v>41</v>
      </c>
      <c r="AS3090" s="235"/>
      <c r="AT3090" s="236"/>
      <c r="AU3090" s="237"/>
      <c r="AV3090" s="238">
        <v>9</v>
      </c>
      <c r="AW3090" s="239">
        <f>'[1]Nastavení cen'!$H$17</f>
        <v>390</v>
      </c>
      <c r="AX3090" s="240"/>
    </row>
    <row r="3091" spans="1:50" ht="17.25" hidden="1" customHeight="1" x14ac:dyDescent="0.3">
      <c r="A3091" s="213"/>
      <c r="B3091" s="214"/>
      <c r="C3091" s="215"/>
      <c r="D3091" s="186"/>
      <c r="E3091" s="184"/>
      <c r="F3091" s="185"/>
      <c r="G3091" s="186"/>
      <c r="H3091" s="186"/>
      <c r="I3091" s="187"/>
      <c r="J3091" s="188"/>
      <c r="K3091" s="216"/>
      <c r="L3091" s="186"/>
      <c r="M3091" s="186"/>
      <c r="N3091" s="187"/>
      <c r="O3091" s="191"/>
      <c r="P3091" s="541" t="s">
        <v>3213</v>
      </c>
      <c r="Q3091" s="218"/>
      <c r="R3091" s="219">
        <f t="shared" si="1204"/>
        <v>0</v>
      </c>
      <c r="S3091" s="219">
        <f t="shared" si="1205"/>
        <v>7</v>
      </c>
      <c r="T3091" s="195"/>
      <c r="U3091" s="196">
        <v>4</v>
      </c>
      <c r="V3091" s="89">
        <f t="shared" si="1200"/>
        <v>0</v>
      </c>
      <c r="W3091" s="220" t="s">
        <v>3247</v>
      </c>
      <c r="X3091" s="221" t="s">
        <v>1473</v>
      </c>
      <c r="Y3091" s="222" t="s">
        <v>43</v>
      </c>
      <c r="Z3091" s="199"/>
      <c r="AA3091" s="218"/>
      <c r="AB3091" s="223">
        <v>0</v>
      </c>
      <c r="AC3091" s="224" t="s">
        <v>48</v>
      </c>
      <c r="AD3091" s="225">
        <f t="shared" si="1224"/>
        <v>91</v>
      </c>
      <c r="AE3091" s="226">
        <f>CEILING(AD3091+AD3091*'[1]Nastavení cen'!$J$17,1)</f>
        <v>133</v>
      </c>
      <c r="AF3091" s="226">
        <f t="shared" si="1225"/>
        <v>0</v>
      </c>
      <c r="AG3091" s="241"/>
      <c r="AH3091" s="242"/>
      <c r="AI3091" s="242"/>
      <c r="AJ3091" s="228">
        <f t="shared" si="1209"/>
        <v>133</v>
      </c>
      <c r="AK3091" s="218"/>
      <c r="AL3091" s="229">
        <f t="shared" si="1210"/>
        <v>0</v>
      </c>
      <c r="AM3091" s="204"/>
      <c r="AN3091" s="230" t="s">
        <v>41</v>
      </c>
      <c r="AO3091" s="231" t="s">
        <v>41</v>
      </c>
      <c r="AP3091" s="245" t="s">
        <v>41</v>
      </c>
      <c r="AQ3091" s="233" t="s">
        <v>41</v>
      </c>
      <c r="AR3091" s="234" t="s">
        <v>41</v>
      </c>
      <c r="AS3091" s="235"/>
      <c r="AT3091" s="236"/>
      <c r="AU3091" s="237"/>
      <c r="AV3091" s="238">
        <v>14</v>
      </c>
      <c r="AW3091" s="239">
        <f>'[1]Nastavení cen'!$H$17</f>
        <v>390</v>
      </c>
      <c r="AX3091" s="240"/>
    </row>
    <row r="3092" spans="1:50" ht="17.25" hidden="1" customHeight="1" x14ac:dyDescent="0.3">
      <c r="A3092" s="213"/>
      <c r="B3092" s="214"/>
      <c r="C3092" s="215"/>
      <c r="D3092" s="186"/>
      <c r="E3092" s="184"/>
      <c r="F3092" s="185"/>
      <c r="G3092" s="186"/>
      <c r="H3092" s="186"/>
      <c r="I3092" s="187"/>
      <c r="J3092" s="188"/>
      <c r="K3092" s="216"/>
      <c r="L3092" s="186"/>
      <c r="M3092" s="186"/>
      <c r="N3092" s="187"/>
      <c r="O3092" s="191"/>
      <c r="P3092" s="541" t="s">
        <v>3213</v>
      </c>
      <c r="Q3092" s="218"/>
      <c r="R3092" s="219">
        <f t="shared" si="1204"/>
        <v>0</v>
      </c>
      <c r="S3092" s="219">
        <f t="shared" si="1205"/>
        <v>7</v>
      </c>
      <c r="T3092" s="195"/>
      <c r="U3092" s="196">
        <v>1</v>
      </c>
      <c r="V3092" s="89">
        <f t="shared" si="1200"/>
        <v>0</v>
      </c>
      <c r="W3092" s="220" t="s">
        <v>3247</v>
      </c>
      <c r="X3092" s="221" t="s">
        <v>71</v>
      </c>
      <c r="Y3092" s="222" t="s">
        <v>1474</v>
      </c>
      <c r="Z3092" s="199"/>
      <c r="AA3092" s="218"/>
      <c r="AB3092" s="223">
        <v>0</v>
      </c>
      <c r="AC3092" s="224" t="s">
        <v>1475</v>
      </c>
      <c r="AD3092" s="225"/>
      <c r="AE3092" s="226"/>
      <c r="AF3092" s="226"/>
      <c r="AG3092" s="225">
        <f>CEILING(AX3092+(AX3092*'[1]Nastavení cen'!$G$17),1)</f>
        <v>14</v>
      </c>
      <c r="AH3092" s="399">
        <f>CEILING(AG3092*'[1]Nastavení cen'!$K$17,1)+AG3092</f>
        <v>19</v>
      </c>
      <c r="AI3092" s="399">
        <f t="shared" ref="AI3092:AI3102" si="1226">(AB3092*AH3092)</f>
        <v>0</v>
      </c>
      <c r="AJ3092" s="228">
        <f t="shared" si="1209"/>
        <v>19</v>
      </c>
      <c r="AK3092" s="218"/>
      <c r="AL3092" s="229">
        <f t="shared" si="1210"/>
        <v>0</v>
      </c>
      <c r="AM3092" s="204"/>
      <c r="AN3092" s="230">
        <v>1</v>
      </c>
      <c r="AO3092" s="231">
        <f t="shared" ref="AO3092:AO3102" si="1227">AB3092*AN3092</f>
        <v>0</v>
      </c>
      <c r="AP3092" s="232">
        <v>0.05</v>
      </c>
      <c r="AQ3092" s="233" t="s">
        <v>41</v>
      </c>
      <c r="AR3092" s="234">
        <f t="shared" ref="AR3092:AR3102" si="1228">AO3092*AP3092</f>
        <v>0</v>
      </c>
      <c r="AS3092" s="235"/>
      <c r="AT3092" s="236"/>
      <c r="AU3092" s="237"/>
      <c r="AV3092" s="238"/>
      <c r="AW3092" s="239"/>
      <c r="AX3092" s="240">
        <v>14</v>
      </c>
    </row>
    <row r="3093" spans="1:50" ht="17.25" hidden="1" customHeight="1" x14ac:dyDescent="0.3">
      <c r="A3093" s="213"/>
      <c r="B3093" s="214"/>
      <c r="C3093" s="215"/>
      <c r="D3093" s="186"/>
      <c r="E3093" s="184"/>
      <c r="F3093" s="185"/>
      <c r="G3093" s="186"/>
      <c r="H3093" s="186"/>
      <c r="I3093" s="187"/>
      <c r="J3093" s="188"/>
      <c r="K3093" s="216"/>
      <c r="L3093" s="186"/>
      <c r="M3093" s="186"/>
      <c r="N3093" s="187"/>
      <c r="O3093" s="191"/>
      <c r="P3093" s="541" t="s">
        <v>3213</v>
      </c>
      <c r="Q3093" s="218"/>
      <c r="R3093" s="219">
        <f t="shared" si="1204"/>
        <v>0</v>
      </c>
      <c r="S3093" s="219">
        <f t="shared" si="1205"/>
        <v>7</v>
      </c>
      <c r="T3093" s="195"/>
      <c r="U3093" s="196">
        <v>1</v>
      </c>
      <c r="V3093" s="89">
        <f t="shared" si="1200"/>
        <v>0</v>
      </c>
      <c r="W3093" s="220" t="s">
        <v>3247</v>
      </c>
      <c r="X3093" s="221" t="s">
        <v>1476</v>
      </c>
      <c r="Y3093" s="222" t="s">
        <v>1477</v>
      </c>
      <c r="Z3093" s="199"/>
      <c r="AA3093" s="218"/>
      <c r="AB3093" s="223">
        <v>0</v>
      </c>
      <c r="AC3093" s="224" t="s">
        <v>48</v>
      </c>
      <c r="AD3093" s="225">
        <f t="shared" ref="AD3093:AD3105" si="1229">ROUND(AV3093*(AW3093/60),0)</f>
        <v>325</v>
      </c>
      <c r="AE3093" s="226">
        <f>CEILING(AD3093+AD3093*'[1]Nastavení cen'!$J$17,1)</f>
        <v>475</v>
      </c>
      <c r="AF3093" s="226">
        <f t="shared" ref="AF3093:AF3105" si="1230">(AB3093*AE3093)</f>
        <v>0</v>
      </c>
      <c r="AG3093" s="241">
        <f>CEILING(AX3093+(AX3093*'[1]Nastavení cen'!$G$17),1)</f>
        <v>572</v>
      </c>
      <c r="AH3093" s="242">
        <f>CEILING(AG3093*'[1]Nastavení cen'!$K$17,1)+AG3093</f>
        <v>744</v>
      </c>
      <c r="AI3093" s="242">
        <f t="shared" si="1226"/>
        <v>0</v>
      </c>
      <c r="AJ3093" s="228">
        <f t="shared" si="1209"/>
        <v>1219</v>
      </c>
      <c r="AK3093" s="218"/>
      <c r="AL3093" s="229">
        <f t="shared" si="1210"/>
        <v>0</v>
      </c>
      <c r="AM3093" s="204"/>
      <c r="AN3093" s="230">
        <v>31</v>
      </c>
      <c r="AO3093" s="231">
        <f t="shared" si="1227"/>
        <v>0</v>
      </c>
      <c r="AP3093" s="232">
        <v>0.1</v>
      </c>
      <c r="AQ3093" s="233" t="s">
        <v>41</v>
      </c>
      <c r="AR3093" s="234">
        <f t="shared" si="1228"/>
        <v>0</v>
      </c>
      <c r="AS3093" s="235"/>
      <c r="AT3093" s="236"/>
      <c r="AU3093" s="237"/>
      <c r="AV3093" s="238">
        <v>50</v>
      </c>
      <c r="AW3093" s="239">
        <f>'[1]Nastavení cen'!$H$17</f>
        <v>390</v>
      </c>
      <c r="AX3093" s="240">
        <v>572</v>
      </c>
    </row>
    <row r="3094" spans="1:50" ht="17.25" hidden="1" customHeight="1" x14ac:dyDescent="0.3">
      <c r="A3094" s="213"/>
      <c r="B3094" s="214"/>
      <c r="C3094" s="215"/>
      <c r="D3094" s="186"/>
      <c r="E3094" s="184"/>
      <c r="F3094" s="185"/>
      <c r="G3094" s="186"/>
      <c r="H3094" s="186"/>
      <c r="I3094" s="187"/>
      <c r="J3094" s="188"/>
      <c r="K3094" s="216"/>
      <c r="L3094" s="186"/>
      <c r="M3094" s="186"/>
      <c r="N3094" s="187"/>
      <c r="O3094" s="191"/>
      <c r="P3094" s="541" t="s">
        <v>3213</v>
      </c>
      <c r="Q3094" s="218"/>
      <c r="R3094" s="219">
        <f t="shared" si="1204"/>
        <v>0</v>
      </c>
      <c r="S3094" s="219">
        <f t="shared" si="1205"/>
        <v>7</v>
      </c>
      <c r="T3094" s="195"/>
      <c r="U3094" s="196">
        <v>1</v>
      </c>
      <c r="V3094" s="89">
        <f t="shared" si="1200"/>
        <v>0</v>
      </c>
      <c r="W3094" s="220" t="s">
        <v>195</v>
      </c>
      <c r="X3094" s="221" t="s">
        <v>1478</v>
      </c>
      <c r="Y3094" s="222" t="s">
        <v>1479</v>
      </c>
      <c r="Z3094" s="199"/>
      <c r="AA3094" s="218"/>
      <c r="AB3094" s="223">
        <v>0</v>
      </c>
      <c r="AC3094" s="224" t="s">
        <v>48</v>
      </c>
      <c r="AD3094" s="225">
        <f t="shared" si="1229"/>
        <v>358</v>
      </c>
      <c r="AE3094" s="226">
        <f>CEILING(AD3094+AD3094*'[1]Nastavení cen'!$J$17,1)</f>
        <v>523</v>
      </c>
      <c r="AF3094" s="226">
        <f t="shared" si="1230"/>
        <v>0</v>
      </c>
      <c r="AG3094" s="241">
        <f>CEILING(AX3094+(AX3094*'[1]Nastavení cen'!$G$17),1)</f>
        <v>945</v>
      </c>
      <c r="AH3094" s="242">
        <f>CEILING(AG3094*'[1]Nastavení cen'!$K$17,1)+AG3094</f>
        <v>1229</v>
      </c>
      <c r="AI3094" s="242">
        <f t="shared" si="1226"/>
        <v>0</v>
      </c>
      <c r="AJ3094" s="228">
        <f t="shared" si="1209"/>
        <v>1752</v>
      </c>
      <c r="AK3094" s="218"/>
      <c r="AL3094" s="229">
        <f t="shared" si="1210"/>
        <v>0</v>
      </c>
      <c r="AM3094" s="204"/>
      <c r="AN3094" s="230">
        <v>35</v>
      </c>
      <c r="AO3094" s="231">
        <f t="shared" si="1227"/>
        <v>0</v>
      </c>
      <c r="AP3094" s="232">
        <v>0.1</v>
      </c>
      <c r="AQ3094" s="233" t="s">
        <v>41</v>
      </c>
      <c r="AR3094" s="234">
        <f t="shared" si="1228"/>
        <v>0</v>
      </c>
      <c r="AS3094" s="235"/>
      <c r="AT3094" s="236"/>
      <c r="AU3094" s="237"/>
      <c r="AV3094" s="238" t="s">
        <v>99</v>
      </c>
      <c r="AW3094" s="239">
        <f>'[1]Nastavení cen'!$H$17</f>
        <v>390</v>
      </c>
      <c r="AX3094" s="240">
        <v>945</v>
      </c>
    </row>
    <row r="3095" spans="1:50" ht="17.25" hidden="1" customHeight="1" x14ac:dyDescent="0.3">
      <c r="A3095" s="213"/>
      <c r="B3095" s="214"/>
      <c r="C3095" s="215"/>
      <c r="D3095" s="186"/>
      <c r="E3095" s="184"/>
      <c r="F3095" s="185"/>
      <c r="G3095" s="186"/>
      <c r="H3095" s="186"/>
      <c r="I3095" s="187"/>
      <c r="J3095" s="188"/>
      <c r="K3095" s="216"/>
      <c r="L3095" s="186"/>
      <c r="M3095" s="186"/>
      <c r="N3095" s="187"/>
      <c r="O3095" s="191"/>
      <c r="P3095" s="541" t="s">
        <v>3213</v>
      </c>
      <c r="Q3095" s="218"/>
      <c r="R3095" s="219">
        <f t="shared" si="1204"/>
        <v>0</v>
      </c>
      <c r="S3095" s="219">
        <f t="shared" si="1205"/>
        <v>7</v>
      </c>
      <c r="T3095" s="195"/>
      <c r="U3095" s="196">
        <v>2</v>
      </c>
      <c r="V3095" s="89">
        <f t="shared" si="1200"/>
        <v>0</v>
      </c>
      <c r="W3095" s="220" t="s">
        <v>3247</v>
      </c>
      <c r="X3095" s="221" t="s">
        <v>1480</v>
      </c>
      <c r="Y3095" s="222" t="s">
        <v>1481</v>
      </c>
      <c r="Z3095" s="199"/>
      <c r="AA3095" s="218"/>
      <c r="AB3095" s="223">
        <v>0</v>
      </c>
      <c r="AC3095" s="224" t="s">
        <v>48</v>
      </c>
      <c r="AD3095" s="225">
        <f t="shared" si="1229"/>
        <v>299</v>
      </c>
      <c r="AE3095" s="226">
        <f>CEILING(AD3095+AD3095*'[1]Nastavení cen'!$J$17,1)</f>
        <v>437</v>
      </c>
      <c r="AF3095" s="226">
        <f t="shared" si="1230"/>
        <v>0</v>
      </c>
      <c r="AG3095" s="241">
        <f>CEILING(AX3095+(AX3095*'[1]Nastavení cen'!$G$17),1)</f>
        <v>605</v>
      </c>
      <c r="AH3095" s="242">
        <f>CEILING(AG3095*'[1]Nastavení cen'!$K$17,1)+AG3095</f>
        <v>787</v>
      </c>
      <c r="AI3095" s="242">
        <f t="shared" si="1226"/>
        <v>0</v>
      </c>
      <c r="AJ3095" s="228">
        <f t="shared" si="1209"/>
        <v>1224</v>
      </c>
      <c r="AK3095" s="218"/>
      <c r="AL3095" s="229">
        <f t="shared" si="1210"/>
        <v>0</v>
      </c>
      <c r="AM3095" s="204"/>
      <c r="AN3095" s="230">
        <v>31</v>
      </c>
      <c r="AO3095" s="231">
        <f t="shared" si="1227"/>
        <v>0</v>
      </c>
      <c r="AP3095" s="232">
        <v>0.05</v>
      </c>
      <c r="AQ3095" s="233" t="s">
        <v>41</v>
      </c>
      <c r="AR3095" s="234">
        <f t="shared" si="1228"/>
        <v>0</v>
      </c>
      <c r="AS3095" s="235"/>
      <c r="AT3095" s="236"/>
      <c r="AU3095" s="237"/>
      <c r="AV3095" s="238">
        <v>46</v>
      </c>
      <c r="AW3095" s="239">
        <f>'[1]Nastavení cen'!$H$17</f>
        <v>390</v>
      </c>
      <c r="AX3095" s="240">
        <v>605</v>
      </c>
    </row>
    <row r="3096" spans="1:50" ht="17.25" hidden="1" customHeight="1" x14ac:dyDescent="0.3">
      <c r="A3096" s="213"/>
      <c r="B3096" s="214"/>
      <c r="C3096" s="215"/>
      <c r="D3096" s="186"/>
      <c r="E3096" s="184"/>
      <c r="F3096" s="185"/>
      <c r="G3096" s="186"/>
      <c r="H3096" s="186"/>
      <c r="I3096" s="187"/>
      <c r="J3096" s="188"/>
      <c r="K3096" s="216"/>
      <c r="L3096" s="186"/>
      <c r="M3096" s="186"/>
      <c r="N3096" s="187"/>
      <c r="O3096" s="191"/>
      <c r="P3096" s="541" t="s">
        <v>3213</v>
      </c>
      <c r="Q3096" s="218"/>
      <c r="R3096" s="219">
        <f t="shared" si="1204"/>
        <v>0</v>
      </c>
      <c r="S3096" s="219">
        <f t="shared" si="1205"/>
        <v>7</v>
      </c>
      <c r="T3096" s="195"/>
      <c r="U3096" s="196">
        <v>1</v>
      </c>
      <c r="V3096" s="89">
        <f t="shared" si="1200"/>
        <v>0</v>
      </c>
      <c r="W3096" s="220" t="s">
        <v>3249</v>
      </c>
      <c r="X3096" s="221" t="s">
        <v>3250</v>
      </c>
      <c r="Y3096" s="222" t="s">
        <v>3188</v>
      </c>
      <c r="Z3096" s="199"/>
      <c r="AA3096" s="218"/>
      <c r="AB3096" s="223">
        <v>0</v>
      </c>
      <c r="AC3096" s="224" t="s">
        <v>48</v>
      </c>
      <c r="AD3096" s="225">
        <f t="shared" si="1229"/>
        <v>65</v>
      </c>
      <c r="AE3096" s="226">
        <f>CEILING(AD3096+AD3096*'[1]Nastavení cen'!$J$17,1)</f>
        <v>95</v>
      </c>
      <c r="AF3096" s="226">
        <f t="shared" si="1230"/>
        <v>0</v>
      </c>
      <c r="AG3096" s="241">
        <f>CEILING(AX3096+(AX3096*'[1]Nastavení cen'!$G$17),1)</f>
        <v>11</v>
      </c>
      <c r="AH3096" s="242">
        <f>CEILING(AG3096*'[1]Nastavení cen'!$K$17,1)+AG3096</f>
        <v>15</v>
      </c>
      <c r="AI3096" s="242">
        <f t="shared" si="1226"/>
        <v>0</v>
      </c>
      <c r="AJ3096" s="228">
        <f t="shared" si="1209"/>
        <v>110</v>
      </c>
      <c r="AK3096" s="218"/>
      <c r="AL3096" s="229">
        <f t="shared" si="1210"/>
        <v>0</v>
      </c>
      <c r="AM3096" s="204"/>
      <c r="AN3096" s="230">
        <v>0.2</v>
      </c>
      <c r="AO3096" s="231">
        <f t="shared" si="1227"/>
        <v>0</v>
      </c>
      <c r="AP3096" s="232">
        <v>0.05</v>
      </c>
      <c r="AQ3096" s="233" t="s">
        <v>41</v>
      </c>
      <c r="AR3096" s="234">
        <f t="shared" si="1228"/>
        <v>0</v>
      </c>
      <c r="AS3096" s="235"/>
      <c r="AT3096" s="236"/>
      <c r="AU3096" s="237"/>
      <c r="AV3096" s="238">
        <v>10</v>
      </c>
      <c r="AW3096" s="239">
        <f>'[1]Nastavení cen'!$H$17</f>
        <v>390</v>
      </c>
      <c r="AX3096" s="240">
        <v>11</v>
      </c>
    </row>
    <row r="3097" spans="1:50" ht="17.25" hidden="1" customHeight="1" x14ac:dyDescent="0.3">
      <c r="A3097" s="213"/>
      <c r="B3097" s="214"/>
      <c r="C3097" s="215"/>
      <c r="D3097" s="186"/>
      <c r="E3097" s="184"/>
      <c r="F3097" s="185"/>
      <c r="G3097" s="186"/>
      <c r="H3097" s="186"/>
      <c r="I3097" s="187"/>
      <c r="J3097" s="188"/>
      <c r="K3097" s="216"/>
      <c r="L3097" s="186"/>
      <c r="M3097" s="186"/>
      <c r="N3097" s="187"/>
      <c r="O3097" s="191"/>
      <c r="P3097" s="541" t="s">
        <v>3213</v>
      </c>
      <c r="Q3097" s="218"/>
      <c r="R3097" s="219">
        <f t="shared" si="1204"/>
        <v>0</v>
      </c>
      <c r="S3097" s="219">
        <f t="shared" si="1205"/>
        <v>7</v>
      </c>
      <c r="T3097" s="195"/>
      <c r="U3097" s="196">
        <v>1</v>
      </c>
      <c r="V3097" s="89">
        <f t="shared" si="1200"/>
        <v>0</v>
      </c>
      <c r="W3097" s="220" t="s">
        <v>3251</v>
      </c>
      <c r="X3097" s="221" t="s">
        <v>3252</v>
      </c>
      <c r="Y3097" s="222" t="s">
        <v>3188</v>
      </c>
      <c r="Z3097" s="199"/>
      <c r="AA3097" s="218"/>
      <c r="AB3097" s="223">
        <v>0</v>
      </c>
      <c r="AC3097" s="224" t="s">
        <v>48</v>
      </c>
      <c r="AD3097" s="225">
        <f t="shared" si="1229"/>
        <v>65</v>
      </c>
      <c r="AE3097" s="226">
        <f>CEILING(AD3097+AD3097*'[1]Nastavení cen'!$J$17,1)</f>
        <v>95</v>
      </c>
      <c r="AF3097" s="226">
        <f t="shared" si="1230"/>
        <v>0</v>
      </c>
      <c r="AG3097" s="241">
        <f>CEILING(AX3097+(AX3097*'[1]Nastavení cen'!$G$17),1)</f>
        <v>11</v>
      </c>
      <c r="AH3097" s="242">
        <f>CEILING(AG3097*'[1]Nastavení cen'!$K$17,1)+AG3097</f>
        <v>15</v>
      </c>
      <c r="AI3097" s="242">
        <f t="shared" si="1226"/>
        <v>0</v>
      </c>
      <c r="AJ3097" s="228">
        <f t="shared" si="1209"/>
        <v>110</v>
      </c>
      <c r="AK3097" s="218"/>
      <c r="AL3097" s="229">
        <f t="shared" si="1210"/>
        <v>0</v>
      </c>
      <c r="AM3097" s="204"/>
      <c r="AN3097" s="230">
        <v>0.3</v>
      </c>
      <c r="AO3097" s="231">
        <f t="shared" si="1227"/>
        <v>0</v>
      </c>
      <c r="AP3097" s="232">
        <v>0.05</v>
      </c>
      <c r="AQ3097" s="233" t="s">
        <v>41</v>
      </c>
      <c r="AR3097" s="234">
        <f t="shared" si="1228"/>
        <v>0</v>
      </c>
      <c r="AS3097" s="235"/>
      <c r="AT3097" s="236"/>
      <c r="AU3097" s="237"/>
      <c r="AV3097" s="238">
        <v>10</v>
      </c>
      <c r="AW3097" s="239">
        <f>'[1]Nastavení cen'!$H$17</f>
        <v>390</v>
      </c>
      <c r="AX3097" s="240">
        <v>11</v>
      </c>
    </row>
    <row r="3098" spans="1:50" ht="25.05" customHeight="1" x14ac:dyDescent="0.3">
      <c r="A3098" s="213"/>
      <c r="B3098" s="214"/>
      <c r="C3098" s="215"/>
      <c r="D3098" s="186"/>
      <c r="E3098" s="184"/>
      <c r="F3098" s="185"/>
      <c r="G3098" s="186"/>
      <c r="H3098" s="186"/>
      <c r="I3098" s="187"/>
      <c r="J3098" s="188"/>
      <c r="K3098" s="216"/>
      <c r="L3098" s="186"/>
      <c r="M3098" s="186"/>
      <c r="N3098" s="187"/>
      <c r="O3098" s="191"/>
      <c r="P3098" s="541" t="s">
        <v>3213</v>
      </c>
      <c r="Q3098" s="218"/>
      <c r="R3098" s="219">
        <f t="shared" si="1204"/>
        <v>0</v>
      </c>
      <c r="S3098" s="219">
        <f t="shared" si="1205"/>
        <v>7</v>
      </c>
      <c r="T3098" s="195">
        <v>103</v>
      </c>
      <c r="U3098" s="196">
        <v>1</v>
      </c>
      <c r="V3098" s="89">
        <f t="shared" si="1200"/>
        <v>0</v>
      </c>
      <c r="W3098" s="220" t="s">
        <v>3251</v>
      </c>
      <c r="X3098" s="221" t="s">
        <v>2951</v>
      </c>
      <c r="Y3098" s="222" t="s">
        <v>1008</v>
      </c>
      <c r="Z3098" s="199"/>
      <c r="AA3098" s="218"/>
      <c r="AB3098" s="223">
        <v>52</v>
      </c>
      <c r="AC3098" s="224" t="s">
        <v>48</v>
      </c>
      <c r="AD3098" s="225">
        <f t="shared" si="1229"/>
        <v>20</v>
      </c>
      <c r="AE3098" s="226"/>
      <c r="AF3098" s="226">
        <f t="shared" si="1230"/>
        <v>0</v>
      </c>
      <c r="AG3098" s="241">
        <f>CEILING(AX3098+(AX3098*'[1]Nastavení cen'!$G$17),1)</f>
        <v>17</v>
      </c>
      <c r="AH3098" s="242"/>
      <c r="AI3098" s="242">
        <f t="shared" si="1226"/>
        <v>0</v>
      </c>
      <c r="AJ3098" s="228">
        <f t="shared" si="1209"/>
        <v>0</v>
      </c>
      <c r="AK3098" s="218"/>
      <c r="AL3098" s="229">
        <f t="shared" si="1210"/>
        <v>0</v>
      </c>
      <c r="AM3098" s="204"/>
      <c r="AN3098" s="230">
        <v>0.02</v>
      </c>
      <c r="AO3098" s="231">
        <f t="shared" si="1227"/>
        <v>1.04</v>
      </c>
      <c r="AP3098" s="232">
        <v>0.05</v>
      </c>
      <c r="AQ3098" s="233" t="s">
        <v>41</v>
      </c>
      <c r="AR3098" s="234">
        <f t="shared" si="1228"/>
        <v>5.2000000000000005E-2</v>
      </c>
      <c r="AS3098" s="235"/>
      <c r="AT3098" s="236"/>
      <c r="AU3098" s="237"/>
      <c r="AV3098" s="238">
        <v>3</v>
      </c>
      <c r="AW3098" s="239">
        <f>'[1]Nastavení cen'!$H$17</f>
        <v>390</v>
      </c>
      <c r="AX3098" s="240">
        <v>17</v>
      </c>
    </row>
    <row r="3099" spans="1:50" ht="17.25" hidden="1" customHeight="1" x14ac:dyDescent="0.3">
      <c r="A3099" s="213"/>
      <c r="B3099" s="214"/>
      <c r="C3099" s="215"/>
      <c r="D3099" s="186"/>
      <c r="E3099" s="184"/>
      <c r="F3099" s="185"/>
      <c r="G3099" s="186"/>
      <c r="H3099" s="186"/>
      <c r="I3099" s="187"/>
      <c r="J3099" s="188"/>
      <c r="K3099" s="216"/>
      <c r="L3099" s="186"/>
      <c r="M3099" s="186"/>
      <c r="N3099" s="187"/>
      <c r="O3099" s="191"/>
      <c r="P3099" s="541" t="s">
        <v>3213</v>
      </c>
      <c r="Q3099" s="218"/>
      <c r="R3099" s="219">
        <f t="shared" si="1204"/>
        <v>0</v>
      </c>
      <c r="S3099" s="219">
        <f t="shared" si="1205"/>
        <v>7</v>
      </c>
      <c r="T3099" s="195"/>
      <c r="U3099" s="196">
        <v>1</v>
      </c>
      <c r="V3099" s="89">
        <f t="shared" si="1200"/>
        <v>0</v>
      </c>
      <c r="W3099" s="220" t="s">
        <v>3251</v>
      </c>
      <c r="X3099" s="221" t="s">
        <v>2951</v>
      </c>
      <c r="Y3099" s="222" t="s">
        <v>2952</v>
      </c>
      <c r="Z3099" s="199"/>
      <c r="AA3099" s="218"/>
      <c r="AB3099" s="223">
        <v>0</v>
      </c>
      <c r="AC3099" s="224" t="s">
        <v>48</v>
      </c>
      <c r="AD3099" s="225">
        <f t="shared" si="1229"/>
        <v>20</v>
      </c>
      <c r="AE3099" s="226">
        <f>CEILING(AD3099+AD3099*'[1]Nastavení cen'!$J$17,1)</f>
        <v>30</v>
      </c>
      <c r="AF3099" s="226">
        <f t="shared" si="1230"/>
        <v>0</v>
      </c>
      <c r="AG3099" s="241">
        <f>CEILING(AX3099+(AX3099*'[1]Nastavení cen'!$G$17),1)</f>
        <v>17</v>
      </c>
      <c r="AH3099" s="242">
        <f>CEILING(AG3099*'[1]Nastavení cen'!$K$17,1)+AG3099</f>
        <v>23</v>
      </c>
      <c r="AI3099" s="242">
        <f t="shared" si="1226"/>
        <v>0</v>
      </c>
      <c r="AJ3099" s="228">
        <f t="shared" si="1209"/>
        <v>53</v>
      </c>
      <c r="AK3099" s="218"/>
      <c r="AL3099" s="229">
        <f t="shared" si="1210"/>
        <v>0</v>
      </c>
      <c r="AM3099" s="204"/>
      <c r="AN3099" s="230">
        <v>0.02</v>
      </c>
      <c r="AO3099" s="231">
        <f t="shared" si="1227"/>
        <v>0</v>
      </c>
      <c r="AP3099" s="232">
        <v>0.05</v>
      </c>
      <c r="AQ3099" s="233" t="s">
        <v>41</v>
      </c>
      <c r="AR3099" s="234">
        <f t="shared" si="1228"/>
        <v>0</v>
      </c>
      <c r="AS3099" s="235"/>
      <c r="AT3099" s="236"/>
      <c r="AU3099" s="237"/>
      <c r="AV3099" s="238">
        <v>3</v>
      </c>
      <c r="AW3099" s="239">
        <f>'[1]Nastavení cen'!$H$17</f>
        <v>390</v>
      </c>
      <c r="AX3099" s="240">
        <v>17</v>
      </c>
    </row>
    <row r="3100" spans="1:50" ht="17.25" hidden="1" customHeight="1" x14ac:dyDescent="0.3">
      <c r="A3100" s="213"/>
      <c r="B3100" s="214"/>
      <c r="C3100" s="215"/>
      <c r="D3100" s="186"/>
      <c r="E3100" s="184"/>
      <c r="F3100" s="185"/>
      <c r="G3100" s="186"/>
      <c r="H3100" s="186"/>
      <c r="I3100" s="187"/>
      <c r="J3100" s="188"/>
      <c r="K3100" s="216"/>
      <c r="L3100" s="186"/>
      <c r="M3100" s="186"/>
      <c r="N3100" s="187"/>
      <c r="O3100" s="191"/>
      <c r="P3100" s="541" t="s">
        <v>3213</v>
      </c>
      <c r="Q3100" s="218"/>
      <c r="R3100" s="219">
        <f t="shared" si="1204"/>
        <v>0</v>
      </c>
      <c r="S3100" s="219">
        <f t="shared" si="1205"/>
        <v>7</v>
      </c>
      <c r="T3100" s="195"/>
      <c r="U3100" s="196">
        <v>2</v>
      </c>
      <c r="V3100" s="89">
        <f t="shared" si="1200"/>
        <v>0</v>
      </c>
      <c r="W3100" s="220" t="s">
        <v>3251</v>
      </c>
      <c r="X3100" s="221" t="s">
        <v>3253</v>
      </c>
      <c r="Y3100" s="222" t="s">
        <v>3254</v>
      </c>
      <c r="Z3100" s="199"/>
      <c r="AA3100" s="218"/>
      <c r="AB3100" s="223">
        <v>0</v>
      </c>
      <c r="AC3100" s="224" t="s">
        <v>48</v>
      </c>
      <c r="AD3100" s="225">
        <f t="shared" si="1229"/>
        <v>39</v>
      </c>
      <c r="AE3100" s="226">
        <f>CEILING(AD3100+AD3100*'[1]Nastavení cen'!$J$17,1)</f>
        <v>57</v>
      </c>
      <c r="AF3100" s="226">
        <f t="shared" si="1230"/>
        <v>0</v>
      </c>
      <c r="AG3100" s="241">
        <f>CEILING(AX3100+(AX3100*'[1]Nastavení cen'!$G$17),1)</f>
        <v>39</v>
      </c>
      <c r="AH3100" s="242">
        <f>CEILING(AG3100*'[1]Nastavení cen'!$K$17,1)+AG3100</f>
        <v>51</v>
      </c>
      <c r="AI3100" s="242">
        <f t="shared" si="1226"/>
        <v>0</v>
      </c>
      <c r="AJ3100" s="228">
        <f t="shared" si="1209"/>
        <v>108</v>
      </c>
      <c r="AK3100" s="218"/>
      <c r="AL3100" s="229">
        <f t="shared" si="1210"/>
        <v>0</v>
      </c>
      <c r="AM3100" s="204"/>
      <c r="AN3100" s="230">
        <v>0.3</v>
      </c>
      <c r="AO3100" s="231">
        <f t="shared" si="1227"/>
        <v>0</v>
      </c>
      <c r="AP3100" s="232">
        <v>0.05</v>
      </c>
      <c r="AQ3100" s="233" t="s">
        <v>41</v>
      </c>
      <c r="AR3100" s="234">
        <f t="shared" si="1228"/>
        <v>0</v>
      </c>
      <c r="AS3100" s="235"/>
      <c r="AT3100" s="236"/>
      <c r="AU3100" s="237"/>
      <c r="AV3100" s="238">
        <v>6</v>
      </c>
      <c r="AW3100" s="239">
        <f>'[1]Nastavení cen'!$H$17</f>
        <v>390</v>
      </c>
      <c r="AX3100" s="240">
        <v>39</v>
      </c>
    </row>
    <row r="3101" spans="1:50" ht="17.25" hidden="1" customHeight="1" x14ac:dyDescent="0.3">
      <c r="A3101" s="213"/>
      <c r="B3101" s="214"/>
      <c r="C3101" s="215"/>
      <c r="D3101" s="186"/>
      <c r="E3101" s="184"/>
      <c r="F3101" s="185"/>
      <c r="G3101" s="186"/>
      <c r="H3101" s="186"/>
      <c r="I3101" s="187"/>
      <c r="J3101" s="188"/>
      <c r="K3101" s="216"/>
      <c r="L3101" s="186"/>
      <c r="M3101" s="186"/>
      <c r="N3101" s="187"/>
      <c r="O3101" s="191"/>
      <c r="P3101" s="541" t="s">
        <v>3213</v>
      </c>
      <c r="Q3101" s="218"/>
      <c r="R3101" s="219">
        <f t="shared" si="1204"/>
        <v>0</v>
      </c>
      <c r="S3101" s="219">
        <f t="shared" si="1205"/>
        <v>7</v>
      </c>
      <c r="T3101" s="195"/>
      <c r="U3101" s="196">
        <v>2</v>
      </c>
      <c r="V3101" s="89">
        <f t="shared" si="1200"/>
        <v>0</v>
      </c>
      <c r="W3101" s="220" t="s">
        <v>3251</v>
      </c>
      <c r="X3101" s="221" t="s">
        <v>3253</v>
      </c>
      <c r="Y3101" s="222" t="s">
        <v>1121</v>
      </c>
      <c r="Z3101" s="199"/>
      <c r="AA3101" s="218"/>
      <c r="AB3101" s="223">
        <v>0</v>
      </c>
      <c r="AC3101" s="224" t="s">
        <v>48</v>
      </c>
      <c r="AD3101" s="225">
        <f t="shared" si="1229"/>
        <v>39</v>
      </c>
      <c r="AE3101" s="226">
        <f>CEILING(AD3101+AD3101*'[1]Nastavení cen'!$J$17,1)</f>
        <v>57</v>
      </c>
      <c r="AF3101" s="226">
        <f t="shared" si="1230"/>
        <v>0</v>
      </c>
      <c r="AG3101" s="241">
        <f>CEILING(AX3101+(AX3101*'[1]Nastavení cen'!$G$17),1)</f>
        <v>39</v>
      </c>
      <c r="AH3101" s="242">
        <f>CEILING(AG3101*'[1]Nastavení cen'!$K$17,1)+AG3101</f>
        <v>51</v>
      </c>
      <c r="AI3101" s="242">
        <f t="shared" si="1226"/>
        <v>0</v>
      </c>
      <c r="AJ3101" s="228">
        <f t="shared" si="1209"/>
        <v>108</v>
      </c>
      <c r="AK3101" s="218"/>
      <c r="AL3101" s="229">
        <f t="shared" si="1210"/>
        <v>0</v>
      </c>
      <c r="AM3101" s="204"/>
      <c r="AN3101" s="230">
        <v>0.3</v>
      </c>
      <c r="AO3101" s="231">
        <f t="shared" si="1227"/>
        <v>0</v>
      </c>
      <c r="AP3101" s="232">
        <v>0.05</v>
      </c>
      <c r="AQ3101" s="233" t="s">
        <v>41</v>
      </c>
      <c r="AR3101" s="234">
        <f t="shared" si="1228"/>
        <v>0</v>
      </c>
      <c r="AS3101" s="235"/>
      <c r="AT3101" s="236"/>
      <c r="AU3101" s="237"/>
      <c r="AV3101" s="238">
        <v>6</v>
      </c>
      <c r="AW3101" s="239">
        <f>'[1]Nastavení cen'!$H$17</f>
        <v>390</v>
      </c>
      <c r="AX3101" s="240">
        <v>39</v>
      </c>
    </row>
    <row r="3102" spans="1:50" ht="17.25" hidden="1" customHeight="1" x14ac:dyDescent="0.3">
      <c r="A3102" s="213"/>
      <c r="B3102" s="214"/>
      <c r="C3102" s="215"/>
      <c r="D3102" s="186"/>
      <c r="E3102" s="184"/>
      <c r="F3102" s="185"/>
      <c r="G3102" s="186"/>
      <c r="H3102" s="186"/>
      <c r="I3102" s="187"/>
      <c r="J3102" s="188"/>
      <c r="K3102" s="216"/>
      <c r="L3102" s="186"/>
      <c r="M3102" s="186"/>
      <c r="N3102" s="187"/>
      <c r="O3102" s="191"/>
      <c r="P3102" s="541" t="s">
        <v>3213</v>
      </c>
      <c r="Q3102" s="218"/>
      <c r="R3102" s="219">
        <f t="shared" si="1204"/>
        <v>0</v>
      </c>
      <c r="S3102" s="219">
        <f t="shared" si="1205"/>
        <v>7</v>
      </c>
      <c r="T3102" s="195"/>
      <c r="U3102" s="196">
        <v>1</v>
      </c>
      <c r="V3102" s="89">
        <f t="shared" si="1200"/>
        <v>0</v>
      </c>
      <c r="W3102" s="220" t="s">
        <v>3251</v>
      </c>
      <c r="X3102" s="221" t="s">
        <v>3255</v>
      </c>
      <c r="Y3102" s="222" t="s">
        <v>3256</v>
      </c>
      <c r="Z3102" s="199"/>
      <c r="AA3102" s="218"/>
      <c r="AB3102" s="223">
        <v>0</v>
      </c>
      <c r="AC3102" s="224" t="s">
        <v>48</v>
      </c>
      <c r="AD3102" s="225">
        <f t="shared" si="1229"/>
        <v>26</v>
      </c>
      <c r="AE3102" s="226">
        <f>CEILING(AD3102+AD3102*'[1]Nastavení cen'!$J$17,1)</f>
        <v>38</v>
      </c>
      <c r="AF3102" s="226">
        <f t="shared" si="1230"/>
        <v>0</v>
      </c>
      <c r="AG3102" s="241">
        <f>CEILING(AX3102+(AX3102*'[1]Nastavení cen'!$G$17),1)</f>
        <v>39</v>
      </c>
      <c r="AH3102" s="242">
        <f>CEILING(AG3102*'[1]Nastavení cen'!$K$17,1)+AG3102</f>
        <v>51</v>
      </c>
      <c r="AI3102" s="242">
        <f t="shared" si="1226"/>
        <v>0</v>
      </c>
      <c r="AJ3102" s="228">
        <f t="shared" si="1209"/>
        <v>89</v>
      </c>
      <c r="AK3102" s="218"/>
      <c r="AL3102" s="229">
        <f t="shared" si="1210"/>
        <v>0</v>
      </c>
      <c r="AM3102" s="204"/>
      <c r="AN3102" s="230">
        <v>0.05</v>
      </c>
      <c r="AO3102" s="231">
        <f t="shared" si="1227"/>
        <v>0</v>
      </c>
      <c r="AP3102" s="232">
        <v>0.05</v>
      </c>
      <c r="AQ3102" s="233" t="s">
        <v>41</v>
      </c>
      <c r="AR3102" s="234">
        <f t="shared" si="1228"/>
        <v>0</v>
      </c>
      <c r="AS3102" s="235"/>
      <c r="AT3102" s="236"/>
      <c r="AU3102" s="237"/>
      <c r="AV3102" s="238">
        <v>4</v>
      </c>
      <c r="AW3102" s="239">
        <f>'[1]Nastavení cen'!$H$17</f>
        <v>390</v>
      </c>
      <c r="AX3102" s="240">
        <v>39</v>
      </c>
    </row>
    <row r="3103" spans="1:50" ht="17.25" hidden="1" customHeight="1" x14ac:dyDescent="0.3">
      <c r="A3103" s="213"/>
      <c r="B3103" s="214"/>
      <c r="C3103" s="215"/>
      <c r="D3103" s="186"/>
      <c r="E3103" s="184"/>
      <c r="F3103" s="185"/>
      <c r="G3103" s="186"/>
      <c r="H3103" s="186"/>
      <c r="I3103" s="187"/>
      <c r="J3103" s="188"/>
      <c r="K3103" s="216"/>
      <c r="L3103" s="186"/>
      <c r="M3103" s="186"/>
      <c r="N3103" s="187"/>
      <c r="O3103" s="191"/>
      <c r="P3103" s="541" t="s">
        <v>3213</v>
      </c>
      <c r="Q3103" s="218"/>
      <c r="R3103" s="219">
        <f t="shared" si="1204"/>
        <v>0</v>
      </c>
      <c r="S3103" s="219">
        <f t="shared" si="1205"/>
        <v>7</v>
      </c>
      <c r="T3103" s="195"/>
      <c r="U3103" s="196">
        <v>4</v>
      </c>
      <c r="V3103" s="89">
        <f t="shared" si="1200"/>
        <v>0</v>
      </c>
      <c r="W3103" s="220" t="s">
        <v>3251</v>
      </c>
      <c r="X3103" s="221" t="s">
        <v>2954</v>
      </c>
      <c r="Y3103" s="222" t="s">
        <v>43</v>
      </c>
      <c r="Z3103" s="199"/>
      <c r="AA3103" s="218"/>
      <c r="AB3103" s="223">
        <v>0</v>
      </c>
      <c r="AC3103" s="224" t="s">
        <v>48</v>
      </c>
      <c r="AD3103" s="225">
        <f t="shared" si="1229"/>
        <v>169</v>
      </c>
      <c r="AE3103" s="226">
        <f>CEILING(AD3103+AD3103*'[1]Nastavení cen'!$J$17,1)</f>
        <v>247</v>
      </c>
      <c r="AF3103" s="226">
        <f t="shared" si="1230"/>
        <v>0</v>
      </c>
      <c r="AG3103" s="241"/>
      <c r="AH3103" s="242"/>
      <c r="AI3103" s="242"/>
      <c r="AJ3103" s="228">
        <f t="shared" si="1209"/>
        <v>247</v>
      </c>
      <c r="AK3103" s="218"/>
      <c r="AL3103" s="229">
        <f t="shared" si="1210"/>
        <v>0</v>
      </c>
      <c r="AM3103" s="204"/>
      <c r="AN3103" s="230" t="s">
        <v>41</v>
      </c>
      <c r="AO3103" s="231" t="s">
        <v>41</v>
      </c>
      <c r="AP3103" s="245" t="s">
        <v>41</v>
      </c>
      <c r="AQ3103" s="233" t="s">
        <v>41</v>
      </c>
      <c r="AR3103" s="234" t="s">
        <v>41</v>
      </c>
      <c r="AS3103" s="235"/>
      <c r="AT3103" s="236"/>
      <c r="AU3103" s="237"/>
      <c r="AV3103" s="238">
        <v>26</v>
      </c>
      <c r="AW3103" s="239">
        <f>'[1]Nastavení cen'!$H$17</f>
        <v>390</v>
      </c>
      <c r="AX3103" s="240"/>
    </row>
    <row r="3104" spans="1:50" ht="17.25" hidden="1" customHeight="1" x14ac:dyDescent="0.3">
      <c r="A3104" s="213"/>
      <c r="B3104" s="214"/>
      <c r="C3104" s="215"/>
      <c r="D3104" s="186"/>
      <c r="E3104" s="184"/>
      <c r="F3104" s="185"/>
      <c r="G3104" s="186"/>
      <c r="H3104" s="186"/>
      <c r="I3104" s="187"/>
      <c r="J3104" s="188"/>
      <c r="K3104" s="216"/>
      <c r="L3104" s="186"/>
      <c r="M3104" s="186"/>
      <c r="N3104" s="187"/>
      <c r="O3104" s="191"/>
      <c r="P3104" s="541" t="s">
        <v>3213</v>
      </c>
      <c r="Q3104" s="218"/>
      <c r="R3104" s="219">
        <f t="shared" si="1204"/>
        <v>0</v>
      </c>
      <c r="S3104" s="219">
        <f t="shared" si="1205"/>
        <v>7</v>
      </c>
      <c r="T3104" s="195"/>
      <c r="U3104" s="196">
        <v>4</v>
      </c>
      <c r="V3104" s="89">
        <f t="shared" si="1200"/>
        <v>0</v>
      </c>
      <c r="W3104" s="220" t="s">
        <v>3251</v>
      </c>
      <c r="X3104" s="221" t="s">
        <v>2953</v>
      </c>
      <c r="Y3104" s="222" t="s">
        <v>43</v>
      </c>
      <c r="Z3104" s="199"/>
      <c r="AA3104" s="218"/>
      <c r="AB3104" s="223">
        <v>0</v>
      </c>
      <c r="AC3104" s="224" t="s">
        <v>48</v>
      </c>
      <c r="AD3104" s="225">
        <f t="shared" si="1229"/>
        <v>130</v>
      </c>
      <c r="AE3104" s="226">
        <f>CEILING(AD3104+AD3104*'[1]Nastavení cen'!$J$17,1)</f>
        <v>190</v>
      </c>
      <c r="AF3104" s="226">
        <f t="shared" si="1230"/>
        <v>0</v>
      </c>
      <c r="AG3104" s="241"/>
      <c r="AH3104" s="242"/>
      <c r="AI3104" s="242"/>
      <c r="AJ3104" s="228">
        <f t="shared" si="1209"/>
        <v>190</v>
      </c>
      <c r="AK3104" s="218"/>
      <c r="AL3104" s="229">
        <f t="shared" si="1210"/>
        <v>0</v>
      </c>
      <c r="AM3104" s="204"/>
      <c r="AN3104" s="230" t="s">
        <v>41</v>
      </c>
      <c r="AO3104" s="231" t="s">
        <v>41</v>
      </c>
      <c r="AP3104" s="245" t="s">
        <v>41</v>
      </c>
      <c r="AQ3104" s="233" t="s">
        <v>41</v>
      </c>
      <c r="AR3104" s="234" t="s">
        <v>41</v>
      </c>
      <c r="AS3104" s="235"/>
      <c r="AT3104" s="236"/>
      <c r="AU3104" s="237"/>
      <c r="AV3104" s="238">
        <v>20</v>
      </c>
      <c r="AW3104" s="239">
        <f>'[1]Nastavení cen'!$H$17</f>
        <v>390</v>
      </c>
      <c r="AX3104" s="240"/>
    </row>
    <row r="3105" spans="1:50" ht="17.25" hidden="1" customHeight="1" x14ac:dyDescent="0.3">
      <c r="A3105" s="213"/>
      <c r="B3105" s="214"/>
      <c r="C3105" s="215"/>
      <c r="D3105" s="186"/>
      <c r="E3105" s="184"/>
      <c r="F3105" s="185"/>
      <c r="G3105" s="186"/>
      <c r="H3105" s="186"/>
      <c r="I3105" s="187"/>
      <c r="J3105" s="188"/>
      <c r="K3105" s="216"/>
      <c r="L3105" s="186"/>
      <c r="M3105" s="186"/>
      <c r="N3105" s="187"/>
      <c r="O3105" s="191"/>
      <c r="P3105" s="541" t="s">
        <v>3213</v>
      </c>
      <c r="Q3105" s="218"/>
      <c r="R3105" s="219">
        <f t="shared" si="1204"/>
        <v>0</v>
      </c>
      <c r="S3105" s="219">
        <f t="shared" si="1205"/>
        <v>7</v>
      </c>
      <c r="T3105" s="195"/>
      <c r="U3105" s="196">
        <v>4</v>
      </c>
      <c r="V3105" s="89">
        <f t="shared" si="1200"/>
        <v>0</v>
      </c>
      <c r="W3105" s="220" t="s">
        <v>3251</v>
      </c>
      <c r="X3105" s="221" t="s">
        <v>3257</v>
      </c>
      <c r="Y3105" s="222" t="s">
        <v>43</v>
      </c>
      <c r="Z3105" s="199"/>
      <c r="AA3105" s="218"/>
      <c r="AB3105" s="223">
        <v>0</v>
      </c>
      <c r="AC3105" s="224" t="s">
        <v>48</v>
      </c>
      <c r="AD3105" s="225">
        <f t="shared" si="1229"/>
        <v>124</v>
      </c>
      <c r="AE3105" s="226">
        <f>CEILING(AD3105+AD3105*'[1]Nastavení cen'!$J$17,1)</f>
        <v>182</v>
      </c>
      <c r="AF3105" s="226">
        <f t="shared" si="1230"/>
        <v>0</v>
      </c>
      <c r="AG3105" s="241"/>
      <c r="AH3105" s="242"/>
      <c r="AI3105" s="242"/>
      <c r="AJ3105" s="228">
        <f t="shared" si="1209"/>
        <v>182</v>
      </c>
      <c r="AK3105" s="218"/>
      <c r="AL3105" s="229">
        <f t="shared" si="1210"/>
        <v>0</v>
      </c>
      <c r="AM3105" s="204"/>
      <c r="AN3105" s="230" t="s">
        <v>41</v>
      </c>
      <c r="AO3105" s="231" t="s">
        <v>41</v>
      </c>
      <c r="AP3105" s="245" t="s">
        <v>41</v>
      </c>
      <c r="AQ3105" s="233" t="s">
        <v>41</v>
      </c>
      <c r="AR3105" s="234" t="s">
        <v>41</v>
      </c>
      <c r="AS3105" s="235"/>
      <c r="AT3105" s="236"/>
      <c r="AU3105" s="237"/>
      <c r="AV3105" s="238">
        <v>19</v>
      </c>
      <c r="AW3105" s="239">
        <f>'[1]Nastavení cen'!$H$17</f>
        <v>390</v>
      </c>
      <c r="AX3105" s="240"/>
    </row>
    <row r="3106" spans="1:50" ht="17.25" hidden="1" customHeight="1" x14ac:dyDescent="0.3">
      <c r="A3106" s="213"/>
      <c r="B3106" s="214"/>
      <c r="C3106" s="215"/>
      <c r="D3106" s="186"/>
      <c r="E3106" s="184"/>
      <c r="F3106" s="185"/>
      <c r="G3106" s="186"/>
      <c r="H3106" s="186"/>
      <c r="I3106" s="187"/>
      <c r="J3106" s="188"/>
      <c r="K3106" s="216"/>
      <c r="L3106" s="186"/>
      <c r="M3106" s="186"/>
      <c r="N3106" s="187"/>
      <c r="O3106" s="191"/>
      <c r="P3106" s="541" t="s">
        <v>3213</v>
      </c>
      <c r="Q3106" s="218"/>
      <c r="R3106" s="219">
        <f t="shared" si="1204"/>
        <v>0</v>
      </c>
      <c r="S3106" s="219">
        <f t="shared" si="1205"/>
        <v>7</v>
      </c>
      <c r="T3106" s="195"/>
      <c r="U3106" s="196">
        <v>5</v>
      </c>
      <c r="V3106" s="89">
        <f t="shared" si="1200"/>
        <v>0</v>
      </c>
      <c r="W3106" s="220" t="s">
        <v>3251</v>
      </c>
      <c r="X3106" s="221" t="s">
        <v>71</v>
      </c>
      <c r="Y3106" s="222" t="s">
        <v>2955</v>
      </c>
      <c r="Z3106" s="199"/>
      <c r="AA3106" s="218"/>
      <c r="AB3106" s="223">
        <v>0</v>
      </c>
      <c r="AC3106" s="224" t="s">
        <v>1475</v>
      </c>
      <c r="AD3106" s="225"/>
      <c r="AE3106" s="226"/>
      <c r="AF3106" s="226"/>
      <c r="AG3106" s="227">
        <f>CEILING(AX3106+(AX3106*'[1]Nastavení cen'!$G$17),1)</f>
        <v>12</v>
      </c>
      <c r="AH3106" s="227">
        <f>CEILING(AG3106*'[1]Nastavení cen'!$K$17,1)+AG3106</f>
        <v>16</v>
      </c>
      <c r="AI3106" s="227">
        <f t="shared" ref="AI3106:AI3108" si="1231">(AB3106*AH3106)</f>
        <v>0</v>
      </c>
      <c r="AJ3106" s="228">
        <f t="shared" si="1209"/>
        <v>16</v>
      </c>
      <c r="AK3106" s="218"/>
      <c r="AL3106" s="229">
        <f t="shared" si="1210"/>
        <v>0</v>
      </c>
      <c r="AM3106" s="204"/>
      <c r="AN3106" s="230">
        <v>1</v>
      </c>
      <c r="AO3106" s="231">
        <f t="shared" ref="AO3106:AO3108" si="1232">AB3106*AN3106</f>
        <v>0</v>
      </c>
      <c r="AP3106" s="232">
        <v>0.05</v>
      </c>
      <c r="AQ3106" s="233" t="s">
        <v>41</v>
      </c>
      <c r="AR3106" s="234">
        <f t="shared" ref="AR3106:AR3108" si="1233">AO3106*AP3106</f>
        <v>0</v>
      </c>
      <c r="AS3106" s="235"/>
      <c r="AT3106" s="236"/>
      <c r="AU3106" s="237"/>
      <c r="AV3106" s="238"/>
      <c r="AW3106" s="239"/>
      <c r="AX3106" s="240">
        <v>12</v>
      </c>
    </row>
    <row r="3107" spans="1:50" ht="25.05" customHeight="1" x14ac:dyDescent="0.3">
      <c r="A3107" s="213"/>
      <c r="B3107" s="214"/>
      <c r="C3107" s="215"/>
      <c r="D3107" s="186"/>
      <c r="E3107" s="184"/>
      <c r="F3107" s="185"/>
      <c r="G3107" s="186"/>
      <c r="H3107" s="186"/>
      <c r="I3107" s="187"/>
      <c r="J3107" s="188"/>
      <c r="K3107" s="216"/>
      <c r="L3107" s="186"/>
      <c r="M3107" s="186"/>
      <c r="N3107" s="187"/>
      <c r="O3107" s="191"/>
      <c r="P3107" s="541" t="s">
        <v>3213</v>
      </c>
      <c r="Q3107" s="218"/>
      <c r="R3107" s="219">
        <f t="shared" si="1204"/>
        <v>0</v>
      </c>
      <c r="S3107" s="219">
        <f t="shared" si="1205"/>
        <v>7</v>
      </c>
      <c r="T3107" s="195">
        <v>104</v>
      </c>
      <c r="U3107" s="196">
        <v>3</v>
      </c>
      <c r="V3107" s="89">
        <f t="shared" si="1200"/>
        <v>0</v>
      </c>
      <c r="W3107" s="220" t="s">
        <v>3251</v>
      </c>
      <c r="X3107" s="221" t="s">
        <v>2953</v>
      </c>
      <c r="Y3107" s="222" t="s">
        <v>3258</v>
      </c>
      <c r="Z3107" s="199"/>
      <c r="AA3107" s="218"/>
      <c r="AB3107" s="223">
        <v>52</v>
      </c>
      <c r="AC3107" s="224" t="s">
        <v>48</v>
      </c>
      <c r="AD3107" s="225">
        <f t="shared" ref="AD3107:AD3112" si="1234">ROUND(AV3107*(AW3107/60),0)</f>
        <v>130</v>
      </c>
      <c r="AE3107" s="226"/>
      <c r="AF3107" s="226">
        <f t="shared" ref="AF3107:AF3112" si="1235">(AB3107*AE3107)</f>
        <v>0</v>
      </c>
      <c r="AG3107" s="241">
        <f>CEILING(AX3107+(AX3107*'[1]Nastavení cen'!$G$17),1)</f>
        <v>119</v>
      </c>
      <c r="AH3107" s="242"/>
      <c r="AI3107" s="242">
        <f t="shared" si="1231"/>
        <v>0</v>
      </c>
      <c r="AJ3107" s="228">
        <f t="shared" si="1209"/>
        <v>0</v>
      </c>
      <c r="AK3107" s="218"/>
      <c r="AL3107" s="229">
        <f t="shared" si="1210"/>
        <v>0</v>
      </c>
      <c r="AM3107" s="204"/>
      <c r="AN3107" s="230">
        <v>8</v>
      </c>
      <c r="AO3107" s="231">
        <f t="shared" si="1232"/>
        <v>416</v>
      </c>
      <c r="AP3107" s="232">
        <v>0.05</v>
      </c>
      <c r="AQ3107" s="233" t="s">
        <v>41</v>
      </c>
      <c r="AR3107" s="234">
        <f t="shared" si="1233"/>
        <v>20.8</v>
      </c>
      <c r="AS3107" s="235"/>
      <c r="AT3107" s="236"/>
      <c r="AU3107" s="237"/>
      <c r="AV3107" s="238">
        <v>20</v>
      </c>
      <c r="AW3107" s="239">
        <f>'[1]Nastavení cen'!$H$17</f>
        <v>390</v>
      </c>
      <c r="AX3107" s="240">
        <v>119</v>
      </c>
    </row>
    <row r="3108" spans="1:50" ht="17.25" hidden="1" customHeight="1" x14ac:dyDescent="0.3">
      <c r="A3108" s="213"/>
      <c r="B3108" s="214"/>
      <c r="C3108" s="215"/>
      <c r="D3108" s="186"/>
      <c r="E3108" s="184"/>
      <c r="F3108" s="185"/>
      <c r="G3108" s="186"/>
      <c r="H3108" s="186"/>
      <c r="I3108" s="187"/>
      <c r="J3108" s="188"/>
      <c r="K3108" s="216"/>
      <c r="L3108" s="186"/>
      <c r="M3108" s="186"/>
      <c r="N3108" s="187"/>
      <c r="O3108" s="191"/>
      <c r="P3108" s="541" t="s">
        <v>3213</v>
      </c>
      <c r="Q3108" s="218"/>
      <c r="R3108" s="219">
        <f t="shared" si="1204"/>
        <v>0</v>
      </c>
      <c r="S3108" s="219">
        <f t="shared" si="1205"/>
        <v>7</v>
      </c>
      <c r="T3108" s="195"/>
      <c r="U3108" s="196">
        <v>3</v>
      </c>
      <c r="V3108" s="89">
        <f t="shared" si="1200"/>
        <v>0</v>
      </c>
      <c r="W3108" s="220" t="s">
        <v>3251</v>
      </c>
      <c r="X3108" s="221" t="s">
        <v>2954</v>
      </c>
      <c r="Y3108" s="222" t="s">
        <v>3258</v>
      </c>
      <c r="Z3108" s="199"/>
      <c r="AA3108" s="218"/>
      <c r="AB3108" s="223">
        <v>0</v>
      </c>
      <c r="AC3108" s="224" t="s">
        <v>48</v>
      </c>
      <c r="AD3108" s="225">
        <f t="shared" si="1234"/>
        <v>169</v>
      </c>
      <c r="AE3108" s="226">
        <f>CEILING(AD3108+AD3108*'[1]Nastavení cen'!$J$17,1)</f>
        <v>247</v>
      </c>
      <c r="AF3108" s="226">
        <f t="shared" si="1235"/>
        <v>0</v>
      </c>
      <c r="AG3108" s="241">
        <f>CEILING(AX3108+(AX3108*'[1]Nastavení cen'!$G$17),1)</f>
        <v>193</v>
      </c>
      <c r="AH3108" s="242">
        <f>CEILING(AG3108*'[1]Nastavení cen'!$K$17,1)+AG3108</f>
        <v>251</v>
      </c>
      <c r="AI3108" s="242">
        <f t="shared" si="1231"/>
        <v>0</v>
      </c>
      <c r="AJ3108" s="228">
        <f t="shared" si="1209"/>
        <v>498</v>
      </c>
      <c r="AK3108" s="218"/>
      <c r="AL3108" s="229">
        <f t="shared" si="1210"/>
        <v>0</v>
      </c>
      <c r="AM3108" s="204"/>
      <c r="AN3108" s="230">
        <v>12</v>
      </c>
      <c r="AO3108" s="231">
        <f t="shared" si="1232"/>
        <v>0</v>
      </c>
      <c r="AP3108" s="232">
        <v>0.05</v>
      </c>
      <c r="AQ3108" s="233" t="s">
        <v>41</v>
      </c>
      <c r="AR3108" s="234">
        <f t="shared" si="1233"/>
        <v>0</v>
      </c>
      <c r="AS3108" s="235"/>
      <c r="AT3108" s="236"/>
      <c r="AU3108" s="237"/>
      <c r="AV3108" s="238">
        <v>26</v>
      </c>
      <c r="AW3108" s="239">
        <f>'[1]Nastavení cen'!$H$17</f>
        <v>390</v>
      </c>
      <c r="AX3108" s="240">
        <v>193</v>
      </c>
    </row>
    <row r="3109" spans="1:50" ht="17.25" hidden="1" customHeight="1" x14ac:dyDescent="0.3">
      <c r="A3109" s="213"/>
      <c r="B3109" s="214"/>
      <c r="C3109" s="215"/>
      <c r="D3109" s="186"/>
      <c r="E3109" s="184"/>
      <c r="F3109" s="185"/>
      <c r="G3109" s="186"/>
      <c r="H3109" s="186"/>
      <c r="I3109" s="187"/>
      <c r="J3109" s="188"/>
      <c r="K3109" s="216"/>
      <c r="L3109" s="186"/>
      <c r="M3109" s="186"/>
      <c r="N3109" s="187"/>
      <c r="O3109" s="191"/>
      <c r="P3109" s="541" t="s">
        <v>3213</v>
      </c>
      <c r="Q3109" s="218"/>
      <c r="R3109" s="219">
        <f t="shared" si="1204"/>
        <v>0</v>
      </c>
      <c r="S3109" s="219">
        <f t="shared" si="1205"/>
        <v>7</v>
      </c>
      <c r="T3109" s="195"/>
      <c r="U3109" s="196">
        <v>4</v>
      </c>
      <c r="V3109" s="89">
        <f t="shared" si="1200"/>
        <v>0</v>
      </c>
      <c r="W3109" s="220" t="s">
        <v>3249</v>
      </c>
      <c r="X3109" s="221" t="s">
        <v>3259</v>
      </c>
      <c r="Y3109" s="222" t="s">
        <v>43</v>
      </c>
      <c r="Z3109" s="199"/>
      <c r="AA3109" s="218"/>
      <c r="AB3109" s="223">
        <v>0</v>
      </c>
      <c r="AC3109" s="224" t="s">
        <v>48</v>
      </c>
      <c r="AD3109" s="225">
        <f t="shared" si="1234"/>
        <v>78</v>
      </c>
      <c r="AE3109" s="226">
        <f>CEILING(AD3109+AD3109*'[1]Nastavení cen'!$J$17,1)</f>
        <v>114</v>
      </c>
      <c r="AF3109" s="226">
        <f t="shared" si="1235"/>
        <v>0</v>
      </c>
      <c r="AG3109" s="241"/>
      <c r="AH3109" s="242"/>
      <c r="AI3109" s="242"/>
      <c r="AJ3109" s="228">
        <f t="shared" si="1209"/>
        <v>114</v>
      </c>
      <c r="AK3109" s="218"/>
      <c r="AL3109" s="229">
        <f t="shared" si="1210"/>
        <v>0</v>
      </c>
      <c r="AM3109" s="204"/>
      <c r="AN3109" s="230" t="s">
        <v>41</v>
      </c>
      <c r="AO3109" s="231" t="s">
        <v>41</v>
      </c>
      <c r="AP3109" s="245" t="s">
        <v>41</v>
      </c>
      <c r="AQ3109" s="233" t="s">
        <v>41</v>
      </c>
      <c r="AR3109" s="234" t="s">
        <v>41</v>
      </c>
      <c r="AS3109" s="235"/>
      <c r="AT3109" s="236"/>
      <c r="AU3109" s="237"/>
      <c r="AV3109" s="238">
        <v>12</v>
      </c>
      <c r="AW3109" s="239">
        <f>'[1]Nastavení cen'!$H$17</f>
        <v>390</v>
      </c>
      <c r="AX3109" s="240"/>
    </row>
    <row r="3110" spans="1:50" ht="17.25" hidden="1" customHeight="1" x14ac:dyDescent="0.3">
      <c r="A3110" s="213"/>
      <c r="B3110" s="214"/>
      <c r="C3110" s="215"/>
      <c r="D3110" s="186"/>
      <c r="E3110" s="184"/>
      <c r="F3110" s="185"/>
      <c r="G3110" s="186"/>
      <c r="H3110" s="186"/>
      <c r="I3110" s="187"/>
      <c r="J3110" s="188"/>
      <c r="K3110" s="216"/>
      <c r="L3110" s="186"/>
      <c r="M3110" s="186"/>
      <c r="N3110" s="187"/>
      <c r="O3110" s="191"/>
      <c r="P3110" s="541" t="s">
        <v>3213</v>
      </c>
      <c r="Q3110" s="218"/>
      <c r="R3110" s="219">
        <f t="shared" si="1204"/>
        <v>0</v>
      </c>
      <c r="S3110" s="219">
        <f t="shared" si="1205"/>
        <v>7</v>
      </c>
      <c r="T3110" s="195"/>
      <c r="U3110" s="196">
        <v>3</v>
      </c>
      <c r="V3110" s="89">
        <f t="shared" si="1200"/>
        <v>0</v>
      </c>
      <c r="W3110" s="220" t="s">
        <v>3249</v>
      </c>
      <c r="X3110" s="221" t="s">
        <v>3259</v>
      </c>
      <c r="Y3110" s="222" t="s">
        <v>3260</v>
      </c>
      <c r="Z3110" s="199"/>
      <c r="AA3110" s="218"/>
      <c r="AB3110" s="223">
        <v>0</v>
      </c>
      <c r="AC3110" s="224" t="s">
        <v>48</v>
      </c>
      <c r="AD3110" s="225">
        <f t="shared" si="1234"/>
        <v>78</v>
      </c>
      <c r="AE3110" s="226">
        <f>CEILING(AD3110+AD3110*'[1]Nastavení cen'!$J$17,1)</f>
        <v>114</v>
      </c>
      <c r="AF3110" s="226">
        <f t="shared" si="1235"/>
        <v>0</v>
      </c>
      <c r="AG3110" s="241">
        <f>CEILING(AX3110+(AX3110*'[1]Nastavení cen'!$G$17),1)</f>
        <v>40</v>
      </c>
      <c r="AH3110" s="242">
        <f>CEILING(AG3110*'[1]Nastavení cen'!$K$17,1)+AG3110</f>
        <v>52</v>
      </c>
      <c r="AI3110" s="242">
        <f>(AB3110*AH3110)</f>
        <v>0</v>
      </c>
      <c r="AJ3110" s="228">
        <f t="shared" si="1209"/>
        <v>166</v>
      </c>
      <c r="AK3110" s="218"/>
      <c r="AL3110" s="229">
        <f t="shared" si="1210"/>
        <v>0</v>
      </c>
      <c r="AM3110" s="204"/>
      <c r="AN3110" s="230" t="s">
        <v>41</v>
      </c>
      <c r="AO3110" s="231" t="s">
        <v>41</v>
      </c>
      <c r="AP3110" s="245" t="s">
        <v>41</v>
      </c>
      <c r="AQ3110" s="233" t="s">
        <v>41</v>
      </c>
      <c r="AR3110" s="234" t="s">
        <v>41</v>
      </c>
      <c r="AS3110" s="235"/>
      <c r="AT3110" s="236"/>
      <c r="AU3110" s="237"/>
      <c r="AV3110" s="238">
        <v>12</v>
      </c>
      <c r="AW3110" s="239">
        <f>'[1]Nastavení cen'!$H$17</f>
        <v>390</v>
      </c>
      <c r="AX3110" s="240">
        <v>40</v>
      </c>
    </row>
    <row r="3111" spans="1:50" ht="17.25" hidden="1" customHeight="1" x14ac:dyDescent="0.3">
      <c r="A3111" s="213"/>
      <c r="B3111" s="214"/>
      <c r="C3111" s="215"/>
      <c r="D3111" s="186"/>
      <c r="E3111" s="184"/>
      <c r="F3111" s="185"/>
      <c r="G3111" s="186"/>
      <c r="H3111" s="186"/>
      <c r="I3111" s="187"/>
      <c r="J3111" s="188"/>
      <c r="K3111" s="216"/>
      <c r="L3111" s="186"/>
      <c r="M3111" s="186"/>
      <c r="N3111" s="187"/>
      <c r="O3111" s="191"/>
      <c r="P3111" s="541" t="s">
        <v>3213</v>
      </c>
      <c r="Q3111" s="218"/>
      <c r="R3111" s="219">
        <f t="shared" si="1204"/>
        <v>0</v>
      </c>
      <c r="S3111" s="219">
        <f t="shared" si="1205"/>
        <v>7</v>
      </c>
      <c r="T3111" s="195"/>
      <c r="U3111" s="196">
        <v>4</v>
      </c>
      <c r="V3111" s="89">
        <f t="shared" si="1200"/>
        <v>0</v>
      </c>
      <c r="W3111" s="220" t="s">
        <v>3249</v>
      </c>
      <c r="X3111" s="221" t="s">
        <v>3261</v>
      </c>
      <c r="Y3111" s="222" t="s">
        <v>43</v>
      </c>
      <c r="Z3111" s="199"/>
      <c r="AA3111" s="218"/>
      <c r="AB3111" s="223">
        <v>0</v>
      </c>
      <c r="AC3111" s="224" t="s">
        <v>48</v>
      </c>
      <c r="AD3111" s="225">
        <f t="shared" si="1234"/>
        <v>143</v>
      </c>
      <c r="AE3111" s="226">
        <f>CEILING(AD3111+AD3111*'[1]Nastavení cen'!$J$17,1)</f>
        <v>209</v>
      </c>
      <c r="AF3111" s="226">
        <f t="shared" si="1235"/>
        <v>0</v>
      </c>
      <c r="AG3111" s="241"/>
      <c r="AH3111" s="242"/>
      <c r="AI3111" s="242"/>
      <c r="AJ3111" s="228">
        <f t="shared" si="1209"/>
        <v>209</v>
      </c>
      <c r="AK3111" s="218"/>
      <c r="AL3111" s="229">
        <f t="shared" si="1210"/>
        <v>0</v>
      </c>
      <c r="AM3111" s="204"/>
      <c r="AN3111" s="230" t="s">
        <v>41</v>
      </c>
      <c r="AO3111" s="231" t="s">
        <v>41</v>
      </c>
      <c r="AP3111" s="245" t="s">
        <v>41</v>
      </c>
      <c r="AQ3111" s="233" t="s">
        <v>41</v>
      </c>
      <c r="AR3111" s="234" t="s">
        <v>41</v>
      </c>
      <c r="AS3111" s="235"/>
      <c r="AT3111" s="236"/>
      <c r="AU3111" s="237"/>
      <c r="AV3111" s="238">
        <v>22</v>
      </c>
      <c r="AW3111" s="239">
        <f>'[1]Nastavení cen'!$H$17</f>
        <v>390</v>
      </c>
      <c r="AX3111" s="240"/>
    </row>
    <row r="3112" spans="1:50" ht="17.25" hidden="1" customHeight="1" x14ac:dyDescent="0.3">
      <c r="A3112" s="213"/>
      <c r="B3112" s="214"/>
      <c r="C3112" s="215"/>
      <c r="D3112" s="186"/>
      <c r="E3112" s="184"/>
      <c r="F3112" s="185"/>
      <c r="G3112" s="186"/>
      <c r="H3112" s="186"/>
      <c r="I3112" s="187"/>
      <c r="J3112" s="188"/>
      <c r="K3112" s="216"/>
      <c r="L3112" s="186"/>
      <c r="M3112" s="186"/>
      <c r="N3112" s="187"/>
      <c r="O3112" s="191"/>
      <c r="P3112" s="541" t="s">
        <v>3213</v>
      </c>
      <c r="Q3112" s="218"/>
      <c r="R3112" s="219">
        <f t="shared" si="1204"/>
        <v>0</v>
      </c>
      <c r="S3112" s="219">
        <f t="shared" si="1205"/>
        <v>7</v>
      </c>
      <c r="T3112" s="195"/>
      <c r="U3112" s="196">
        <v>3</v>
      </c>
      <c r="V3112" s="89">
        <f t="shared" si="1200"/>
        <v>0</v>
      </c>
      <c r="W3112" s="220" t="s">
        <v>3249</v>
      </c>
      <c r="X3112" s="221" t="s">
        <v>3261</v>
      </c>
      <c r="Y3112" s="222" t="s">
        <v>3260</v>
      </c>
      <c r="Z3112" s="199"/>
      <c r="AA3112" s="218"/>
      <c r="AB3112" s="223">
        <v>0</v>
      </c>
      <c r="AC3112" s="224" t="s">
        <v>48</v>
      </c>
      <c r="AD3112" s="225">
        <f t="shared" si="1234"/>
        <v>143</v>
      </c>
      <c r="AE3112" s="226">
        <f>CEILING(AD3112+AD3112*'[1]Nastavení cen'!$J$17,1)</f>
        <v>209</v>
      </c>
      <c r="AF3112" s="226">
        <f t="shared" si="1235"/>
        <v>0</v>
      </c>
      <c r="AG3112" s="241">
        <f>CEILING(AX3112+(AX3112*'[1]Nastavení cen'!$G$17),1)</f>
        <v>60</v>
      </c>
      <c r="AH3112" s="242">
        <f>CEILING(AG3112*'[1]Nastavení cen'!$K$17,1)+AG3112</f>
        <v>78</v>
      </c>
      <c r="AI3112" s="242">
        <f>(AB3112*AH3112)</f>
        <v>0</v>
      </c>
      <c r="AJ3112" s="228">
        <f t="shared" si="1209"/>
        <v>287</v>
      </c>
      <c r="AK3112" s="218"/>
      <c r="AL3112" s="229">
        <f t="shared" si="1210"/>
        <v>0</v>
      </c>
      <c r="AM3112" s="204"/>
      <c r="AN3112" s="230" t="s">
        <v>41</v>
      </c>
      <c r="AO3112" s="231" t="s">
        <v>41</v>
      </c>
      <c r="AP3112" s="245" t="s">
        <v>41</v>
      </c>
      <c r="AQ3112" s="233" t="s">
        <v>41</v>
      </c>
      <c r="AR3112" s="234" t="s">
        <v>41</v>
      </c>
      <c r="AS3112" s="235"/>
      <c r="AT3112" s="236"/>
      <c r="AU3112" s="237"/>
      <c r="AV3112" s="238">
        <v>22</v>
      </c>
      <c r="AW3112" s="239">
        <f>'[1]Nastavení cen'!$H$17</f>
        <v>390</v>
      </c>
      <c r="AX3112" s="240">
        <v>60</v>
      </c>
    </row>
    <row r="3113" spans="1:50" ht="17.25" hidden="1" customHeight="1" x14ac:dyDescent="0.3">
      <c r="A3113" s="180"/>
      <c r="B3113" s="181"/>
      <c r="C3113" s="215"/>
      <c r="D3113" s="186"/>
      <c r="E3113" s="184"/>
      <c r="F3113" s="185"/>
      <c r="G3113" s="186"/>
      <c r="H3113" s="186"/>
      <c r="I3113" s="187"/>
      <c r="J3113" s="188"/>
      <c r="K3113" s="216"/>
      <c r="L3113" s="186"/>
      <c r="M3113" s="186"/>
      <c r="N3113" s="187"/>
      <c r="O3113" s="191"/>
      <c r="P3113" s="541" t="s">
        <v>3213</v>
      </c>
      <c r="Q3113" s="218"/>
      <c r="R3113" s="219">
        <f>[1]Harmonogram!N229</f>
        <v>0</v>
      </c>
      <c r="S3113" s="219">
        <f>[1]Harmonogram!O229</f>
        <v>7</v>
      </c>
      <c r="T3113" s="195" t="s">
        <v>36</v>
      </c>
      <c r="U3113" s="196">
        <v>0</v>
      </c>
      <c r="V3113" s="89">
        <f t="shared" si="1200"/>
        <v>0</v>
      </c>
      <c r="W3113" s="197"/>
      <c r="X3113" s="198" t="str">
        <f>[1]Harmonogram!K229</f>
        <v>podlaháři - pokládka podlahy</v>
      </c>
      <c r="Y3113" s="199"/>
      <c r="Z3113" s="199"/>
      <c r="AA3113" s="200"/>
      <c r="AB3113" s="202"/>
      <c r="AC3113" s="202"/>
      <c r="AD3113" s="202"/>
      <c r="AE3113" s="202"/>
      <c r="AF3113" s="202"/>
      <c r="AG3113" s="202"/>
      <c r="AH3113" s="202"/>
      <c r="AI3113" s="202"/>
      <c r="AJ3113" s="202"/>
      <c r="AK3113" s="202"/>
      <c r="AL3113" s="333"/>
      <c r="AM3113" s="204"/>
      <c r="AN3113" s="205"/>
      <c r="AO3113" s="385"/>
      <c r="AP3113" s="232"/>
      <c r="AQ3113" s="233"/>
      <c r="AR3113" s="234"/>
      <c r="AS3113" s="386"/>
      <c r="AT3113" s="387"/>
      <c r="AU3113" s="388"/>
      <c r="AV3113" s="389"/>
      <c r="AW3113" s="389"/>
      <c r="AX3113" s="389"/>
    </row>
    <row r="3114" spans="1:50" ht="25.05" customHeight="1" x14ac:dyDescent="0.3">
      <c r="A3114" s="213"/>
      <c r="B3114" s="214"/>
      <c r="C3114" s="215"/>
      <c r="D3114" s="186"/>
      <c r="E3114" s="184"/>
      <c r="F3114" s="185"/>
      <c r="G3114" s="186"/>
      <c r="H3114" s="186"/>
      <c r="I3114" s="187"/>
      <c r="J3114" s="188"/>
      <c r="K3114" s="216"/>
      <c r="L3114" s="186"/>
      <c r="M3114" s="186"/>
      <c r="N3114" s="187"/>
      <c r="O3114" s="191"/>
      <c r="P3114" s="541" t="s">
        <v>3213</v>
      </c>
      <c r="Q3114" s="218"/>
      <c r="R3114" s="219">
        <f t="shared" ref="R3114:R3115" si="1236">$R$3113</f>
        <v>0</v>
      </c>
      <c r="S3114" s="219">
        <f t="shared" ref="S3114:S3115" si="1237">$S$3113</f>
        <v>7</v>
      </c>
      <c r="T3114" s="195">
        <v>105</v>
      </c>
      <c r="U3114" s="196">
        <v>1</v>
      </c>
      <c r="V3114" s="89">
        <f t="shared" si="1200"/>
        <v>0</v>
      </c>
      <c r="W3114" s="220" t="s">
        <v>3249</v>
      </c>
      <c r="X3114" s="221" t="s">
        <v>3262</v>
      </c>
      <c r="Y3114" s="222" t="s">
        <v>3188</v>
      </c>
      <c r="Z3114" s="199"/>
      <c r="AA3114" s="218"/>
      <c r="AB3114" s="223">
        <v>52</v>
      </c>
      <c r="AC3114" s="224" t="s">
        <v>48</v>
      </c>
      <c r="AD3114" s="225">
        <f t="shared" ref="AD3114:AD3125" si="1238">ROUND(AV3114*(AW3114/60),0)</f>
        <v>65</v>
      </c>
      <c r="AE3114" s="226"/>
      <c r="AF3114" s="226">
        <f t="shared" ref="AF3114:AF3125" si="1239">(AB3114*AE3114)</f>
        <v>0</v>
      </c>
      <c r="AG3114" s="241">
        <f>CEILING(AX3114+(AX3114*'[1]Nastavení cen'!$G$17),1)</f>
        <v>11</v>
      </c>
      <c r="AH3114" s="242"/>
      <c r="AI3114" s="242">
        <f>(AB3114*AH3114)</f>
        <v>0</v>
      </c>
      <c r="AJ3114" s="228">
        <f t="shared" ref="AJ3114:AJ3704" si="1240">AE3114+AH3114</f>
        <v>0</v>
      </c>
      <c r="AK3114" s="218"/>
      <c r="AL3114" s="229">
        <f t="shared" ref="AL3114:AL3704" si="1241">AF3114+AI3114</f>
        <v>0</v>
      </c>
      <c r="AM3114" s="204"/>
      <c r="AN3114" s="230">
        <v>0.02</v>
      </c>
      <c r="AO3114" s="231">
        <f>AB3114*AN3114</f>
        <v>1.04</v>
      </c>
      <c r="AP3114" s="232">
        <v>0.05</v>
      </c>
      <c r="AQ3114" s="233" t="s">
        <v>41</v>
      </c>
      <c r="AR3114" s="234">
        <f>AO3114*AP3114</f>
        <v>5.2000000000000005E-2</v>
      </c>
      <c r="AS3114" s="235"/>
      <c r="AT3114" s="236"/>
      <c r="AU3114" s="237"/>
      <c r="AV3114" s="238">
        <v>10</v>
      </c>
      <c r="AW3114" s="239">
        <f>'[1]Nastavení cen'!$H$17</f>
        <v>390</v>
      </c>
      <c r="AX3114" s="240">
        <v>11</v>
      </c>
    </row>
    <row r="3115" spans="1:50" ht="25.05" customHeight="1" x14ac:dyDescent="0.3">
      <c r="A3115" s="213"/>
      <c r="B3115" s="214"/>
      <c r="C3115" s="215"/>
      <c r="D3115" s="186"/>
      <c r="E3115" s="184"/>
      <c r="F3115" s="185"/>
      <c r="G3115" s="186"/>
      <c r="H3115" s="186"/>
      <c r="I3115" s="187"/>
      <c r="J3115" s="188"/>
      <c r="K3115" s="216"/>
      <c r="L3115" s="186"/>
      <c r="M3115" s="186"/>
      <c r="N3115" s="187"/>
      <c r="O3115" s="191"/>
      <c r="P3115" s="541" t="s">
        <v>3213</v>
      </c>
      <c r="Q3115" s="218"/>
      <c r="R3115" s="219">
        <f t="shared" si="1236"/>
        <v>0</v>
      </c>
      <c r="S3115" s="219">
        <f t="shared" si="1237"/>
        <v>7</v>
      </c>
      <c r="T3115" s="195">
        <v>106</v>
      </c>
      <c r="U3115" s="196">
        <v>4</v>
      </c>
      <c r="V3115" s="89">
        <f t="shared" si="1200"/>
        <v>0</v>
      </c>
      <c r="W3115" s="220" t="s">
        <v>3263</v>
      </c>
      <c r="X3115" s="221" t="s">
        <v>3264</v>
      </c>
      <c r="Y3115" s="222" t="s">
        <v>43</v>
      </c>
      <c r="Z3115" s="199"/>
      <c r="AA3115" s="218"/>
      <c r="AB3115" s="223">
        <v>52</v>
      </c>
      <c r="AC3115" s="224" t="s">
        <v>48</v>
      </c>
      <c r="AD3115" s="225">
        <f t="shared" si="1238"/>
        <v>13</v>
      </c>
      <c r="AE3115" s="226"/>
      <c r="AF3115" s="226">
        <f t="shared" si="1239"/>
        <v>0</v>
      </c>
      <c r="AG3115" s="241"/>
      <c r="AH3115" s="242"/>
      <c r="AI3115" s="242"/>
      <c r="AJ3115" s="228">
        <f t="shared" si="1240"/>
        <v>0</v>
      </c>
      <c r="AK3115" s="218"/>
      <c r="AL3115" s="229">
        <f t="shared" si="1241"/>
        <v>0</v>
      </c>
      <c r="AM3115" s="204"/>
      <c r="AN3115" s="230" t="s">
        <v>41</v>
      </c>
      <c r="AO3115" s="231" t="s">
        <v>41</v>
      </c>
      <c r="AP3115" s="245" t="s">
        <v>41</v>
      </c>
      <c r="AQ3115" s="233" t="s">
        <v>41</v>
      </c>
      <c r="AR3115" s="234" t="s">
        <v>41</v>
      </c>
      <c r="AS3115" s="235"/>
      <c r="AT3115" s="236"/>
      <c r="AU3115" s="237"/>
      <c r="AV3115" s="238">
        <v>2</v>
      </c>
      <c r="AW3115" s="239">
        <f>'[1]Nastavení cen'!$H$17</f>
        <v>390</v>
      </c>
      <c r="AX3115" s="240"/>
    </row>
    <row r="3116" spans="1:50" ht="25.05" customHeight="1" x14ac:dyDescent="0.3">
      <c r="A3116" s="213"/>
      <c r="B3116" s="214"/>
      <c r="C3116" s="215"/>
      <c r="D3116" s="186"/>
      <c r="E3116" s="184"/>
      <c r="F3116" s="185"/>
      <c r="G3116" s="186"/>
      <c r="H3116" s="186"/>
      <c r="I3116" s="187"/>
      <c r="J3116" s="188"/>
      <c r="K3116" s="216"/>
      <c r="L3116" s="186"/>
      <c r="M3116" s="186"/>
      <c r="N3116" s="187"/>
      <c r="O3116" s="191"/>
      <c r="P3116" s="541" t="s">
        <v>3213</v>
      </c>
      <c r="Q3116" s="218"/>
      <c r="R3116" s="219">
        <f t="shared" ref="R3116:R3117" si="1242">$R$3063</f>
        <v>0</v>
      </c>
      <c r="S3116" s="219">
        <f t="shared" ref="S3116:S3117" si="1243">$S$3063</f>
        <v>7</v>
      </c>
      <c r="T3116" s="195">
        <v>107</v>
      </c>
      <c r="U3116" s="196">
        <v>1</v>
      </c>
      <c r="V3116" s="89">
        <f t="shared" si="1200"/>
        <v>0</v>
      </c>
      <c r="W3116" s="220" t="s">
        <v>1008</v>
      </c>
      <c r="X3116" s="221" t="s">
        <v>3265</v>
      </c>
      <c r="Y3116" s="222" t="s">
        <v>1008</v>
      </c>
      <c r="Z3116" s="199"/>
      <c r="AA3116" s="218"/>
      <c r="AB3116" s="223">
        <v>52</v>
      </c>
      <c r="AC3116" s="224" t="s">
        <v>48</v>
      </c>
      <c r="AD3116" s="225">
        <f t="shared" si="1238"/>
        <v>20</v>
      </c>
      <c r="AE3116" s="226"/>
      <c r="AF3116" s="226">
        <f t="shared" si="1239"/>
        <v>0</v>
      </c>
      <c r="AG3116" s="241">
        <f>CEILING(AX3116+(AX3116*'[1]Nastavení cen'!$G$17),1)</f>
        <v>17</v>
      </c>
      <c r="AH3116" s="242"/>
      <c r="AI3116" s="242">
        <f t="shared" ref="AI3116:AI3120" si="1244">(AB3116*AH3116)</f>
        <v>0</v>
      </c>
      <c r="AJ3116" s="228">
        <f t="shared" si="1240"/>
        <v>0</v>
      </c>
      <c r="AK3116" s="218"/>
      <c r="AL3116" s="229">
        <f t="shared" si="1241"/>
        <v>0</v>
      </c>
      <c r="AM3116" s="204"/>
      <c r="AN3116" s="230">
        <v>0.01</v>
      </c>
      <c r="AO3116" s="231">
        <f t="shared" ref="AO3116:AO3120" si="1245">AB3116*AN3116</f>
        <v>0.52</v>
      </c>
      <c r="AP3116" s="232">
        <v>0.05</v>
      </c>
      <c r="AQ3116" s="233" t="s">
        <v>41</v>
      </c>
      <c r="AR3116" s="234">
        <f t="shared" ref="AR3116:AR3120" si="1246">AO3116*AP3116</f>
        <v>2.6000000000000002E-2</v>
      </c>
      <c r="AS3116" s="235"/>
      <c r="AT3116" s="236"/>
      <c r="AU3116" s="237"/>
      <c r="AV3116" s="238">
        <v>3</v>
      </c>
      <c r="AW3116" s="239">
        <f>'[1]Nastavení cen'!$H$17</f>
        <v>390</v>
      </c>
      <c r="AX3116" s="240">
        <v>17</v>
      </c>
    </row>
    <row r="3117" spans="1:50" ht="17.25" hidden="1" customHeight="1" x14ac:dyDescent="0.3">
      <c r="A3117" s="213"/>
      <c r="B3117" s="214"/>
      <c r="C3117" s="215"/>
      <c r="D3117" s="186"/>
      <c r="E3117" s="184"/>
      <c r="F3117" s="185"/>
      <c r="G3117" s="186"/>
      <c r="H3117" s="186"/>
      <c r="I3117" s="187"/>
      <c r="J3117" s="188"/>
      <c r="K3117" s="216"/>
      <c r="L3117" s="186"/>
      <c r="M3117" s="186"/>
      <c r="N3117" s="187"/>
      <c r="O3117" s="191"/>
      <c r="P3117" s="541" t="s">
        <v>3213</v>
      </c>
      <c r="Q3117" s="218"/>
      <c r="R3117" s="219">
        <f t="shared" si="1242"/>
        <v>0</v>
      </c>
      <c r="S3117" s="219">
        <f t="shared" si="1243"/>
        <v>7</v>
      </c>
      <c r="T3117" s="195"/>
      <c r="U3117" s="196">
        <v>1</v>
      </c>
      <c r="V3117" s="89">
        <f t="shared" si="1200"/>
        <v>0</v>
      </c>
      <c r="W3117" s="220" t="s">
        <v>1008</v>
      </c>
      <c r="X3117" s="221" t="s">
        <v>3265</v>
      </c>
      <c r="Y3117" s="222" t="s">
        <v>2952</v>
      </c>
      <c r="Z3117" s="199"/>
      <c r="AA3117" s="218"/>
      <c r="AB3117" s="223">
        <v>0</v>
      </c>
      <c r="AC3117" s="224" t="s">
        <v>48</v>
      </c>
      <c r="AD3117" s="225">
        <f t="shared" si="1238"/>
        <v>20</v>
      </c>
      <c r="AE3117" s="226">
        <f>CEILING(AD3117+AD3117*'[1]Nastavení cen'!$J$17,1)</f>
        <v>30</v>
      </c>
      <c r="AF3117" s="226">
        <f t="shared" si="1239"/>
        <v>0</v>
      </c>
      <c r="AG3117" s="241">
        <f>CEILING(AX3117+(AX3117*'[1]Nastavení cen'!$G$17),1)</f>
        <v>17</v>
      </c>
      <c r="AH3117" s="242">
        <f>CEILING(AG3117*'[1]Nastavení cen'!$K$17,1)+AG3117</f>
        <v>23</v>
      </c>
      <c r="AI3117" s="242">
        <f t="shared" si="1244"/>
        <v>0</v>
      </c>
      <c r="AJ3117" s="228">
        <f t="shared" si="1240"/>
        <v>53</v>
      </c>
      <c r="AK3117" s="218"/>
      <c r="AL3117" s="229">
        <f t="shared" si="1241"/>
        <v>0</v>
      </c>
      <c r="AM3117" s="204"/>
      <c r="AN3117" s="230">
        <v>0.01</v>
      </c>
      <c r="AO3117" s="231">
        <f t="shared" si="1245"/>
        <v>0</v>
      </c>
      <c r="AP3117" s="232">
        <v>0.05</v>
      </c>
      <c r="AQ3117" s="233" t="s">
        <v>41</v>
      </c>
      <c r="AR3117" s="234">
        <f t="shared" si="1246"/>
        <v>0</v>
      </c>
      <c r="AS3117" s="235"/>
      <c r="AT3117" s="236"/>
      <c r="AU3117" s="237"/>
      <c r="AV3117" s="238">
        <v>3</v>
      </c>
      <c r="AW3117" s="239">
        <f>'[1]Nastavení cen'!$H$17</f>
        <v>390</v>
      </c>
      <c r="AX3117" s="240">
        <v>17</v>
      </c>
    </row>
    <row r="3118" spans="1:50" ht="17.25" hidden="1" customHeight="1" x14ac:dyDescent="0.3">
      <c r="A3118" s="213"/>
      <c r="B3118" s="214"/>
      <c r="C3118" s="215"/>
      <c r="D3118" s="186"/>
      <c r="E3118" s="184"/>
      <c r="F3118" s="185"/>
      <c r="G3118" s="186"/>
      <c r="H3118" s="186"/>
      <c r="I3118" s="187"/>
      <c r="J3118" s="188"/>
      <c r="K3118" s="216"/>
      <c r="L3118" s="186"/>
      <c r="M3118" s="186"/>
      <c r="N3118" s="187"/>
      <c r="O3118" s="191"/>
      <c r="P3118" s="541" t="s">
        <v>3213</v>
      </c>
      <c r="Q3118" s="218"/>
      <c r="R3118" s="219">
        <f t="shared" ref="R3118:R3372" si="1247">$R$3113</f>
        <v>0</v>
      </c>
      <c r="S3118" s="219">
        <f t="shared" ref="S3118:S3372" si="1248">$S$3113</f>
        <v>7</v>
      </c>
      <c r="T3118" s="195"/>
      <c r="U3118" s="196">
        <v>5</v>
      </c>
      <c r="V3118" s="89">
        <f t="shared" si="1200"/>
        <v>0</v>
      </c>
      <c r="W3118" s="220" t="s">
        <v>3266</v>
      </c>
      <c r="X3118" s="221" t="s">
        <v>3267</v>
      </c>
      <c r="Y3118" s="222" t="s">
        <v>3268</v>
      </c>
      <c r="Z3118" s="199"/>
      <c r="AA3118" s="218"/>
      <c r="AB3118" s="223">
        <v>0</v>
      </c>
      <c r="AC3118" s="224" t="s">
        <v>48</v>
      </c>
      <c r="AD3118" s="225">
        <f t="shared" si="1238"/>
        <v>176</v>
      </c>
      <c r="AE3118" s="226">
        <f>CEILING(AD3118+AD3118*'[1]Nastavení cen'!$J$17,1)</f>
        <v>257</v>
      </c>
      <c r="AF3118" s="226">
        <f t="shared" si="1239"/>
        <v>0</v>
      </c>
      <c r="AG3118" s="227">
        <f>CEILING(AX3118+(AX3118*'[1]Nastavení cen'!$G$17),1)</f>
        <v>200</v>
      </c>
      <c r="AH3118" s="227">
        <f>CEILING(AG3118*'[1]Nastavení cen'!$K$17,1)+AG3118</f>
        <v>260</v>
      </c>
      <c r="AI3118" s="227">
        <f t="shared" si="1244"/>
        <v>0</v>
      </c>
      <c r="AJ3118" s="228">
        <f t="shared" si="1240"/>
        <v>517</v>
      </c>
      <c r="AK3118" s="218"/>
      <c r="AL3118" s="229">
        <f t="shared" si="1241"/>
        <v>0</v>
      </c>
      <c r="AM3118" s="204"/>
      <c r="AN3118" s="230">
        <v>2</v>
      </c>
      <c r="AO3118" s="231">
        <f t="shared" si="1245"/>
        <v>0</v>
      </c>
      <c r="AP3118" s="232">
        <v>0.05</v>
      </c>
      <c r="AQ3118" s="233" t="s">
        <v>41</v>
      </c>
      <c r="AR3118" s="234">
        <f t="shared" si="1246"/>
        <v>0</v>
      </c>
      <c r="AS3118" s="235"/>
      <c r="AT3118" s="236"/>
      <c r="AU3118" s="237"/>
      <c r="AV3118" s="238">
        <v>27</v>
      </c>
      <c r="AW3118" s="239">
        <f>'[1]Nastavení cen'!$H$17</f>
        <v>390</v>
      </c>
      <c r="AX3118" s="240">
        <v>200</v>
      </c>
    </row>
    <row r="3119" spans="1:50" ht="17.25" hidden="1" customHeight="1" x14ac:dyDescent="0.3">
      <c r="A3119" s="213"/>
      <c r="B3119" s="214"/>
      <c r="C3119" s="215"/>
      <c r="D3119" s="186"/>
      <c r="E3119" s="184"/>
      <c r="F3119" s="185"/>
      <c r="G3119" s="186"/>
      <c r="H3119" s="186"/>
      <c r="I3119" s="187"/>
      <c r="J3119" s="188"/>
      <c r="K3119" s="216"/>
      <c r="L3119" s="186"/>
      <c r="M3119" s="186"/>
      <c r="N3119" s="187"/>
      <c r="O3119" s="191"/>
      <c r="P3119" s="541" t="s">
        <v>3213</v>
      </c>
      <c r="Q3119" s="218"/>
      <c r="R3119" s="219">
        <f t="shared" si="1247"/>
        <v>0</v>
      </c>
      <c r="S3119" s="219">
        <f t="shared" si="1248"/>
        <v>7</v>
      </c>
      <c r="T3119" s="195"/>
      <c r="U3119" s="196">
        <v>5</v>
      </c>
      <c r="V3119" s="89">
        <f t="shared" si="1200"/>
        <v>0</v>
      </c>
      <c r="W3119" s="220" t="s">
        <v>3266</v>
      </c>
      <c r="X3119" s="221" t="s">
        <v>3269</v>
      </c>
      <c r="Y3119" s="222" t="s">
        <v>3270</v>
      </c>
      <c r="Z3119" s="199"/>
      <c r="AA3119" s="218"/>
      <c r="AB3119" s="223">
        <v>0</v>
      </c>
      <c r="AC3119" s="224" t="s">
        <v>48</v>
      </c>
      <c r="AD3119" s="225">
        <f t="shared" si="1238"/>
        <v>13</v>
      </c>
      <c r="AE3119" s="226">
        <f>CEILING(AD3119+AD3119*'[1]Nastavení cen'!$J$17,1)</f>
        <v>19</v>
      </c>
      <c r="AF3119" s="226">
        <f t="shared" si="1239"/>
        <v>0</v>
      </c>
      <c r="AG3119" s="227">
        <f>CEILING(AX3119+(AX3119*'[1]Nastavení cen'!$G$17),1)</f>
        <v>15</v>
      </c>
      <c r="AH3119" s="227">
        <f>CEILING(AG3119*'[1]Nastavení cen'!$K$17,1)+AG3119</f>
        <v>20</v>
      </c>
      <c r="AI3119" s="227">
        <f t="shared" si="1244"/>
        <v>0</v>
      </c>
      <c r="AJ3119" s="228">
        <f t="shared" si="1240"/>
        <v>39</v>
      </c>
      <c r="AK3119" s="218"/>
      <c r="AL3119" s="229">
        <f t="shared" si="1241"/>
        <v>0</v>
      </c>
      <c r="AM3119" s="204"/>
      <c r="AN3119" s="230">
        <v>0.5</v>
      </c>
      <c r="AO3119" s="231">
        <f t="shared" si="1245"/>
        <v>0</v>
      </c>
      <c r="AP3119" s="232">
        <v>0.05</v>
      </c>
      <c r="AQ3119" s="233" t="s">
        <v>41</v>
      </c>
      <c r="AR3119" s="234">
        <f t="shared" si="1246"/>
        <v>0</v>
      </c>
      <c r="AS3119" s="235"/>
      <c r="AT3119" s="236"/>
      <c r="AU3119" s="237"/>
      <c r="AV3119" s="238">
        <v>2</v>
      </c>
      <c r="AW3119" s="239">
        <f>'[1]Nastavení cen'!$H$17</f>
        <v>390</v>
      </c>
      <c r="AX3119" s="240">
        <v>15</v>
      </c>
    </row>
    <row r="3120" spans="1:50" ht="17.25" hidden="1" customHeight="1" x14ac:dyDescent="0.3">
      <c r="A3120" s="213"/>
      <c r="B3120" s="214"/>
      <c r="C3120" s="215"/>
      <c r="D3120" s="186"/>
      <c r="E3120" s="184"/>
      <c r="F3120" s="185"/>
      <c r="G3120" s="186"/>
      <c r="H3120" s="186"/>
      <c r="I3120" s="187"/>
      <c r="J3120" s="188"/>
      <c r="K3120" s="216"/>
      <c r="L3120" s="186"/>
      <c r="M3120" s="186"/>
      <c r="N3120" s="187"/>
      <c r="O3120" s="191"/>
      <c r="P3120" s="541" t="s">
        <v>3213</v>
      </c>
      <c r="Q3120" s="218"/>
      <c r="R3120" s="219">
        <f t="shared" si="1247"/>
        <v>0</v>
      </c>
      <c r="S3120" s="219">
        <f t="shared" si="1248"/>
        <v>7</v>
      </c>
      <c r="T3120" s="195"/>
      <c r="U3120" s="196">
        <v>5</v>
      </c>
      <c r="V3120" s="89">
        <f t="shared" si="1200"/>
        <v>0</v>
      </c>
      <c r="W3120" s="220" t="s">
        <v>3266</v>
      </c>
      <c r="X3120" s="221" t="s">
        <v>3271</v>
      </c>
      <c r="Y3120" s="222" t="s">
        <v>3272</v>
      </c>
      <c r="Z3120" s="199"/>
      <c r="AA3120" s="218"/>
      <c r="AB3120" s="223">
        <v>0</v>
      </c>
      <c r="AC3120" s="224" t="s">
        <v>48</v>
      </c>
      <c r="AD3120" s="225">
        <f t="shared" si="1238"/>
        <v>13</v>
      </c>
      <c r="AE3120" s="226">
        <f>CEILING(AD3120+AD3120*'[1]Nastavení cen'!$J$17,1)</f>
        <v>19</v>
      </c>
      <c r="AF3120" s="226">
        <f t="shared" si="1239"/>
        <v>0</v>
      </c>
      <c r="AG3120" s="227">
        <f>CEILING(AX3120+(AX3120*'[1]Nastavení cen'!$G$17),1)</f>
        <v>60</v>
      </c>
      <c r="AH3120" s="227">
        <f>CEILING(AG3120*'[1]Nastavení cen'!$K$17,1)+AG3120</f>
        <v>78</v>
      </c>
      <c r="AI3120" s="227">
        <f t="shared" si="1244"/>
        <v>0</v>
      </c>
      <c r="AJ3120" s="228">
        <f t="shared" si="1240"/>
        <v>97</v>
      </c>
      <c r="AK3120" s="218"/>
      <c r="AL3120" s="229">
        <f t="shared" si="1241"/>
        <v>0</v>
      </c>
      <c r="AM3120" s="204"/>
      <c r="AN3120" s="230">
        <v>0.3</v>
      </c>
      <c r="AO3120" s="231">
        <f t="shared" si="1245"/>
        <v>0</v>
      </c>
      <c r="AP3120" s="232">
        <v>0.05</v>
      </c>
      <c r="AQ3120" s="233" t="s">
        <v>41</v>
      </c>
      <c r="AR3120" s="234">
        <f t="shared" si="1246"/>
        <v>0</v>
      </c>
      <c r="AS3120" s="235"/>
      <c r="AT3120" s="236"/>
      <c r="AU3120" s="237"/>
      <c r="AV3120" s="238">
        <v>2</v>
      </c>
      <c r="AW3120" s="239">
        <f>'[1]Nastavení cen'!$H$17</f>
        <v>390</v>
      </c>
      <c r="AX3120" s="240">
        <v>60</v>
      </c>
    </row>
    <row r="3121" spans="1:50" ht="17.25" hidden="1" customHeight="1" x14ac:dyDescent="0.3">
      <c r="A3121" s="213"/>
      <c r="B3121" s="214"/>
      <c r="C3121" s="215"/>
      <c r="D3121" s="186"/>
      <c r="E3121" s="184"/>
      <c r="F3121" s="185"/>
      <c r="G3121" s="186"/>
      <c r="H3121" s="186"/>
      <c r="I3121" s="187"/>
      <c r="J3121" s="188"/>
      <c r="K3121" s="216"/>
      <c r="L3121" s="186"/>
      <c r="M3121" s="186"/>
      <c r="N3121" s="187"/>
      <c r="O3121" s="191"/>
      <c r="P3121" s="541" t="s">
        <v>3213</v>
      </c>
      <c r="Q3121" s="218"/>
      <c r="R3121" s="219">
        <f t="shared" si="1247"/>
        <v>0</v>
      </c>
      <c r="S3121" s="219">
        <f t="shared" si="1248"/>
        <v>7</v>
      </c>
      <c r="T3121" s="195"/>
      <c r="U3121" s="196">
        <v>4</v>
      </c>
      <c r="V3121" s="89">
        <f t="shared" si="1200"/>
        <v>0</v>
      </c>
      <c r="W3121" s="220" t="s">
        <v>3266</v>
      </c>
      <c r="X3121" s="221" t="s">
        <v>3273</v>
      </c>
      <c r="Y3121" s="222" t="s">
        <v>43</v>
      </c>
      <c r="Z3121" s="199"/>
      <c r="AA3121" s="218"/>
      <c r="AB3121" s="223">
        <v>0</v>
      </c>
      <c r="AC3121" s="224" t="s">
        <v>48</v>
      </c>
      <c r="AD3121" s="225">
        <f t="shared" si="1238"/>
        <v>20</v>
      </c>
      <c r="AE3121" s="226">
        <f>CEILING(AD3121+AD3121*'[1]Nastavení cen'!$J$17,1)</f>
        <v>30</v>
      </c>
      <c r="AF3121" s="226">
        <f t="shared" si="1239"/>
        <v>0</v>
      </c>
      <c r="AG3121" s="241"/>
      <c r="AH3121" s="242"/>
      <c r="AI3121" s="242"/>
      <c r="AJ3121" s="228">
        <f t="shared" si="1240"/>
        <v>30</v>
      </c>
      <c r="AK3121" s="218"/>
      <c r="AL3121" s="229">
        <f t="shared" si="1241"/>
        <v>0</v>
      </c>
      <c r="AM3121" s="204"/>
      <c r="AN3121" s="230" t="s">
        <v>41</v>
      </c>
      <c r="AO3121" s="231" t="s">
        <v>41</v>
      </c>
      <c r="AP3121" s="245" t="s">
        <v>41</v>
      </c>
      <c r="AQ3121" s="233" t="s">
        <v>41</v>
      </c>
      <c r="AR3121" s="234" t="s">
        <v>41</v>
      </c>
      <c r="AS3121" s="235"/>
      <c r="AT3121" s="236"/>
      <c r="AU3121" s="237"/>
      <c r="AV3121" s="238">
        <v>3</v>
      </c>
      <c r="AW3121" s="239">
        <f>'[1]Nastavení cen'!$H$17</f>
        <v>390</v>
      </c>
      <c r="AX3121" s="240"/>
    </row>
    <row r="3122" spans="1:50" ht="17.25" hidden="1" customHeight="1" x14ac:dyDescent="0.3">
      <c r="A3122" s="213"/>
      <c r="B3122" s="214"/>
      <c r="C3122" s="215"/>
      <c r="D3122" s="186"/>
      <c r="E3122" s="184"/>
      <c r="F3122" s="185"/>
      <c r="G3122" s="186"/>
      <c r="H3122" s="186"/>
      <c r="I3122" s="187"/>
      <c r="J3122" s="188"/>
      <c r="K3122" s="216"/>
      <c r="L3122" s="186"/>
      <c r="M3122" s="186"/>
      <c r="N3122" s="187"/>
      <c r="O3122" s="191"/>
      <c r="P3122" s="541" t="s">
        <v>3213</v>
      </c>
      <c r="Q3122" s="218"/>
      <c r="R3122" s="219">
        <f t="shared" si="1247"/>
        <v>0</v>
      </c>
      <c r="S3122" s="219">
        <f t="shared" si="1248"/>
        <v>7</v>
      </c>
      <c r="T3122" s="195"/>
      <c r="U3122" s="196">
        <v>1</v>
      </c>
      <c r="V3122" s="89">
        <f t="shared" si="1200"/>
        <v>0</v>
      </c>
      <c r="W3122" s="220" t="s">
        <v>3266</v>
      </c>
      <c r="X3122" s="221" t="s">
        <v>3274</v>
      </c>
      <c r="Y3122" s="222" t="s">
        <v>3275</v>
      </c>
      <c r="Z3122" s="199"/>
      <c r="AA3122" s="218"/>
      <c r="AB3122" s="223">
        <v>0</v>
      </c>
      <c r="AC3122" s="224" t="s">
        <v>48</v>
      </c>
      <c r="AD3122" s="225">
        <f t="shared" si="1238"/>
        <v>13</v>
      </c>
      <c r="AE3122" s="226">
        <f>CEILING(AD3122+AD3122*'[1]Nastavení cen'!$J$17,1)</f>
        <v>19</v>
      </c>
      <c r="AF3122" s="226">
        <f t="shared" si="1239"/>
        <v>0</v>
      </c>
      <c r="AG3122" s="241">
        <f>CEILING(AX3122+(AX3122*'[1]Nastavení cen'!$G$17),1)</f>
        <v>17</v>
      </c>
      <c r="AH3122" s="242">
        <f>CEILING(AG3122*'[1]Nastavení cen'!$K$17,1)+AG3122</f>
        <v>23</v>
      </c>
      <c r="AI3122" s="242">
        <f t="shared" ref="AI3122:AI3123" si="1249">(AB3122*AH3122)</f>
        <v>0</v>
      </c>
      <c r="AJ3122" s="228">
        <f t="shared" si="1240"/>
        <v>42</v>
      </c>
      <c r="AK3122" s="218"/>
      <c r="AL3122" s="229">
        <f t="shared" si="1241"/>
        <v>0</v>
      </c>
      <c r="AM3122" s="204"/>
      <c r="AN3122" s="230">
        <v>0.2</v>
      </c>
      <c r="AO3122" s="231">
        <f t="shared" ref="AO3122:AO3123" si="1250">AB3122*AN3122</f>
        <v>0</v>
      </c>
      <c r="AP3122" s="232">
        <v>0.05</v>
      </c>
      <c r="AQ3122" s="233" t="s">
        <v>41</v>
      </c>
      <c r="AR3122" s="234">
        <f t="shared" ref="AR3122:AR3123" si="1251">AO3122*AP3122</f>
        <v>0</v>
      </c>
      <c r="AS3122" s="235"/>
      <c r="AT3122" s="236"/>
      <c r="AU3122" s="237"/>
      <c r="AV3122" s="238">
        <v>2</v>
      </c>
      <c r="AW3122" s="239">
        <f>'[1]Nastavení cen'!$H$17</f>
        <v>390</v>
      </c>
      <c r="AX3122" s="240">
        <v>17</v>
      </c>
    </row>
    <row r="3123" spans="1:50" ht="17.25" hidden="1" customHeight="1" x14ac:dyDescent="0.3">
      <c r="A3123" s="213"/>
      <c r="B3123" s="214"/>
      <c r="C3123" s="215"/>
      <c r="D3123" s="186"/>
      <c r="E3123" s="184"/>
      <c r="F3123" s="185"/>
      <c r="G3123" s="186"/>
      <c r="H3123" s="186"/>
      <c r="I3123" s="187"/>
      <c r="J3123" s="188"/>
      <c r="K3123" s="216"/>
      <c r="L3123" s="186"/>
      <c r="M3123" s="186"/>
      <c r="N3123" s="187"/>
      <c r="O3123" s="191"/>
      <c r="P3123" s="541" t="s">
        <v>3213</v>
      </c>
      <c r="Q3123" s="218"/>
      <c r="R3123" s="219">
        <f t="shared" si="1247"/>
        <v>0</v>
      </c>
      <c r="S3123" s="219">
        <f t="shared" si="1248"/>
        <v>7</v>
      </c>
      <c r="T3123" s="195"/>
      <c r="U3123" s="196">
        <v>2</v>
      </c>
      <c r="V3123" s="89">
        <f t="shared" si="1200"/>
        <v>0</v>
      </c>
      <c r="W3123" s="220" t="s">
        <v>3266</v>
      </c>
      <c r="X3123" s="221" t="s">
        <v>3276</v>
      </c>
      <c r="Y3123" s="222" t="s">
        <v>3277</v>
      </c>
      <c r="Z3123" s="199"/>
      <c r="AA3123" s="218"/>
      <c r="AB3123" s="223">
        <v>0</v>
      </c>
      <c r="AC3123" s="224" t="s">
        <v>48</v>
      </c>
      <c r="AD3123" s="225">
        <f t="shared" si="1238"/>
        <v>65</v>
      </c>
      <c r="AE3123" s="226">
        <f>CEILING(AD3123+AD3123*'[1]Nastavení cen'!$J$17,1)</f>
        <v>95</v>
      </c>
      <c r="AF3123" s="226">
        <f t="shared" si="1239"/>
        <v>0</v>
      </c>
      <c r="AG3123" s="241">
        <f>CEILING(AX3123+(AX3123*'[1]Nastavení cen'!$G$17),1)</f>
        <v>127</v>
      </c>
      <c r="AH3123" s="242">
        <f>CEILING(AG3123*'[1]Nastavení cen'!$K$17,1)+AG3123</f>
        <v>166</v>
      </c>
      <c r="AI3123" s="242">
        <f t="shared" si="1249"/>
        <v>0</v>
      </c>
      <c r="AJ3123" s="228">
        <f t="shared" si="1240"/>
        <v>261</v>
      </c>
      <c r="AK3123" s="218"/>
      <c r="AL3123" s="229">
        <f t="shared" si="1241"/>
        <v>0</v>
      </c>
      <c r="AM3123" s="204"/>
      <c r="AN3123" s="230">
        <v>5</v>
      </c>
      <c r="AO3123" s="231">
        <f t="shared" si="1250"/>
        <v>0</v>
      </c>
      <c r="AP3123" s="232">
        <v>0.05</v>
      </c>
      <c r="AQ3123" s="233" t="s">
        <v>41</v>
      </c>
      <c r="AR3123" s="234">
        <f t="shared" si="1251"/>
        <v>0</v>
      </c>
      <c r="AS3123" s="235"/>
      <c r="AT3123" s="236"/>
      <c r="AU3123" s="237"/>
      <c r="AV3123" s="238">
        <v>10</v>
      </c>
      <c r="AW3123" s="239">
        <f>'[1]Nastavení cen'!$H$17</f>
        <v>390</v>
      </c>
      <c r="AX3123" s="240">
        <v>127</v>
      </c>
    </row>
    <row r="3124" spans="1:50" ht="17.25" hidden="1" customHeight="1" x14ac:dyDescent="0.3">
      <c r="A3124" s="213"/>
      <c r="B3124" s="214"/>
      <c r="C3124" s="215"/>
      <c r="D3124" s="186"/>
      <c r="E3124" s="184"/>
      <c r="F3124" s="185"/>
      <c r="G3124" s="186"/>
      <c r="H3124" s="186"/>
      <c r="I3124" s="187"/>
      <c r="J3124" s="188"/>
      <c r="K3124" s="216"/>
      <c r="L3124" s="186"/>
      <c r="M3124" s="186"/>
      <c r="N3124" s="187"/>
      <c r="O3124" s="191"/>
      <c r="P3124" s="541" t="s">
        <v>3213</v>
      </c>
      <c r="Q3124" s="218"/>
      <c r="R3124" s="219">
        <f t="shared" si="1247"/>
        <v>0</v>
      </c>
      <c r="S3124" s="219">
        <f t="shared" si="1248"/>
        <v>7</v>
      </c>
      <c r="T3124" s="195"/>
      <c r="U3124" s="196">
        <v>4</v>
      </c>
      <c r="V3124" s="89">
        <f t="shared" si="1200"/>
        <v>0</v>
      </c>
      <c r="W3124" s="220" t="s">
        <v>3278</v>
      </c>
      <c r="X3124" s="221" t="s">
        <v>3279</v>
      </c>
      <c r="Y3124" s="222" t="s">
        <v>43</v>
      </c>
      <c r="Z3124" s="199"/>
      <c r="AA3124" s="218"/>
      <c r="AB3124" s="223">
        <v>0</v>
      </c>
      <c r="AC3124" s="224" t="s">
        <v>48</v>
      </c>
      <c r="AD3124" s="225">
        <f t="shared" si="1238"/>
        <v>215</v>
      </c>
      <c r="AE3124" s="226">
        <f>CEILING(AD3124+AD3124*'[1]Nastavení cen'!$J$17,1)</f>
        <v>314</v>
      </c>
      <c r="AF3124" s="226">
        <f t="shared" si="1239"/>
        <v>0</v>
      </c>
      <c r="AG3124" s="495"/>
      <c r="AH3124" s="496"/>
      <c r="AI3124" s="496"/>
      <c r="AJ3124" s="228">
        <f t="shared" si="1240"/>
        <v>314</v>
      </c>
      <c r="AK3124" s="218"/>
      <c r="AL3124" s="229">
        <f t="shared" si="1241"/>
        <v>0</v>
      </c>
      <c r="AM3124" s="204"/>
      <c r="AN3124" s="230" t="s">
        <v>41</v>
      </c>
      <c r="AO3124" s="231" t="s">
        <v>41</v>
      </c>
      <c r="AP3124" s="245" t="s">
        <v>41</v>
      </c>
      <c r="AQ3124" s="233" t="s">
        <v>41</v>
      </c>
      <c r="AR3124" s="234" t="s">
        <v>41</v>
      </c>
      <c r="AS3124" s="235"/>
      <c r="AT3124" s="236"/>
      <c r="AU3124" s="237"/>
      <c r="AV3124" s="238">
        <v>33</v>
      </c>
      <c r="AW3124" s="239">
        <f>'[1]Nastavení cen'!$H$17</f>
        <v>390</v>
      </c>
      <c r="AX3124" s="240"/>
    </row>
    <row r="3125" spans="1:50" ht="17.25" hidden="1" customHeight="1" x14ac:dyDescent="0.3">
      <c r="A3125" s="213"/>
      <c r="B3125" s="214"/>
      <c r="C3125" s="215"/>
      <c r="D3125" s="186"/>
      <c r="E3125" s="184"/>
      <c r="F3125" s="185"/>
      <c r="G3125" s="186"/>
      <c r="H3125" s="186"/>
      <c r="I3125" s="187"/>
      <c r="J3125" s="188"/>
      <c r="K3125" s="216"/>
      <c r="L3125" s="186"/>
      <c r="M3125" s="186"/>
      <c r="N3125" s="187"/>
      <c r="O3125" s="191"/>
      <c r="P3125" s="541" t="s">
        <v>3213</v>
      </c>
      <c r="Q3125" s="218"/>
      <c r="R3125" s="219">
        <f t="shared" si="1247"/>
        <v>0</v>
      </c>
      <c r="S3125" s="219">
        <f t="shared" si="1248"/>
        <v>7</v>
      </c>
      <c r="T3125" s="195"/>
      <c r="U3125" s="196">
        <v>2</v>
      </c>
      <c r="V3125" s="89">
        <f t="shared" si="1200"/>
        <v>0</v>
      </c>
      <c r="W3125" s="220" t="s">
        <v>3278</v>
      </c>
      <c r="X3125" s="221" t="s">
        <v>3280</v>
      </c>
      <c r="Y3125" s="222" t="s">
        <v>3281</v>
      </c>
      <c r="Z3125" s="199"/>
      <c r="AA3125" s="218"/>
      <c r="AB3125" s="223">
        <v>0</v>
      </c>
      <c r="AC3125" s="224" t="s">
        <v>48</v>
      </c>
      <c r="AD3125" s="225">
        <f t="shared" si="1238"/>
        <v>319</v>
      </c>
      <c r="AE3125" s="226">
        <f>CEILING(AD3125+AD3125*'[1]Nastavení cen'!$J$17,1)</f>
        <v>466</v>
      </c>
      <c r="AF3125" s="226">
        <f t="shared" si="1239"/>
        <v>0</v>
      </c>
      <c r="AG3125" s="241">
        <f>CEILING(AX3125+(AX3125*'[1]Nastavení cen'!$G$17),1)</f>
        <v>99</v>
      </c>
      <c r="AH3125" s="242">
        <f>CEILING(AG3125*'[1]Nastavení cen'!$K$17,1)+AG3125</f>
        <v>129</v>
      </c>
      <c r="AI3125" s="242">
        <f t="shared" ref="AI3125:AI3127" si="1252">(AB3125*AH3125)</f>
        <v>0</v>
      </c>
      <c r="AJ3125" s="228">
        <f t="shared" si="1240"/>
        <v>595</v>
      </c>
      <c r="AK3125" s="218"/>
      <c r="AL3125" s="229">
        <f t="shared" si="1241"/>
        <v>0</v>
      </c>
      <c r="AM3125" s="204"/>
      <c r="AN3125" s="230">
        <v>0.5</v>
      </c>
      <c r="AO3125" s="231">
        <f t="shared" ref="AO3125:AO3127" si="1253">AB3125*AN3125</f>
        <v>0</v>
      </c>
      <c r="AP3125" s="232">
        <v>0.05</v>
      </c>
      <c r="AQ3125" s="233" t="s">
        <v>41</v>
      </c>
      <c r="AR3125" s="234">
        <f t="shared" ref="AR3125:AR3127" si="1254">AO3125*AP3125</f>
        <v>0</v>
      </c>
      <c r="AS3125" s="235"/>
      <c r="AT3125" s="236"/>
      <c r="AU3125" s="237"/>
      <c r="AV3125" s="238">
        <v>49</v>
      </c>
      <c r="AW3125" s="239">
        <f>'[1]Nastavení cen'!$H$17</f>
        <v>390</v>
      </c>
      <c r="AX3125" s="240">
        <v>99</v>
      </c>
    </row>
    <row r="3126" spans="1:50" ht="17.25" hidden="1" customHeight="1" x14ac:dyDescent="0.3">
      <c r="A3126" s="213"/>
      <c r="B3126" s="214"/>
      <c r="C3126" s="215"/>
      <c r="D3126" s="186"/>
      <c r="E3126" s="184"/>
      <c r="F3126" s="185"/>
      <c r="G3126" s="186"/>
      <c r="H3126" s="186"/>
      <c r="I3126" s="187"/>
      <c r="J3126" s="188"/>
      <c r="K3126" s="216"/>
      <c r="L3126" s="186"/>
      <c r="M3126" s="186"/>
      <c r="N3126" s="187"/>
      <c r="O3126" s="191"/>
      <c r="P3126" s="541" t="s">
        <v>3213</v>
      </c>
      <c r="Q3126" s="218"/>
      <c r="R3126" s="219">
        <f t="shared" si="1247"/>
        <v>0</v>
      </c>
      <c r="S3126" s="219">
        <f t="shared" si="1248"/>
        <v>7</v>
      </c>
      <c r="T3126" s="195"/>
      <c r="U3126" s="196">
        <v>5</v>
      </c>
      <c r="V3126" s="89">
        <f t="shared" si="1200"/>
        <v>0</v>
      </c>
      <c r="W3126" s="220" t="s">
        <v>3278</v>
      </c>
      <c r="X3126" s="221" t="s">
        <v>71</v>
      </c>
      <c r="Y3126" s="222" t="s">
        <v>3282</v>
      </c>
      <c r="Z3126" s="199"/>
      <c r="AA3126" s="218"/>
      <c r="AB3126" s="223">
        <v>0</v>
      </c>
      <c r="AC3126" s="224" t="s">
        <v>48</v>
      </c>
      <c r="AD3126" s="225"/>
      <c r="AE3126" s="226"/>
      <c r="AF3126" s="226"/>
      <c r="AG3126" s="227">
        <f>CEILING(AX3126+(AX3126*'[1]Nastavení cen'!$G$17),1)</f>
        <v>350</v>
      </c>
      <c r="AH3126" s="227">
        <f>CEILING(AG3126*'[1]Nastavení cen'!$K$17,1)+AG3126</f>
        <v>455</v>
      </c>
      <c r="AI3126" s="227">
        <f t="shared" si="1252"/>
        <v>0</v>
      </c>
      <c r="AJ3126" s="228">
        <f t="shared" si="1240"/>
        <v>455</v>
      </c>
      <c r="AK3126" s="218"/>
      <c r="AL3126" s="229">
        <f t="shared" si="1241"/>
        <v>0</v>
      </c>
      <c r="AM3126" s="204"/>
      <c r="AN3126" s="230">
        <v>6</v>
      </c>
      <c r="AO3126" s="231">
        <f t="shared" si="1253"/>
        <v>0</v>
      </c>
      <c r="AP3126" s="232">
        <v>0.05</v>
      </c>
      <c r="AQ3126" s="233" t="s">
        <v>41</v>
      </c>
      <c r="AR3126" s="234">
        <f t="shared" si="1254"/>
        <v>0</v>
      </c>
      <c r="AS3126" s="235"/>
      <c r="AT3126" s="236"/>
      <c r="AU3126" s="237"/>
      <c r="AV3126" s="238"/>
      <c r="AW3126" s="239"/>
      <c r="AX3126" s="240">
        <v>350</v>
      </c>
    </row>
    <row r="3127" spans="1:50" ht="17.25" hidden="1" customHeight="1" x14ac:dyDescent="0.3">
      <c r="A3127" s="213"/>
      <c r="B3127" s="214"/>
      <c r="C3127" s="215"/>
      <c r="D3127" s="186"/>
      <c r="E3127" s="184"/>
      <c r="F3127" s="185"/>
      <c r="G3127" s="186"/>
      <c r="H3127" s="186"/>
      <c r="I3127" s="187"/>
      <c r="J3127" s="188"/>
      <c r="K3127" s="216"/>
      <c r="L3127" s="186"/>
      <c r="M3127" s="186"/>
      <c r="N3127" s="187"/>
      <c r="O3127" s="191"/>
      <c r="P3127" s="541" t="s">
        <v>3213</v>
      </c>
      <c r="Q3127" s="218"/>
      <c r="R3127" s="219">
        <f t="shared" si="1247"/>
        <v>0</v>
      </c>
      <c r="S3127" s="219">
        <f t="shared" si="1248"/>
        <v>7</v>
      </c>
      <c r="T3127" s="195"/>
      <c r="U3127" s="196">
        <v>5</v>
      </c>
      <c r="V3127" s="89">
        <f t="shared" si="1200"/>
        <v>0</v>
      </c>
      <c r="W3127" s="220" t="s">
        <v>3278</v>
      </c>
      <c r="X3127" s="221" t="s">
        <v>71</v>
      </c>
      <c r="Y3127" s="222" t="s">
        <v>3283</v>
      </c>
      <c r="Z3127" s="199"/>
      <c r="AA3127" s="218"/>
      <c r="AB3127" s="223">
        <v>0</v>
      </c>
      <c r="AC3127" s="224" t="s">
        <v>48</v>
      </c>
      <c r="AD3127" s="225"/>
      <c r="AE3127" s="226"/>
      <c r="AF3127" s="226"/>
      <c r="AG3127" s="227">
        <f>CEILING(AX3127+(AX3127*'[1]Nastavení cen'!$G$17),1)</f>
        <v>700</v>
      </c>
      <c r="AH3127" s="227">
        <f>CEILING(AG3127*'[1]Nastavení cen'!$K$17,1)+AG3127</f>
        <v>910</v>
      </c>
      <c r="AI3127" s="227">
        <f t="shared" si="1252"/>
        <v>0</v>
      </c>
      <c r="AJ3127" s="228">
        <f t="shared" si="1240"/>
        <v>910</v>
      </c>
      <c r="AK3127" s="218"/>
      <c r="AL3127" s="229">
        <f t="shared" si="1241"/>
        <v>0</v>
      </c>
      <c r="AM3127" s="204"/>
      <c r="AN3127" s="230">
        <v>6</v>
      </c>
      <c r="AO3127" s="231">
        <f t="shared" si="1253"/>
        <v>0</v>
      </c>
      <c r="AP3127" s="232">
        <v>0.05</v>
      </c>
      <c r="AQ3127" s="233" t="s">
        <v>41</v>
      </c>
      <c r="AR3127" s="234">
        <f t="shared" si="1254"/>
        <v>0</v>
      </c>
      <c r="AS3127" s="235"/>
      <c r="AT3127" s="236"/>
      <c r="AU3127" s="237"/>
      <c r="AV3127" s="238"/>
      <c r="AW3127" s="239"/>
      <c r="AX3127" s="240">
        <v>700</v>
      </c>
    </row>
    <row r="3128" spans="1:50" ht="17.25" hidden="1" customHeight="1" x14ac:dyDescent="0.3">
      <c r="A3128" s="213"/>
      <c r="B3128" s="214"/>
      <c r="C3128" s="215"/>
      <c r="D3128" s="186"/>
      <c r="E3128" s="184"/>
      <c r="F3128" s="185"/>
      <c r="G3128" s="186"/>
      <c r="H3128" s="186"/>
      <c r="I3128" s="187"/>
      <c r="J3128" s="188"/>
      <c r="K3128" s="216"/>
      <c r="L3128" s="186"/>
      <c r="M3128" s="186"/>
      <c r="N3128" s="187"/>
      <c r="O3128" s="191"/>
      <c r="P3128" s="541" t="s">
        <v>3213</v>
      </c>
      <c r="Q3128" s="218"/>
      <c r="R3128" s="219">
        <f t="shared" si="1247"/>
        <v>0</v>
      </c>
      <c r="S3128" s="219">
        <f t="shared" si="1248"/>
        <v>7</v>
      </c>
      <c r="T3128" s="195"/>
      <c r="U3128" s="196">
        <v>4</v>
      </c>
      <c r="V3128" s="89">
        <f t="shared" si="1200"/>
        <v>0</v>
      </c>
      <c r="W3128" s="220" t="s">
        <v>3284</v>
      </c>
      <c r="X3128" s="221" t="s">
        <v>3285</v>
      </c>
      <c r="Y3128" s="222" t="s">
        <v>43</v>
      </c>
      <c r="Z3128" s="199"/>
      <c r="AA3128" s="218"/>
      <c r="AB3128" s="223">
        <v>0</v>
      </c>
      <c r="AC3128" s="224" t="s">
        <v>48</v>
      </c>
      <c r="AD3128" s="225">
        <f t="shared" ref="AD3128:AD3130" si="1255">ROUND(AV3128*(AW3128/60),0)</f>
        <v>234</v>
      </c>
      <c r="AE3128" s="226">
        <f>CEILING(AD3128+AD3128*'[1]Nastavení cen'!$J$17,1)</f>
        <v>342</v>
      </c>
      <c r="AF3128" s="226">
        <f t="shared" ref="AF3128:AF3130" si="1256">(AB3128*AE3128)</f>
        <v>0</v>
      </c>
      <c r="AG3128" s="241"/>
      <c r="AH3128" s="242"/>
      <c r="AI3128" s="242"/>
      <c r="AJ3128" s="228">
        <f t="shared" si="1240"/>
        <v>342</v>
      </c>
      <c r="AK3128" s="218"/>
      <c r="AL3128" s="229">
        <f t="shared" si="1241"/>
        <v>0</v>
      </c>
      <c r="AM3128" s="204"/>
      <c r="AN3128" s="230" t="s">
        <v>41</v>
      </c>
      <c r="AO3128" s="231" t="s">
        <v>41</v>
      </c>
      <c r="AP3128" s="245" t="s">
        <v>41</v>
      </c>
      <c r="AQ3128" s="233" t="s">
        <v>41</v>
      </c>
      <c r="AR3128" s="234" t="s">
        <v>41</v>
      </c>
      <c r="AS3128" s="235"/>
      <c r="AT3128" s="236"/>
      <c r="AU3128" s="237"/>
      <c r="AV3128" s="238">
        <v>36</v>
      </c>
      <c r="AW3128" s="239">
        <f>'[1]Nastavení cen'!$H$17</f>
        <v>390</v>
      </c>
      <c r="AX3128" s="240"/>
    </row>
    <row r="3129" spans="1:50" ht="17.25" hidden="1" customHeight="1" x14ac:dyDescent="0.3">
      <c r="A3129" s="213"/>
      <c r="B3129" s="214"/>
      <c r="C3129" s="215"/>
      <c r="D3129" s="186"/>
      <c r="E3129" s="184"/>
      <c r="F3129" s="185"/>
      <c r="G3129" s="186"/>
      <c r="H3129" s="186"/>
      <c r="I3129" s="187"/>
      <c r="J3129" s="188"/>
      <c r="K3129" s="216"/>
      <c r="L3129" s="186"/>
      <c r="M3129" s="186"/>
      <c r="N3129" s="187"/>
      <c r="O3129" s="191"/>
      <c r="P3129" s="541" t="s">
        <v>3213</v>
      </c>
      <c r="Q3129" s="218"/>
      <c r="R3129" s="219">
        <f t="shared" si="1247"/>
        <v>0</v>
      </c>
      <c r="S3129" s="219">
        <f t="shared" si="1248"/>
        <v>7</v>
      </c>
      <c r="T3129" s="195"/>
      <c r="U3129" s="196">
        <v>2</v>
      </c>
      <c r="V3129" s="89">
        <f t="shared" si="1200"/>
        <v>0</v>
      </c>
      <c r="W3129" s="220" t="s">
        <v>3284</v>
      </c>
      <c r="X3129" s="221" t="s">
        <v>3286</v>
      </c>
      <c r="Y3129" s="222" t="s">
        <v>3281</v>
      </c>
      <c r="Z3129" s="199"/>
      <c r="AA3129" s="218"/>
      <c r="AB3129" s="223">
        <v>0</v>
      </c>
      <c r="AC3129" s="224" t="s">
        <v>48</v>
      </c>
      <c r="AD3129" s="225">
        <f t="shared" si="1255"/>
        <v>319</v>
      </c>
      <c r="AE3129" s="226">
        <f>CEILING(AD3129+AD3129*'[1]Nastavení cen'!$J$17,1)</f>
        <v>466</v>
      </c>
      <c r="AF3129" s="226">
        <f t="shared" si="1256"/>
        <v>0</v>
      </c>
      <c r="AG3129" s="241">
        <f>CEILING(AX3129+(AX3129*'[1]Nastavení cen'!$G$17),1)</f>
        <v>99</v>
      </c>
      <c r="AH3129" s="242">
        <f>CEILING(AG3129*'[1]Nastavení cen'!$K$17,1)+AG3129</f>
        <v>129</v>
      </c>
      <c r="AI3129" s="242">
        <f t="shared" ref="AI3129:AI3140" si="1257">(AB3129*AH3129)</f>
        <v>0</v>
      </c>
      <c r="AJ3129" s="228">
        <f t="shared" si="1240"/>
        <v>595</v>
      </c>
      <c r="AK3129" s="218"/>
      <c r="AL3129" s="229">
        <f t="shared" si="1241"/>
        <v>0</v>
      </c>
      <c r="AM3129" s="204"/>
      <c r="AN3129" s="230">
        <v>0.5</v>
      </c>
      <c r="AO3129" s="231">
        <f t="shared" ref="AO3129:AO3140" si="1258">AB3129*AN3129</f>
        <v>0</v>
      </c>
      <c r="AP3129" s="232">
        <v>0.05</v>
      </c>
      <c r="AQ3129" s="233" t="s">
        <v>41</v>
      </c>
      <c r="AR3129" s="234">
        <f t="shared" ref="AR3129:AR3140" si="1259">AO3129*AP3129</f>
        <v>0</v>
      </c>
      <c r="AS3129" s="235"/>
      <c r="AT3129" s="236"/>
      <c r="AU3129" s="237"/>
      <c r="AV3129" s="238">
        <v>49</v>
      </c>
      <c r="AW3129" s="239">
        <f>'[1]Nastavení cen'!$H$17</f>
        <v>390</v>
      </c>
      <c r="AX3129" s="240">
        <v>99</v>
      </c>
    </row>
    <row r="3130" spans="1:50" ht="17.25" hidden="1" customHeight="1" x14ac:dyDescent="0.3">
      <c r="A3130" s="213"/>
      <c r="B3130" s="214"/>
      <c r="C3130" s="215"/>
      <c r="D3130" s="186"/>
      <c r="E3130" s="184"/>
      <c r="F3130" s="185"/>
      <c r="G3130" s="186"/>
      <c r="H3130" s="186"/>
      <c r="I3130" s="187"/>
      <c r="J3130" s="188"/>
      <c r="K3130" s="216"/>
      <c r="L3130" s="186"/>
      <c r="M3130" s="186"/>
      <c r="N3130" s="187"/>
      <c r="O3130" s="191"/>
      <c r="P3130" s="541" t="s">
        <v>3213</v>
      </c>
      <c r="Q3130" s="218"/>
      <c r="R3130" s="219">
        <f t="shared" si="1247"/>
        <v>0</v>
      </c>
      <c r="S3130" s="219">
        <f t="shared" si="1248"/>
        <v>7</v>
      </c>
      <c r="T3130" s="195"/>
      <c r="U3130" s="196">
        <v>2</v>
      </c>
      <c r="V3130" s="89">
        <f t="shared" si="1200"/>
        <v>0</v>
      </c>
      <c r="W3130" s="220" t="s">
        <v>3284</v>
      </c>
      <c r="X3130" s="221" t="s">
        <v>3287</v>
      </c>
      <c r="Y3130" s="222" t="s">
        <v>3281</v>
      </c>
      <c r="Z3130" s="199"/>
      <c r="AA3130" s="218"/>
      <c r="AB3130" s="223">
        <v>0</v>
      </c>
      <c r="AC3130" s="224" t="s">
        <v>48</v>
      </c>
      <c r="AD3130" s="225">
        <f t="shared" si="1255"/>
        <v>384</v>
      </c>
      <c r="AE3130" s="226">
        <f>CEILING(AD3130+AD3130*'[1]Nastavení cen'!$J$17,1)</f>
        <v>561</v>
      </c>
      <c r="AF3130" s="226">
        <f t="shared" si="1256"/>
        <v>0</v>
      </c>
      <c r="AG3130" s="241">
        <f>CEILING(AX3130+(AX3130*'[1]Nastavení cen'!$G$17),1)</f>
        <v>99</v>
      </c>
      <c r="AH3130" s="242">
        <f>CEILING(AG3130*'[1]Nastavení cen'!$K$17,1)+AG3130</f>
        <v>129</v>
      </c>
      <c r="AI3130" s="242">
        <f t="shared" si="1257"/>
        <v>0</v>
      </c>
      <c r="AJ3130" s="228">
        <f t="shared" si="1240"/>
        <v>690</v>
      </c>
      <c r="AK3130" s="218"/>
      <c r="AL3130" s="229">
        <f t="shared" si="1241"/>
        <v>0</v>
      </c>
      <c r="AM3130" s="204"/>
      <c r="AN3130" s="230">
        <v>0.5</v>
      </c>
      <c r="AO3130" s="231">
        <f t="shared" si="1258"/>
        <v>0</v>
      </c>
      <c r="AP3130" s="232">
        <v>0.05</v>
      </c>
      <c r="AQ3130" s="233" t="s">
        <v>41</v>
      </c>
      <c r="AR3130" s="234">
        <f t="shared" si="1259"/>
        <v>0</v>
      </c>
      <c r="AS3130" s="235"/>
      <c r="AT3130" s="236"/>
      <c r="AU3130" s="237"/>
      <c r="AV3130" s="238">
        <v>59</v>
      </c>
      <c r="AW3130" s="239">
        <f>'[1]Nastavení cen'!$H$17</f>
        <v>390</v>
      </c>
      <c r="AX3130" s="240">
        <v>99</v>
      </c>
    </row>
    <row r="3131" spans="1:50" ht="17.25" hidden="1" customHeight="1" x14ac:dyDescent="0.3">
      <c r="A3131" s="213"/>
      <c r="B3131" s="214"/>
      <c r="C3131" s="215"/>
      <c r="D3131" s="186"/>
      <c r="E3131" s="184"/>
      <c r="F3131" s="185"/>
      <c r="G3131" s="186"/>
      <c r="H3131" s="186"/>
      <c r="I3131" s="187"/>
      <c r="J3131" s="188"/>
      <c r="K3131" s="216"/>
      <c r="L3131" s="186"/>
      <c r="M3131" s="186"/>
      <c r="N3131" s="187"/>
      <c r="O3131" s="191"/>
      <c r="P3131" s="541" t="s">
        <v>3213</v>
      </c>
      <c r="Q3131" s="218"/>
      <c r="R3131" s="219">
        <f t="shared" si="1247"/>
        <v>0</v>
      </c>
      <c r="S3131" s="219">
        <f t="shared" si="1248"/>
        <v>7</v>
      </c>
      <c r="T3131" s="195"/>
      <c r="U3131" s="196">
        <v>5</v>
      </c>
      <c r="V3131" s="89">
        <f t="shared" si="1200"/>
        <v>0</v>
      </c>
      <c r="W3131" s="220" t="s">
        <v>3284</v>
      </c>
      <c r="X3131" s="221" t="s">
        <v>71</v>
      </c>
      <c r="Y3131" s="222" t="s">
        <v>3288</v>
      </c>
      <c r="Z3131" s="199"/>
      <c r="AA3131" s="218"/>
      <c r="AB3131" s="223">
        <v>0</v>
      </c>
      <c r="AC3131" s="224" t="s">
        <v>48</v>
      </c>
      <c r="AD3131" s="225"/>
      <c r="AE3131" s="226"/>
      <c r="AF3131" s="226"/>
      <c r="AG3131" s="227">
        <f>CEILING(AX3131+(AX3131*'[1]Nastavení cen'!$G$17),1)</f>
        <v>700</v>
      </c>
      <c r="AH3131" s="227">
        <f>CEILING(AG3131*'[1]Nastavení cen'!$K$17,1)+AG3131</f>
        <v>910</v>
      </c>
      <c r="AI3131" s="227">
        <f t="shared" si="1257"/>
        <v>0</v>
      </c>
      <c r="AJ3131" s="228">
        <f t="shared" si="1240"/>
        <v>910</v>
      </c>
      <c r="AK3131" s="218"/>
      <c r="AL3131" s="229">
        <f t="shared" si="1241"/>
        <v>0</v>
      </c>
      <c r="AM3131" s="204"/>
      <c r="AN3131" s="230">
        <v>7</v>
      </c>
      <c r="AO3131" s="231">
        <f t="shared" si="1258"/>
        <v>0</v>
      </c>
      <c r="AP3131" s="232">
        <v>0.05</v>
      </c>
      <c r="AQ3131" s="233" t="s">
        <v>41</v>
      </c>
      <c r="AR3131" s="234">
        <f t="shared" si="1259"/>
        <v>0</v>
      </c>
      <c r="AS3131" s="235"/>
      <c r="AT3131" s="236"/>
      <c r="AU3131" s="237"/>
      <c r="AV3131" s="238"/>
      <c r="AW3131" s="239"/>
      <c r="AX3131" s="240">
        <v>700</v>
      </c>
    </row>
    <row r="3132" spans="1:50" ht="17.25" hidden="1" customHeight="1" x14ac:dyDescent="0.3">
      <c r="A3132" s="213"/>
      <c r="B3132" s="214"/>
      <c r="C3132" s="215"/>
      <c r="D3132" s="186"/>
      <c r="E3132" s="184"/>
      <c r="F3132" s="185"/>
      <c r="G3132" s="186"/>
      <c r="H3132" s="186"/>
      <c r="I3132" s="187"/>
      <c r="J3132" s="188"/>
      <c r="K3132" s="216"/>
      <c r="L3132" s="186"/>
      <c r="M3132" s="186"/>
      <c r="N3132" s="187"/>
      <c r="O3132" s="191"/>
      <c r="P3132" s="541" t="s">
        <v>3213</v>
      </c>
      <c r="Q3132" s="218"/>
      <c r="R3132" s="219">
        <f t="shared" si="1247"/>
        <v>0</v>
      </c>
      <c r="S3132" s="219">
        <f t="shared" si="1248"/>
        <v>7</v>
      </c>
      <c r="T3132" s="195"/>
      <c r="U3132" s="196">
        <v>5</v>
      </c>
      <c r="V3132" s="89">
        <f t="shared" si="1200"/>
        <v>0</v>
      </c>
      <c r="W3132" s="220" t="s">
        <v>3284</v>
      </c>
      <c r="X3132" s="221" t="s">
        <v>71</v>
      </c>
      <c r="Y3132" s="222" t="s">
        <v>3289</v>
      </c>
      <c r="Z3132" s="199"/>
      <c r="AA3132" s="218"/>
      <c r="AB3132" s="223">
        <v>0</v>
      </c>
      <c r="AC3132" s="224" t="s">
        <v>48</v>
      </c>
      <c r="AD3132" s="225"/>
      <c r="AE3132" s="226"/>
      <c r="AF3132" s="226"/>
      <c r="AG3132" s="227">
        <f>CEILING(AX3132+(AX3132*'[1]Nastavení cen'!$G$17),1)</f>
        <v>1400</v>
      </c>
      <c r="AH3132" s="227">
        <f>CEILING(AG3132*'[1]Nastavení cen'!$K$17,1)+AG3132</f>
        <v>1820</v>
      </c>
      <c r="AI3132" s="227">
        <f t="shared" si="1257"/>
        <v>0</v>
      </c>
      <c r="AJ3132" s="228">
        <f t="shared" si="1240"/>
        <v>1820</v>
      </c>
      <c r="AK3132" s="218"/>
      <c r="AL3132" s="229">
        <f t="shared" si="1241"/>
        <v>0</v>
      </c>
      <c r="AM3132" s="204"/>
      <c r="AN3132" s="230">
        <v>7</v>
      </c>
      <c r="AO3132" s="231">
        <f t="shared" si="1258"/>
        <v>0</v>
      </c>
      <c r="AP3132" s="232">
        <v>0.05</v>
      </c>
      <c r="AQ3132" s="233" t="s">
        <v>41</v>
      </c>
      <c r="AR3132" s="234">
        <f t="shared" si="1259"/>
        <v>0</v>
      </c>
      <c r="AS3132" s="235"/>
      <c r="AT3132" s="236"/>
      <c r="AU3132" s="237"/>
      <c r="AV3132" s="238"/>
      <c r="AW3132" s="239"/>
      <c r="AX3132" s="240">
        <v>1400</v>
      </c>
    </row>
    <row r="3133" spans="1:50" ht="17.25" hidden="1" customHeight="1" x14ac:dyDescent="0.3">
      <c r="A3133" s="213"/>
      <c r="B3133" s="214"/>
      <c r="C3133" s="215"/>
      <c r="D3133" s="186"/>
      <c r="E3133" s="184"/>
      <c r="F3133" s="185"/>
      <c r="G3133" s="186"/>
      <c r="H3133" s="186"/>
      <c r="I3133" s="187"/>
      <c r="J3133" s="188"/>
      <c r="K3133" s="216"/>
      <c r="L3133" s="186"/>
      <c r="M3133" s="186"/>
      <c r="N3133" s="187"/>
      <c r="O3133" s="191"/>
      <c r="P3133" s="541" t="s">
        <v>3213</v>
      </c>
      <c r="Q3133" s="218"/>
      <c r="R3133" s="219">
        <f t="shared" si="1247"/>
        <v>0</v>
      </c>
      <c r="S3133" s="219">
        <f t="shared" si="1248"/>
        <v>7</v>
      </c>
      <c r="T3133" s="195"/>
      <c r="U3133" s="196">
        <v>5</v>
      </c>
      <c r="V3133" s="89">
        <f t="shared" si="1200"/>
        <v>0</v>
      </c>
      <c r="W3133" s="220" t="s">
        <v>3284</v>
      </c>
      <c r="X3133" s="221" t="s">
        <v>71</v>
      </c>
      <c r="Y3133" s="222" t="s">
        <v>3290</v>
      </c>
      <c r="Z3133" s="199"/>
      <c r="AA3133" s="218"/>
      <c r="AB3133" s="223">
        <v>0</v>
      </c>
      <c r="AC3133" s="224" t="s">
        <v>48</v>
      </c>
      <c r="AD3133" s="225"/>
      <c r="AE3133" s="226"/>
      <c r="AF3133" s="226"/>
      <c r="AG3133" s="227">
        <f>CEILING(AX3133+(AX3133*'[1]Nastavení cen'!$G$17),1)</f>
        <v>900</v>
      </c>
      <c r="AH3133" s="227">
        <f>CEILING(AG3133*'[1]Nastavení cen'!$K$17,1)+AG3133</f>
        <v>1170</v>
      </c>
      <c r="AI3133" s="227">
        <f t="shared" si="1257"/>
        <v>0</v>
      </c>
      <c r="AJ3133" s="228">
        <f t="shared" si="1240"/>
        <v>1170</v>
      </c>
      <c r="AK3133" s="218"/>
      <c r="AL3133" s="229">
        <f t="shared" si="1241"/>
        <v>0</v>
      </c>
      <c r="AM3133" s="204"/>
      <c r="AN3133" s="230">
        <v>7</v>
      </c>
      <c r="AO3133" s="231">
        <f t="shared" si="1258"/>
        <v>0</v>
      </c>
      <c r="AP3133" s="232">
        <v>0.05</v>
      </c>
      <c r="AQ3133" s="233" t="s">
        <v>41</v>
      </c>
      <c r="AR3133" s="234">
        <f t="shared" si="1259"/>
        <v>0</v>
      </c>
      <c r="AS3133" s="235"/>
      <c r="AT3133" s="236"/>
      <c r="AU3133" s="237"/>
      <c r="AV3133" s="238"/>
      <c r="AW3133" s="239"/>
      <c r="AX3133" s="240">
        <v>900</v>
      </c>
    </row>
    <row r="3134" spans="1:50" ht="17.25" hidden="1" customHeight="1" x14ac:dyDescent="0.3">
      <c r="A3134" s="213"/>
      <c r="B3134" s="214"/>
      <c r="C3134" s="215"/>
      <c r="D3134" s="186"/>
      <c r="E3134" s="184"/>
      <c r="F3134" s="185"/>
      <c r="G3134" s="186"/>
      <c r="H3134" s="186"/>
      <c r="I3134" s="187"/>
      <c r="J3134" s="188"/>
      <c r="K3134" s="216"/>
      <c r="L3134" s="186"/>
      <c r="M3134" s="186"/>
      <c r="N3134" s="187"/>
      <c r="O3134" s="191"/>
      <c r="P3134" s="541" t="s">
        <v>3213</v>
      </c>
      <c r="Q3134" s="218"/>
      <c r="R3134" s="219">
        <f t="shared" si="1247"/>
        <v>0</v>
      </c>
      <c r="S3134" s="219">
        <f t="shared" si="1248"/>
        <v>7</v>
      </c>
      <c r="T3134" s="195"/>
      <c r="U3134" s="196">
        <v>5</v>
      </c>
      <c r="V3134" s="89">
        <f t="shared" si="1200"/>
        <v>0</v>
      </c>
      <c r="W3134" s="220" t="s">
        <v>3284</v>
      </c>
      <c r="X3134" s="221" t="s">
        <v>71</v>
      </c>
      <c r="Y3134" s="222" t="s">
        <v>3291</v>
      </c>
      <c r="Z3134" s="199"/>
      <c r="AA3134" s="218"/>
      <c r="AB3134" s="223">
        <v>0</v>
      </c>
      <c r="AC3134" s="224" t="s">
        <v>48</v>
      </c>
      <c r="AD3134" s="225"/>
      <c r="AE3134" s="226"/>
      <c r="AF3134" s="226"/>
      <c r="AG3134" s="227">
        <f>CEILING(AX3134+(AX3134*'[1]Nastavení cen'!$G$17),1)</f>
        <v>1800</v>
      </c>
      <c r="AH3134" s="227">
        <f>CEILING(AG3134*'[1]Nastavení cen'!$K$17,1)+AG3134</f>
        <v>2340</v>
      </c>
      <c r="AI3134" s="227">
        <f t="shared" si="1257"/>
        <v>0</v>
      </c>
      <c r="AJ3134" s="228">
        <f t="shared" si="1240"/>
        <v>2340</v>
      </c>
      <c r="AK3134" s="218"/>
      <c r="AL3134" s="229">
        <f t="shared" si="1241"/>
        <v>0</v>
      </c>
      <c r="AM3134" s="204"/>
      <c r="AN3134" s="230">
        <v>7</v>
      </c>
      <c r="AO3134" s="231">
        <f t="shared" si="1258"/>
        <v>0</v>
      </c>
      <c r="AP3134" s="232">
        <v>0.05</v>
      </c>
      <c r="AQ3134" s="233" t="s">
        <v>41</v>
      </c>
      <c r="AR3134" s="234">
        <f t="shared" si="1259"/>
        <v>0</v>
      </c>
      <c r="AS3134" s="235"/>
      <c r="AT3134" s="236"/>
      <c r="AU3134" s="237"/>
      <c r="AV3134" s="238"/>
      <c r="AW3134" s="239"/>
      <c r="AX3134" s="240">
        <v>1800</v>
      </c>
    </row>
    <row r="3135" spans="1:50" ht="17.25" hidden="1" customHeight="1" x14ac:dyDescent="0.3">
      <c r="A3135" s="213"/>
      <c r="B3135" s="214"/>
      <c r="C3135" s="215"/>
      <c r="D3135" s="186"/>
      <c r="E3135" s="184"/>
      <c r="F3135" s="185"/>
      <c r="G3135" s="186"/>
      <c r="H3135" s="186"/>
      <c r="I3135" s="187"/>
      <c r="J3135" s="188"/>
      <c r="K3135" s="216"/>
      <c r="L3135" s="186"/>
      <c r="M3135" s="186"/>
      <c r="N3135" s="187"/>
      <c r="O3135" s="191"/>
      <c r="P3135" s="541" t="s">
        <v>3213</v>
      </c>
      <c r="Q3135" s="218"/>
      <c r="R3135" s="219">
        <f t="shared" si="1247"/>
        <v>0</v>
      </c>
      <c r="S3135" s="219">
        <f t="shared" si="1248"/>
        <v>7</v>
      </c>
      <c r="T3135" s="195"/>
      <c r="U3135" s="196">
        <v>5</v>
      </c>
      <c r="V3135" s="89">
        <f t="shared" si="1200"/>
        <v>0</v>
      </c>
      <c r="W3135" s="220" t="s">
        <v>3284</v>
      </c>
      <c r="X3135" s="221" t="s">
        <v>71</v>
      </c>
      <c r="Y3135" s="222" t="s">
        <v>3292</v>
      </c>
      <c r="Z3135" s="199"/>
      <c r="AA3135" s="218"/>
      <c r="AB3135" s="223">
        <v>0</v>
      </c>
      <c r="AC3135" s="224" t="s">
        <v>48</v>
      </c>
      <c r="AD3135" s="225"/>
      <c r="AE3135" s="226"/>
      <c r="AF3135" s="226"/>
      <c r="AG3135" s="227">
        <f>CEILING(AX3135+(AX3135*'[1]Nastavení cen'!$G$17),1)</f>
        <v>1300</v>
      </c>
      <c r="AH3135" s="227">
        <f>CEILING(AG3135*'[1]Nastavení cen'!$K$17,1)+AG3135</f>
        <v>1690</v>
      </c>
      <c r="AI3135" s="227">
        <f t="shared" si="1257"/>
        <v>0</v>
      </c>
      <c r="AJ3135" s="228">
        <f t="shared" si="1240"/>
        <v>1690</v>
      </c>
      <c r="AK3135" s="218"/>
      <c r="AL3135" s="229">
        <f t="shared" si="1241"/>
        <v>0</v>
      </c>
      <c r="AM3135" s="204"/>
      <c r="AN3135" s="230">
        <v>7</v>
      </c>
      <c r="AO3135" s="231">
        <f t="shared" si="1258"/>
        <v>0</v>
      </c>
      <c r="AP3135" s="232">
        <v>0.05</v>
      </c>
      <c r="AQ3135" s="233" t="s">
        <v>41</v>
      </c>
      <c r="AR3135" s="234">
        <f t="shared" si="1259"/>
        <v>0</v>
      </c>
      <c r="AS3135" s="235"/>
      <c r="AT3135" s="236"/>
      <c r="AU3135" s="237"/>
      <c r="AV3135" s="238"/>
      <c r="AW3135" s="239"/>
      <c r="AX3135" s="240">
        <v>1300</v>
      </c>
    </row>
    <row r="3136" spans="1:50" ht="17.25" hidden="1" customHeight="1" x14ac:dyDescent="0.3">
      <c r="A3136" s="213"/>
      <c r="B3136" s="214"/>
      <c r="C3136" s="215"/>
      <c r="D3136" s="186"/>
      <c r="E3136" s="184"/>
      <c r="F3136" s="185"/>
      <c r="G3136" s="186"/>
      <c r="H3136" s="186"/>
      <c r="I3136" s="187"/>
      <c r="J3136" s="188"/>
      <c r="K3136" s="216"/>
      <c r="L3136" s="186"/>
      <c r="M3136" s="186"/>
      <c r="N3136" s="187"/>
      <c r="O3136" s="191"/>
      <c r="P3136" s="541" t="s">
        <v>3213</v>
      </c>
      <c r="Q3136" s="218"/>
      <c r="R3136" s="219">
        <f t="shared" si="1247"/>
        <v>0</v>
      </c>
      <c r="S3136" s="219">
        <f t="shared" si="1248"/>
        <v>7</v>
      </c>
      <c r="T3136" s="195"/>
      <c r="U3136" s="196">
        <v>2</v>
      </c>
      <c r="V3136" s="89">
        <f t="shared" si="1200"/>
        <v>0</v>
      </c>
      <c r="W3136" s="220" t="s">
        <v>3293</v>
      </c>
      <c r="X3136" s="221" t="s">
        <v>3294</v>
      </c>
      <c r="Y3136" s="222" t="s">
        <v>3281</v>
      </c>
      <c r="Z3136" s="199"/>
      <c r="AA3136" s="218"/>
      <c r="AB3136" s="223">
        <v>0</v>
      </c>
      <c r="AC3136" s="224" t="s">
        <v>48</v>
      </c>
      <c r="AD3136" s="225">
        <f>ROUND(AV3136*(AW3136/60),0)</f>
        <v>384</v>
      </c>
      <c r="AE3136" s="226">
        <f>CEILING(AD3136+AD3136*'[1]Nastavení cen'!$J$17,1)</f>
        <v>561</v>
      </c>
      <c r="AF3136" s="226">
        <f>(AB3136*AE3136)</f>
        <v>0</v>
      </c>
      <c r="AG3136" s="241">
        <f>CEILING(AX3136+(AX3136*'[1]Nastavení cen'!$G$17),1)</f>
        <v>99</v>
      </c>
      <c r="AH3136" s="242">
        <f>CEILING(AG3136*'[1]Nastavení cen'!$K$17,1)+AG3136</f>
        <v>129</v>
      </c>
      <c r="AI3136" s="242">
        <f t="shared" si="1257"/>
        <v>0</v>
      </c>
      <c r="AJ3136" s="228">
        <f t="shared" si="1240"/>
        <v>690</v>
      </c>
      <c r="AK3136" s="218"/>
      <c r="AL3136" s="229">
        <f t="shared" si="1241"/>
        <v>0</v>
      </c>
      <c r="AM3136" s="204"/>
      <c r="AN3136" s="230">
        <v>0.5</v>
      </c>
      <c r="AO3136" s="231">
        <f t="shared" si="1258"/>
        <v>0</v>
      </c>
      <c r="AP3136" s="232">
        <v>0.05</v>
      </c>
      <c r="AQ3136" s="233" t="s">
        <v>41</v>
      </c>
      <c r="AR3136" s="234">
        <f t="shared" si="1259"/>
        <v>0</v>
      </c>
      <c r="AS3136" s="235"/>
      <c r="AT3136" s="236"/>
      <c r="AU3136" s="237"/>
      <c r="AV3136" s="238">
        <v>59</v>
      </c>
      <c r="AW3136" s="239">
        <f>'[1]Nastavení cen'!$H$17</f>
        <v>390</v>
      </c>
      <c r="AX3136" s="240">
        <v>99</v>
      </c>
    </row>
    <row r="3137" spans="1:50" ht="17.25" hidden="1" customHeight="1" x14ac:dyDescent="0.3">
      <c r="A3137" s="213"/>
      <c r="B3137" s="214"/>
      <c r="C3137" s="215"/>
      <c r="D3137" s="186"/>
      <c r="E3137" s="184"/>
      <c r="F3137" s="185"/>
      <c r="G3137" s="186"/>
      <c r="H3137" s="186"/>
      <c r="I3137" s="187"/>
      <c r="J3137" s="188"/>
      <c r="K3137" s="216"/>
      <c r="L3137" s="186"/>
      <c r="M3137" s="186"/>
      <c r="N3137" s="187"/>
      <c r="O3137" s="191"/>
      <c r="P3137" s="541" t="s">
        <v>3213</v>
      </c>
      <c r="Q3137" s="218"/>
      <c r="R3137" s="219">
        <f t="shared" si="1247"/>
        <v>0</v>
      </c>
      <c r="S3137" s="219">
        <f t="shared" si="1248"/>
        <v>7</v>
      </c>
      <c r="T3137" s="195"/>
      <c r="U3137" s="196">
        <v>5</v>
      </c>
      <c r="V3137" s="89">
        <f t="shared" si="1200"/>
        <v>0</v>
      </c>
      <c r="W3137" s="220" t="s">
        <v>3293</v>
      </c>
      <c r="X3137" s="221" t="s">
        <v>71</v>
      </c>
      <c r="Y3137" s="222" t="s">
        <v>3295</v>
      </c>
      <c r="Z3137" s="199"/>
      <c r="AA3137" s="218"/>
      <c r="AB3137" s="223">
        <v>0</v>
      </c>
      <c r="AC3137" s="224" t="s">
        <v>48</v>
      </c>
      <c r="AD3137" s="225"/>
      <c r="AE3137" s="226"/>
      <c r="AF3137" s="226"/>
      <c r="AG3137" s="227">
        <f>CEILING(AX3137+(AX3137*'[1]Nastavení cen'!$G$17),1)</f>
        <v>1000</v>
      </c>
      <c r="AH3137" s="227">
        <f>CEILING(AG3137*'[1]Nastavení cen'!$K$17,1)+AG3137</f>
        <v>1300</v>
      </c>
      <c r="AI3137" s="227">
        <f t="shared" si="1257"/>
        <v>0</v>
      </c>
      <c r="AJ3137" s="228">
        <f t="shared" si="1240"/>
        <v>1300</v>
      </c>
      <c r="AK3137" s="218"/>
      <c r="AL3137" s="229">
        <f t="shared" si="1241"/>
        <v>0</v>
      </c>
      <c r="AM3137" s="204"/>
      <c r="AN3137" s="230">
        <v>5</v>
      </c>
      <c r="AO3137" s="231">
        <f t="shared" si="1258"/>
        <v>0</v>
      </c>
      <c r="AP3137" s="232">
        <v>0.05</v>
      </c>
      <c r="AQ3137" s="233" t="s">
        <v>41</v>
      </c>
      <c r="AR3137" s="234">
        <f t="shared" si="1259"/>
        <v>0</v>
      </c>
      <c r="AS3137" s="235"/>
      <c r="AT3137" s="236"/>
      <c r="AU3137" s="237"/>
      <c r="AV3137" s="238"/>
      <c r="AW3137" s="239"/>
      <c r="AX3137" s="240">
        <v>1000</v>
      </c>
    </row>
    <row r="3138" spans="1:50" ht="17.25" hidden="1" customHeight="1" x14ac:dyDescent="0.3">
      <c r="A3138" s="213"/>
      <c r="B3138" s="214"/>
      <c r="C3138" s="215"/>
      <c r="D3138" s="186"/>
      <c r="E3138" s="184"/>
      <c r="F3138" s="185"/>
      <c r="G3138" s="186"/>
      <c r="H3138" s="186"/>
      <c r="I3138" s="187"/>
      <c r="J3138" s="188"/>
      <c r="K3138" s="216"/>
      <c r="L3138" s="186"/>
      <c r="M3138" s="186"/>
      <c r="N3138" s="187"/>
      <c r="O3138" s="191"/>
      <c r="P3138" s="541" t="s">
        <v>3213</v>
      </c>
      <c r="Q3138" s="218"/>
      <c r="R3138" s="219">
        <f t="shared" si="1247"/>
        <v>0</v>
      </c>
      <c r="S3138" s="219">
        <f t="shared" si="1248"/>
        <v>7</v>
      </c>
      <c r="T3138" s="195"/>
      <c r="U3138" s="196">
        <v>5</v>
      </c>
      <c r="V3138" s="89">
        <f t="shared" si="1200"/>
        <v>0</v>
      </c>
      <c r="W3138" s="220" t="s">
        <v>3293</v>
      </c>
      <c r="X3138" s="221" t="s">
        <v>71</v>
      </c>
      <c r="Y3138" s="222" t="s">
        <v>3296</v>
      </c>
      <c r="Z3138" s="199"/>
      <c r="AA3138" s="218"/>
      <c r="AB3138" s="223">
        <v>0</v>
      </c>
      <c r="AC3138" s="224" t="s">
        <v>48</v>
      </c>
      <c r="AD3138" s="225"/>
      <c r="AE3138" s="226"/>
      <c r="AF3138" s="226"/>
      <c r="AG3138" s="227">
        <f>CEILING(AX3138+(AX3138*'[1]Nastavení cen'!$G$17),1)</f>
        <v>2000</v>
      </c>
      <c r="AH3138" s="227">
        <f>CEILING(AG3138*'[1]Nastavení cen'!$K$17,1)+AG3138</f>
        <v>2600</v>
      </c>
      <c r="AI3138" s="227">
        <f t="shared" si="1257"/>
        <v>0</v>
      </c>
      <c r="AJ3138" s="228">
        <f t="shared" si="1240"/>
        <v>2600</v>
      </c>
      <c r="AK3138" s="218"/>
      <c r="AL3138" s="229">
        <f t="shared" si="1241"/>
        <v>0</v>
      </c>
      <c r="AM3138" s="204"/>
      <c r="AN3138" s="230">
        <v>5</v>
      </c>
      <c r="AO3138" s="231">
        <f t="shared" si="1258"/>
        <v>0</v>
      </c>
      <c r="AP3138" s="232">
        <v>0.05</v>
      </c>
      <c r="AQ3138" s="233" t="s">
        <v>41</v>
      </c>
      <c r="AR3138" s="234">
        <f t="shared" si="1259"/>
        <v>0</v>
      </c>
      <c r="AS3138" s="235"/>
      <c r="AT3138" s="236"/>
      <c r="AU3138" s="237"/>
      <c r="AV3138" s="238"/>
      <c r="AW3138" s="239"/>
      <c r="AX3138" s="240">
        <v>2000</v>
      </c>
    </row>
    <row r="3139" spans="1:50" ht="17.25" hidden="1" customHeight="1" x14ac:dyDescent="0.3">
      <c r="A3139" s="213"/>
      <c r="B3139" s="214"/>
      <c r="C3139" s="215"/>
      <c r="D3139" s="186"/>
      <c r="E3139" s="184"/>
      <c r="F3139" s="185"/>
      <c r="G3139" s="186"/>
      <c r="H3139" s="186"/>
      <c r="I3139" s="187"/>
      <c r="J3139" s="188"/>
      <c r="K3139" s="216"/>
      <c r="L3139" s="186"/>
      <c r="M3139" s="186"/>
      <c r="N3139" s="187"/>
      <c r="O3139" s="191"/>
      <c r="P3139" s="541" t="s">
        <v>3213</v>
      </c>
      <c r="Q3139" s="218"/>
      <c r="R3139" s="219">
        <f t="shared" si="1247"/>
        <v>0</v>
      </c>
      <c r="S3139" s="219">
        <f t="shared" si="1248"/>
        <v>7</v>
      </c>
      <c r="T3139" s="195"/>
      <c r="U3139" s="196">
        <v>5</v>
      </c>
      <c r="V3139" s="89">
        <f t="shared" si="1200"/>
        <v>0</v>
      </c>
      <c r="W3139" s="220" t="s">
        <v>3284</v>
      </c>
      <c r="X3139" s="221" t="s">
        <v>71</v>
      </c>
      <c r="Y3139" s="222" t="s">
        <v>3297</v>
      </c>
      <c r="Z3139" s="199"/>
      <c r="AA3139" s="218"/>
      <c r="AB3139" s="223">
        <v>0</v>
      </c>
      <c r="AC3139" s="224" t="s">
        <v>48</v>
      </c>
      <c r="AD3139" s="225"/>
      <c r="AE3139" s="226"/>
      <c r="AF3139" s="226"/>
      <c r="AG3139" s="227">
        <f>CEILING(AX3139+(AX3139*'[1]Nastavení cen'!$G$17),1)</f>
        <v>1400</v>
      </c>
      <c r="AH3139" s="227">
        <f>CEILING(AG3139*'[1]Nastavení cen'!$K$17,1)+AG3139</f>
        <v>1820</v>
      </c>
      <c r="AI3139" s="227">
        <f t="shared" si="1257"/>
        <v>0</v>
      </c>
      <c r="AJ3139" s="228">
        <f t="shared" si="1240"/>
        <v>1820</v>
      </c>
      <c r="AK3139" s="218"/>
      <c r="AL3139" s="229">
        <f t="shared" si="1241"/>
        <v>0</v>
      </c>
      <c r="AM3139" s="204"/>
      <c r="AN3139" s="230">
        <v>7</v>
      </c>
      <c r="AO3139" s="231">
        <f t="shared" si="1258"/>
        <v>0</v>
      </c>
      <c r="AP3139" s="232">
        <v>0.05</v>
      </c>
      <c r="AQ3139" s="233" t="s">
        <v>41</v>
      </c>
      <c r="AR3139" s="234">
        <f t="shared" si="1259"/>
        <v>0</v>
      </c>
      <c r="AS3139" s="235"/>
      <c r="AT3139" s="236"/>
      <c r="AU3139" s="237"/>
      <c r="AV3139" s="238"/>
      <c r="AW3139" s="239"/>
      <c r="AX3139" s="240">
        <v>1400</v>
      </c>
    </row>
    <row r="3140" spans="1:50" ht="17.25" hidden="1" customHeight="1" x14ac:dyDescent="0.3">
      <c r="A3140" s="213"/>
      <c r="B3140" s="214"/>
      <c r="C3140" s="215"/>
      <c r="D3140" s="186"/>
      <c r="E3140" s="184"/>
      <c r="F3140" s="185"/>
      <c r="G3140" s="186"/>
      <c r="H3140" s="186"/>
      <c r="I3140" s="187"/>
      <c r="J3140" s="188"/>
      <c r="K3140" s="216"/>
      <c r="L3140" s="186"/>
      <c r="M3140" s="186"/>
      <c r="N3140" s="187"/>
      <c r="O3140" s="191"/>
      <c r="P3140" s="541" t="s">
        <v>3213</v>
      </c>
      <c r="Q3140" s="218"/>
      <c r="R3140" s="219">
        <f t="shared" si="1247"/>
        <v>0</v>
      </c>
      <c r="S3140" s="219">
        <f t="shared" si="1248"/>
        <v>7</v>
      </c>
      <c r="T3140" s="195"/>
      <c r="U3140" s="196">
        <v>5</v>
      </c>
      <c r="V3140" s="89">
        <f t="shared" si="1200"/>
        <v>0</v>
      </c>
      <c r="W3140" s="220" t="s">
        <v>3284</v>
      </c>
      <c r="X3140" s="221" t="s">
        <v>71</v>
      </c>
      <c r="Y3140" s="222" t="s">
        <v>3298</v>
      </c>
      <c r="Z3140" s="199"/>
      <c r="AA3140" s="218"/>
      <c r="AB3140" s="223">
        <v>0</v>
      </c>
      <c r="AC3140" s="224" t="s">
        <v>48</v>
      </c>
      <c r="AD3140" s="225"/>
      <c r="AE3140" s="226"/>
      <c r="AF3140" s="226"/>
      <c r="AG3140" s="227">
        <f>CEILING(AX3140+(AX3140*'[1]Nastavení cen'!$G$17),1)</f>
        <v>2800</v>
      </c>
      <c r="AH3140" s="227">
        <f>CEILING(AG3140*'[1]Nastavení cen'!$K$17,1)+AG3140</f>
        <v>3640</v>
      </c>
      <c r="AI3140" s="227">
        <f t="shared" si="1257"/>
        <v>0</v>
      </c>
      <c r="AJ3140" s="228">
        <f t="shared" si="1240"/>
        <v>3640</v>
      </c>
      <c r="AK3140" s="218"/>
      <c r="AL3140" s="229">
        <f t="shared" si="1241"/>
        <v>0</v>
      </c>
      <c r="AM3140" s="204"/>
      <c r="AN3140" s="230">
        <v>7</v>
      </c>
      <c r="AO3140" s="231">
        <f t="shared" si="1258"/>
        <v>0</v>
      </c>
      <c r="AP3140" s="232">
        <v>0.05</v>
      </c>
      <c r="AQ3140" s="233" t="s">
        <v>41</v>
      </c>
      <c r="AR3140" s="234">
        <f t="shared" si="1259"/>
        <v>0</v>
      </c>
      <c r="AS3140" s="235"/>
      <c r="AT3140" s="236"/>
      <c r="AU3140" s="237"/>
      <c r="AV3140" s="238"/>
      <c r="AW3140" s="239"/>
      <c r="AX3140" s="240">
        <v>2800</v>
      </c>
    </row>
    <row r="3141" spans="1:50" ht="17.25" hidden="1" customHeight="1" x14ac:dyDescent="0.3">
      <c r="A3141" s="213"/>
      <c r="B3141" s="214"/>
      <c r="C3141" s="215"/>
      <c r="D3141" s="186"/>
      <c r="E3141" s="184"/>
      <c r="F3141" s="185"/>
      <c r="G3141" s="186"/>
      <c r="H3141" s="186"/>
      <c r="I3141" s="187"/>
      <c r="J3141" s="188"/>
      <c r="K3141" s="216"/>
      <c r="L3141" s="186"/>
      <c r="M3141" s="186"/>
      <c r="N3141" s="187"/>
      <c r="O3141" s="191"/>
      <c r="P3141" s="541" t="s">
        <v>3213</v>
      </c>
      <c r="Q3141" s="218"/>
      <c r="R3141" s="219">
        <f t="shared" si="1247"/>
        <v>0</v>
      </c>
      <c r="S3141" s="219">
        <f t="shared" si="1248"/>
        <v>7</v>
      </c>
      <c r="T3141" s="195"/>
      <c r="U3141" s="196">
        <v>4</v>
      </c>
      <c r="V3141" s="89">
        <f t="shared" si="1200"/>
        <v>0</v>
      </c>
      <c r="W3141" s="220" t="s">
        <v>3299</v>
      </c>
      <c r="X3141" s="221" t="s">
        <v>3300</v>
      </c>
      <c r="Y3141" s="222" t="s">
        <v>43</v>
      </c>
      <c r="Z3141" s="199"/>
      <c r="AA3141" s="218"/>
      <c r="AB3141" s="223">
        <v>0</v>
      </c>
      <c r="AC3141" s="224" t="s">
        <v>48</v>
      </c>
      <c r="AD3141" s="225">
        <f>ROUND(AV3141*(AW3141/60),0)</f>
        <v>319</v>
      </c>
      <c r="AE3141" s="226">
        <f>CEILING(AD3141+AD3141*'[1]Nastavení cen'!$J$17,1)</f>
        <v>466</v>
      </c>
      <c r="AF3141" s="226">
        <f>(AB3141*AE3141)</f>
        <v>0</v>
      </c>
      <c r="AG3141" s="495"/>
      <c r="AH3141" s="496"/>
      <c r="AI3141" s="496"/>
      <c r="AJ3141" s="228">
        <f t="shared" si="1240"/>
        <v>466</v>
      </c>
      <c r="AK3141" s="218"/>
      <c r="AL3141" s="229">
        <f t="shared" si="1241"/>
        <v>0</v>
      </c>
      <c r="AM3141" s="204"/>
      <c r="AN3141" s="230" t="s">
        <v>41</v>
      </c>
      <c r="AO3141" s="231" t="s">
        <v>41</v>
      </c>
      <c r="AP3141" s="245" t="s">
        <v>41</v>
      </c>
      <c r="AQ3141" s="233" t="s">
        <v>41</v>
      </c>
      <c r="AR3141" s="234" t="s">
        <v>41</v>
      </c>
      <c r="AS3141" s="235"/>
      <c r="AT3141" s="236"/>
      <c r="AU3141" s="237"/>
      <c r="AV3141" s="238">
        <v>49</v>
      </c>
      <c r="AW3141" s="239">
        <f>'[1]Nastavení cen'!$H$17</f>
        <v>390</v>
      </c>
      <c r="AX3141" s="240"/>
    </row>
    <row r="3142" spans="1:50" ht="17.25" hidden="1" customHeight="1" x14ac:dyDescent="0.3">
      <c r="A3142" s="213"/>
      <c r="B3142" s="214"/>
      <c r="C3142" s="215"/>
      <c r="D3142" s="186"/>
      <c r="E3142" s="184"/>
      <c r="F3142" s="185"/>
      <c r="G3142" s="186"/>
      <c r="H3142" s="186"/>
      <c r="I3142" s="187"/>
      <c r="J3142" s="188"/>
      <c r="K3142" s="216"/>
      <c r="L3142" s="186"/>
      <c r="M3142" s="186"/>
      <c r="N3142" s="187"/>
      <c r="O3142" s="191"/>
      <c r="P3142" s="541" t="s">
        <v>3213</v>
      </c>
      <c r="Q3142" s="218"/>
      <c r="R3142" s="219">
        <f t="shared" si="1247"/>
        <v>0</v>
      </c>
      <c r="S3142" s="219">
        <f t="shared" si="1248"/>
        <v>7</v>
      </c>
      <c r="T3142" s="195"/>
      <c r="U3142" s="196">
        <v>5</v>
      </c>
      <c r="V3142" s="89">
        <f t="shared" si="1200"/>
        <v>0</v>
      </c>
      <c r="W3142" s="220" t="s">
        <v>3299</v>
      </c>
      <c r="X3142" s="221" t="s">
        <v>71</v>
      </c>
      <c r="Y3142" s="222" t="s">
        <v>3301</v>
      </c>
      <c r="Z3142" s="199"/>
      <c r="AA3142" s="218"/>
      <c r="AB3142" s="223">
        <v>0</v>
      </c>
      <c r="AC3142" s="224" t="s">
        <v>48</v>
      </c>
      <c r="AD3142" s="225"/>
      <c r="AE3142" s="226"/>
      <c r="AF3142" s="226"/>
      <c r="AG3142" s="227">
        <f>CEILING(AX3142+(AX3142*'[1]Nastavení cen'!$G$17),1)</f>
        <v>800</v>
      </c>
      <c r="AH3142" s="227">
        <f>CEILING(AG3142*'[1]Nastavení cen'!$K$17,1)+AG3142</f>
        <v>1040</v>
      </c>
      <c r="AI3142" s="227">
        <f t="shared" ref="AI3142:AI3150" si="1260">(AB3142*AH3142)</f>
        <v>0</v>
      </c>
      <c r="AJ3142" s="228">
        <f t="shared" si="1240"/>
        <v>1040</v>
      </c>
      <c r="AK3142" s="218"/>
      <c r="AL3142" s="229">
        <f t="shared" si="1241"/>
        <v>0</v>
      </c>
      <c r="AM3142" s="204"/>
      <c r="AN3142" s="230">
        <v>10</v>
      </c>
      <c r="AO3142" s="231">
        <f t="shared" ref="AO3142:AO3150" si="1261">AB3142*AN3142</f>
        <v>0</v>
      </c>
      <c r="AP3142" s="232">
        <v>0.05</v>
      </c>
      <c r="AQ3142" s="233" t="s">
        <v>41</v>
      </c>
      <c r="AR3142" s="234">
        <f t="shared" ref="AR3142:AR3150" si="1262">AO3142*AP3142</f>
        <v>0</v>
      </c>
      <c r="AS3142" s="235"/>
      <c r="AT3142" s="236"/>
      <c r="AU3142" s="237"/>
      <c r="AV3142" s="238"/>
      <c r="AW3142" s="239"/>
      <c r="AX3142" s="240">
        <v>800</v>
      </c>
    </row>
    <row r="3143" spans="1:50" ht="17.25" hidden="1" customHeight="1" x14ac:dyDescent="0.3">
      <c r="A3143" s="213"/>
      <c r="B3143" s="214"/>
      <c r="C3143" s="215"/>
      <c r="D3143" s="186"/>
      <c r="E3143" s="184"/>
      <c r="F3143" s="185"/>
      <c r="G3143" s="186"/>
      <c r="H3143" s="186"/>
      <c r="I3143" s="187"/>
      <c r="J3143" s="188"/>
      <c r="K3143" s="216"/>
      <c r="L3143" s="186"/>
      <c r="M3143" s="186"/>
      <c r="N3143" s="187"/>
      <c r="O3143" s="191"/>
      <c r="P3143" s="541" t="s">
        <v>3213</v>
      </c>
      <c r="Q3143" s="218"/>
      <c r="R3143" s="219">
        <f t="shared" si="1247"/>
        <v>0</v>
      </c>
      <c r="S3143" s="219">
        <f t="shared" si="1248"/>
        <v>7</v>
      </c>
      <c r="T3143" s="195"/>
      <c r="U3143" s="196">
        <v>5</v>
      </c>
      <c r="V3143" s="89">
        <f t="shared" si="1200"/>
        <v>0</v>
      </c>
      <c r="W3143" s="220" t="s">
        <v>3299</v>
      </c>
      <c r="X3143" s="221" t="s">
        <v>71</v>
      </c>
      <c r="Y3143" s="222" t="s">
        <v>3302</v>
      </c>
      <c r="Z3143" s="199"/>
      <c r="AA3143" s="218"/>
      <c r="AB3143" s="223">
        <v>0</v>
      </c>
      <c r="AC3143" s="224" t="s">
        <v>48</v>
      </c>
      <c r="AD3143" s="225"/>
      <c r="AE3143" s="226"/>
      <c r="AF3143" s="226"/>
      <c r="AG3143" s="227">
        <f>CEILING(AX3143+(AX3143*'[1]Nastavení cen'!$G$17),1)</f>
        <v>1600</v>
      </c>
      <c r="AH3143" s="227">
        <f>CEILING(AG3143*'[1]Nastavení cen'!$K$17,1)+AG3143</f>
        <v>2080</v>
      </c>
      <c r="AI3143" s="227">
        <f t="shared" si="1260"/>
        <v>0</v>
      </c>
      <c r="AJ3143" s="228">
        <f t="shared" si="1240"/>
        <v>2080</v>
      </c>
      <c r="AK3143" s="218"/>
      <c r="AL3143" s="229">
        <f t="shared" si="1241"/>
        <v>0</v>
      </c>
      <c r="AM3143" s="204"/>
      <c r="AN3143" s="230">
        <v>10</v>
      </c>
      <c r="AO3143" s="231">
        <f t="shared" si="1261"/>
        <v>0</v>
      </c>
      <c r="AP3143" s="232">
        <v>0.05</v>
      </c>
      <c r="AQ3143" s="233" t="s">
        <v>41</v>
      </c>
      <c r="AR3143" s="234">
        <f t="shared" si="1262"/>
        <v>0</v>
      </c>
      <c r="AS3143" s="235"/>
      <c r="AT3143" s="236"/>
      <c r="AU3143" s="237"/>
      <c r="AV3143" s="238"/>
      <c r="AW3143" s="239"/>
      <c r="AX3143" s="240">
        <v>1600</v>
      </c>
    </row>
    <row r="3144" spans="1:50" ht="25.05" customHeight="1" x14ac:dyDescent="0.3">
      <c r="A3144" s="213"/>
      <c r="B3144" s="214"/>
      <c r="C3144" s="215"/>
      <c r="D3144" s="186"/>
      <c r="E3144" s="184"/>
      <c r="F3144" s="185"/>
      <c r="G3144" s="186"/>
      <c r="H3144" s="186"/>
      <c r="I3144" s="187"/>
      <c r="J3144" s="188"/>
      <c r="K3144" s="216"/>
      <c r="L3144" s="186"/>
      <c r="M3144" s="186"/>
      <c r="N3144" s="187"/>
      <c r="O3144" s="191"/>
      <c r="P3144" s="541" t="s">
        <v>3213</v>
      </c>
      <c r="Q3144" s="218"/>
      <c r="R3144" s="219">
        <f t="shared" si="1247"/>
        <v>0</v>
      </c>
      <c r="S3144" s="219">
        <f t="shared" si="1248"/>
        <v>7</v>
      </c>
      <c r="T3144" s="195">
        <v>108</v>
      </c>
      <c r="U3144" s="196">
        <v>1</v>
      </c>
      <c r="V3144" s="89">
        <f t="shared" si="1200"/>
        <v>0</v>
      </c>
      <c r="W3144" s="220" t="s">
        <v>3303</v>
      </c>
      <c r="X3144" s="221" t="s">
        <v>3304</v>
      </c>
      <c r="Y3144" s="222" t="s">
        <v>3281</v>
      </c>
      <c r="Z3144" s="199"/>
      <c r="AA3144" s="218"/>
      <c r="AB3144" s="223">
        <v>52</v>
      </c>
      <c r="AC3144" s="224" t="s">
        <v>48</v>
      </c>
      <c r="AD3144" s="225">
        <f t="shared" ref="AD3144:AD3146" si="1263">ROUND(AV3144*(AW3144/60),0)</f>
        <v>293</v>
      </c>
      <c r="AE3144" s="226"/>
      <c r="AF3144" s="226">
        <f t="shared" ref="AF3144:AF3146" si="1264">(AB3144*AE3144)</f>
        <v>0</v>
      </c>
      <c r="AG3144" s="241">
        <f>CEILING(AX3144+(AX3144*'[1]Nastavení cen'!$G$17),1)</f>
        <v>99</v>
      </c>
      <c r="AH3144" s="242"/>
      <c r="AI3144" s="399">
        <f t="shared" si="1260"/>
        <v>0</v>
      </c>
      <c r="AJ3144" s="228">
        <f t="shared" si="1240"/>
        <v>0</v>
      </c>
      <c r="AK3144" s="218"/>
      <c r="AL3144" s="229">
        <f t="shared" si="1241"/>
        <v>0</v>
      </c>
      <c r="AM3144" s="204"/>
      <c r="AN3144" s="230">
        <v>3</v>
      </c>
      <c r="AO3144" s="231">
        <f t="shared" si="1261"/>
        <v>156</v>
      </c>
      <c r="AP3144" s="232">
        <v>0.05</v>
      </c>
      <c r="AQ3144" s="233" t="s">
        <v>41</v>
      </c>
      <c r="AR3144" s="234">
        <f t="shared" si="1262"/>
        <v>7.8000000000000007</v>
      </c>
      <c r="AS3144" s="235"/>
      <c r="AT3144" s="236"/>
      <c r="AU3144" s="237"/>
      <c r="AV3144" s="238">
        <v>45</v>
      </c>
      <c r="AW3144" s="239">
        <f>'[1]Nastavení cen'!$H$17</f>
        <v>390</v>
      </c>
      <c r="AX3144" s="240">
        <v>99</v>
      </c>
    </row>
    <row r="3145" spans="1:50" ht="17.25" hidden="1" customHeight="1" x14ac:dyDescent="0.3">
      <c r="A3145" s="213"/>
      <c r="B3145" s="214"/>
      <c r="C3145" s="215"/>
      <c r="D3145" s="186"/>
      <c r="E3145" s="184"/>
      <c r="F3145" s="185"/>
      <c r="G3145" s="186"/>
      <c r="H3145" s="186"/>
      <c r="I3145" s="187"/>
      <c r="J3145" s="188"/>
      <c r="K3145" s="216"/>
      <c r="L3145" s="186"/>
      <c r="M3145" s="186"/>
      <c r="N3145" s="187"/>
      <c r="O3145" s="191"/>
      <c r="P3145" s="541" t="s">
        <v>3213</v>
      </c>
      <c r="Q3145" s="218"/>
      <c r="R3145" s="219">
        <f t="shared" si="1247"/>
        <v>0</v>
      </c>
      <c r="S3145" s="219">
        <f t="shared" si="1248"/>
        <v>7</v>
      </c>
      <c r="T3145" s="195"/>
      <c r="U3145" s="196">
        <v>3</v>
      </c>
      <c r="V3145" s="89">
        <f t="shared" si="1200"/>
        <v>0</v>
      </c>
      <c r="W3145" s="220" t="s">
        <v>3303</v>
      </c>
      <c r="X3145" s="221" t="s">
        <v>3305</v>
      </c>
      <c r="Y3145" s="222" t="s">
        <v>3281</v>
      </c>
      <c r="Z3145" s="199"/>
      <c r="AA3145" s="218"/>
      <c r="AB3145" s="223">
        <v>0</v>
      </c>
      <c r="AC3145" s="224" t="s">
        <v>48</v>
      </c>
      <c r="AD3145" s="225">
        <f t="shared" si="1263"/>
        <v>338</v>
      </c>
      <c r="AE3145" s="226">
        <f>CEILING(AD3145+AD3145*'[1]Nastavení cen'!$J$17,1)</f>
        <v>494</v>
      </c>
      <c r="AF3145" s="226">
        <f t="shared" si="1264"/>
        <v>0</v>
      </c>
      <c r="AG3145" s="241">
        <f>CEILING(AX3145+(AX3145*'[1]Nastavení cen'!$G$17),1)</f>
        <v>99</v>
      </c>
      <c r="AH3145" s="242">
        <f>CEILING(AG3145*'[1]Nastavení cen'!$K$17,1)+AG3145</f>
        <v>129</v>
      </c>
      <c r="AI3145" s="399">
        <f t="shared" si="1260"/>
        <v>0</v>
      </c>
      <c r="AJ3145" s="228">
        <f t="shared" si="1240"/>
        <v>623</v>
      </c>
      <c r="AK3145" s="218"/>
      <c r="AL3145" s="229">
        <f t="shared" si="1241"/>
        <v>0</v>
      </c>
      <c r="AM3145" s="204"/>
      <c r="AN3145" s="230">
        <v>3</v>
      </c>
      <c r="AO3145" s="231">
        <f t="shared" si="1261"/>
        <v>0</v>
      </c>
      <c r="AP3145" s="232">
        <v>0.05</v>
      </c>
      <c r="AQ3145" s="233" t="s">
        <v>41</v>
      </c>
      <c r="AR3145" s="234">
        <f t="shared" si="1262"/>
        <v>0</v>
      </c>
      <c r="AS3145" s="235"/>
      <c r="AT3145" s="236"/>
      <c r="AU3145" s="237"/>
      <c r="AV3145" s="238">
        <v>52</v>
      </c>
      <c r="AW3145" s="239">
        <f>'[1]Nastavení cen'!$H$17</f>
        <v>390</v>
      </c>
      <c r="AX3145" s="240">
        <v>99</v>
      </c>
    </row>
    <row r="3146" spans="1:50" ht="17.25" hidden="1" customHeight="1" x14ac:dyDescent="0.3">
      <c r="A3146" s="213"/>
      <c r="B3146" s="214"/>
      <c r="C3146" s="215"/>
      <c r="D3146" s="186"/>
      <c r="E3146" s="184"/>
      <c r="F3146" s="185"/>
      <c r="G3146" s="186"/>
      <c r="H3146" s="186"/>
      <c r="I3146" s="187"/>
      <c r="J3146" s="188"/>
      <c r="K3146" s="216"/>
      <c r="L3146" s="186"/>
      <c r="M3146" s="186"/>
      <c r="N3146" s="187"/>
      <c r="O3146" s="191"/>
      <c r="P3146" s="541" t="s">
        <v>3213</v>
      </c>
      <c r="Q3146" s="218"/>
      <c r="R3146" s="219">
        <f t="shared" si="1247"/>
        <v>0</v>
      </c>
      <c r="S3146" s="219">
        <f t="shared" si="1248"/>
        <v>7</v>
      </c>
      <c r="T3146" s="195"/>
      <c r="U3146" s="196">
        <v>1</v>
      </c>
      <c r="V3146" s="89">
        <f t="shared" si="1200"/>
        <v>0</v>
      </c>
      <c r="W3146" s="220" t="s">
        <v>3303</v>
      </c>
      <c r="X3146" s="221" t="s">
        <v>3306</v>
      </c>
      <c r="Y3146" s="222" t="s">
        <v>3281</v>
      </c>
      <c r="Z3146" s="199"/>
      <c r="AA3146" s="218"/>
      <c r="AB3146" s="223">
        <v>0</v>
      </c>
      <c r="AC3146" s="224" t="s">
        <v>146</v>
      </c>
      <c r="AD3146" s="225">
        <f t="shared" si="1263"/>
        <v>306</v>
      </c>
      <c r="AE3146" s="226">
        <f>CEILING(AD3146+AD3146*'[1]Nastavení cen'!$J$17,1)</f>
        <v>447</v>
      </c>
      <c r="AF3146" s="226">
        <f t="shared" si="1264"/>
        <v>0</v>
      </c>
      <c r="AG3146" s="241">
        <f>CEILING(AX3146+(AX3146*'[1]Nastavení cen'!$G$17),1)</f>
        <v>33</v>
      </c>
      <c r="AH3146" s="242">
        <f>CEILING(AG3146*'[1]Nastavení cen'!$K$17,1)+AG3146</f>
        <v>43</v>
      </c>
      <c r="AI3146" s="399">
        <f t="shared" si="1260"/>
        <v>0</v>
      </c>
      <c r="AJ3146" s="228">
        <f t="shared" si="1240"/>
        <v>490</v>
      </c>
      <c r="AK3146" s="218"/>
      <c r="AL3146" s="229">
        <f t="shared" si="1241"/>
        <v>0</v>
      </c>
      <c r="AM3146" s="204"/>
      <c r="AN3146" s="230">
        <v>3</v>
      </c>
      <c r="AO3146" s="231">
        <f t="shared" si="1261"/>
        <v>0</v>
      </c>
      <c r="AP3146" s="232">
        <v>0.05</v>
      </c>
      <c r="AQ3146" s="233" t="s">
        <v>41</v>
      </c>
      <c r="AR3146" s="234">
        <f t="shared" si="1262"/>
        <v>0</v>
      </c>
      <c r="AS3146" s="235"/>
      <c r="AT3146" s="236"/>
      <c r="AU3146" s="237"/>
      <c r="AV3146" s="238">
        <v>47</v>
      </c>
      <c r="AW3146" s="239">
        <f>'[1]Nastavení cen'!$H$17</f>
        <v>390</v>
      </c>
      <c r="AX3146" s="240">
        <v>33</v>
      </c>
    </row>
    <row r="3147" spans="1:50" ht="25.05" customHeight="1" x14ac:dyDescent="0.3">
      <c r="A3147" s="213"/>
      <c r="B3147" s="214"/>
      <c r="C3147" s="215"/>
      <c r="D3147" s="186"/>
      <c r="E3147" s="184"/>
      <c r="F3147" s="185"/>
      <c r="G3147" s="186"/>
      <c r="H3147" s="186"/>
      <c r="I3147" s="187"/>
      <c r="J3147" s="188"/>
      <c r="K3147" s="216"/>
      <c r="L3147" s="186"/>
      <c r="M3147" s="186"/>
      <c r="N3147" s="187"/>
      <c r="O3147" s="191"/>
      <c r="P3147" s="541" t="s">
        <v>3213</v>
      </c>
      <c r="Q3147" s="218"/>
      <c r="R3147" s="219">
        <f t="shared" si="1247"/>
        <v>0</v>
      </c>
      <c r="S3147" s="219">
        <f t="shared" si="1248"/>
        <v>7</v>
      </c>
      <c r="T3147" s="195">
        <v>109</v>
      </c>
      <c r="U3147" s="196">
        <v>5</v>
      </c>
      <c r="V3147" s="89">
        <f t="shared" si="1200"/>
        <v>0</v>
      </c>
      <c r="W3147" s="220" t="s">
        <v>3303</v>
      </c>
      <c r="X3147" s="221" t="s">
        <v>71</v>
      </c>
      <c r="Y3147" s="222" t="s">
        <v>3307</v>
      </c>
      <c r="Z3147" s="199"/>
      <c r="AA3147" s="218"/>
      <c r="AB3147" s="223">
        <v>60</v>
      </c>
      <c r="AC3147" s="224" t="s">
        <v>48</v>
      </c>
      <c r="AD3147" s="225"/>
      <c r="AE3147" s="226"/>
      <c r="AF3147" s="226"/>
      <c r="AG3147" s="227">
        <f>CEILING(AX3147+(AX3147*'[1]Nastavení cen'!$G$17),1)</f>
        <v>500</v>
      </c>
      <c r="AH3147" s="227"/>
      <c r="AI3147" s="227">
        <f t="shared" si="1260"/>
        <v>0</v>
      </c>
      <c r="AJ3147" s="228">
        <f t="shared" si="1240"/>
        <v>0</v>
      </c>
      <c r="AK3147" s="218"/>
      <c r="AL3147" s="229">
        <f t="shared" si="1241"/>
        <v>0</v>
      </c>
      <c r="AM3147" s="204"/>
      <c r="AN3147" s="230">
        <v>5</v>
      </c>
      <c r="AO3147" s="231">
        <f t="shared" si="1261"/>
        <v>300</v>
      </c>
      <c r="AP3147" s="232">
        <v>0.05</v>
      </c>
      <c r="AQ3147" s="233" t="s">
        <v>41</v>
      </c>
      <c r="AR3147" s="234">
        <f t="shared" si="1262"/>
        <v>15</v>
      </c>
      <c r="AS3147" s="235"/>
      <c r="AT3147" s="236"/>
      <c r="AU3147" s="237"/>
      <c r="AV3147" s="238"/>
      <c r="AW3147" s="239"/>
      <c r="AX3147" s="240">
        <v>500</v>
      </c>
    </row>
    <row r="3148" spans="1:50" ht="17.25" hidden="1" customHeight="1" x14ac:dyDescent="0.3">
      <c r="A3148" s="213"/>
      <c r="B3148" s="214"/>
      <c r="C3148" s="215"/>
      <c r="D3148" s="186"/>
      <c r="E3148" s="184"/>
      <c r="F3148" s="185"/>
      <c r="G3148" s="186"/>
      <c r="H3148" s="186"/>
      <c r="I3148" s="187"/>
      <c r="J3148" s="188"/>
      <c r="K3148" s="216"/>
      <c r="L3148" s="186"/>
      <c r="M3148" s="186"/>
      <c r="N3148" s="187"/>
      <c r="O3148" s="191"/>
      <c r="P3148" s="541" t="s">
        <v>3213</v>
      </c>
      <c r="Q3148" s="218"/>
      <c r="R3148" s="219">
        <f t="shared" si="1247"/>
        <v>0</v>
      </c>
      <c r="S3148" s="219">
        <f t="shared" si="1248"/>
        <v>7</v>
      </c>
      <c r="T3148" s="195"/>
      <c r="U3148" s="196">
        <v>5</v>
      </c>
      <c r="V3148" s="89">
        <f t="shared" si="1200"/>
        <v>0</v>
      </c>
      <c r="W3148" s="220" t="s">
        <v>3303</v>
      </c>
      <c r="X3148" s="221" t="s">
        <v>71</v>
      </c>
      <c r="Y3148" s="222" t="s">
        <v>3308</v>
      </c>
      <c r="Z3148" s="199"/>
      <c r="AA3148" s="218"/>
      <c r="AB3148" s="223">
        <v>0</v>
      </c>
      <c r="AC3148" s="224" t="s">
        <v>48</v>
      </c>
      <c r="AD3148" s="225"/>
      <c r="AE3148" s="226"/>
      <c r="AF3148" s="226"/>
      <c r="AG3148" s="227">
        <f>CEILING(AX3148+(AX3148*'[1]Nastavení cen'!$G$17),1)</f>
        <v>1000</v>
      </c>
      <c r="AH3148" s="227">
        <f>CEILING(AG3148*'[1]Nastavení cen'!$K$17,1)+AG3148</f>
        <v>1300</v>
      </c>
      <c r="AI3148" s="227">
        <f t="shared" si="1260"/>
        <v>0</v>
      </c>
      <c r="AJ3148" s="228">
        <f t="shared" si="1240"/>
        <v>1300</v>
      </c>
      <c r="AK3148" s="218"/>
      <c r="AL3148" s="229">
        <f t="shared" si="1241"/>
        <v>0</v>
      </c>
      <c r="AM3148" s="204"/>
      <c r="AN3148" s="230">
        <v>5</v>
      </c>
      <c r="AO3148" s="231">
        <f t="shared" si="1261"/>
        <v>0</v>
      </c>
      <c r="AP3148" s="232">
        <v>0.05</v>
      </c>
      <c r="AQ3148" s="233" t="s">
        <v>41</v>
      </c>
      <c r="AR3148" s="234">
        <f t="shared" si="1262"/>
        <v>0</v>
      </c>
      <c r="AS3148" s="235"/>
      <c r="AT3148" s="236"/>
      <c r="AU3148" s="237"/>
      <c r="AV3148" s="238"/>
      <c r="AW3148" s="239"/>
      <c r="AX3148" s="240">
        <v>1000</v>
      </c>
    </row>
    <row r="3149" spans="1:50" ht="17.25" hidden="1" customHeight="1" x14ac:dyDescent="0.3">
      <c r="A3149" s="213"/>
      <c r="B3149" s="214"/>
      <c r="C3149" s="215"/>
      <c r="D3149" s="186"/>
      <c r="E3149" s="184"/>
      <c r="F3149" s="185"/>
      <c r="G3149" s="186"/>
      <c r="H3149" s="186"/>
      <c r="I3149" s="187"/>
      <c r="J3149" s="188"/>
      <c r="K3149" s="216"/>
      <c r="L3149" s="186"/>
      <c r="M3149" s="186"/>
      <c r="N3149" s="187"/>
      <c r="O3149" s="191"/>
      <c r="P3149" s="541" t="s">
        <v>3213</v>
      </c>
      <c r="Q3149" s="218"/>
      <c r="R3149" s="219">
        <f t="shared" si="1247"/>
        <v>0</v>
      </c>
      <c r="S3149" s="219">
        <f t="shared" si="1248"/>
        <v>7</v>
      </c>
      <c r="T3149" s="195"/>
      <c r="U3149" s="196">
        <v>5</v>
      </c>
      <c r="V3149" s="89">
        <f t="shared" si="1200"/>
        <v>0</v>
      </c>
      <c r="W3149" s="220" t="s">
        <v>3303</v>
      </c>
      <c r="X3149" s="221" t="s">
        <v>71</v>
      </c>
      <c r="Y3149" s="222" t="s">
        <v>3309</v>
      </c>
      <c r="Z3149" s="199"/>
      <c r="AA3149" s="218"/>
      <c r="AB3149" s="223">
        <v>0</v>
      </c>
      <c r="AC3149" s="224" t="s">
        <v>48</v>
      </c>
      <c r="AD3149" s="225"/>
      <c r="AE3149" s="226"/>
      <c r="AF3149" s="226"/>
      <c r="AG3149" s="227">
        <f>CEILING(AX3149+(AX3149*'[1]Nastavení cen'!$G$17),1)</f>
        <v>600</v>
      </c>
      <c r="AH3149" s="227">
        <f>CEILING(AG3149*'[1]Nastavení cen'!$K$17,1)+AG3149</f>
        <v>780</v>
      </c>
      <c r="AI3149" s="227">
        <f t="shared" si="1260"/>
        <v>0</v>
      </c>
      <c r="AJ3149" s="228">
        <f t="shared" si="1240"/>
        <v>780</v>
      </c>
      <c r="AK3149" s="218"/>
      <c r="AL3149" s="229">
        <f t="shared" si="1241"/>
        <v>0</v>
      </c>
      <c r="AM3149" s="204"/>
      <c r="AN3149" s="230">
        <v>5</v>
      </c>
      <c r="AO3149" s="231">
        <f t="shared" si="1261"/>
        <v>0</v>
      </c>
      <c r="AP3149" s="232">
        <v>0.05</v>
      </c>
      <c r="AQ3149" s="233" t="s">
        <v>41</v>
      </c>
      <c r="AR3149" s="234">
        <f t="shared" si="1262"/>
        <v>0</v>
      </c>
      <c r="AS3149" s="235"/>
      <c r="AT3149" s="236"/>
      <c r="AU3149" s="237"/>
      <c r="AV3149" s="238"/>
      <c r="AW3149" s="239"/>
      <c r="AX3149" s="240">
        <v>600</v>
      </c>
    </row>
    <row r="3150" spans="1:50" ht="17.25" hidden="1" customHeight="1" x14ac:dyDescent="0.3">
      <c r="A3150" s="213"/>
      <c r="B3150" s="214"/>
      <c r="C3150" s="215"/>
      <c r="D3150" s="186"/>
      <c r="E3150" s="184"/>
      <c r="F3150" s="185"/>
      <c r="G3150" s="186"/>
      <c r="H3150" s="186"/>
      <c r="I3150" s="187"/>
      <c r="J3150" s="188"/>
      <c r="K3150" s="216"/>
      <c r="L3150" s="186"/>
      <c r="M3150" s="186"/>
      <c r="N3150" s="187"/>
      <c r="O3150" s="191"/>
      <c r="P3150" s="541" t="s">
        <v>3213</v>
      </c>
      <c r="Q3150" s="218"/>
      <c r="R3150" s="219">
        <f t="shared" si="1247"/>
        <v>0</v>
      </c>
      <c r="S3150" s="219">
        <f t="shared" si="1248"/>
        <v>7</v>
      </c>
      <c r="T3150" s="195"/>
      <c r="U3150" s="196">
        <v>5</v>
      </c>
      <c r="V3150" s="89">
        <f t="shared" si="1200"/>
        <v>0</v>
      </c>
      <c r="W3150" s="220" t="s">
        <v>3303</v>
      </c>
      <c r="X3150" s="221" t="s">
        <v>71</v>
      </c>
      <c r="Y3150" s="222" t="s">
        <v>3310</v>
      </c>
      <c r="Z3150" s="199"/>
      <c r="AA3150" s="218"/>
      <c r="AB3150" s="223">
        <v>0</v>
      </c>
      <c r="AC3150" s="224" t="s">
        <v>48</v>
      </c>
      <c r="AD3150" s="225"/>
      <c r="AE3150" s="226"/>
      <c r="AF3150" s="226"/>
      <c r="AG3150" s="227">
        <f>CEILING(AX3150+(AX3150*'[1]Nastavení cen'!$G$17),1)</f>
        <v>1200</v>
      </c>
      <c r="AH3150" s="227">
        <f>CEILING(AG3150*'[1]Nastavení cen'!$K$17,1)+AG3150</f>
        <v>1560</v>
      </c>
      <c r="AI3150" s="227">
        <f t="shared" si="1260"/>
        <v>0</v>
      </c>
      <c r="AJ3150" s="228">
        <f t="shared" si="1240"/>
        <v>1560</v>
      </c>
      <c r="AK3150" s="218"/>
      <c r="AL3150" s="229">
        <f t="shared" si="1241"/>
        <v>0</v>
      </c>
      <c r="AM3150" s="204"/>
      <c r="AN3150" s="230">
        <v>5</v>
      </c>
      <c r="AO3150" s="231">
        <f t="shared" si="1261"/>
        <v>0</v>
      </c>
      <c r="AP3150" s="232">
        <v>0.05</v>
      </c>
      <c r="AQ3150" s="233" t="s">
        <v>41</v>
      </c>
      <c r="AR3150" s="234">
        <f t="shared" si="1262"/>
        <v>0</v>
      </c>
      <c r="AS3150" s="235"/>
      <c r="AT3150" s="236"/>
      <c r="AU3150" s="237"/>
      <c r="AV3150" s="238"/>
      <c r="AW3150" s="239"/>
      <c r="AX3150" s="240">
        <v>1200</v>
      </c>
    </row>
    <row r="3151" spans="1:50" ht="17.25" hidden="1" customHeight="1" x14ac:dyDescent="0.3">
      <c r="A3151" s="213"/>
      <c r="B3151" s="214"/>
      <c r="C3151" s="215"/>
      <c r="D3151" s="186"/>
      <c r="E3151" s="184"/>
      <c r="F3151" s="185"/>
      <c r="G3151" s="186"/>
      <c r="H3151" s="186"/>
      <c r="I3151" s="187"/>
      <c r="J3151" s="188"/>
      <c r="K3151" s="216"/>
      <c r="L3151" s="186"/>
      <c r="M3151" s="186"/>
      <c r="N3151" s="187"/>
      <c r="O3151" s="191"/>
      <c r="P3151" s="541" t="s">
        <v>3213</v>
      </c>
      <c r="Q3151" s="218"/>
      <c r="R3151" s="219">
        <f t="shared" si="1247"/>
        <v>0</v>
      </c>
      <c r="S3151" s="219">
        <f t="shared" si="1248"/>
        <v>7</v>
      </c>
      <c r="T3151" s="195"/>
      <c r="U3151" s="196">
        <v>4</v>
      </c>
      <c r="V3151" s="89">
        <f t="shared" si="1200"/>
        <v>0</v>
      </c>
      <c r="W3151" s="220" t="s">
        <v>3303</v>
      </c>
      <c r="X3151" s="221" t="s">
        <v>3311</v>
      </c>
      <c r="Y3151" s="222" t="s">
        <v>43</v>
      </c>
      <c r="Z3151" s="199"/>
      <c r="AA3151" s="218"/>
      <c r="AB3151" s="223">
        <v>0</v>
      </c>
      <c r="AC3151" s="224" t="s">
        <v>48</v>
      </c>
      <c r="AD3151" s="225">
        <f>ROUND(AV3151*(AW3151/60),0)</f>
        <v>234</v>
      </c>
      <c r="AE3151" s="226">
        <f>CEILING(AD3151+AD3151*'[1]Nastavení cen'!$J$17,1)</f>
        <v>342</v>
      </c>
      <c r="AF3151" s="226">
        <f>(AB3151*AE3151)</f>
        <v>0</v>
      </c>
      <c r="AG3151" s="495"/>
      <c r="AH3151" s="496"/>
      <c r="AI3151" s="496"/>
      <c r="AJ3151" s="228">
        <f t="shared" si="1240"/>
        <v>342</v>
      </c>
      <c r="AK3151" s="218"/>
      <c r="AL3151" s="229">
        <f t="shared" si="1241"/>
        <v>0</v>
      </c>
      <c r="AM3151" s="204"/>
      <c r="AN3151" s="230" t="s">
        <v>41</v>
      </c>
      <c r="AO3151" s="231" t="s">
        <v>41</v>
      </c>
      <c r="AP3151" s="245" t="s">
        <v>41</v>
      </c>
      <c r="AQ3151" s="233" t="s">
        <v>41</v>
      </c>
      <c r="AR3151" s="234" t="s">
        <v>41</v>
      </c>
      <c r="AS3151" s="235"/>
      <c r="AT3151" s="236"/>
      <c r="AU3151" s="237"/>
      <c r="AV3151" s="238">
        <v>36</v>
      </c>
      <c r="AW3151" s="239">
        <f>'[1]Nastavení cen'!$H$17</f>
        <v>390</v>
      </c>
      <c r="AX3151" s="240"/>
    </row>
    <row r="3152" spans="1:50" ht="17.25" hidden="1" customHeight="1" x14ac:dyDescent="0.3">
      <c r="A3152" s="213"/>
      <c r="B3152" s="214"/>
      <c r="C3152" s="215"/>
      <c r="D3152" s="186"/>
      <c r="E3152" s="184"/>
      <c r="F3152" s="185"/>
      <c r="G3152" s="186"/>
      <c r="H3152" s="186"/>
      <c r="I3152" s="187"/>
      <c r="J3152" s="188"/>
      <c r="K3152" s="216"/>
      <c r="L3152" s="186"/>
      <c r="M3152" s="186"/>
      <c r="N3152" s="187"/>
      <c r="O3152" s="191"/>
      <c r="P3152" s="541" t="s">
        <v>3213</v>
      </c>
      <c r="Q3152" s="218"/>
      <c r="R3152" s="219">
        <f t="shared" si="1247"/>
        <v>0</v>
      </c>
      <c r="S3152" s="219">
        <f t="shared" si="1248"/>
        <v>7</v>
      </c>
      <c r="T3152" s="195"/>
      <c r="U3152" s="196">
        <v>5</v>
      </c>
      <c r="V3152" s="89">
        <f t="shared" si="1200"/>
        <v>0</v>
      </c>
      <c r="W3152" s="220" t="s">
        <v>3303</v>
      </c>
      <c r="X3152" s="221" t="s">
        <v>71</v>
      </c>
      <c r="Y3152" s="222" t="s">
        <v>3312</v>
      </c>
      <c r="Z3152" s="199"/>
      <c r="AA3152" s="218"/>
      <c r="AB3152" s="223">
        <v>0</v>
      </c>
      <c r="AC3152" s="224" t="s">
        <v>48</v>
      </c>
      <c r="AD3152" s="225"/>
      <c r="AE3152" s="226"/>
      <c r="AF3152" s="226"/>
      <c r="AG3152" s="227">
        <f>CEILING(AX3152+(AX3152*'[1]Nastavení cen'!$G$17),1)</f>
        <v>550</v>
      </c>
      <c r="AH3152" s="227">
        <f>CEILING(AG3152*'[1]Nastavení cen'!$K$17,1)+AG3152</f>
        <v>715</v>
      </c>
      <c r="AI3152" s="227">
        <f t="shared" ref="AI3152:AI3153" si="1265">(AB3152*AH3152)</f>
        <v>0</v>
      </c>
      <c r="AJ3152" s="228">
        <f t="shared" si="1240"/>
        <v>715</v>
      </c>
      <c r="AK3152" s="218"/>
      <c r="AL3152" s="229">
        <f t="shared" si="1241"/>
        <v>0</v>
      </c>
      <c r="AM3152" s="204"/>
      <c r="AN3152" s="230">
        <v>7</v>
      </c>
      <c r="AO3152" s="231">
        <f t="shared" ref="AO3152:AO3153" si="1266">AB3152*AN3152</f>
        <v>0</v>
      </c>
      <c r="AP3152" s="232">
        <v>0.05</v>
      </c>
      <c r="AQ3152" s="233" t="s">
        <v>41</v>
      </c>
      <c r="AR3152" s="234">
        <f t="shared" ref="AR3152:AR3153" si="1267">AO3152*AP3152</f>
        <v>0</v>
      </c>
      <c r="AS3152" s="235"/>
      <c r="AT3152" s="236"/>
      <c r="AU3152" s="237"/>
      <c r="AV3152" s="238"/>
      <c r="AW3152" s="239"/>
      <c r="AX3152" s="240">
        <v>550</v>
      </c>
    </row>
    <row r="3153" spans="1:50" ht="17.25" hidden="1" customHeight="1" x14ac:dyDescent="0.3">
      <c r="A3153" s="213"/>
      <c r="B3153" s="214"/>
      <c r="C3153" s="215"/>
      <c r="D3153" s="186"/>
      <c r="E3153" s="184"/>
      <c r="F3153" s="185"/>
      <c r="G3153" s="186"/>
      <c r="H3153" s="186"/>
      <c r="I3153" s="187"/>
      <c r="J3153" s="188"/>
      <c r="K3153" s="216"/>
      <c r="L3153" s="186"/>
      <c r="M3153" s="186"/>
      <c r="N3153" s="187"/>
      <c r="O3153" s="191"/>
      <c r="P3153" s="541" t="s">
        <v>3213</v>
      </c>
      <c r="Q3153" s="218"/>
      <c r="R3153" s="219">
        <f t="shared" si="1247"/>
        <v>0</v>
      </c>
      <c r="S3153" s="219">
        <f t="shared" si="1248"/>
        <v>7</v>
      </c>
      <c r="T3153" s="195"/>
      <c r="U3153" s="196">
        <v>5</v>
      </c>
      <c r="V3153" s="89">
        <f t="shared" si="1200"/>
        <v>0</v>
      </c>
      <c r="W3153" s="220" t="s">
        <v>3303</v>
      </c>
      <c r="X3153" s="221" t="s">
        <v>71</v>
      </c>
      <c r="Y3153" s="222" t="s">
        <v>3313</v>
      </c>
      <c r="Z3153" s="199"/>
      <c r="AA3153" s="218"/>
      <c r="AB3153" s="223">
        <v>0</v>
      </c>
      <c r="AC3153" s="224" t="s">
        <v>48</v>
      </c>
      <c r="AD3153" s="225"/>
      <c r="AE3153" s="226"/>
      <c r="AF3153" s="226"/>
      <c r="AG3153" s="227">
        <f>CEILING(AX3153+(AX3153*'[1]Nastavení cen'!$G$17),1)</f>
        <v>1100</v>
      </c>
      <c r="AH3153" s="227">
        <f>CEILING(AG3153*'[1]Nastavení cen'!$K$17,1)+AG3153</f>
        <v>1430</v>
      </c>
      <c r="AI3153" s="227">
        <f t="shared" si="1265"/>
        <v>0</v>
      </c>
      <c r="AJ3153" s="228">
        <f t="shared" si="1240"/>
        <v>1430</v>
      </c>
      <c r="AK3153" s="218"/>
      <c r="AL3153" s="229">
        <f t="shared" si="1241"/>
        <v>0</v>
      </c>
      <c r="AM3153" s="204"/>
      <c r="AN3153" s="230">
        <v>7</v>
      </c>
      <c r="AO3153" s="231">
        <f t="shared" si="1266"/>
        <v>0</v>
      </c>
      <c r="AP3153" s="232">
        <v>0.05</v>
      </c>
      <c r="AQ3153" s="233" t="s">
        <v>41</v>
      </c>
      <c r="AR3153" s="234">
        <f t="shared" si="1267"/>
        <v>0</v>
      </c>
      <c r="AS3153" s="235"/>
      <c r="AT3153" s="236"/>
      <c r="AU3153" s="237"/>
      <c r="AV3153" s="238"/>
      <c r="AW3153" s="239"/>
      <c r="AX3153" s="240">
        <v>1100</v>
      </c>
    </row>
    <row r="3154" spans="1:50" ht="17.25" hidden="1" customHeight="1" x14ac:dyDescent="0.3">
      <c r="A3154" s="213"/>
      <c r="B3154" s="214"/>
      <c r="C3154" s="215"/>
      <c r="D3154" s="186"/>
      <c r="E3154" s="184"/>
      <c r="F3154" s="185"/>
      <c r="G3154" s="186"/>
      <c r="H3154" s="186"/>
      <c r="I3154" s="187"/>
      <c r="J3154" s="188"/>
      <c r="K3154" s="216"/>
      <c r="L3154" s="186"/>
      <c r="M3154" s="186"/>
      <c r="N3154" s="187"/>
      <c r="O3154" s="191"/>
      <c r="P3154" s="541" t="s">
        <v>3213</v>
      </c>
      <c r="Q3154" s="218"/>
      <c r="R3154" s="219">
        <f t="shared" si="1247"/>
        <v>0</v>
      </c>
      <c r="S3154" s="219">
        <f t="shared" si="1248"/>
        <v>7</v>
      </c>
      <c r="T3154" s="195"/>
      <c r="U3154" s="196">
        <v>4</v>
      </c>
      <c r="V3154" s="89">
        <f t="shared" si="1200"/>
        <v>0</v>
      </c>
      <c r="W3154" s="220" t="s">
        <v>3303</v>
      </c>
      <c r="X3154" s="221" t="s">
        <v>3314</v>
      </c>
      <c r="Y3154" s="222" t="s">
        <v>43</v>
      </c>
      <c r="Z3154" s="199"/>
      <c r="AA3154" s="218"/>
      <c r="AB3154" s="223">
        <v>0</v>
      </c>
      <c r="AC3154" s="224" t="s">
        <v>48</v>
      </c>
      <c r="AD3154" s="225">
        <f>ROUND(AV3154*(AW3154/60),0)</f>
        <v>234</v>
      </c>
      <c r="AE3154" s="226">
        <f>CEILING(AD3154+AD3154*'[1]Nastavení cen'!$J$17,1)</f>
        <v>342</v>
      </c>
      <c r="AF3154" s="226">
        <f>(AB3154*AE3154)</f>
        <v>0</v>
      </c>
      <c r="AG3154" s="495"/>
      <c r="AH3154" s="496"/>
      <c r="AI3154" s="496"/>
      <c r="AJ3154" s="228">
        <f t="shared" si="1240"/>
        <v>342</v>
      </c>
      <c r="AK3154" s="218"/>
      <c r="AL3154" s="229">
        <f t="shared" si="1241"/>
        <v>0</v>
      </c>
      <c r="AM3154" s="204"/>
      <c r="AN3154" s="230" t="s">
        <v>41</v>
      </c>
      <c r="AO3154" s="231" t="s">
        <v>41</v>
      </c>
      <c r="AP3154" s="245" t="s">
        <v>41</v>
      </c>
      <c r="AQ3154" s="233" t="s">
        <v>41</v>
      </c>
      <c r="AR3154" s="234" t="s">
        <v>41</v>
      </c>
      <c r="AS3154" s="235"/>
      <c r="AT3154" s="236"/>
      <c r="AU3154" s="237"/>
      <c r="AV3154" s="238">
        <v>36</v>
      </c>
      <c r="AW3154" s="239">
        <f>'[1]Nastavení cen'!$H$17</f>
        <v>390</v>
      </c>
      <c r="AX3154" s="240"/>
    </row>
    <row r="3155" spans="1:50" ht="17.25" hidden="1" customHeight="1" x14ac:dyDescent="0.3">
      <c r="A3155" s="213"/>
      <c r="B3155" s="214"/>
      <c r="C3155" s="215"/>
      <c r="D3155" s="186"/>
      <c r="E3155" s="184"/>
      <c r="F3155" s="185"/>
      <c r="G3155" s="186"/>
      <c r="H3155" s="186"/>
      <c r="I3155" s="187"/>
      <c r="J3155" s="188"/>
      <c r="K3155" s="216"/>
      <c r="L3155" s="186"/>
      <c r="M3155" s="186"/>
      <c r="N3155" s="187"/>
      <c r="O3155" s="191"/>
      <c r="P3155" s="541" t="s">
        <v>3213</v>
      </c>
      <c r="Q3155" s="218"/>
      <c r="R3155" s="219">
        <f t="shared" si="1247"/>
        <v>0</v>
      </c>
      <c r="S3155" s="219">
        <f t="shared" si="1248"/>
        <v>7</v>
      </c>
      <c r="T3155" s="195"/>
      <c r="U3155" s="196">
        <v>5</v>
      </c>
      <c r="V3155" s="89">
        <f t="shared" si="1200"/>
        <v>0</v>
      </c>
      <c r="W3155" s="220" t="s">
        <v>3303</v>
      </c>
      <c r="X3155" s="221" t="s">
        <v>71</v>
      </c>
      <c r="Y3155" s="222" t="s">
        <v>3315</v>
      </c>
      <c r="Z3155" s="199"/>
      <c r="AA3155" s="218"/>
      <c r="AB3155" s="223">
        <v>0</v>
      </c>
      <c r="AC3155" s="224" t="s">
        <v>48</v>
      </c>
      <c r="AD3155" s="225"/>
      <c r="AE3155" s="226"/>
      <c r="AF3155" s="226"/>
      <c r="AG3155" s="227">
        <f>CEILING(AX3155+(AX3155*'[1]Nastavení cen'!$G$17),1)</f>
        <v>600</v>
      </c>
      <c r="AH3155" s="227">
        <f>CEILING(AG3155*'[1]Nastavení cen'!$K$17,1)+AG3155</f>
        <v>780</v>
      </c>
      <c r="AI3155" s="227">
        <f t="shared" ref="AI3155:AI3156" si="1268">(AB3155*AH3155)</f>
        <v>0</v>
      </c>
      <c r="AJ3155" s="228">
        <f t="shared" si="1240"/>
        <v>780</v>
      </c>
      <c r="AK3155" s="218"/>
      <c r="AL3155" s="229">
        <f t="shared" si="1241"/>
        <v>0</v>
      </c>
      <c r="AM3155" s="204"/>
      <c r="AN3155" s="230">
        <v>12</v>
      </c>
      <c r="AO3155" s="231">
        <f t="shared" ref="AO3155:AO3156" si="1269">AB3155*AN3155</f>
        <v>0</v>
      </c>
      <c r="AP3155" s="232">
        <v>0.05</v>
      </c>
      <c r="AQ3155" s="233" t="s">
        <v>41</v>
      </c>
      <c r="AR3155" s="234">
        <f t="shared" ref="AR3155:AR3156" si="1270">AO3155*AP3155</f>
        <v>0</v>
      </c>
      <c r="AS3155" s="235"/>
      <c r="AT3155" s="236"/>
      <c r="AU3155" s="237"/>
      <c r="AV3155" s="238"/>
      <c r="AW3155" s="239"/>
      <c r="AX3155" s="240">
        <v>600</v>
      </c>
    </row>
    <row r="3156" spans="1:50" ht="17.25" hidden="1" customHeight="1" x14ac:dyDescent="0.3">
      <c r="A3156" s="213"/>
      <c r="B3156" s="214"/>
      <c r="C3156" s="215"/>
      <c r="D3156" s="186"/>
      <c r="E3156" s="184"/>
      <c r="F3156" s="185"/>
      <c r="G3156" s="186"/>
      <c r="H3156" s="186"/>
      <c r="I3156" s="187"/>
      <c r="J3156" s="188"/>
      <c r="K3156" s="216"/>
      <c r="L3156" s="186"/>
      <c r="M3156" s="186"/>
      <c r="N3156" s="187"/>
      <c r="O3156" s="191"/>
      <c r="P3156" s="541" t="s">
        <v>3213</v>
      </c>
      <c r="Q3156" s="218"/>
      <c r="R3156" s="219">
        <f t="shared" si="1247"/>
        <v>0</v>
      </c>
      <c r="S3156" s="219">
        <f t="shared" si="1248"/>
        <v>7</v>
      </c>
      <c r="T3156" s="195"/>
      <c r="U3156" s="196">
        <v>5</v>
      </c>
      <c r="V3156" s="89">
        <f t="shared" si="1200"/>
        <v>0</v>
      </c>
      <c r="W3156" s="220" t="s">
        <v>3303</v>
      </c>
      <c r="X3156" s="221" t="s">
        <v>71</v>
      </c>
      <c r="Y3156" s="222" t="s">
        <v>3316</v>
      </c>
      <c r="Z3156" s="199"/>
      <c r="AA3156" s="218"/>
      <c r="AB3156" s="223">
        <v>0</v>
      </c>
      <c r="AC3156" s="224" t="s">
        <v>48</v>
      </c>
      <c r="AD3156" s="225"/>
      <c r="AE3156" s="226"/>
      <c r="AF3156" s="226"/>
      <c r="AG3156" s="227">
        <f>CEILING(AX3156+(AX3156*'[1]Nastavení cen'!$G$17),1)</f>
        <v>1200</v>
      </c>
      <c r="AH3156" s="227">
        <f>CEILING(AG3156*'[1]Nastavení cen'!$K$17,1)+AG3156</f>
        <v>1560</v>
      </c>
      <c r="AI3156" s="227">
        <f t="shared" si="1268"/>
        <v>0</v>
      </c>
      <c r="AJ3156" s="228">
        <f t="shared" si="1240"/>
        <v>1560</v>
      </c>
      <c r="AK3156" s="218"/>
      <c r="AL3156" s="229">
        <f t="shared" si="1241"/>
        <v>0</v>
      </c>
      <c r="AM3156" s="204"/>
      <c r="AN3156" s="230">
        <v>12</v>
      </c>
      <c r="AO3156" s="231">
        <f t="shared" si="1269"/>
        <v>0</v>
      </c>
      <c r="AP3156" s="232">
        <v>0.05</v>
      </c>
      <c r="AQ3156" s="233" t="s">
        <v>41</v>
      </c>
      <c r="AR3156" s="234">
        <f t="shared" si="1270"/>
        <v>0</v>
      </c>
      <c r="AS3156" s="235"/>
      <c r="AT3156" s="236"/>
      <c r="AU3156" s="237"/>
      <c r="AV3156" s="238"/>
      <c r="AW3156" s="239"/>
      <c r="AX3156" s="240">
        <v>1200</v>
      </c>
    </row>
    <row r="3157" spans="1:50" ht="17.25" hidden="1" customHeight="1" x14ac:dyDescent="0.3">
      <c r="A3157" s="213"/>
      <c r="B3157" s="214"/>
      <c r="C3157" s="215"/>
      <c r="D3157" s="186"/>
      <c r="E3157" s="184"/>
      <c r="F3157" s="185"/>
      <c r="G3157" s="186"/>
      <c r="H3157" s="186"/>
      <c r="I3157" s="187"/>
      <c r="J3157" s="188"/>
      <c r="K3157" s="216"/>
      <c r="L3157" s="186"/>
      <c r="M3157" s="186"/>
      <c r="N3157" s="187"/>
      <c r="O3157" s="191"/>
      <c r="P3157" s="541" t="s">
        <v>3213</v>
      </c>
      <c r="Q3157" s="218"/>
      <c r="R3157" s="219">
        <f t="shared" si="1247"/>
        <v>0</v>
      </c>
      <c r="S3157" s="219">
        <f t="shared" si="1248"/>
        <v>7</v>
      </c>
      <c r="T3157" s="195"/>
      <c r="U3157" s="196">
        <v>4</v>
      </c>
      <c r="V3157" s="89">
        <f t="shared" si="1200"/>
        <v>0</v>
      </c>
      <c r="W3157" s="220" t="s">
        <v>3317</v>
      </c>
      <c r="X3157" s="221" t="s">
        <v>3318</v>
      </c>
      <c r="Y3157" s="222" t="s">
        <v>43</v>
      </c>
      <c r="Z3157" s="199"/>
      <c r="AA3157" s="218"/>
      <c r="AB3157" s="223">
        <v>0</v>
      </c>
      <c r="AC3157" s="224" t="s">
        <v>48</v>
      </c>
      <c r="AD3157" s="225">
        <f t="shared" ref="AD3157:AD3160" si="1271">ROUND(AV3157*(AW3157/60),0)</f>
        <v>91</v>
      </c>
      <c r="AE3157" s="226">
        <f>CEILING(AD3157+AD3157*'[1]Nastavení cen'!$J$17,1)</f>
        <v>133</v>
      </c>
      <c r="AF3157" s="226">
        <f t="shared" ref="AF3157:AF3160" si="1272">(AB3157*AE3157)</f>
        <v>0</v>
      </c>
      <c r="AG3157" s="227"/>
      <c r="AH3157" s="227"/>
      <c r="AI3157" s="227"/>
      <c r="AJ3157" s="228">
        <f t="shared" si="1240"/>
        <v>133</v>
      </c>
      <c r="AK3157" s="218"/>
      <c r="AL3157" s="229">
        <f t="shared" si="1241"/>
        <v>0</v>
      </c>
      <c r="AM3157" s="204"/>
      <c r="AN3157" s="230" t="s">
        <v>41</v>
      </c>
      <c r="AO3157" s="231" t="s">
        <v>41</v>
      </c>
      <c r="AP3157" s="245" t="s">
        <v>41</v>
      </c>
      <c r="AQ3157" s="233" t="s">
        <v>41</v>
      </c>
      <c r="AR3157" s="234" t="s">
        <v>41</v>
      </c>
      <c r="AS3157" s="235"/>
      <c r="AT3157" s="236"/>
      <c r="AU3157" s="237"/>
      <c r="AV3157" s="238">
        <v>14</v>
      </c>
      <c r="AW3157" s="239">
        <f>'[1]Nastavení cen'!$H$17</f>
        <v>390</v>
      </c>
      <c r="AX3157" s="240"/>
    </row>
    <row r="3158" spans="1:50" ht="17.25" hidden="1" customHeight="1" x14ac:dyDescent="0.3">
      <c r="A3158" s="213"/>
      <c r="B3158" s="214"/>
      <c r="C3158" s="215"/>
      <c r="D3158" s="186"/>
      <c r="E3158" s="184"/>
      <c r="F3158" s="185"/>
      <c r="G3158" s="186"/>
      <c r="H3158" s="186"/>
      <c r="I3158" s="187"/>
      <c r="J3158" s="188"/>
      <c r="K3158" s="216"/>
      <c r="L3158" s="186"/>
      <c r="M3158" s="186"/>
      <c r="N3158" s="187"/>
      <c r="O3158" s="191"/>
      <c r="P3158" s="541" t="s">
        <v>3213</v>
      </c>
      <c r="Q3158" s="218"/>
      <c r="R3158" s="219">
        <f t="shared" si="1247"/>
        <v>0</v>
      </c>
      <c r="S3158" s="219">
        <f t="shared" si="1248"/>
        <v>7</v>
      </c>
      <c r="T3158" s="195"/>
      <c r="U3158" s="196">
        <v>2</v>
      </c>
      <c r="V3158" s="89">
        <f t="shared" si="1200"/>
        <v>0</v>
      </c>
      <c r="W3158" s="220" t="s">
        <v>3317</v>
      </c>
      <c r="X3158" s="221" t="s">
        <v>3319</v>
      </c>
      <c r="Y3158" s="222" t="s">
        <v>3320</v>
      </c>
      <c r="Z3158" s="199"/>
      <c r="AA3158" s="218"/>
      <c r="AB3158" s="223">
        <v>0</v>
      </c>
      <c r="AC3158" s="224" t="s">
        <v>48</v>
      </c>
      <c r="AD3158" s="225">
        <f t="shared" si="1271"/>
        <v>104</v>
      </c>
      <c r="AE3158" s="226">
        <f>CEILING(AD3158+AD3158*'[1]Nastavení cen'!$J$17,1)</f>
        <v>152</v>
      </c>
      <c r="AF3158" s="226">
        <f t="shared" si="1272"/>
        <v>0</v>
      </c>
      <c r="AG3158" s="241">
        <f>CEILING(AX3158+(AX3158*'[1]Nastavení cen'!$G$17),1)</f>
        <v>5</v>
      </c>
      <c r="AH3158" s="242">
        <f>CEILING(AG3158*'[1]Nastavení cen'!$K$17,1)+AG3158</f>
        <v>7</v>
      </c>
      <c r="AI3158" s="242">
        <f t="shared" ref="AI3158:AI3169" si="1273">(AB3158*AH3158)</f>
        <v>0</v>
      </c>
      <c r="AJ3158" s="228">
        <f t="shared" si="1240"/>
        <v>159</v>
      </c>
      <c r="AK3158" s="218"/>
      <c r="AL3158" s="229">
        <f t="shared" si="1241"/>
        <v>0</v>
      </c>
      <c r="AM3158" s="204"/>
      <c r="AN3158" s="230">
        <v>0.02</v>
      </c>
      <c r="AO3158" s="231">
        <f t="shared" ref="AO3158:AO3169" si="1274">AB3158*AN3158</f>
        <v>0</v>
      </c>
      <c r="AP3158" s="232">
        <v>0.05</v>
      </c>
      <c r="AQ3158" s="233" t="s">
        <v>41</v>
      </c>
      <c r="AR3158" s="234">
        <f t="shared" ref="AR3158:AR3169" si="1275">AO3158*AP3158</f>
        <v>0</v>
      </c>
      <c r="AS3158" s="235"/>
      <c r="AT3158" s="236"/>
      <c r="AU3158" s="237"/>
      <c r="AV3158" s="238">
        <v>16</v>
      </c>
      <c r="AW3158" s="239">
        <f>'[1]Nastavení cen'!$H$17</f>
        <v>390</v>
      </c>
      <c r="AX3158" s="240">
        <v>5</v>
      </c>
    </row>
    <row r="3159" spans="1:50" ht="17.25" hidden="1" customHeight="1" x14ac:dyDescent="0.3">
      <c r="A3159" s="213"/>
      <c r="B3159" s="214"/>
      <c r="C3159" s="215"/>
      <c r="D3159" s="186"/>
      <c r="E3159" s="184"/>
      <c r="F3159" s="185"/>
      <c r="G3159" s="186"/>
      <c r="H3159" s="186"/>
      <c r="I3159" s="187"/>
      <c r="J3159" s="188"/>
      <c r="K3159" s="216"/>
      <c r="L3159" s="186"/>
      <c r="M3159" s="186"/>
      <c r="N3159" s="187"/>
      <c r="O3159" s="191"/>
      <c r="P3159" s="541" t="s">
        <v>3213</v>
      </c>
      <c r="Q3159" s="218"/>
      <c r="R3159" s="219">
        <f t="shared" si="1247"/>
        <v>0</v>
      </c>
      <c r="S3159" s="219">
        <f t="shared" si="1248"/>
        <v>7</v>
      </c>
      <c r="T3159" s="195"/>
      <c r="U3159" s="196">
        <v>2</v>
      </c>
      <c r="V3159" s="89">
        <f t="shared" si="1200"/>
        <v>0</v>
      </c>
      <c r="W3159" s="220" t="s">
        <v>3317</v>
      </c>
      <c r="X3159" s="221" t="s">
        <v>3321</v>
      </c>
      <c r="Y3159" s="222" t="s">
        <v>516</v>
      </c>
      <c r="Z3159" s="199"/>
      <c r="AA3159" s="218"/>
      <c r="AB3159" s="223">
        <v>0</v>
      </c>
      <c r="AC3159" s="224" t="s">
        <v>48</v>
      </c>
      <c r="AD3159" s="225">
        <f t="shared" si="1271"/>
        <v>130</v>
      </c>
      <c r="AE3159" s="226">
        <f>CEILING(AD3159+AD3159*'[1]Nastavení cen'!$J$17,1)</f>
        <v>190</v>
      </c>
      <c r="AF3159" s="226">
        <f t="shared" si="1272"/>
        <v>0</v>
      </c>
      <c r="AG3159" s="241">
        <f>CEILING(AX3159+(AX3159*'[1]Nastavení cen'!$G$17),1)</f>
        <v>99</v>
      </c>
      <c r="AH3159" s="242">
        <f>CEILING(AG3159*'[1]Nastavení cen'!$K$17,1)+AG3159</f>
        <v>129</v>
      </c>
      <c r="AI3159" s="242">
        <f t="shared" si="1273"/>
        <v>0</v>
      </c>
      <c r="AJ3159" s="228">
        <f t="shared" si="1240"/>
        <v>319</v>
      </c>
      <c r="AK3159" s="218"/>
      <c r="AL3159" s="229">
        <f t="shared" si="1241"/>
        <v>0</v>
      </c>
      <c r="AM3159" s="204"/>
      <c r="AN3159" s="230">
        <v>0.5</v>
      </c>
      <c r="AO3159" s="231">
        <f t="shared" si="1274"/>
        <v>0</v>
      </c>
      <c r="AP3159" s="232">
        <v>0.05</v>
      </c>
      <c r="AQ3159" s="233" t="s">
        <v>41</v>
      </c>
      <c r="AR3159" s="234">
        <f t="shared" si="1275"/>
        <v>0</v>
      </c>
      <c r="AS3159" s="235"/>
      <c r="AT3159" s="236"/>
      <c r="AU3159" s="237"/>
      <c r="AV3159" s="238">
        <v>20</v>
      </c>
      <c r="AW3159" s="239">
        <f>'[1]Nastavení cen'!$H$17</f>
        <v>390</v>
      </c>
      <c r="AX3159" s="240">
        <v>99</v>
      </c>
    </row>
    <row r="3160" spans="1:50" ht="17.25" hidden="1" customHeight="1" x14ac:dyDescent="0.3">
      <c r="A3160" s="213"/>
      <c r="B3160" s="214"/>
      <c r="C3160" s="215"/>
      <c r="D3160" s="186"/>
      <c r="E3160" s="184"/>
      <c r="F3160" s="185"/>
      <c r="G3160" s="186"/>
      <c r="H3160" s="186"/>
      <c r="I3160" s="187"/>
      <c r="J3160" s="188"/>
      <c r="K3160" s="216"/>
      <c r="L3160" s="186"/>
      <c r="M3160" s="186"/>
      <c r="N3160" s="187"/>
      <c r="O3160" s="191"/>
      <c r="P3160" s="541" t="s">
        <v>3213</v>
      </c>
      <c r="Q3160" s="218"/>
      <c r="R3160" s="219">
        <f t="shared" si="1247"/>
        <v>0</v>
      </c>
      <c r="S3160" s="219">
        <f t="shared" si="1248"/>
        <v>7</v>
      </c>
      <c r="T3160" s="195"/>
      <c r="U3160" s="196">
        <v>2</v>
      </c>
      <c r="V3160" s="89">
        <f t="shared" si="1200"/>
        <v>0</v>
      </c>
      <c r="W3160" s="220" t="s">
        <v>3317</v>
      </c>
      <c r="X3160" s="221" t="s">
        <v>3322</v>
      </c>
      <c r="Y3160" s="222" t="s">
        <v>3323</v>
      </c>
      <c r="Z3160" s="199"/>
      <c r="AA3160" s="218"/>
      <c r="AB3160" s="223">
        <v>0</v>
      </c>
      <c r="AC3160" s="224" t="s">
        <v>48</v>
      </c>
      <c r="AD3160" s="225">
        <f t="shared" si="1271"/>
        <v>98</v>
      </c>
      <c r="AE3160" s="226">
        <f>CEILING(AD3160+AD3160*'[1]Nastavení cen'!$J$17,1)</f>
        <v>144</v>
      </c>
      <c r="AF3160" s="226">
        <f t="shared" si="1272"/>
        <v>0</v>
      </c>
      <c r="AG3160" s="241">
        <f>CEILING(AX3160+(AX3160*'[1]Nastavení cen'!$G$17),1)</f>
        <v>32</v>
      </c>
      <c r="AH3160" s="242">
        <f>CEILING(AG3160*'[1]Nastavení cen'!$K$17,1)+AG3160</f>
        <v>42</v>
      </c>
      <c r="AI3160" s="242">
        <f t="shared" si="1273"/>
        <v>0</v>
      </c>
      <c r="AJ3160" s="228">
        <f t="shared" si="1240"/>
        <v>186</v>
      </c>
      <c r="AK3160" s="218"/>
      <c r="AL3160" s="229">
        <f t="shared" si="1241"/>
        <v>0</v>
      </c>
      <c r="AM3160" s="204"/>
      <c r="AN3160" s="230">
        <v>0.5</v>
      </c>
      <c r="AO3160" s="231">
        <f t="shared" si="1274"/>
        <v>0</v>
      </c>
      <c r="AP3160" s="232">
        <v>0.05</v>
      </c>
      <c r="AQ3160" s="233" t="s">
        <v>41</v>
      </c>
      <c r="AR3160" s="234">
        <f t="shared" si="1275"/>
        <v>0</v>
      </c>
      <c r="AS3160" s="235"/>
      <c r="AT3160" s="236"/>
      <c r="AU3160" s="237"/>
      <c r="AV3160" s="238" t="s">
        <v>154</v>
      </c>
      <c r="AW3160" s="239">
        <f>'[1]Nastavení cen'!$H$17</f>
        <v>390</v>
      </c>
      <c r="AX3160" s="240">
        <v>32</v>
      </c>
    </row>
    <row r="3161" spans="1:50" ht="17.25" hidden="1" customHeight="1" x14ac:dyDescent="0.3">
      <c r="A3161" s="213"/>
      <c r="B3161" s="214"/>
      <c r="C3161" s="215"/>
      <c r="D3161" s="186"/>
      <c r="E3161" s="184"/>
      <c r="F3161" s="185"/>
      <c r="G3161" s="186"/>
      <c r="H3161" s="186"/>
      <c r="I3161" s="187"/>
      <c r="J3161" s="188"/>
      <c r="K3161" s="216"/>
      <c r="L3161" s="186"/>
      <c r="M3161" s="186"/>
      <c r="N3161" s="187"/>
      <c r="O3161" s="191"/>
      <c r="P3161" s="541" t="s">
        <v>3213</v>
      </c>
      <c r="Q3161" s="218"/>
      <c r="R3161" s="219">
        <f t="shared" si="1247"/>
        <v>0</v>
      </c>
      <c r="S3161" s="219">
        <f t="shared" si="1248"/>
        <v>7</v>
      </c>
      <c r="T3161" s="195"/>
      <c r="U3161" s="196">
        <v>5</v>
      </c>
      <c r="V3161" s="89">
        <f t="shared" si="1200"/>
        <v>0</v>
      </c>
      <c r="W3161" s="220" t="s">
        <v>3317</v>
      </c>
      <c r="X3161" s="221" t="s">
        <v>71</v>
      </c>
      <c r="Y3161" s="222" t="s">
        <v>3324</v>
      </c>
      <c r="Z3161" s="199"/>
      <c r="AA3161" s="218"/>
      <c r="AB3161" s="223">
        <v>0</v>
      </c>
      <c r="AC3161" s="224" t="s">
        <v>48</v>
      </c>
      <c r="AD3161" s="225"/>
      <c r="AE3161" s="226"/>
      <c r="AF3161" s="226"/>
      <c r="AG3161" s="227">
        <f>CEILING(AX3161+(AX3161*'[1]Nastavení cen'!$G$17),1)</f>
        <v>500</v>
      </c>
      <c r="AH3161" s="227">
        <f>CEILING(AG3161*'[1]Nastavení cen'!$K$17,1)+AG3161</f>
        <v>650</v>
      </c>
      <c r="AI3161" s="227">
        <f t="shared" si="1273"/>
        <v>0</v>
      </c>
      <c r="AJ3161" s="228">
        <f t="shared" si="1240"/>
        <v>650</v>
      </c>
      <c r="AK3161" s="218"/>
      <c r="AL3161" s="229">
        <f t="shared" si="1241"/>
        <v>0</v>
      </c>
      <c r="AM3161" s="204"/>
      <c r="AN3161" s="230">
        <v>3</v>
      </c>
      <c r="AO3161" s="231">
        <f t="shared" si="1274"/>
        <v>0</v>
      </c>
      <c r="AP3161" s="232">
        <v>0.05</v>
      </c>
      <c r="AQ3161" s="233" t="s">
        <v>41</v>
      </c>
      <c r="AR3161" s="234">
        <f t="shared" si="1275"/>
        <v>0</v>
      </c>
      <c r="AS3161" s="235"/>
      <c r="AT3161" s="236"/>
      <c r="AU3161" s="237"/>
      <c r="AV3161" s="238"/>
      <c r="AW3161" s="239"/>
      <c r="AX3161" s="240">
        <v>500</v>
      </c>
    </row>
    <row r="3162" spans="1:50" ht="17.25" hidden="1" customHeight="1" x14ac:dyDescent="0.3">
      <c r="A3162" s="213"/>
      <c r="B3162" s="214"/>
      <c r="C3162" s="215"/>
      <c r="D3162" s="186"/>
      <c r="E3162" s="184"/>
      <c r="F3162" s="185"/>
      <c r="G3162" s="186"/>
      <c r="H3162" s="186"/>
      <c r="I3162" s="187"/>
      <c r="J3162" s="188"/>
      <c r="K3162" s="216"/>
      <c r="L3162" s="186"/>
      <c r="M3162" s="186"/>
      <c r="N3162" s="187"/>
      <c r="O3162" s="191"/>
      <c r="P3162" s="541" t="s">
        <v>3213</v>
      </c>
      <c r="Q3162" s="218"/>
      <c r="R3162" s="219">
        <f t="shared" si="1247"/>
        <v>0</v>
      </c>
      <c r="S3162" s="219">
        <f t="shared" si="1248"/>
        <v>7</v>
      </c>
      <c r="T3162" s="195"/>
      <c r="U3162" s="196">
        <v>5</v>
      </c>
      <c r="V3162" s="89">
        <f t="shared" si="1200"/>
        <v>0</v>
      </c>
      <c r="W3162" s="220" t="s">
        <v>3317</v>
      </c>
      <c r="X3162" s="221" t="s">
        <v>71</v>
      </c>
      <c r="Y3162" s="222" t="s">
        <v>3325</v>
      </c>
      <c r="Z3162" s="199"/>
      <c r="AA3162" s="218"/>
      <c r="AB3162" s="223">
        <v>0</v>
      </c>
      <c r="AC3162" s="224" t="s">
        <v>48</v>
      </c>
      <c r="AD3162" s="225"/>
      <c r="AE3162" s="226"/>
      <c r="AF3162" s="226"/>
      <c r="AG3162" s="227">
        <f>CEILING(AX3162+(AX3162*'[1]Nastavení cen'!$G$17),1)</f>
        <v>1000</v>
      </c>
      <c r="AH3162" s="227">
        <f>CEILING(AG3162*'[1]Nastavení cen'!$K$17,1)+AG3162</f>
        <v>1300</v>
      </c>
      <c r="AI3162" s="227">
        <f t="shared" si="1273"/>
        <v>0</v>
      </c>
      <c r="AJ3162" s="228">
        <f t="shared" si="1240"/>
        <v>1300</v>
      </c>
      <c r="AK3162" s="218"/>
      <c r="AL3162" s="229">
        <f t="shared" si="1241"/>
        <v>0</v>
      </c>
      <c r="AM3162" s="204"/>
      <c r="AN3162" s="230">
        <v>3</v>
      </c>
      <c r="AO3162" s="231">
        <f t="shared" si="1274"/>
        <v>0</v>
      </c>
      <c r="AP3162" s="232">
        <v>0.05</v>
      </c>
      <c r="AQ3162" s="233" t="s">
        <v>41</v>
      </c>
      <c r="AR3162" s="234">
        <f t="shared" si="1275"/>
        <v>0</v>
      </c>
      <c r="AS3162" s="235"/>
      <c r="AT3162" s="236"/>
      <c r="AU3162" s="237"/>
      <c r="AV3162" s="238"/>
      <c r="AW3162" s="239"/>
      <c r="AX3162" s="240">
        <v>1000</v>
      </c>
    </row>
    <row r="3163" spans="1:50" ht="17.25" hidden="1" customHeight="1" x14ac:dyDescent="0.3">
      <c r="A3163" s="213"/>
      <c r="B3163" s="214"/>
      <c r="C3163" s="215"/>
      <c r="D3163" s="186"/>
      <c r="E3163" s="184"/>
      <c r="F3163" s="185"/>
      <c r="G3163" s="186"/>
      <c r="H3163" s="186"/>
      <c r="I3163" s="187"/>
      <c r="J3163" s="188"/>
      <c r="K3163" s="216"/>
      <c r="L3163" s="186"/>
      <c r="M3163" s="186"/>
      <c r="N3163" s="187"/>
      <c r="O3163" s="191"/>
      <c r="P3163" s="541" t="s">
        <v>3213</v>
      </c>
      <c r="Q3163" s="218"/>
      <c r="R3163" s="219">
        <f t="shared" si="1247"/>
        <v>0</v>
      </c>
      <c r="S3163" s="219">
        <f t="shared" si="1248"/>
        <v>7</v>
      </c>
      <c r="T3163" s="195"/>
      <c r="U3163" s="196">
        <v>2</v>
      </c>
      <c r="V3163" s="89">
        <f t="shared" si="1200"/>
        <v>0</v>
      </c>
      <c r="W3163" s="220" t="s">
        <v>3326</v>
      </c>
      <c r="X3163" s="221" t="s">
        <v>3327</v>
      </c>
      <c r="Y3163" s="222" t="s">
        <v>516</v>
      </c>
      <c r="Z3163" s="199"/>
      <c r="AA3163" s="218"/>
      <c r="AB3163" s="223">
        <v>0</v>
      </c>
      <c r="AC3163" s="224" t="s">
        <v>48</v>
      </c>
      <c r="AD3163" s="225">
        <f>ROUND(AV3163*(AW3163/60),0)</f>
        <v>195</v>
      </c>
      <c r="AE3163" s="226">
        <f>CEILING(AD3163+AD3163*'[1]Nastavení cen'!$J$17,1)</f>
        <v>285</v>
      </c>
      <c r="AF3163" s="226">
        <f>(AB3163*AE3163)</f>
        <v>0</v>
      </c>
      <c r="AG3163" s="241">
        <f>CEILING(AX3163+(AX3163*'[1]Nastavení cen'!$G$17),1)</f>
        <v>99</v>
      </c>
      <c r="AH3163" s="242">
        <f>CEILING(AG3163*'[1]Nastavení cen'!$K$17,1)+AG3163</f>
        <v>129</v>
      </c>
      <c r="AI3163" s="242">
        <f t="shared" si="1273"/>
        <v>0</v>
      </c>
      <c r="AJ3163" s="228">
        <f t="shared" si="1240"/>
        <v>414</v>
      </c>
      <c r="AK3163" s="218"/>
      <c r="AL3163" s="229">
        <f t="shared" si="1241"/>
        <v>0</v>
      </c>
      <c r="AM3163" s="204"/>
      <c r="AN3163" s="230">
        <v>0.5</v>
      </c>
      <c r="AO3163" s="231">
        <f t="shared" si="1274"/>
        <v>0</v>
      </c>
      <c r="AP3163" s="232">
        <v>0.05</v>
      </c>
      <c r="AQ3163" s="233" t="s">
        <v>41</v>
      </c>
      <c r="AR3163" s="234">
        <f t="shared" si="1275"/>
        <v>0</v>
      </c>
      <c r="AS3163" s="235"/>
      <c r="AT3163" s="236"/>
      <c r="AU3163" s="237"/>
      <c r="AV3163" s="238">
        <v>30</v>
      </c>
      <c r="AW3163" s="239">
        <f>'[1]Nastavení cen'!$H$17</f>
        <v>390</v>
      </c>
      <c r="AX3163" s="240">
        <v>99</v>
      </c>
    </row>
    <row r="3164" spans="1:50" ht="17.25" hidden="1" customHeight="1" x14ac:dyDescent="0.3">
      <c r="A3164" s="213"/>
      <c r="B3164" s="214"/>
      <c r="C3164" s="215"/>
      <c r="D3164" s="186"/>
      <c r="E3164" s="184"/>
      <c r="F3164" s="185"/>
      <c r="G3164" s="186"/>
      <c r="H3164" s="186"/>
      <c r="I3164" s="187"/>
      <c r="J3164" s="188"/>
      <c r="K3164" s="216"/>
      <c r="L3164" s="186"/>
      <c r="M3164" s="186"/>
      <c r="N3164" s="187"/>
      <c r="O3164" s="191"/>
      <c r="P3164" s="541" t="s">
        <v>3213</v>
      </c>
      <c r="Q3164" s="218"/>
      <c r="R3164" s="219">
        <f t="shared" si="1247"/>
        <v>0</v>
      </c>
      <c r="S3164" s="219">
        <f t="shared" si="1248"/>
        <v>7</v>
      </c>
      <c r="T3164" s="195"/>
      <c r="U3164" s="196">
        <v>5</v>
      </c>
      <c r="V3164" s="89">
        <f t="shared" si="1200"/>
        <v>0</v>
      </c>
      <c r="W3164" s="220" t="s">
        <v>3326</v>
      </c>
      <c r="X3164" s="221" t="s">
        <v>71</v>
      </c>
      <c r="Y3164" s="222" t="s">
        <v>3328</v>
      </c>
      <c r="Z3164" s="199"/>
      <c r="AA3164" s="218"/>
      <c r="AB3164" s="223">
        <v>0</v>
      </c>
      <c r="AC3164" s="224" t="s">
        <v>48</v>
      </c>
      <c r="AD3164" s="225"/>
      <c r="AE3164" s="226"/>
      <c r="AF3164" s="226"/>
      <c r="AG3164" s="227">
        <f>CEILING(AX3164+(AX3164*'[1]Nastavení cen'!$G$17),1)</f>
        <v>1200</v>
      </c>
      <c r="AH3164" s="227">
        <f>CEILING(AG3164*'[1]Nastavení cen'!$K$17,1)+AG3164</f>
        <v>1560</v>
      </c>
      <c r="AI3164" s="227">
        <f t="shared" si="1273"/>
        <v>0</v>
      </c>
      <c r="AJ3164" s="228">
        <f t="shared" si="1240"/>
        <v>1560</v>
      </c>
      <c r="AK3164" s="218"/>
      <c r="AL3164" s="229">
        <f t="shared" si="1241"/>
        <v>0</v>
      </c>
      <c r="AM3164" s="204"/>
      <c r="AN3164" s="230">
        <v>3</v>
      </c>
      <c r="AO3164" s="231">
        <f t="shared" si="1274"/>
        <v>0</v>
      </c>
      <c r="AP3164" s="232">
        <v>0.05</v>
      </c>
      <c r="AQ3164" s="233" t="s">
        <v>41</v>
      </c>
      <c r="AR3164" s="234">
        <f t="shared" si="1275"/>
        <v>0</v>
      </c>
      <c r="AS3164" s="235"/>
      <c r="AT3164" s="236"/>
      <c r="AU3164" s="237"/>
      <c r="AV3164" s="238"/>
      <c r="AW3164" s="239"/>
      <c r="AX3164" s="240">
        <v>1200</v>
      </c>
    </row>
    <row r="3165" spans="1:50" ht="17.25" hidden="1" customHeight="1" x14ac:dyDescent="0.3">
      <c r="A3165" s="213"/>
      <c r="B3165" s="214"/>
      <c r="C3165" s="215"/>
      <c r="D3165" s="186"/>
      <c r="E3165" s="184"/>
      <c r="F3165" s="185"/>
      <c r="G3165" s="186"/>
      <c r="H3165" s="186"/>
      <c r="I3165" s="187"/>
      <c r="J3165" s="188"/>
      <c r="K3165" s="216"/>
      <c r="L3165" s="186"/>
      <c r="M3165" s="186"/>
      <c r="N3165" s="187"/>
      <c r="O3165" s="191"/>
      <c r="P3165" s="541" t="s">
        <v>3213</v>
      </c>
      <c r="Q3165" s="218"/>
      <c r="R3165" s="219">
        <f t="shared" si="1247"/>
        <v>0</v>
      </c>
      <c r="S3165" s="219">
        <f t="shared" si="1248"/>
        <v>7</v>
      </c>
      <c r="T3165" s="195"/>
      <c r="U3165" s="196">
        <v>5</v>
      </c>
      <c r="V3165" s="89">
        <f t="shared" si="1200"/>
        <v>0</v>
      </c>
      <c r="W3165" s="220" t="s">
        <v>3326</v>
      </c>
      <c r="X3165" s="221" t="s">
        <v>71</v>
      </c>
      <c r="Y3165" s="222" t="s">
        <v>3329</v>
      </c>
      <c r="Z3165" s="199"/>
      <c r="AA3165" s="218"/>
      <c r="AB3165" s="223">
        <v>0</v>
      </c>
      <c r="AC3165" s="224" t="s">
        <v>48</v>
      </c>
      <c r="AD3165" s="225"/>
      <c r="AE3165" s="226"/>
      <c r="AF3165" s="226"/>
      <c r="AG3165" s="227">
        <f>CEILING(AX3165+(AX3165*'[1]Nastavení cen'!$G$17),1)</f>
        <v>2400</v>
      </c>
      <c r="AH3165" s="227">
        <f>CEILING(AG3165*'[1]Nastavení cen'!$K$17,1)+AG3165</f>
        <v>3120</v>
      </c>
      <c r="AI3165" s="227">
        <f t="shared" si="1273"/>
        <v>0</v>
      </c>
      <c r="AJ3165" s="228">
        <f t="shared" si="1240"/>
        <v>3120</v>
      </c>
      <c r="AK3165" s="218"/>
      <c r="AL3165" s="229">
        <f t="shared" si="1241"/>
        <v>0</v>
      </c>
      <c r="AM3165" s="204"/>
      <c r="AN3165" s="230">
        <v>3</v>
      </c>
      <c r="AO3165" s="231">
        <f t="shared" si="1274"/>
        <v>0</v>
      </c>
      <c r="AP3165" s="232">
        <v>0.05</v>
      </c>
      <c r="AQ3165" s="233" t="s">
        <v>41</v>
      </c>
      <c r="AR3165" s="234">
        <f t="shared" si="1275"/>
        <v>0</v>
      </c>
      <c r="AS3165" s="235"/>
      <c r="AT3165" s="236"/>
      <c r="AU3165" s="237"/>
      <c r="AV3165" s="238"/>
      <c r="AW3165" s="239"/>
      <c r="AX3165" s="240">
        <v>2400</v>
      </c>
    </row>
    <row r="3166" spans="1:50" ht="17.25" hidden="1" customHeight="1" x14ac:dyDescent="0.3">
      <c r="A3166" s="213"/>
      <c r="B3166" s="214"/>
      <c r="C3166" s="215"/>
      <c r="D3166" s="186"/>
      <c r="E3166" s="184"/>
      <c r="F3166" s="185"/>
      <c r="G3166" s="186"/>
      <c r="H3166" s="186"/>
      <c r="I3166" s="187"/>
      <c r="J3166" s="188"/>
      <c r="K3166" s="216"/>
      <c r="L3166" s="186"/>
      <c r="M3166" s="186"/>
      <c r="N3166" s="187"/>
      <c r="O3166" s="191"/>
      <c r="P3166" s="541" t="s">
        <v>3213</v>
      </c>
      <c r="Q3166" s="218"/>
      <c r="R3166" s="219">
        <f t="shared" si="1247"/>
        <v>0</v>
      </c>
      <c r="S3166" s="219">
        <f t="shared" si="1248"/>
        <v>7</v>
      </c>
      <c r="T3166" s="195"/>
      <c r="U3166" s="196">
        <v>5</v>
      </c>
      <c r="V3166" s="89">
        <f t="shared" si="1200"/>
        <v>0</v>
      </c>
      <c r="W3166" s="220" t="s">
        <v>3330</v>
      </c>
      <c r="X3166" s="221" t="s">
        <v>3331</v>
      </c>
      <c r="Y3166" s="222" t="s">
        <v>3332</v>
      </c>
      <c r="Z3166" s="199"/>
      <c r="AA3166" s="218"/>
      <c r="AB3166" s="223">
        <v>0</v>
      </c>
      <c r="AC3166" s="224" t="s">
        <v>48</v>
      </c>
      <c r="AD3166" s="225">
        <f t="shared" ref="AD3166:AD3177" si="1276">ROUND(AV3166*(AW3166/60),0)</f>
        <v>247</v>
      </c>
      <c r="AE3166" s="226">
        <f>CEILING(AD3166+AD3166*'[1]Nastavení cen'!$J$17,1)</f>
        <v>361</v>
      </c>
      <c r="AF3166" s="226">
        <f t="shared" ref="AF3166:AF3177" si="1277">(AB3166*AE3166)</f>
        <v>0</v>
      </c>
      <c r="AG3166" s="227">
        <f>CEILING(AX3166+(AX3166*'[1]Nastavení cen'!$G$17),1)</f>
        <v>350</v>
      </c>
      <c r="AH3166" s="227">
        <f>CEILING(AG3166*'[1]Nastavení cen'!$K$17,1)+AG3166</f>
        <v>455</v>
      </c>
      <c r="AI3166" s="227">
        <f t="shared" si="1273"/>
        <v>0</v>
      </c>
      <c r="AJ3166" s="228">
        <f t="shared" si="1240"/>
        <v>816</v>
      </c>
      <c r="AK3166" s="218"/>
      <c r="AL3166" s="229">
        <f t="shared" si="1241"/>
        <v>0</v>
      </c>
      <c r="AM3166" s="204"/>
      <c r="AN3166" s="230">
        <v>8</v>
      </c>
      <c r="AO3166" s="231">
        <f t="shared" si="1274"/>
        <v>0</v>
      </c>
      <c r="AP3166" s="232">
        <v>0.05</v>
      </c>
      <c r="AQ3166" s="233" t="s">
        <v>41</v>
      </c>
      <c r="AR3166" s="234">
        <f t="shared" si="1275"/>
        <v>0</v>
      </c>
      <c r="AS3166" s="235"/>
      <c r="AT3166" s="236"/>
      <c r="AU3166" s="237"/>
      <c r="AV3166" s="238">
        <v>38</v>
      </c>
      <c r="AW3166" s="239">
        <f>'[1]Nastavení cen'!$H$17</f>
        <v>390</v>
      </c>
      <c r="AX3166" s="240">
        <v>350</v>
      </c>
    </row>
    <row r="3167" spans="1:50" ht="17.25" hidden="1" customHeight="1" x14ac:dyDescent="0.3">
      <c r="A3167" s="213"/>
      <c r="B3167" s="214"/>
      <c r="C3167" s="215"/>
      <c r="D3167" s="186"/>
      <c r="E3167" s="184"/>
      <c r="F3167" s="185"/>
      <c r="G3167" s="186"/>
      <c r="H3167" s="186"/>
      <c r="I3167" s="187"/>
      <c r="J3167" s="188"/>
      <c r="K3167" s="216"/>
      <c r="L3167" s="186"/>
      <c r="M3167" s="186"/>
      <c r="N3167" s="187"/>
      <c r="O3167" s="191"/>
      <c r="P3167" s="541" t="s">
        <v>3213</v>
      </c>
      <c r="Q3167" s="218"/>
      <c r="R3167" s="219">
        <f t="shared" si="1247"/>
        <v>0</v>
      </c>
      <c r="S3167" s="219">
        <f t="shared" si="1248"/>
        <v>7</v>
      </c>
      <c r="T3167" s="195"/>
      <c r="U3167" s="196">
        <v>5</v>
      </c>
      <c r="V3167" s="89">
        <f t="shared" si="1200"/>
        <v>0</v>
      </c>
      <c r="W3167" s="220" t="s">
        <v>3330</v>
      </c>
      <c r="X3167" s="221" t="s">
        <v>3331</v>
      </c>
      <c r="Y3167" s="222" t="s">
        <v>3333</v>
      </c>
      <c r="Z3167" s="199"/>
      <c r="AA3167" s="218"/>
      <c r="AB3167" s="223">
        <v>0</v>
      </c>
      <c r="AC3167" s="224" t="s">
        <v>48</v>
      </c>
      <c r="AD3167" s="225">
        <f t="shared" si="1276"/>
        <v>247</v>
      </c>
      <c r="AE3167" s="226">
        <f>CEILING(AD3167+AD3167*'[1]Nastavení cen'!$J$17,1)</f>
        <v>361</v>
      </c>
      <c r="AF3167" s="226">
        <f t="shared" si="1277"/>
        <v>0</v>
      </c>
      <c r="AG3167" s="227">
        <f>CEILING(AX3167+(AX3167*'[1]Nastavení cen'!$G$17),1)</f>
        <v>700</v>
      </c>
      <c r="AH3167" s="227">
        <f>CEILING(AG3167*'[1]Nastavení cen'!$K$17,1)+AG3167</f>
        <v>910</v>
      </c>
      <c r="AI3167" s="227">
        <f t="shared" si="1273"/>
        <v>0</v>
      </c>
      <c r="AJ3167" s="228">
        <f t="shared" si="1240"/>
        <v>1271</v>
      </c>
      <c r="AK3167" s="218"/>
      <c r="AL3167" s="229">
        <f t="shared" si="1241"/>
        <v>0</v>
      </c>
      <c r="AM3167" s="204"/>
      <c r="AN3167" s="230">
        <v>8</v>
      </c>
      <c r="AO3167" s="231">
        <f t="shared" si="1274"/>
        <v>0</v>
      </c>
      <c r="AP3167" s="232">
        <v>0.05</v>
      </c>
      <c r="AQ3167" s="233" t="s">
        <v>41</v>
      </c>
      <c r="AR3167" s="234">
        <f t="shared" si="1275"/>
        <v>0</v>
      </c>
      <c r="AS3167" s="235"/>
      <c r="AT3167" s="236"/>
      <c r="AU3167" s="237"/>
      <c r="AV3167" s="238">
        <v>38</v>
      </c>
      <c r="AW3167" s="239">
        <f>'[1]Nastavení cen'!$H$17</f>
        <v>390</v>
      </c>
      <c r="AX3167" s="240">
        <v>700</v>
      </c>
    </row>
    <row r="3168" spans="1:50" ht="17.25" hidden="1" customHeight="1" x14ac:dyDescent="0.3">
      <c r="A3168" s="213"/>
      <c r="B3168" s="214"/>
      <c r="C3168" s="215"/>
      <c r="D3168" s="186"/>
      <c r="E3168" s="184"/>
      <c r="F3168" s="185"/>
      <c r="G3168" s="186"/>
      <c r="H3168" s="186"/>
      <c r="I3168" s="187"/>
      <c r="J3168" s="188"/>
      <c r="K3168" s="216"/>
      <c r="L3168" s="186"/>
      <c r="M3168" s="186"/>
      <c r="N3168" s="187"/>
      <c r="O3168" s="191"/>
      <c r="P3168" s="541" t="s">
        <v>3213</v>
      </c>
      <c r="Q3168" s="218"/>
      <c r="R3168" s="219">
        <f t="shared" si="1247"/>
        <v>0</v>
      </c>
      <c r="S3168" s="219">
        <f t="shared" si="1248"/>
        <v>7</v>
      </c>
      <c r="T3168" s="195"/>
      <c r="U3168" s="196">
        <v>5</v>
      </c>
      <c r="V3168" s="89">
        <f t="shared" si="1200"/>
        <v>0</v>
      </c>
      <c r="W3168" s="220" t="s">
        <v>3330</v>
      </c>
      <c r="X3168" s="221" t="s">
        <v>3334</v>
      </c>
      <c r="Y3168" s="222" t="s">
        <v>3335</v>
      </c>
      <c r="Z3168" s="199"/>
      <c r="AA3168" s="218"/>
      <c r="AB3168" s="223">
        <v>0</v>
      </c>
      <c r="AC3168" s="224" t="s">
        <v>48</v>
      </c>
      <c r="AD3168" s="225">
        <f t="shared" si="1276"/>
        <v>156</v>
      </c>
      <c r="AE3168" s="226">
        <f>CEILING(AD3168+AD3168*'[1]Nastavení cen'!$J$17,1)</f>
        <v>228</v>
      </c>
      <c r="AF3168" s="226">
        <f t="shared" si="1277"/>
        <v>0</v>
      </c>
      <c r="AG3168" s="227">
        <f>CEILING(AX3168+(AX3168*'[1]Nastavení cen'!$G$17),1)</f>
        <v>370</v>
      </c>
      <c r="AH3168" s="227">
        <f>CEILING(AG3168*'[1]Nastavení cen'!$K$17,1)+AG3168</f>
        <v>481</v>
      </c>
      <c r="AI3168" s="227">
        <f t="shared" si="1273"/>
        <v>0</v>
      </c>
      <c r="AJ3168" s="228">
        <f t="shared" si="1240"/>
        <v>709</v>
      </c>
      <c r="AK3168" s="218"/>
      <c r="AL3168" s="229">
        <f t="shared" si="1241"/>
        <v>0</v>
      </c>
      <c r="AM3168" s="204"/>
      <c r="AN3168" s="230">
        <v>6</v>
      </c>
      <c r="AO3168" s="231">
        <f t="shared" si="1274"/>
        <v>0</v>
      </c>
      <c r="AP3168" s="232">
        <v>0.05</v>
      </c>
      <c r="AQ3168" s="233" t="s">
        <v>41</v>
      </c>
      <c r="AR3168" s="234">
        <f t="shared" si="1275"/>
        <v>0</v>
      </c>
      <c r="AS3168" s="235"/>
      <c r="AT3168" s="236"/>
      <c r="AU3168" s="237"/>
      <c r="AV3168" s="238">
        <v>24</v>
      </c>
      <c r="AW3168" s="239">
        <f>'[1]Nastavení cen'!$H$17</f>
        <v>390</v>
      </c>
      <c r="AX3168" s="240">
        <v>370</v>
      </c>
    </row>
    <row r="3169" spans="1:50" ht="17.25" hidden="1" customHeight="1" x14ac:dyDescent="0.3">
      <c r="A3169" s="213"/>
      <c r="B3169" s="214"/>
      <c r="C3169" s="215"/>
      <c r="D3169" s="186"/>
      <c r="E3169" s="184"/>
      <c r="F3169" s="185"/>
      <c r="G3169" s="186"/>
      <c r="H3169" s="186"/>
      <c r="I3169" s="187"/>
      <c r="J3169" s="188"/>
      <c r="K3169" s="216"/>
      <c r="L3169" s="186"/>
      <c r="M3169" s="186"/>
      <c r="N3169" s="187"/>
      <c r="O3169" s="191"/>
      <c r="P3169" s="541" t="s">
        <v>3213</v>
      </c>
      <c r="Q3169" s="218"/>
      <c r="R3169" s="219">
        <f t="shared" si="1247"/>
        <v>0</v>
      </c>
      <c r="S3169" s="219">
        <f t="shared" si="1248"/>
        <v>7</v>
      </c>
      <c r="T3169" s="195"/>
      <c r="U3169" s="196">
        <v>5</v>
      </c>
      <c r="V3169" s="89">
        <f t="shared" si="1200"/>
        <v>0</v>
      </c>
      <c r="W3169" s="220" t="s">
        <v>3330</v>
      </c>
      <c r="X3169" s="221" t="s">
        <v>3334</v>
      </c>
      <c r="Y3169" s="222" t="s">
        <v>3336</v>
      </c>
      <c r="Z3169" s="199"/>
      <c r="AA3169" s="218"/>
      <c r="AB3169" s="223">
        <v>0</v>
      </c>
      <c r="AC3169" s="224" t="s">
        <v>48</v>
      </c>
      <c r="AD3169" s="225">
        <f t="shared" si="1276"/>
        <v>156</v>
      </c>
      <c r="AE3169" s="226">
        <f>CEILING(AD3169+AD3169*'[1]Nastavení cen'!$J$17,1)</f>
        <v>228</v>
      </c>
      <c r="AF3169" s="226">
        <f t="shared" si="1277"/>
        <v>0</v>
      </c>
      <c r="AG3169" s="227">
        <f>CEILING(AX3169+(AX3169*'[1]Nastavení cen'!$G$17),1)</f>
        <v>740</v>
      </c>
      <c r="AH3169" s="227">
        <f>CEILING(AG3169*'[1]Nastavení cen'!$K$17,1)+AG3169</f>
        <v>962</v>
      </c>
      <c r="AI3169" s="227">
        <f t="shared" si="1273"/>
        <v>0</v>
      </c>
      <c r="AJ3169" s="228">
        <f t="shared" si="1240"/>
        <v>1190</v>
      </c>
      <c r="AK3169" s="218"/>
      <c r="AL3169" s="229">
        <f t="shared" si="1241"/>
        <v>0</v>
      </c>
      <c r="AM3169" s="204"/>
      <c r="AN3169" s="230">
        <v>6</v>
      </c>
      <c r="AO3169" s="231">
        <f t="shared" si="1274"/>
        <v>0</v>
      </c>
      <c r="AP3169" s="232">
        <v>0.05</v>
      </c>
      <c r="AQ3169" s="233" t="s">
        <v>41</v>
      </c>
      <c r="AR3169" s="234">
        <f t="shared" si="1275"/>
        <v>0</v>
      </c>
      <c r="AS3169" s="235"/>
      <c r="AT3169" s="236"/>
      <c r="AU3169" s="237"/>
      <c r="AV3169" s="238">
        <v>24</v>
      </c>
      <c r="AW3169" s="239">
        <f>'[1]Nastavení cen'!$H$17</f>
        <v>390</v>
      </c>
      <c r="AX3169" s="240">
        <v>740</v>
      </c>
    </row>
    <row r="3170" spans="1:50" ht="17.25" hidden="1" customHeight="1" x14ac:dyDescent="0.3">
      <c r="A3170" s="213"/>
      <c r="B3170" s="214"/>
      <c r="C3170" s="215"/>
      <c r="D3170" s="186"/>
      <c r="E3170" s="184"/>
      <c r="F3170" s="185"/>
      <c r="G3170" s="186"/>
      <c r="H3170" s="186"/>
      <c r="I3170" s="187"/>
      <c r="J3170" s="188"/>
      <c r="K3170" s="216"/>
      <c r="L3170" s="186"/>
      <c r="M3170" s="186"/>
      <c r="N3170" s="187"/>
      <c r="O3170" s="191"/>
      <c r="P3170" s="541" t="s">
        <v>3213</v>
      </c>
      <c r="Q3170" s="218"/>
      <c r="R3170" s="219">
        <f t="shared" si="1247"/>
        <v>0</v>
      </c>
      <c r="S3170" s="219">
        <f t="shared" si="1248"/>
        <v>7</v>
      </c>
      <c r="T3170" s="195"/>
      <c r="U3170" s="196">
        <v>4</v>
      </c>
      <c r="V3170" s="89">
        <f t="shared" si="1200"/>
        <v>0</v>
      </c>
      <c r="W3170" s="220" t="s">
        <v>3337</v>
      </c>
      <c r="X3170" s="221" t="s">
        <v>3338</v>
      </c>
      <c r="Y3170" s="222" t="s">
        <v>43</v>
      </c>
      <c r="Z3170" s="199"/>
      <c r="AA3170" s="218"/>
      <c r="AB3170" s="223">
        <v>0</v>
      </c>
      <c r="AC3170" s="224" t="s">
        <v>48</v>
      </c>
      <c r="AD3170" s="225">
        <f t="shared" si="1276"/>
        <v>163</v>
      </c>
      <c r="AE3170" s="226">
        <f>CEILING(AD3170+AD3170*'[1]Nastavení cen'!$J$17,1)</f>
        <v>238</v>
      </c>
      <c r="AF3170" s="226">
        <f t="shared" si="1277"/>
        <v>0</v>
      </c>
      <c r="AG3170" s="241"/>
      <c r="AH3170" s="242"/>
      <c r="AI3170" s="242"/>
      <c r="AJ3170" s="228">
        <f t="shared" si="1240"/>
        <v>238</v>
      </c>
      <c r="AK3170" s="218"/>
      <c r="AL3170" s="229">
        <f t="shared" si="1241"/>
        <v>0</v>
      </c>
      <c r="AM3170" s="204"/>
      <c r="AN3170" s="230" t="s">
        <v>41</v>
      </c>
      <c r="AO3170" s="231" t="s">
        <v>41</v>
      </c>
      <c r="AP3170" s="245" t="s">
        <v>41</v>
      </c>
      <c r="AQ3170" s="233" t="s">
        <v>41</v>
      </c>
      <c r="AR3170" s="234" t="s">
        <v>41</v>
      </c>
      <c r="AS3170" s="235"/>
      <c r="AT3170" s="236"/>
      <c r="AU3170" s="237"/>
      <c r="AV3170" s="238">
        <v>25</v>
      </c>
      <c r="AW3170" s="239">
        <f>'[1]Nastavení cen'!$H$17</f>
        <v>390</v>
      </c>
      <c r="AX3170" s="240"/>
    </row>
    <row r="3171" spans="1:50" ht="17.25" hidden="1" customHeight="1" x14ac:dyDescent="0.3">
      <c r="A3171" s="213"/>
      <c r="B3171" s="214"/>
      <c r="C3171" s="215"/>
      <c r="D3171" s="186"/>
      <c r="E3171" s="184"/>
      <c r="F3171" s="185"/>
      <c r="G3171" s="186"/>
      <c r="H3171" s="186"/>
      <c r="I3171" s="187"/>
      <c r="J3171" s="188"/>
      <c r="K3171" s="216"/>
      <c r="L3171" s="186"/>
      <c r="M3171" s="186"/>
      <c r="N3171" s="187"/>
      <c r="O3171" s="191"/>
      <c r="P3171" s="541" t="s">
        <v>3213</v>
      </c>
      <c r="Q3171" s="218"/>
      <c r="R3171" s="219">
        <f t="shared" si="1247"/>
        <v>0</v>
      </c>
      <c r="S3171" s="219">
        <f t="shared" si="1248"/>
        <v>7</v>
      </c>
      <c r="T3171" s="195"/>
      <c r="U3171" s="196">
        <v>5</v>
      </c>
      <c r="V3171" s="89">
        <f t="shared" si="1200"/>
        <v>0</v>
      </c>
      <c r="W3171" s="220" t="s">
        <v>3337</v>
      </c>
      <c r="X3171" s="221" t="s">
        <v>3338</v>
      </c>
      <c r="Y3171" s="222" t="s">
        <v>3339</v>
      </c>
      <c r="Z3171" s="199"/>
      <c r="AA3171" s="218"/>
      <c r="AB3171" s="223">
        <v>0</v>
      </c>
      <c r="AC3171" s="224" t="s">
        <v>48</v>
      </c>
      <c r="AD3171" s="225">
        <f t="shared" si="1276"/>
        <v>163</v>
      </c>
      <c r="AE3171" s="226">
        <f>CEILING(AD3171+AD3171*'[1]Nastavení cen'!$J$17,1)</f>
        <v>238</v>
      </c>
      <c r="AF3171" s="226">
        <f t="shared" si="1277"/>
        <v>0</v>
      </c>
      <c r="AG3171" s="227">
        <f>CEILING(AX3171+(AX3171*'[1]Nastavení cen'!$G$17),1)</f>
        <v>290</v>
      </c>
      <c r="AH3171" s="227">
        <f>CEILING(AG3171*'[1]Nastavení cen'!$K$17,1)+AG3171</f>
        <v>377</v>
      </c>
      <c r="AI3171" s="227">
        <f t="shared" ref="AI3171:AI3174" si="1278">(AB3171*AH3171)</f>
        <v>0</v>
      </c>
      <c r="AJ3171" s="228">
        <f t="shared" si="1240"/>
        <v>615</v>
      </c>
      <c r="AK3171" s="218"/>
      <c r="AL3171" s="229">
        <f t="shared" si="1241"/>
        <v>0</v>
      </c>
      <c r="AM3171" s="204"/>
      <c r="AN3171" s="230">
        <v>7</v>
      </c>
      <c r="AO3171" s="231">
        <f t="shared" ref="AO3171:AO3174" si="1279">AB3171*AN3171</f>
        <v>0</v>
      </c>
      <c r="AP3171" s="232">
        <v>0.05</v>
      </c>
      <c r="AQ3171" s="233" t="s">
        <v>41</v>
      </c>
      <c r="AR3171" s="234">
        <f t="shared" ref="AR3171:AR3174" si="1280">AO3171*AP3171</f>
        <v>0</v>
      </c>
      <c r="AS3171" s="235"/>
      <c r="AT3171" s="236"/>
      <c r="AU3171" s="237"/>
      <c r="AV3171" s="238">
        <v>25</v>
      </c>
      <c r="AW3171" s="239">
        <f>'[1]Nastavení cen'!$H$17</f>
        <v>390</v>
      </c>
      <c r="AX3171" s="240">
        <v>290</v>
      </c>
    </row>
    <row r="3172" spans="1:50" ht="17.25" hidden="1" customHeight="1" x14ac:dyDescent="0.3">
      <c r="A3172" s="213"/>
      <c r="B3172" s="214"/>
      <c r="C3172" s="215"/>
      <c r="D3172" s="186"/>
      <c r="E3172" s="184"/>
      <c r="F3172" s="185"/>
      <c r="G3172" s="186"/>
      <c r="H3172" s="186"/>
      <c r="I3172" s="187"/>
      <c r="J3172" s="188"/>
      <c r="K3172" s="216"/>
      <c r="L3172" s="186"/>
      <c r="M3172" s="186"/>
      <c r="N3172" s="187"/>
      <c r="O3172" s="191"/>
      <c r="P3172" s="541" t="s">
        <v>3213</v>
      </c>
      <c r="Q3172" s="218"/>
      <c r="R3172" s="219">
        <f t="shared" si="1247"/>
        <v>0</v>
      </c>
      <c r="S3172" s="219">
        <f t="shared" si="1248"/>
        <v>7</v>
      </c>
      <c r="T3172" s="195"/>
      <c r="U3172" s="196">
        <v>3</v>
      </c>
      <c r="V3172" s="89">
        <f t="shared" si="1200"/>
        <v>0</v>
      </c>
      <c r="W3172" s="220" t="s">
        <v>3337</v>
      </c>
      <c r="X3172" s="221" t="s">
        <v>3340</v>
      </c>
      <c r="Y3172" s="222" t="s">
        <v>3188</v>
      </c>
      <c r="Z3172" s="199"/>
      <c r="AA3172" s="218"/>
      <c r="AB3172" s="223">
        <v>0</v>
      </c>
      <c r="AC3172" s="224" t="s">
        <v>48</v>
      </c>
      <c r="AD3172" s="225">
        <f t="shared" si="1276"/>
        <v>169</v>
      </c>
      <c r="AE3172" s="226">
        <f>CEILING(AD3172+AD3172*'[1]Nastavení cen'!$J$17,1)</f>
        <v>247</v>
      </c>
      <c r="AF3172" s="226">
        <f t="shared" si="1277"/>
        <v>0</v>
      </c>
      <c r="AG3172" s="241">
        <f>CEILING(AX3172+(AX3172*'[1]Nastavení cen'!$G$17),1)</f>
        <v>77</v>
      </c>
      <c r="AH3172" s="242">
        <f>CEILING(AG3172*'[1]Nastavení cen'!$K$17,1)+AG3172</f>
        <v>101</v>
      </c>
      <c r="AI3172" s="242">
        <f t="shared" si="1278"/>
        <v>0</v>
      </c>
      <c r="AJ3172" s="228">
        <f t="shared" si="1240"/>
        <v>348</v>
      </c>
      <c r="AK3172" s="218"/>
      <c r="AL3172" s="229">
        <f t="shared" si="1241"/>
        <v>0</v>
      </c>
      <c r="AM3172" s="204"/>
      <c r="AN3172" s="230">
        <v>0.02</v>
      </c>
      <c r="AO3172" s="231">
        <f t="shared" si="1279"/>
        <v>0</v>
      </c>
      <c r="AP3172" s="232">
        <v>0.05</v>
      </c>
      <c r="AQ3172" s="233" t="s">
        <v>41</v>
      </c>
      <c r="AR3172" s="234">
        <f t="shared" si="1280"/>
        <v>0</v>
      </c>
      <c r="AS3172" s="235"/>
      <c r="AT3172" s="236"/>
      <c r="AU3172" s="237"/>
      <c r="AV3172" s="238">
        <v>26</v>
      </c>
      <c r="AW3172" s="239">
        <f>'[1]Nastavení cen'!$H$17</f>
        <v>390</v>
      </c>
      <c r="AX3172" s="240">
        <v>77</v>
      </c>
    </row>
    <row r="3173" spans="1:50" ht="17.25" hidden="1" customHeight="1" x14ac:dyDescent="0.3">
      <c r="A3173" s="213"/>
      <c r="B3173" s="214"/>
      <c r="C3173" s="215"/>
      <c r="D3173" s="186"/>
      <c r="E3173" s="184"/>
      <c r="F3173" s="185"/>
      <c r="G3173" s="186"/>
      <c r="H3173" s="186"/>
      <c r="I3173" s="187"/>
      <c r="J3173" s="188"/>
      <c r="K3173" s="216"/>
      <c r="L3173" s="186"/>
      <c r="M3173" s="186"/>
      <c r="N3173" s="187"/>
      <c r="O3173" s="191"/>
      <c r="P3173" s="541" t="s">
        <v>3213</v>
      </c>
      <c r="Q3173" s="218"/>
      <c r="R3173" s="219">
        <f t="shared" si="1247"/>
        <v>0</v>
      </c>
      <c r="S3173" s="219">
        <f t="shared" si="1248"/>
        <v>7</v>
      </c>
      <c r="T3173" s="195"/>
      <c r="U3173" s="196">
        <v>3</v>
      </c>
      <c r="V3173" s="89">
        <f t="shared" si="1200"/>
        <v>0</v>
      </c>
      <c r="W3173" s="220" t="s">
        <v>3337</v>
      </c>
      <c r="X3173" s="221" t="s">
        <v>3341</v>
      </c>
      <c r="Y3173" s="222" t="s">
        <v>3342</v>
      </c>
      <c r="Z3173" s="199"/>
      <c r="AA3173" s="218"/>
      <c r="AB3173" s="223">
        <v>0</v>
      </c>
      <c r="AC3173" s="224" t="s">
        <v>48</v>
      </c>
      <c r="AD3173" s="225">
        <f t="shared" si="1276"/>
        <v>130</v>
      </c>
      <c r="AE3173" s="226">
        <f>CEILING(AD3173+AD3173*'[1]Nastavení cen'!$J$17,1)</f>
        <v>190</v>
      </c>
      <c r="AF3173" s="226">
        <f t="shared" si="1277"/>
        <v>0</v>
      </c>
      <c r="AG3173" s="241">
        <f>CEILING(AX3173+(AX3173*'[1]Nastavení cen'!$G$17),1)</f>
        <v>99</v>
      </c>
      <c r="AH3173" s="242">
        <f>CEILING(AG3173*'[1]Nastavení cen'!$K$17,1)+AG3173</f>
        <v>129</v>
      </c>
      <c r="AI3173" s="242">
        <f t="shared" si="1278"/>
        <v>0</v>
      </c>
      <c r="AJ3173" s="228">
        <f t="shared" si="1240"/>
        <v>319</v>
      </c>
      <c r="AK3173" s="218"/>
      <c r="AL3173" s="229">
        <f t="shared" si="1241"/>
        <v>0</v>
      </c>
      <c r="AM3173" s="204"/>
      <c r="AN3173" s="230">
        <v>0.15</v>
      </c>
      <c r="AO3173" s="231">
        <f t="shared" si="1279"/>
        <v>0</v>
      </c>
      <c r="AP3173" s="232">
        <v>0.05</v>
      </c>
      <c r="AQ3173" s="233" t="s">
        <v>41</v>
      </c>
      <c r="AR3173" s="234">
        <f t="shared" si="1280"/>
        <v>0</v>
      </c>
      <c r="AS3173" s="235"/>
      <c r="AT3173" s="236"/>
      <c r="AU3173" s="237"/>
      <c r="AV3173" s="238">
        <v>20</v>
      </c>
      <c r="AW3173" s="239">
        <f>'[1]Nastavení cen'!$H$17</f>
        <v>390</v>
      </c>
      <c r="AX3173" s="240">
        <v>99</v>
      </c>
    </row>
    <row r="3174" spans="1:50" ht="17.25" hidden="1" customHeight="1" x14ac:dyDescent="0.3">
      <c r="A3174" s="213"/>
      <c r="B3174" s="214"/>
      <c r="C3174" s="215"/>
      <c r="D3174" s="186"/>
      <c r="E3174" s="184"/>
      <c r="F3174" s="185"/>
      <c r="G3174" s="186"/>
      <c r="H3174" s="186"/>
      <c r="I3174" s="187"/>
      <c r="J3174" s="188"/>
      <c r="K3174" s="216"/>
      <c r="L3174" s="186"/>
      <c r="M3174" s="186"/>
      <c r="N3174" s="187"/>
      <c r="O3174" s="191"/>
      <c r="P3174" s="541" t="s">
        <v>3213</v>
      </c>
      <c r="Q3174" s="218"/>
      <c r="R3174" s="219">
        <f t="shared" si="1247"/>
        <v>0</v>
      </c>
      <c r="S3174" s="219">
        <f t="shared" si="1248"/>
        <v>7</v>
      </c>
      <c r="T3174" s="195"/>
      <c r="U3174" s="196">
        <v>5</v>
      </c>
      <c r="V3174" s="89">
        <f t="shared" si="1200"/>
        <v>0</v>
      </c>
      <c r="W3174" s="220" t="s">
        <v>3337</v>
      </c>
      <c r="X3174" s="221" t="s">
        <v>3341</v>
      </c>
      <c r="Y3174" s="222" t="s">
        <v>3343</v>
      </c>
      <c r="Z3174" s="199"/>
      <c r="AA3174" s="218"/>
      <c r="AB3174" s="223">
        <v>0</v>
      </c>
      <c r="AC3174" s="224" t="s">
        <v>48</v>
      </c>
      <c r="AD3174" s="225">
        <f t="shared" si="1276"/>
        <v>130</v>
      </c>
      <c r="AE3174" s="226">
        <f>CEILING(AD3174+AD3174*'[1]Nastavení cen'!$J$17,1)</f>
        <v>190</v>
      </c>
      <c r="AF3174" s="226">
        <f t="shared" si="1277"/>
        <v>0</v>
      </c>
      <c r="AG3174" s="227">
        <f>CEILING(AX3174+(AX3174*'[1]Nastavení cen'!$G$17),1)</f>
        <v>99</v>
      </c>
      <c r="AH3174" s="227">
        <f>CEILING(AG3174*'[1]Nastavení cen'!$K$17,1)+AG3174</f>
        <v>129</v>
      </c>
      <c r="AI3174" s="227">
        <f t="shared" si="1278"/>
        <v>0</v>
      </c>
      <c r="AJ3174" s="228">
        <f t="shared" si="1240"/>
        <v>319</v>
      </c>
      <c r="AK3174" s="218"/>
      <c r="AL3174" s="229">
        <f t="shared" si="1241"/>
        <v>0</v>
      </c>
      <c r="AM3174" s="204"/>
      <c r="AN3174" s="230">
        <v>0.15</v>
      </c>
      <c r="AO3174" s="231">
        <f t="shared" si="1279"/>
        <v>0</v>
      </c>
      <c r="AP3174" s="232">
        <v>0.05</v>
      </c>
      <c r="AQ3174" s="233" t="s">
        <v>41</v>
      </c>
      <c r="AR3174" s="234">
        <f t="shared" si="1280"/>
        <v>0</v>
      </c>
      <c r="AS3174" s="235"/>
      <c r="AT3174" s="236"/>
      <c r="AU3174" s="237"/>
      <c r="AV3174" s="238">
        <v>20</v>
      </c>
      <c r="AW3174" s="239">
        <f>'[1]Nastavení cen'!$H$17</f>
        <v>390</v>
      </c>
      <c r="AX3174" s="240">
        <v>99</v>
      </c>
    </row>
    <row r="3175" spans="1:50" ht="17.25" hidden="1" customHeight="1" x14ac:dyDescent="0.3">
      <c r="A3175" s="213"/>
      <c r="B3175" s="214"/>
      <c r="C3175" s="215"/>
      <c r="D3175" s="186"/>
      <c r="E3175" s="184"/>
      <c r="F3175" s="185"/>
      <c r="G3175" s="186"/>
      <c r="H3175" s="186"/>
      <c r="I3175" s="187"/>
      <c r="J3175" s="188"/>
      <c r="K3175" s="216"/>
      <c r="L3175" s="186"/>
      <c r="M3175" s="186"/>
      <c r="N3175" s="187"/>
      <c r="O3175" s="191"/>
      <c r="P3175" s="541" t="s">
        <v>3213</v>
      </c>
      <c r="Q3175" s="218"/>
      <c r="R3175" s="219">
        <f t="shared" si="1247"/>
        <v>0</v>
      </c>
      <c r="S3175" s="219">
        <f t="shared" si="1248"/>
        <v>7</v>
      </c>
      <c r="T3175" s="195"/>
      <c r="U3175" s="196">
        <v>4</v>
      </c>
      <c r="V3175" s="89">
        <f t="shared" si="1200"/>
        <v>0</v>
      </c>
      <c r="W3175" s="220" t="s">
        <v>3344</v>
      </c>
      <c r="X3175" s="221" t="s">
        <v>3345</v>
      </c>
      <c r="Y3175" s="222" t="s">
        <v>43</v>
      </c>
      <c r="Z3175" s="199"/>
      <c r="AA3175" s="218"/>
      <c r="AB3175" s="223">
        <v>0</v>
      </c>
      <c r="AC3175" s="224" t="s">
        <v>48</v>
      </c>
      <c r="AD3175" s="225">
        <f t="shared" si="1276"/>
        <v>254</v>
      </c>
      <c r="AE3175" s="226">
        <f>CEILING(AD3175+AD3175*'[1]Nastavení cen'!$J$17,1)</f>
        <v>371</v>
      </c>
      <c r="AF3175" s="226">
        <f t="shared" si="1277"/>
        <v>0</v>
      </c>
      <c r="AG3175" s="241"/>
      <c r="AH3175" s="242"/>
      <c r="AI3175" s="242"/>
      <c r="AJ3175" s="228">
        <f t="shared" si="1240"/>
        <v>371</v>
      </c>
      <c r="AK3175" s="218"/>
      <c r="AL3175" s="229">
        <f t="shared" si="1241"/>
        <v>0</v>
      </c>
      <c r="AM3175" s="204"/>
      <c r="AN3175" s="230" t="s">
        <v>41</v>
      </c>
      <c r="AO3175" s="231" t="s">
        <v>41</v>
      </c>
      <c r="AP3175" s="245" t="s">
        <v>41</v>
      </c>
      <c r="AQ3175" s="233" t="s">
        <v>41</v>
      </c>
      <c r="AR3175" s="234" t="s">
        <v>41</v>
      </c>
      <c r="AS3175" s="235"/>
      <c r="AT3175" s="236"/>
      <c r="AU3175" s="237"/>
      <c r="AV3175" s="238">
        <v>39</v>
      </c>
      <c r="AW3175" s="239">
        <f>'[1]Nastavení cen'!$H$17</f>
        <v>390</v>
      </c>
      <c r="AX3175" s="240"/>
    </row>
    <row r="3176" spans="1:50" ht="17.25" hidden="1" customHeight="1" x14ac:dyDescent="0.3">
      <c r="A3176" s="213"/>
      <c r="B3176" s="214"/>
      <c r="C3176" s="215"/>
      <c r="D3176" s="186"/>
      <c r="E3176" s="184"/>
      <c r="F3176" s="185"/>
      <c r="G3176" s="186"/>
      <c r="H3176" s="186"/>
      <c r="I3176" s="187"/>
      <c r="J3176" s="188"/>
      <c r="K3176" s="216"/>
      <c r="L3176" s="186"/>
      <c r="M3176" s="186"/>
      <c r="N3176" s="187"/>
      <c r="O3176" s="191"/>
      <c r="P3176" s="541" t="s">
        <v>3213</v>
      </c>
      <c r="Q3176" s="218"/>
      <c r="R3176" s="219">
        <f t="shared" si="1247"/>
        <v>0</v>
      </c>
      <c r="S3176" s="219">
        <f t="shared" si="1248"/>
        <v>7</v>
      </c>
      <c r="T3176" s="195"/>
      <c r="U3176" s="196">
        <v>2</v>
      </c>
      <c r="V3176" s="89">
        <f t="shared" si="1200"/>
        <v>0</v>
      </c>
      <c r="W3176" s="220" t="s">
        <v>3346</v>
      </c>
      <c r="X3176" s="221" t="s">
        <v>3347</v>
      </c>
      <c r="Y3176" s="222" t="s">
        <v>3281</v>
      </c>
      <c r="Z3176" s="199"/>
      <c r="AA3176" s="218"/>
      <c r="AB3176" s="223">
        <v>0</v>
      </c>
      <c r="AC3176" s="224" t="s">
        <v>48</v>
      </c>
      <c r="AD3176" s="225">
        <f t="shared" si="1276"/>
        <v>429</v>
      </c>
      <c r="AE3176" s="226">
        <f>CEILING(AD3176+AD3176*'[1]Nastavení cen'!$J$17,1)</f>
        <v>627</v>
      </c>
      <c r="AF3176" s="226">
        <f t="shared" si="1277"/>
        <v>0</v>
      </c>
      <c r="AG3176" s="241">
        <f>CEILING(AX3176+(AX3176*'[1]Nastavení cen'!$G$17),1)</f>
        <v>132</v>
      </c>
      <c r="AH3176" s="242">
        <f>CEILING(AG3176*'[1]Nastavení cen'!$K$17,1)+AG3176</f>
        <v>172</v>
      </c>
      <c r="AI3176" s="399">
        <f>(AB3176*AH3176)</f>
        <v>0</v>
      </c>
      <c r="AJ3176" s="228">
        <f t="shared" si="1240"/>
        <v>799</v>
      </c>
      <c r="AK3176" s="218"/>
      <c r="AL3176" s="229">
        <f t="shared" si="1241"/>
        <v>0</v>
      </c>
      <c r="AM3176" s="204"/>
      <c r="AN3176" s="230">
        <v>1</v>
      </c>
      <c r="AO3176" s="231">
        <f>AB3176*AN3176</f>
        <v>0</v>
      </c>
      <c r="AP3176" s="232">
        <v>0.05</v>
      </c>
      <c r="AQ3176" s="233" t="s">
        <v>41</v>
      </c>
      <c r="AR3176" s="234">
        <f>AO3176*AP3176</f>
        <v>0</v>
      </c>
      <c r="AS3176" s="235"/>
      <c r="AT3176" s="236"/>
      <c r="AU3176" s="237"/>
      <c r="AV3176" s="238">
        <v>66</v>
      </c>
      <c r="AW3176" s="239">
        <f>'[1]Nastavení cen'!$H$17</f>
        <v>390</v>
      </c>
      <c r="AX3176" s="240">
        <v>132</v>
      </c>
    </row>
    <row r="3177" spans="1:50" ht="17.25" hidden="1" customHeight="1" x14ac:dyDescent="0.3">
      <c r="A3177" s="213"/>
      <c r="B3177" s="214"/>
      <c r="C3177" s="215"/>
      <c r="D3177" s="186"/>
      <c r="E3177" s="184"/>
      <c r="F3177" s="185"/>
      <c r="G3177" s="186"/>
      <c r="H3177" s="186"/>
      <c r="I3177" s="187"/>
      <c r="J3177" s="188"/>
      <c r="K3177" s="216"/>
      <c r="L3177" s="186"/>
      <c r="M3177" s="186"/>
      <c r="N3177" s="187"/>
      <c r="O3177" s="191"/>
      <c r="P3177" s="541" t="s">
        <v>3213</v>
      </c>
      <c r="Q3177" s="218"/>
      <c r="R3177" s="219">
        <f t="shared" si="1247"/>
        <v>0</v>
      </c>
      <c r="S3177" s="219">
        <f t="shared" si="1248"/>
        <v>7</v>
      </c>
      <c r="T3177" s="195"/>
      <c r="U3177" s="196">
        <v>4</v>
      </c>
      <c r="V3177" s="89">
        <f t="shared" si="1200"/>
        <v>0</v>
      </c>
      <c r="W3177" s="220" t="s">
        <v>3346</v>
      </c>
      <c r="X3177" s="221" t="s">
        <v>3348</v>
      </c>
      <c r="Y3177" s="222" t="s">
        <v>43</v>
      </c>
      <c r="Z3177" s="199"/>
      <c r="AA3177" s="218"/>
      <c r="AB3177" s="223">
        <v>0</v>
      </c>
      <c r="AC3177" s="224" t="s">
        <v>66</v>
      </c>
      <c r="AD3177" s="225">
        <f t="shared" si="1276"/>
        <v>390</v>
      </c>
      <c r="AE3177" s="226">
        <f>CEILING(AD3177+AD3177*'[1]Nastavení cen'!$J$17,1)</f>
        <v>570</v>
      </c>
      <c r="AF3177" s="226">
        <f t="shared" si="1277"/>
        <v>0</v>
      </c>
      <c r="AG3177" s="241"/>
      <c r="AH3177" s="242"/>
      <c r="AI3177" s="242"/>
      <c r="AJ3177" s="228">
        <f t="shared" si="1240"/>
        <v>570</v>
      </c>
      <c r="AK3177" s="218"/>
      <c r="AL3177" s="229">
        <f t="shared" si="1241"/>
        <v>0</v>
      </c>
      <c r="AM3177" s="204"/>
      <c r="AN3177" s="230" t="s">
        <v>41</v>
      </c>
      <c r="AO3177" s="231" t="s">
        <v>41</v>
      </c>
      <c r="AP3177" s="245" t="s">
        <v>41</v>
      </c>
      <c r="AQ3177" s="233" t="s">
        <v>41</v>
      </c>
      <c r="AR3177" s="234" t="s">
        <v>41</v>
      </c>
      <c r="AS3177" s="235"/>
      <c r="AT3177" s="236"/>
      <c r="AU3177" s="237"/>
      <c r="AV3177" s="238">
        <v>60</v>
      </c>
      <c r="AW3177" s="239">
        <f>'[1]Nastavení cen'!$H$17</f>
        <v>390</v>
      </c>
      <c r="AX3177" s="240">
        <v>240</v>
      </c>
    </row>
    <row r="3178" spans="1:50" ht="17.25" hidden="1" customHeight="1" x14ac:dyDescent="0.3">
      <c r="A3178" s="213"/>
      <c r="B3178" s="214"/>
      <c r="C3178" s="215"/>
      <c r="D3178" s="186"/>
      <c r="E3178" s="184"/>
      <c r="F3178" s="185"/>
      <c r="G3178" s="186"/>
      <c r="H3178" s="186"/>
      <c r="I3178" s="187"/>
      <c r="J3178" s="188"/>
      <c r="K3178" s="216"/>
      <c r="L3178" s="186"/>
      <c r="M3178" s="186"/>
      <c r="N3178" s="187"/>
      <c r="O3178" s="191"/>
      <c r="P3178" s="541" t="s">
        <v>3213</v>
      </c>
      <c r="Q3178" s="218"/>
      <c r="R3178" s="219">
        <f t="shared" si="1247"/>
        <v>0</v>
      </c>
      <c r="S3178" s="219">
        <f t="shared" si="1248"/>
        <v>7</v>
      </c>
      <c r="T3178" s="195"/>
      <c r="U3178" s="196">
        <v>5</v>
      </c>
      <c r="V3178" s="89">
        <f t="shared" si="1200"/>
        <v>0</v>
      </c>
      <c r="W3178" s="220" t="s">
        <v>3346</v>
      </c>
      <c r="X3178" s="221" t="s">
        <v>71</v>
      </c>
      <c r="Y3178" s="222" t="s">
        <v>3349</v>
      </c>
      <c r="Z3178" s="199"/>
      <c r="AA3178" s="218"/>
      <c r="AB3178" s="223">
        <v>0</v>
      </c>
      <c r="AC3178" s="224" t="s">
        <v>48</v>
      </c>
      <c r="AD3178" s="225"/>
      <c r="AE3178" s="226"/>
      <c r="AF3178" s="226"/>
      <c r="AG3178" s="227">
        <f>CEILING(AX3178+(AX3178*'[1]Nastavení cen'!$G$17),1)</f>
        <v>800</v>
      </c>
      <c r="AH3178" s="227">
        <f>CEILING(AG3178*'[1]Nastavení cen'!$K$17,1)+AG3178</f>
        <v>1040</v>
      </c>
      <c r="AI3178" s="227">
        <f t="shared" ref="AI3178:AI3232" si="1281">(AB3178*AH3178)</f>
        <v>0</v>
      </c>
      <c r="AJ3178" s="228">
        <f t="shared" si="1240"/>
        <v>1040</v>
      </c>
      <c r="AK3178" s="218"/>
      <c r="AL3178" s="229">
        <f t="shared" si="1241"/>
        <v>0</v>
      </c>
      <c r="AM3178" s="204"/>
      <c r="AN3178" s="230">
        <v>7</v>
      </c>
      <c r="AO3178" s="231">
        <f t="shared" ref="AO3178:AO3232" si="1282">AB3178*AN3178</f>
        <v>0</v>
      </c>
      <c r="AP3178" s="232">
        <v>0.05</v>
      </c>
      <c r="AQ3178" s="233" t="s">
        <v>41</v>
      </c>
      <c r="AR3178" s="234">
        <f t="shared" ref="AR3178:AR3232" si="1283">AO3178*AP3178</f>
        <v>0</v>
      </c>
      <c r="AS3178" s="235"/>
      <c r="AT3178" s="236"/>
      <c r="AU3178" s="237"/>
      <c r="AV3178" s="238"/>
      <c r="AW3178" s="239"/>
      <c r="AX3178" s="240">
        <v>800</v>
      </c>
    </row>
    <row r="3179" spans="1:50" ht="17.25" hidden="1" customHeight="1" x14ac:dyDescent="0.3">
      <c r="A3179" s="213"/>
      <c r="B3179" s="214"/>
      <c r="C3179" s="215"/>
      <c r="D3179" s="186"/>
      <c r="E3179" s="184"/>
      <c r="F3179" s="185"/>
      <c r="G3179" s="186"/>
      <c r="H3179" s="186"/>
      <c r="I3179" s="187"/>
      <c r="J3179" s="188"/>
      <c r="K3179" s="216"/>
      <c r="L3179" s="186"/>
      <c r="M3179" s="186"/>
      <c r="N3179" s="187"/>
      <c r="O3179" s="191"/>
      <c r="P3179" s="541" t="s">
        <v>3213</v>
      </c>
      <c r="Q3179" s="218"/>
      <c r="R3179" s="219">
        <f t="shared" si="1247"/>
        <v>0</v>
      </c>
      <c r="S3179" s="219">
        <f t="shared" si="1248"/>
        <v>7</v>
      </c>
      <c r="T3179" s="195"/>
      <c r="U3179" s="196">
        <v>5</v>
      </c>
      <c r="V3179" s="89">
        <f t="shared" si="1200"/>
        <v>0</v>
      </c>
      <c r="W3179" s="220" t="s">
        <v>3346</v>
      </c>
      <c r="X3179" s="221" t="s">
        <v>71</v>
      </c>
      <c r="Y3179" s="222" t="s">
        <v>3350</v>
      </c>
      <c r="Z3179" s="199"/>
      <c r="AA3179" s="218"/>
      <c r="AB3179" s="223">
        <v>0</v>
      </c>
      <c r="AC3179" s="224" t="s">
        <v>48</v>
      </c>
      <c r="AD3179" s="225"/>
      <c r="AE3179" s="226"/>
      <c r="AF3179" s="226"/>
      <c r="AG3179" s="227">
        <f>CEILING(AX3179+(AX3179*'[1]Nastavení cen'!$G$17),1)</f>
        <v>1600</v>
      </c>
      <c r="AH3179" s="227">
        <f>CEILING(AG3179*'[1]Nastavení cen'!$K$17,1)+AG3179</f>
        <v>2080</v>
      </c>
      <c r="AI3179" s="227">
        <f t="shared" si="1281"/>
        <v>0</v>
      </c>
      <c r="AJ3179" s="228">
        <f t="shared" si="1240"/>
        <v>2080</v>
      </c>
      <c r="AK3179" s="218"/>
      <c r="AL3179" s="229">
        <f t="shared" si="1241"/>
        <v>0</v>
      </c>
      <c r="AM3179" s="204"/>
      <c r="AN3179" s="230">
        <v>7</v>
      </c>
      <c r="AO3179" s="231">
        <f t="shared" si="1282"/>
        <v>0</v>
      </c>
      <c r="AP3179" s="232">
        <v>0.05</v>
      </c>
      <c r="AQ3179" s="233" t="s">
        <v>41</v>
      </c>
      <c r="AR3179" s="234">
        <f t="shared" si="1283"/>
        <v>0</v>
      </c>
      <c r="AS3179" s="235"/>
      <c r="AT3179" s="236"/>
      <c r="AU3179" s="237"/>
      <c r="AV3179" s="238"/>
      <c r="AW3179" s="239"/>
      <c r="AX3179" s="240">
        <v>1600</v>
      </c>
    </row>
    <row r="3180" spans="1:50" ht="17.25" hidden="1" customHeight="1" x14ac:dyDescent="0.3">
      <c r="A3180" s="213"/>
      <c r="B3180" s="214"/>
      <c r="C3180" s="215"/>
      <c r="D3180" s="186"/>
      <c r="E3180" s="184"/>
      <c r="F3180" s="185"/>
      <c r="G3180" s="186"/>
      <c r="H3180" s="186"/>
      <c r="I3180" s="187"/>
      <c r="J3180" s="188"/>
      <c r="K3180" s="216"/>
      <c r="L3180" s="186"/>
      <c r="M3180" s="186"/>
      <c r="N3180" s="187"/>
      <c r="O3180" s="191"/>
      <c r="P3180" s="541" t="s">
        <v>3213</v>
      </c>
      <c r="Q3180" s="218"/>
      <c r="R3180" s="219">
        <f t="shared" si="1247"/>
        <v>0</v>
      </c>
      <c r="S3180" s="219">
        <f t="shared" si="1248"/>
        <v>7</v>
      </c>
      <c r="T3180" s="195"/>
      <c r="U3180" s="196">
        <v>1</v>
      </c>
      <c r="V3180" s="89">
        <f t="shared" si="1200"/>
        <v>0</v>
      </c>
      <c r="W3180" s="220" t="s">
        <v>3346</v>
      </c>
      <c r="X3180" s="221" t="s">
        <v>3351</v>
      </c>
      <c r="Y3180" s="222" t="s">
        <v>3188</v>
      </c>
      <c r="Z3180" s="199"/>
      <c r="AA3180" s="218"/>
      <c r="AB3180" s="223">
        <v>0</v>
      </c>
      <c r="AC3180" s="224" t="s">
        <v>48</v>
      </c>
      <c r="AD3180" s="225">
        <f t="shared" ref="AD3180:AD3200" si="1284">ROUND(AV3180*(AW3180/60),0)</f>
        <v>195</v>
      </c>
      <c r="AE3180" s="226">
        <f>CEILING(AD3180+AD3180*'[1]Nastavení cen'!$J$17,1)</f>
        <v>285</v>
      </c>
      <c r="AF3180" s="226">
        <f t="shared" ref="AF3180:AF3200" si="1285">(AB3180*AE3180)</f>
        <v>0</v>
      </c>
      <c r="AG3180" s="241">
        <f>CEILING(AX3180+(AX3180*'[1]Nastavení cen'!$G$17),1)</f>
        <v>77</v>
      </c>
      <c r="AH3180" s="242">
        <f>CEILING(AG3180*'[1]Nastavení cen'!$K$17,1)+AG3180</f>
        <v>101</v>
      </c>
      <c r="AI3180" s="242">
        <f t="shared" si="1281"/>
        <v>0</v>
      </c>
      <c r="AJ3180" s="228">
        <f t="shared" si="1240"/>
        <v>386</v>
      </c>
      <c r="AK3180" s="218"/>
      <c r="AL3180" s="229">
        <f t="shared" si="1241"/>
        <v>0</v>
      </c>
      <c r="AM3180" s="204"/>
      <c r="AN3180" s="230">
        <v>0.02</v>
      </c>
      <c r="AO3180" s="231">
        <f t="shared" si="1282"/>
        <v>0</v>
      </c>
      <c r="AP3180" s="232">
        <v>0.05</v>
      </c>
      <c r="AQ3180" s="233" t="s">
        <v>41</v>
      </c>
      <c r="AR3180" s="234">
        <f t="shared" si="1283"/>
        <v>0</v>
      </c>
      <c r="AS3180" s="235"/>
      <c r="AT3180" s="236"/>
      <c r="AU3180" s="237"/>
      <c r="AV3180" s="238">
        <v>30</v>
      </c>
      <c r="AW3180" s="239">
        <f>'[1]Nastavení cen'!$H$17</f>
        <v>390</v>
      </c>
      <c r="AX3180" s="240">
        <v>77</v>
      </c>
    </row>
    <row r="3181" spans="1:50" ht="17.25" hidden="1" customHeight="1" x14ac:dyDescent="0.3">
      <c r="A3181" s="213"/>
      <c r="B3181" s="214"/>
      <c r="C3181" s="215"/>
      <c r="D3181" s="186"/>
      <c r="E3181" s="184"/>
      <c r="F3181" s="185"/>
      <c r="G3181" s="186"/>
      <c r="H3181" s="186"/>
      <c r="I3181" s="187"/>
      <c r="J3181" s="188"/>
      <c r="K3181" s="216"/>
      <c r="L3181" s="186"/>
      <c r="M3181" s="186"/>
      <c r="N3181" s="187"/>
      <c r="O3181" s="191"/>
      <c r="P3181" s="541" t="s">
        <v>3213</v>
      </c>
      <c r="Q3181" s="218"/>
      <c r="R3181" s="219">
        <f t="shared" si="1247"/>
        <v>0</v>
      </c>
      <c r="S3181" s="219">
        <f t="shared" si="1248"/>
        <v>7</v>
      </c>
      <c r="T3181" s="195"/>
      <c r="U3181" s="196">
        <v>1</v>
      </c>
      <c r="V3181" s="89">
        <f t="shared" si="1200"/>
        <v>0</v>
      </c>
      <c r="W3181" s="220" t="s">
        <v>3346</v>
      </c>
      <c r="X3181" s="221" t="s">
        <v>3352</v>
      </c>
      <c r="Y3181" s="222" t="s">
        <v>3188</v>
      </c>
      <c r="Z3181" s="199"/>
      <c r="AA3181" s="218"/>
      <c r="AB3181" s="223">
        <v>0</v>
      </c>
      <c r="AC3181" s="224" t="s">
        <v>48</v>
      </c>
      <c r="AD3181" s="225">
        <f t="shared" si="1284"/>
        <v>169</v>
      </c>
      <c r="AE3181" s="226">
        <f>CEILING(AD3181+AD3181*'[1]Nastavení cen'!$J$17,1)</f>
        <v>247</v>
      </c>
      <c r="AF3181" s="226">
        <f t="shared" si="1285"/>
        <v>0</v>
      </c>
      <c r="AG3181" s="241">
        <f>CEILING(AX3181+(AX3181*'[1]Nastavení cen'!$G$17),1)</f>
        <v>77</v>
      </c>
      <c r="AH3181" s="242">
        <f>CEILING(AG3181*'[1]Nastavení cen'!$K$17,1)+AG3181</f>
        <v>101</v>
      </c>
      <c r="AI3181" s="242">
        <f t="shared" si="1281"/>
        <v>0</v>
      </c>
      <c r="AJ3181" s="228">
        <f t="shared" si="1240"/>
        <v>348</v>
      </c>
      <c r="AK3181" s="218"/>
      <c r="AL3181" s="229">
        <f t="shared" si="1241"/>
        <v>0</v>
      </c>
      <c r="AM3181" s="204"/>
      <c r="AN3181" s="230">
        <v>0.02</v>
      </c>
      <c r="AO3181" s="231">
        <f t="shared" si="1282"/>
        <v>0</v>
      </c>
      <c r="AP3181" s="232">
        <v>0.05</v>
      </c>
      <c r="AQ3181" s="233" t="s">
        <v>41</v>
      </c>
      <c r="AR3181" s="234">
        <f t="shared" si="1283"/>
        <v>0</v>
      </c>
      <c r="AS3181" s="235"/>
      <c r="AT3181" s="236"/>
      <c r="AU3181" s="237"/>
      <c r="AV3181" s="238">
        <v>26</v>
      </c>
      <c r="AW3181" s="239">
        <f>'[1]Nastavení cen'!$H$17</f>
        <v>390</v>
      </c>
      <c r="AX3181" s="240">
        <v>77</v>
      </c>
    </row>
    <row r="3182" spans="1:50" ht="17.25" hidden="1" customHeight="1" x14ac:dyDescent="0.3">
      <c r="A3182" s="213"/>
      <c r="B3182" s="214"/>
      <c r="C3182" s="215"/>
      <c r="D3182" s="186"/>
      <c r="E3182" s="184"/>
      <c r="F3182" s="185"/>
      <c r="G3182" s="186"/>
      <c r="H3182" s="186"/>
      <c r="I3182" s="187"/>
      <c r="J3182" s="188"/>
      <c r="K3182" s="216"/>
      <c r="L3182" s="186"/>
      <c r="M3182" s="186"/>
      <c r="N3182" s="187"/>
      <c r="O3182" s="191"/>
      <c r="P3182" s="541" t="s">
        <v>3213</v>
      </c>
      <c r="Q3182" s="218"/>
      <c r="R3182" s="219">
        <f t="shared" si="1247"/>
        <v>0</v>
      </c>
      <c r="S3182" s="219">
        <f t="shared" si="1248"/>
        <v>7</v>
      </c>
      <c r="T3182" s="195"/>
      <c r="U3182" s="196">
        <v>1</v>
      </c>
      <c r="V3182" s="89">
        <f t="shared" si="1200"/>
        <v>0</v>
      </c>
      <c r="W3182" s="220" t="s">
        <v>3346</v>
      </c>
      <c r="X3182" s="221" t="s">
        <v>3353</v>
      </c>
      <c r="Y3182" s="222" t="s">
        <v>3188</v>
      </c>
      <c r="Z3182" s="199"/>
      <c r="AA3182" s="218"/>
      <c r="AB3182" s="223">
        <v>0</v>
      </c>
      <c r="AC3182" s="224" t="s">
        <v>48</v>
      </c>
      <c r="AD3182" s="225">
        <f t="shared" si="1284"/>
        <v>130</v>
      </c>
      <c r="AE3182" s="226">
        <f>CEILING(AD3182+AD3182*'[1]Nastavení cen'!$J$17,1)</f>
        <v>190</v>
      </c>
      <c r="AF3182" s="226">
        <f t="shared" si="1285"/>
        <v>0</v>
      </c>
      <c r="AG3182" s="241">
        <f>CEILING(AX3182+(AX3182*'[1]Nastavení cen'!$G$17),1)</f>
        <v>44</v>
      </c>
      <c r="AH3182" s="242">
        <f>CEILING(AG3182*'[1]Nastavení cen'!$K$17,1)+AG3182</f>
        <v>58</v>
      </c>
      <c r="AI3182" s="242">
        <f t="shared" si="1281"/>
        <v>0</v>
      </c>
      <c r="AJ3182" s="228">
        <f t="shared" si="1240"/>
        <v>248</v>
      </c>
      <c r="AK3182" s="218"/>
      <c r="AL3182" s="229">
        <f t="shared" si="1241"/>
        <v>0</v>
      </c>
      <c r="AM3182" s="204"/>
      <c r="AN3182" s="230">
        <v>0.01</v>
      </c>
      <c r="AO3182" s="231">
        <f t="shared" si="1282"/>
        <v>0</v>
      </c>
      <c r="AP3182" s="232">
        <v>0.05</v>
      </c>
      <c r="AQ3182" s="233" t="s">
        <v>41</v>
      </c>
      <c r="AR3182" s="234">
        <f t="shared" si="1283"/>
        <v>0</v>
      </c>
      <c r="AS3182" s="235"/>
      <c r="AT3182" s="236"/>
      <c r="AU3182" s="237"/>
      <c r="AV3182" s="238">
        <v>20</v>
      </c>
      <c r="AW3182" s="239">
        <f>'[1]Nastavení cen'!$H$17</f>
        <v>390</v>
      </c>
      <c r="AX3182" s="240">
        <v>44</v>
      </c>
    </row>
    <row r="3183" spans="1:50" ht="17.25" hidden="1" customHeight="1" x14ac:dyDescent="0.3">
      <c r="A3183" s="213"/>
      <c r="B3183" s="214"/>
      <c r="C3183" s="215"/>
      <c r="D3183" s="186"/>
      <c r="E3183" s="184"/>
      <c r="F3183" s="185"/>
      <c r="G3183" s="186"/>
      <c r="H3183" s="186"/>
      <c r="I3183" s="187"/>
      <c r="J3183" s="188"/>
      <c r="K3183" s="216"/>
      <c r="L3183" s="186"/>
      <c r="M3183" s="186"/>
      <c r="N3183" s="187"/>
      <c r="O3183" s="191"/>
      <c r="P3183" s="541" t="s">
        <v>3213</v>
      </c>
      <c r="Q3183" s="218"/>
      <c r="R3183" s="219">
        <f t="shared" si="1247"/>
        <v>0</v>
      </c>
      <c r="S3183" s="219">
        <f t="shared" si="1248"/>
        <v>7</v>
      </c>
      <c r="T3183" s="195"/>
      <c r="U3183" s="196">
        <v>2</v>
      </c>
      <c r="V3183" s="89">
        <f t="shared" si="1200"/>
        <v>0</v>
      </c>
      <c r="W3183" s="220" t="s">
        <v>3346</v>
      </c>
      <c r="X3183" s="221" t="s">
        <v>3354</v>
      </c>
      <c r="Y3183" s="222" t="s">
        <v>3355</v>
      </c>
      <c r="Z3183" s="199"/>
      <c r="AA3183" s="218"/>
      <c r="AB3183" s="223">
        <v>0</v>
      </c>
      <c r="AC3183" s="224" t="s">
        <v>48</v>
      </c>
      <c r="AD3183" s="225">
        <f t="shared" si="1284"/>
        <v>65</v>
      </c>
      <c r="AE3183" s="226">
        <f>CEILING(AD3183+AD3183*'[1]Nastavení cen'!$J$17,1)</f>
        <v>95</v>
      </c>
      <c r="AF3183" s="226">
        <f t="shared" si="1285"/>
        <v>0</v>
      </c>
      <c r="AG3183" s="241">
        <f>CEILING(AX3183+(AX3183*'[1]Nastavení cen'!$G$17),1)</f>
        <v>50</v>
      </c>
      <c r="AH3183" s="242">
        <f>CEILING(AG3183*'[1]Nastavení cen'!$K$17,1)+AG3183</f>
        <v>65</v>
      </c>
      <c r="AI3183" s="242">
        <f t="shared" si="1281"/>
        <v>0</v>
      </c>
      <c r="AJ3183" s="228">
        <f t="shared" si="1240"/>
        <v>160</v>
      </c>
      <c r="AK3183" s="218"/>
      <c r="AL3183" s="229">
        <f t="shared" si="1241"/>
        <v>0</v>
      </c>
      <c r="AM3183" s="204"/>
      <c r="AN3183" s="230">
        <v>0.1</v>
      </c>
      <c r="AO3183" s="231">
        <f t="shared" si="1282"/>
        <v>0</v>
      </c>
      <c r="AP3183" s="232">
        <v>0.05</v>
      </c>
      <c r="AQ3183" s="233" t="s">
        <v>41</v>
      </c>
      <c r="AR3183" s="234">
        <f t="shared" si="1283"/>
        <v>0</v>
      </c>
      <c r="AS3183" s="235"/>
      <c r="AT3183" s="236"/>
      <c r="AU3183" s="237"/>
      <c r="AV3183" s="238">
        <v>10</v>
      </c>
      <c r="AW3183" s="239">
        <f>'[1]Nastavení cen'!$H$17</f>
        <v>390</v>
      </c>
      <c r="AX3183" s="240">
        <v>50</v>
      </c>
    </row>
    <row r="3184" spans="1:50" ht="17.25" hidden="1" customHeight="1" x14ac:dyDescent="0.3">
      <c r="A3184" s="213"/>
      <c r="B3184" s="214"/>
      <c r="C3184" s="215"/>
      <c r="D3184" s="186"/>
      <c r="E3184" s="184"/>
      <c r="F3184" s="185"/>
      <c r="G3184" s="186"/>
      <c r="H3184" s="186"/>
      <c r="I3184" s="187"/>
      <c r="J3184" s="188"/>
      <c r="K3184" s="216"/>
      <c r="L3184" s="186"/>
      <c r="M3184" s="186"/>
      <c r="N3184" s="187"/>
      <c r="O3184" s="191"/>
      <c r="P3184" s="541" t="s">
        <v>3213</v>
      </c>
      <c r="Q3184" s="218"/>
      <c r="R3184" s="219">
        <f t="shared" si="1247"/>
        <v>0</v>
      </c>
      <c r="S3184" s="219">
        <f t="shared" si="1248"/>
        <v>7</v>
      </c>
      <c r="T3184" s="195"/>
      <c r="U3184" s="196">
        <v>5</v>
      </c>
      <c r="V3184" s="89">
        <f t="shared" si="1200"/>
        <v>0</v>
      </c>
      <c r="W3184" s="220" t="s">
        <v>3346</v>
      </c>
      <c r="X3184" s="221" t="s">
        <v>3354</v>
      </c>
      <c r="Y3184" s="222" t="s">
        <v>3356</v>
      </c>
      <c r="Z3184" s="199"/>
      <c r="AA3184" s="218"/>
      <c r="AB3184" s="223">
        <v>0</v>
      </c>
      <c r="AC3184" s="224" t="s">
        <v>48</v>
      </c>
      <c r="AD3184" s="225">
        <f t="shared" si="1284"/>
        <v>65</v>
      </c>
      <c r="AE3184" s="226">
        <f>CEILING(AD3184+AD3184*'[1]Nastavení cen'!$J$17,1)</f>
        <v>95</v>
      </c>
      <c r="AF3184" s="226">
        <f t="shared" si="1285"/>
        <v>0</v>
      </c>
      <c r="AG3184" s="227">
        <f>CEILING(AX3184+(AX3184*'[1]Nastavení cen'!$G$17),1)</f>
        <v>50</v>
      </c>
      <c r="AH3184" s="227">
        <f>CEILING(AG3184*'[1]Nastavení cen'!$K$17,1)+AG3184</f>
        <v>65</v>
      </c>
      <c r="AI3184" s="227">
        <f t="shared" si="1281"/>
        <v>0</v>
      </c>
      <c r="AJ3184" s="228">
        <f t="shared" si="1240"/>
        <v>160</v>
      </c>
      <c r="AK3184" s="218"/>
      <c r="AL3184" s="229">
        <f t="shared" si="1241"/>
        <v>0</v>
      </c>
      <c r="AM3184" s="204"/>
      <c r="AN3184" s="230">
        <v>0.1</v>
      </c>
      <c r="AO3184" s="231">
        <f t="shared" si="1282"/>
        <v>0</v>
      </c>
      <c r="AP3184" s="232">
        <v>0.05</v>
      </c>
      <c r="AQ3184" s="233" t="s">
        <v>41</v>
      </c>
      <c r="AR3184" s="234">
        <f t="shared" si="1283"/>
        <v>0</v>
      </c>
      <c r="AS3184" s="235"/>
      <c r="AT3184" s="236"/>
      <c r="AU3184" s="237"/>
      <c r="AV3184" s="238">
        <v>10</v>
      </c>
      <c r="AW3184" s="239">
        <f>'[1]Nastavení cen'!$H$17</f>
        <v>390</v>
      </c>
      <c r="AX3184" s="240">
        <v>50</v>
      </c>
    </row>
    <row r="3185" spans="1:50" ht="17.25" hidden="1" customHeight="1" x14ac:dyDescent="0.3">
      <c r="A3185" s="213"/>
      <c r="B3185" s="214"/>
      <c r="C3185" s="215"/>
      <c r="D3185" s="186"/>
      <c r="E3185" s="184"/>
      <c r="F3185" s="185"/>
      <c r="G3185" s="186"/>
      <c r="H3185" s="186"/>
      <c r="I3185" s="187"/>
      <c r="J3185" s="188"/>
      <c r="K3185" s="216"/>
      <c r="L3185" s="186"/>
      <c r="M3185" s="186"/>
      <c r="N3185" s="187"/>
      <c r="O3185" s="191"/>
      <c r="P3185" s="541" t="s">
        <v>3213</v>
      </c>
      <c r="Q3185" s="218"/>
      <c r="R3185" s="219">
        <f t="shared" si="1247"/>
        <v>0</v>
      </c>
      <c r="S3185" s="219">
        <f t="shared" si="1248"/>
        <v>7</v>
      </c>
      <c r="T3185" s="195"/>
      <c r="U3185" s="196">
        <v>1</v>
      </c>
      <c r="V3185" s="89">
        <f t="shared" si="1200"/>
        <v>0</v>
      </c>
      <c r="W3185" s="220" t="s">
        <v>3346</v>
      </c>
      <c r="X3185" s="221" t="s">
        <v>3357</v>
      </c>
      <c r="Y3185" s="222" t="s">
        <v>3355</v>
      </c>
      <c r="Z3185" s="199"/>
      <c r="AA3185" s="218"/>
      <c r="AB3185" s="223">
        <v>0</v>
      </c>
      <c r="AC3185" s="224" t="s">
        <v>48</v>
      </c>
      <c r="AD3185" s="225">
        <f t="shared" si="1284"/>
        <v>156</v>
      </c>
      <c r="AE3185" s="226">
        <f>CEILING(AD3185+AD3185*'[1]Nastavení cen'!$J$17,1)</f>
        <v>228</v>
      </c>
      <c r="AF3185" s="226">
        <f t="shared" si="1285"/>
        <v>0</v>
      </c>
      <c r="AG3185" s="241">
        <f>CEILING(AX3185+(AX3185*'[1]Nastavení cen'!$G$17),1)</f>
        <v>99</v>
      </c>
      <c r="AH3185" s="242">
        <f>CEILING(AG3185*'[1]Nastavení cen'!$K$17,1)+AG3185</f>
        <v>129</v>
      </c>
      <c r="AI3185" s="242">
        <f t="shared" si="1281"/>
        <v>0</v>
      </c>
      <c r="AJ3185" s="228">
        <f t="shared" si="1240"/>
        <v>357</v>
      </c>
      <c r="AK3185" s="218"/>
      <c r="AL3185" s="229">
        <f t="shared" si="1241"/>
        <v>0</v>
      </c>
      <c r="AM3185" s="204"/>
      <c r="AN3185" s="230">
        <v>0.15</v>
      </c>
      <c r="AO3185" s="231">
        <f t="shared" si="1282"/>
        <v>0</v>
      </c>
      <c r="AP3185" s="232">
        <v>0.05</v>
      </c>
      <c r="AQ3185" s="233" t="s">
        <v>41</v>
      </c>
      <c r="AR3185" s="234">
        <f t="shared" si="1283"/>
        <v>0</v>
      </c>
      <c r="AS3185" s="235"/>
      <c r="AT3185" s="236"/>
      <c r="AU3185" s="237"/>
      <c r="AV3185" s="238">
        <v>24</v>
      </c>
      <c r="AW3185" s="239">
        <f>'[1]Nastavení cen'!$H$17</f>
        <v>390</v>
      </c>
      <c r="AX3185" s="240">
        <v>99</v>
      </c>
    </row>
    <row r="3186" spans="1:50" ht="17.25" hidden="1" customHeight="1" x14ac:dyDescent="0.3">
      <c r="A3186" s="213"/>
      <c r="B3186" s="214"/>
      <c r="C3186" s="215"/>
      <c r="D3186" s="186"/>
      <c r="E3186" s="184"/>
      <c r="F3186" s="185"/>
      <c r="G3186" s="186"/>
      <c r="H3186" s="186"/>
      <c r="I3186" s="187"/>
      <c r="J3186" s="188"/>
      <c r="K3186" s="216"/>
      <c r="L3186" s="186"/>
      <c r="M3186" s="186"/>
      <c r="N3186" s="187"/>
      <c r="O3186" s="191"/>
      <c r="P3186" s="541" t="s">
        <v>3213</v>
      </c>
      <c r="Q3186" s="218"/>
      <c r="R3186" s="219">
        <f t="shared" si="1247"/>
        <v>0</v>
      </c>
      <c r="S3186" s="219">
        <f t="shared" si="1248"/>
        <v>7</v>
      </c>
      <c r="T3186" s="195"/>
      <c r="U3186" s="196">
        <v>5</v>
      </c>
      <c r="V3186" s="89">
        <f t="shared" si="1200"/>
        <v>0</v>
      </c>
      <c r="W3186" s="220" t="s">
        <v>3346</v>
      </c>
      <c r="X3186" s="221" t="s">
        <v>3357</v>
      </c>
      <c r="Y3186" s="222" t="s">
        <v>3356</v>
      </c>
      <c r="Z3186" s="199"/>
      <c r="AA3186" s="218"/>
      <c r="AB3186" s="223">
        <v>0</v>
      </c>
      <c r="AC3186" s="224" t="s">
        <v>48</v>
      </c>
      <c r="AD3186" s="225">
        <f t="shared" si="1284"/>
        <v>156</v>
      </c>
      <c r="AE3186" s="226">
        <f>CEILING(AD3186+AD3186*'[1]Nastavení cen'!$J$17,1)</f>
        <v>228</v>
      </c>
      <c r="AF3186" s="226">
        <f t="shared" si="1285"/>
        <v>0</v>
      </c>
      <c r="AG3186" s="227">
        <f>CEILING(AX3186+(AX3186*'[1]Nastavení cen'!$G$17),1)</f>
        <v>99</v>
      </c>
      <c r="AH3186" s="227">
        <f>CEILING(AG3186*'[1]Nastavení cen'!$K$17,1)+AG3186</f>
        <v>129</v>
      </c>
      <c r="AI3186" s="227">
        <f t="shared" si="1281"/>
        <v>0</v>
      </c>
      <c r="AJ3186" s="228">
        <f t="shared" si="1240"/>
        <v>357</v>
      </c>
      <c r="AK3186" s="218"/>
      <c r="AL3186" s="229">
        <f t="shared" si="1241"/>
        <v>0</v>
      </c>
      <c r="AM3186" s="204"/>
      <c r="AN3186" s="230">
        <v>0.15</v>
      </c>
      <c r="AO3186" s="231">
        <f t="shared" si="1282"/>
        <v>0</v>
      </c>
      <c r="AP3186" s="232">
        <v>0.05</v>
      </c>
      <c r="AQ3186" s="233" t="s">
        <v>41</v>
      </c>
      <c r="AR3186" s="234">
        <f t="shared" si="1283"/>
        <v>0</v>
      </c>
      <c r="AS3186" s="235"/>
      <c r="AT3186" s="236"/>
      <c r="AU3186" s="237"/>
      <c r="AV3186" s="238">
        <v>24</v>
      </c>
      <c r="AW3186" s="239">
        <f>'[1]Nastavení cen'!$H$17</f>
        <v>390</v>
      </c>
      <c r="AX3186" s="240">
        <v>99</v>
      </c>
    </row>
    <row r="3187" spans="1:50" ht="17.25" hidden="1" customHeight="1" x14ac:dyDescent="0.3">
      <c r="A3187" s="213"/>
      <c r="B3187" s="214"/>
      <c r="C3187" s="215"/>
      <c r="D3187" s="186"/>
      <c r="E3187" s="184"/>
      <c r="F3187" s="185"/>
      <c r="G3187" s="186"/>
      <c r="H3187" s="186"/>
      <c r="I3187" s="187"/>
      <c r="J3187" s="188"/>
      <c r="K3187" s="216"/>
      <c r="L3187" s="186"/>
      <c r="M3187" s="186"/>
      <c r="N3187" s="187"/>
      <c r="O3187" s="191"/>
      <c r="P3187" s="541" t="s">
        <v>3213</v>
      </c>
      <c r="Q3187" s="218"/>
      <c r="R3187" s="219">
        <f t="shared" si="1247"/>
        <v>0</v>
      </c>
      <c r="S3187" s="219">
        <f t="shared" si="1248"/>
        <v>7</v>
      </c>
      <c r="T3187" s="195"/>
      <c r="U3187" s="196">
        <v>1</v>
      </c>
      <c r="V3187" s="89">
        <f t="shared" si="1200"/>
        <v>0</v>
      </c>
      <c r="W3187" s="220" t="s">
        <v>3346</v>
      </c>
      <c r="X3187" s="221" t="s">
        <v>3358</v>
      </c>
      <c r="Y3187" s="222" t="s">
        <v>3342</v>
      </c>
      <c r="Z3187" s="199"/>
      <c r="AA3187" s="218"/>
      <c r="AB3187" s="223">
        <v>0</v>
      </c>
      <c r="AC3187" s="224" t="s">
        <v>48</v>
      </c>
      <c r="AD3187" s="225">
        <f t="shared" si="1284"/>
        <v>52</v>
      </c>
      <c r="AE3187" s="226">
        <f>CEILING(AD3187+AD3187*'[1]Nastavení cen'!$J$17,1)</f>
        <v>76</v>
      </c>
      <c r="AF3187" s="226">
        <f t="shared" si="1285"/>
        <v>0</v>
      </c>
      <c r="AG3187" s="241">
        <f>CEILING(AX3187+(AX3187*'[1]Nastavení cen'!$G$17),1)</f>
        <v>50</v>
      </c>
      <c r="AH3187" s="242">
        <f>CEILING(AG3187*'[1]Nastavení cen'!$K$17,1)+AG3187</f>
        <v>65</v>
      </c>
      <c r="AI3187" s="242">
        <f t="shared" si="1281"/>
        <v>0</v>
      </c>
      <c r="AJ3187" s="228">
        <f t="shared" si="1240"/>
        <v>141</v>
      </c>
      <c r="AK3187" s="218"/>
      <c r="AL3187" s="229">
        <f t="shared" si="1241"/>
        <v>0</v>
      </c>
      <c r="AM3187" s="204"/>
      <c r="AN3187" s="230">
        <v>0.1</v>
      </c>
      <c r="AO3187" s="231">
        <f t="shared" si="1282"/>
        <v>0</v>
      </c>
      <c r="AP3187" s="232">
        <v>0.05</v>
      </c>
      <c r="AQ3187" s="233" t="s">
        <v>41</v>
      </c>
      <c r="AR3187" s="234">
        <f t="shared" si="1283"/>
        <v>0</v>
      </c>
      <c r="AS3187" s="235"/>
      <c r="AT3187" s="236"/>
      <c r="AU3187" s="237"/>
      <c r="AV3187" s="238">
        <v>8</v>
      </c>
      <c r="AW3187" s="239">
        <f>'[1]Nastavení cen'!$H$17</f>
        <v>390</v>
      </c>
      <c r="AX3187" s="240">
        <v>50</v>
      </c>
    </row>
    <row r="3188" spans="1:50" ht="17.25" hidden="1" customHeight="1" x14ac:dyDescent="0.3">
      <c r="A3188" s="213"/>
      <c r="B3188" s="214"/>
      <c r="C3188" s="215"/>
      <c r="D3188" s="186"/>
      <c r="E3188" s="184"/>
      <c r="F3188" s="185"/>
      <c r="G3188" s="186"/>
      <c r="H3188" s="186"/>
      <c r="I3188" s="187"/>
      <c r="J3188" s="188"/>
      <c r="K3188" s="216"/>
      <c r="L3188" s="186"/>
      <c r="M3188" s="186"/>
      <c r="N3188" s="187"/>
      <c r="O3188" s="191"/>
      <c r="P3188" s="541" t="s">
        <v>3213</v>
      </c>
      <c r="Q3188" s="218"/>
      <c r="R3188" s="219">
        <f t="shared" si="1247"/>
        <v>0</v>
      </c>
      <c r="S3188" s="219">
        <f t="shared" si="1248"/>
        <v>7</v>
      </c>
      <c r="T3188" s="195"/>
      <c r="U3188" s="196">
        <v>5</v>
      </c>
      <c r="V3188" s="89">
        <f t="shared" si="1200"/>
        <v>0</v>
      </c>
      <c r="W3188" s="220" t="s">
        <v>3346</v>
      </c>
      <c r="X3188" s="221" t="s">
        <v>3358</v>
      </c>
      <c r="Y3188" s="222" t="s">
        <v>3359</v>
      </c>
      <c r="Z3188" s="199"/>
      <c r="AA3188" s="218"/>
      <c r="AB3188" s="223">
        <v>0</v>
      </c>
      <c r="AC3188" s="224" t="s">
        <v>48</v>
      </c>
      <c r="AD3188" s="225">
        <f t="shared" si="1284"/>
        <v>52</v>
      </c>
      <c r="AE3188" s="226">
        <f>CEILING(AD3188+AD3188*'[1]Nastavení cen'!$J$17,1)</f>
        <v>76</v>
      </c>
      <c r="AF3188" s="226">
        <f t="shared" si="1285"/>
        <v>0</v>
      </c>
      <c r="AG3188" s="227">
        <f>CEILING(AX3188+(AX3188*'[1]Nastavení cen'!$G$17),1)</f>
        <v>50</v>
      </c>
      <c r="AH3188" s="227">
        <f>CEILING(AG3188*'[1]Nastavení cen'!$K$17,1)+AG3188</f>
        <v>65</v>
      </c>
      <c r="AI3188" s="227">
        <f t="shared" si="1281"/>
        <v>0</v>
      </c>
      <c r="AJ3188" s="228">
        <f t="shared" si="1240"/>
        <v>141</v>
      </c>
      <c r="AK3188" s="218"/>
      <c r="AL3188" s="229">
        <f t="shared" si="1241"/>
        <v>0</v>
      </c>
      <c r="AM3188" s="204"/>
      <c r="AN3188" s="230">
        <v>0.1</v>
      </c>
      <c r="AO3188" s="231">
        <f t="shared" si="1282"/>
        <v>0</v>
      </c>
      <c r="AP3188" s="232">
        <v>0.05</v>
      </c>
      <c r="AQ3188" s="233" t="s">
        <v>41</v>
      </c>
      <c r="AR3188" s="234">
        <f t="shared" si="1283"/>
        <v>0</v>
      </c>
      <c r="AS3188" s="235"/>
      <c r="AT3188" s="236"/>
      <c r="AU3188" s="237"/>
      <c r="AV3188" s="238">
        <v>8</v>
      </c>
      <c r="AW3188" s="239">
        <f>'[1]Nastavení cen'!$H$17</f>
        <v>390</v>
      </c>
      <c r="AX3188" s="240">
        <v>50</v>
      </c>
    </row>
    <row r="3189" spans="1:50" ht="17.25" hidden="1" customHeight="1" x14ac:dyDescent="0.3">
      <c r="A3189" s="213"/>
      <c r="B3189" s="214"/>
      <c r="C3189" s="215"/>
      <c r="D3189" s="186"/>
      <c r="E3189" s="184"/>
      <c r="F3189" s="185"/>
      <c r="G3189" s="186"/>
      <c r="H3189" s="186"/>
      <c r="I3189" s="187"/>
      <c r="J3189" s="188"/>
      <c r="K3189" s="216"/>
      <c r="L3189" s="186"/>
      <c r="M3189" s="186"/>
      <c r="N3189" s="187"/>
      <c r="O3189" s="191"/>
      <c r="P3189" s="541" t="s">
        <v>3213</v>
      </c>
      <c r="Q3189" s="218"/>
      <c r="R3189" s="219">
        <f t="shared" si="1247"/>
        <v>0</v>
      </c>
      <c r="S3189" s="219">
        <f t="shared" si="1248"/>
        <v>7</v>
      </c>
      <c r="T3189" s="195"/>
      <c r="U3189" s="196">
        <v>1</v>
      </c>
      <c r="V3189" s="89">
        <f t="shared" si="1200"/>
        <v>0</v>
      </c>
      <c r="W3189" s="220" t="s">
        <v>3346</v>
      </c>
      <c r="X3189" s="221" t="s">
        <v>3360</v>
      </c>
      <c r="Y3189" s="222" t="s">
        <v>3342</v>
      </c>
      <c r="Z3189" s="199"/>
      <c r="AA3189" s="218"/>
      <c r="AB3189" s="223">
        <v>0</v>
      </c>
      <c r="AC3189" s="224" t="s">
        <v>48</v>
      </c>
      <c r="AD3189" s="225">
        <f t="shared" si="1284"/>
        <v>130</v>
      </c>
      <c r="AE3189" s="226">
        <f>CEILING(AD3189+AD3189*'[1]Nastavení cen'!$J$17,1)</f>
        <v>190</v>
      </c>
      <c r="AF3189" s="226">
        <f t="shared" si="1285"/>
        <v>0</v>
      </c>
      <c r="AG3189" s="241">
        <f>CEILING(AX3189+(AX3189*'[1]Nastavení cen'!$G$17),1)</f>
        <v>99</v>
      </c>
      <c r="AH3189" s="242">
        <f>CEILING(AG3189*'[1]Nastavení cen'!$K$17,1)+AG3189</f>
        <v>129</v>
      </c>
      <c r="AI3189" s="242">
        <f t="shared" si="1281"/>
        <v>0</v>
      </c>
      <c r="AJ3189" s="228">
        <f t="shared" si="1240"/>
        <v>319</v>
      </c>
      <c r="AK3189" s="218"/>
      <c r="AL3189" s="229">
        <f t="shared" si="1241"/>
        <v>0</v>
      </c>
      <c r="AM3189" s="204"/>
      <c r="AN3189" s="230">
        <v>0.15</v>
      </c>
      <c r="AO3189" s="231">
        <f t="shared" si="1282"/>
        <v>0</v>
      </c>
      <c r="AP3189" s="232">
        <v>0.05</v>
      </c>
      <c r="AQ3189" s="233" t="s">
        <v>41</v>
      </c>
      <c r="AR3189" s="234">
        <f t="shared" si="1283"/>
        <v>0</v>
      </c>
      <c r="AS3189" s="235"/>
      <c r="AT3189" s="236"/>
      <c r="AU3189" s="237"/>
      <c r="AV3189" s="238">
        <v>20</v>
      </c>
      <c r="AW3189" s="239">
        <f>'[1]Nastavení cen'!$H$17</f>
        <v>390</v>
      </c>
      <c r="AX3189" s="240">
        <v>99</v>
      </c>
    </row>
    <row r="3190" spans="1:50" ht="17.25" hidden="1" customHeight="1" x14ac:dyDescent="0.3">
      <c r="A3190" s="213"/>
      <c r="B3190" s="214"/>
      <c r="C3190" s="215"/>
      <c r="D3190" s="186"/>
      <c r="E3190" s="184"/>
      <c r="F3190" s="185"/>
      <c r="G3190" s="186"/>
      <c r="H3190" s="186"/>
      <c r="I3190" s="187"/>
      <c r="J3190" s="188"/>
      <c r="K3190" s="216"/>
      <c r="L3190" s="186"/>
      <c r="M3190" s="186"/>
      <c r="N3190" s="187"/>
      <c r="O3190" s="191"/>
      <c r="P3190" s="541" t="s">
        <v>3213</v>
      </c>
      <c r="Q3190" s="218"/>
      <c r="R3190" s="219">
        <f t="shared" si="1247"/>
        <v>0</v>
      </c>
      <c r="S3190" s="219">
        <f t="shared" si="1248"/>
        <v>7</v>
      </c>
      <c r="T3190" s="195"/>
      <c r="U3190" s="196">
        <v>5</v>
      </c>
      <c r="V3190" s="89">
        <f t="shared" si="1200"/>
        <v>0</v>
      </c>
      <c r="W3190" s="220" t="s">
        <v>3346</v>
      </c>
      <c r="X3190" s="221" t="s">
        <v>3360</v>
      </c>
      <c r="Y3190" s="222" t="s">
        <v>3359</v>
      </c>
      <c r="Z3190" s="199"/>
      <c r="AA3190" s="218"/>
      <c r="AB3190" s="223">
        <v>0</v>
      </c>
      <c r="AC3190" s="224" t="s">
        <v>48</v>
      </c>
      <c r="AD3190" s="225">
        <f t="shared" si="1284"/>
        <v>130</v>
      </c>
      <c r="AE3190" s="226">
        <f>CEILING(AD3190+AD3190*'[1]Nastavení cen'!$J$17,1)</f>
        <v>190</v>
      </c>
      <c r="AF3190" s="226">
        <f t="shared" si="1285"/>
        <v>0</v>
      </c>
      <c r="AG3190" s="227">
        <f>CEILING(AX3190+(AX3190*'[1]Nastavení cen'!$G$17),1)</f>
        <v>99</v>
      </c>
      <c r="AH3190" s="227">
        <f>CEILING(AG3190*'[1]Nastavení cen'!$K$17,1)+AG3190</f>
        <v>129</v>
      </c>
      <c r="AI3190" s="227">
        <f t="shared" si="1281"/>
        <v>0</v>
      </c>
      <c r="AJ3190" s="228">
        <f t="shared" si="1240"/>
        <v>319</v>
      </c>
      <c r="AK3190" s="218"/>
      <c r="AL3190" s="229">
        <f t="shared" si="1241"/>
        <v>0</v>
      </c>
      <c r="AM3190" s="204"/>
      <c r="AN3190" s="230">
        <v>0.15</v>
      </c>
      <c r="AO3190" s="231">
        <f t="shared" si="1282"/>
        <v>0</v>
      </c>
      <c r="AP3190" s="232">
        <v>0.05</v>
      </c>
      <c r="AQ3190" s="233" t="s">
        <v>41</v>
      </c>
      <c r="AR3190" s="234">
        <f t="shared" si="1283"/>
        <v>0</v>
      </c>
      <c r="AS3190" s="235"/>
      <c r="AT3190" s="236"/>
      <c r="AU3190" s="237"/>
      <c r="AV3190" s="238">
        <v>20</v>
      </c>
      <c r="AW3190" s="239">
        <f>'[1]Nastavení cen'!$H$17</f>
        <v>390</v>
      </c>
      <c r="AX3190" s="240">
        <v>99</v>
      </c>
    </row>
    <row r="3191" spans="1:50" ht="17.25" hidden="1" customHeight="1" x14ac:dyDescent="0.3">
      <c r="A3191" s="213"/>
      <c r="B3191" s="214"/>
      <c r="C3191" s="215"/>
      <c r="D3191" s="186"/>
      <c r="E3191" s="184"/>
      <c r="F3191" s="185"/>
      <c r="G3191" s="186"/>
      <c r="H3191" s="186"/>
      <c r="I3191" s="187"/>
      <c r="J3191" s="188"/>
      <c r="K3191" s="216"/>
      <c r="L3191" s="186"/>
      <c r="M3191" s="186"/>
      <c r="N3191" s="187"/>
      <c r="O3191" s="191"/>
      <c r="P3191" s="541" t="s">
        <v>3213</v>
      </c>
      <c r="Q3191" s="218"/>
      <c r="R3191" s="219">
        <f t="shared" si="1247"/>
        <v>0</v>
      </c>
      <c r="S3191" s="219">
        <f t="shared" si="1248"/>
        <v>7</v>
      </c>
      <c r="T3191" s="195"/>
      <c r="U3191" s="196">
        <v>1</v>
      </c>
      <c r="V3191" s="89">
        <f t="shared" si="1200"/>
        <v>0</v>
      </c>
      <c r="W3191" s="220" t="s">
        <v>3346</v>
      </c>
      <c r="X3191" s="221" t="s">
        <v>3361</v>
      </c>
      <c r="Y3191" s="222" t="s">
        <v>3342</v>
      </c>
      <c r="Z3191" s="199"/>
      <c r="AA3191" s="218"/>
      <c r="AB3191" s="223">
        <v>0</v>
      </c>
      <c r="AC3191" s="224" t="s">
        <v>48</v>
      </c>
      <c r="AD3191" s="225">
        <f t="shared" si="1284"/>
        <v>208</v>
      </c>
      <c r="AE3191" s="226">
        <f>CEILING(AD3191+AD3191*'[1]Nastavení cen'!$J$17,1)</f>
        <v>304</v>
      </c>
      <c r="AF3191" s="226">
        <f t="shared" si="1285"/>
        <v>0</v>
      </c>
      <c r="AG3191" s="241">
        <f>CEILING(AX3191+(AX3191*'[1]Nastavení cen'!$G$17),1)</f>
        <v>149</v>
      </c>
      <c r="AH3191" s="242">
        <f>CEILING(AG3191*'[1]Nastavení cen'!$K$17,1)+AG3191</f>
        <v>194</v>
      </c>
      <c r="AI3191" s="242">
        <f t="shared" si="1281"/>
        <v>0</v>
      </c>
      <c r="AJ3191" s="228">
        <f t="shared" si="1240"/>
        <v>498</v>
      </c>
      <c r="AK3191" s="218"/>
      <c r="AL3191" s="229">
        <f t="shared" si="1241"/>
        <v>0</v>
      </c>
      <c r="AM3191" s="204"/>
      <c r="AN3191" s="230">
        <v>0.2</v>
      </c>
      <c r="AO3191" s="231">
        <f t="shared" si="1282"/>
        <v>0</v>
      </c>
      <c r="AP3191" s="232">
        <v>0.05</v>
      </c>
      <c r="AQ3191" s="233" t="s">
        <v>41</v>
      </c>
      <c r="AR3191" s="234">
        <f t="shared" si="1283"/>
        <v>0</v>
      </c>
      <c r="AS3191" s="235"/>
      <c r="AT3191" s="236"/>
      <c r="AU3191" s="237"/>
      <c r="AV3191" s="238">
        <v>32</v>
      </c>
      <c r="AW3191" s="239">
        <f>'[1]Nastavení cen'!$H$17</f>
        <v>390</v>
      </c>
      <c r="AX3191" s="240">
        <v>149</v>
      </c>
    </row>
    <row r="3192" spans="1:50" ht="17.25" hidden="1" customHeight="1" x14ac:dyDescent="0.3">
      <c r="A3192" s="213"/>
      <c r="B3192" s="214"/>
      <c r="C3192" s="215"/>
      <c r="D3192" s="186"/>
      <c r="E3192" s="184"/>
      <c r="F3192" s="185"/>
      <c r="G3192" s="186"/>
      <c r="H3192" s="186"/>
      <c r="I3192" s="187"/>
      <c r="J3192" s="188"/>
      <c r="K3192" s="216"/>
      <c r="L3192" s="186"/>
      <c r="M3192" s="186"/>
      <c r="N3192" s="187"/>
      <c r="O3192" s="191"/>
      <c r="P3192" s="541" t="s">
        <v>3213</v>
      </c>
      <c r="Q3192" s="218"/>
      <c r="R3192" s="219">
        <f t="shared" si="1247"/>
        <v>0</v>
      </c>
      <c r="S3192" s="219">
        <f t="shared" si="1248"/>
        <v>7</v>
      </c>
      <c r="T3192" s="195"/>
      <c r="U3192" s="196">
        <v>5</v>
      </c>
      <c r="V3192" s="89">
        <f t="shared" si="1200"/>
        <v>0</v>
      </c>
      <c r="W3192" s="220" t="s">
        <v>3346</v>
      </c>
      <c r="X3192" s="221" t="s">
        <v>3361</v>
      </c>
      <c r="Y3192" s="222" t="s">
        <v>3359</v>
      </c>
      <c r="Z3192" s="199"/>
      <c r="AA3192" s="218"/>
      <c r="AB3192" s="223">
        <v>0</v>
      </c>
      <c r="AC3192" s="224" t="s">
        <v>48</v>
      </c>
      <c r="AD3192" s="225">
        <f t="shared" si="1284"/>
        <v>208</v>
      </c>
      <c r="AE3192" s="226">
        <f>CEILING(AD3192+AD3192*'[1]Nastavení cen'!$J$17,1)</f>
        <v>304</v>
      </c>
      <c r="AF3192" s="226">
        <f t="shared" si="1285"/>
        <v>0</v>
      </c>
      <c r="AG3192" s="227">
        <f>CEILING(AX3192+(AX3192*'[1]Nastavení cen'!$G$17),1)</f>
        <v>149</v>
      </c>
      <c r="AH3192" s="227">
        <f>CEILING(AG3192*'[1]Nastavení cen'!$K$17,1)+AG3192</f>
        <v>194</v>
      </c>
      <c r="AI3192" s="227">
        <f t="shared" si="1281"/>
        <v>0</v>
      </c>
      <c r="AJ3192" s="228">
        <f t="shared" si="1240"/>
        <v>498</v>
      </c>
      <c r="AK3192" s="218"/>
      <c r="AL3192" s="229">
        <f t="shared" si="1241"/>
        <v>0</v>
      </c>
      <c r="AM3192" s="204"/>
      <c r="AN3192" s="230">
        <v>0.2</v>
      </c>
      <c r="AO3192" s="231">
        <f t="shared" si="1282"/>
        <v>0</v>
      </c>
      <c r="AP3192" s="232">
        <v>0.05</v>
      </c>
      <c r="AQ3192" s="233" t="s">
        <v>41</v>
      </c>
      <c r="AR3192" s="234">
        <f t="shared" si="1283"/>
        <v>0</v>
      </c>
      <c r="AS3192" s="235"/>
      <c r="AT3192" s="236"/>
      <c r="AU3192" s="237"/>
      <c r="AV3192" s="238">
        <v>32</v>
      </c>
      <c r="AW3192" s="239">
        <f>'[1]Nastavení cen'!$H$17</f>
        <v>390</v>
      </c>
      <c r="AX3192" s="240">
        <v>149</v>
      </c>
    </row>
    <row r="3193" spans="1:50" ht="17.25" hidden="1" customHeight="1" x14ac:dyDescent="0.3">
      <c r="A3193" s="213"/>
      <c r="B3193" s="214"/>
      <c r="C3193" s="215"/>
      <c r="D3193" s="186"/>
      <c r="E3193" s="184"/>
      <c r="F3193" s="185"/>
      <c r="G3193" s="186"/>
      <c r="H3193" s="186"/>
      <c r="I3193" s="187"/>
      <c r="J3193" s="188"/>
      <c r="K3193" s="216"/>
      <c r="L3193" s="186"/>
      <c r="M3193" s="186"/>
      <c r="N3193" s="187"/>
      <c r="O3193" s="191"/>
      <c r="P3193" s="541" t="s">
        <v>3213</v>
      </c>
      <c r="Q3193" s="218"/>
      <c r="R3193" s="219">
        <f t="shared" si="1247"/>
        <v>0</v>
      </c>
      <c r="S3193" s="219">
        <f t="shared" si="1248"/>
        <v>7</v>
      </c>
      <c r="T3193" s="195"/>
      <c r="U3193" s="196">
        <v>1</v>
      </c>
      <c r="V3193" s="89">
        <f t="shared" si="1200"/>
        <v>0</v>
      </c>
      <c r="W3193" s="220" t="s">
        <v>3346</v>
      </c>
      <c r="X3193" s="221" t="s">
        <v>3362</v>
      </c>
      <c r="Y3193" s="222" t="s">
        <v>3363</v>
      </c>
      <c r="Z3193" s="199"/>
      <c r="AA3193" s="218"/>
      <c r="AB3193" s="223">
        <v>0</v>
      </c>
      <c r="AC3193" s="224" t="s">
        <v>48</v>
      </c>
      <c r="AD3193" s="225">
        <f t="shared" si="1284"/>
        <v>91</v>
      </c>
      <c r="AE3193" s="226">
        <f>CEILING(AD3193+AD3193*'[1]Nastavení cen'!$J$17,1)</f>
        <v>133</v>
      </c>
      <c r="AF3193" s="226">
        <f t="shared" si="1285"/>
        <v>0</v>
      </c>
      <c r="AG3193" s="241">
        <f>CEILING(AX3193+(AX3193*'[1]Nastavení cen'!$G$17),1)</f>
        <v>83</v>
      </c>
      <c r="AH3193" s="242">
        <f>CEILING(AG3193*'[1]Nastavení cen'!$K$17,1)+AG3193</f>
        <v>108</v>
      </c>
      <c r="AI3193" s="242">
        <f t="shared" si="1281"/>
        <v>0</v>
      </c>
      <c r="AJ3193" s="228">
        <f t="shared" si="1240"/>
        <v>241</v>
      </c>
      <c r="AK3193" s="218"/>
      <c r="AL3193" s="229">
        <f t="shared" si="1241"/>
        <v>0</v>
      </c>
      <c r="AM3193" s="204"/>
      <c r="AN3193" s="230">
        <v>0.15</v>
      </c>
      <c r="AO3193" s="231">
        <f t="shared" si="1282"/>
        <v>0</v>
      </c>
      <c r="AP3193" s="232">
        <v>0.05</v>
      </c>
      <c r="AQ3193" s="233" t="s">
        <v>41</v>
      </c>
      <c r="AR3193" s="234">
        <f t="shared" si="1283"/>
        <v>0</v>
      </c>
      <c r="AS3193" s="235"/>
      <c r="AT3193" s="236"/>
      <c r="AU3193" s="237"/>
      <c r="AV3193" s="238">
        <v>14</v>
      </c>
      <c r="AW3193" s="239">
        <f>'[1]Nastavení cen'!$H$17</f>
        <v>390</v>
      </c>
      <c r="AX3193" s="240">
        <v>83</v>
      </c>
    </row>
    <row r="3194" spans="1:50" ht="17.25" hidden="1" customHeight="1" x14ac:dyDescent="0.3">
      <c r="A3194" s="213"/>
      <c r="B3194" s="214"/>
      <c r="C3194" s="215"/>
      <c r="D3194" s="186"/>
      <c r="E3194" s="184"/>
      <c r="F3194" s="185"/>
      <c r="G3194" s="186"/>
      <c r="H3194" s="186"/>
      <c r="I3194" s="187"/>
      <c r="J3194" s="188"/>
      <c r="K3194" s="216"/>
      <c r="L3194" s="186"/>
      <c r="M3194" s="186"/>
      <c r="N3194" s="187"/>
      <c r="O3194" s="191"/>
      <c r="P3194" s="541" t="s">
        <v>3213</v>
      </c>
      <c r="Q3194" s="218"/>
      <c r="R3194" s="219">
        <f t="shared" si="1247"/>
        <v>0</v>
      </c>
      <c r="S3194" s="219">
        <f t="shared" si="1248"/>
        <v>7</v>
      </c>
      <c r="T3194" s="195"/>
      <c r="U3194" s="196">
        <v>3</v>
      </c>
      <c r="V3194" s="89">
        <f t="shared" si="1200"/>
        <v>0</v>
      </c>
      <c r="W3194" s="220" t="s">
        <v>3364</v>
      </c>
      <c r="X3194" s="221" t="s">
        <v>3365</v>
      </c>
      <c r="Y3194" s="222" t="s">
        <v>3281</v>
      </c>
      <c r="Z3194" s="199"/>
      <c r="AA3194" s="218"/>
      <c r="AB3194" s="223">
        <v>0</v>
      </c>
      <c r="AC3194" s="224" t="s">
        <v>48</v>
      </c>
      <c r="AD3194" s="225">
        <f t="shared" si="1284"/>
        <v>397</v>
      </c>
      <c r="AE3194" s="226">
        <f>CEILING(AD3194+AD3194*'[1]Nastavení cen'!$J$17,1)</f>
        <v>580</v>
      </c>
      <c r="AF3194" s="226">
        <f t="shared" si="1285"/>
        <v>0</v>
      </c>
      <c r="AG3194" s="225">
        <f>CEILING(AX3194+(AX3194*'[1]Nastavení cen'!$G$17),1)</f>
        <v>83</v>
      </c>
      <c r="AH3194" s="399">
        <f>CEILING(AG3194*'[1]Nastavení cen'!$K$17,1)+AG3194</f>
        <v>108</v>
      </c>
      <c r="AI3194" s="496">
        <f t="shared" si="1281"/>
        <v>0</v>
      </c>
      <c r="AJ3194" s="228">
        <f t="shared" si="1240"/>
        <v>688</v>
      </c>
      <c r="AK3194" s="218"/>
      <c r="AL3194" s="229">
        <f t="shared" si="1241"/>
        <v>0</v>
      </c>
      <c r="AM3194" s="204"/>
      <c r="AN3194" s="230">
        <v>0.5</v>
      </c>
      <c r="AO3194" s="231">
        <f t="shared" si="1282"/>
        <v>0</v>
      </c>
      <c r="AP3194" s="232">
        <v>0.05</v>
      </c>
      <c r="AQ3194" s="233" t="s">
        <v>41</v>
      </c>
      <c r="AR3194" s="234">
        <f t="shared" si="1283"/>
        <v>0</v>
      </c>
      <c r="AS3194" s="235"/>
      <c r="AT3194" s="236"/>
      <c r="AU3194" s="237"/>
      <c r="AV3194" s="238">
        <v>61</v>
      </c>
      <c r="AW3194" s="239">
        <f>'[1]Nastavení cen'!$H$17</f>
        <v>390</v>
      </c>
      <c r="AX3194" s="240">
        <v>83</v>
      </c>
    </row>
    <row r="3195" spans="1:50" ht="17.25" hidden="1" customHeight="1" x14ac:dyDescent="0.3">
      <c r="A3195" s="213"/>
      <c r="B3195" s="214"/>
      <c r="C3195" s="215"/>
      <c r="D3195" s="186"/>
      <c r="E3195" s="184"/>
      <c r="F3195" s="185"/>
      <c r="G3195" s="186"/>
      <c r="H3195" s="186"/>
      <c r="I3195" s="187"/>
      <c r="J3195" s="188"/>
      <c r="K3195" s="216"/>
      <c r="L3195" s="186"/>
      <c r="M3195" s="186"/>
      <c r="N3195" s="187"/>
      <c r="O3195" s="191"/>
      <c r="P3195" s="541" t="s">
        <v>3213</v>
      </c>
      <c r="Q3195" s="218"/>
      <c r="R3195" s="219">
        <f t="shared" si="1247"/>
        <v>0</v>
      </c>
      <c r="S3195" s="219">
        <f t="shared" si="1248"/>
        <v>7</v>
      </c>
      <c r="T3195" s="195"/>
      <c r="U3195" s="196">
        <v>3</v>
      </c>
      <c r="V3195" s="89">
        <f t="shared" si="1200"/>
        <v>0</v>
      </c>
      <c r="W3195" s="220" t="s">
        <v>3364</v>
      </c>
      <c r="X3195" s="221" t="s">
        <v>3366</v>
      </c>
      <c r="Y3195" s="222" t="s">
        <v>3188</v>
      </c>
      <c r="Z3195" s="199"/>
      <c r="AA3195" s="218"/>
      <c r="AB3195" s="223">
        <v>0</v>
      </c>
      <c r="AC3195" s="224" t="s">
        <v>48</v>
      </c>
      <c r="AD3195" s="225">
        <f t="shared" si="1284"/>
        <v>215</v>
      </c>
      <c r="AE3195" s="226">
        <f>CEILING(AD3195+AD3195*'[1]Nastavení cen'!$J$17,1)</f>
        <v>314</v>
      </c>
      <c r="AF3195" s="226">
        <f t="shared" si="1285"/>
        <v>0</v>
      </c>
      <c r="AG3195" s="241">
        <f>CEILING(AX3195+(AX3195*'[1]Nastavení cen'!$G$17),1)</f>
        <v>88</v>
      </c>
      <c r="AH3195" s="242">
        <f>CEILING(AG3195*'[1]Nastavení cen'!$K$17,1)+AG3195</f>
        <v>115</v>
      </c>
      <c r="AI3195" s="242">
        <f t="shared" si="1281"/>
        <v>0</v>
      </c>
      <c r="AJ3195" s="228">
        <f t="shared" si="1240"/>
        <v>429</v>
      </c>
      <c r="AK3195" s="218"/>
      <c r="AL3195" s="229">
        <f t="shared" si="1241"/>
        <v>0</v>
      </c>
      <c r="AM3195" s="204"/>
      <c r="AN3195" s="230">
        <v>0.01</v>
      </c>
      <c r="AO3195" s="231">
        <f t="shared" si="1282"/>
        <v>0</v>
      </c>
      <c r="AP3195" s="232">
        <v>0.05</v>
      </c>
      <c r="AQ3195" s="233" t="s">
        <v>41</v>
      </c>
      <c r="AR3195" s="234">
        <f t="shared" si="1283"/>
        <v>0</v>
      </c>
      <c r="AS3195" s="235"/>
      <c r="AT3195" s="236"/>
      <c r="AU3195" s="237"/>
      <c r="AV3195" s="238">
        <v>33</v>
      </c>
      <c r="AW3195" s="239">
        <f>'[1]Nastavení cen'!$H$17</f>
        <v>390</v>
      </c>
      <c r="AX3195" s="240">
        <v>88</v>
      </c>
    </row>
    <row r="3196" spans="1:50" ht="17.25" hidden="1" customHeight="1" x14ac:dyDescent="0.3">
      <c r="A3196" s="213"/>
      <c r="B3196" s="214"/>
      <c r="C3196" s="215"/>
      <c r="D3196" s="186"/>
      <c r="E3196" s="184"/>
      <c r="F3196" s="185"/>
      <c r="G3196" s="186"/>
      <c r="H3196" s="186"/>
      <c r="I3196" s="187"/>
      <c r="J3196" s="188"/>
      <c r="K3196" s="216"/>
      <c r="L3196" s="186"/>
      <c r="M3196" s="186"/>
      <c r="N3196" s="187"/>
      <c r="O3196" s="191"/>
      <c r="P3196" s="541" t="s">
        <v>3213</v>
      </c>
      <c r="Q3196" s="218"/>
      <c r="R3196" s="219">
        <f t="shared" si="1247"/>
        <v>0</v>
      </c>
      <c r="S3196" s="219">
        <f t="shared" si="1248"/>
        <v>7</v>
      </c>
      <c r="T3196" s="195"/>
      <c r="U3196" s="196">
        <v>3</v>
      </c>
      <c r="V3196" s="89">
        <f t="shared" si="1200"/>
        <v>0</v>
      </c>
      <c r="W3196" s="220" t="s">
        <v>3364</v>
      </c>
      <c r="X3196" s="221" t="s">
        <v>3367</v>
      </c>
      <c r="Y3196" s="222" t="s">
        <v>3355</v>
      </c>
      <c r="Z3196" s="199"/>
      <c r="AA3196" s="218"/>
      <c r="AB3196" s="223">
        <v>0</v>
      </c>
      <c r="AC3196" s="224" t="s">
        <v>48</v>
      </c>
      <c r="AD3196" s="225">
        <f t="shared" si="1284"/>
        <v>72</v>
      </c>
      <c r="AE3196" s="226">
        <f>CEILING(AD3196+AD3196*'[1]Nastavení cen'!$J$17,1)</f>
        <v>106</v>
      </c>
      <c r="AF3196" s="226">
        <f t="shared" si="1285"/>
        <v>0</v>
      </c>
      <c r="AG3196" s="241">
        <f>CEILING(AX3196+(AX3196*'[1]Nastavení cen'!$G$17),1)</f>
        <v>50</v>
      </c>
      <c r="AH3196" s="242">
        <f>CEILING(AG3196*'[1]Nastavení cen'!$K$17,1)+AG3196</f>
        <v>65</v>
      </c>
      <c r="AI3196" s="242">
        <f t="shared" si="1281"/>
        <v>0</v>
      </c>
      <c r="AJ3196" s="228">
        <f t="shared" si="1240"/>
        <v>171</v>
      </c>
      <c r="AK3196" s="218"/>
      <c r="AL3196" s="229">
        <f t="shared" si="1241"/>
        <v>0</v>
      </c>
      <c r="AM3196" s="204"/>
      <c r="AN3196" s="230">
        <v>0.1</v>
      </c>
      <c r="AO3196" s="231">
        <f t="shared" si="1282"/>
        <v>0</v>
      </c>
      <c r="AP3196" s="232">
        <v>0.05</v>
      </c>
      <c r="AQ3196" s="233" t="s">
        <v>41</v>
      </c>
      <c r="AR3196" s="234">
        <f t="shared" si="1283"/>
        <v>0</v>
      </c>
      <c r="AS3196" s="235"/>
      <c r="AT3196" s="236"/>
      <c r="AU3196" s="237"/>
      <c r="AV3196" s="238">
        <v>11</v>
      </c>
      <c r="AW3196" s="239">
        <f>'[1]Nastavení cen'!$H$17</f>
        <v>390</v>
      </c>
      <c r="AX3196" s="240">
        <v>50</v>
      </c>
    </row>
    <row r="3197" spans="1:50" ht="17.25" hidden="1" customHeight="1" x14ac:dyDescent="0.3">
      <c r="A3197" s="213"/>
      <c r="B3197" s="214"/>
      <c r="C3197" s="215"/>
      <c r="D3197" s="186"/>
      <c r="E3197" s="184"/>
      <c r="F3197" s="185"/>
      <c r="G3197" s="186"/>
      <c r="H3197" s="186"/>
      <c r="I3197" s="187"/>
      <c r="J3197" s="188"/>
      <c r="K3197" s="216"/>
      <c r="L3197" s="186"/>
      <c r="M3197" s="186"/>
      <c r="N3197" s="187"/>
      <c r="O3197" s="191"/>
      <c r="P3197" s="541" t="s">
        <v>3213</v>
      </c>
      <c r="Q3197" s="218"/>
      <c r="R3197" s="219">
        <f t="shared" si="1247"/>
        <v>0</v>
      </c>
      <c r="S3197" s="219">
        <f t="shared" si="1248"/>
        <v>7</v>
      </c>
      <c r="T3197" s="195"/>
      <c r="U3197" s="196">
        <v>5</v>
      </c>
      <c r="V3197" s="89">
        <f t="shared" si="1200"/>
        <v>0</v>
      </c>
      <c r="W3197" s="220" t="s">
        <v>3364</v>
      </c>
      <c r="X3197" s="221" t="s">
        <v>3367</v>
      </c>
      <c r="Y3197" s="222" t="s">
        <v>3356</v>
      </c>
      <c r="Z3197" s="199"/>
      <c r="AA3197" s="218"/>
      <c r="AB3197" s="223">
        <v>0</v>
      </c>
      <c r="AC3197" s="224" t="s">
        <v>48</v>
      </c>
      <c r="AD3197" s="225">
        <f t="shared" si="1284"/>
        <v>72</v>
      </c>
      <c r="AE3197" s="226">
        <f>CEILING(AD3197+AD3197*'[1]Nastavení cen'!$J$17,1)</f>
        <v>106</v>
      </c>
      <c r="AF3197" s="226">
        <f t="shared" si="1285"/>
        <v>0</v>
      </c>
      <c r="AG3197" s="227">
        <f>CEILING(AX3197+(AX3197*'[1]Nastavení cen'!$G$17),1)</f>
        <v>50</v>
      </c>
      <c r="AH3197" s="227">
        <f>CEILING(AG3197*'[1]Nastavení cen'!$K$17,1)+AG3197</f>
        <v>65</v>
      </c>
      <c r="AI3197" s="227">
        <f t="shared" si="1281"/>
        <v>0</v>
      </c>
      <c r="AJ3197" s="228">
        <f t="shared" si="1240"/>
        <v>171</v>
      </c>
      <c r="AK3197" s="218"/>
      <c r="AL3197" s="229">
        <f t="shared" si="1241"/>
        <v>0</v>
      </c>
      <c r="AM3197" s="204"/>
      <c r="AN3197" s="230">
        <v>0.1</v>
      </c>
      <c r="AO3197" s="231">
        <f t="shared" si="1282"/>
        <v>0</v>
      </c>
      <c r="AP3197" s="232">
        <v>0.05</v>
      </c>
      <c r="AQ3197" s="233" t="s">
        <v>41</v>
      </c>
      <c r="AR3197" s="234">
        <f t="shared" si="1283"/>
        <v>0</v>
      </c>
      <c r="AS3197" s="235"/>
      <c r="AT3197" s="236"/>
      <c r="AU3197" s="237"/>
      <c r="AV3197" s="238">
        <v>11</v>
      </c>
      <c r="AW3197" s="239">
        <f>'[1]Nastavení cen'!$H$17</f>
        <v>390</v>
      </c>
      <c r="AX3197" s="240">
        <v>50</v>
      </c>
    </row>
    <row r="3198" spans="1:50" ht="17.25" hidden="1" customHeight="1" x14ac:dyDescent="0.3">
      <c r="A3198" s="213"/>
      <c r="B3198" s="214"/>
      <c r="C3198" s="215"/>
      <c r="D3198" s="186"/>
      <c r="E3198" s="184"/>
      <c r="F3198" s="185"/>
      <c r="G3198" s="186"/>
      <c r="H3198" s="186"/>
      <c r="I3198" s="187"/>
      <c r="J3198" s="188"/>
      <c r="K3198" s="216"/>
      <c r="L3198" s="186"/>
      <c r="M3198" s="186"/>
      <c r="N3198" s="187"/>
      <c r="O3198" s="191"/>
      <c r="P3198" s="541" t="s">
        <v>3213</v>
      </c>
      <c r="Q3198" s="218"/>
      <c r="R3198" s="219">
        <f t="shared" si="1247"/>
        <v>0</v>
      </c>
      <c r="S3198" s="219">
        <f t="shared" si="1248"/>
        <v>7</v>
      </c>
      <c r="T3198" s="195"/>
      <c r="U3198" s="196">
        <v>3</v>
      </c>
      <c r="V3198" s="89">
        <f t="shared" si="1200"/>
        <v>0</v>
      </c>
      <c r="W3198" s="220" t="s">
        <v>3364</v>
      </c>
      <c r="X3198" s="221" t="s">
        <v>3368</v>
      </c>
      <c r="Y3198" s="222" t="s">
        <v>3342</v>
      </c>
      <c r="Z3198" s="199"/>
      <c r="AA3198" s="218"/>
      <c r="AB3198" s="223">
        <v>0</v>
      </c>
      <c r="AC3198" s="224" t="s">
        <v>48</v>
      </c>
      <c r="AD3198" s="225">
        <f t="shared" si="1284"/>
        <v>208</v>
      </c>
      <c r="AE3198" s="226">
        <f>CEILING(AD3198+AD3198*'[1]Nastavení cen'!$J$17,1)</f>
        <v>304</v>
      </c>
      <c r="AF3198" s="226">
        <f t="shared" si="1285"/>
        <v>0</v>
      </c>
      <c r="AG3198" s="241">
        <f>CEILING(AX3198+(AX3198*'[1]Nastavení cen'!$G$17),1)</f>
        <v>149</v>
      </c>
      <c r="AH3198" s="242">
        <f>CEILING(AG3198*'[1]Nastavení cen'!$K$17,1)+AG3198</f>
        <v>194</v>
      </c>
      <c r="AI3198" s="242">
        <f t="shared" si="1281"/>
        <v>0</v>
      </c>
      <c r="AJ3198" s="228">
        <f t="shared" si="1240"/>
        <v>498</v>
      </c>
      <c r="AK3198" s="218"/>
      <c r="AL3198" s="229">
        <f t="shared" si="1241"/>
        <v>0</v>
      </c>
      <c r="AM3198" s="204"/>
      <c r="AN3198" s="230">
        <v>0.2</v>
      </c>
      <c r="AO3198" s="231">
        <f t="shared" si="1282"/>
        <v>0</v>
      </c>
      <c r="AP3198" s="232">
        <v>0.05</v>
      </c>
      <c r="AQ3198" s="233" t="s">
        <v>41</v>
      </c>
      <c r="AR3198" s="234">
        <f t="shared" si="1283"/>
        <v>0</v>
      </c>
      <c r="AS3198" s="235"/>
      <c r="AT3198" s="236"/>
      <c r="AU3198" s="237"/>
      <c r="AV3198" s="238">
        <v>32</v>
      </c>
      <c r="AW3198" s="239">
        <f>'[1]Nastavení cen'!$H$17</f>
        <v>390</v>
      </c>
      <c r="AX3198" s="240">
        <v>149</v>
      </c>
    </row>
    <row r="3199" spans="1:50" ht="17.25" hidden="1" customHeight="1" x14ac:dyDescent="0.3">
      <c r="A3199" s="213"/>
      <c r="B3199" s="214"/>
      <c r="C3199" s="215"/>
      <c r="D3199" s="186"/>
      <c r="E3199" s="184"/>
      <c r="F3199" s="185"/>
      <c r="G3199" s="186"/>
      <c r="H3199" s="186"/>
      <c r="I3199" s="187"/>
      <c r="J3199" s="188"/>
      <c r="K3199" s="216"/>
      <c r="L3199" s="186"/>
      <c r="M3199" s="186"/>
      <c r="N3199" s="187"/>
      <c r="O3199" s="191"/>
      <c r="P3199" s="541" t="s">
        <v>3213</v>
      </c>
      <c r="Q3199" s="218"/>
      <c r="R3199" s="219">
        <f t="shared" si="1247"/>
        <v>0</v>
      </c>
      <c r="S3199" s="219">
        <f t="shared" si="1248"/>
        <v>7</v>
      </c>
      <c r="T3199" s="195"/>
      <c r="U3199" s="196">
        <v>5</v>
      </c>
      <c r="V3199" s="89">
        <f t="shared" si="1200"/>
        <v>0</v>
      </c>
      <c r="W3199" s="220" t="s">
        <v>3364</v>
      </c>
      <c r="X3199" s="221" t="s">
        <v>3368</v>
      </c>
      <c r="Y3199" s="222" t="s">
        <v>3359</v>
      </c>
      <c r="Z3199" s="199"/>
      <c r="AA3199" s="218"/>
      <c r="AB3199" s="223">
        <v>0</v>
      </c>
      <c r="AC3199" s="224" t="s">
        <v>48</v>
      </c>
      <c r="AD3199" s="225">
        <f t="shared" si="1284"/>
        <v>208</v>
      </c>
      <c r="AE3199" s="226">
        <f>CEILING(AD3199+AD3199*'[1]Nastavení cen'!$J$17,1)</f>
        <v>304</v>
      </c>
      <c r="AF3199" s="226">
        <f t="shared" si="1285"/>
        <v>0</v>
      </c>
      <c r="AG3199" s="227">
        <f>CEILING(AX3199+(AX3199*'[1]Nastavení cen'!$G$17),1)</f>
        <v>149</v>
      </c>
      <c r="AH3199" s="227">
        <f>CEILING(AG3199*'[1]Nastavení cen'!$K$17,1)+AG3199</f>
        <v>194</v>
      </c>
      <c r="AI3199" s="227">
        <f t="shared" si="1281"/>
        <v>0</v>
      </c>
      <c r="AJ3199" s="228">
        <f t="shared" si="1240"/>
        <v>498</v>
      </c>
      <c r="AK3199" s="218"/>
      <c r="AL3199" s="229">
        <f t="shared" si="1241"/>
        <v>0</v>
      </c>
      <c r="AM3199" s="204"/>
      <c r="AN3199" s="230">
        <v>0.2</v>
      </c>
      <c r="AO3199" s="231">
        <f t="shared" si="1282"/>
        <v>0</v>
      </c>
      <c r="AP3199" s="232">
        <v>0.05</v>
      </c>
      <c r="AQ3199" s="233" t="s">
        <v>41</v>
      </c>
      <c r="AR3199" s="234">
        <f t="shared" si="1283"/>
        <v>0</v>
      </c>
      <c r="AS3199" s="235"/>
      <c r="AT3199" s="236"/>
      <c r="AU3199" s="237"/>
      <c r="AV3199" s="238">
        <v>32</v>
      </c>
      <c r="AW3199" s="239">
        <f>'[1]Nastavení cen'!$H$17</f>
        <v>390</v>
      </c>
      <c r="AX3199" s="240">
        <v>149</v>
      </c>
    </row>
    <row r="3200" spans="1:50" ht="17.25" hidden="1" customHeight="1" x14ac:dyDescent="0.3">
      <c r="A3200" s="213"/>
      <c r="B3200" s="214"/>
      <c r="C3200" s="215"/>
      <c r="D3200" s="186"/>
      <c r="E3200" s="184"/>
      <c r="F3200" s="185"/>
      <c r="G3200" s="186"/>
      <c r="H3200" s="186"/>
      <c r="I3200" s="187"/>
      <c r="J3200" s="188"/>
      <c r="K3200" s="216"/>
      <c r="L3200" s="186"/>
      <c r="M3200" s="186"/>
      <c r="N3200" s="187"/>
      <c r="O3200" s="191"/>
      <c r="P3200" s="541" t="s">
        <v>3213</v>
      </c>
      <c r="Q3200" s="218"/>
      <c r="R3200" s="219">
        <f t="shared" si="1247"/>
        <v>0</v>
      </c>
      <c r="S3200" s="219">
        <f t="shared" si="1248"/>
        <v>7</v>
      </c>
      <c r="T3200" s="195"/>
      <c r="U3200" s="196">
        <v>2</v>
      </c>
      <c r="V3200" s="89">
        <f t="shared" si="1200"/>
        <v>0</v>
      </c>
      <c r="W3200" s="220" t="s">
        <v>3369</v>
      </c>
      <c r="X3200" s="221" t="s">
        <v>3370</v>
      </c>
      <c r="Y3200" s="222" t="s">
        <v>516</v>
      </c>
      <c r="Z3200" s="199"/>
      <c r="AA3200" s="218"/>
      <c r="AB3200" s="223">
        <v>0</v>
      </c>
      <c r="AC3200" s="224" t="s">
        <v>48</v>
      </c>
      <c r="AD3200" s="225">
        <f t="shared" si="1284"/>
        <v>332</v>
      </c>
      <c r="AE3200" s="226">
        <f>CEILING(AD3200+AD3200*'[1]Nastavení cen'!$J$17,1)</f>
        <v>485</v>
      </c>
      <c r="AF3200" s="226">
        <f t="shared" si="1285"/>
        <v>0</v>
      </c>
      <c r="AG3200" s="241">
        <f>CEILING(AX3200+(AX3200*'[1]Nastavení cen'!$G$17),1)</f>
        <v>66</v>
      </c>
      <c r="AH3200" s="242">
        <f>CEILING(AG3200*'[1]Nastavení cen'!$K$17,1)+AG3200</f>
        <v>86</v>
      </c>
      <c r="AI3200" s="242">
        <f t="shared" si="1281"/>
        <v>0</v>
      </c>
      <c r="AJ3200" s="228">
        <f t="shared" si="1240"/>
        <v>571</v>
      </c>
      <c r="AK3200" s="218"/>
      <c r="AL3200" s="229">
        <f t="shared" si="1241"/>
        <v>0</v>
      </c>
      <c r="AM3200" s="204"/>
      <c r="AN3200" s="230">
        <v>6</v>
      </c>
      <c r="AO3200" s="231">
        <f t="shared" si="1282"/>
        <v>0</v>
      </c>
      <c r="AP3200" s="232">
        <v>0.05</v>
      </c>
      <c r="AQ3200" s="233" t="s">
        <v>41</v>
      </c>
      <c r="AR3200" s="234">
        <f t="shared" si="1283"/>
        <v>0</v>
      </c>
      <c r="AS3200" s="235"/>
      <c r="AT3200" s="236"/>
      <c r="AU3200" s="237"/>
      <c r="AV3200" s="238">
        <v>51</v>
      </c>
      <c r="AW3200" s="239">
        <f>'[1]Nastavení cen'!$H$17</f>
        <v>390</v>
      </c>
      <c r="AX3200" s="240">
        <v>66</v>
      </c>
    </row>
    <row r="3201" spans="1:50" ht="17.25" hidden="1" customHeight="1" x14ac:dyDescent="0.3">
      <c r="A3201" s="213"/>
      <c r="B3201" s="214"/>
      <c r="C3201" s="215"/>
      <c r="D3201" s="186"/>
      <c r="E3201" s="184"/>
      <c r="F3201" s="185"/>
      <c r="G3201" s="186"/>
      <c r="H3201" s="186"/>
      <c r="I3201" s="187"/>
      <c r="J3201" s="188"/>
      <c r="K3201" s="216"/>
      <c r="L3201" s="186"/>
      <c r="M3201" s="186"/>
      <c r="N3201" s="187"/>
      <c r="O3201" s="191"/>
      <c r="P3201" s="541" t="s">
        <v>3213</v>
      </c>
      <c r="Q3201" s="218"/>
      <c r="R3201" s="219">
        <f t="shared" si="1247"/>
        <v>0</v>
      </c>
      <c r="S3201" s="219">
        <f t="shared" si="1248"/>
        <v>7</v>
      </c>
      <c r="T3201" s="195"/>
      <c r="U3201" s="196">
        <v>5</v>
      </c>
      <c r="V3201" s="89">
        <f t="shared" si="1200"/>
        <v>0</v>
      </c>
      <c r="W3201" s="220" t="s">
        <v>3369</v>
      </c>
      <c r="X3201" s="221" t="s">
        <v>71</v>
      </c>
      <c r="Y3201" s="222" t="s">
        <v>3371</v>
      </c>
      <c r="Z3201" s="199"/>
      <c r="AA3201" s="218"/>
      <c r="AB3201" s="223">
        <v>0</v>
      </c>
      <c r="AC3201" s="224" t="s">
        <v>48</v>
      </c>
      <c r="AD3201" s="225"/>
      <c r="AE3201" s="226"/>
      <c r="AF3201" s="226"/>
      <c r="AG3201" s="227">
        <f>CEILING(AX3201+(AX3201*'[1]Nastavení cen'!$G$17),1)</f>
        <v>700</v>
      </c>
      <c r="AH3201" s="227">
        <f>CEILING(AG3201*'[1]Nastavení cen'!$K$17,1)+AG3201</f>
        <v>910</v>
      </c>
      <c r="AI3201" s="227">
        <f t="shared" si="1281"/>
        <v>0</v>
      </c>
      <c r="AJ3201" s="228">
        <f t="shared" si="1240"/>
        <v>910</v>
      </c>
      <c r="AK3201" s="218"/>
      <c r="AL3201" s="229">
        <f t="shared" si="1241"/>
        <v>0</v>
      </c>
      <c r="AM3201" s="204"/>
      <c r="AN3201" s="230">
        <v>5</v>
      </c>
      <c r="AO3201" s="231">
        <f t="shared" si="1282"/>
        <v>0</v>
      </c>
      <c r="AP3201" s="232">
        <v>0.05</v>
      </c>
      <c r="AQ3201" s="233" t="s">
        <v>41</v>
      </c>
      <c r="AR3201" s="234">
        <f t="shared" si="1283"/>
        <v>0</v>
      </c>
      <c r="AS3201" s="235"/>
      <c r="AT3201" s="236"/>
      <c r="AU3201" s="237"/>
      <c r="AV3201" s="238"/>
      <c r="AW3201" s="239"/>
      <c r="AX3201" s="240">
        <v>700</v>
      </c>
    </row>
    <row r="3202" spans="1:50" ht="17.25" hidden="1" customHeight="1" x14ac:dyDescent="0.3">
      <c r="A3202" s="213"/>
      <c r="B3202" s="214"/>
      <c r="C3202" s="215"/>
      <c r="D3202" s="186"/>
      <c r="E3202" s="184"/>
      <c r="F3202" s="185"/>
      <c r="G3202" s="186"/>
      <c r="H3202" s="186"/>
      <c r="I3202" s="187"/>
      <c r="J3202" s="188"/>
      <c r="K3202" s="216"/>
      <c r="L3202" s="186"/>
      <c r="M3202" s="186"/>
      <c r="N3202" s="187"/>
      <c r="O3202" s="191"/>
      <c r="P3202" s="541" t="s">
        <v>3213</v>
      </c>
      <c r="Q3202" s="218"/>
      <c r="R3202" s="219">
        <f t="shared" si="1247"/>
        <v>0</v>
      </c>
      <c r="S3202" s="219">
        <f t="shared" si="1248"/>
        <v>7</v>
      </c>
      <c r="T3202" s="195"/>
      <c r="U3202" s="196">
        <v>5</v>
      </c>
      <c r="V3202" s="89">
        <f t="shared" si="1200"/>
        <v>0</v>
      </c>
      <c r="W3202" s="220" t="s">
        <v>3369</v>
      </c>
      <c r="X3202" s="221" t="s">
        <v>71</v>
      </c>
      <c r="Y3202" s="222" t="s">
        <v>3372</v>
      </c>
      <c r="Z3202" s="199"/>
      <c r="AA3202" s="218"/>
      <c r="AB3202" s="223">
        <v>0</v>
      </c>
      <c r="AC3202" s="224" t="s">
        <v>48</v>
      </c>
      <c r="AD3202" s="225"/>
      <c r="AE3202" s="226"/>
      <c r="AF3202" s="226"/>
      <c r="AG3202" s="227">
        <f>CEILING(AX3202+(AX3202*'[1]Nastavení cen'!$G$17),1)</f>
        <v>1400</v>
      </c>
      <c r="AH3202" s="227">
        <f>CEILING(AG3202*'[1]Nastavení cen'!$K$17,1)+AG3202</f>
        <v>1820</v>
      </c>
      <c r="AI3202" s="227">
        <f t="shared" si="1281"/>
        <v>0</v>
      </c>
      <c r="AJ3202" s="228">
        <f t="shared" si="1240"/>
        <v>1820</v>
      </c>
      <c r="AK3202" s="218"/>
      <c r="AL3202" s="229">
        <f t="shared" si="1241"/>
        <v>0</v>
      </c>
      <c r="AM3202" s="204"/>
      <c r="AN3202" s="230">
        <v>5</v>
      </c>
      <c r="AO3202" s="231">
        <f t="shared" si="1282"/>
        <v>0</v>
      </c>
      <c r="AP3202" s="232">
        <v>0.05</v>
      </c>
      <c r="AQ3202" s="233" t="s">
        <v>41</v>
      </c>
      <c r="AR3202" s="234">
        <f t="shared" si="1283"/>
        <v>0</v>
      </c>
      <c r="AS3202" s="235"/>
      <c r="AT3202" s="236"/>
      <c r="AU3202" s="237"/>
      <c r="AV3202" s="238"/>
      <c r="AW3202" s="239"/>
      <c r="AX3202" s="240">
        <v>1400</v>
      </c>
    </row>
    <row r="3203" spans="1:50" ht="17.25" hidden="1" customHeight="1" x14ac:dyDescent="0.3">
      <c r="A3203" s="213"/>
      <c r="B3203" s="214"/>
      <c r="C3203" s="215"/>
      <c r="D3203" s="186"/>
      <c r="E3203" s="184"/>
      <c r="F3203" s="185"/>
      <c r="G3203" s="186"/>
      <c r="H3203" s="186"/>
      <c r="I3203" s="187"/>
      <c r="J3203" s="188"/>
      <c r="K3203" s="216"/>
      <c r="L3203" s="186"/>
      <c r="M3203" s="186"/>
      <c r="N3203" s="187"/>
      <c r="O3203" s="191"/>
      <c r="P3203" s="541" t="s">
        <v>3213</v>
      </c>
      <c r="Q3203" s="218"/>
      <c r="R3203" s="219">
        <f t="shared" si="1247"/>
        <v>0</v>
      </c>
      <c r="S3203" s="219">
        <f t="shared" si="1248"/>
        <v>7</v>
      </c>
      <c r="T3203" s="195"/>
      <c r="U3203" s="196">
        <v>3</v>
      </c>
      <c r="V3203" s="89">
        <f t="shared" si="1200"/>
        <v>0</v>
      </c>
      <c r="W3203" s="220" t="s">
        <v>3373</v>
      </c>
      <c r="X3203" s="221" t="s">
        <v>3374</v>
      </c>
      <c r="Y3203" s="222" t="s">
        <v>3188</v>
      </c>
      <c r="Z3203" s="199"/>
      <c r="AA3203" s="218"/>
      <c r="AB3203" s="223">
        <v>0</v>
      </c>
      <c r="AC3203" s="224" t="s">
        <v>48</v>
      </c>
      <c r="AD3203" s="225">
        <f t="shared" ref="AD3203:AD3216" si="1286">ROUND(AV3203*(AW3203/60),0)</f>
        <v>215</v>
      </c>
      <c r="AE3203" s="226">
        <f>CEILING(AD3203+AD3203*'[1]Nastavení cen'!$J$17,1)</f>
        <v>314</v>
      </c>
      <c r="AF3203" s="226">
        <f t="shared" ref="AF3203:AF3216" si="1287">(AB3203*AE3203)</f>
        <v>0</v>
      </c>
      <c r="AG3203" s="241">
        <f>CEILING(AX3203+(AX3203*'[1]Nastavení cen'!$G$17),1)</f>
        <v>143</v>
      </c>
      <c r="AH3203" s="242">
        <f>CEILING(AG3203*'[1]Nastavení cen'!$K$17,1)+AG3203</f>
        <v>186</v>
      </c>
      <c r="AI3203" s="242">
        <f t="shared" si="1281"/>
        <v>0</v>
      </c>
      <c r="AJ3203" s="228">
        <f t="shared" si="1240"/>
        <v>500</v>
      </c>
      <c r="AK3203" s="218"/>
      <c r="AL3203" s="229">
        <f t="shared" si="1241"/>
        <v>0</v>
      </c>
      <c r="AM3203" s="204"/>
      <c r="AN3203" s="230">
        <v>0.1</v>
      </c>
      <c r="AO3203" s="231">
        <f t="shared" si="1282"/>
        <v>0</v>
      </c>
      <c r="AP3203" s="232">
        <v>0.05</v>
      </c>
      <c r="AQ3203" s="233" t="s">
        <v>41</v>
      </c>
      <c r="AR3203" s="234">
        <f t="shared" si="1283"/>
        <v>0</v>
      </c>
      <c r="AS3203" s="235"/>
      <c r="AT3203" s="236"/>
      <c r="AU3203" s="237"/>
      <c r="AV3203" s="238">
        <v>33</v>
      </c>
      <c r="AW3203" s="239">
        <f>'[1]Nastavení cen'!$H$17</f>
        <v>390</v>
      </c>
      <c r="AX3203" s="240">
        <v>143</v>
      </c>
    </row>
    <row r="3204" spans="1:50" ht="17.25" hidden="1" customHeight="1" x14ac:dyDescent="0.3">
      <c r="A3204" s="213"/>
      <c r="B3204" s="214"/>
      <c r="C3204" s="215"/>
      <c r="D3204" s="186"/>
      <c r="E3204" s="184"/>
      <c r="F3204" s="185"/>
      <c r="G3204" s="186"/>
      <c r="H3204" s="186"/>
      <c r="I3204" s="187"/>
      <c r="J3204" s="188"/>
      <c r="K3204" s="216"/>
      <c r="L3204" s="186"/>
      <c r="M3204" s="186"/>
      <c r="N3204" s="187"/>
      <c r="O3204" s="191"/>
      <c r="P3204" s="541" t="s">
        <v>3213</v>
      </c>
      <c r="Q3204" s="218"/>
      <c r="R3204" s="219">
        <f t="shared" si="1247"/>
        <v>0</v>
      </c>
      <c r="S3204" s="219">
        <f t="shared" si="1248"/>
        <v>7</v>
      </c>
      <c r="T3204" s="195"/>
      <c r="U3204" s="196">
        <v>3</v>
      </c>
      <c r="V3204" s="89">
        <f t="shared" si="1200"/>
        <v>0</v>
      </c>
      <c r="W3204" s="220" t="s">
        <v>3373</v>
      </c>
      <c r="X3204" s="221" t="s">
        <v>3375</v>
      </c>
      <c r="Y3204" s="222" t="s">
        <v>3355</v>
      </c>
      <c r="Z3204" s="199"/>
      <c r="AA3204" s="218"/>
      <c r="AB3204" s="223">
        <v>0</v>
      </c>
      <c r="AC3204" s="224" t="s">
        <v>48</v>
      </c>
      <c r="AD3204" s="225">
        <f t="shared" si="1286"/>
        <v>85</v>
      </c>
      <c r="AE3204" s="226">
        <f>CEILING(AD3204+AD3204*'[1]Nastavení cen'!$J$17,1)</f>
        <v>125</v>
      </c>
      <c r="AF3204" s="226">
        <f t="shared" si="1287"/>
        <v>0</v>
      </c>
      <c r="AG3204" s="241">
        <f>CEILING(AX3204+(AX3204*'[1]Nastavení cen'!$G$17),1)</f>
        <v>50</v>
      </c>
      <c r="AH3204" s="242">
        <f>CEILING(AG3204*'[1]Nastavení cen'!$K$17,1)+AG3204</f>
        <v>65</v>
      </c>
      <c r="AI3204" s="242">
        <f t="shared" si="1281"/>
        <v>0</v>
      </c>
      <c r="AJ3204" s="228">
        <f t="shared" si="1240"/>
        <v>190</v>
      </c>
      <c r="AK3204" s="218"/>
      <c r="AL3204" s="229">
        <f t="shared" si="1241"/>
        <v>0</v>
      </c>
      <c r="AM3204" s="204"/>
      <c r="AN3204" s="230">
        <v>0.1</v>
      </c>
      <c r="AO3204" s="231">
        <f t="shared" si="1282"/>
        <v>0</v>
      </c>
      <c r="AP3204" s="232">
        <v>0.05</v>
      </c>
      <c r="AQ3204" s="233" t="s">
        <v>41</v>
      </c>
      <c r="AR3204" s="234">
        <f t="shared" si="1283"/>
        <v>0</v>
      </c>
      <c r="AS3204" s="235"/>
      <c r="AT3204" s="236"/>
      <c r="AU3204" s="237"/>
      <c r="AV3204" s="238">
        <v>13</v>
      </c>
      <c r="AW3204" s="239">
        <f>'[1]Nastavení cen'!$H$17</f>
        <v>390</v>
      </c>
      <c r="AX3204" s="240">
        <v>50</v>
      </c>
    </row>
    <row r="3205" spans="1:50" ht="17.25" hidden="1" customHeight="1" x14ac:dyDescent="0.3">
      <c r="A3205" s="213"/>
      <c r="B3205" s="214"/>
      <c r="C3205" s="215"/>
      <c r="D3205" s="186"/>
      <c r="E3205" s="184"/>
      <c r="F3205" s="185"/>
      <c r="G3205" s="186"/>
      <c r="H3205" s="186"/>
      <c r="I3205" s="187"/>
      <c r="J3205" s="188"/>
      <c r="K3205" s="216"/>
      <c r="L3205" s="186"/>
      <c r="M3205" s="186"/>
      <c r="N3205" s="187"/>
      <c r="O3205" s="191"/>
      <c r="P3205" s="541" t="s">
        <v>3213</v>
      </c>
      <c r="Q3205" s="218"/>
      <c r="R3205" s="219">
        <f t="shared" si="1247"/>
        <v>0</v>
      </c>
      <c r="S3205" s="219">
        <f t="shared" si="1248"/>
        <v>7</v>
      </c>
      <c r="T3205" s="195"/>
      <c r="U3205" s="196">
        <v>5</v>
      </c>
      <c r="V3205" s="89">
        <f t="shared" si="1200"/>
        <v>0</v>
      </c>
      <c r="W3205" s="220" t="s">
        <v>3373</v>
      </c>
      <c r="X3205" s="221" t="s">
        <v>3375</v>
      </c>
      <c r="Y3205" s="222" t="s">
        <v>3356</v>
      </c>
      <c r="Z3205" s="199"/>
      <c r="AA3205" s="218"/>
      <c r="AB3205" s="223">
        <v>0</v>
      </c>
      <c r="AC3205" s="224" t="s">
        <v>48</v>
      </c>
      <c r="AD3205" s="225">
        <f t="shared" si="1286"/>
        <v>85</v>
      </c>
      <c r="AE3205" s="226">
        <f>CEILING(AD3205+AD3205*'[1]Nastavení cen'!$J$17,1)</f>
        <v>125</v>
      </c>
      <c r="AF3205" s="226">
        <f t="shared" si="1287"/>
        <v>0</v>
      </c>
      <c r="AG3205" s="227">
        <f>CEILING(AX3205+(AX3205*'[1]Nastavení cen'!$G$17),1)</f>
        <v>50</v>
      </c>
      <c r="AH3205" s="227">
        <f>CEILING(AG3205*'[1]Nastavení cen'!$K$17,1)+AG3205</f>
        <v>65</v>
      </c>
      <c r="AI3205" s="227">
        <f t="shared" si="1281"/>
        <v>0</v>
      </c>
      <c r="AJ3205" s="228">
        <f t="shared" si="1240"/>
        <v>190</v>
      </c>
      <c r="AK3205" s="218"/>
      <c r="AL3205" s="229">
        <f t="shared" si="1241"/>
        <v>0</v>
      </c>
      <c r="AM3205" s="204"/>
      <c r="AN3205" s="230">
        <v>0.1</v>
      </c>
      <c r="AO3205" s="231">
        <f t="shared" si="1282"/>
        <v>0</v>
      </c>
      <c r="AP3205" s="232">
        <v>0.05</v>
      </c>
      <c r="AQ3205" s="233" t="s">
        <v>41</v>
      </c>
      <c r="AR3205" s="234">
        <f t="shared" si="1283"/>
        <v>0</v>
      </c>
      <c r="AS3205" s="235"/>
      <c r="AT3205" s="236"/>
      <c r="AU3205" s="237"/>
      <c r="AV3205" s="238">
        <v>13</v>
      </c>
      <c r="AW3205" s="239">
        <f>'[1]Nastavení cen'!$H$17</f>
        <v>390</v>
      </c>
      <c r="AX3205" s="240">
        <v>50</v>
      </c>
    </row>
    <row r="3206" spans="1:50" ht="17.25" hidden="1" customHeight="1" x14ac:dyDescent="0.3">
      <c r="A3206" s="213"/>
      <c r="B3206" s="214"/>
      <c r="C3206" s="215"/>
      <c r="D3206" s="186"/>
      <c r="E3206" s="184"/>
      <c r="F3206" s="185"/>
      <c r="G3206" s="186"/>
      <c r="H3206" s="186"/>
      <c r="I3206" s="187"/>
      <c r="J3206" s="188"/>
      <c r="K3206" s="216"/>
      <c r="L3206" s="186"/>
      <c r="M3206" s="186"/>
      <c r="N3206" s="187"/>
      <c r="O3206" s="191"/>
      <c r="P3206" s="541" t="s">
        <v>3213</v>
      </c>
      <c r="Q3206" s="218"/>
      <c r="R3206" s="219">
        <f t="shared" si="1247"/>
        <v>0</v>
      </c>
      <c r="S3206" s="219">
        <f t="shared" si="1248"/>
        <v>7</v>
      </c>
      <c r="T3206" s="195"/>
      <c r="U3206" s="196">
        <v>3</v>
      </c>
      <c r="V3206" s="89">
        <f t="shared" si="1200"/>
        <v>0</v>
      </c>
      <c r="W3206" s="220" t="s">
        <v>3373</v>
      </c>
      <c r="X3206" s="221" t="s">
        <v>3376</v>
      </c>
      <c r="Y3206" s="222" t="s">
        <v>3342</v>
      </c>
      <c r="Z3206" s="199"/>
      <c r="AA3206" s="218"/>
      <c r="AB3206" s="223">
        <v>0</v>
      </c>
      <c r="AC3206" s="224" t="s">
        <v>48</v>
      </c>
      <c r="AD3206" s="225">
        <f t="shared" si="1286"/>
        <v>169</v>
      </c>
      <c r="AE3206" s="226">
        <f>CEILING(AD3206+AD3206*'[1]Nastavení cen'!$J$17,1)</f>
        <v>247</v>
      </c>
      <c r="AF3206" s="226">
        <f t="shared" si="1287"/>
        <v>0</v>
      </c>
      <c r="AG3206" s="241">
        <f>CEILING(AX3206+(AX3206*'[1]Nastavení cen'!$G$17),1)</f>
        <v>149</v>
      </c>
      <c r="AH3206" s="242">
        <f>CEILING(AG3206*'[1]Nastavení cen'!$K$17,1)+AG3206</f>
        <v>194</v>
      </c>
      <c r="AI3206" s="242">
        <f t="shared" si="1281"/>
        <v>0</v>
      </c>
      <c r="AJ3206" s="228">
        <f t="shared" si="1240"/>
        <v>441</v>
      </c>
      <c r="AK3206" s="218"/>
      <c r="AL3206" s="229">
        <f t="shared" si="1241"/>
        <v>0</v>
      </c>
      <c r="AM3206" s="204"/>
      <c r="AN3206" s="230">
        <v>0.1</v>
      </c>
      <c r="AO3206" s="231">
        <f t="shared" si="1282"/>
        <v>0</v>
      </c>
      <c r="AP3206" s="232">
        <v>0.05</v>
      </c>
      <c r="AQ3206" s="233" t="s">
        <v>41</v>
      </c>
      <c r="AR3206" s="234">
        <f t="shared" si="1283"/>
        <v>0</v>
      </c>
      <c r="AS3206" s="235"/>
      <c r="AT3206" s="236"/>
      <c r="AU3206" s="237"/>
      <c r="AV3206" s="238">
        <v>26</v>
      </c>
      <c r="AW3206" s="239">
        <f>'[1]Nastavení cen'!$H$17</f>
        <v>390</v>
      </c>
      <c r="AX3206" s="240">
        <v>149</v>
      </c>
    </row>
    <row r="3207" spans="1:50" ht="17.25" hidden="1" customHeight="1" x14ac:dyDescent="0.3">
      <c r="A3207" s="213"/>
      <c r="B3207" s="214"/>
      <c r="C3207" s="215"/>
      <c r="D3207" s="186"/>
      <c r="E3207" s="184"/>
      <c r="F3207" s="185"/>
      <c r="G3207" s="186"/>
      <c r="H3207" s="186"/>
      <c r="I3207" s="187"/>
      <c r="J3207" s="188"/>
      <c r="K3207" s="216"/>
      <c r="L3207" s="186"/>
      <c r="M3207" s="186"/>
      <c r="N3207" s="187"/>
      <c r="O3207" s="191"/>
      <c r="P3207" s="541" t="s">
        <v>3213</v>
      </c>
      <c r="Q3207" s="218"/>
      <c r="R3207" s="219">
        <f t="shared" si="1247"/>
        <v>0</v>
      </c>
      <c r="S3207" s="219">
        <f t="shared" si="1248"/>
        <v>7</v>
      </c>
      <c r="T3207" s="195"/>
      <c r="U3207" s="196">
        <v>5</v>
      </c>
      <c r="V3207" s="89">
        <f t="shared" si="1200"/>
        <v>0</v>
      </c>
      <c r="W3207" s="220" t="s">
        <v>3373</v>
      </c>
      <c r="X3207" s="221" t="s">
        <v>3376</v>
      </c>
      <c r="Y3207" s="222" t="s">
        <v>3359</v>
      </c>
      <c r="Z3207" s="199"/>
      <c r="AA3207" s="218"/>
      <c r="AB3207" s="223">
        <v>0</v>
      </c>
      <c r="AC3207" s="224" t="s">
        <v>48</v>
      </c>
      <c r="AD3207" s="225">
        <f t="shared" si="1286"/>
        <v>169</v>
      </c>
      <c r="AE3207" s="226">
        <f>CEILING(AD3207+AD3207*'[1]Nastavení cen'!$J$17,1)</f>
        <v>247</v>
      </c>
      <c r="AF3207" s="226">
        <f t="shared" si="1287"/>
        <v>0</v>
      </c>
      <c r="AG3207" s="227">
        <f>CEILING(AX3207+(AX3207*'[1]Nastavení cen'!$G$17),1)</f>
        <v>149</v>
      </c>
      <c r="AH3207" s="227">
        <f>CEILING(AG3207*'[1]Nastavení cen'!$K$17,1)+AG3207</f>
        <v>194</v>
      </c>
      <c r="AI3207" s="227">
        <f t="shared" si="1281"/>
        <v>0</v>
      </c>
      <c r="AJ3207" s="228">
        <f t="shared" si="1240"/>
        <v>441</v>
      </c>
      <c r="AK3207" s="218"/>
      <c r="AL3207" s="229">
        <f t="shared" si="1241"/>
        <v>0</v>
      </c>
      <c r="AM3207" s="204"/>
      <c r="AN3207" s="230">
        <v>0.1</v>
      </c>
      <c r="AO3207" s="231">
        <f t="shared" si="1282"/>
        <v>0</v>
      </c>
      <c r="AP3207" s="232">
        <v>0.05</v>
      </c>
      <c r="AQ3207" s="233" t="s">
        <v>41</v>
      </c>
      <c r="AR3207" s="234">
        <f t="shared" si="1283"/>
        <v>0</v>
      </c>
      <c r="AS3207" s="235"/>
      <c r="AT3207" s="236"/>
      <c r="AU3207" s="237"/>
      <c r="AV3207" s="238">
        <v>26</v>
      </c>
      <c r="AW3207" s="239">
        <f>'[1]Nastavení cen'!$H$17</f>
        <v>390</v>
      </c>
      <c r="AX3207" s="240">
        <v>149</v>
      </c>
    </row>
    <row r="3208" spans="1:50" ht="17.25" hidden="1" customHeight="1" x14ac:dyDescent="0.3">
      <c r="A3208" s="213"/>
      <c r="B3208" s="214"/>
      <c r="C3208" s="215"/>
      <c r="D3208" s="186"/>
      <c r="E3208" s="184"/>
      <c r="F3208" s="185"/>
      <c r="G3208" s="186"/>
      <c r="H3208" s="186"/>
      <c r="I3208" s="187"/>
      <c r="J3208" s="188"/>
      <c r="K3208" s="216"/>
      <c r="L3208" s="186"/>
      <c r="M3208" s="186"/>
      <c r="N3208" s="187"/>
      <c r="O3208" s="191"/>
      <c r="P3208" s="541" t="s">
        <v>3213</v>
      </c>
      <c r="Q3208" s="218"/>
      <c r="R3208" s="219">
        <f t="shared" si="1247"/>
        <v>0</v>
      </c>
      <c r="S3208" s="219">
        <f t="shared" si="1248"/>
        <v>7</v>
      </c>
      <c r="T3208" s="195"/>
      <c r="U3208" s="196">
        <v>5</v>
      </c>
      <c r="V3208" s="89">
        <f t="shared" si="1200"/>
        <v>0</v>
      </c>
      <c r="W3208" s="220" t="s">
        <v>3377</v>
      </c>
      <c r="X3208" s="221" t="s">
        <v>3378</v>
      </c>
      <c r="Y3208" s="222" t="s">
        <v>3379</v>
      </c>
      <c r="Z3208" s="199"/>
      <c r="AA3208" s="218"/>
      <c r="AB3208" s="223">
        <v>0</v>
      </c>
      <c r="AC3208" s="224" t="s">
        <v>146</v>
      </c>
      <c r="AD3208" s="225">
        <f t="shared" si="1286"/>
        <v>59</v>
      </c>
      <c r="AE3208" s="226">
        <f>CEILING(AD3208+AD3208*'[1]Nastavení cen'!$J$17,1)</f>
        <v>87</v>
      </c>
      <c r="AF3208" s="226">
        <f t="shared" si="1287"/>
        <v>0</v>
      </c>
      <c r="AG3208" s="227">
        <f>CEILING(AX3208+(AX3208*'[1]Nastavení cen'!$G$17),1)</f>
        <v>30</v>
      </c>
      <c r="AH3208" s="227">
        <f>CEILING(AG3208*'[1]Nastavení cen'!$K$17,1)+AG3208</f>
        <v>39</v>
      </c>
      <c r="AI3208" s="227">
        <f t="shared" si="1281"/>
        <v>0</v>
      </c>
      <c r="AJ3208" s="228">
        <f t="shared" si="1240"/>
        <v>126</v>
      </c>
      <c r="AK3208" s="218"/>
      <c r="AL3208" s="229">
        <f t="shared" si="1241"/>
        <v>0</v>
      </c>
      <c r="AM3208" s="204"/>
      <c r="AN3208" s="230">
        <v>0.02</v>
      </c>
      <c r="AO3208" s="231">
        <f t="shared" si="1282"/>
        <v>0</v>
      </c>
      <c r="AP3208" s="232">
        <v>0.05</v>
      </c>
      <c r="AQ3208" s="233" t="s">
        <v>41</v>
      </c>
      <c r="AR3208" s="234">
        <f t="shared" si="1283"/>
        <v>0</v>
      </c>
      <c r="AS3208" s="235"/>
      <c r="AT3208" s="236"/>
      <c r="AU3208" s="237"/>
      <c r="AV3208" s="238">
        <v>9</v>
      </c>
      <c r="AW3208" s="239">
        <f>'[1]Nastavení cen'!$H$17</f>
        <v>390</v>
      </c>
      <c r="AX3208" s="240">
        <v>30</v>
      </c>
    </row>
    <row r="3209" spans="1:50" ht="25.05" customHeight="1" x14ac:dyDescent="0.3">
      <c r="A3209" s="213"/>
      <c r="B3209" s="214"/>
      <c r="C3209" s="215"/>
      <c r="D3209" s="186"/>
      <c r="E3209" s="184"/>
      <c r="F3209" s="185"/>
      <c r="G3209" s="186"/>
      <c r="H3209" s="186"/>
      <c r="I3209" s="187"/>
      <c r="J3209" s="188"/>
      <c r="K3209" s="216"/>
      <c r="L3209" s="186"/>
      <c r="M3209" s="186"/>
      <c r="N3209" s="187"/>
      <c r="O3209" s="191"/>
      <c r="P3209" s="541" t="s">
        <v>3213</v>
      </c>
      <c r="Q3209" s="218"/>
      <c r="R3209" s="219">
        <f t="shared" si="1247"/>
        <v>0</v>
      </c>
      <c r="S3209" s="219">
        <f t="shared" si="1248"/>
        <v>7</v>
      </c>
      <c r="T3209" s="195">
        <v>110</v>
      </c>
      <c r="U3209" s="196">
        <v>5</v>
      </c>
      <c r="V3209" s="89">
        <f t="shared" si="1200"/>
        <v>0</v>
      </c>
      <c r="W3209" s="220" t="s">
        <v>3377</v>
      </c>
      <c r="X3209" s="221" t="s">
        <v>3380</v>
      </c>
      <c r="Y3209" s="222" t="s">
        <v>3379</v>
      </c>
      <c r="Z3209" s="199"/>
      <c r="AA3209" s="218"/>
      <c r="AB3209" s="223">
        <v>54</v>
      </c>
      <c r="AC3209" s="224" t="s">
        <v>146</v>
      </c>
      <c r="AD3209" s="225">
        <f t="shared" si="1286"/>
        <v>91</v>
      </c>
      <c r="AE3209" s="226"/>
      <c r="AF3209" s="226">
        <f t="shared" si="1287"/>
        <v>0</v>
      </c>
      <c r="AG3209" s="227">
        <f>CEILING(AX3209+(AX3209*'[1]Nastavení cen'!$G$17),1)</f>
        <v>45</v>
      </c>
      <c r="AH3209" s="227"/>
      <c r="AI3209" s="227">
        <f t="shared" si="1281"/>
        <v>0</v>
      </c>
      <c r="AJ3209" s="228">
        <f t="shared" si="1240"/>
        <v>0</v>
      </c>
      <c r="AK3209" s="218"/>
      <c r="AL3209" s="229">
        <f t="shared" si="1241"/>
        <v>0</v>
      </c>
      <c r="AM3209" s="204"/>
      <c r="AN3209" s="230">
        <v>0.04</v>
      </c>
      <c r="AO3209" s="231">
        <f t="shared" si="1282"/>
        <v>2.16</v>
      </c>
      <c r="AP3209" s="232">
        <v>0.05</v>
      </c>
      <c r="AQ3209" s="233" t="s">
        <v>41</v>
      </c>
      <c r="AR3209" s="234">
        <f t="shared" si="1283"/>
        <v>0.10800000000000001</v>
      </c>
      <c r="AS3209" s="235"/>
      <c r="AT3209" s="236"/>
      <c r="AU3209" s="237"/>
      <c r="AV3209" s="238">
        <v>14</v>
      </c>
      <c r="AW3209" s="239">
        <f>'[1]Nastavení cen'!$H$17</f>
        <v>390</v>
      </c>
      <c r="AX3209" s="240">
        <v>45</v>
      </c>
    </row>
    <row r="3210" spans="1:50" ht="17.25" hidden="1" customHeight="1" x14ac:dyDescent="0.3">
      <c r="A3210" s="213"/>
      <c r="B3210" s="214"/>
      <c r="C3210" s="215"/>
      <c r="D3210" s="186"/>
      <c r="E3210" s="184"/>
      <c r="F3210" s="185"/>
      <c r="G3210" s="186"/>
      <c r="H3210" s="186"/>
      <c r="I3210" s="187"/>
      <c r="J3210" s="188"/>
      <c r="K3210" s="216"/>
      <c r="L3210" s="186"/>
      <c r="M3210" s="186"/>
      <c r="N3210" s="187"/>
      <c r="O3210" s="191"/>
      <c r="P3210" s="541" t="s">
        <v>3213</v>
      </c>
      <c r="Q3210" s="218"/>
      <c r="R3210" s="219">
        <f t="shared" si="1247"/>
        <v>0</v>
      </c>
      <c r="S3210" s="219">
        <f t="shared" si="1248"/>
        <v>7</v>
      </c>
      <c r="T3210" s="195"/>
      <c r="U3210" s="196">
        <v>5</v>
      </c>
      <c r="V3210" s="89">
        <f t="shared" si="1200"/>
        <v>0</v>
      </c>
      <c r="W3210" s="220" t="s">
        <v>3377</v>
      </c>
      <c r="X3210" s="221" t="s">
        <v>3381</v>
      </c>
      <c r="Y3210" s="222" t="s">
        <v>3379</v>
      </c>
      <c r="Z3210" s="199"/>
      <c r="AA3210" s="218"/>
      <c r="AB3210" s="223">
        <v>0</v>
      </c>
      <c r="AC3210" s="224" t="s">
        <v>146</v>
      </c>
      <c r="AD3210" s="225">
        <f t="shared" si="1286"/>
        <v>78</v>
      </c>
      <c r="AE3210" s="226">
        <f>CEILING(AD3210+AD3210*'[1]Nastavení cen'!$J$17,1)</f>
        <v>114</v>
      </c>
      <c r="AF3210" s="226">
        <f t="shared" si="1287"/>
        <v>0</v>
      </c>
      <c r="AG3210" s="227">
        <f>CEILING(AX3210+(AX3210*'[1]Nastavení cen'!$G$17),1)</f>
        <v>30</v>
      </c>
      <c r="AH3210" s="227">
        <f>CEILING(AG3210*'[1]Nastavení cen'!$K$17,1)+AG3210</f>
        <v>39</v>
      </c>
      <c r="AI3210" s="227">
        <f t="shared" si="1281"/>
        <v>0</v>
      </c>
      <c r="AJ3210" s="228">
        <f t="shared" si="1240"/>
        <v>153</v>
      </c>
      <c r="AK3210" s="218"/>
      <c r="AL3210" s="229">
        <f t="shared" si="1241"/>
        <v>0</v>
      </c>
      <c r="AM3210" s="204"/>
      <c r="AN3210" s="230">
        <v>0.05</v>
      </c>
      <c r="AO3210" s="231">
        <f t="shared" si="1282"/>
        <v>0</v>
      </c>
      <c r="AP3210" s="232">
        <v>0.05</v>
      </c>
      <c r="AQ3210" s="233" t="s">
        <v>41</v>
      </c>
      <c r="AR3210" s="234">
        <f t="shared" si="1283"/>
        <v>0</v>
      </c>
      <c r="AS3210" s="235"/>
      <c r="AT3210" s="236"/>
      <c r="AU3210" s="237"/>
      <c r="AV3210" s="238">
        <v>12</v>
      </c>
      <c r="AW3210" s="239">
        <f>'[1]Nastavení cen'!$H$17</f>
        <v>390</v>
      </c>
      <c r="AX3210" s="240">
        <v>30</v>
      </c>
    </row>
    <row r="3211" spans="1:50" ht="17.25" hidden="1" customHeight="1" x14ac:dyDescent="0.3">
      <c r="A3211" s="213"/>
      <c r="B3211" s="214"/>
      <c r="C3211" s="215"/>
      <c r="D3211" s="186"/>
      <c r="E3211" s="184"/>
      <c r="F3211" s="185"/>
      <c r="G3211" s="186"/>
      <c r="H3211" s="186"/>
      <c r="I3211" s="187"/>
      <c r="J3211" s="188"/>
      <c r="K3211" s="216"/>
      <c r="L3211" s="186"/>
      <c r="M3211" s="186"/>
      <c r="N3211" s="187"/>
      <c r="O3211" s="191"/>
      <c r="P3211" s="541" t="s">
        <v>3213</v>
      </c>
      <c r="Q3211" s="218"/>
      <c r="R3211" s="219">
        <f t="shared" si="1247"/>
        <v>0</v>
      </c>
      <c r="S3211" s="219">
        <f t="shared" si="1248"/>
        <v>7</v>
      </c>
      <c r="T3211" s="195"/>
      <c r="U3211" s="196">
        <v>5</v>
      </c>
      <c r="V3211" s="89">
        <f t="shared" si="1200"/>
        <v>0</v>
      </c>
      <c r="W3211" s="220" t="s">
        <v>3377</v>
      </c>
      <c r="X3211" s="221" t="s">
        <v>3382</v>
      </c>
      <c r="Y3211" s="222" t="s">
        <v>3383</v>
      </c>
      <c r="Z3211" s="199"/>
      <c r="AA3211" s="218"/>
      <c r="AB3211" s="223">
        <v>0</v>
      </c>
      <c r="AC3211" s="224" t="s">
        <v>146</v>
      </c>
      <c r="AD3211" s="225">
        <f t="shared" si="1286"/>
        <v>72</v>
      </c>
      <c r="AE3211" s="226">
        <f>CEILING(AD3211+AD3211*'[1]Nastavení cen'!$J$17,1)</f>
        <v>106</v>
      </c>
      <c r="AF3211" s="226">
        <f t="shared" si="1287"/>
        <v>0</v>
      </c>
      <c r="AG3211" s="227">
        <f>CEILING(AX3211+(AX3211*'[1]Nastavení cen'!$G$17),1)</f>
        <v>60</v>
      </c>
      <c r="AH3211" s="227">
        <f>CEILING(AG3211*'[1]Nastavení cen'!$K$17,1)+AG3211</f>
        <v>78</v>
      </c>
      <c r="AI3211" s="227">
        <f t="shared" si="1281"/>
        <v>0</v>
      </c>
      <c r="AJ3211" s="228">
        <f t="shared" si="1240"/>
        <v>184</v>
      </c>
      <c r="AK3211" s="218"/>
      <c r="AL3211" s="229">
        <f t="shared" si="1241"/>
        <v>0</v>
      </c>
      <c r="AM3211" s="204"/>
      <c r="AN3211" s="230">
        <v>0.05</v>
      </c>
      <c r="AO3211" s="231">
        <f t="shared" si="1282"/>
        <v>0</v>
      </c>
      <c r="AP3211" s="232">
        <v>0.05</v>
      </c>
      <c r="AQ3211" s="233" t="s">
        <v>41</v>
      </c>
      <c r="AR3211" s="234">
        <f t="shared" si="1283"/>
        <v>0</v>
      </c>
      <c r="AS3211" s="235"/>
      <c r="AT3211" s="236"/>
      <c r="AU3211" s="237"/>
      <c r="AV3211" s="238">
        <v>11</v>
      </c>
      <c r="AW3211" s="239">
        <f>'[1]Nastavení cen'!$H$17</f>
        <v>390</v>
      </c>
      <c r="AX3211" s="240">
        <v>60</v>
      </c>
    </row>
    <row r="3212" spans="1:50" ht="17.25" hidden="1" customHeight="1" x14ac:dyDescent="0.3">
      <c r="A3212" s="213"/>
      <c r="B3212" s="214"/>
      <c r="C3212" s="215"/>
      <c r="D3212" s="186"/>
      <c r="E3212" s="184"/>
      <c r="F3212" s="185"/>
      <c r="G3212" s="186"/>
      <c r="H3212" s="186"/>
      <c r="I3212" s="187"/>
      <c r="J3212" s="188"/>
      <c r="K3212" s="216"/>
      <c r="L3212" s="186"/>
      <c r="M3212" s="186"/>
      <c r="N3212" s="187"/>
      <c r="O3212" s="191"/>
      <c r="P3212" s="541" t="s">
        <v>3213</v>
      </c>
      <c r="Q3212" s="218"/>
      <c r="R3212" s="219">
        <f t="shared" si="1247"/>
        <v>0</v>
      </c>
      <c r="S3212" s="219">
        <f t="shared" si="1248"/>
        <v>7</v>
      </c>
      <c r="T3212" s="195"/>
      <c r="U3212" s="196">
        <v>1</v>
      </c>
      <c r="V3212" s="89">
        <f t="shared" si="1200"/>
        <v>0</v>
      </c>
      <c r="W3212" s="220" t="s">
        <v>3377</v>
      </c>
      <c r="X3212" s="221" t="s">
        <v>3384</v>
      </c>
      <c r="Y3212" s="222" t="s">
        <v>3385</v>
      </c>
      <c r="Z3212" s="199"/>
      <c r="AA3212" s="218"/>
      <c r="AB3212" s="223">
        <v>0</v>
      </c>
      <c r="AC3212" s="224" t="s">
        <v>146</v>
      </c>
      <c r="AD3212" s="225">
        <f t="shared" si="1286"/>
        <v>65</v>
      </c>
      <c r="AE3212" s="226">
        <f>CEILING(AD3212+AD3212*'[1]Nastavení cen'!$J$17,1)</f>
        <v>95</v>
      </c>
      <c r="AF3212" s="226">
        <f t="shared" si="1287"/>
        <v>0</v>
      </c>
      <c r="AG3212" s="225">
        <f>CEILING(AX3212+(AX3212*'[1]Nastavení cen'!$G$17),1)</f>
        <v>6</v>
      </c>
      <c r="AH3212" s="399">
        <f>CEILING(AG3212*'[1]Nastavení cen'!$K$17,1)+AG3212</f>
        <v>8</v>
      </c>
      <c r="AI3212" s="399">
        <f t="shared" si="1281"/>
        <v>0</v>
      </c>
      <c r="AJ3212" s="228">
        <f t="shared" si="1240"/>
        <v>103</v>
      </c>
      <c r="AK3212" s="218"/>
      <c r="AL3212" s="229">
        <f t="shared" si="1241"/>
        <v>0</v>
      </c>
      <c r="AM3212" s="204"/>
      <c r="AN3212" s="230">
        <v>0.05</v>
      </c>
      <c r="AO3212" s="231">
        <f t="shared" si="1282"/>
        <v>0</v>
      </c>
      <c r="AP3212" s="232">
        <v>0.05</v>
      </c>
      <c r="AQ3212" s="233" t="s">
        <v>41</v>
      </c>
      <c r="AR3212" s="234">
        <f t="shared" si="1283"/>
        <v>0</v>
      </c>
      <c r="AS3212" s="235"/>
      <c r="AT3212" s="236"/>
      <c r="AU3212" s="237"/>
      <c r="AV3212" s="238">
        <v>10</v>
      </c>
      <c r="AW3212" s="239">
        <f>'[1]Nastavení cen'!$H$17</f>
        <v>390</v>
      </c>
      <c r="AX3212" s="240">
        <v>6</v>
      </c>
    </row>
    <row r="3213" spans="1:50" ht="17.25" hidden="1" customHeight="1" x14ac:dyDescent="0.3">
      <c r="A3213" s="213"/>
      <c r="B3213" s="214"/>
      <c r="C3213" s="215"/>
      <c r="D3213" s="186"/>
      <c r="E3213" s="184"/>
      <c r="F3213" s="185"/>
      <c r="G3213" s="186"/>
      <c r="H3213" s="186"/>
      <c r="I3213" s="187"/>
      <c r="J3213" s="188"/>
      <c r="K3213" s="216"/>
      <c r="L3213" s="186"/>
      <c r="M3213" s="186"/>
      <c r="N3213" s="187"/>
      <c r="O3213" s="191"/>
      <c r="P3213" s="541" t="s">
        <v>3213</v>
      </c>
      <c r="Q3213" s="218"/>
      <c r="R3213" s="219">
        <f t="shared" si="1247"/>
        <v>0</v>
      </c>
      <c r="S3213" s="219">
        <f t="shared" si="1248"/>
        <v>7</v>
      </c>
      <c r="T3213" s="195"/>
      <c r="U3213" s="196">
        <v>2</v>
      </c>
      <c r="V3213" s="89">
        <f t="shared" si="1200"/>
        <v>0</v>
      </c>
      <c r="W3213" s="220" t="s">
        <v>3377</v>
      </c>
      <c r="X3213" s="221" t="s">
        <v>3386</v>
      </c>
      <c r="Y3213" s="222" t="s">
        <v>3342</v>
      </c>
      <c r="Z3213" s="199"/>
      <c r="AA3213" s="218"/>
      <c r="AB3213" s="223">
        <v>0</v>
      </c>
      <c r="AC3213" s="224" t="s">
        <v>146</v>
      </c>
      <c r="AD3213" s="225">
        <f t="shared" si="1286"/>
        <v>59</v>
      </c>
      <c r="AE3213" s="226">
        <f>CEILING(AD3213+AD3213*'[1]Nastavení cen'!$J$17,1)</f>
        <v>87</v>
      </c>
      <c r="AF3213" s="226">
        <f t="shared" si="1287"/>
        <v>0</v>
      </c>
      <c r="AG3213" s="225">
        <f>CEILING(AX3213+(AX3213*'[1]Nastavení cen'!$G$17),1)</f>
        <v>11</v>
      </c>
      <c r="AH3213" s="399">
        <f>CEILING(AG3213*'[1]Nastavení cen'!$K$17,1)+AG3213</f>
        <v>15</v>
      </c>
      <c r="AI3213" s="399">
        <f t="shared" si="1281"/>
        <v>0</v>
      </c>
      <c r="AJ3213" s="228">
        <f t="shared" si="1240"/>
        <v>102</v>
      </c>
      <c r="AK3213" s="218"/>
      <c r="AL3213" s="229">
        <f t="shared" si="1241"/>
        <v>0</v>
      </c>
      <c r="AM3213" s="204"/>
      <c r="AN3213" s="230">
        <v>0.01</v>
      </c>
      <c r="AO3213" s="231">
        <f t="shared" si="1282"/>
        <v>0</v>
      </c>
      <c r="AP3213" s="232">
        <v>0.05</v>
      </c>
      <c r="AQ3213" s="233" t="s">
        <v>41</v>
      </c>
      <c r="AR3213" s="234">
        <f t="shared" si="1283"/>
        <v>0</v>
      </c>
      <c r="AS3213" s="235"/>
      <c r="AT3213" s="236"/>
      <c r="AU3213" s="237"/>
      <c r="AV3213" s="238">
        <v>9</v>
      </c>
      <c r="AW3213" s="239">
        <f>'[1]Nastavení cen'!$H$17</f>
        <v>390</v>
      </c>
      <c r="AX3213" s="240">
        <v>11</v>
      </c>
    </row>
    <row r="3214" spans="1:50" ht="17.25" hidden="1" customHeight="1" x14ac:dyDescent="0.3">
      <c r="A3214" s="213"/>
      <c r="B3214" s="214"/>
      <c r="C3214" s="215"/>
      <c r="D3214" s="186"/>
      <c r="E3214" s="184"/>
      <c r="F3214" s="185"/>
      <c r="G3214" s="186"/>
      <c r="H3214" s="186"/>
      <c r="I3214" s="187"/>
      <c r="J3214" s="188"/>
      <c r="K3214" s="216"/>
      <c r="L3214" s="186"/>
      <c r="M3214" s="186"/>
      <c r="N3214" s="187"/>
      <c r="O3214" s="191"/>
      <c r="P3214" s="541" t="s">
        <v>3213</v>
      </c>
      <c r="Q3214" s="218"/>
      <c r="R3214" s="219">
        <f t="shared" si="1247"/>
        <v>0</v>
      </c>
      <c r="S3214" s="219">
        <f t="shared" si="1248"/>
        <v>7</v>
      </c>
      <c r="T3214" s="195"/>
      <c r="U3214" s="196">
        <v>5</v>
      </c>
      <c r="V3214" s="89">
        <f t="shared" si="1200"/>
        <v>0</v>
      </c>
      <c r="W3214" s="220" t="s">
        <v>3377</v>
      </c>
      <c r="X3214" s="221" t="s">
        <v>3386</v>
      </c>
      <c r="Y3214" s="222" t="s">
        <v>3359</v>
      </c>
      <c r="Z3214" s="199"/>
      <c r="AA3214" s="218"/>
      <c r="AB3214" s="223">
        <v>0</v>
      </c>
      <c r="AC3214" s="224" t="s">
        <v>146</v>
      </c>
      <c r="AD3214" s="225">
        <f t="shared" si="1286"/>
        <v>59</v>
      </c>
      <c r="AE3214" s="226">
        <f>CEILING(AD3214+AD3214*'[1]Nastavení cen'!$J$17,1)</f>
        <v>87</v>
      </c>
      <c r="AF3214" s="226">
        <f t="shared" si="1287"/>
        <v>0</v>
      </c>
      <c r="AG3214" s="227">
        <f>CEILING(AX3214+(AX3214*'[1]Nastavení cen'!$G$17),1)</f>
        <v>11</v>
      </c>
      <c r="AH3214" s="227">
        <f>CEILING(AG3214*'[1]Nastavení cen'!$K$17,1)+AG3214</f>
        <v>15</v>
      </c>
      <c r="AI3214" s="227">
        <f t="shared" si="1281"/>
        <v>0</v>
      </c>
      <c r="AJ3214" s="228">
        <f t="shared" si="1240"/>
        <v>102</v>
      </c>
      <c r="AK3214" s="218"/>
      <c r="AL3214" s="229">
        <f t="shared" si="1241"/>
        <v>0</v>
      </c>
      <c r="AM3214" s="204"/>
      <c r="AN3214" s="230">
        <v>0.01</v>
      </c>
      <c r="AO3214" s="231">
        <f t="shared" si="1282"/>
        <v>0</v>
      </c>
      <c r="AP3214" s="232">
        <v>0.05</v>
      </c>
      <c r="AQ3214" s="233" t="s">
        <v>41</v>
      </c>
      <c r="AR3214" s="234">
        <f t="shared" si="1283"/>
        <v>0</v>
      </c>
      <c r="AS3214" s="235"/>
      <c r="AT3214" s="236"/>
      <c r="AU3214" s="237"/>
      <c r="AV3214" s="238">
        <v>9</v>
      </c>
      <c r="AW3214" s="239">
        <f>'[1]Nastavení cen'!$H$17</f>
        <v>390</v>
      </c>
      <c r="AX3214" s="240">
        <v>11</v>
      </c>
    </row>
    <row r="3215" spans="1:50" ht="17.25" hidden="1" customHeight="1" x14ac:dyDescent="0.3">
      <c r="A3215" s="213"/>
      <c r="B3215" s="214"/>
      <c r="C3215" s="215"/>
      <c r="D3215" s="186"/>
      <c r="E3215" s="184"/>
      <c r="F3215" s="185"/>
      <c r="G3215" s="186"/>
      <c r="H3215" s="186"/>
      <c r="I3215" s="187"/>
      <c r="J3215" s="188"/>
      <c r="K3215" s="216"/>
      <c r="L3215" s="186"/>
      <c r="M3215" s="186"/>
      <c r="N3215" s="187"/>
      <c r="O3215" s="191"/>
      <c r="P3215" s="541" t="s">
        <v>3213</v>
      </c>
      <c r="Q3215" s="218"/>
      <c r="R3215" s="219">
        <f t="shared" si="1247"/>
        <v>0</v>
      </c>
      <c r="S3215" s="219">
        <f t="shared" si="1248"/>
        <v>7</v>
      </c>
      <c r="T3215" s="195"/>
      <c r="U3215" s="196">
        <v>2</v>
      </c>
      <c r="V3215" s="89">
        <f t="shared" si="1200"/>
        <v>0</v>
      </c>
      <c r="W3215" s="220" t="s">
        <v>3377</v>
      </c>
      <c r="X3215" s="221" t="s">
        <v>3387</v>
      </c>
      <c r="Y3215" s="222" t="s">
        <v>3388</v>
      </c>
      <c r="Z3215" s="199"/>
      <c r="AA3215" s="218"/>
      <c r="AB3215" s="223">
        <v>0</v>
      </c>
      <c r="AC3215" s="224" t="s">
        <v>146</v>
      </c>
      <c r="AD3215" s="225">
        <f t="shared" si="1286"/>
        <v>46</v>
      </c>
      <c r="AE3215" s="226">
        <f>CEILING(AD3215+AD3215*'[1]Nastavení cen'!$J$17,1)</f>
        <v>68</v>
      </c>
      <c r="AF3215" s="226">
        <f t="shared" si="1287"/>
        <v>0</v>
      </c>
      <c r="AG3215" s="225">
        <f>CEILING(AX3215+(AX3215*'[1]Nastavení cen'!$G$17),1)</f>
        <v>11</v>
      </c>
      <c r="AH3215" s="399">
        <f>CEILING(AG3215*'[1]Nastavení cen'!$K$17,1)+AG3215</f>
        <v>15</v>
      </c>
      <c r="AI3215" s="399">
        <f t="shared" si="1281"/>
        <v>0</v>
      </c>
      <c r="AJ3215" s="228">
        <f t="shared" si="1240"/>
        <v>83</v>
      </c>
      <c r="AK3215" s="218"/>
      <c r="AL3215" s="229">
        <f t="shared" si="1241"/>
        <v>0</v>
      </c>
      <c r="AM3215" s="204"/>
      <c r="AN3215" s="230">
        <v>0.01</v>
      </c>
      <c r="AO3215" s="231">
        <f t="shared" si="1282"/>
        <v>0</v>
      </c>
      <c r="AP3215" s="232">
        <v>0.05</v>
      </c>
      <c r="AQ3215" s="233" t="s">
        <v>41</v>
      </c>
      <c r="AR3215" s="234">
        <f t="shared" si="1283"/>
        <v>0</v>
      </c>
      <c r="AS3215" s="235"/>
      <c r="AT3215" s="236"/>
      <c r="AU3215" s="237"/>
      <c r="AV3215" s="238">
        <v>7</v>
      </c>
      <c r="AW3215" s="239">
        <f>'[1]Nastavení cen'!$H$17</f>
        <v>390</v>
      </c>
      <c r="AX3215" s="240">
        <v>11</v>
      </c>
    </row>
    <row r="3216" spans="1:50" ht="17.25" hidden="1" customHeight="1" x14ac:dyDescent="0.3">
      <c r="A3216" s="213"/>
      <c r="B3216" s="214"/>
      <c r="C3216" s="215"/>
      <c r="D3216" s="186"/>
      <c r="E3216" s="184"/>
      <c r="F3216" s="185"/>
      <c r="G3216" s="186"/>
      <c r="H3216" s="186"/>
      <c r="I3216" s="187"/>
      <c r="J3216" s="188"/>
      <c r="K3216" s="216"/>
      <c r="L3216" s="186"/>
      <c r="M3216" s="186"/>
      <c r="N3216" s="187"/>
      <c r="O3216" s="191"/>
      <c r="P3216" s="541" t="s">
        <v>3213</v>
      </c>
      <c r="Q3216" s="218"/>
      <c r="R3216" s="219">
        <f t="shared" si="1247"/>
        <v>0</v>
      </c>
      <c r="S3216" s="219">
        <f t="shared" si="1248"/>
        <v>7</v>
      </c>
      <c r="T3216" s="195"/>
      <c r="U3216" s="196">
        <v>3</v>
      </c>
      <c r="V3216" s="89">
        <f t="shared" si="1200"/>
        <v>0</v>
      </c>
      <c r="W3216" s="220" t="s">
        <v>3377</v>
      </c>
      <c r="X3216" s="221" t="s">
        <v>3389</v>
      </c>
      <c r="Y3216" s="222" t="s">
        <v>3385</v>
      </c>
      <c r="Z3216" s="199"/>
      <c r="AA3216" s="218"/>
      <c r="AB3216" s="223">
        <v>0</v>
      </c>
      <c r="AC3216" s="224" t="s">
        <v>146</v>
      </c>
      <c r="AD3216" s="225">
        <f t="shared" si="1286"/>
        <v>78</v>
      </c>
      <c r="AE3216" s="226">
        <f>CEILING(AD3216+AD3216*'[1]Nastavení cen'!$J$17,1)</f>
        <v>114</v>
      </c>
      <c r="AF3216" s="226">
        <f t="shared" si="1287"/>
        <v>0</v>
      </c>
      <c r="AG3216" s="225">
        <f>CEILING(AX3216+(AX3216*'[1]Nastavení cen'!$G$17),1)</f>
        <v>6</v>
      </c>
      <c r="AH3216" s="399">
        <f>CEILING(AG3216*'[1]Nastavení cen'!$K$17,1)+AG3216</f>
        <v>8</v>
      </c>
      <c r="AI3216" s="399">
        <f t="shared" si="1281"/>
        <v>0</v>
      </c>
      <c r="AJ3216" s="228">
        <f t="shared" si="1240"/>
        <v>122</v>
      </c>
      <c r="AK3216" s="218"/>
      <c r="AL3216" s="229">
        <f t="shared" si="1241"/>
        <v>0</v>
      </c>
      <c r="AM3216" s="204"/>
      <c r="AN3216" s="230">
        <v>0.01</v>
      </c>
      <c r="AO3216" s="231">
        <f t="shared" si="1282"/>
        <v>0</v>
      </c>
      <c r="AP3216" s="232">
        <v>0.05</v>
      </c>
      <c r="AQ3216" s="233" t="s">
        <v>41</v>
      </c>
      <c r="AR3216" s="234">
        <f t="shared" si="1283"/>
        <v>0</v>
      </c>
      <c r="AS3216" s="235"/>
      <c r="AT3216" s="236"/>
      <c r="AU3216" s="237"/>
      <c r="AV3216" s="238">
        <v>12</v>
      </c>
      <c r="AW3216" s="239">
        <f>'[1]Nastavení cen'!$H$17</f>
        <v>390</v>
      </c>
      <c r="AX3216" s="240">
        <v>6</v>
      </c>
    </row>
    <row r="3217" spans="1:50" ht="17.25" hidden="1" customHeight="1" x14ac:dyDescent="0.3">
      <c r="A3217" s="213"/>
      <c r="B3217" s="214"/>
      <c r="C3217" s="215"/>
      <c r="D3217" s="186"/>
      <c r="E3217" s="184"/>
      <c r="F3217" s="185"/>
      <c r="G3217" s="186"/>
      <c r="H3217" s="186"/>
      <c r="I3217" s="187"/>
      <c r="J3217" s="188"/>
      <c r="K3217" s="216"/>
      <c r="L3217" s="186"/>
      <c r="M3217" s="186"/>
      <c r="N3217" s="187"/>
      <c r="O3217" s="191"/>
      <c r="P3217" s="541" t="s">
        <v>3213</v>
      </c>
      <c r="Q3217" s="218"/>
      <c r="R3217" s="219">
        <f t="shared" si="1247"/>
        <v>0</v>
      </c>
      <c r="S3217" s="219">
        <f t="shared" si="1248"/>
        <v>7</v>
      </c>
      <c r="T3217" s="195"/>
      <c r="U3217" s="196">
        <v>5</v>
      </c>
      <c r="V3217" s="89">
        <f t="shared" si="1200"/>
        <v>0</v>
      </c>
      <c r="W3217" s="220" t="s">
        <v>3377</v>
      </c>
      <c r="X3217" s="221" t="s">
        <v>71</v>
      </c>
      <c r="Y3217" s="222" t="s">
        <v>3390</v>
      </c>
      <c r="Z3217" s="199"/>
      <c r="AA3217" s="218"/>
      <c r="AB3217" s="223">
        <v>0</v>
      </c>
      <c r="AC3217" s="224" t="s">
        <v>146</v>
      </c>
      <c r="AD3217" s="225"/>
      <c r="AE3217" s="226"/>
      <c r="AF3217" s="226"/>
      <c r="AG3217" s="227">
        <f>CEILING(AX3217+(AX3217*'[1]Nastavení cen'!$G$17),1)</f>
        <v>80</v>
      </c>
      <c r="AH3217" s="227">
        <f>CEILING(AG3217*'[1]Nastavení cen'!$K$17,1)+AG3217</f>
        <v>104</v>
      </c>
      <c r="AI3217" s="227">
        <f t="shared" si="1281"/>
        <v>0</v>
      </c>
      <c r="AJ3217" s="228">
        <f t="shared" si="1240"/>
        <v>104</v>
      </c>
      <c r="AK3217" s="218"/>
      <c r="AL3217" s="229">
        <f t="shared" si="1241"/>
        <v>0</v>
      </c>
      <c r="AM3217" s="204"/>
      <c r="AN3217" s="230">
        <v>0.2</v>
      </c>
      <c r="AO3217" s="231">
        <f t="shared" si="1282"/>
        <v>0</v>
      </c>
      <c r="AP3217" s="232">
        <v>0.05</v>
      </c>
      <c r="AQ3217" s="233" t="s">
        <v>41</v>
      </c>
      <c r="AR3217" s="234">
        <f t="shared" si="1283"/>
        <v>0</v>
      </c>
      <c r="AS3217" s="235"/>
      <c r="AT3217" s="236"/>
      <c r="AU3217" s="237"/>
      <c r="AV3217" s="238"/>
      <c r="AW3217" s="239"/>
      <c r="AX3217" s="240">
        <v>80</v>
      </c>
    </row>
    <row r="3218" spans="1:50" ht="17.25" hidden="1" customHeight="1" x14ac:dyDescent="0.3">
      <c r="A3218" s="213"/>
      <c r="B3218" s="214"/>
      <c r="C3218" s="215"/>
      <c r="D3218" s="186"/>
      <c r="E3218" s="184"/>
      <c r="F3218" s="185"/>
      <c r="G3218" s="186"/>
      <c r="H3218" s="186"/>
      <c r="I3218" s="187"/>
      <c r="J3218" s="188"/>
      <c r="K3218" s="216"/>
      <c r="L3218" s="186"/>
      <c r="M3218" s="186"/>
      <c r="N3218" s="187"/>
      <c r="O3218" s="191"/>
      <c r="P3218" s="541" t="s">
        <v>3213</v>
      </c>
      <c r="Q3218" s="218"/>
      <c r="R3218" s="219">
        <f t="shared" si="1247"/>
        <v>0</v>
      </c>
      <c r="S3218" s="219">
        <f t="shared" si="1248"/>
        <v>7</v>
      </c>
      <c r="T3218" s="195"/>
      <c r="U3218" s="196">
        <v>5</v>
      </c>
      <c r="V3218" s="89">
        <f t="shared" si="1200"/>
        <v>0</v>
      </c>
      <c r="W3218" s="220" t="s">
        <v>3377</v>
      </c>
      <c r="X3218" s="221" t="s">
        <v>71</v>
      </c>
      <c r="Y3218" s="222" t="s">
        <v>3391</v>
      </c>
      <c r="Z3218" s="199"/>
      <c r="AA3218" s="218"/>
      <c r="AB3218" s="223">
        <v>0</v>
      </c>
      <c r="AC3218" s="224" t="s">
        <v>146</v>
      </c>
      <c r="AD3218" s="225"/>
      <c r="AE3218" s="226"/>
      <c r="AF3218" s="226"/>
      <c r="AG3218" s="227">
        <f>CEILING(AX3218+(AX3218*'[1]Nastavení cen'!$G$17),1)</f>
        <v>160</v>
      </c>
      <c r="AH3218" s="227">
        <f>CEILING(AG3218*'[1]Nastavení cen'!$K$17,1)+AG3218</f>
        <v>208</v>
      </c>
      <c r="AI3218" s="227">
        <f t="shared" si="1281"/>
        <v>0</v>
      </c>
      <c r="AJ3218" s="228">
        <f t="shared" si="1240"/>
        <v>208</v>
      </c>
      <c r="AK3218" s="218"/>
      <c r="AL3218" s="229">
        <f t="shared" si="1241"/>
        <v>0</v>
      </c>
      <c r="AM3218" s="204"/>
      <c r="AN3218" s="230">
        <v>0.2</v>
      </c>
      <c r="AO3218" s="231">
        <f t="shared" si="1282"/>
        <v>0</v>
      </c>
      <c r="AP3218" s="232">
        <v>0.05</v>
      </c>
      <c r="AQ3218" s="233" t="s">
        <v>41</v>
      </c>
      <c r="AR3218" s="234">
        <f t="shared" si="1283"/>
        <v>0</v>
      </c>
      <c r="AS3218" s="235"/>
      <c r="AT3218" s="236"/>
      <c r="AU3218" s="237"/>
      <c r="AV3218" s="238"/>
      <c r="AW3218" s="239"/>
      <c r="AX3218" s="240">
        <v>160</v>
      </c>
    </row>
    <row r="3219" spans="1:50" ht="17.25" hidden="1" customHeight="1" x14ac:dyDescent="0.3">
      <c r="A3219" s="213"/>
      <c r="B3219" s="214"/>
      <c r="C3219" s="215"/>
      <c r="D3219" s="186"/>
      <c r="E3219" s="184"/>
      <c r="F3219" s="185"/>
      <c r="G3219" s="186"/>
      <c r="H3219" s="186"/>
      <c r="I3219" s="187"/>
      <c r="J3219" s="188"/>
      <c r="K3219" s="216"/>
      <c r="L3219" s="186"/>
      <c r="M3219" s="186"/>
      <c r="N3219" s="187"/>
      <c r="O3219" s="191"/>
      <c r="P3219" s="541" t="s">
        <v>3213</v>
      </c>
      <c r="Q3219" s="218"/>
      <c r="R3219" s="219">
        <f t="shared" si="1247"/>
        <v>0</v>
      </c>
      <c r="S3219" s="219">
        <f t="shared" si="1248"/>
        <v>7</v>
      </c>
      <c r="T3219" s="195"/>
      <c r="U3219" s="196">
        <v>1</v>
      </c>
      <c r="V3219" s="89">
        <f t="shared" si="1200"/>
        <v>0</v>
      </c>
      <c r="W3219" s="220" t="s">
        <v>3377</v>
      </c>
      <c r="X3219" s="221" t="s">
        <v>3392</v>
      </c>
      <c r="Y3219" s="222" t="s">
        <v>3385</v>
      </c>
      <c r="Z3219" s="199"/>
      <c r="AA3219" s="218"/>
      <c r="AB3219" s="223">
        <v>0</v>
      </c>
      <c r="AC3219" s="224" t="s">
        <v>146</v>
      </c>
      <c r="AD3219" s="225">
        <f>ROUND(AV3219*(AW3219/60),0)</f>
        <v>65</v>
      </c>
      <c r="AE3219" s="226">
        <f>CEILING(AD3219+AD3219*'[1]Nastavení cen'!$J$17,1)</f>
        <v>95</v>
      </c>
      <c r="AF3219" s="226">
        <f>(AB3219*AE3219)</f>
        <v>0</v>
      </c>
      <c r="AG3219" s="225">
        <f>CEILING(AX3219+(AX3219*'[1]Nastavení cen'!$G$17),1)</f>
        <v>6</v>
      </c>
      <c r="AH3219" s="399">
        <f>CEILING(AG3219*'[1]Nastavení cen'!$K$17,1)+AG3219</f>
        <v>8</v>
      </c>
      <c r="AI3219" s="399">
        <f t="shared" si="1281"/>
        <v>0</v>
      </c>
      <c r="AJ3219" s="228">
        <f t="shared" si="1240"/>
        <v>103</v>
      </c>
      <c r="AK3219" s="218"/>
      <c r="AL3219" s="229">
        <f t="shared" si="1241"/>
        <v>0</v>
      </c>
      <c r="AM3219" s="204"/>
      <c r="AN3219" s="230">
        <v>0.05</v>
      </c>
      <c r="AO3219" s="231">
        <f t="shared" si="1282"/>
        <v>0</v>
      </c>
      <c r="AP3219" s="232">
        <v>0.05</v>
      </c>
      <c r="AQ3219" s="233" t="s">
        <v>41</v>
      </c>
      <c r="AR3219" s="234">
        <f t="shared" si="1283"/>
        <v>0</v>
      </c>
      <c r="AS3219" s="235"/>
      <c r="AT3219" s="236"/>
      <c r="AU3219" s="237"/>
      <c r="AV3219" s="238">
        <v>10</v>
      </c>
      <c r="AW3219" s="239">
        <f>'[1]Nastavení cen'!$H$17</f>
        <v>390</v>
      </c>
      <c r="AX3219" s="240">
        <v>6</v>
      </c>
    </row>
    <row r="3220" spans="1:50" ht="17.25" hidden="1" customHeight="1" x14ac:dyDescent="0.3">
      <c r="A3220" s="213"/>
      <c r="B3220" s="214"/>
      <c r="C3220" s="215"/>
      <c r="D3220" s="186"/>
      <c r="E3220" s="184"/>
      <c r="F3220" s="185"/>
      <c r="G3220" s="186"/>
      <c r="H3220" s="186"/>
      <c r="I3220" s="187"/>
      <c r="J3220" s="188"/>
      <c r="K3220" s="216"/>
      <c r="L3220" s="186"/>
      <c r="M3220" s="186"/>
      <c r="N3220" s="187"/>
      <c r="O3220" s="191"/>
      <c r="P3220" s="541" t="s">
        <v>3213</v>
      </c>
      <c r="Q3220" s="218"/>
      <c r="R3220" s="219">
        <f t="shared" si="1247"/>
        <v>0</v>
      </c>
      <c r="S3220" s="219">
        <f t="shared" si="1248"/>
        <v>7</v>
      </c>
      <c r="T3220" s="195"/>
      <c r="U3220" s="196">
        <v>5</v>
      </c>
      <c r="V3220" s="89">
        <f t="shared" si="1200"/>
        <v>0</v>
      </c>
      <c r="W3220" s="220" t="s">
        <v>3377</v>
      </c>
      <c r="X3220" s="221" t="s">
        <v>71</v>
      </c>
      <c r="Y3220" s="222" t="s">
        <v>3393</v>
      </c>
      <c r="Z3220" s="199"/>
      <c r="AA3220" s="218"/>
      <c r="AB3220" s="223">
        <v>0</v>
      </c>
      <c r="AC3220" s="224" t="s">
        <v>146</v>
      </c>
      <c r="AD3220" s="225"/>
      <c r="AE3220" s="226"/>
      <c r="AF3220" s="226"/>
      <c r="AG3220" s="227">
        <f>CEILING(AX3220+(AX3220*'[1]Nastavení cen'!$G$17),1)</f>
        <v>60</v>
      </c>
      <c r="AH3220" s="227">
        <f>CEILING(AG3220*'[1]Nastavení cen'!$K$17,1)+AG3220</f>
        <v>78</v>
      </c>
      <c r="AI3220" s="227">
        <f t="shared" si="1281"/>
        <v>0</v>
      </c>
      <c r="AJ3220" s="228">
        <f t="shared" si="1240"/>
        <v>78</v>
      </c>
      <c r="AK3220" s="218"/>
      <c r="AL3220" s="229">
        <f t="shared" si="1241"/>
        <v>0</v>
      </c>
      <c r="AM3220" s="204"/>
      <c r="AN3220" s="230">
        <v>0.5</v>
      </c>
      <c r="AO3220" s="231">
        <f t="shared" si="1282"/>
        <v>0</v>
      </c>
      <c r="AP3220" s="232">
        <v>0.05</v>
      </c>
      <c r="AQ3220" s="233" t="s">
        <v>41</v>
      </c>
      <c r="AR3220" s="234">
        <f t="shared" si="1283"/>
        <v>0</v>
      </c>
      <c r="AS3220" s="235"/>
      <c r="AT3220" s="236"/>
      <c r="AU3220" s="237"/>
      <c r="AV3220" s="238"/>
      <c r="AW3220" s="239"/>
      <c r="AX3220" s="240">
        <v>60</v>
      </c>
    </row>
    <row r="3221" spans="1:50" ht="17.25" hidden="1" customHeight="1" x14ac:dyDescent="0.3">
      <c r="A3221" s="213"/>
      <c r="B3221" s="214"/>
      <c r="C3221" s="215"/>
      <c r="D3221" s="186"/>
      <c r="E3221" s="184"/>
      <c r="F3221" s="185"/>
      <c r="G3221" s="186"/>
      <c r="H3221" s="186"/>
      <c r="I3221" s="187"/>
      <c r="J3221" s="188"/>
      <c r="K3221" s="216"/>
      <c r="L3221" s="186"/>
      <c r="M3221" s="186"/>
      <c r="N3221" s="187"/>
      <c r="O3221" s="191"/>
      <c r="P3221" s="541" t="s">
        <v>3213</v>
      </c>
      <c r="Q3221" s="218"/>
      <c r="R3221" s="219">
        <f t="shared" si="1247"/>
        <v>0</v>
      </c>
      <c r="S3221" s="219">
        <f t="shared" si="1248"/>
        <v>7</v>
      </c>
      <c r="T3221" s="195"/>
      <c r="U3221" s="196">
        <v>5</v>
      </c>
      <c r="V3221" s="89">
        <f t="shared" si="1200"/>
        <v>0</v>
      </c>
      <c r="W3221" s="220" t="s">
        <v>3377</v>
      </c>
      <c r="X3221" s="221" t="s">
        <v>71</v>
      </c>
      <c r="Y3221" s="222" t="s">
        <v>3394</v>
      </c>
      <c r="Z3221" s="199"/>
      <c r="AA3221" s="218"/>
      <c r="AB3221" s="223">
        <v>0</v>
      </c>
      <c r="AC3221" s="224" t="s">
        <v>146</v>
      </c>
      <c r="AD3221" s="225"/>
      <c r="AE3221" s="226"/>
      <c r="AF3221" s="226"/>
      <c r="AG3221" s="227">
        <f>CEILING(AX3221+(AX3221*'[1]Nastavení cen'!$G$17),1)</f>
        <v>120</v>
      </c>
      <c r="AH3221" s="227">
        <f>CEILING(AG3221*'[1]Nastavení cen'!$K$17,1)+AG3221</f>
        <v>156</v>
      </c>
      <c r="AI3221" s="227">
        <f t="shared" si="1281"/>
        <v>0</v>
      </c>
      <c r="AJ3221" s="228">
        <f t="shared" si="1240"/>
        <v>156</v>
      </c>
      <c r="AK3221" s="218"/>
      <c r="AL3221" s="229">
        <f t="shared" si="1241"/>
        <v>0</v>
      </c>
      <c r="AM3221" s="204"/>
      <c r="AN3221" s="230">
        <v>0.5</v>
      </c>
      <c r="AO3221" s="231">
        <f t="shared" si="1282"/>
        <v>0</v>
      </c>
      <c r="AP3221" s="232">
        <v>0.05</v>
      </c>
      <c r="AQ3221" s="233" t="s">
        <v>41</v>
      </c>
      <c r="AR3221" s="234">
        <f t="shared" si="1283"/>
        <v>0</v>
      </c>
      <c r="AS3221" s="235"/>
      <c r="AT3221" s="236"/>
      <c r="AU3221" s="237"/>
      <c r="AV3221" s="238"/>
      <c r="AW3221" s="239"/>
      <c r="AX3221" s="240">
        <v>120</v>
      </c>
    </row>
    <row r="3222" spans="1:50" ht="17.25" hidden="1" customHeight="1" x14ac:dyDescent="0.3">
      <c r="A3222" s="213"/>
      <c r="B3222" s="214"/>
      <c r="C3222" s="215"/>
      <c r="D3222" s="186"/>
      <c r="E3222" s="184"/>
      <c r="F3222" s="185"/>
      <c r="G3222" s="186"/>
      <c r="H3222" s="186"/>
      <c r="I3222" s="187"/>
      <c r="J3222" s="188"/>
      <c r="K3222" s="216"/>
      <c r="L3222" s="186"/>
      <c r="M3222" s="186"/>
      <c r="N3222" s="187"/>
      <c r="O3222" s="191"/>
      <c r="P3222" s="541" t="s">
        <v>3213</v>
      </c>
      <c r="Q3222" s="218"/>
      <c r="R3222" s="219">
        <f t="shared" si="1247"/>
        <v>0</v>
      </c>
      <c r="S3222" s="219">
        <f t="shared" si="1248"/>
        <v>7</v>
      </c>
      <c r="T3222" s="195"/>
      <c r="U3222" s="196">
        <v>1</v>
      </c>
      <c r="V3222" s="89">
        <f t="shared" si="1200"/>
        <v>0</v>
      </c>
      <c r="W3222" s="220" t="s">
        <v>3377</v>
      </c>
      <c r="X3222" s="221" t="s">
        <v>3395</v>
      </c>
      <c r="Y3222" s="222" t="s">
        <v>3385</v>
      </c>
      <c r="Z3222" s="199"/>
      <c r="AA3222" s="218"/>
      <c r="AB3222" s="223">
        <v>0</v>
      </c>
      <c r="AC3222" s="224" t="s">
        <v>146</v>
      </c>
      <c r="AD3222" s="225">
        <f>ROUND(AV3222*(AW3222/60),0)</f>
        <v>65</v>
      </c>
      <c r="AE3222" s="226">
        <f>CEILING(AD3222+AD3222*'[1]Nastavení cen'!$J$17,1)</f>
        <v>95</v>
      </c>
      <c r="AF3222" s="226">
        <f>(AB3222*AE3222)</f>
        <v>0</v>
      </c>
      <c r="AG3222" s="225">
        <f>CEILING(AX3222+(AX3222*'[1]Nastavení cen'!$G$17),1)</f>
        <v>6</v>
      </c>
      <c r="AH3222" s="399">
        <f>CEILING(AG3222*'[1]Nastavení cen'!$K$17,1)+AG3222</f>
        <v>8</v>
      </c>
      <c r="AI3222" s="399">
        <f t="shared" si="1281"/>
        <v>0</v>
      </c>
      <c r="AJ3222" s="228">
        <f t="shared" si="1240"/>
        <v>103</v>
      </c>
      <c r="AK3222" s="218"/>
      <c r="AL3222" s="229">
        <f t="shared" si="1241"/>
        <v>0</v>
      </c>
      <c r="AM3222" s="204"/>
      <c r="AN3222" s="230">
        <v>0.02</v>
      </c>
      <c r="AO3222" s="231">
        <f t="shared" si="1282"/>
        <v>0</v>
      </c>
      <c r="AP3222" s="232">
        <v>0.05</v>
      </c>
      <c r="AQ3222" s="233" t="s">
        <v>41</v>
      </c>
      <c r="AR3222" s="234">
        <f t="shared" si="1283"/>
        <v>0</v>
      </c>
      <c r="AS3222" s="235"/>
      <c r="AT3222" s="236"/>
      <c r="AU3222" s="237"/>
      <c r="AV3222" s="238">
        <v>10</v>
      </c>
      <c r="AW3222" s="239">
        <f>'[1]Nastavení cen'!$H$17</f>
        <v>390</v>
      </c>
      <c r="AX3222" s="240">
        <v>6</v>
      </c>
    </row>
    <row r="3223" spans="1:50" ht="17.25" hidden="1" customHeight="1" x14ac:dyDescent="0.3">
      <c r="A3223" s="213"/>
      <c r="B3223" s="214"/>
      <c r="C3223" s="215"/>
      <c r="D3223" s="186"/>
      <c r="E3223" s="184"/>
      <c r="F3223" s="185"/>
      <c r="G3223" s="186"/>
      <c r="H3223" s="186"/>
      <c r="I3223" s="187"/>
      <c r="J3223" s="188"/>
      <c r="K3223" s="216"/>
      <c r="L3223" s="186"/>
      <c r="M3223" s="186"/>
      <c r="N3223" s="187"/>
      <c r="O3223" s="191"/>
      <c r="P3223" s="541" t="s">
        <v>3213</v>
      </c>
      <c r="Q3223" s="218"/>
      <c r="R3223" s="219">
        <f t="shared" si="1247"/>
        <v>0</v>
      </c>
      <c r="S3223" s="219">
        <f t="shared" si="1248"/>
        <v>7</v>
      </c>
      <c r="T3223" s="195"/>
      <c r="U3223" s="196">
        <v>5</v>
      </c>
      <c r="V3223" s="89">
        <f t="shared" si="1200"/>
        <v>0</v>
      </c>
      <c r="W3223" s="220" t="s">
        <v>3377</v>
      </c>
      <c r="X3223" s="221" t="s">
        <v>71</v>
      </c>
      <c r="Y3223" s="222" t="s">
        <v>3396</v>
      </c>
      <c r="Z3223" s="199"/>
      <c r="AA3223" s="218"/>
      <c r="AB3223" s="223">
        <v>0</v>
      </c>
      <c r="AC3223" s="224" t="s">
        <v>146</v>
      </c>
      <c r="AD3223" s="225"/>
      <c r="AE3223" s="226"/>
      <c r="AF3223" s="226"/>
      <c r="AG3223" s="227">
        <f>CEILING(AX3223+(AX3223*'[1]Nastavení cen'!$G$17),1)</f>
        <v>50</v>
      </c>
      <c r="AH3223" s="227">
        <f>CEILING(AG3223*'[1]Nastavení cen'!$K$17,1)+AG3223</f>
        <v>65</v>
      </c>
      <c r="AI3223" s="227">
        <f t="shared" si="1281"/>
        <v>0</v>
      </c>
      <c r="AJ3223" s="228">
        <f t="shared" si="1240"/>
        <v>65</v>
      </c>
      <c r="AK3223" s="218"/>
      <c r="AL3223" s="229">
        <f t="shared" si="1241"/>
        <v>0</v>
      </c>
      <c r="AM3223" s="204"/>
      <c r="AN3223" s="230">
        <v>0.3</v>
      </c>
      <c r="AO3223" s="231">
        <f t="shared" si="1282"/>
        <v>0</v>
      </c>
      <c r="AP3223" s="232">
        <v>0.05</v>
      </c>
      <c r="AQ3223" s="233" t="s">
        <v>41</v>
      </c>
      <c r="AR3223" s="234">
        <f t="shared" si="1283"/>
        <v>0</v>
      </c>
      <c r="AS3223" s="235"/>
      <c r="AT3223" s="236"/>
      <c r="AU3223" s="237"/>
      <c r="AV3223" s="238"/>
      <c r="AW3223" s="239"/>
      <c r="AX3223" s="240">
        <v>50</v>
      </c>
    </row>
    <row r="3224" spans="1:50" ht="17.25" hidden="1" customHeight="1" x14ac:dyDescent="0.3">
      <c r="A3224" s="213"/>
      <c r="B3224" s="214"/>
      <c r="C3224" s="215"/>
      <c r="D3224" s="186"/>
      <c r="E3224" s="184"/>
      <c r="F3224" s="185"/>
      <c r="G3224" s="186"/>
      <c r="H3224" s="186"/>
      <c r="I3224" s="187"/>
      <c r="J3224" s="188"/>
      <c r="K3224" s="216"/>
      <c r="L3224" s="186"/>
      <c r="M3224" s="186"/>
      <c r="N3224" s="187"/>
      <c r="O3224" s="191"/>
      <c r="P3224" s="541" t="s">
        <v>3213</v>
      </c>
      <c r="Q3224" s="218"/>
      <c r="R3224" s="219">
        <f t="shared" si="1247"/>
        <v>0</v>
      </c>
      <c r="S3224" s="219">
        <f t="shared" si="1248"/>
        <v>7</v>
      </c>
      <c r="T3224" s="195"/>
      <c r="U3224" s="196">
        <v>5</v>
      </c>
      <c r="V3224" s="89">
        <f t="shared" si="1200"/>
        <v>0</v>
      </c>
      <c r="W3224" s="220" t="s">
        <v>3377</v>
      </c>
      <c r="X3224" s="221" t="s">
        <v>3397</v>
      </c>
      <c r="Y3224" s="222" t="s">
        <v>3398</v>
      </c>
      <c r="Z3224" s="199"/>
      <c r="AA3224" s="218"/>
      <c r="AB3224" s="223">
        <v>0</v>
      </c>
      <c r="AC3224" s="224" t="s">
        <v>146</v>
      </c>
      <c r="AD3224" s="225">
        <f t="shared" ref="AD3224:AD3226" si="1288">ROUND(AV3224*(AW3224/60),0)</f>
        <v>65</v>
      </c>
      <c r="AE3224" s="226">
        <f>CEILING(AD3224+AD3224*'[1]Nastavení cen'!$J$17,1)</f>
        <v>95</v>
      </c>
      <c r="AF3224" s="226">
        <f t="shared" ref="AF3224:AF3226" si="1289">(AB3224*AE3224)</f>
        <v>0</v>
      </c>
      <c r="AG3224" s="227">
        <f>CEILING(AX3224+(AX3224*'[1]Nastavení cen'!$G$17),1)</f>
        <v>50</v>
      </c>
      <c r="AH3224" s="227">
        <f>CEILING(AG3224*'[1]Nastavení cen'!$K$17,1)+AG3224</f>
        <v>65</v>
      </c>
      <c r="AI3224" s="227">
        <f t="shared" si="1281"/>
        <v>0</v>
      </c>
      <c r="AJ3224" s="228">
        <f t="shared" si="1240"/>
        <v>160</v>
      </c>
      <c r="AK3224" s="218"/>
      <c r="AL3224" s="229">
        <f t="shared" si="1241"/>
        <v>0</v>
      </c>
      <c r="AM3224" s="204"/>
      <c r="AN3224" s="230">
        <v>0.2</v>
      </c>
      <c r="AO3224" s="231">
        <f t="shared" si="1282"/>
        <v>0</v>
      </c>
      <c r="AP3224" s="232">
        <v>0.05</v>
      </c>
      <c r="AQ3224" s="233" t="s">
        <v>41</v>
      </c>
      <c r="AR3224" s="234">
        <f t="shared" si="1283"/>
        <v>0</v>
      </c>
      <c r="AS3224" s="235"/>
      <c r="AT3224" s="236"/>
      <c r="AU3224" s="237"/>
      <c r="AV3224" s="238">
        <v>10</v>
      </c>
      <c r="AW3224" s="239">
        <f>'[1]Nastavení cen'!$H$17</f>
        <v>390</v>
      </c>
      <c r="AX3224" s="240">
        <v>50</v>
      </c>
    </row>
    <row r="3225" spans="1:50" ht="17.25" hidden="1" customHeight="1" x14ac:dyDescent="0.3">
      <c r="A3225" s="213"/>
      <c r="B3225" s="214"/>
      <c r="C3225" s="215"/>
      <c r="D3225" s="186"/>
      <c r="E3225" s="184"/>
      <c r="F3225" s="185"/>
      <c r="G3225" s="186"/>
      <c r="H3225" s="186"/>
      <c r="I3225" s="187"/>
      <c r="J3225" s="188"/>
      <c r="K3225" s="216"/>
      <c r="L3225" s="186"/>
      <c r="M3225" s="186"/>
      <c r="N3225" s="187"/>
      <c r="O3225" s="191"/>
      <c r="P3225" s="541" t="s">
        <v>3213</v>
      </c>
      <c r="Q3225" s="218"/>
      <c r="R3225" s="219">
        <f t="shared" si="1247"/>
        <v>0</v>
      </c>
      <c r="S3225" s="219">
        <f t="shared" si="1248"/>
        <v>7</v>
      </c>
      <c r="T3225" s="195"/>
      <c r="U3225" s="196">
        <v>1</v>
      </c>
      <c r="V3225" s="89">
        <f t="shared" si="1200"/>
        <v>0</v>
      </c>
      <c r="W3225" s="220" t="s">
        <v>3399</v>
      </c>
      <c r="X3225" s="221" t="s">
        <v>3400</v>
      </c>
      <c r="Y3225" s="222" t="s">
        <v>3385</v>
      </c>
      <c r="Z3225" s="199"/>
      <c r="AA3225" s="218"/>
      <c r="AB3225" s="223">
        <v>0</v>
      </c>
      <c r="AC3225" s="224" t="s">
        <v>146</v>
      </c>
      <c r="AD3225" s="225">
        <f t="shared" si="1288"/>
        <v>91</v>
      </c>
      <c r="AE3225" s="226">
        <f>CEILING(AD3225+AD3225*'[1]Nastavení cen'!$J$17,1)</f>
        <v>133</v>
      </c>
      <c r="AF3225" s="226">
        <f t="shared" si="1289"/>
        <v>0</v>
      </c>
      <c r="AG3225" s="241">
        <f>CEILING(AX3225+(AX3225*'[1]Nastavení cen'!$G$17),1)</f>
        <v>11</v>
      </c>
      <c r="AH3225" s="242">
        <f>CEILING(AG3225*'[1]Nastavení cen'!$K$17,1)+AG3225</f>
        <v>15</v>
      </c>
      <c r="AI3225" s="242">
        <f t="shared" si="1281"/>
        <v>0</v>
      </c>
      <c r="AJ3225" s="228">
        <f t="shared" si="1240"/>
        <v>148</v>
      </c>
      <c r="AK3225" s="218"/>
      <c r="AL3225" s="229">
        <f t="shared" si="1241"/>
        <v>0</v>
      </c>
      <c r="AM3225" s="204"/>
      <c r="AN3225" s="230">
        <v>0.05</v>
      </c>
      <c r="AO3225" s="231">
        <f t="shared" si="1282"/>
        <v>0</v>
      </c>
      <c r="AP3225" s="232">
        <v>0.05</v>
      </c>
      <c r="AQ3225" s="233" t="s">
        <v>41</v>
      </c>
      <c r="AR3225" s="234">
        <f t="shared" si="1283"/>
        <v>0</v>
      </c>
      <c r="AS3225" s="235"/>
      <c r="AT3225" s="236"/>
      <c r="AU3225" s="237"/>
      <c r="AV3225" s="238">
        <v>14</v>
      </c>
      <c r="AW3225" s="239">
        <f>'[1]Nastavení cen'!$H$17</f>
        <v>390</v>
      </c>
      <c r="AX3225" s="240">
        <v>11</v>
      </c>
    </row>
    <row r="3226" spans="1:50" ht="25.05" customHeight="1" x14ac:dyDescent="0.3">
      <c r="A3226" s="213"/>
      <c r="B3226" s="214"/>
      <c r="C3226" s="215"/>
      <c r="D3226" s="186"/>
      <c r="E3226" s="184"/>
      <c r="F3226" s="185"/>
      <c r="G3226" s="186"/>
      <c r="H3226" s="186"/>
      <c r="I3226" s="187"/>
      <c r="J3226" s="188"/>
      <c r="K3226" s="216"/>
      <c r="L3226" s="186"/>
      <c r="M3226" s="186"/>
      <c r="N3226" s="187"/>
      <c r="O3226" s="191"/>
      <c r="P3226" s="541" t="s">
        <v>3213</v>
      </c>
      <c r="Q3226" s="218"/>
      <c r="R3226" s="219">
        <f t="shared" si="1247"/>
        <v>0</v>
      </c>
      <c r="S3226" s="219">
        <f t="shared" si="1248"/>
        <v>7</v>
      </c>
      <c r="T3226" s="195">
        <v>111</v>
      </c>
      <c r="U3226" s="196">
        <v>1</v>
      </c>
      <c r="V3226" s="89">
        <f t="shared" si="1200"/>
        <v>0</v>
      </c>
      <c r="W3226" s="220" t="s">
        <v>3399</v>
      </c>
      <c r="X3226" s="221" t="s">
        <v>3401</v>
      </c>
      <c r="Y3226" s="222" t="s">
        <v>3385</v>
      </c>
      <c r="Z3226" s="199"/>
      <c r="AA3226" s="218"/>
      <c r="AB3226" s="223">
        <v>6</v>
      </c>
      <c r="AC3226" s="224" t="s">
        <v>40</v>
      </c>
      <c r="AD3226" s="225">
        <f t="shared" si="1288"/>
        <v>104</v>
      </c>
      <c r="AE3226" s="226"/>
      <c r="AF3226" s="226">
        <f t="shared" si="1289"/>
        <v>0</v>
      </c>
      <c r="AG3226" s="241">
        <f>CEILING(AX3226+(AX3226*'[1]Nastavení cen'!$G$17),1)</f>
        <v>11</v>
      </c>
      <c r="AH3226" s="242"/>
      <c r="AI3226" s="242">
        <f t="shared" si="1281"/>
        <v>0</v>
      </c>
      <c r="AJ3226" s="228">
        <f t="shared" si="1240"/>
        <v>0</v>
      </c>
      <c r="AK3226" s="218"/>
      <c r="AL3226" s="229">
        <f t="shared" si="1241"/>
        <v>0</v>
      </c>
      <c r="AM3226" s="204"/>
      <c r="AN3226" s="230">
        <v>0.05</v>
      </c>
      <c r="AO3226" s="231">
        <f t="shared" si="1282"/>
        <v>0.30000000000000004</v>
      </c>
      <c r="AP3226" s="232">
        <v>0.05</v>
      </c>
      <c r="AQ3226" s="233" t="s">
        <v>41</v>
      </c>
      <c r="AR3226" s="234">
        <f t="shared" si="1283"/>
        <v>1.5000000000000003E-2</v>
      </c>
      <c r="AS3226" s="235"/>
      <c r="AT3226" s="236"/>
      <c r="AU3226" s="237"/>
      <c r="AV3226" s="238">
        <v>16</v>
      </c>
      <c r="AW3226" s="239">
        <f>'[1]Nastavení cen'!$H$17</f>
        <v>390</v>
      </c>
      <c r="AX3226" s="240">
        <v>11</v>
      </c>
    </row>
    <row r="3227" spans="1:50" ht="17.25" hidden="1" customHeight="1" x14ac:dyDescent="0.3">
      <c r="A3227" s="213"/>
      <c r="B3227" s="214"/>
      <c r="C3227" s="215"/>
      <c r="D3227" s="186"/>
      <c r="E3227" s="184"/>
      <c r="F3227" s="185"/>
      <c r="G3227" s="186"/>
      <c r="H3227" s="186"/>
      <c r="I3227" s="187"/>
      <c r="J3227" s="188"/>
      <c r="K3227" s="216"/>
      <c r="L3227" s="186"/>
      <c r="M3227" s="186"/>
      <c r="N3227" s="187"/>
      <c r="O3227" s="191"/>
      <c r="P3227" s="541" t="s">
        <v>3213</v>
      </c>
      <c r="Q3227" s="218"/>
      <c r="R3227" s="219">
        <f t="shared" si="1247"/>
        <v>0</v>
      </c>
      <c r="S3227" s="219">
        <f t="shared" si="1248"/>
        <v>7</v>
      </c>
      <c r="T3227" s="195"/>
      <c r="U3227" s="196">
        <v>5</v>
      </c>
      <c r="V3227" s="89">
        <f t="shared" si="1200"/>
        <v>0</v>
      </c>
      <c r="W3227" s="220" t="s">
        <v>3399</v>
      </c>
      <c r="X3227" s="221" t="s">
        <v>71</v>
      </c>
      <c r="Y3227" s="222" t="s">
        <v>3402</v>
      </c>
      <c r="Z3227" s="199"/>
      <c r="AA3227" s="218"/>
      <c r="AB3227" s="223">
        <v>0</v>
      </c>
      <c r="AC3227" s="224" t="s">
        <v>40</v>
      </c>
      <c r="AD3227" s="225"/>
      <c r="AE3227" s="226"/>
      <c r="AF3227" s="226"/>
      <c r="AG3227" s="227">
        <f>CEILING(AX3227+(AX3227*'[1]Nastavení cen'!$G$17),1)</f>
        <v>120</v>
      </c>
      <c r="AH3227" s="227">
        <f>CEILING(AG3227*'[1]Nastavení cen'!$K$17,1)+AG3227</f>
        <v>156</v>
      </c>
      <c r="AI3227" s="227">
        <f t="shared" si="1281"/>
        <v>0</v>
      </c>
      <c r="AJ3227" s="228">
        <f t="shared" si="1240"/>
        <v>156</v>
      </c>
      <c r="AK3227" s="218"/>
      <c r="AL3227" s="229">
        <f t="shared" si="1241"/>
        <v>0</v>
      </c>
      <c r="AM3227" s="204"/>
      <c r="AN3227" s="230">
        <v>0.05</v>
      </c>
      <c r="AO3227" s="231">
        <f t="shared" si="1282"/>
        <v>0</v>
      </c>
      <c r="AP3227" s="232">
        <v>0.05</v>
      </c>
      <c r="AQ3227" s="233" t="s">
        <v>41</v>
      </c>
      <c r="AR3227" s="234">
        <f t="shared" si="1283"/>
        <v>0</v>
      </c>
      <c r="AS3227" s="235"/>
      <c r="AT3227" s="236"/>
      <c r="AU3227" s="237"/>
      <c r="AV3227" s="238"/>
      <c r="AW3227" s="239"/>
      <c r="AX3227" s="240">
        <v>120</v>
      </c>
    </row>
    <row r="3228" spans="1:50" ht="25.05" customHeight="1" x14ac:dyDescent="0.3">
      <c r="A3228" s="213"/>
      <c r="B3228" s="214"/>
      <c r="C3228" s="215"/>
      <c r="D3228" s="186"/>
      <c r="E3228" s="184"/>
      <c r="F3228" s="185"/>
      <c r="G3228" s="186"/>
      <c r="H3228" s="186"/>
      <c r="I3228" s="187"/>
      <c r="J3228" s="188"/>
      <c r="K3228" s="216"/>
      <c r="L3228" s="186"/>
      <c r="M3228" s="186"/>
      <c r="N3228" s="187"/>
      <c r="O3228" s="191"/>
      <c r="P3228" s="541" t="s">
        <v>3213</v>
      </c>
      <c r="Q3228" s="218"/>
      <c r="R3228" s="219">
        <f t="shared" si="1247"/>
        <v>0</v>
      </c>
      <c r="S3228" s="219">
        <f t="shared" si="1248"/>
        <v>7</v>
      </c>
      <c r="T3228" s="195">
        <v>112</v>
      </c>
      <c r="U3228" s="196">
        <v>2</v>
      </c>
      <c r="V3228" s="89">
        <f t="shared" si="1200"/>
        <v>0</v>
      </c>
      <c r="W3228" s="220" t="s">
        <v>3403</v>
      </c>
      <c r="X3228" s="221" t="s">
        <v>3404</v>
      </c>
      <c r="Y3228" s="222" t="s">
        <v>3044</v>
      </c>
      <c r="Z3228" s="199"/>
      <c r="AA3228" s="218"/>
      <c r="AB3228" s="223">
        <v>54</v>
      </c>
      <c r="AC3228" s="224" t="s">
        <v>146</v>
      </c>
      <c r="AD3228" s="225">
        <f t="shared" ref="AD3228:AD3230" si="1290">ROUND(AV3228*(AW3228/60),0)</f>
        <v>26</v>
      </c>
      <c r="AE3228" s="226"/>
      <c r="AF3228" s="226">
        <f t="shared" ref="AF3228:AF3230" si="1291">(AB3228*AE3228)</f>
        <v>0</v>
      </c>
      <c r="AG3228" s="241">
        <f>CEILING(AX3228+(AX3228*'[1]Nastavení cen'!$G$17),1)</f>
        <v>6</v>
      </c>
      <c r="AH3228" s="242"/>
      <c r="AI3228" s="242">
        <f t="shared" si="1281"/>
        <v>0</v>
      </c>
      <c r="AJ3228" s="228">
        <f t="shared" si="1240"/>
        <v>0</v>
      </c>
      <c r="AK3228" s="218"/>
      <c r="AL3228" s="229">
        <f t="shared" si="1241"/>
        <v>0</v>
      </c>
      <c r="AM3228" s="204"/>
      <c r="AN3228" s="230">
        <v>0.02</v>
      </c>
      <c r="AO3228" s="231">
        <f t="shared" si="1282"/>
        <v>1.08</v>
      </c>
      <c r="AP3228" s="232">
        <v>0.05</v>
      </c>
      <c r="AQ3228" s="233" t="s">
        <v>41</v>
      </c>
      <c r="AR3228" s="234">
        <f t="shared" si="1283"/>
        <v>5.4000000000000006E-2</v>
      </c>
      <c r="AS3228" s="235"/>
      <c r="AT3228" s="236"/>
      <c r="AU3228" s="237"/>
      <c r="AV3228" s="238">
        <v>4</v>
      </c>
      <c r="AW3228" s="239">
        <f>'[1]Nastavení cen'!$H$17</f>
        <v>390</v>
      </c>
      <c r="AX3228" s="240">
        <v>6</v>
      </c>
    </row>
    <row r="3229" spans="1:50" ht="25.05" customHeight="1" x14ac:dyDescent="0.3">
      <c r="A3229" s="213"/>
      <c r="B3229" s="214"/>
      <c r="C3229" s="215"/>
      <c r="D3229" s="186"/>
      <c r="E3229" s="184"/>
      <c r="F3229" s="185"/>
      <c r="G3229" s="186"/>
      <c r="H3229" s="186"/>
      <c r="I3229" s="187"/>
      <c r="J3229" s="188"/>
      <c r="K3229" s="216"/>
      <c r="L3229" s="186"/>
      <c r="M3229" s="186"/>
      <c r="N3229" s="187"/>
      <c r="O3229" s="191"/>
      <c r="P3229" s="541" t="s">
        <v>3213</v>
      </c>
      <c r="Q3229" s="218"/>
      <c r="R3229" s="219">
        <f t="shared" si="1247"/>
        <v>0</v>
      </c>
      <c r="S3229" s="219">
        <f t="shared" si="1248"/>
        <v>7</v>
      </c>
      <c r="T3229" s="195">
        <v>113</v>
      </c>
      <c r="U3229" s="196">
        <v>1</v>
      </c>
      <c r="V3229" s="89">
        <f t="shared" si="1200"/>
        <v>0</v>
      </c>
      <c r="W3229" s="220" t="s">
        <v>1416</v>
      </c>
      <c r="X3229" s="221" t="s">
        <v>3405</v>
      </c>
      <c r="Y3229" s="222" t="s">
        <v>1418</v>
      </c>
      <c r="Z3229" s="199"/>
      <c r="AA3229" s="218"/>
      <c r="AB3229" s="223">
        <v>54</v>
      </c>
      <c r="AC3229" s="224" t="s">
        <v>146</v>
      </c>
      <c r="AD3229" s="225">
        <f t="shared" si="1290"/>
        <v>20</v>
      </c>
      <c r="AE3229" s="226"/>
      <c r="AF3229" s="226">
        <f t="shared" si="1291"/>
        <v>0</v>
      </c>
      <c r="AG3229" s="241">
        <f>CEILING(AX3229+(AX3229*'[1]Nastavení cen'!$G$17),1)</f>
        <v>3</v>
      </c>
      <c r="AH3229" s="242"/>
      <c r="AI3229" s="242">
        <f t="shared" si="1281"/>
        <v>0</v>
      </c>
      <c r="AJ3229" s="228">
        <f t="shared" si="1240"/>
        <v>0</v>
      </c>
      <c r="AK3229" s="218"/>
      <c r="AL3229" s="229">
        <f t="shared" si="1241"/>
        <v>0</v>
      </c>
      <c r="AM3229" s="204"/>
      <c r="AN3229" s="230">
        <v>0.02</v>
      </c>
      <c r="AO3229" s="231">
        <f t="shared" si="1282"/>
        <v>1.08</v>
      </c>
      <c r="AP3229" s="232">
        <v>0.05</v>
      </c>
      <c r="AQ3229" s="233" t="s">
        <v>41</v>
      </c>
      <c r="AR3229" s="234">
        <f t="shared" si="1283"/>
        <v>5.4000000000000006E-2</v>
      </c>
      <c r="AS3229" s="235"/>
      <c r="AT3229" s="236"/>
      <c r="AU3229" s="237"/>
      <c r="AV3229" s="238">
        <v>3</v>
      </c>
      <c r="AW3229" s="239">
        <f>'[1]Nastavení cen'!$H$17</f>
        <v>390</v>
      </c>
      <c r="AX3229" s="240">
        <v>3</v>
      </c>
    </row>
    <row r="3230" spans="1:50" ht="17.25" hidden="1" customHeight="1" x14ac:dyDescent="0.3">
      <c r="A3230" s="213"/>
      <c r="B3230" s="214"/>
      <c r="C3230" s="215"/>
      <c r="D3230" s="186"/>
      <c r="E3230" s="184"/>
      <c r="F3230" s="185"/>
      <c r="G3230" s="186"/>
      <c r="H3230" s="186"/>
      <c r="I3230" s="187"/>
      <c r="J3230" s="188"/>
      <c r="K3230" s="216"/>
      <c r="L3230" s="186"/>
      <c r="M3230" s="186"/>
      <c r="N3230" s="187"/>
      <c r="O3230" s="191"/>
      <c r="P3230" s="541" t="s">
        <v>3213</v>
      </c>
      <c r="Q3230" s="218"/>
      <c r="R3230" s="219">
        <f t="shared" si="1247"/>
        <v>0</v>
      </c>
      <c r="S3230" s="219">
        <f t="shared" si="1248"/>
        <v>7</v>
      </c>
      <c r="T3230" s="195"/>
      <c r="U3230" s="196">
        <v>1</v>
      </c>
      <c r="V3230" s="89">
        <f t="shared" si="1200"/>
        <v>0</v>
      </c>
      <c r="W3230" s="220" t="s">
        <v>3406</v>
      </c>
      <c r="X3230" s="221" t="s">
        <v>3407</v>
      </c>
      <c r="Y3230" s="222" t="s">
        <v>3408</v>
      </c>
      <c r="Z3230" s="199"/>
      <c r="AA3230" s="218"/>
      <c r="AB3230" s="223">
        <v>0</v>
      </c>
      <c r="AC3230" s="224" t="s">
        <v>146</v>
      </c>
      <c r="AD3230" s="225">
        <f t="shared" si="1290"/>
        <v>98</v>
      </c>
      <c r="AE3230" s="226">
        <f>CEILING(AD3230+AD3230*'[1]Nastavení cen'!$J$17,1)</f>
        <v>144</v>
      </c>
      <c r="AF3230" s="226">
        <f t="shared" si="1291"/>
        <v>0</v>
      </c>
      <c r="AG3230" s="241">
        <f>CEILING(AX3230+(AX3230*'[1]Nastavení cen'!$G$17),1)</f>
        <v>11</v>
      </c>
      <c r="AH3230" s="242">
        <f>CEILING(AG3230*'[1]Nastavení cen'!$K$17,1)+AG3230</f>
        <v>15</v>
      </c>
      <c r="AI3230" s="242">
        <f t="shared" si="1281"/>
        <v>0</v>
      </c>
      <c r="AJ3230" s="228">
        <f t="shared" si="1240"/>
        <v>159</v>
      </c>
      <c r="AK3230" s="218"/>
      <c r="AL3230" s="229">
        <f t="shared" si="1241"/>
        <v>0</v>
      </c>
      <c r="AM3230" s="204"/>
      <c r="AN3230" s="230">
        <v>0.1</v>
      </c>
      <c r="AO3230" s="231">
        <f t="shared" si="1282"/>
        <v>0</v>
      </c>
      <c r="AP3230" s="232">
        <v>0.05</v>
      </c>
      <c r="AQ3230" s="233" t="s">
        <v>41</v>
      </c>
      <c r="AR3230" s="234">
        <f t="shared" si="1283"/>
        <v>0</v>
      </c>
      <c r="AS3230" s="235"/>
      <c r="AT3230" s="236"/>
      <c r="AU3230" s="237"/>
      <c r="AV3230" s="238">
        <v>15</v>
      </c>
      <c r="AW3230" s="239">
        <f>'[1]Nastavení cen'!$H$17</f>
        <v>390</v>
      </c>
      <c r="AX3230" s="240">
        <v>11</v>
      </c>
    </row>
    <row r="3231" spans="1:50" ht="17.25" hidden="1" customHeight="1" x14ac:dyDescent="0.3">
      <c r="A3231" s="213"/>
      <c r="B3231" s="214"/>
      <c r="C3231" s="215"/>
      <c r="D3231" s="186"/>
      <c r="E3231" s="184"/>
      <c r="F3231" s="185"/>
      <c r="G3231" s="186"/>
      <c r="H3231" s="186"/>
      <c r="I3231" s="187"/>
      <c r="J3231" s="188"/>
      <c r="K3231" s="216"/>
      <c r="L3231" s="186"/>
      <c r="M3231" s="186"/>
      <c r="N3231" s="187"/>
      <c r="O3231" s="191"/>
      <c r="P3231" s="541" t="s">
        <v>3213</v>
      </c>
      <c r="Q3231" s="218"/>
      <c r="R3231" s="219">
        <f t="shared" si="1247"/>
        <v>0</v>
      </c>
      <c r="S3231" s="219">
        <f t="shared" si="1248"/>
        <v>7</v>
      </c>
      <c r="T3231" s="195"/>
      <c r="U3231" s="196">
        <v>5</v>
      </c>
      <c r="V3231" s="89">
        <f t="shared" si="1200"/>
        <v>0</v>
      </c>
      <c r="W3231" s="220" t="s">
        <v>3406</v>
      </c>
      <c r="X3231" s="221" t="s">
        <v>71</v>
      </c>
      <c r="Y3231" s="222" t="s">
        <v>3409</v>
      </c>
      <c r="Z3231" s="199"/>
      <c r="AA3231" s="218"/>
      <c r="AB3231" s="223">
        <v>0</v>
      </c>
      <c r="AC3231" s="224" t="s">
        <v>146</v>
      </c>
      <c r="AD3231" s="225"/>
      <c r="AE3231" s="226"/>
      <c r="AF3231" s="226"/>
      <c r="AG3231" s="227">
        <f>CEILING(AX3231+(AX3231*'[1]Nastavení cen'!$G$17),1)</f>
        <v>300</v>
      </c>
      <c r="AH3231" s="227">
        <f>CEILING(AG3231*'[1]Nastavení cen'!$K$17,1)+AG3231</f>
        <v>390</v>
      </c>
      <c r="AI3231" s="227">
        <f t="shared" si="1281"/>
        <v>0</v>
      </c>
      <c r="AJ3231" s="228">
        <f t="shared" si="1240"/>
        <v>390</v>
      </c>
      <c r="AK3231" s="218"/>
      <c r="AL3231" s="229">
        <f t="shared" si="1241"/>
        <v>0</v>
      </c>
      <c r="AM3231" s="204"/>
      <c r="AN3231" s="230">
        <v>0.3</v>
      </c>
      <c r="AO3231" s="231">
        <f t="shared" si="1282"/>
        <v>0</v>
      </c>
      <c r="AP3231" s="232">
        <v>0.05</v>
      </c>
      <c r="AQ3231" s="233" t="s">
        <v>41</v>
      </c>
      <c r="AR3231" s="234">
        <f t="shared" si="1283"/>
        <v>0</v>
      </c>
      <c r="AS3231" s="235"/>
      <c r="AT3231" s="236"/>
      <c r="AU3231" s="237"/>
      <c r="AV3231" s="238"/>
      <c r="AW3231" s="239"/>
      <c r="AX3231" s="240">
        <v>300</v>
      </c>
    </row>
    <row r="3232" spans="1:50" ht="17.25" hidden="1" customHeight="1" x14ac:dyDescent="0.3">
      <c r="A3232" s="213"/>
      <c r="B3232" s="214"/>
      <c r="C3232" s="215"/>
      <c r="D3232" s="186"/>
      <c r="E3232" s="184"/>
      <c r="F3232" s="185"/>
      <c r="G3232" s="186"/>
      <c r="H3232" s="186"/>
      <c r="I3232" s="187"/>
      <c r="J3232" s="188"/>
      <c r="K3232" s="216"/>
      <c r="L3232" s="186"/>
      <c r="M3232" s="186"/>
      <c r="N3232" s="187"/>
      <c r="O3232" s="191"/>
      <c r="P3232" s="541" t="s">
        <v>3213</v>
      </c>
      <c r="Q3232" s="218"/>
      <c r="R3232" s="219">
        <f t="shared" si="1247"/>
        <v>0</v>
      </c>
      <c r="S3232" s="219">
        <f t="shared" si="1248"/>
        <v>7</v>
      </c>
      <c r="T3232" s="195"/>
      <c r="U3232" s="196">
        <v>5</v>
      </c>
      <c r="V3232" s="89">
        <f t="shared" si="1200"/>
        <v>0</v>
      </c>
      <c r="W3232" s="220" t="s">
        <v>3410</v>
      </c>
      <c r="X3232" s="221" t="s">
        <v>3411</v>
      </c>
      <c r="Y3232" s="222" t="s">
        <v>3412</v>
      </c>
      <c r="Z3232" s="199"/>
      <c r="AA3232" s="218"/>
      <c r="AB3232" s="223">
        <v>0</v>
      </c>
      <c r="AC3232" s="224" t="s">
        <v>40</v>
      </c>
      <c r="AD3232" s="225">
        <f t="shared" ref="AD3232:AD3242" si="1292">ROUND(AV3232*(AW3232/60),0)</f>
        <v>124</v>
      </c>
      <c r="AE3232" s="226">
        <f>CEILING(AD3232+AD3232*'[1]Nastavení cen'!$J$17,1)</f>
        <v>182</v>
      </c>
      <c r="AF3232" s="226">
        <f t="shared" ref="AF3232:AF3242" si="1293">(AB3232*AE3232)</f>
        <v>0</v>
      </c>
      <c r="AG3232" s="227">
        <f>CEILING(AX3232+(AX3232*'[1]Nastavení cen'!$G$17),1)</f>
        <v>100</v>
      </c>
      <c r="AH3232" s="227">
        <f>CEILING(AG3232*'[1]Nastavení cen'!$K$17,1)+AG3232</f>
        <v>130</v>
      </c>
      <c r="AI3232" s="227">
        <f t="shared" si="1281"/>
        <v>0</v>
      </c>
      <c r="AJ3232" s="228">
        <f t="shared" si="1240"/>
        <v>312</v>
      </c>
      <c r="AK3232" s="218"/>
      <c r="AL3232" s="229">
        <f t="shared" si="1241"/>
        <v>0</v>
      </c>
      <c r="AM3232" s="204"/>
      <c r="AN3232" s="230">
        <v>0.5</v>
      </c>
      <c r="AO3232" s="231">
        <f t="shared" si="1282"/>
        <v>0</v>
      </c>
      <c r="AP3232" s="232">
        <v>0.05</v>
      </c>
      <c r="AQ3232" s="233" t="s">
        <v>41</v>
      </c>
      <c r="AR3232" s="234">
        <f t="shared" si="1283"/>
        <v>0</v>
      </c>
      <c r="AS3232" s="235"/>
      <c r="AT3232" s="236"/>
      <c r="AU3232" s="237"/>
      <c r="AV3232" s="238">
        <v>19</v>
      </c>
      <c r="AW3232" s="239">
        <f>'[1]Nastavení cen'!$H$17</f>
        <v>390</v>
      </c>
      <c r="AX3232" s="240">
        <v>100</v>
      </c>
    </row>
    <row r="3233" spans="1:50" ht="17.25" hidden="1" customHeight="1" x14ac:dyDescent="0.3">
      <c r="A3233" s="213"/>
      <c r="B3233" s="214"/>
      <c r="C3233" s="215"/>
      <c r="D3233" s="186"/>
      <c r="E3233" s="184"/>
      <c r="F3233" s="185"/>
      <c r="G3233" s="186"/>
      <c r="H3233" s="186"/>
      <c r="I3233" s="187"/>
      <c r="J3233" s="188"/>
      <c r="K3233" s="216"/>
      <c r="L3233" s="186"/>
      <c r="M3233" s="186"/>
      <c r="N3233" s="187"/>
      <c r="O3233" s="191"/>
      <c r="P3233" s="541" t="s">
        <v>3213</v>
      </c>
      <c r="Q3233" s="218"/>
      <c r="R3233" s="219">
        <f t="shared" si="1247"/>
        <v>0</v>
      </c>
      <c r="S3233" s="219">
        <f t="shared" si="1248"/>
        <v>7</v>
      </c>
      <c r="T3233" s="195"/>
      <c r="U3233" s="196">
        <v>4</v>
      </c>
      <c r="V3233" s="89">
        <f t="shared" si="1200"/>
        <v>0</v>
      </c>
      <c r="W3233" s="220" t="s">
        <v>3410</v>
      </c>
      <c r="X3233" s="221" t="s">
        <v>3413</v>
      </c>
      <c r="Y3233" s="222" t="s">
        <v>43</v>
      </c>
      <c r="Z3233" s="199"/>
      <c r="AA3233" s="218"/>
      <c r="AB3233" s="223">
        <v>0</v>
      </c>
      <c r="AC3233" s="224" t="s">
        <v>40</v>
      </c>
      <c r="AD3233" s="225">
        <f t="shared" si="1292"/>
        <v>130</v>
      </c>
      <c r="AE3233" s="226">
        <f>CEILING(AD3233+AD3233*'[1]Nastavení cen'!$J$17,1)</f>
        <v>190</v>
      </c>
      <c r="AF3233" s="226">
        <f t="shared" si="1293"/>
        <v>0</v>
      </c>
      <c r="AG3233" s="241"/>
      <c r="AH3233" s="242"/>
      <c r="AI3233" s="242"/>
      <c r="AJ3233" s="228">
        <f t="shared" si="1240"/>
        <v>190</v>
      </c>
      <c r="AK3233" s="218"/>
      <c r="AL3233" s="229">
        <f t="shared" si="1241"/>
        <v>0</v>
      </c>
      <c r="AM3233" s="204"/>
      <c r="AN3233" s="230" t="s">
        <v>41</v>
      </c>
      <c r="AO3233" s="231" t="s">
        <v>41</v>
      </c>
      <c r="AP3233" s="245" t="s">
        <v>41</v>
      </c>
      <c r="AQ3233" s="233" t="s">
        <v>41</v>
      </c>
      <c r="AR3233" s="234" t="s">
        <v>41</v>
      </c>
      <c r="AS3233" s="235"/>
      <c r="AT3233" s="236"/>
      <c r="AU3233" s="237"/>
      <c r="AV3233" s="238">
        <v>20</v>
      </c>
      <c r="AW3233" s="239">
        <f>'[1]Nastavení cen'!$H$17</f>
        <v>390</v>
      </c>
      <c r="AX3233" s="240"/>
    </row>
    <row r="3234" spans="1:50" ht="17.25" hidden="1" customHeight="1" x14ac:dyDescent="0.3">
      <c r="A3234" s="213"/>
      <c r="B3234" s="214"/>
      <c r="C3234" s="215"/>
      <c r="D3234" s="186"/>
      <c r="E3234" s="184"/>
      <c r="F3234" s="185"/>
      <c r="G3234" s="186"/>
      <c r="H3234" s="186"/>
      <c r="I3234" s="187"/>
      <c r="J3234" s="188"/>
      <c r="K3234" s="216"/>
      <c r="L3234" s="186"/>
      <c r="M3234" s="186"/>
      <c r="N3234" s="187"/>
      <c r="O3234" s="191"/>
      <c r="P3234" s="541" t="s">
        <v>3213</v>
      </c>
      <c r="Q3234" s="218"/>
      <c r="R3234" s="219">
        <f t="shared" si="1247"/>
        <v>0</v>
      </c>
      <c r="S3234" s="219">
        <f t="shared" si="1248"/>
        <v>7</v>
      </c>
      <c r="T3234" s="195"/>
      <c r="U3234" s="196">
        <v>2</v>
      </c>
      <c r="V3234" s="89">
        <f t="shared" si="1200"/>
        <v>0</v>
      </c>
      <c r="W3234" s="220" t="s">
        <v>3410</v>
      </c>
      <c r="X3234" s="221" t="s">
        <v>3414</v>
      </c>
      <c r="Y3234" s="222" t="s">
        <v>3124</v>
      </c>
      <c r="Z3234" s="199"/>
      <c r="AA3234" s="218"/>
      <c r="AB3234" s="223">
        <v>0</v>
      </c>
      <c r="AC3234" s="224" t="s">
        <v>40</v>
      </c>
      <c r="AD3234" s="225">
        <f t="shared" si="1292"/>
        <v>85</v>
      </c>
      <c r="AE3234" s="226">
        <f>CEILING(AD3234+AD3234*'[1]Nastavení cen'!$J$17,1)</f>
        <v>125</v>
      </c>
      <c r="AF3234" s="226">
        <f t="shared" si="1293"/>
        <v>0</v>
      </c>
      <c r="AG3234" s="241">
        <f>CEILING(AX3234+(AX3234*'[1]Nastavení cen'!$G$17),1)</f>
        <v>33</v>
      </c>
      <c r="AH3234" s="242">
        <f>CEILING(AG3234*'[1]Nastavení cen'!$K$17,1)+AG3234</f>
        <v>43</v>
      </c>
      <c r="AI3234" s="242">
        <f t="shared" ref="AI3234:AI3236" si="1294">(AB3234*AH3234)</f>
        <v>0</v>
      </c>
      <c r="AJ3234" s="228">
        <f t="shared" si="1240"/>
        <v>168</v>
      </c>
      <c r="AK3234" s="218"/>
      <c r="AL3234" s="229">
        <f t="shared" si="1241"/>
        <v>0</v>
      </c>
      <c r="AM3234" s="204"/>
      <c r="AN3234" s="230">
        <v>0.02</v>
      </c>
      <c r="AO3234" s="231">
        <f t="shared" ref="AO3234:AO3236" si="1295">AB3234*AN3234</f>
        <v>0</v>
      </c>
      <c r="AP3234" s="232">
        <v>0.05</v>
      </c>
      <c r="AQ3234" s="233" t="s">
        <v>41</v>
      </c>
      <c r="AR3234" s="234">
        <f t="shared" ref="AR3234:AR3236" si="1296">AO3234*AP3234</f>
        <v>0</v>
      </c>
      <c r="AS3234" s="235"/>
      <c r="AT3234" s="236"/>
      <c r="AU3234" s="237"/>
      <c r="AV3234" s="238">
        <v>13</v>
      </c>
      <c r="AW3234" s="239">
        <f>'[1]Nastavení cen'!$H$17</f>
        <v>390</v>
      </c>
      <c r="AX3234" s="240">
        <v>33</v>
      </c>
    </row>
    <row r="3235" spans="1:50" ht="17.25" hidden="1" customHeight="1" x14ac:dyDescent="0.3">
      <c r="A3235" s="213"/>
      <c r="B3235" s="214"/>
      <c r="C3235" s="215"/>
      <c r="D3235" s="186"/>
      <c r="E3235" s="184"/>
      <c r="F3235" s="185"/>
      <c r="G3235" s="186"/>
      <c r="H3235" s="186"/>
      <c r="I3235" s="187"/>
      <c r="J3235" s="188"/>
      <c r="K3235" s="216"/>
      <c r="L3235" s="186"/>
      <c r="M3235" s="186"/>
      <c r="N3235" s="187"/>
      <c r="O3235" s="191"/>
      <c r="P3235" s="541" t="s">
        <v>3213</v>
      </c>
      <c r="Q3235" s="218"/>
      <c r="R3235" s="219">
        <f t="shared" si="1247"/>
        <v>0</v>
      </c>
      <c r="S3235" s="219">
        <f t="shared" si="1248"/>
        <v>7</v>
      </c>
      <c r="T3235" s="195"/>
      <c r="U3235" s="196">
        <v>2</v>
      </c>
      <c r="V3235" s="89">
        <f t="shared" si="1200"/>
        <v>0</v>
      </c>
      <c r="W3235" s="220" t="s">
        <v>3410</v>
      </c>
      <c r="X3235" s="221" t="s">
        <v>3415</v>
      </c>
      <c r="Y3235" s="222" t="s">
        <v>3416</v>
      </c>
      <c r="Z3235" s="199"/>
      <c r="AA3235" s="218"/>
      <c r="AB3235" s="223">
        <v>0</v>
      </c>
      <c r="AC3235" s="224" t="s">
        <v>40</v>
      </c>
      <c r="AD3235" s="225">
        <f t="shared" si="1292"/>
        <v>85</v>
      </c>
      <c r="AE3235" s="226">
        <f>CEILING(AD3235+AD3235*'[1]Nastavení cen'!$J$17,1)</f>
        <v>125</v>
      </c>
      <c r="AF3235" s="226">
        <f t="shared" si="1293"/>
        <v>0</v>
      </c>
      <c r="AG3235" s="241">
        <f>CEILING(AX3235+(AX3235*'[1]Nastavení cen'!$G$17),1)</f>
        <v>28</v>
      </c>
      <c r="AH3235" s="242">
        <f>CEILING(AG3235*'[1]Nastavení cen'!$K$17,1)+AG3235</f>
        <v>37</v>
      </c>
      <c r="AI3235" s="242">
        <f t="shared" si="1294"/>
        <v>0</v>
      </c>
      <c r="AJ3235" s="228">
        <f t="shared" si="1240"/>
        <v>162</v>
      </c>
      <c r="AK3235" s="218"/>
      <c r="AL3235" s="229">
        <f t="shared" si="1241"/>
        <v>0</v>
      </c>
      <c r="AM3235" s="204"/>
      <c r="AN3235" s="230">
        <v>0.02</v>
      </c>
      <c r="AO3235" s="231">
        <f t="shared" si="1295"/>
        <v>0</v>
      </c>
      <c r="AP3235" s="232">
        <v>0.05</v>
      </c>
      <c r="AQ3235" s="233" t="s">
        <v>41</v>
      </c>
      <c r="AR3235" s="234">
        <f t="shared" si="1296"/>
        <v>0</v>
      </c>
      <c r="AS3235" s="235"/>
      <c r="AT3235" s="236"/>
      <c r="AU3235" s="237"/>
      <c r="AV3235" s="238">
        <v>13</v>
      </c>
      <c r="AW3235" s="239">
        <f>'[1]Nastavení cen'!$H$17</f>
        <v>390</v>
      </c>
      <c r="AX3235" s="240">
        <v>28</v>
      </c>
    </row>
    <row r="3236" spans="1:50" ht="17.25" hidden="1" customHeight="1" x14ac:dyDescent="0.3">
      <c r="A3236" s="213"/>
      <c r="B3236" s="214"/>
      <c r="C3236" s="215"/>
      <c r="D3236" s="186"/>
      <c r="E3236" s="184"/>
      <c r="F3236" s="185"/>
      <c r="G3236" s="186"/>
      <c r="H3236" s="186"/>
      <c r="I3236" s="187"/>
      <c r="J3236" s="188"/>
      <c r="K3236" s="216"/>
      <c r="L3236" s="186"/>
      <c r="M3236" s="186"/>
      <c r="N3236" s="187"/>
      <c r="O3236" s="191"/>
      <c r="P3236" s="541" t="s">
        <v>3213</v>
      </c>
      <c r="Q3236" s="218"/>
      <c r="R3236" s="219">
        <f t="shared" si="1247"/>
        <v>0</v>
      </c>
      <c r="S3236" s="219">
        <f t="shared" si="1248"/>
        <v>7</v>
      </c>
      <c r="T3236" s="195"/>
      <c r="U3236" s="196">
        <v>2</v>
      </c>
      <c r="V3236" s="89">
        <f t="shared" si="1200"/>
        <v>0</v>
      </c>
      <c r="W3236" s="220" t="s">
        <v>3410</v>
      </c>
      <c r="X3236" s="221" t="s">
        <v>3415</v>
      </c>
      <c r="Y3236" s="222" t="s">
        <v>3388</v>
      </c>
      <c r="Z3236" s="199"/>
      <c r="AA3236" s="218"/>
      <c r="AB3236" s="223">
        <v>0</v>
      </c>
      <c r="AC3236" s="224" t="s">
        <v>40</v>
      </c>
      <c r="AD3236" s="225">
        <f t="shared" si="1292"/>
        <v>85</v>
      </c>
      <c r="AE3236" s="226">
        <f>CEILING(AD3236+AD3236*'[1]Nastavení cen'!$J$17,1)</f>
        <v>125</v>
      </c>
      <c r="AF3236" s="226">
        <f t="shared" si="1293"/>
        <v>0</v>
      </c>
      <c r="AG3236" s="241">
        <f>CEILING(AX3236+(AX3236*'[1]Nastavení cen'!$G$17),1)</f>
        <v>28</v>
      </c>
      <c r="AH3236" s="242">
        <f>CEILING(AG3236*'[1]Nastavení cen'!$K$17,1)+AG3236</f>
        <v>37</v>
      </c>
      <c r="AI3236" s="242">
        <f t="shared" si="1294"/>
        <v>0</v>
      </c>
      <c r="AJ3236" s="228">
        <f t="shared" si="1240"/>
        <v>162</v>
      </c>
      <c r="AK3236" s="218"/>
      <c r="AL3236" s="229">
        <f t="shared" si="1241"/>
        <v>0</v>
      </c>
      <c r="AM3236" s="204"/>
      <c r="AN3236" s="230">
        <v>0.02</v>
      </c>
      <c r="AO3236" s="231">
        <f t="shared" si="1295"/>
        <v>0</v>
      </c>
      <c r="AP3236" s="232">
        <v>0.05</v>
      </c>
      <c r="AQ3236" s="233" t="s">
        <v>41</v>
      </c>
      <c r="AR3236" s="234">
        <f t="shared" si="1296"/>
        <v>0</v>
      </c>
      <c r="AS3236" s="235"/>
      <c r="AT3236" s="236"/>
      <c r="AU3236" s="237"/>
      <c r="AV3236" s="238">
        <v>13</v>
      </c>
      <c r="AW3236" s="239">
        <f>'[1]Nastavení cen'!$H$17</f>
        <v>390</v>
      </c>
      <c r="AX3236" s="240">
        <v>28</v>
      </c>
    </row>
    <row r="3237" spans="1:50" ht="17.25" hidden="1" customHeight="1" x14ac:dyDescent="0.3">
      <c r="A3237" s="213"/>
      <c r="B3237" s="214"/>
      <c r="C3237" s="215"/>
      <c r="D3237" s="186"/>
      <c r="E3237" s="184"/>
      <c r="F3237" s="185"/>
      <c r="G3237" s="186"/>
      <c r="H3237" s="186"/>
      <c r="I3237" s="187"/>
      <c r="J3237" s="188"/>
      <c r="K3237" s="216"/>
      <c r="L3237" s="186"/>
      <c r="M3237" s="186"/>
      <c r="N3237" s="187"/>
      <c r="O3237" s="191"/>
      <c r="P3237" s="541" t="s">
        <v>3213</v>
      </c>
      <c r="Q3237" s="218"/>
      <c r="R3237" s="219">
        <f t="shared" si="1247"/>
        <v>0</v>
      </c>
      <c r="S3237" s="219">
        <f t="shared" si="1248"/>
        <v>7</v>
      </c>
      <c r="T3237" s="195"/>
      <c r="U3237" s="196">
        <v>4</v>
      </c>
      <c r="V3237" s="89">
        <f t="shared" si="1200"/>
        <v>0</v>
      </c>
      <c r="W3237" s="220" t="s">
        <v>3417</v>
      </c>
      <c r="X3237" s="221" t="s">
        <v>3418</v>
      </c>
      <c r="Y3237" s="222" t="s">
        <v>43</v>
      </c>
      <c r="Z3237" s="199"/>
      <c r="AA3237" s="218"/>
      <c r="AB3237" s="223">
        <v>0</v>
      </c>
      <c r="AC3237" s="224" t="s">
        <v>40</v>
      </c>
      <c r="AD3237" s="225">
        <f t="shared" si="1292"/>
        <v>176</v>
      </c>
      <c r="AE3237" s="226">
        <f>CEILING(AD3237+AD3237*'[1]Nastavení cen'!$J$17,1)</f>
        <v>257</v>
      </c>
      <c r="AF3237" s="226">
        <f t="shared" si="1293"/>
        <v>0</v>
      </c>
      <c r="AG3237" s="241"/>
      <c r="AH3237" s="242"/>
      <c r="AI3237" s="242"/>
      <c r="AJ3237" s="228">
        <f t="shared" si="1240"/>
        <v>257</v>
      </c>
      <c r="AK3237" s="218"/>
      <c r="AL3237" s="229">
        <f t="shared" si="1241"/>
        <v>0</v>
      </c>
      <c r="AM3237" s="204"/>
      <c r="AN3237" s="230" t="s">
        <v>41</v>
      </c>
      <c r="AO3237" s="231" t="s">
        <v>41</v>
      </c>
      <c r="AP3237" s="245" t="s">
        <v>41</v>
      </c>
      <c r="AQ3237" s="233" t="s">
        <v>41</v>
      </c>
      <c r="AR3237" s="234" t="s">
        <v>41</v>
      </c>
      <c r="AS3237" s="235"/>
      <c r="AT3237" s="236"/>
      <c r="AU3237" s="237"/>
      <c r="AV3237" s="238">
        <v>27</v>
      </c>
      <c r="AW3237" s="239">
        <f>'[1]Nastavení cen'!$H$17</f>
        <v>390</v>
      </c>
      <c r="AX3237" s="240"/>
    </row>
    <row r="3238" spans="1:50" ht="17.25" hidden="1" customHeight="1" x14ac:dyDescent="0.3">
      <c r="A3238" s="213"/>
      <c r="B3238" s="214"/>
      <c r="C3238" s="215"/>
      <c r="D3238" s="186"/>
      <c r="E3238" s="184"/>
      <c r="F3238" s="185"/>
      <c r="G3238" s="186"/>
      <c r="H3238" s="186"/>
      <c r="I3238" s="187"/>
      <c r="J3238" s="188"/>
      <c r="K3238" s="216"/>
      <c r="L3238" s="186"/>
      <c r="M3238" s="186"/>
      <c r="N3238" s="187"/>
      <c r="O3238" s="191"/>
      <c r="P3238" s="541" t="s">
        <v>3213</v>
      </c>
      <c r="Q3238" s="218"/>
      <c r="R3238" s="219">
        <f t="shared" si="1247"/>
        <v>0</v>
      </c>
      <c r="S3238" s="219">
        <f t="shared" si="1248"/>
        <v>7</v>
      </c>
      <c r="T3238" s="195"/>
      <c r="U3238" s="196">
        <v>2</v>
      </c>
      <c r="V3238" s="89">
        <f t="shared" si="1200"/>
        <v>0</v>
      </c>
      <c r="W3238" s="220" t="s">
        <v>3152</v>
      </c>
      <c r="X3238" s="221" t="s">
        <v>3419</v>
      </c>
      <c r="Y3238" s="222" t="s">
        <v>3420</v>
      </c>
      <c r="Z3238" s="199"/>
      <c r="AA3238" s="218"/>
      <c r="AB3238" s="223">
        <v>0</v>
      </c>
      <c r="AC3238" s="224" t="s">
        <v>48</v>
      </c>
      <c r="AD3238" s="225">
        <f t="shared" si="1292"/>
        <v>33</v>
      </c>
      <c r="AE3238" s="226">
        <f>CEILING(AD3238+AD3238*'[1]Nastavení cen'!$J$17,1)</f>
        <v>49</v>
      </c>
      <c r="AF3238" s="226">
        <f t="shared" si="1293"/>
        <v>0</v>
      </c>
      <c r="AG3238" s="227">
        <f>CEILING(AX3238+(AX3238*'[1]Nastavení cen'!$G$17),1)</f>
        <v>70</v>
      </c>
      <c r="AH3238" s="227">
        <f>CEILING(AG3238*'[1]Nastavení cen'!$K$17,1)+AG3238</f>
        <v>91</v>
      </c>
      <c r="AI3238" s="227">
        <f t="shared" ref="AI3238:AI3239" si="1297">(AB3238*AH3238)</f>
        <v>0</v>
      </c>
      <c r="AJ3238" s="228">
        <f t="shared" si="1240"/>
        <v>140</v>
      </c>
      <c r="AK3238" s="218"/>
      <c r="AL3238" s="229">
        <f t="shared" si="1241"/>
        <v>0</v>
      </c>
      <c r="AM3238" s="204"/>
      <c r="AN3238" s="230">
        <v>1</v>
      </c>
      <c r="AO3238" s="231">
        <f t="shared" ref="AO3238:AO3239" si="1298">AB3238*AN3238</f>
        <v>0</v>
      </c>
      <c r="AP3238" s="232">
        <v>0.05</v>
      </c>
      <c r="AQ3238" s="233" t="s">
        <v>41</v>
      </c>
      <c r="AR3238" s="234">
        <f t="shared" ref="AR3238:AR3239" si="1299">AO3238*AP3238</f>
        <v>0</v>
      </c>
      <c r="AS3238" s="235"/>
      <c r="AT3238" s="236"/>
      <c r="AU3238" s="237"/>
      <c r="AV3238" s="238" t="s">
        <v>1329</v>
      </c>
      <c r="AW3238" s="239">
        <f>'[1]Nastavení cen'!$H$17</f>
        <v>390</v>
      </c>
      <c r="AX3238" s="240">
        <v>70</v>
      </c>
    </row>
    <row r="3239" spans="1:50" ht="17.25" hidden="1" customHeight="1" x14ac:dyDescent="0.3">
      <c r="A3239" s="213"/>
      <c r="B3239" s="214"/>
      <c r="C3239" s="215"/>
      <c r="D3239" s="186"/>
      <c r="E3239" s="184"/>
      <c r="F3239" s="185"/>
      <c r="G3239" s="186"/>
      <c r="H3239" s="186"/>
      <c r="I3239" s="187"/>
      <c r="J3239" s="188"/>
      <c r="K3239" s="216"/>
      <c r="L3239" s="186"/>
      <c r="M3239" s="186"/>
      <c r="N3239" s="187"/>
      <c r="O3239" s="191"/>
      <c r="P3239" s="541" t="s">
        <v>3213</v>
      </c>
      <c r="Q3239" s="218"/>
      <c r="R3239" s="219">
        <f t="shared" si="1247"/>
        <v>0</v>
      </c>
      <c r="S3239" s="219">
        <f t="shared" si="1248"/>
        <v>7</v>
      </c>
      <c r="T3239" s="195"/>
      <c r="U3239" s="196">
        <v>1</v>
      </c>
      <c r="V3239" s="89">
        <f t="shared" si="1200"/>
        <v>0</v>
      </c>
      <c r="W3239" s="220" t="s">
        <v>3152</v>
      </c>
      <c r="X3239" s="221" t="s">
        <v>3419</v>
      </c>
      <c r="Y3239" s="222" t="s">
        <v>3421</v>
      </c>
      <c r="Z3239" s="199"/>
      <c r="AA3239" s="218"/>
      <c r="AB3239" s="223">
        <v>0</v>
      </c>
      <c r="AC3239" s="224" t="s">
        <v>48</v>
      </c>
      <c r="AD3239" s="225">
        <f t="shared" si="1292"/>
        <v>33</v>
      </c>
      <c r="AE3239" s="226">
        <f>CEILING(AD3239+AD3239*'[1]Nastavení cen'!$J$17,1)</f>
        <v>49</v>
      </c>
      <c r="AF3239" s="226">
        <f t="shared" si="1293"/>
        <v>0</v>
      </c>
      <c r="AG3239" s="241">
        <f>CEILING(AX3239+(AX3239*'[1]Nastavení cen'!$G$17),1)</f>
        <v>70</v>
      </c>
      <c r="AH3239" s="242">
        <f>CEILING(AG3239*'[1]Nastavení cen'!$K$17,1)+AG3239</f>
        <v>91</v>
      </c>
      <c r="AI3239" s="242">
        <f t="shared" si="1297"/>
        <v>0</v>
      </c>
      <c r="AJ3239" s="228">
        <f t="shared" si="1240"/>
        <v>140</v>
      </c>
      <c r="AK3239" s="218"/>
      <c r="AL3239" s="229">
        <f t="shared" si="1241"/>
        <v>0</v>
      </c>
      <c r="AM3239" s="204"/>
      <c r="AN3239" s="230">
        <v>1</v>
      </c>
      <c r="AO3239" s="231">
        <f t="shared" si="1298"/>
        <v>0</v>
      </c>
      <c r="AP3239" s="232">
        <v>0.05</v>
      </c>
      <c r="AQ3239" s="233" t="s">
        <v>41</v>
      </c>
      <c r="AR3239" s="234">
        <f t="shared" si="1299"/>
        <v>0</v>
      </c>
      <c r="AS3239" s="235"/>
      <c r="AT3239" s="236"/>
      <c r="AU3239" s="237"/>
      <c r="AV3239" s="238" t="s">
        <v>1329</v>
      </c>
      <c r="AW3239" s="239">
        <f>'[1]Nastavení cen'!$H$17</f>
        <v>390</v>
      </c>
      <c r="AX3239" s="240">
        <v>70</v>
      </c>
    </row>
    <row r="3240" spans="1:50" ht="17.25" hidden="1" customHeight="1" x14ac:dyDescent="0.3">
      <c r="A3240" s="213"/>
      <c r="B3240" s="214"/>
      <c r="C3240" s="215"/>
      <c r="D3240" s="186"/>
      <c r="E3240" s="184"/>
      <c r="F3240" s="185"/>
      <c r="G3240" s="186"/>
      <c r="H3240" s="186"/>
      <c r="I3240" s="187"/>
      <c r="J3240" s="188"/>
      <c r="K3240" s="216"/>
      <c r="L3240" s="186"/>
      <c r="M3240" s="186"/>
      <c r="N3240" s="187"/>
      <c r="O3240" s="191"/>
      <c r="P3240" s="541" t="s">
        <v>3213</v>
      </c>
      <c r="Q3240" s="218"/>
      <c r="R3240" s="219">
        <f t="shared" si="1247"/>
        <v>0</v>
      </c>
      <c r="S3240" s="219">
        <f t="shared" si="1248"/>
        <v>7</v>
      </c>
      <c r="T3240" s="195"/>
      <c r="U3240" s="196">
        <v>4</v>
      </c>
      <c r="V3240" s="89">
        <f t="shared" si="1200"/>
        <v>0</v>
      </c>
      <c r="W3240" s="220" t="s">
        <v>3152</v>
      </c>
      <c r="X3240" s="221" t="s">
        <v>3419</v>
      </c>
      <c r="Y3240" s="222" t="s">
        <v>43</v>
      </c>
      <c r="Z3240" s="199"/>
      <c r="AA3240" s="218"/>
      <c r="AB3240" s="223">
        <v>0</v>
      </c>
      <c r="AC3240" s="224" t="s">
        <v>48</v>
      </c>
      <c r="AD3240" s="225">
        <f t="shared" si="1292"/>
        <v>33</v>
      </c>
      <c r="AE3240" s="226">
        <f>CEILING(AD3240+AD3240*'[1]Nastavení cen'!$J$17,1)</f>
        <v>49</v>
      </c>
      <c r="AF3240" s="226">
        <f t="shared" si="1293"/>
        <v>0</v>
      </c>
      <c r="AG3240" s="241"/>
      <c r="AH3240" s="242"/>
      <c r="AI3240" s="242"/>
      <c r="AJ3240" s="228">
        <f t="shared" si="1240"/>
        <v>49</v>
      </c>
      <c r="AK3240" s="218"/>
      <c r="AL3240" s="229">
        <f t="shared" si="1241"/>
        <v>0</v>
      </c>
      <c r="AM3240" s="204"/>
      <c r="AN3240" s="230" t="s">
        <v>41</v>
      </c>
      <c r="AO3240" s="231" t="s">
        <v>41</v>
      </c>
      <c r="AP3240" s="245" t="s">
        <v>41</v>
      </c>
      <c r="AQ3240" s="233" t="s">
        <v>41</v>
      </c>
      <c r="AR3240" s="234" t="s">
        <v>41</v>
      </c>
      <c r="AS3240" s="235"/>
      <c r="AT3240" s="236"/>
      <c r="AU3240" s="237"/>
      <c r="AV3240" s="238" t="s">
        <v>1329</v>
      </c>
      <c r="AW3240" s="239">
        <f>'[1]Nastavení cen'!$H$17</f>
        <v>390</v>
      </c>
      <c r="AX3240" s="240"/>
    </row>
    <row r="3241" spans="1:50" ht="17.25" hidden="1" customHeight="1" x14ac:dyDescent="0.3">
      <c r="A3241" s="213"/>
      <c r="B3241" s="214"/>
      <c r="C3241" s="215"/>
      <c r="D3241" s="186"/>
      <c r="E3241" s="184"/>
      <c r="F3241" s="185"/>
      <c r="G3241" s="186"/>
      <c r="H3241" s="186"/>
      <c r="I3241" s="187"/>
      <c r="J3241" s="188"/>
      <c r="K3241" s="216"/>
      <c r="L3241" s="186"/>
      <c r="M3241" s="186"/>
      <c r="N3241" s="187"/>
      <c r="O3241" s="191"/>
      <c r="P3241" s="541" t="s">
        <v>3213</v>
      </c>
      <c r="Q3241" s="218"/>
      <c r="R3241" s="219">
        <f t="shared" si="1247"/>
        <v>0</v>
      </c>
      <c r="S3241" s="219">
        <f t="shared" si="1248"/>
        <v>7</v>
      </c>
      <c r="T3241" s="195"/>
      <c r="U3241" s="196">
        <v>3</v>
      </c>
      <c r="V3241" s="89">
        <f t="shared" si="1200"/>
        <v>0</v>
      </c>
      <c r="W3241" s="220" t="s">
        <v>3422</v>
      </c>
      <c r="X3241" s="221" t="s">
        <v>3423</v>
      </c>
      <c r="Y3241" s="222" t="s">
        <v>3424</v>
      </c>
      <c r="Z3241" s="199"/>
      <c r="AA3241" s="218"/>
      <c r="AB3241" s="223">
        <v>0</v>
      </c>
      <c r="AC3241" s="224" t="s">
        <v>48</v>
      </c>
      <c r="AD3241" s="225">
        <f t="shared" si="1292"/>
        <v>917</v>
      </c>
      <c r="AE3241" s="226">
        <f>CEILING(AD3241+AD3241*'[1]Nastavení cen'!$J$17,1)</f>
        <v>1339</v>
      </c>
      <c r="AF3241" s="226">
        <f t="shared" si="1293"/>
        <v>0</v>
      </c>
      <c r="AG3241" s="241">
        <f>CEILING(AX3241+(AX3241*'[1]Nastavení cen'!$G$17),1)</f>
        <v>220</v>
      </c>
      <c r="AH3241" s="242">
        <f>CEILING(AG3241*'[1]Nastavení cen'!$K$17,1)+AG3241</f>
        <v>286</v>
      </c>
      <c r="AI3241" s="242">
        <f t="shared" ref="AI3241:AI3695" si="1300">(AB3241*AH3241)</f>
        <v>0</v>
      </c>
      <c r="AJ3241" s="228">
        <f t="shared" si="1240"/>
        <v>1625</v>
      </c>
      <c r="AK3241" s="218"/>
      <c r="AL3241" s="229">
        <f t="shared" si="1241"/>
        <v>0</v>
      </c>
      <c r="AM3241" s="204"/>
      <c r="AN3241" s="230">
        <v>1</v>
      </c>
      <c r="AO3241" s="231">
        <f t="shared" ref="AO3241:AO3695" si="1301">AB3241*AN3241</f>
        <v>0</v>
      </c>
      <c r="AP3241" s="232">
        <v>0.05</v>
      </c>
      <c r="AQ3241" s="233" t="s">
        <v>41</v>
      </c>
      <c r="AR3241" s="234">
        <f t="shared" ref="AR3241:AR3695" si="1302">AO3241*AP3241</f>
        <v>0</v>
      </c>
      <c r="AS3241" s="235"/>
      <c r="AT3241" s="236"/>
      <c r="AU3241" s="237"/>
      <c r="AV3241" s="238">
        <v>141</v>
      </c>
      <c r="AW3241" s="239">
        <f>'[1]Nastavení cen'!$H$17</f>
        <v>390</v>
      </c>
      <c r="AX3241" s="240">
        <v>220</v>
      </c>
    </row>
    <row r="3242" spans="1:50" ht="17.25" hidden="1" customHeight="1" x14ac:dyDescent="0.3">
      <c r="A3242" s="213"/>
      <c r="B3242" s="214"/>
      <c r="C3242" s="215"/>
      <c r="D3242" s="186"/>
      <c r="E3242" s="184"/>
      <c r="F3242" s="185"/>
      <c r="G3242" s="186"/>
      <c r="H3242" s="186"/>
      <c r="I3242" s="187"/>
      <c r="J3242" s="188"/>
      <c r="K3242" s="216"/>
      <c r="L3242" s="186"/>
      <c r="M3242" s="186"/>
      <c r="N3242" s="187"/>
      <c r="O3242" s="191"/>
      <c r="P3242" s="541" t="s">
        <v>3213</v>
      </c>
      <c r="Q3242" s="218"/>
      <c r="R3242" s="219">
        <f t="shared" si="1247"/>
        <v>0</v>
      </c>
      <c r="S3242" s="219">
        <f t="shared" si="1248"/>
        <v>7</v>
      </c>
      <c r="T3242" s="195"/>
      <c r="U3242" s="196">
        <v>3</v>
      </c>
      <c r="V3242" s="89">
        <f t="shared" si="1200"/>
        <v>0</v>
      </c>
      <c r="W3242" s="220" t="s">
        <v>3422</v>
      </c>
      <c r="X3242" s="221" t="s">
        <v>3425</v>
      </c>
      <c r="Y3242" s="222" t="s">
        <v>3426</v>
      </c>
      <c r="Z3242" s="199"/>
      <c r="AA3242" s="218"/>
      <c r="AB3242" s="223">
        <v>0</v>
      </c>
      <c r="AC3242" s="224" t="s">
        <v>48</v>
      </c>
      <c r="AD3242" s="225">
        <f t="shared" si="1292"/>
        <v>3062</v>
      </c>
      <c r="AE3242" s="226">
        <f>CEILING(AD3242+AD3242*'[1]Nastavení cen'!$J$17,1)</f>
        <v>4471</v>
      </c>
      <c r="AF3242" s="226">
        <f t="shared" si="1293"/>
        <v>0</v>
      </c>
      <c r="AG3242" s="241">
        <f>CEILING(AX3242+(AX3242*'[1]Nastavení cen'!$G$17),1)</f>
        <v>1000</v>
      </c>
      <c r="AH3242" s="242">
        <f>CEILING(AG3242*'[1]Nastavení cen'!$K$17,1)+AG3242</f>
        <v>1300</v>
      </c>
      <c r="AI3242" s="242">
        <f t="shared" si="1300"/>
        <v>0</v>
      </c>
      <c r="AJ3242" s="228">
        <f t="shared" si="1240"/>
        <v>5771</v>
      </c>
      <c r="AK3242" s="218"/>
      <c r="AL3242" s="229">
        <f t="shared" si="1241"/>
        <v>0</v>
      </c>
      <c r="AM3242" s="204"/>
      <c r="AN3242" s="230">
        <v>50</v>
      </c>
      <c r="AO3242" s="231">
        <f t="shared" si="1301"/>
        <v>0</v>
      </c>
      <c r="AP3242" s="232">
        <v>0.05</v>
      </c>
      <c r="AQ3242" s="233" t="s">
        <v>41</v>
      </c>
      <c r="AR3242" s="234">
        <f t="shared" si="1302"/>
        <v>0</v>
      </c>
      <c r="AS3242" s="235"/>
      <c r="AT3242" s="236"/>
      <c r="AU3242" s="237"/>
      <c r="AV3242" s="238">
        <v>471</v>
      </c>
      <c r="AW3242" s="239">
        <f>'[1]Nastavení cen'!$H$17</f>
        <v>390</v>
      </c>
      <c r="AX3242" s="240">
        <v>1000</v>
      </c>
    </row>
    <row r="3243" spans="1:50" ht="17.25" hidden="1" customHeight="1" x14ac:dyDescent="0.3">
      <c r="A3243" s="213"/>
      <c r="B3243" s="214"/>
      <c r="C3243" s="215"/>
      <c r="D3243" s="186"/>
      <c r="E3243" s="184"/>
      <c r="F3243" s="185"/>
      <c r="G3243" s="186"/>
      <c r="H3243" s="186"/>
      <c r="I3243" s="187"/>
      <c r="J3243" s="188"/>
      <c r="K3243" s="216"/>
      <c r="L3243" s="186"/>
      <c r="M3243" s="186"/>
      <c r="N3243" s="187"/>
      <c r="O3243" s="191"/>
      <c r="P3243" s="541" t="s">
        <v>3213</v>
      </c>
      <c r="Q3243" s="218"/>
      <c r="R3243" s="219">
        <f t="shared" si="1247"/>
        <v>0</v>
      </c>
      <c r="S3243" s="219">
        <f t="shared" si="1248"/>
        <v>7</v>
      </c>
      <c r="T3243" s="195"/>
      <c r="U3243" s="196">
        <v>10</v>
      </c>
      <c r="V3243" s="89">
        <f t="shared" si="1200"/>
        <v>0</v>
      </c>
      <c r="W3243" s="220" t="s">
        <v>3427</v>
      </c>
      <c r="X3243" s="221" t="s">
        <v>71</v>
      </c>
      <c r="Y3243" s="222" t="s">
        <v>3428</v>
      </c>
      <c r="Z3243" s="199"/>
      <c r="AA3243" s="218"/>
      <c r="AB3243" s="223">
        <v>0</v>
      </c>
      <c r="AC3243" s="224" t="s">
        <v>48</v>
      </c>
      <c r="AD3243" s="225"/>
      <c r="AE3243" s="226"/>
      <c r="AF3243" s="226"/>
      <c r="AG3243" s="241">
        <f>CEILING(AX3243+(AX3243*'[1]Nastavení cen'!$G$17),1)</f>
        <v>330</v>
      </c>
      <c r="AH3243" s="242">
        <f>CEILING(AG3243*'[1]Nastavení cen'!$K$17,1)+AG3243</f>
        <v>429</v>
      </c>
      <c r="AI3243" s="242">
        <f t="shared" si="1300"/>
        <v>0</v>
      </c>
      <c r="AJ3243" s="228">
        <f t="shared" si="1240"/>
        <v>429</v>
      </c>
      <c r="AK3243" s="218"/>
      <c r="AL3243" s="229">
        <f t="shared" si="1241"/>
        <v>0</v>
      </c>
      <c r="AM3243" s="204"/>
      <c r="AN3243" s="230">
        <v>5</v>
      </c>
      <c r="AO3243" s="231">
        <f t="shared" si="1301"/>
        <v>0</v>
      </c>
      <c r="AP3243" s="232">
        <v>0.05</v>
      </c>
      <c r="AQ3243" s="233" t="s">
        <v>41</v>
      </c>
      <c r="AR3243" s="234">
        <f t="shared" si="1302"/>
        <v>0</v>
      </c>
      <c r="AS3243" s="235"/>
      <c r="AT3243" s="236"/>
      <c r="AU3243" s="237"/>
      <c r="AV3243" s="238"/>
      <c r="AW3243" s="239"/>
      <c r="AX3243" s="240">
        <v>330</v>
      </c>
    </row>
    <row r="3244" spans="1:50" ht="17.25" hidden="1" customHeight="1" x14ac:dyDescent="0.3">
      <c r="A3244" s="213"/>
      <c r="B3244" s="214"/>
      <c r="C3244" s="215"/>
      <c r="D3244" s="186"/>
      <c r="E3244" s="184"/>
      <c r="F3244" s="185"/>
      <c r="G3244" s="186"/>
      <c r="H3244" s="186"/>
      <c r="I3244" s="187"/>
      <c r="J3244" s="188"/>
      <c r="K3244" s="216"/>
      <c r="L3244" s="186"/>
      <c r="M3244" s="186"/>
      <c r="N3244" s="187"/>
      <c r="O3244" s="191"/>
      <c r="P3244" s="541" t="s">
        <v>3213</v>
      </c>
      <c r="Q3244" s="218"/>
      <c r="R3244" s="219">
        <f t="shared" si="1247"/>
        <v>0</v>
      </c>
      <c r="S3244" s="219">
        <f t="shared" si="1248"/>
        <v>7</v>
      </c>
      <c r="T3244" s="195"/>
      <c r="U3244" s="196">
        <v>10</v>
      </c>
      <c r="V3244" s="89">
        <f t="shared" si="1200"/>
        <v>0</v>
      </c>
      <c r="W3244" s="220" t="s">
        <v>3427</v>
      </c>
      <c r="X3244" s="221" t="s">
        <v>71</v>
      </c>
      <c r="Y3244" s="222" t="s">
        <v>3429</v>
      </c>
      <c r="Z3244" s="199"/>
      <c r="AA3244" s="218"/>
      <c r="AB3244" s="223">
        <v>0</v>
      </c>
      <c r="AC3244" s="224" t="s">
        <v>48</v>
      </c>
      <c r="AD3244" s="225"/>
      <c r="AE3244" s="226"/>
      <c r="AF3244" s="226"/>
      <c r="AG3244" s="241">
        <f>CEILING(AX3244+(AX3244*'[1]Nastavení cen'!$G$17),1)</f>
        <v>330</v>
      </c>
      <c r="AH3244" s="242">
        <f>CEILING(AG3244*'[1]Nastavení cen'!$K$17,1)+AG3244</f>
        <v>429</v>
      </c>
      <c r="AI3244" s="242">
        <f t="shared" si="1300"/>
        <v>0</v>
      </c>
      <c r="AJ3244" s="228">
        <f t="shared" si="1240"/>
        <v>429</v>
      </c>
      <c r="AK3244" s="218"/>
      <c r="AL3244" s="229">
        <f t="shared" si="1241"/>
        <v>0</v>
      </c>
      <c r="AM3244" s="204"/>
      <c r="AN3244" s="230">
        <v>5</v>
      </c>
      <c r="AO3244" s="231">
        <f t="shared" si="1301"/>
        <v>0</v>
      </c>
      <c r="AP3244" s="232">
        <v>0.05</v>
      </c>
      <c r="AQ3244" s="233" t="s">
        <v>41</v>
      </c>
      <c r="AR3244" s="234">
        <f t="shared" si="1302"/>
        <v>0</v>
      </c>
      <c r="AS3244" s="235"/>
      <c r="AT3244" s="236"/>
      <c r="AU3244" s="237"/>
      <c r="AV3244" s="238"/>
      <c r="AW3244" s="239"/>
      <c r="AX3244" s="240">
        <v>330</v>
      </c>
    </row>
    <row r="3245" spans="1:50" ht="17.25" hidden="1" customHeight="1" x14ac:dyDescent="0.3">
      <c r="A3245" s="213"/>
      <c r="B3245" s="214"/>
      <c r="C3245" s="215"/>
      <c r="D3245" s="186"/>
      <c r="E3245" s="184"/>
      <c r="F3245" s="185"/>
      <c r="G3245" s="186"/>
      <c r="H3245" s="186"/>
      <c r="I3245" s="187"/>
      <c r="J3245" s="188"/>
      <c r="K3245" s="216"/>
      <c r="L3245" s="186"/>
      <c r="M3245" s="186"/>
      <c r="N3245" s="187"/>
      <c r="O3245" s="191"/>
      <c r="P3245" s="541" t="s">
        <v>3213</v>
      </c>
      <c r="Q3245" s="218"/>
      <c r="R3245" s="219">
        <f t="shared" si="1247"/>
        <v>0</v>
      </c>
      <c r="S3245" s="219">
        <f t="shared" si="1248"/>
        <v>7</v>
      </c>
      <c r="T3245" s="195"/>
      <c r="U3245" s="196">
        <v>10</v>
      </c>
      <c r="V3245" s="89">
        <f t="shared" si="1200"/>
        <v>0</v>
      </c>
      <c r="W3245" s="220" t="s">
        <v>3427</v>
      </c>
      <c r="X3245" s="221" t="s">
        <v>71</v>
      </c>
      <c r="Y3245" s="222" t="s">
        <v>3430</v>
      </c>
      <c r="Z3245" s="199"/>
      <c r="AA3245" s="218"/>
      <c r="AB3245" s="223">
        <v>0</v>
      </c>
      <c r="AC3245" s="224" t="s">
        <v>48</v>
      </c>
      <c r="AD3245" s="225"/>
      <c r="AE3245" s="226"/>
      <c r="AF3245" s="226"/>
      <c r="AG3245" s="241">
        <f>CEILING(AX3245+(AX3245*'[1]Nastavení cen'!$G$17),1)</f>
        <v>330</v>
      </c>
      <c r="AH3245" s="242">
        <f>CEILING(AG3245*'[1]Nastavení cen'!$K$17,1)+AG3245</f>
        <v>429</v>
      </c>
      <c r="AI3245" s="242">
        <f t="shared" si="1300"/>
        <v>0</v>
      </c>
      <c r="AJ3245" s="228">
        <f t="shared" si="1240"/>
        <v>429</v>
      </c>
      <c r="AK3245" s="218"/>
      <c r="AL3245" s="229">
        <f t="shared" si="1241"/>
        <v>0</v>
      </c>
      <c r="AM3245" s="204"/>
      <c r="AN3245" s="230">
        <v>5</v>
      </c>
      <c r="AO3245" s="231">
        <f t="shared" si="1301"/>
        <v>0</v>
      </c>
      <c r="AP3245" s="232">
        <v>0.05</v>
      </c>
      <c r="AQ3245" s="233" t="s">
        <v>41</v>
      </c>
      <c r="AR3245" s="234">
        <f t="shared" si="1302"/>
        <v>0</v>
      </c>
      <c r="AS3245" s="235"/>
      <c r="AT3245" s="236"/>
      <c r="AU3245" s="237"/>
      <c r="AV3245" s="238"/>
      <c r="AW3245" s="239"/>
      <c r="AX3245" s="240">
        <v>330</v>
      </c>
    </row>
    <row r="3246" spans="1:50" ht="17.25" hidden="1" customHeight="1" x14ac:dyDescent="0.3">
      <c r="A3246" s="213"/>
      <c r="B3246" s="214"/>
      <c r="C3246" s="215"/>
      <c r="D3246" s="186"/>
      <c r="E3246" s="184"/>
      <c r="F3246" s="185"/>
      <c r="G3246" s="186"/>
      <c r="H3246" s="186"/>
      <c r="I3246" s="187"/>
      <c r="J3246" s="188"/>
      <c r="K3246" s="216"/>
      <c r="L3246" s="186"/>
      <c r="M3246" s="186"/>
      <c r="N3246" s="187"/>
      <c r="O3246" s="191"/>
      <c r="P3246" s="541" t="s">
        <v>3213</v>
      </c>
      <c r="Q3246" s="218"/>
      <c r="R3246" s="219">
        <f t="shared" si="1247"/>
        <v>0</v>
      </c>
      <c r="S3246" s="219">
        <f t="shared" si="1248"/>
        <v>7</v>
      </c>
      <c r="T3246" s="195"/>
      <c r="U3246" s="196">
        <v>10</v>
      </c>
      <c r="V3246" s="89">
        <f t="shared" si="1200"/>
        <v>0</v>
      </c>
      <c r="W3246" s="220" t="s">
        <v>3427</v>
      </c>
      <c r="X3246" s="221" t="s">
        <v>71</v>
      </c>
      <c r="Y3246" s="222" t="s">
        <v>3431</v>
      </c>
      <c r="Z3246" s="199"/>
      <c r="AA3246" s="218"/>
      <c r="AB3246" s="223">
        <v>0</v>
      </c>
      <c r="AC3246" s="224" t="s">
        <v>48</v>
      </c>
      <c r="AD3246" s="225"/>
      <c r="AE3246" s="226"/>
      <c r="AF3246" s="226"/>
      <c r="AG3246" s="241">
        <f>CEILING(AX3246+(AX3246*'[1]Nastavení cen'!$G$17),1)</f>
        <v>363</v>
      </c>
      <c r="AH3246" s="242">
        <f>CEILING(AG3246*'[1]Nastavení cen'!$K$17,1)+AG3246</f>
        <v>472</v>
      </c>
      <c r="AI3246" s="242">
        <f t="shared" si="1300"/>
        <v>0</v>
      </c>
      <c r="AJ3246" s="228">
        <f t="shared" si="1240"/>
        <v>472</v>
      </c>
      <c r="AK3246" s="218"/>
      <c r="AL3246" s="229">
        <f t="shared" si="1241"/>
        <v>0</v>
      </c>
      <c r="AM3246" s="204"/>
      <c r="AN3246" s="230">
        <v>5</v>
      </c>
      <c r="AO3246" s="231">
        <f t="shared" si="1301"/>
        <v>0</v>
      </c>
      <c r="AP3246" s="232">
        <v>0.05</v>
      </c>
      <c r="AQ3246" s="233" t="s">
        <v>41</v>
      </c>
      <c r="AR3246" s="234">
        <f t="shared" si="1302"/>
        <v>0</v>
      </c>
      <c r="AS3246" s="235"/>
      <c r="AT3246" s="236"/>
      <c r="AU3246" s="237"/>
      <c r="AV3246" s="238"/>
      <c r="AW3246" s="239"/>
      <c r="AX3246" s="240">
        <v>363</v>
      </c>
    </row>
    <row r="3247" spans="1:50" ht="17.25" hidden="1" customHeight="1" x14ac:dyDescent="0.3">
      <c r="A3247" s="213"/>
      <c r="B3247" s="214"/>
      <c r="C3247" s="215"/>
      <c r="D3247" s="186"/>
      <c r="E3247" s="184"/>
      <c r="F3247" s="185"/>
      <c r="G3247" s="186"/>
      <c r="H3247" s="186"/>
      <c r="I3247" s="187"/>
      <c r="J3247" s="188"/>
      <c r="K3247" s="216"/>
      <c r="L3247" s="186"/>
      <c r="M3247" s="186"/>
      <c r="N3247" s="187"/>
      <c r="O3247" s="191"/>
      <c r="P3247" s="541" t="s">
        <v>3213</v>
      </c>
      <c r="Q3247" s="218"/>
      <c r="R3247" s="219">
        <f t="shared" si="1247"/>
        <v>0</v>
      </c>
      <c r="S3247" s="219">
        <f t="shared" si="1248"/>
        <v>7</v>
      </c>
      <c r="T3247" s="195"/>
      <c r="U3247" s="196">
        <v>10</v>
      </c>
      <c r="V3247" s="89">
        <f t="shared" si="1200"/>
        <v>0</v>
      </c>
      <c r="W3247" s="220" t="s">
        <v>3427</v>
      </c>
      <c r="X3247" s="221" t="s">
        <v>71</v>
      </c>
      <c r="Y3247" s="222" t="s">
        <v>3432</v>
      </c>
      <c r="Z3247" s="199"/>
      <c r="AA3247" s="218"/>
      <c r="AB3247" s="223">
        <v>0</v>
      </c>
      <c r="AC3247" s="224" t="s">
        <v>48</v>
      </c>
      <c r="AD3247" s="225"/>
      <c r="AE3247" s="226"/>
      <c r="AF3247" s="226"/>
      <c r="AG3247" s="241">
        <f>CEILING(AX3247+(AX3247*'[1]Nastavení cen'!$G$17),1)</f>
        <v>363</v>
      </c>
      <c r="AH3247" s="242">
        <f>CEILING(AG3247*'[1]Nastavení cen'!$K$17,1)+AG3247</f>
        <v>472</v>
      </c>
      <c r="AI3247" s="242">
        <f t="shared" si="1300"/>
        <v>0</v>
      </c>
      <c r="AJ3247" s="228">
        <f t="shared" si="1240"/>
        <v>472</v>
      </c>
      <c r="AK3247" s="218"/>
      <c r="AL3247" s="229">
        <f t="shared" si="1241"/>
        <v>0</v>
      </c>
      <c r="AM3247" s="204"/>
      <c r="AN3247" s="230">
        <v>5</v>
      </c>
      <c r="AO3247" s="231">
        <f t="shared" si="1301"/>
        <v>0</v>
      </c>
      <c r="AP3247" s="232">
        <v>0.05</v>
      </c>
      <c r="AQ3247" s="233" t="s">
        <v>41</v>
      </c>
      <c r="AR3247" s="234">
        <f t="shared" si="1302"/>
        <v>0</v>
      </c>
      <c r="AS3247" s="235"/>
      <c r="AT3247" s="236"/>
      <c r="AU3247" s="237"/>
      <c r="AV3247" s="238"/>
      <c r="AW3247" s="239"/>
      <c r="AX3247" s="240">
        <v>363</v>
      </c>
    </row>
    <row r="3248" spans="1:50" ht="17.25" hidden="1" customHeight="1" x14ac:dyDescent="0.3">
      <c r="A3248" s="213"/>
      <c r="B3248" s="214"/>
      <c r="C3248" s="215"/>
      <c r="D3248" s="186"/>
      <c r="E3248" s="184"/>
      <c r="F3248" s="185"/>
      <c r="G3248" s="186"/>
      <c r="H3248" s="186"/>
      <c r="I3248" s="187"/>
      <c r="J3248" s="188"/>
      <c r="K3248" s="216"/>
      <c r="L3248" s="186"/>
      <c r="M3248" s="186"/>
      <c r="N3248" s="187"/>
      <c r="O3248" s="191"/>
      <c r="P3248" s="541" t="s">
        <v>3213</v>
      </c>
      <c r="Q3248" s="218"/>
      <c r="R3248" s="219">
        <f t="shared" si="1247"/>
        <v>0</v>
      </c>
      <c r="S3248" s="219">
        <f t="shared" si="1248"/>
        <v>7</v>
      </c>
      <c r="T3248" s="195"/>
      <c r="U3248" s="196">
        <v>10</v>
      </c>
      <c r="V3248" s="89">
        <f t="shared" si="1200"/>
        <v>0</v>
      </c>
      <c r="W3248" s="220" t="s">
        <v>3427</v>
      </c>
      <c r="X3248" s="221" t="s">
        <v>71</v>
      </c>
      <c r="Y3248" s="222" t="s">
        <v>3433</v>
      </c>
      <c r="Z3248" s="199"/>
      <c r="AA3248" s="218"/>
      <c r="AB3248" s="223">
        <v>0</v>
      </c>
      <c r="AC3248" s="224" t="s">
        <v>48</v>
      </c>
      <c r="AD3248" s="225"/>
      <c r="AE3248" s="226"/>
      <c r="AF3248" s="226"/>
      <c r="AG3248" s="241">
        <f>CEILING(AX3248+(AX3248*'[1]Nastavení cen'!$G$17),1)</f>
        <v>330</v>
      </c>
      <c r="AH3248" s="242">
        <f>CEILING(AG3248*'[1]Nastavení cen'!$K$17,1)+AG3248</f>
        <v>429</v>
      </c>
      <c r="AI3248" s="242">
        <f t="shared" si="1300"/>
        <v>0</v>
      </c>
      <c r="AJ3248" s="228">
        <f t="shared" si="1240"/>
        <v>429</v>
      </c>
      <c r="AK3248" s="218"/>
      <c r="AL3248" s="229">
        <f t="shared" si="1241"/>
        <v>0</v>
      </c>
      <c r="AM3248" s="204"/>
      <c r="AN3248" s="230">
        <v>5</v>
      </c>
      <c r="AO3248" s="231">
        <f t="shared" si="1301"/>
        <v>0</v>
      </c>
      <c r="AP3248" s="232">
        <v>0.05</v>
      </c>
      <c r="AQ3248" s="233" t="s">
        <v>41</v>
      </c>
      <c r="AR3248" s="234">
        <f t="shared" si="1302"/>
        <v>0</v>
      </c>
      <c r="AS3248" s="235"/>
      <c r="AT3248" s="236"/>
      <c r="AU3248" s="237"/>
      <c r="AV3248" s="238"/>
      <c r="AW3248" s="239"/>
      <c r="AX3248" s="240">
        <v>330</v>
      </c>
    </row>
    <row r="3249" spans="1:50" ht="17.25" hidden="1" customHeight="1" x14ac:dyDescent="0.3">
      <c r="A3249" s="213"/>
      <c r="B3249" s="214"/>
      <c r="C3249" s="215"/>
      <c r="D3249" s="186"/>
      <c r="E3249" s="184"/>
      <c r="F3249" s="185"/>
      <c r="G3249" s="186"/>
      <c r="H3249" s="186"/>
      <c r="I3249" s="187"/>
      <c r="J3249" s="188"/>
      <c r="K3249" s="216"/>
      <c r="L3249" s="186"/>
      <c r="M3249" s="186"/>
      <c r="N3249" s="187"/>
      <c r="O3249" s="191"/>
      <c r="P3249" s="541" t="s">
        <v>3213</v>
      </c>
      <c r="Q3249" s="218"/>
      <c r="R3249" s="219">
        <f t="shared" si="1247"/>
        <v>0</v>
      </c>
      <c r="S3249" s="219">
        <f t="shared" si="1248"/>
        <v>7</v>
      </c>
      <c r="T3249" s="195"/>
      <c r="U3249" s="196">
        <v>10</v>
      </c>
      <c r="V3249" s="89">
        <f t="shared" si="1200"/>
        <v>0</v>
      </c>
      <c r="W3249" s="220" t="s">
        <v>3427</v>
      </c>
      <c r="X3249" s="221" t="s">
        <v>71</v>
      </c>
      <c r="Y3249" s="222" t="s">
        <v>3434</v>
      </c>
      <c r="Z3249" s="199"/>
      <c r="AA3249" s="218"/>
      <c r="AB3249" s="223">
        <v>0</v>
      </c>
      <c r="AC3249" s="224" t="s">
        <v>48</v>
      </c>
      <c r="AD3249" s="225"/>
      <c r="AE3249" s="226"/>
      <c r="AF3249" s="226"/>
      <c r="AG3249" s="241">
        <f>CEILING(AX3249+(AX3249*'[1]Nastavení cen'!$G$17),1)</f>
        <v>330</v>
      </c>
      <c r="AH3249" s="242">
        <f>CEILING(AG3249*'[1]Nastavení cen'!$K$17,1)+AG3249</f>
        <v>429</v>
      </c>
      <c r="AI3249" s="242">
        <f t="shared" si="1300"/>
        <v>0</v>
      </c>
      <c r="AJ3249" s="228">
        <f t="shared" si="1240"/>
        <v>429</v>
      </c>
      <c r="AK3249" s="218"/>
      <c r="AL3249" s="229">
        <f t="shared" si="1241"/>
        <v>0</v>
      </c>
      <c r="AM3249" s="204"/>
      <c r="AN3249" s="230">
        <v>5</v>
      </c>
      <c r="AO3249" s="231">
        <f t="shared" si="1301"/>
        <v>0</v>
      </c>
      <c r="AP3249" s="232">
        <v>0.05</v>
      </c>
      <c r="AQ3249" s="233" t="s">
        <v>41</v>
      </c>
      <c r="AR3249" s="234">
        <f t="shared" si="1302"/>
        <v>0</v>
      </c>
      <c r="AS3249" s="235"/>
      <c r="AT3249" s="236"/>
      <c r="AU3249" s="237"/>
      <c r="AV3249" s="238"/>
      <c r="AW3249" s="239"/>
      <c r="AX3249" s="240">
        <v>330</v>
      </c>
    </row>
    <row r="3250" spans="1:50" ht="17.25" hidden="1" customHeight="1" x14ac:dyDescent="0.3">
      <c r="A3250" s="213"/>
      <c r="B3250" s="214"/>
      <c r="C3250" s="215"/>
      <c r="D3250" s="186"/>
      <c r="E3250" s="184"/>
      <c r="F3250" s="185"/>
      <c r="G3250" s="186"/>
      <c r="H3250" s="186"/>
      <c r="I3250" s="187"/>
      <c r="J3250" s="188"/>
      <c r="K3250" s="216"/>
      <c r="L3250" s="186"/>
      <c r="M3250" s="186"/>
      <c r="N3250" s="187"/>
      <c r="O3250" s="191"/>
      <c r="P3250" s="541" t="s">
        <v>3213</v>
      </c>
      <c r="Q3250" s="218"/>
      <c r="R3250" s="219">
        <f t="shared" si="1247"/>
        <v>0</v>
      </c>
      <c r="S3250" s="219">
        <f t="shared" si="1248"/>
        <v>7</v>
      </c>
      <c r="T3250" s="195"/>
      <c r="U3250" s="196">
        <v>10</v>
      </c>
      <c r="V3250" s="89">
        <f t="shared" si="1200"/>
        <v>0</v>
      </c>
      <c r="W3250" s="220" t="s">
        <v>3427</v>
      </c>
      <c r="X3250" s="221" t="s">
        <v>71</v>
      </c>
      <c r="Y3250" s="222" t="s">
        <v>3435</v>
      </c>
      <c r="Z3250" s="199"/>
      <c r="AA3250" s="218"/>
      <c r="AB3250" s="223">
        <v>0</v>
      </c>
      <c r="AC3250" s="224" t="s">
        <v>48</v>
      </c>
      <c r="AD3250" s="225"/>
      <c r="AE3250" s="226"/>
      <c r="AF3250" s="226"/>
      <c r="AG3250" s="241">
        <f>CEILING(AX3250+(AX3250*'[1]Nastavení cen'!$G$17),1)</f>
        <v>363</v>
      </c>
      <c r="AH3250" s="242">
        <f>CEILING(AG3250*'[1]Nastavení cen'!$K$17,1)+AG3250</f>
        <v>472</v>
      </c>
      <c r="AI3250" s="242">
        <f t="shared" si="1300"/>
        <v>0</v>
      </c>
      <c r="AJ3250" s="228">
        <f t="shared" si="1240"/>
        <v>472</v>
      </c>
      <c r="AK3250" s="218"/>
      <c r="AL3250" s="229">
        <f t="shared" si="1241"/>
        <v>0</v>
      </c>
      <c r="AM3250" s="204"/>
      <c r="AN3250" s="230">
        <v>5</v>
      </c>
      <c r="AO3250" s="231">
        <f t="shared" si="1301"/>
        <v>0</v>
      </c>
      <c r="AP3250" s="232">
        <v>0.05</v>
      </c>
      <c r="AQ3250" s="233" t="s">
        <v>41</v>
      </c>
      <c r="AR3250" s="234">
        <f t="shared" si="1302"/>
        <v>0</v>
      </c>
      <c r="AS3250" s="235"/>
      <c r="AT3250" s="236"/>
      <c r="AU3250" s="237"/>
      <c r="AV3250" s="238"/>
      <c r="AW3250" s="239"/>
      <c r="AX3250" s="240">
        <v>363</v>
      </c>
    </row>
    <row r="3251" spans="1:50" ht="17.25" hidden="1" customHeight="1" x14ac:dyDescent="0.3">
      <c r="A3251" s="213"/>
      <c r="B3251" s="214"/>
      <c r="C3251" s="215"/>
      <c r="D3251" s="186"/>
      <c r="E3251" s="184"/>
      <c r="F3251" s="185"/>
      <c r="G3251" s="186"/>
      <c r="H3251" s="186"/>
      <c r="I3251" s="187"/>
      <c r="J3251" s="188"/>
      <c r="K3251" s="216"/>
      <c r="L3251" s="186"/>
      <c r="M3251" s="186"/>
      <c r="N3251" s="187"/>
      <c r="O3251" s="191"/>
      <c r="P3251" s="541" t="s">
        <v>3213</v>
      </c>
      <c r="Q3251" s="218"/>
      <c r="R3251" s="219">
        <f t="shared" si="1247"/>
        <v>0</v>
      </c>
      <c r="S3251" s="219">
        <f t="shared" si="1248"/>
        <v>7</v>
      </c>
      <c r="T3251" s="195"/>
      <c r="U3251" s="196">
        <v>10</v>
      </c>
      <c r="V3251" s="89">
        <f t="shared" si="1200"/>
        <v>0</v>
      </c>
      <c r="W3251" s="220" t="s">
        <v>3427</v>
      </c>
      <c r="X3251" s="221" t="s">
        <v>71</v>
      </c>
      <c r="Y3251" s="222" t="s">
        <v>3436</v>
      </c>
      <c r="Z3251" s="199"/>
      <c r="AA3251" s="218"/>
      <c r="AB3251" s="223">
        <v>0</v>
      </c>
      <c r="AC3251" s="224" t="s">
        <v>48</v>
      </c>
      <c r="AD3251" s="225"/>
      <c r="AE3251" s="226"/>
      <c r="AF3251" s="226"/>
      <c r="AG3251" s="241">
        <f>CEILING(AX3251+(AX3251*'[1]Nastavení cen'!$G$17),1)</f>
        <v>330</v>
      </c>
      <c r="AH3251" s="242">
        <f>CEILING(AG3251*'[1]Nastavení cen'!$K$17,1)+AG3251</f>
        <v>429</v>
      </c>
      <c r="AI3251" s="242">
        <f t="shared" si="1300"/>
        <v>0</v>
      </c>
      <c r="AJ3251" s="228">
        <f t="shared" si="1240"/>
        <v>429</v>
      </c>
      <c r="AK3251" s="218"/>
      <c r="AL3251" s="229">
        <f t="shared" si="1241"/>
        <v>0</v>
      </c>
      <c r="AM3251" s="204"/>
      <c r="AN3251" s="230">
        <v>5</v>
      </c>
      <c r="AO3251" s="231">
        <f t="shared" si="1301"/>
        <v>0</v>
      </c>
      <c r="AP3251" s="232">
        <v>0.05</v>
      </c>
      <c r="AQ3251" s="233" t="s">
        <v>41</v>
      </c>
      <c r="AR3251" s="234">
        <f t="shared" si="1302"/>
        <v>0</v>
      </c>
      <c r="AS3251" s="235"/>
      <c r="AT3251" s="236"/>
      <c r="AU3251" s="237"/>
      <c r="AV3251" s="238"/>
      <c r="AW3251" s="239"/>
      <c r="AX3251" s="240">
        <v>330</v>
      </c>
    </row>
    <row r="3252" spans="1:50" ht="17.25" hidden="1" customHeight="1" x14ac:dyDescent="0.3">
      <c r="A3252" s="213"/>
      <c r="B3252" s="214"/>
      <c r="C3252" s="215"/>
      <c r="D3252" s="186"/>
      <c r="E3252" s="184"/>
      <c r="F3252" s="185"/>
      <c r="G3252" s="186"/>
      <c r="H3252" s="186"/>
      <c r="I3252" s="187"/>
      <c r="J3252" s="188"/>
      <c r="K3252" s="216"/>
      <c r="L3252" s="186"/>
      <c r="M3252" s="186"/>
      <c r="N3252" s="187"/>
      <c r="O3252" s="191"/>
      <c r="P3252" s="541" t="s">
        <v>3213</v>
      </c>
      <c r="Q3252" s="218"/>
      <c r="R3252" s="219">
        <f t="shared" si="1247"/>
        <v>0</v>
      </c>
      <c r="S3252" s="219">
        <f t="shared" si="1248"/>
        <v>7</v>
      </c>
      <c r="T3252" s="195"/>
      <c r="U3252" s="196">
        <v>10</v>
      </c>
      <c r="V3252" s="89">
        <f t="shared" si="1200"/>
        <v>0</v>
      </c>
      <c r="W3252" s="220" t="s">
        <v>3427</v>
      </c>
      <c r="X3252" s="221" t="s">
        <v>71</v>
      </c>
      <c r="Y3252" s="222" t="s">
        <v>3437</v>
      </c>
      <c r="Z3252" s="199"/>
      <c r="AA3252" s="218"/>
      <c r="AB3252" s="223">
        <v>0</v>
      </c>
      <c r="AC3252" s="224" t="s">
        <v>48</v>
      </c>
      <c r="AD3252" s="225"/>
      <c r="AE3252" s="226"/>
      <c r="AF3252" s="226"/>
      <c r="AG3252" s="241">
        <f>CEILING(AX3252+(AX3252*'[1]Nastavení cen'!$G$17),1)</f>
        <v>363</v>
      </c>
      <c r="AH3252" s="242">
        <f>CEILING(AG3252*'[1]Nastavení cen'!$K$17,1)+AG3252</f>
        <v>472</v>
      </c>
      <c r="AI3252" s="242">
        <f t="shared" si="1300"/>
        <v>0</v>
      </c>
      <c r="AJ3252" s="228">
        <f t="shared" si="1240"/>
        <v>472</v>
      </c>
      <c r="AK3252" s="218"/>
      <c r="AL3252" s="229">
        <f t="shared" si="1241"/>
        <v>0</v>
      </c>
      <c r="AM3252" s="204"/>
      <c r="AN3252" s="230">
        <v>5</v>
      </c>
      <c r="AO3252" s="231">
        <f t="shared" si="1301"/>
        <v>0</v>
      </c>
      <c r="AP3252" s="232">
        <v>0.05</v>
      </c>
      <c r="AQ3252" s="233" t="s">
        <v>41</v>
      </c>
      <c r="AR3252" s="234">
        <f t="shared" si="1302"/>
        <v>0</v>
      </c>
      <c r="AS3252" s="235"/>
      <c r="AT3252" s="236"/>
      <c r="AU3252" s="237"/>
      <c r="AV3252" s="238"/>
      <c r="AW3252" s="239"/>
      <c r="AX3252" s="240">
        <v>363</v>
      </c>
    </row>
    <row r="3253" spans="1:50" ht="17.25" hidden="1" customHeight="1" x14ac:dyDescent="0.3">
      <c r="A3253" s="213"/>
      <c r="B3253" s="214"/>
      <c r="C3253" s="215"/>
      <c r="D3253" s="186"/>
      <c r="E3253" s="184"/>
      <c r="F3253" s="185"/>
      <c r="G3253" s="186"/>
      <c r="H3253" s="186"/>
      <c r="I3253" s="187"/>
      <c r="J3253" s="188"/>
      <c r="K3253" s="216"/>
      <c r="L3253" s="186"/>
      <c r="M3253" s="186"/>
      <c r="N3253" s="187"/>
      <c r="O3253" s="191"/>
      <c r="P3253" s="541" t="s">
        <v>3213</v>
      </c>
      <c r="Q3253" s="218"/>
      <c r="R3253" s="219">
        <f t="shared" si="1247"/>
        <v>0</v>
      </c>
      <c r="S3253" s="219">
        <f t="shared" si="1248"/>
        <v>7</v>
      </c>
      <c r="T3253" s="195"/>
      <c r="U3253" s="196">
        <v>10</v>
      </c>
      <c r="V3253" s="89">
        <f t="shared" si="1200"/>
        <v>0</v>
      </c>
      <c r="W3253" s="220" t="s">
        <v>3427</v>
      </c>
      <c r="X3253" s="221" t="s">
        <v>71</v>
      </c>
      <c r="Y3253" s="222" t="s">
        <v>3438</v>
      </c>
      <c r="Z3253" s="199"/>
      <c r="AA3253" s="218"/>
      <c r="AB3253" s="223">
        <v>0</v>
      </c>
      <c r="AC3253" s="224" t="s">
        <v>48</v>
      </c>
      <c r="AD3253" s="225"/>
      <c r="AE3253" s="226"/>
      <c r="AF3253" s="226"/>
      <c r="AG3253" s="241">
        <f>CEILING(AX3253+(AX3253*'[1]Nastavení cen'!$G$17),1)</f>
        <v>330</v>
      </c>
      <c r="AH3253" s="242">
        <f>CEILING(AG3253*'[1]Nastavení cen'!$K$17,1)+AG3253</f>
        <v>429</v>
      </c>
      <c r="AI3253" s="242">
        <f t="shared" si="1300"/>
        <v>0</v>
      </c>
      <c r="AJ3253" s="228">
        <f t="shared" si="1240"/>
        <v>429</v>
      </c>
      <c r="AK3253" s="218"/>
      <c r="AL3253" s="229">
        <f t="shared" si="1241"/>
        <v>0</v>
      </c>
      <c r="AM3253" s="204"/>
      <c r="AN3253" s="230">
        <v>5</v>
      </c>
      <c r="AO3253" s="231">
        <f t="shared" si="1301"/>
        <v>0</v>
      </c>
      <c r="AP3253" s="232">
        <v>0.05</v>
      </c>
      <c r="AQ3253" s="233" t="s">
        <v>41</v>
      </c>
      <c r="AR3253" s="234">
        <f t="shared" si="1302"/>
        <v>0</v>
      </c>
      <c r="AS3253" s="235"/>
      <c r="AT3253" s="236"/>
      <c r="AU3253" s="237"/>
      <c r="AV3253" s="238"/>
      <c r="AW3253" s="239"/>
      <c r="AX3253" s="240">
        <v>330</v>
      </c>
    </row>
    <row r="3254" spans="1:50" ht="17.25" hidden="1" customHeight="1" x14ac:dyDescent="0.3">
      <c r="A3254" s="213"/>
      <c r="B3254" s="214"/>
      <c r="C3254" s="215"/>
      <c r="D3254" s="186"/>
      <c r="E3254" s="184"/>
      <c r="F3254" s="185"/>
      <c r="G3254" s="186"/>
      <c r="H3254" s="186"/>
      <c r="I3254" s="187"/>
      <c r="J3254" s="188"/>
      <c r="K3254" s="216"/>
      <c r="L3254" s="186"/>
      <c r="M3254" s="186"/>
      <c r="N3254" s="187"/>
      <c r="O3254" s="191"/>
      <c r="P3254" s="541" t="s">
        <v>3213</v>
      </c>
      <c r="Q3254" s="218"/>
      <c r="R3254" s="219">
        <f t="shared" si="1247"/>
        <v>0</v>
      </c>
      <c r="S3254" s="219">
        <f t="shared" si="1248"/>
        <v>7</v>
      </c>
      <c r="T3254" s="195"/>
      <c r="U3254" s="196">
        <v>10</v>
      </c>
      <c r="V3254" s="89">
        <f t="shared" si="1200"/>
        <v>0</v>
      </c>
      <c r="W3254" s="220" t="s">
        <v>3427</v>
      </c>
      <c r="X3254" s="221" t="s">
        <v>71</v>
      </c>
      <c r="Y3254" s="222" t="s">
        <v>3439</v>
      </c>
      <c r="Z3254" s="199"/>
      <c r="AA3254" s="218"/>
      <c r="AB3254" s="223">
        <v>0</v>
      </c>
      <c r="AC3254" s="224" t="s">
        <v>48</v>
      </c>
      <c r="AD3254" s="225"/>
      <c r="AE3254" s="226"/>
      <c r="AF3254" s="226"/>
      <c r="AG3254" s="241">
        <f>CEILING(AX3254+(AX3254*'[1]Nastavení cen'!$G$17),1)</f>
        <v>330</v>
      </c>
      <c r="AH3254" s="242">
        <f>CEILING(AG3254*'[1]Nastavení cen'!$K$17,1)+AG3254</f>
        <v>429</v>
      </c>
      <c r="AI3254" s="242">
        <f t="shared" si="1300"/>
        <v>0</v>
      </c>
      <c r="AJ3254" s="228">
        <f t="shared" si="1240"/>
        <v>429</v>
      </c>
      <c r="AK3254" s="218"/>
      <c r="AL3254" s="229">
        <f t="shared" si="1241"/>
        <v>0</v>
      </c>
      <c r="AM3254" s="204"/>
      <c r="AN3254" s="230">
        <v>5</v>
      </c>
      <c r="AO3254" s="231">
        <f t="shared" si="1301"/>
        <v>0</v>
      </c>
      <c r="AP3254" s="232">
        <v>0.05</v>
      </c>
      <c r="AQ3254" s="233" t="s">
        <v>41</v>
      </c>
      <c r="AR3254" s="234">
        <f t="shared" si="1302"/>
        <v>0</v>
      </c>
      <c r="AS3254" s="235"/>
      <c r="AT3254" s="236"/>
      <c r="AU3254" s="237"/>
      <c r="AV3254" s="238"/>
      <c r="AW3254" s="239"/>
      <c r="AX3254" s="240">
        <v>330</v>
      </c>
    </row>
    <row r="3255" spans="1:50" ht="17.25" hidden="1" customHeight="1" x14ac:dyDescent="0.3">
      <c r="A3255" s="213"/>
      <c r="B3255" s="214"/>
      <c r="C3255" s="215"/>
      <c r="D3255" s="186"/>
      <c r="E3255" s="184"/>
      <c r="F3255" s="185"/>
      <c r="G3255" s="186"/>
      <c r="H3255" s="186"/>
      <c r="I3255" s="187"/>
      <c r="J3255" s="188"/>
      <c r="K3255" s="216"/>
      <c r="L3255" s="186"/>
      <c r="M3255" s="186"/>
      <c r="N3255" s="187"/>
      <c r="O3255" s="191"/>
      <c r="P3255" s="541" t="s">
        <v>3213</v>
      </c>
      <c r="Q3255" s="218"/>
      <c r="R3255" s="219">
        <f t="shared" si="1247"/>
        <v>0</v>
      </c>
      <c r="S3255" s="219">
        <f t="shared" si="1248"/>
        <v>7</v>
      </c>
      <c r="T3255" s="195"/>
      <c r="U3255" s="196">
        <v>10</v>
      </c>
      <c r="V3255" s="89">
        <f t="shared" si="1200"/>
        <v>0</v>
      </c>
      <c r="W3255" s="220" t="s">
        <v>3427</v>
      </c>
      <c r="X3255" s="221" t="s">
        <v>71</v>
      </c>
      <c r="Y3255" s="222" t="s">
        <v>3440</v>
      </c>
      <c r="Z3255" s="199"/>
      <c r="AA3255" s="218"/>
      <c r="AB3255" s="223">
        <v>0</v>
      </c>
      <c r="AC3255" s="224" t="s">
        <v>48</v>
      </c>
      <c r="AD3255" s="225"/>
      <c r="AE3255" s="226"/>
      <c r="AF3255" s="226"/>
      <c r="AG3255" s="241">
        <f>CEILING(AX3255+(AX3255*'[1]Nastavení cen'!$G$17),1)</f>
        <v>330</v>
      </c>
      <c r="AH3255" s="242">
        <f>CEILING(AG3255*'[1]Nastavení cen'!$K$17,1)+AG3255</f>
        <v>429</v>
      </c>
      <c r="AI3255" s="242">
        <f t="shared" si="1300"/>
        <v>0</v>
      </c>
      <c r="AJ3255" s="228">
        <f t="shared" si="1240"/>
        <v>429</v>
      </c>
      <c r="AK3255" s="218"/>
      <c r="AL3255" s="229">
        <f t="shared" si="1241"/>
        <v>0</v>
      </c>
      <c r="AM3255" s="204"/>
      <c r="AN3255" s="230">
        <v>5</v>
      </c>
      <c r="AO3255" s="231">
        <f t="shared" si="1301"/>
        <v>0</v>
      </c>
      <c r="AP3255" s="232">
        <v>0.05</v>
      </c>
      <c r="AQ3255" s="233" t="s">
        <v>41</v>
      </c>
      <c r="AR3255" s="234">
        <f t="shared" si="1302"/>
        <v>0</v>
      </c>
      <c r="AS3255" s="235"/>
      <c r="AT3255" s="236"/>
      <c r="AU3255" s="237"/>
      <c r="AV3255" s="238"/>
      <c r="AW3255" s="239"/>
      <c r="AX3255" s="240">
        <v>330</v>
      </c>
    </row>
    <row r="3256" spans="1:50" ht="17.25" hidden="1" customHeight="1" x14ac:dyDescent="0.3">
      <c r="A3256" s="213"/>
      <c r="B3256" s="214"/>
      <c r="C3256" s="215"/>
      <c r="D3256" s="186"/>
      <c r="E3256" s="184"/>
      <c r="F3256" s="185"/>
      <c r="G3256" s="186"/>
      <c r="H3256" s="186"/>
      <c r="I3256" s="187"/>
      <c r="J3256" s="188"/>
      <c r="K3256" s="216"/>
      <c r="L3256" s="186"/>
      <c r="M3256" s="186"/>
      <c r="N3256" s="187"/>
      <c r="O3256" s="191"/>
      <c r="P3256" s="541" t="s">
        <v>3213</v>
      </c>
      <c r="Q3256" s="218"/>
      <c r="R3256" s="219">
        <f t="shared" si="1247"/>
        <v>0</v>
      </c>
      <c r="S3256" s="219">
        <f t="shared" si="1248"/>
        <v>7</v>
      </c>
      <c r="T3256" s="195"/>
      <c r="U3256" s="196">
        <v>10</v>
      </c>
      <c r="V3256" s="89">
        <f t="shared" si="1200"/>
        <v>0</v>
      </c>
      <c r="W3256" s="220" t="s">
        <v>3427</v>
      </c>
      <c r="X3256" s="221" t="s">
        <v>71</v>
      </c>
      <c r="Y3256" s="222" t="s">
        <v>3441</v>
      </c>
      <c r="Z3256" s="199"/>
      <c r="AA3256" s="218"/>
      <c r="AB3256" s="223">
        <v>0</v>
      </c>
      <c r="AC3256" s="224" t="s">
        <v>48</v>
      </c>
      <c r="AD3256" s="225"/>
      <c r="AE3256" s="226"/>
      <c r="AF3256" s="226"/>
      <c r="AG3256" s="241">
        <f>CEILING(AX3256+(AX3256*'[1]Nastavení cen'!$G$17),1)</f>
        <v>330</v>
      </c>
      <c r="AH3256" s="242">
        <f>CEILING(AG3256*'[1]Nastavení cen'!$K$17,1)+AG3256</f>
        <v>429</v>
      </c>
      <c r="AI3256" s="242">
        <f t="shared" si="1300"/>
        <v>0</v>
      </c>
      <c r="AJ3256" s="228">
        <f t="shared" si="1240"/>
        <v>429</v>
      </c>
      <c r="AK3256" s="218"/>
      <c r="AL3256" s="229">
        <f t="shared" si="1241"/>
        <v>0</v>
      </c>
      <c r="AM3256" s="204"/>
      <c r="AN3256" s="230">
        <v>5</v>
      </c>
      <c r="AO3256" s="231">
        <f t="shared" si="1301"/>
        <v>0</v>
      </c>
      <c r="AP3256" s="232">
        <v>0.05</v>
      </c>
      <c r="AQ3256" s="233" t="s">
        <v>41</v>
      </c>
      <c r="AR3256" s="234">
        <f t="shared" si="1302"/>
        <v>0</v>
      </c>
      <c r="AS3256" s="235"/>
      <c r="AT3256" s="236"/>
      <c r="AU3256" s="237"/>
      <c r="AV3256" s="238"/>
      <c r="AW3256" s="239"/>
      <c r="AX3256" s="240">
        <v>330</v>
      </c>
    </row>
    <row r="3257" spans="1:50" ht="17.25" hidden="1" customHeight="1" x14ac:dyDescent="0.3">
      <c r="A3257" s="213"/>
      <c r="B3257" s="214"/>
      <c r="C3257" s="215"/>
      <c r="D3257" s="186"/>
      <c r="E3257" s="184"/>
      <c r="F3257" s="185"/>
      <c r="G3257" s="186"/>
      <c r="H3257" s="186"/>
      <c r="I3257" s="187"/>
      <c r="J3257" s="188"/>
      <c r="K3257" s="216"/>
      <c r="L3257" s="186"/>
      <c r="M3257" s="186"/>
      <c r="N3257" s="187"/>
      <c r="O3257" s="191"/>
      <c r="P3257" s="541" t="s">
        <v>3213</v>
      </c>
      <c r="Q3257" s="218"/>
      <c r="R3257" s="219">
        <f t="shared" si="1247"/>
        <v>0</v>
      </c>
      <c r="S3257" s="219">
        <f t="shared" si="1248"/>
        <v>7</v>
      </c>
      <c r="T3257" s="195"/>
      <c r="U3257" s="196">
        <v>10</v>
      </c>
      <c r="V3257" s="89">
        <f t="shared" si="1200"/>
        <v>0</v>
      </c>
      <c r="W3257" s="220" t="s">
        <v>3427</v>
      </c>
      <c r="X3257" s="221" t="s">
        <v>71</v>
      </c>
      <c r="Y3257" s="222" t="s">
        <v>3442</v>
      </c>
      <c r="Z3257" s="199"/>
      <c r="AA3257" s="218"/>
      <c r="AB3257" s="223">
        <v>0</v>
      </c>
      <c r="AC3257" s="224" t="s">
        <v>48</v>
      </c>
      <c r="AD3257" s="225"/>
      <c r="AE3257" s="226"/>
      <c r="AF3257" s="226"/>
      <c r="AG3257" s="241">
        <f>CEILING(AX3257+(AX3257*'[1]Nastavení cen'!$G$17),1)</f>
        <v>330</v>
      </c>
      <c r="AH3257" s="242">
        <f>CEILING(AG3257*'[1]Nastavení cen'!$K$17,1)+AG3257</f>
        <v>429</v>
      </c>
      <c r="AI3257" s="242">
        <f t="shared" si="1300"/>
        <v>0</v>
      </c>
      <c r="AJ3257" s="228">
        <f t="shared" si="1240"/>
        <v>429</v>
      </c>
      <c r="AK3257" s="218"/>
      <c r="AL3257" s="229">
        <f t="shared" si="1241"/>
        <v>0</v>
      </c>
      <c r="AM3257" s="204"/>
      <c r="AN3257" s="230">
        <v>5</v>
      </c>
      <c r="AO3257" s="231">
        <f t="shared" si="1301"/>
        <v>0</v>
      </c>
      <c r="AP3257" s="232">
        <v>0.05</v>
      </c>
      <c r="AQ3257" s="233" t="s">
        <v>41</v>
      </c>
      <c r="AR3257" s="234">
        <f t="shared" si="1302"/>
        <v>0</v>
      </c>
      <c r="AS3257" s="235"/>
      <c r="AT3257" s="236"/>
      <c r="AU3257" s="237"/>
      <c r="AV3257" s="238"/>
      <c r="AW3257" s="239"/>
      <c r="AX3257" s="240">
        <v>330</v>
      </c>
    </row>
    <row r="3258" spans="1:50" ht="17.25" hidden="1" customHeight="1" x14ac:dyDescent="0.3">
      <c r="A3258" s="213"/>
      <c r="B3258" s="214"/>
      <c r="C3258" s="215"/>
      <c r="D3258" s="186"/>
      <c r="E3258" s="184"/>
      <c r="F3258" s="185"/>
      <c r="G3258" s="186"/>
      <c r="H3258" s="186"/>
      <c r="I3258" s="187"/>
      <c r="J3258" s="188"/>
      <c r="K3258" s="216"/>
      <c r="L3258" s="186"/>
      <c r="M3258" s="186"/>
      <c r="N3258" s="187"/>
      <c r="O3258" s="191"/>
      <c r="P3258" s="541" t="s">
        <v>3213</v>
      </c>
      <c r="Q3258" s="218"/>
      <c r="R3258" s="219">
        <f t="shared" si="1247"/>
        <v>0</v>
      </c>
      <c r="S3258" s="219">
        <f t="shared" si="1248"/>
        <v>7</v>
      </c>
      <c r="T3258" s="195"/>
      <c r="U3258" s="196">
        <v>10</v>
      </c>
      <c r="V3258" s="89">
        <f t="shared" si="1200"/>
        <v>0</v>
      </c>
      <c r="W3258" s="220" t="s">
        <v>3427</v>
      </c>
      <c r="X3258" s="221" t="s">
        <v>71</v>
      </c>
      <c r="Y3258" s="222" t="s">
        <v>3443</v>
      </c>
      <c r="Z3258" s="199"/>
      <c r="AA3258" s="218"/>
      <c r="AB3258" s="223">
        <v>0</v>
      </c>
      <c r="AC3258" s="224" t="s">
        <v>48</v>
      </c>
      <c r="AD3258" s="225"/>
      <c r="AE3258" s="226"/>
      <c r="AF3258" s="226"/>
      <c r="AG3258" s="241">
        <f>CEILING(AX3258+(AX3258*'[1]Nastavení cen'!$G$17),1)</f>
        <v>330</v>
      </c>
      <c r="AH3258" s="242">
        <f>CEILING(AG3258*'[1]Nastavení cen'!$K$17,1)+AG3258</f>
        <v>429</v>
      </c>
      <c r="AI3258" s="242">
        <f t="shared" si="1300"/>
        <v>0</v>
      </c>
      <c r="AJ3258" s="228">
        <f t="shared" si="1240"/>
        <v>429</v>
      </c>
      <c r="AK3258" s="218"/>
      <c r="AL3258" s="229">
        <f t="shared" si="1241"/>
        <v>0</v>
      </c>
      <c r="AM3258" s="204"/>
      <c r="AN3258" s="230">
        <v>5</v>
      </c>
      <c r="AO3258" s="231">
        <f t="shared" si="1301"/>
        <v>0</v>
      </c>
      <c r="AP3258" s="232">
        <v>0.05</v>
      </c>
      <c r="AQ3258" s="233" t="s">
        <v>41</v>
      </c>
      <c r="AR3258" s="234">
        <f t="shared" si="1302"/>
        <v>0</v>
      </c>
      <c r="AS3258" s="235"/>
      <c r="AT3258" s="236"/>
      <c r="AU3258" s="237"/>
      <c r="AV3258" s="238"/>
      <c r="AW3258" s="239"/>
      <c r="AX3258" s="240">
        <v>330</v>
      </c>
    </row>
    <row r="3259" spans="1:50" ht="17.25" hidden="1" customHeight="1" x14ac:dyDescent="0.3">
      <c r="A3259" s="213"/>
      <c r="B3259" s="214"/>
      <c r="C3259" s="215"/>
      <c r="D3259" s="186"/>
      <c r="E3259" s="184"/>
      <c r="F3259" s="185"/>
      <c r="G3259" s="186"/>
      <c r="H3259" s="186"/>
      <c r="I3259" s="187"/>
      <c r="J3259" s="188"/>
      <c r="K3259" s="216"/>
      <c r="L3259" s="186"/>
      <c r="M3259" s="186"/>
      <c r="N3259" s="187"/>
      <c r="O3259" s="191"/>
      <c r="P3259" s="541" t="s">
        <v>3213</v>
      </c>
      <c r="Q3259" s="218"/>
      <c r="R3259" s="219">
        <f t="shared" si="1247"/>
        <v>0</v>
      </c>
      <c r="S3259" s="219">
        <f t="shared" si="1248"/>
        <v>7</v>
      </c>
      <c r="T3259" s="195"/>
      <c r="U3259" s="196">
        <v>10</v>
      </c>
      <c r="V3259" s="89">
        <f t="shared" si="1200"/>
        <v>0</v>
      </c>
      <c r="W3259" s="220" t="s">
        <v>3427</v>
      </c>
      <c r="X3259" s="221" t="s">
        <v>71</v>
      </c>
      <c r="Y3259" s="222" t="s">
        <v>3444</v>
      </c>
      <c r="Z3259" s="199"/>
      <c r="AA3259" s="218"/>
      <c r="AB3259" s="223">
        <v>0</v>
      </c>
      <c r="AC3259" s="224" t="s">
        <v>48</v>
      </c>
      <c r="AD3259" s="225"/>
      <c r="AE3259" s="226"/>
      <c r="AF3259" s="226"/>
      <c r="AG3259" s="241">
        <f>CEILING(AX3259+(AX3259*'[1]Nastavení cen'!$G$17),1)</f>
        <v>330</v>
      </c>
      <c r="AH3259" s="242">
        <f>CEILING(AG3259*'[1]Nastavení cen'!$K$17,1)+AG3259</f>
        <v>429</v>
      </c>
      <c r="AI3259" s="242">
        <f t="shared" si="1300"/>
        <v>0</v>
      </c>
      <c r="AJ3259" s="228">
        <f t="shared" si="1240"/>
        <v>429</v>
      </c>
      <c r="AK3259" s="218"/>
      <c r="AL3259" s="229">
        <f t="shared" si="1241"/>
        <v>0</v>
      </c>
      <c r="AM3259" s="204"/>
      <c r="AN3259" s="230">
        <v>5</v>
      </c>
      <c r="AO3259" s="231">
        <f t="shared" si="1301"/>
        <v>0</v>
      </c>
      <c r="AP3259" s="232">
        <v>0.05</v>
      </c>
      <c r="AQ3259" s="233" t="s">
        <v>41</v>
      </c>
      <c r="AR3259" s="234">
        <f t="shared" si="1302"/>
        <v>0</v>
      </c>
      <c r="AS3259" s="235"/>
      <c r="AT3259" s="236"/>
      <c r="AU3259" s="237"/>
      <c r="AV3259" s="238"/>
      <c r="AW3259" s="239"/>
      <c r="AX3259" s="240">
        <v>330</v>
      </c>
    </row>
    <row r="3260" spans="1:50" ht="17.25" hidden="1" customHeight="1" x14ac:dyDescent="0.3">
      <c r="A3260" s="213"/>
      <c r="B3260" s="214"/>
      <c r="C3260" s="215"/>
      <c r="D3260" s="186"/>
      <c r="E3260" s="184"/>
      <c r="F3260" s="185"/>
      <c r="G3260" s="186"/>
      <c r="H3260" s="186"/>
      <c r="I3260" s="187"/>
      <c r="J3260" s="188"/>
      <c r="K3260" s="216"/>
      <c r="L3260" s="186"/>
      <c r="M3260" s="186"/>
      <c r="N3260" s="187"/>
      <c r="O3260" s="191"/>
      <c r="P3260" s="541" t="s">
        <v>3213</v>
      </c>
      <c r="Q3260" s="218"/>
      <c r="R3260" s="219">
        <f t="shared" si="1247"/>
        <v>0</v>
      </c>
      <c r="S3260" s="219">
        <f t="shared" si="1248"/>
        <v>7</v>
      </c>
      <c r="T3260" s="195"/>
      <c r="U3260" s="196">
        <v>10</v>
      </c>
      <c r="V3260" s="89">
        <f t="shared" si="1200"/>
        <v>0</v>
      </c>
      <c r="W3260" s="220" t="s">
        <v>3427</v>
      </c>
      <c r="X3260" s="221" t="s">
        <v>71</v>
      </c>
      <c r="Y3260" s="222" t="s">
        <v>3445</v>
      </c>
      <c r="Z3260" s="199"/>
      <c r="AA3260" s="218"/>
      <c r="AB3260" s="223">
        <v>0</v>
      </c>
      <c r="AC3260" s="224" t="s">
        <v>48</v>
      </c>
      <c r="AD3260" s="225"/>
      <c r="AE3260" s="226"/>
      <c r="AF3260" s="226"/>
      <c r="AG3260" s="241">
        <f>CEILING(AX3260+(AX3260*'[1]Nastavení cen'!$G$17),1)</f>
        <v>330</v>
      </c>
      <c r="AH3260" s="242">
        <f>CEILING(AG3260*'[1]Nastavení cen'!$K$17,1)+AG3260</f>
        <v>429</v>
      </c>
      <c r="AI3260" s="242">
        <f t="shared" si="1300"/>
        <v>0</v>
      </c>
      <c r="AJ3260" s="228">
        <f t="shared" si="1240"/>
        <v>429</v>
      </c>
      <c r="AK3260" s="218"/>
      <c r="AL3260" s="229">
        <f t="shared" si="1241"/>
        <v>0</v>
      </c>
      <c r="AM3260" s="204"/>
      <c r="AN3260" s="230">
        <v>5</v>
      </c>
      <c r="AO3260" s="231">
        <f t="shared" si="1301"/>
        <v>0</v>
      </c>
      <c r="AP3260" s="232">
        <v>0.05</v>
      </c>
      <c r="AQ3260" s="233" t="s">
        <v>41</v>
      </c>
      <c r="AR3260" s="234">
        <f t="shared" si="1302"/>
        <v>0</v>
      </c>
      <c r="AS3260" s="235"/>
      <c r="AT3260" s="236"/>
      <c r="AU3260" s="237"/>
      <c r="AV3260" s="238"/>
      <c r="AW3260" s="239"/>
      <c r="AX3260" s="240">
        <v>330</v>
      </c>
    </row>
    <row r="3261" spans="1:50" ht="17.25" hidden="1" customHeight="1" x14ac:dyDescent="0.3">
      <c r="A3261" s="213"/>
      <c r="B3261" s="214"/>
      <c r="C3261" s="215"/>
      <c r="D3261" s="186"/>
      <c r="E3261" s="184"/>
      <c r="F3261" s="185"/>
      <c r="G3261" s="186"/>
      <c r="H3261" s="186"/>
      <c r="I3261" s="187"/>
      <c r="J3261" s="188"/>
      <c r="K3261" s="216"/>
      <c r="L3261" s="186"/>
      <c r="M3261" s="186"/>
      <c r="N3261" s="187"/>
      <c r="O3261" s="191"/>
      <c r="P3261" s="541" t="s">
        <v>3213</v>
      </c>
      <c r="Q3261" s="218"/>
      <c r="R3261" s="219">
        <f t="shared" si="1247"/>
        <v>0</v>
      </c>
      <c r="S3261" s="219">
        <f t="shared" si="1248"/>
        <v>7</v>
      </c>
      <c r="T3261" s="195"/>
      <c r="U3261" s="196">
        <v>10</v>
      </c>
      <c r="V3261" s="89">
        <f t="shared" si="1200"/>
        <v>0</v>
      </c>
      <c r="W3261" s="220" t="s">
        <v>3427</v>
      </c>
      <c r="X3261" s="221" t="s">
        <v>71</v>
      </c>
      <c r="Y3261" s="222" t="s">
        <v>3446</v>
      </c>
      <c r="Z3261" s="199"/>
      <c r="AA3261" s="218"/>
      <c r="AB3261" s="223">
        <v>0</v>
      </c>
      <c r="AC3261" s="224" t="s">
        <v>48</v>
      </c>
      <c r="AD3261" s="225"/>
      <c r="AE3261" s="226"/>
      <c r="AF3261" s="226"/>
      <c r="AG3261" s="241">
        <f>CEILING(AX3261+(AX3261*'[1]Nastavení cen'!$G$17),1)</f>
        <v>363</v>
      </c>
      <c r="AH3261" s="242">
        <f>CEILING(AG3261*'[1]Nastavení cen'!$K$17,1)+AG3261</f>
        <v>472</v>
      </c>
      <c r="AI3261" s="242">
        <f t="shared" si="1300"/>
        <v>0</v>
      </c>
      <c r="AJ3261" s="228">
        <f t="shared" si="1240"/>
        <v>472</v>
      </c>
      <c r="AK3261" s="218"/>
      <c r="AL3261" s="229">
        <f t="shared" si="1241"/>
        <v>0</v>
      </c>
      <c r="AM3261" s="204"/>
      <c r="AN3261" s="230">
        <v>5</v>
      </c>
      <c r="AO3261" s="231">
        <f t="shared" si="1301"/>
        <v>0</v>
      </c>
      <c r="AP3261" s="232">
        <v>0.05</v>
      </c>
      <c r="AQ3261" s="233" t="s">
        <v>41</v>
      </c>
      <c r="AR3261" s="234">
        <f t="shared" si="1302"/>
        <v>0</v>
      </c>
      <c r="AS3261" s="235"/>
      <c r="AT3261" s="236"/>
      <c r="AU3261" s="237"/>
      <c r="AV3261" s="238"/>
      <c r="AW3261" s="239"/>
      <c r="AX3261" s="240">
        <v>363</v>
      </c>
    </row>
    <row r="3262" spans="1:50" ht="17.25" hidden="1" customHeight="1" x14ac:dyDescent="0.3">
      <c r="A3262" s="213"/>
      <c r="B3262" s="214"/>
      <c r="C3262" s="215"/>
      <c r="D3262" s="186"/>
      <c r="E3262" s="184"/>
      <c r="F3262" s="185"/>
      <c r="G3262" s="186"/>
      <c r="H3262" s="186"/>
      <c r="I3262" s="187"/>
      <c r="J3262" s="188"/>
      <c r="K3262" s="216"/>
      <c r="L3262" s="186"/>
      <c r="M3262" s="186"/>
      <c r="N3262" s="187"/>
      <c r="O3262" s="191"/>
      <c r="P3262" s="541" t="s">
        <v>3213</v>
      </c>
      <c r="Q3262" s="218"/>
      <c r="R3262" s="219">
        <f t="shared" si="1247"/>
        <v>0</v>
      </c>
      <c r="S3262" s="219">
        <f t="shared" si="1248"/>
        <v>7</v>
      </c>
      <c r="T3262" s="195"/>
      <c r="U3262" s="196">
        <v>10</v>
      </c>
      <c r="V3262" s="89">
        <f t="shared" si="1200"/>
        <v>0</v>
      </c>
      <c r="W3262" s="220" t="s">
        <v>3427</v>
      </c>
      <c r="X3262" s="221" t="s">
        <v>71</v>
      </c>
      <c r="Y3262" s="222" t="s">
        <v>3447</v>
      </c>
      <c r="Z3262" s="199"/>
      <c r="AA3262" s="218"/>
      <c r="AB3262" s="223">
        <v>0</v>
      </c>
      <c r="AC3262" s="224" t="s">
        <v>48</v>
      </c>
      <c r="AD3262" s="225"/>
      <c r="AE3262" s="226"/>
      <c r="AF3262" s="226"/>
      <c r="AG3262" s="241">
        <f>CEILING(AX3262+(AX3262*'[1]Nastavení cen'!$G$17),1)</f>
        <v>363</v>
      </c>
      <c r="AH3262" s="242">
        <f>CEILING(AG3262*'[1]Nastavení cen'!$K$17,1)+AG3262</f>
        <v>472</v>
      </c>
      <c r="AI3262" s="242">
        <f t="shared" si="1300"/>
        <v>0</v>
      </c>
      <c r="AJ3262" s="228">
        <f t="shared" si="1240"/>
        <v>472</v>
      </c>
      <c r="AK3262" s="218"/>
      <c r="AL3262" s="229">
        <f t="shared" si="1241"/>
        <v>0</v>
      </c>
      <c r="AM3262" s="204"/>
      <c r="AN3262" s="230">
        <v>5</v>
      </c>
      <c r="AO3262" s="231">
        <f t="shared" si="1301"/>
        <v>0</v>
      </c>
      <c r="AP3262" s="232">
        <v>0.05</v>
      </c>
      <c r="AQ3262" s="233" t="s">
        <v>41</v>
      </c>
      <c r="AR3262" s="234">
        <f t="shared" si="1302"/>
        <v>0</v>
      </c>
      <c r="AS3262" s="235"/>
      <c r="AT3262" s="236"/>
      <c r="AU3262" s="237"/>
      <c r="AV3262" s="238"/>
      <c r="AW3262" s="239"/>
      <c r="AX3262" s="240">
        <v>363</v>
      </c>
    </row>
    <row r="3263" spans="1:50" ht="17.25" hidden="1" customHeight="1" x14ac:dyDescent="0.3">
      <c r="A3263" s="213"/>
      <c r="B3263" s="214"/>
      <c r="C3263" s="215"/>
      <c r="D3263" s="186"/>
      <c r="E3263" s="184"/>
      <c r="F3263" s="185"/>
      <c r="G3263" s="186"/>
      <c r="H3263" s="186"/>
      <c r="I3263" s="187"/>
      <c r="J3263" s="188"/>
      <c r="K3263" s="216"/>
      <c r="L3263" s="186"/>
      <c r="M3263" s="186"/>
      <c r="N3263" s="187"/>
      <c r="O3263" s="191"/>
      <c r="P3263" s="541" t="s">
        <v>3213</v>
      </c>
      <c r="Q3263" s="218"/>
      <c r="R3263" s="219">
        <f t="shared" si="1247"/>
        <v>0</v>
      </c>
      <c r="S3263" s="219">
        <f t="shared" si="1248"/>
        <v>7</v>
      </c>
      <c r="T3263" s="195"/>
      <c r="U3263" s="196">
        <v>10</v>
      </c>
      <c r="V3263" s="89">
        <f t="shared" si="1200"/>
        <v>0</v>
      </c>
      <c r="W3263" s="220" t="s">
        <v>3427</v>
      </c>
      <c r="X3263" s="221" t="s">
        <v>71</v>
      </c>
      <c r="Y3263" s="222" t="s">
        <v>3448</v>
      </c>
      <c r="Z3263" s="199"/>
      <c r="AA3263" s="218"/>
      <c r="AB3263" s="223">
        <v>0</v>
      </c>
      <c r="AC3263" s="224" t="s">
        <v>48</v>
      </c>
      <c r="AD3263" s="225"/>
      <c r="AE3263" s="226"/>
      <c r="AF3263" s="226"/>
      <c r="AG3263" s="241">
        <f>CEILING(AX3263+(AX3263*'[1]Nastavení cen'!$G$17),1)</f>
        <v>330</v>
      </c>
      <c r="AH3263" s="242">
        <f>CEILING(AG3263*'[1]Nastavení cen'!$K$17,1)+AG3263</f>
        <v>429</v>
      </c>
      <c r="AI3263" s="242">
        <f t="shared" si="1300"/>
        <v>0</v>
      </c>
      <c r="AJ3263" s="228">
        <f t="shared" si="1240"/>
        <v>429</v>
      </c>
      <c r="AK3263" s="218"/>
      <c r="AL3263" s="229">
        <f t="shared" si="1241"/>
        <v>0</v>
      </c>
      <c r="AM3263" s="204"/>
      <c r="AN3263" s="230">
        <v>5</v>
      </c>
      <c r="AO3263" s="231">
        <f t="shared" si="1301"/>
        <v>0</v>
      </c>
      <c r="AP3263" s="232">
        <v>0.05</v>
      </c>
      <c r="AQ3263" s="233" t="s">
        <v>41</v>
      </c>
      <c r="AR3263" s="234">
        <f t="shared" si="1302"/>
        <v>0</v>
      </c>
      <c r="AS3263" s="235"/>
      <c r="AT3263" s="236"/>
      <c r="AU3263" s="237"/>
      <c r="AV3263" s="238"/>
      <c r="AW3263" s="239"/>
      <c r="AX3263" s="240">
        <v>330</v>
      </c>
    </row>
    <row r="3264" spans="1:50" ht="17.25" hidden="1" customHeight="1" x14ac:dyDescent="0.3">
      <c r="A3264" s="213"/>
      <c r="B3264" s="214"/>
      <c r="C3264" s="215"/>
      <c r="D3264" s="186"/>
      <c r="E3264" s="184"/>
      <c r="F3264" s="185"/>
      <c r="G3264" s="186"/>
      <c r="H3264" s="186"/>
      <c r="I3264" s="187"/>
      <c r="J3264" s="188"/>
      <c r="K3264" s="216"/>
      <c r="L3264" s="186"/>
      <c r="M3264" s="186"/>
      <c r="N3264" s="187"/>
      <c r="O3264" s="191"/>
      <c r="P3264" s="541" t="s">
        <v>3213</v>
      </c>
      <c r="Q3264" s="218"/>
      <c r="R3264" s="219">
        <f t="shared" si="1247"/>
        <v>0</v>
      </c>
      <c r="S3264" s="219">
        <f t="shared" si="1248"/>
        <v>7</v>
      </c>
      <c r="T3264" s="195"/>
      <c r="U3264" s="196">
        <v>10</v>
      </c>
      <c r="V3264" s="89">
        <f t="shared" si="1200"/>
        <v>0</v>
      </c>
      <c r="W3264" s="220" t="s">
        <v>3427</v>
      </c>
      <c r="X3264" s="221" t="s">
        <v>71</v>
      </c>
      <c r="Y3264" s="222" t="s">
        <v>3449</v>
      </c>
      <c r="Z3264" s="199"/>
      <c r="AA3264" s="218"/>
      <c r="AB3264" s="223">
        <v>0</v>
      </c>
      <c r="AC3264" s="224" t="s">
        <v>48</v>
      </c>
      <c r="AD3264" s="225"/>
      <c r="AE3264" s="226"/>
      <c r="AF3264" s="226"/>
      <c r="AG3264" s="241">
        <f>CEILING(AX3264+(AX3264*'[1]Nastavení cen'!$G$17),1)</f>
        <v>330</v>
      </c>
      <c r="AH3264" s="242">
        <f>CEILING(AG3264*'[1]Nastavení cen'!$K$17,1)+AG3264</f>
        <v>429</v>
      </c>
      <c r="AI3264" s="242">
        <f t="shared" si="1300"/>
        <v>0</v>
      </c>
      <c r="AJ3264" s="228">
        <f t="shared" si="1240"/>
        <v>429</v>
      </c>
      <c r="AK3264" s="218"/>
      <c r="AL3264" s="229">
        <f t="shared" si="1241"/>
        <v>0</v>
      </c>
      <c r="AM3264" s="204"/>
      <c r="AN3264" s="230">
        <v>5</v>
      </c>
      <c r="AO3264" s="231">
        <f t="shared" si="1301"/>
        <v>0</v>
      </c>
      <c r="AP3264" s="232">
        <v>0.05</v>
      </c>
      <c r="AQ3264" s="233" t="s">
        <v>41</v>
      </c>
      <c r="AR3264" s="234">
        <f t="shared" si="1302"/>
        <v>0</v>
      </c>
      <c r="AS3264" s="235"/>
      <c r="AT3264" s="236"/>
      <c r="AU3264" s="237"/>
      <c r="AV3264" s="238"/>
      <c r="AW3264" s="239"/>
      <c r="AX3264" s="240">
        <v>330</v>
      </c>
    </row>
    <row r="3265" spans="1:50" ht="17.25" hidden="1" customHeight="1" x14ac:dyDescent="0.3">
      <c r="A3265" s="213"/>
      <c r="B3265" s="214"/>
      <c r="C3265" s="215"/>
      <c r="D3265" s="186"/>
      <c r="E3265" s="184"/>
      <c r="F3265" s="185"/>
      <c r="G3265" s="186"/>
      <c r="H3265" s="186"/>
      <c r="I3265" s="187"/>
      <c r="J3265" s="188"/>
      <c r="K3265" s="216"/>
      <c r="L3265" s="186"/>
      <c r="M3265" s="186"/>
      <c r="N3265" s="187"/>
      <c r="O3265" s="191"/>
      <c r="P3265" s="541" t="s">
        <v>3213</v>
      </c>
      <c r="Q3265" s="218"/>
      <c r="R3265" s="219">
        <f t="shared" si="1247"/>
        <v>0</v>
      </c>
      <c r="S3265" s="219">
        <f t="shared" si="1248"/>
        <v>7</v>
      </c>
      <c r="T3265" s="195"/>
      <c r="U3265" s="196">
        <v>10</v>
      </c>
      <c r="V3265" s="89">
        <f t="shared" si="1200"/>
        <v>0</v>
      </c>
      <c r="W3265" s="220" t="s">
        <v>3427</v>
      </c>
      <c r="X3265" s="221" t="s">
        <v>71</v>
      </c>
      <c r="Y3265" s="222" t="s">
        <v>3450</v>
      </c>
      <c r="Z3265" s="199"/>
      <c r="AA3265" s="218"/>
      <c r="AB3265" s="223">
        <v>0</v>
      </c>
      <c r="AC3265" s="224" t="s">
        <v>48</v>
      </c>
      <c r="AD3265" s="225"/>
      <c r="AE3265" s="226"/>
      <c r="AF3265" s="226"/>
      <c r="AG3265" s="241">
        <f>CEILING(AX3265+(AX3265*'[1]Nastavení cen'!$G$17),1)</f>
        <v>330</v>
      </c>
      <c r="AH3265" s="242">
        <f>CEILING(AG3265*'[1]Nastavení cen'!$K$17,1)+AG3265</f>
        <v>429</v>
      </c>
      <c r="AI3265" s="242">
        <f t="shared" si="1300"/>
        <v>0</v>
      </c>
      <c r="AJ3265" s="228">
        <f t="shared" si="1240"/>
        <v>429</v>
      </c>
      <c r="AK3265" s="218"/>
      <c r="AL3265" s="229">
        <f t="shared" si="1241"/>
        <v>0</v>
      </c>
      <c r="AM3265" s="204"/>
      <c r="AN3265" s="230">
        <v>5</v>
      </c>
      <c r="AO3265" s="231">
        <f t="shared" si="1301"/>
        <v>0</v>
      </c>
      <c r="AP3265" s="232">
        <v>0.05</v>
      </c>
      <c r="AQ3265" s="233" t="s">
        <v>41</v>
      </c>
      <c r="AR3265" s="234">
        <f t="shared" si="1302"/>
        <v>0</v>
      </c>
      <c r="AS3265" s="235"/>
      <c r="AT3265" s="236"/>
      <c r="AU3265" s="237"/>
      <c r="AV3265" s="238"/>
      <c r="AW3265" s="239"/>
      <c r="AX3265" s="240">
        <v>330</v>
      </c>
    </row>
    <row r="3266" spans="1:50" ht="17.25" hidden="1" customHeight="1" x14ac:dyDescent="0.3">
      <c r="A3266" s="213"/>
      <c r="B3266" s="214"/>
      <c r="C3266" s="215"/>
      <c r="D3266" s="186"/>
      <c r="E3266" s="184"/>
      <c r="F3266" s="185"/>
      <c r="G3266" s="186"/>
      <c r="H3266" s="186"/>
      <c r="I3266" s="187"/>
      <c r="J3266" s="188"/>
      <c r="K3266" s="216"/>
      <c r="L3266" s="186"/>
      <c r="M3266" s="186"/>
      <c r="N3266" s="187"/>
      <c r="O3266" s="191"/>
      <c r="P3266" s="541" t="s">
        <v>3213</v>
      </c>
      <c r="Q3266" s="218"/>
      <c r="R3266" s="219">
        <f t="shared" si="1247"/>
        <v>0</v>
      </c>
      <c r="S3266" s="219">
        <f t="shared" si="1248"/>
        <v>7</v>
      </c>
      <c r="T3266" s="195"/>
      <c r="U3266" s="196">
        <v>10</v>
      </c>
      <c r="V3266" s="89">
        <f t="shared" si="1200"/>
        <v>0</v>
      </c>
      <c r="W3266" s="220" t="s">
        <v>3427</v>
      </c>
      <c r="X3266" s="221" t="s">
        <v>71</v>
      </c>
      <c r="Y3266" s="222" t="s">
        <v>3451</v>
      </c>
      <c r="Z3266" s="199"/>
      <c r="AA3266" s="218"/>
      <c r="AB3266" s="223">
        <v>0</v>
      </c>
      <c r="AC3266" s="224" t="s">
        <v>48</v>
      </c>
      <c r="AD3266" s="225"/>
      <c r="AE3266" s="226"/>
      <c r="AF3266" s="226"/>
      <c r="AG3266" s="241">
        <f>CEILING(AX3266+(AX3266*'[1]Nastavení cen'!$G$17),1)</f>
        <v>330</v>
      </c>
      <c r="AH3266" s="242">
        <f>CEILING(AG3266*'[1]Nastavení cen'!$K$17,1)+AG3266</f>
        <v>429</v>
      </c>
      <c r="AI3266" s="242">
        <f t="shared" si="1300"/>
        <v>0</v>
      </c>
      <c r="AJ3266" s="228">
        <f t="shared" si="1240"/>
        <v>429</v>
      </c>
      <c r="AK3266" s="218"/>
      <c r="AL3266" s="229">
        <f t="shared" si="1241"/>
        <v>0</v>
      </c>
      <c r="AM3266" s="204"/>
      <c r="AN3266" s="230">
        <v>5</v>
      </c>
      <c r="AO3266" s="231">
        <f t="shared" si="1301"/>
        <v>0</v>
      </c>
      <c r="AP3266" s="232">
        <v>0.05</v>
      </c>
      <c r="AQ3266" s="233" t="s">
        <v>41</v>
      </c>
      <c r="AR3266" s="234">
        <f t="shared" si="1302"/>
        <v>0</v>
      </c>
      <c r="AS3266" s="235"/>
      <c r="AT3266" s="236"/>
      <c r="AU3266" s="237"/>
      <c r="AV3266" s="238"/>
      <c r="AW3266" s="239"/>
      <c r="AX3266" s="240">
        <v>330</v>
      </c>
    </row>
    <row r="3267" spans="1:50" ht="17.25" hidden="1" customHeight="1" x14ac:dyDescent="0.3">
      <c r="A3267" s="213"/>
      <c r="B3267" s="214"/>
      <c r="C3267" s="215"/>
      <c r="D3267" s="186"/>
      <c r="E3267" s="184"/>
      <c r="F3267" s="185"/>
      <c r="G3267" s="186"/>
      <c r="H3267" s="186"/>
      <c r="I3267" s="187"/>
      <c r="J3267" s="188"/>
      <c r="K3267" s="216"/>
      <c r="L3267" s="186"/>
      <c r="M3267" s="186"/>
      <c r="N3267" s="187"/>
      <c r="O3267" s="191"/>
      <c r="P3267" s="541" t="s">
        <v>3213</v>
      </c>
      <c r="Q3267" s="218"/>
      <c r="R3267" s="219">
        <f t="shared" si="1247"/>
        <v>0</v>
      </c>
      <c r="S3267" s="219">
        <f t="shared" si="1248"/>
        <v>7</v>
      </c>
      <c r="T3267" s="195"/>
      <c r="U3267" s="196">
        <v>10</v>
      </c>
      <c r="V3267" s="89">
        <f t="shared" si="1200"/>
        <v>0</v>
      </c>
      <c r="W3267" s="220" t="s">
        <v>3427</v>
      </c>
      <c r="X3267" s="221" t="s">
        <v>71</v>
      </c>
      <c r="Y3267" s="222" t="s">
        <v>3452</v>
      </c>
      <c r="Z3267" s="199"/>
      <c r="AA3267" s="218"/>
      <c r="AB3267" s="223">
        <v>0</v>
      </c>
      <c r="AC3267" s="224" t="s">
        <v>48</v>
      </c>
      <c r="AD3267" s="225"/>
      <c r="AE3267" s="226"/>
      <c r="AF3267" s="226"/>
      <c r="AG3267" s="241">
        <f>CEILING(AX3267+(AX3267*'[1]Nastavení cen'!$G$17),1)</f>
        <v>363</v>
      </c>
      <c r="AH3267" s="242">
        <f>CEILING(AG3267*'[1]Nastavení cen'!$K$17,1)+AG3267</f>
        <v>472</v>
      </c>
      <c r="AI3267" s="242">
        <f t="shared" si="1300"/>
        <v>0</v>
      </c>
      <c r="AJ3267" s="228">
        <f t="shared" si="1240"/>
        <v>472</v>
      </c>
      <c r="AK3267" s="218"/>
      <c r="AL3267" s="229">
        <f t="shared" si="1241"/>
        <v>0</v>
      </c>
      <c r="AM3267" s="204"/>
      <c r="AN3267" s="230">
        <v>5</v>
      </c>
      <c r="AO3267" s="231">
        <f t="shared" si="1301"/>
        <v>0</v>
      </c>
      <c r="AP3267" s="232">
        <v>0.05</v>
      </c>
      <c r="AQ3267" s="233" t="s">
        <v>41</v>
      </c>
      <c r="AR3267" s="234">
        <f t="shared" si="1302"/>
        <v>0</v>
      </c>
      <c r="AS3267" s="235"/>
      <c r="AT3267" s="236"/>
      <c r="AU3267" s="237"/>
      <c r="AV3267" s="238"/>
      <c r="AW3267" s="239"/>
      <c r="AX3267" s="240">
        <v>363</v>
      </c>
    </row>
    <row r="3268" spans="1:50" ht="17.25" hidden="1" customHeight="1" x14ac:dyDescent="0.3">
      <c r="A3268" s="213"/>
      <c r="B3268" s="214"/>
      <c r="C3268" s="215"/>
      <c r="D3268" s="186"/>
      <c r="E3268" s="184"/>
      <c r="F3268" s="185"/>
      <c r="G3268" s="186"/>
      <c r="H3268" s="186"/>
      <c r="I3268" s="187"/>
      <c r="J3268" s="188"/>
      <c r="K3268" s="216"/>
      <c r="L3268" s="186"/>
      <c r="M3268" s="186"/>
      <c r="N3268" s="187"/>
      <c r="O3268" s="191"/>
      <c r="P3268" s="541" t="s">
        <v>3213</v>
      </c>
      <c r="Q3268" s="218"/>
      <c r="R3268" s="219">
        <f t="shared" si="1247"/>
        <v>0</v>
      </c>
      <c r="S3268" s="219">
        <f t="shared" si="1248"/>
        <v>7</v>
      </c>
      <c r="T3268" s="195"/>
      <c r="U3268" s="196">
        <v>10</v>
      </c>
      <c r="V3268" s="89">
        <f t="shared" si="1200"/>
        <v>0</v>
      </c>
      <c r="W3268" s="220" t="s">
        <v>3427</v>
      </c>
      <c r="X3268" s="221" t="s">
        <v>71</v>
      </c>
      <c r="Y3268" s="222" t="s">
        <v>3453</v>
      </c>
      <c r="Z3268" s="199"/>
      <c r="AA3268" s="218"/>
      <c r="AB3268" s="223">
        <v>0</v>
      </c>
      <c r="AC3268" s="224" t="s">
        <v>48</v>
      </c>
      <c r="AD3268" s="225"/>
      <c r="AE3268" s="226"/>
      <c r="AF3268" s="226"/>
      <c r="AG3268" s="241">
        <f>CEILING(AX3268+(AX3268*'[1]Nastavení cen'!$G$17),1)</f>
        <v>330</v>
      </c>
      <c r="AH3268" s="242">
        <f>CEILING(AG3268*'[1]Nastavení cen'!$K$17,1)+AG3268</f>
        <v>429</v>
      </c>
      <c r="AI3268" s="242">
        <f t="shared" si="1300"/>
        <v>0</v>
      </c>
      <c r="AJ3268" s="228">
        <f t="shared" si="1240"/>
        <v>429</v>
      </c>
      <c r="AK3268" s="218"/>
      <c r="AL3268" s="229">
        <f t="shared" si="1241"/>
        <v>0</v>
      </c>
      <c r="AM3268" s="204"/>
      <c r="AN3268" s="230">
        <v>5</v>
      </c>
      <c r="AO3268" s="231">
        <f t="shared" si="1301"/>
        <v>0</v>
      </c>
      <c r="AP3268" s="232">
        <v>0.05</v>
      </c>
      <c r="AQ3268" s="233" t="s">
        <v>41</v>
      </c>
      <c r="AR3268" s="234">
        <f t="shared" si="1302"/>
        <v>0</v>
      </c>
      <c r="AS3268" s="235"/>
      <c r="AT3268" s="236"/>
      <c r="AU3268" s="237"/>
      <c r="AV3268" s="238"/>
      <c r="AW3268" s="239"/>
      <c r="AX3268" s="240">
        <v>330</v>
      </c>
    </row>
    <row r="3269" spans="1:50" ht="17.25" hidden="1" customHeight="1" x14ac:dyDescent="0.3">
      <c r="A3269" s="213"/>
      <c r="B3269" s="214"/>
      <c r="C3269" s="215"/>
      <c r="D3269" s="186"/>
      <c r="E3269" s="184"/>
      <c r="F3269" s="185"/>
      <c r="G3269" s="186"/>
      <c r="H3269" s="186"/>
      <c r="I3269" s="187"/>
      <c r="J3269" s="188"/>
      <c r="K3269" s="216"/>
      <c r="L3269" s="186"/>
      <c r="M3269" s="186"/>
      <c r="N3269" s="187"/>
      <c r="O3269" s="191"/>
      <c r="P3269" s="541" t="s">
        <v>3213</v>
      </c>
      <c r="Q3269" s="218"/>
      <c r="R3269" s="219">
        <f t="shared" si="1247"/>
        <v>0</v>
      </c>
      <c r="S3269" s="219">
        <f t="shared" si="1248"/>
        <v>7</v>
      </c>
      <c r="T3269" s="195"/>
      <c r="U3269" s="196">
        <v>10</v>
      </c>
      <c r="V3269" s="89">
        <f t="shared" si="1200"/>
        <v>0</v>
      </c>
      <c r="W3269" s="220" t="s">
        <v>3427</v>
      </c>
      <c r="X3269" s="221" t="s">
        <v>71</v>
      </c>
      <c r="Y3269" s="222" t="s">
        <v>3454</v>
      </c>
      <c r="Z3269" s="199"/>
      <c r="AA3269" s="218"/>
      <c r="AB3269" s="223">
        <v>0</v>
      </c>
      <c r="AC3269" s="224" t="s">
        <v>48</v>
      </c>
      <c r="AD3269" s="225"/>
      <c r="AE3269" s="226"/>
      <c r="AF3269" s="226"/>
      <c r="AG3269" s="241">
        <f>CEILING(AX3269+(AX3269*'[1]Nastavení cen'!$G$17),1)</f>
        <v>363</v>
      </c>
      <c r="AH3269" s="242">
        <f>CEILING(AG3269*'[1]Nastavení cen'!$K$17,1)+AG3269</f>
        <v>472</v>
      </c>
      <c r="AI3269" s="242">
        <f t="shared" si="1300"/>
        <v>0</v>
      </c>
      <c r="AJ3269" s="228">
        <f t="shared" si="1240"/>
        <v>472</v>
      </c>
      <c r="AK3269" s="218"/>
      <c r="AL3269" s="229">
        <f t="shared" si="1241"/>
        <v>0</v>
      </c>
      <c r="AM3269" s="204"/>
      <c r="AN3269" s="230">
        <v>5</v>
      </c>
      <c r="AO3269" s="231">
        <f t="shared" si="1301"/>
        <v>0</v>
      </c>
      <c r="AP3269" s="232">
        <v>0.05</v>
      </c>
      <c r="AQ3269" s="233" t="s">
        <v>41</v>
      </c>
      <c r="AR3269" s="234">
        <f t="shared" si="1302"/>
        <v>0</v>
      </c>
      <c r="AS3269" s="235"/>
      <c r="AT3269" s="236"/>
      <c r="AU3269" s="237"/>
      <c r="AV3269" s="238"/>
      <c r="AW3269" s="239"/>
      <c r="AX3269" s="240">
        <v>363</v>
      </c>
    </row>
    <row r="3270" spans="1:50" ht="17.25" hidden="1" customHeight="1" x14ac:dyDescent="0.3">
      <c r="A3270" s="213"/>
      <c r="B3270" s="214"/>
      <c r="C3270" s="215"/>
      <c r="D3270" s="186"/>
      <c r="E3270" s="184"/>
      <c r="F3270" s="185"/>
      <c r="G3270" s="186"/>
      <c r="H3270" s="186"/>
      <c r="I3270" s="187"/>
      <c r="J3270" s="188"/>
      <c r="K3270" s="216"/>
      <c r="L3270" s="186"/>
      <c r="M3270" s="186"/>
      <c r="N3270" s="187"/>
      <c r="O3270" s="191"/>
      <c r="P3270" s="541" t="s">
        <v>3213</v>
      </c>
      <c r="Q3270" s="218"/>
      <c r="R3270" s="219">
        <f t="shared" si="1247"/>
        <v>0</v>
      </c>
      <c r="S3270" s="219">
        <f t="shared" si="1248"/>
        <v>7</v>
      </c>
      <c r="T3270" s="195"/>
      <c r="U3270" s="196">
        <v>10</v>
      </c>
      <c r="V3270" s="89">
        <f t="shared" si="1200"/>
        <v>0</v>
      </c>
      <c r="W3270" s="220" t="s">
        <v>3427</v>
      </c>
      <c r="X3270" s="221" t="s">
        <v>71</v>
      </c>
      <c r="Y3270" s="222" t="s">
        <v>3455</v>
      </c>
      <c r="Z3270" s="199"/>
      <c r="AA3270" s="218"/>
      <c r="AB3270" s="223">
        <v>0</v>
      </c>
      <c r="AC3270" s="224" t="s">
        <v>48</v>
      </c>
      <c r="AD3270" s="225"/>
      <c r="AE3270" s="226"/>
      <c r="AF3270" s="226"/>
      <c r="AG3270" s="241">
        <f>CEILING(AX3270+(AX3270*'[1]Nastavení cen'!$G$17),1)</f>
        <v>330</v>
      </c>
      <c r="AH3270" s="242">
        <f>CEILING(AG3270*'[1]Nastavení cen'!$K$17,1)+AG3270</f>
        <v>429</v>
      </c>
      <c r="AI3270" s="242">
        <f t="shared" si="1300"/>
        <v>0</v>
      </c>
      <c r="AJ3270" s="228">
        <f t="shared" si="1240"/>
        <v>429</v>
      </c>
      <c r="AK3270" s="218"/>
      <c r="AL3270" s="229">
        <f t="shared" si="1241"/>
        <v>0</v>
      </c>
      <c r="AM3270" s="204"/>
      <c r="AN3270" s="230">
        <v>5</v>
      </c>
      <c r="AO3270" s="231">
        <f t="shared" si="1301"/>
        <v>0</v>
      </c>
      <c r="AP3270" s="232">
        <v>0.05</v>
      </c>
      <c r="AQ3270" s="233" t="s">
        <v>41</v>
      </c>
      <c r="AR3270" s="234">
        <f t="shared" si="1302"/>
        <v>0</v>
      </c>
      <c r="AS3270" s="235"/>
      <c r="AT3270" s="236"/>
      <c r="AU3270" s="237"/>
      <c r="AV3270" s="238"/>
      <c r="AW3270" s="239"/>
      <c r="AX3270" s="240">
        <v>330</v>
      </c>
    </row>
    <row r="3271" spans="1:50" ht="17.25" hidden="1" customHeight="1" x14ac:dyDescent="0.3">
      <c r="A3271" s="213"/>
      <c r="B3271" s="214"/>
      <c r="C3271" s="215"/>
      <c r="D3271" s="186"/>
      <c r="E3271" s="184"/>
      <c r="F3271" s="185"/>
      <c r="G3271" s="186"/>
      <c r="H3271" s="186"/>
      <c r="I3271" s="187"/>
      <c r="J3271" s="188"/>
      <c r="K3271" s="216"/>
      <c r="L3271" s="186"/>
      <c r="M3271" s="186"/>
      <c r="N3271" s="187"/>
      <c r="O3271" s="191"/>
      <c r="P3271" s="541" t="s">
        <v>3213</v>
      </c>
      <c r="Q3271" s="218"/>
      <c r="R3271" s="219">
        <f t="shared" si="1247"/>
        <v>0</v>
      </c>
      <c r="S3271" s="219">
        <f t="shared" si="1248"/>
        <v>7</v>
      </c>
      <c r="T3271" s="195"/>
      <c r="U3271" s="196">
        <v>10</v>
      </c>
      <c r="V3271" s="89">
        <f t="shared" si="1200"/>
        <v>0</v>
      </c>
      <c r="W3271" s="220" t="s">
        <v>3427</v>
      </c>
      <c r="X3271" s="221" t="s">
        <v>71</v>
      </c>
      <c r="Y3271" s="222" t="s">
        <v>3456</v>
      </c>
      <c r="Z3271" s="199"/>
      <c r="AA3271" s="218"/>
      <c r="AB3271" s="223">
        <v>0</v>
      </c>
      <c r="AC3271" s="224" t="s">
        <v>48</v>
      </c>
      <c r="AD3271" s="225"/>
      <c r="AE3271" s="226"/>
      <c r="AF3271" s="226"/>
      <c r="AG3271" s="241">
        <f>CEILING(AX3271+(AX3271*'[1]Nastavení cen'!$G$17),1)</f>
        <v>330</v>
      </c>
      <c r="AH3271" s="242">
        <f>CEILING(AG3271*'[1]Nastavení cen'!$K$17,1)+AG3271</f>
        <v>429</v>
      </c>
      <c r="AI3271" s="242">
        <f t="shared" si="1300"/>
        <v>0</v>
      </c>
      <c r="AJ3271" s="228">
        <f t="shared" si="1240"/>
        <v>429</v>
      </c>
      <c r="AK3271" s="218"/>
      <c r="AL3271" s="229">
        <f t="shared" si="1241"/>
        <v>0</v>
      </c>
      <c r="AM3271" s="204"/>
      <c r="AN3271" s="230">
        <v>5</v>
      </c>
      <c r="AO3271" s="231">
        <f t="shared" si="1301"/>
        <v>0</v>
      </c>
      <c r="AP3271" s="232">
        <v>0.05</v>
      </c>
      <c r="AQ3271" s="233" t="s">
        <v>41</v>
      </c>
      <c r="AR3271" s="234">
        <f t="shared" si="1302"/>
        <v>0</v>
      </c>
      <c r="AS3271" s="235"/>
      <c r="AT3271" s="236"/>
      <c r="AU3271" s="237"/>
      <c r="AV3271" s="238"/>
      <c r="AW3271" s="239"/>
      <c r="AX3271" s="240">
        <v>330</v>
      </c>
    </row>
    <row r="3272" spans="1:50" ht="17.25" hidden="1" customHeight="1" x14ac:dyDescent="0.3">
      <c r="A3272" s="213"/>
      <c r="B3272" s="214"/>
      <c r="C3272" s="215"/>
      <c r="D3272" s="186"/>
      <c r="E3272" s="184"/>
      <c r="F3272" s="185"/>
      <c r="G3272" s="186"/>
      <c r="H3272" s="186"/>
      <c r="I3272" s="187"/>
      <c r="J3272" s="188"/>
      <c r="K3272" s="216"/>
      <c r="L3272" s="186"/>
      <c r="M3272" s="186"/>
      <c r="N3272" s="187"/>
      <c r="O3272" s="191"/>
      <c r="P3272" s="541" t="s">
        <v>3213</v>
      </c>
      <c r="Q3272" s="218"/>
      <c r="R3272" s="219">
        <f t="shared" si="1247"/>
        <v>0</v>
      </c>
      <c r="S3272" s="219">
        <f t="shared" si="1248"/>
        <v>7</v>
      </c>
      <c r="T3272" s="195"/>
      <c r="U3272" s="196">
        <v>10</v>
      </c>
      <c r="V3272" s="89">
        <f t="shared" si="1200"/>
        <v>0</v>
      </c>
      <c r="W3272" s="220" t="s">
        <v>3427</v>
      </c>
      <c r="X3272" s="221" t="s">
        <v>71</v>
      </c>
      <c r="Y3272" s="222" t="s">
        <v>3457</v>
      </c>
      <c r="Z3272" s="199"/>
      <c r="AA3272" s="218"/>
      <c r="AB3272" s="223">
        <v>0</v>
      </c>
      <c r="AC3272" s="224" t="s">
        <v>48</v>
      </c>
      <c r="AD3272" s="225"/>
      <c r="AE3272" s="226"/>
      <c r="AF3272" s="226"/>
      <c r="AG3272" s="241">
        <f>CEILING(AX3272+(AX3272*'[1]Nastavení cen'!$G$17),1)</f>
        <v>330</v>
      </c>
      <c r="AH3272" s="242">
        <f>CEILING(AG3272*'[1]Nastavení cen'!$K$17,1)+AG3272</f>
        <v>429</v>
      </c>
      <c r="AI3272" s="242">
        <f t="shared" si="1300"/>
        <v>0</v>
      </c>
      <c r="AJ3272" s="228">
        <f t="shared" si="1240"/>
        <v>429</v>
      </c>
      <c r="AK3272" s="218"/>
      <c r="AL3272" s="229">
        <f t="shared" si="1241"/>
        <v>0</v>
      </c>
      <c r="AM3272" s="204"/>
      <c r="AN3272" s="230">
        <v>5</v>
      </c>
      <c r="AO3272" s="231">
        <f t="shared" si="1301"/>
        <v>0</v>
      </c>
      <c r="AP3272" s="232">
        <v>0.05</v>
      </c>
      <c r="AQ3272" s="233" t="s">
        <v>41</v>
      </c>
      <c r="AR3272" s="234">
        <f t="shared" si="1302"/>
        <v>0</v>
      </c>
      <c r="AS3272" s="235"/>
      <c r="AT3272" s="236"/>
      <c r="AU3272" s="237"/>
      <c r="AV3272" s="238"/>
      <c r="AW3272" s="239"/>
      <c r="AX3272" s="240">
        <v>330</v>
      </c>
    </row>
    <row r="3273" spans="1:50" ht="17.25" hidden="1" customHeight="1" x14ac:dyDescent="0.3">
      <c r="A3273" s="213"/>
      <c r="B3273" s="214"/>
      <c r="C3273" s="215"/>
      <c r="D3273" s="186"/>
      <c r="E3273" s="184"/>
      <c r="F3273" s="185"/>
      <c r="G3273" s="186"/>
      <c r="H3273" s="186"/>
      <c r="I3273" s="187"/>
      <c r="J3273" s="188"/>
      <c r="K3273" s="216"/>
      <c r="L3273" s="186"/>
      <c r="M3273" s="186"/>
      <c r="N3273" s="187"/>
      <c r="O3273" s="191"/>
      <c r="P3273" s="541" t="s">
        <v>3213</v>
      </c>
      <c r="Q3273" s="218"/>
      <c r="R3273" s="219">
        <f t="shared" si="1247"/>
        <v>0</v>
      </c>
      <c r="S3273" s="219">
        <f t="shared" si="1248"/>
        <v>7</v>
      </c>
      <c r="T3273" s="195"/>
      <c r="U3273" s="196">
        <v>10</v>
      </c>
      <c r="V3273" s="89">
        <f t="shared" si="1200"/>
        <v>0</v>
      </c>
      <c r="W3273" s="220" t="s">
        <v>3427</v>
      </c>
      <c r="X3273" s="221" t="s">
        <v>71</v>
      </c>
      <c r="Y3273" s="222" t="s">
        <v>3458</v>
      </c>
      <c r="Z3273" s="199"/>
      <c r="AA3273" s="218"/>
      <c r="AB3273" s="223">
        <v>0</v>
      </c>
      <c r="AC3273" s="224" t="s">
        <v>48</v>
      </c>
      <c r="AD3273" s="225"/>
      <c r="AE3273" s="226"/>
      <c r="AF3273" s="226"/>
      <c r="AG3273" s="241">
        <f>CEILING(AX3273+(AX3273*'[1]Nastavení cen'!$G$17),1)</f>
        <v>330</v>
      </c>
      <c r="AH3273" s="242">
        <f>CEILING(AG3273*'[1]Nastavení cen'!$K$17,1)+AG3273</f>
        <v>429</v>
      </c>
      <c r="AI3273" s="242">
        <f t="shared" si="1300"/>
        <v>0</v>
      </c>
      <c r="AJ3273" s="228">
        <f t="shared" si="1240"/>
        <v>429</v>
      </c>
      <c r="AK3273" s="218"/>
      <c r="AL3273" s="229">
        <f t="shared" si="1241"/>
        <v>0</v>
      </c>
      <c r="AM3273" s="204"/>
      <c r="AN3273" s="230">
        <v>5</v>
      </c>
      <c r="AO3273" s="231">
        <f t="shared" si="1301"/>
        <v>0</v>
      </c>
      <c r="AP3273" s="232">
        <v>0.05</v>
      </c>
      <c r="AQ3273" s="233" t="s">
        <v>41</v>
      </c>
      <c r="AR3273" s="234">
        <f t="shared" si="1302"/>
        <v>0</v>
      </c>
      <c r="AS3273" s="235"/>
      <c r="AT3273" s="236"/>
      <c r="AU3273" s="237"/>
      <c r="AV3273" s="238"/>
      <c r="AW3273" s="239"/>
      <c r="AX3273" s="240">
        <v>330</v>
      </c>
    </row>
    <row r="3274" spans="1:50" ht="17.25" hidden="1" customHeight="1" x14ac:dyDescent="0.3">
      <c r="A3274" s="213"/>
      <c r="B3274" s="214"/>
      <c r="C3274" s="215"/>
      <c r="D3274" s="186"/>
      <c r="E3274" s="184"/>
      <c r="F3274" s="185"/>
      <c r="G3274" s="186"/>
      <c r="H3274" s="186"/>
      <c r="I3274" s="187"/>
      <c r="J3274" s="188"/>
      <c r="K3274" s="216"/>
      <c r="L3274" s="186"/>
      <c r="M3274" s="186"/>
      <c r="N3274" s="187"/>
      <c r="O3274" s="191"/>
      <c r="P3274" s="541" t="s">
        <v>3213</v>
      </c>
      <c r="Q3274" s="218"/>
      <c r="R3274" s="219">
        <f t="shared" si="1247"/>
        <v>0</v>
      </c>
      <c r="S3274" s="219">
        <f t="shared" si="1248"/>
        <v>7</v>
      </c>
      <c r="T3274" s="195"/>
      <c r="U3274" s="196">
        <v>10</v>
      </c>
      <c r="V3274" s="89">
        <f t="shared" si="1200"/>
        <v>0</v>
      </c>
      <c r="W3274" s="220" t="s">
        <v>3427</v>
      </c>
      <c r="X3274" s="221" t="s">
        <v>71</v>
      </c>
      <c r="Y3274" s="222" t="s">
        <v>3459</v>
      </c>
      <c r="Z3274" s="199"/>
      <c r="AA3274" s="218"/>
      <c r="AB3274" s="223">
        <v>0</v>
      </c>
      <c r="AC3274" s="224" t="s">
        <v>48</v>
      </c>
      <c r="AD3274" s="225"/>
      <c r="AE3274" s="226"/>
      <c r="AF3274" s="226"/>
      <c r="AG3274" s="241">
        <f>CEILING(AX3274+(AX3274*'[1]Nastavení cen'!$G$17),1)</f>
        <v>330</v>
      </c>
      <c r="AH3274" s="242">
        <f>CEILING(AG3274*'[1]Nastavení cen'!$K$17,1)+AG3274</f>
        <v>429</v>
      </c>
      <c r="AI3274" s="242">
        <f t="shared" si="1300"/>
        <v>0</v>
      </c>
      <c r="AJ3274" s="228">
        <f t="shared" si="1240"/>
        <v>429</v>
      </c>
      <c r="AK3274" s="218"/>
      <c r="AL3274" s="229">
        <f t="shared" si="1241"/>
        <v>0</v>
      </c>
      <c r="AM3274" s="204"/>
      <c r="AN3274" s="230">
        <v>5</v>
      </c>
      <c r="AO3274" s="231">
        <f t="shared" si="1301"/>
        <v>0</v>
      </c>
      <c r="AP3274" s="232">
        <v>0.05</v>
      </c>
      <c r="AQ3274" s="233" t="s">
        <v>41</v>
      </c>
      <c r="AR3274" s="234">
        <f t="shared" si="1302"/>
        <v>0</v>
      </c>
      <c r="AS3274" s="235"/>
      <c r="AT3274" s="236"/>
      <c r="AU3274" s="237"/>
      <c r="AV3274" s="238"/>
      <c r="AW3274" s="239"/>
      <c r="AX3274" s="240">
        <v>330</v>
      </c>
    </row>
    <row r="3275" spans="1:50" ht="17.25" hidden="1" customHeight="1" x14ac:dyDescent="0.3">
      <c r="A3275" s="213"/>
      <c r="B3275" s="214"/>
      <c r="C3275" s="215"/>
      <c r="D3275" s="186"/>
      <c r="E3275" s="184"/>
      <c r="F3275" s="185"/>
      <c r="G3275" s="186"/>
      <c r="H3275" s="186"/>
      <c r="I3275" s="187"/>
      <c r="J3275" s="188"/>
      <c r="K3275" s="216"/>
      <c r="L3275" s="186"/>
      <c r="M3275" s="186"/>
      <c r="N3275" s="187"/>
      <c r="O3275" s="191"/>
      <c r="P3275" s="541" t="s">
        <v>3213</v>
      </c>
      <c r="Q3275" s="218"/>
      <c r="R3275" s="219">
        <f t="shared" si="1247"/>
        <v>0</v>
      </c>
      <c r="S3275" s="219">
        <f t="shared" si="1248"/>
        <v>7</v>
      </c>
      <c r="T3275" s="195"/>
      <c r="U3275" s="196">
        <v>10</v>
      </c>
      <c r="V3275" s="89">
        <f t="shared" si="1200"/>
        <v>0</v>
      </c>
      <c r="W3275" s="220" t="s">
        <v>3427</v>
      </c>
      <c r="X3275" s="221" t="s">
        <v>71</v>
      </c>
      <c r="Y3275" s="222" t="s">
        <v>3460</v>
      </c>
      <c r="Z3275" s="199"/>
      <c r="AA3275" s="218"/>
      <c r="AB3275" s="223">
        <v>0</v>
      </c>
      <c r="AC3275" s="224" t="s">
        <v>48</v>
      </c>
      <c r="AD3275" s="225"/>
      <c r="AE3275" s="226"/>
      <c r="AF3275" s="226"/>
      <c r="AG3275" s="241">
        <f>CEILING(AX3275+(AX3275*'[1]Nastavení cen'!$G$17),1)</f>
        <v>412</v>
      </c>
      <c r="AH3275" s="242">
        <f>CEILING(AG3275*'[1]Nastavení cen'!$K$17,1)+AG3275</f>
        <v>536</v>
      </c>
      <c r="AI3275" s="242">
        <f t="shared" si="1300"/>
        <v>0</v>
      </c>
      <c r="AJ3275" s="228">
        <f t="shared" si="1240"/>
        <v>536</v>
      </c>
      <c r="AK3275" s="218"/>
      <c r="AL3275" s="229">
        <f t="shared" si="1241"/>
        <v>0</v>
      </c>
      <c r="AM3275" s="204"/>
      <c r="AN3275" s="230">
        <v>5</v>
      </c>
      <c r="AO3275" s="231">
        <f t="shared" si="1301"/>
        <v>0</v>
      </c>
      <c r="AP3275" s="232">
        <v>0.05</v>
      </c>
      <c r="AQ3275" s="233" t="s">
        <v>41</v>
      </c>
      <c r="AR3275" s="234">
        <f t="shared" si="1302"/>
        <v>0</v>
      </c>
      <c r="AS3275" s="235"/>
      <c r="AT3275" s="236"/>
      <c r="AU3275" s="237"/>
      <c r="AV3275" s="238"/>
      <c r="AW3275" s="239"/>
      <c r="AX3275" s="240">
        <v>412</v>
      </c>
    </row>
    <row r="3276" spans="1:50" ht="17.25" hidden="1" customHeight="1" x14ac:dyDescent="0.3">
      <c r="A3276" s="213"/>
      <c r="B3276" s="214"/>
      <c r="C3276" s="215"/>
      <c r="D3276" s="186"/>
      <c r="E3276" s="184"/>
      <c r="F3276" s="185"/>
      <c r="G3276" s="186"/>
      <c r="H3276" s="186"/>
      <c r="I3276" s="187"/>
      <c r="J3276" s="188"/>
      <c r="K3276" s="216"/>
      <c r="L3276" s="186"/>
      <c r="M3276" s="186"/>
      <c r="N3276" s="187"/>
      <c r="O3276" s="191"/>
      <c r="P3276" s="541" t="s">
        <v>3213</v>
      </c>
      <c r="Q3276" s="218"/>
      <c r="R3276" s="219">
        <f t="shared" si="1247"/>
        <v>0</v>
      </c>
      <c r="S3276" s="219">
        <f t="shared" si="1248"/>
        <v>7</v>
      </c>
      <c r="T3276" s="195"/>
      <c r="U3276" s="196">
        <v>10</v>
      </c>
      <c r="V3276" s="89">
        <f t="shared" si="1200"/>
        <v>0</v>
      </c>
      <c r="W3276" s="220" t="s">
        <v>3427</v>
      </c>
      <c r="X3276" s="221" t="s">
        <v>71</v>
      </c>
      <c r="Y3276" s="222" t="s">
        <v>3461</v>
      </c>
      <c r="Z3276" s="199"/>
      <c r="AA3276" s="218"/>
      <c r="AB3276" s="223">
        <v>0</v>
      </c>
      <c r="AC3276" s="224" t="s">
        <v>48</v>
      </c>
      <c r="AD3276" s="225"/>
      <c r="AE3276" s="226"/>
      <c r="AF3276" s="226"/>
      <c r="AG3276" s="241">
        <f>CEILING(AX3276+(AX3276*'[1]Nastavení cen'!$G$17),1)</f>
        <v>412</v>
      </c>
      <c r="AH3276" s="242">
        <f>CEILING(AG3276*'[1]Nastavení cen'!$K$17,1)+AG3276</f>
        <v>536</v>
      </c>
      <c r="AI3276" s="242">
        <f t="shared" si="1300"/>
        <v>0</v>
      </c>
      <c r="AJ3276" s="228">
        <f t="shared" si="1240"/>
        <v>536</v>
      </c>
      <c r="AK3276" s="218"/>
      <c r="AL3276" s="229">
        <f t="shared" si="1241"/>
        <v>0</v>
      </c>
      <c r="AM3276" s="204"/>
      <c r="AN3276" s="230">
        <v>5</v>
      </c>
      <c r="AO3276" s="231">
        <f t="shared" si="1301"/>
        <v>0</v>
      </c>
      <c r="AP3276" s="232">
        <v>0.05</v>
      </c>
      <c r="AQ3276" s="233" t="s">
        <v>41</v>
      </c>
      <c r="AR3276" s="234">
        <f t="shared" si="1302"/>
        <v>0</v>
      </c>
      <c r="AS3276" s="235"/>
      <c r="AT3276" s="236"/>
      <c r="AU3276" s="237"/>
      <c r="AV3276" s="238"/>
      <c r="AW3276" s="239"/>
      <c r="AX3276" s="240">
        <v>412</v>
      </c>
    </row>
    <row r="3277" spans="1:50" ht="17.25" hidden="1" customHeight="1" x14ac:dyDescent="0.3">
      <c r="A3277" s="213"/>
      <c r="B3277" s="214"/>
      <c r="C3277" s="215"/>
      <c r="D3277" s="186"/>
      <c r="E3277" s="184"/>
      <c r="F3277" s="185"/>
      <c r="G3277" s="186"/>
      <c r="H3277" s="186"/>
      <c r="I3277" s="187"/>
      <c r="J3277" s="188"/>
      <c r="K3277" s="216"/>
      <c r="L3277" s="186"/>
      <c r="M3277" s="186"/>
      <c r="N3277" s="187"/>
      <c r="O3277" s="191"/>
      <c r="P3277" s="541" t="s">
        <v>3213</v>
      </c>
      <c r="Q3277" s="218"/>
      <c r="R3277" s="219">
        <f t="shared" si="1247"/>
        <v>0</v>
      </c>
      <c r="S3277" s="219">
        <f t="shared" si="1248"/>
        <v>7</v>
      </c>
      <c r="T3277" s="195"/>
      <c r="U3277" s="196">
        <v>10</v>
      </c>
      <c r="V3277" s="89">
        <f t="shared" si="1200"/>
        <v>0</v>
      </c>
      <c r="W3277" s="220" t="s">
        <v>3427</v>
      </c>
      <c r="X3277" s="221" t="s">
        <v>71</v>
      </c>
      <c r="Y3277" s="222" t="s">
        <v>3462</v>
      </c>
      <c r="Z3277" s="199"/>
      <c r="AA3277" s="218"/>
      <c r="AB3277" s="223">
        <v>0</v>
      </c>
      <c r="AC3277" s="224" t="s">
        <v>48</v>
      </c>
      <c r="AD3277" s="225"/>
      <c r="AE3277" s="226"/>
      <c r="AF3277" s="226"/>
      <c r="AG3277" s="241">
        <f>CEILING(AX3277+(AX3277*'[1]Nastavení cen'!$G$17),1)</f>
        <v>412</v>
      </c>
      <c r="AH3277" s="242">
        <f>CEILING(AG3277*'[1]Nastavení cen'!$K$17,1)+AG3277</f>
        <v>536</v>
      </c>
      <c r="AI3277" s="242">
        <f t="shared" si="1300"/>
        <v>0</v>
      </c>
      <c r="AJ3277" s="228">
        <f t="shared" si="1240"/>
        <v>536</v>
      </c>
      <c r="AK3277" s="218"/>
      <c r="AL3277" s="229">
        <f t="shared" si="1241"/>
        <v>0</v>
      </c>
      <c r="AM3277" s="204"/>
      <c r="AN3277" s="230">
        <v>5</v>
      </c>
      <c r="AO3277" s="231">
        <f t="shared" si="1301"/>
        <v>0</v>
      </c>
      <c r="AP3277" s="232">
        <v>0.05</v>
      </c>
      <c r="AQ3277" s="233" t="s">
        <v>41</v>
      </c>
      <c r="AR3277" s="234">
        <f t="shared" si="1302"/>
        <v>0</v>
      </c>
      <c r="AS3277" s="235"/>
      <c r="AT3277" s="236"/>
      <c r="AU3277" s="237"/>
      <c r="AV3277" s="238"/>
      <c r="AW3277" s="239"/>
      <c r="AX3277" s="240">
        <v>412</v>
      </c>
    </row>
    <row r="3278" spans="1:50" ht="17.25" hidden="1" customHeight="1" x14ac:dyDescent="0.3">
      <c r="A3278" s="213"/>
      <c r="B3278" s="214"/>
      <c r="C3278" s="215"/>
      <c r="D3278" s="186"/>
      <c r="E3278" s="184"/>
      <c r="F3278" s="185"/>
      <c r="G3278" s="186"/>
      <c r="H3278" s="186"/>
      <c r="I3278" s="187"/>
      <c r="J3278" s="188"/>
      <c r="K3278" s="216"/>
      <c r="L3278" s="186"/>
      <c r="M3278" s="186"/>
      <c r="N3278" s="187"/>
      <c r="O3278" s="191"/>
      <c r="P3278" s="541" t="s">
        <v>3213</v>
      </c>
      <c r="Q3278" s="218"/>
      <c r="R3278" s="219">
        <f t="shared" si="1247"/>
        <v>0</v>
      </c>
      <c r="S3278" s="219">
        <f t="shared" si="1248"/>
        <v>7</v>
      </c>
      <c r="T3278" s="195"/>
      <c r="U3278" s="196">
        <v>10</v>
      </c>
      <c r="V3278" s="89">
        <f t="shared" si="1200"/>
        <v>0</v>
      </c>
      <c r="W3278" s="220" t="s">
        <v>3427</v>
      </c>
      <c r="X3278" s="221" t="s">
        <v>71</v>
      </c>
      <c r="Y3278" s="222" t="s">
        <v>3463</v>
      </c>
      <c r="Z3278" s="199"/>
      <c r="AA3278" s="218"/>
      <c r="AB3278" s="223">
        <v>0</v>
      </c>
      <c r="AC3278" s="224" t="s">
        <v>48</v>
      </c>
      <c r="AD3278" s="225"/>
      <c r="AE3278" s="226"/>
      <c r="AF3278" s="226"/>
      <c r="AG3278" s="241">
        <f>CEILING(AX3278+(AX3278*'[1]Nastavení cen'!$G$17),1)</f>
        <v>412</v>
      </c>
      <c r="AH3278" s="242">
        <f>CEILING(AG3278*'[1]Nastavení cen'!$K$17,1)+AG3278</f>
        <v>536</v>
      </c>
      <c r="AI3278" s="242">
        <f t="shared" si="1300"/>
        <v>0</v>
      </c>
      <c r="AJ3278" s="228">
        <f t="shared" si="1240"/>
        <v>536</v>
      </c>
      <c r="AK3278" s="218"/>
      <c r="AL3278" s="229">
        <f t="shared" si="1241"/>
        <v>0</v>
      </c>
      <c r="AM3278" s="204"/>
      <c r="AN3278" s="230">
        <v>5</v>
      </c>
      <c r="AO3278" s="231">
        <f t="shared" si="1301"/>
        <v>0</v>
      </c>
      <c r="AP3278" s="232">
        <v>0.05</v>
      </c>
      <c r="AQ3278" s="233" t="s">
        <v>41</v>
      </c>
      <c r="AR3278" s="234">
        <f t="shared" si="1302"/>
        <v>0</v>
      </c>
      <c r="AS3278" s="235"/>
      <c r="AT3278" s="236"/>
      <c r="AU3278" s="237"/>
      <c r="AV3278" s="238"/>
      <c r="AW3278" s="239"/>
      <c r="AX3278" s="240">
        <v>412</v>
      </c>
    </row>
    <row r="3279" spans="1:50" ht="17.25" hidden="1" customHeight="1" x14ac:dyDescent="0.3">
      <c r="A3279" s="213"/>
      <c r="B3279" s="214"/>
      <c r="C3279" s="215"/>
      <c r="D3279" s="186"/>
      <c r="E3279" s="184"/>
      <c r="F3279" s="185"/>
      <c r="G3279" s="186"/>
      <c r="H3279" s="186"/>
      <c r="I3279" s="187"/>
      <c r="J3279" s="188"/>
      <c r="K3279" s="216"/>
      <c r="L3279" s="186"/>
      <c r="M3279" s="186"/>
      <c r="N3279" s="187"/>
      <c r="O3279" s="191"/>
      <c r="P3279" s="541" t="s">
        <v>3213</v>
      </c>
      <c r="Q3279" s="218"/>
      <c r="R3279" s="219">
        <f t="shared" si="1247"/>
        <v>0</v>
      </c>
      <c r="S3279" s="219">
        <f t="shared" si="1248"/>
        <v>7</v>
      </c>
      <c r="T3279" s="195"/>
      <c r="U3279" s="196">
        <v>10</v>
      </c>
      <c r="V3279" s="89">
        <f t="shared" si="1200"/>
        <v>0</v>
      </c>
      <c r="W3279" s="220" t="s">
        <v>3427</v>
      </c>
      <c r="X3279" s="221" t="s">
        <v>71</v>
      </c>
      <c r="Y3279" s="222" t="s">
        <v>3464</v>
      </c>
      <c r="Z3279" s="199"/>
      <c r="AA3279" s="218"/>
      <c r="AB3279" s="223">
        <v>0</v>
      </c>
      <c r="AC3279" s="224" t="s">
        <v>48</v>
      </c>
      <c r="AD3279" s="225"/>
      <c r="AE3279" s="226"/>
      <c r="AF3279" s="226"/>
      <c r="AG3279" s="241">
        <f>CEILING(AX3279+(AX3279*'[1]Nastavení cen'!$G$17),1)</f>
        <v>412</v>
      </c>
      <c r="AH3279" s="242">
        <f>CEILING(AG3279*'[1]Nastavení cen'!$K$17,1)+AG3279</f>
        <v>536</v>
      </c>
      <c r="AI3279" s="242">
        <f t="shared" si="1300"/>
        <v>0</v>
      </c>
      <c r="AJ3279" s="228">
        <f t="shared" si="1240"/>
        <v>536</v>
      </c>
      <c r="AK3279" s="218"/>
      <c r="AL3279" s="229">
        <f t="shared" si="1241"/>
        <v>0</v>
      </c>
      <c r="AM3279" s="204"/>
      <c r="AN3279" s="230">
        <v>5</v>
      </c>
      <c r="AO3279" s="231">
        <f t="shared" si="1301"/>
        <v>0</v>
      </c>
      <c r="AP3279" s="232">
        <v>0.05</v>
      </c>
      <c r="AQ3279" s="233" t="s">
        <v>41</v>
      </c>
      <c r="AR3279" s="234">
        <f t="shared" si="1302"/>
        <v>0</v>
      </c>
      <c r="AS3279" s="235"/>
      <c r="AT3279" s="236"/>
      <c r="AU3279" s="237"/>
      <c r="AV3279" s="238"/>
      <c r="AW3279" s="239"/>
      <c r="AX3279" s="240">
        <v>412</v>
      </c>
    </row>
    <row r="3280" spans="1:50" ht="17.25" hidden="1" customHeight="1" x14ac:dyDescent="0.3">
      <c r="A3280" s="213"/>
      <c r="B3280" s="214"/>
      <c r="C3280" s="215"/>
      <c r="D3280" s="186"/>
      <c r="E3280" s="184"/>
      <c r="F3280" s="185"/>
      <c r="G3280" s="186"/>
      <c r="H3280" s="186"/>
      <c r="I3280" s="187"/>
      <c r="J3280" s="188"/>
      <c r="K3280" s="216"/>
      <c r="L3280" s="186"/>
      <c r="M3280" s="186"/>
      <c r="N3280" s="187"/>
      <c r="O3280" s="191"/>
      <c r="P3280" s="541" t="s">
        <v>3213</v>
      </c>
      <c r="Q3280" s="218"/>
      <c r="R3280" s="219">
        <f t="shared" si="1247"/>
        <v>0</v>
      </c>
      <c r="S3280" s="219">
        <f t="shared" si="1248"/>
        <v>7</v>
      </c>
      <c r="T3280" s="195"/>
      <c r="U3280" s="196">
        <v>10</v>
      </c>
      <c r="V3280" s="89">
        <f t="shared" si="1200"/>
        <v>0</v>
      </c>
      <c r="W3280" s="220" t="s">
        <v>3427</v>
      </c>
      <c r="X3280" s="221" t="s">
        <v>71</v>
      </c>
      <c r="Y3280" s="222" t="s">
        <v>3465</v>
      </c>
      <c r="Z3280" s="199"/>
      <c r="AA3280" s="218"/>
      <c r="AB3280" s="223">
        <v>0</v>
      </c>
      <c r="AC3280" s="224" t="s">
        <v>48</v>
      </c>
      <c r="AD3280" s="225"/>
      <c r="AE3280" s="226"/>
      <c r="AF3280" s="226"/>
      <c r="AG3280" s="241">
        <f>CEILING(AX3280+(AX3280*'[1]Nastavení cen'!$G$17),1)</f>
        <v>412</v>
      </c>
      <c r="AH3280" s="242">
        <f>CEILING(AG3280*'[1]Nastavení cen'!$K$17,1)+AG3280</f>
        <v>536</v>
      </c>
      <c r="AI3280" s="242">
        <f t="shared" si="1300"/>
        <v>0</v>
      </c>
      <c r="AJ3280" s="228">
        <f t="shared" si="1240"/>
        <v>536</v>
      </c>
      <c r="AK3280" s="218"/>
      <c r="AL3280" s="229">
        <f t="shared" si="1241"/>
        <v>0</v>
      </c>
      <c r="AM3280" s="204"/>
      <c r="AN3280" s="230">
        <v>5</v>
      </c>
      <c r="AO3280" s="231">
        <f t="shared" si="1301"/>
        <v>0</v>
      </c>
      <c r="AP3280" s="232">
        <v>0.05</v>
      </c>
      <c r="AQ3280" s="233" t="s">
        <v>41</v>
      </c>
      <c r="AR3280" s="234">
        <f t="shared" si="1302"/>
        <v>0</v>
      </c>
      <c r="AS3280" s="235"/>
      <c r="AT3280" s="236"/>
      <c r="AU3280" s="237"/>
      <c r="AV3280" s="238"/>
      <c r="AW3280" s="239"/>
      <c r="AX3280" s="240">
        <v>412</v>
      </c>
    </row>
    <row r="3281" spans="1:50" ht="17.25" hidden="1" customHeight="1" x14ac:dyDescent="0.3">
      <c r="A3281" s="213"/>
      <c r="B3281" s="214"/>
      <c r="C3281" s="215"/>
      <c r="D3281" s="186"/>
      <c r="E3281" s="184"/>
      <c r="F3281" s="185"/>
      <c r="G3281" s="186"/>
      <c r="H3281" s="186"/>
      <c r="I3281" s="187"/>
      <c r="J3281" s="188"/>
      <c r="K3281" s="216"/>
      <c r="L3281" s="186"/>
      <c r="M3281" s="186"/>
      <c r="N3281" s="187"/>
      <c r="O3281" s="191"/>
      <c r="P3281" s="541" t="s">
        <v>3213</v>
      </c>
      <c r="Q3281" s="218"/>
      <c r="R3281" s="219">
        <f t="shared" si="1247"/>
        <v>0</v>
      </c>
      <c r="S3281" s="219">
        <f t="shared" si="1248"/>
        <v>7</v>
      </c>
      <c r="T3281" s="195"/>
      <c r="U3281" s="196">
        <v>10</v>
      </c>
      <c r="V3281" s="89">
        <f t="shared" si="1200"/>
        <v>0</v>
      </c>
      <c r="W3281" s="220" t="s">
        <v>3427</v>
      </c>
      <c r="X3281" s="221" t="s">
        <v>71</v>
      </c>
      <c r="Y3281" s="222" t="s">
        <v>3466</v>
      </c>
      <c r="Z3281" s="199"/>
      <c r="AA3281" s="218"/>
      <c r="AB3281" s="223">
        <v>0</v>
      </c>
      <c r="AC3281" s="224" t="s">
        <v>48</v>
      </c>
      <c r="AD3281" s="225"/>
      <c r="AE3281" s="226"/>
      <c r="AF3281" s="226"/>
      <c r="AG3281" s="241">
        <f>CEILING(AX3281+(AX3281*'[1]Nastavení cen'!$G$17),1)</f>
        <v>412</v>
      </c>
      <c r="AH3281" s="242">
        <f>CEILING(AG3281*'[1]Nastavení cen'!$K$17,1)+AG3281</f>
        <v>536</v>
      </c>
      <c r="AI3281" s="242">
        <f t="shared" si="1300"/>
        <v>0</v>
      </c>
      <c r="AJ3281" s="228">
        <f t="shared" si="1240"/>
        <v>536</v>
      </c>
      <c r="AK3281" s="218"/>
      <c r="AL3281" s="229">
        <f t="shared" si="1241"/>
        <v>0</v>
      </c>
      <c r="AM3281" s="204"/>
      <c r="AN3281" s="230">
        <v>5</v>
      </c>
      <c r="AO3281" s="231">
        <f t="shared" si="1301"/>
        <v>0</v>
      </c>
      <c r="AP3281" s="232">
        <v>0.05</v>
      </c>
      <c r="AQ3281" s="233" t="s">
        <v>41</v>
      </c>
      <c r="AR3281" s="234">
        <f t="shared" si="1302"/>
        <v>0</v>
      </c>
      <c r="AS3281" s="235"/>
      <c r="AT3281" s="236"/>
      <c r="AU3281" s="237"/>
      <c r="AV3281" s="238"/>
      <c r="AW3281" s="239"/>
      <c r="AX3281" s="240">
        <v>412</v>
      </c>
    </row>
    <row r="3282" spans="1:50" ht="17.25" hidden="1" customHeight="1" x14ac:dyDescent="0.3">
      <c r="A3282" s="213"/>
      <c r="B3282" s="214"/>
      <c r="C3282" s="215"/>
      <c r="D3282" s="186"/>
      <c r="E3282" s="184"/>
      <c r="F3282" s="185"/>
      <c r="G3282" s="186"/>
      <c r="H3282" s="186"/>
      <c r="I3282" s="187"/>
      <c r="J3282" s="188"/>
      <c r="K3282" s="216"/>
      <c r="L3282" s="186"/>
      <c r="M3282" s="186"/>
      <c r="N3282" s="187"/>
      <c r="O3282" s="191"/>
      <c r="P3282" s="541" t="s">
        <v>3213</v>
      </c>
      <c r="Q3282" s="218"/>
      <c r="R3282" s="219">
        <f t="shared" si="1247"/>
        <v>0</v>
      </c>
      <c r="S3282" s="219">
        <f t="shared" si="1248"/>
        <v>7</v>
      </c>
      <c r="T3282" s="195"/>
      <c r="U3282" s="196">
        <v>10</v>
      </c>
      <c r="V3282" s="89">
        <f t="shared" si="1200"/>
        <v>0</v>
      </c>
      <c r="W3282" s="220" t="s">
        <v>3427</v>
      </c>
      <c r="X3282" s="221" t="s">
        <v>71</v>
      </c>
      <c r="Y3282" s="222" t="s">
        <v>3467</v>
      </c>
      <c r="Z3282" s="199"/>
      <c r="AA3282" s="218"/>
      <c r="AB3282" s="223">
        <v>0</v>
      </c>
      <c r="AC3282" s="224" t="s">
        <v>48</v>
      </c>
      <c r="AD3282" s="225"/>
      <c r="AE3282" s="226"/>
      <c r="AF3282" s="226"/>
      <c r="AG3282" s="241">
        <f>CEILING(AX3282+(AX3282*'[1]Nastavení cen'!$G$17),1)</f>
        <v>412</v>
      </c>
      <c r="AH3282" s="242">
        <f>CEILING(AG3282*'[1]Nastavení cen'!$K$17,1)+AG3282</f>
        <v>536</v>
      </c>
      <c r="AI3282" s="242">
        <f t="shared" si="1300"/>
        <v>0</v>
      </c>
      <c r="AJ3282" s="228">
        <f t="shared" si="1240"/>
        <v>536</v>
      </c>
      <c r="AK3282" s="218"/>
      <c r="AL3282" s="229">
        <f t="shared" si="1241"/>
        <v>0</v>
      </c>
      <c r="AM3282" s="204"/>
      <c r="AN3282" s="230">
        <v>5</v>
      </c>
      <c r="AO3282" s="231">
        <f t="shared" si="1301"/>
        <v>0</v>
      </c>
      <c r="AP3282" s="232">
        <v>0.05</v>
      </c>
      <c r="AQ3282" s="233" t="s">
        <v>41</v>
      </c>
      <c r="AR3282" s="234">
        <f t="shared" si="1302"/>
        <v>0</v>
      </c>
      <c r="AS3282" s="235"/>
      <c r="AT3282" s="236"/>
      <c r="AU3282" s="237"/>
      <c r="AV3282" s="238"/>
      <c r="AW3282" s="239"/>
      <c r="AX3282" s="240">
        <v>412</v>
      </c>
    </row>
    <row r="3283" spans="1:50" ht="17.25" hidden="1" customHeight="1" x14ac:dyDescent="0.3">
      <c r="A3283" s="213"/>
      <c r="B3283" s="214"/>
      <c r="C3283" s="215"/>
      <c r="D3283" s="186"/>
      <c r="E3283" s="184"/>
      <c r="F3283" s="185"/>
      <c r="G3283" s="186"/>
      <c r="H3283" s="186"/>
      <c r="I3283" s="187"/>
      <c r="J3283" s="188"/>
      <c r="K3283" s="216"/>
      <c r="L3283" s="186"/>
      <c r="M3283" s="186"/>
      <c r="N3283" s="187"/>
      <c r="O3283" s="191"/>
      <c r="P3283" s="541" t="s">
        <v>3213</v>
      </c>
      <c r="Q3283" s="218"/>
      <c r="R3283" s="219">
        <f t="shared" si="1247"/>
        <v>0</v>
      </c>
      <c r="S3283" s="219">
        <f t="shared" si="1248"/>
        <v>7</v>
      </c>
      <c r="T3283" s="195"/>
      <c r="U3283" s="196">
        <v>10</v>
      </c>
      <c r="V3283" s="89">
        <f t="shared" si="1200"/>
        <v>0</v>
      </c>
      <c r="W3283" s="220" t="s">
        <v>3427</v>
      </c>
      <c r="X3283" s="221" t="s">
        <v>71</v>
      </c>
      <c r="Y3283" s="222" t="s">
        <v>3468</v>
      </c>
      <c r="Z3283" s="199"/>
      <c r="AA3283" s="218"/>
      <c r="AB3283" s="223">
        <v>0</v>
      </c>
      <c r="AC3283" s="224" t="s">
        <v>48</v>
      </c>
      <c r="AD3283" s="225"/>
      <c r="AE3283" s="226"/>
      <c r="AF3283" s="226"/>
      <c r="AG3283" s="241">
        <f>CEILING(AX3283+(AX3283*'[1]Nastavení cen'!$G$17),1)</f>
        <v>412</v>
      </c>
      <c r="AH3283" s="242">
        <f>CEILING(AG3283*'[1]Nastavení cen'!$K$17,1)+AG3283</f>
        <v>536</v>
      </c>
      <c r="AI3283" s="242">
        <f t="shared" si="1300"/>
        <v>0</v>
      </c>
      <c r="AJ3283" s="228">
        <f t="shared" si="1240"/>
        <v>536</v>
      </c>
      <c r="AK3283" s="218"/>
      <c r="AL3283" s="229">
        <f t="shared" si="1241"/>
        <v>0</v>
      </c>
      <c r="AM3283" s="204"/>
      <c r="AN3283" s="230">
        <v>5</v>
      </c>
      <c r="AO3283" s="231">
        <f t="shared" si="1301"/>
        <v>0</v>
      </c>
      <c r="AP3283" s="232">
        <v>0.05</v>
      </c>
      <c r="AQ3283" s="233" t="s">
        <v>41</v>
      </c>
      <c r="AR3283" s="234">
        <f t="shared" si="1302"/>
        <v>0</v>
      </c>
      <c r="AS3283" s="235"/>
      <c r="AT3283" s="236"/>
      <c r="AU3283" s="237"/>
      <c r="AV3283" s="238"/>
      <c r="AW3283" s="239"/>
      <c r="AX3283" s="240">
        <v>412</v>
      </c>
    </row>
    <row r="3284" spans="1:50" ht="17.25" hidden="1" customHeight="1" x14ac:dyDescent="0.3">
      <c r="A3284" s="213"/>
      <c r="B3284" s="214"/>
      <c r="C3284" s="215"/>
      <c r="D3284" s="186"/>
      <c r="E3284" s="184"/>
      <c r="F3284" s="185"/>
      <c r="G3284" s="186"/>
      <c r="H3284" s="186"/>
      <c r="I3284" s="187"/>
      <c r="J3284" s="188"/>
      <c r="K3284" s="216"/>
      <c r="L3284" s="186"/>
      <c r="M3284" s="186"/>
      <c r="N3284" s="187"/>
      <c r="O3284" s="191"/>
      <c r="P3284" s="541" t="s">
        <v>3213</v>
      </c>
      <c r="Q3284" s="218"/>
      <c r="R3284" s="219">
        <f t="shared" si="1247"/>
        <v>0</v>
      </c>
      <c r="S3284" s="219">
        <f t="shared" si="1248"/>
        <v>7</v>
      </c>
      <c r="T3284" s="195"/>
      <c r="U3284" s="196">
        <v>10</v>
      </c>
      <c r="V3284" s="89">
        <f t="shared" si="1200"/>
        <v>0</v>
      </c>
      <c r="W3284" s="220" t="s">
        <v>3427</v>
      </c>
      <c r="X3284" s="221" t="s">
        <v>71</v>
      </c>
      <c r="Y3284" s="222" t="s">
        <v>3469</v>
      </c>
      <c r="Z3284" s="199"/>
      <c r="AA3284" s="218"/>
      <c r="AB3284" s="223">
        <v>0</v>
      </c>
      <c r="AC3284" s="224" t="s">
        <v>48</v>
      </c>
      <c r="AD3284" s="225"/>
      <c r="AE3284" s="226"/>
      <c r="AF3284" s="226"/>
      <c r="AG3284" s="241">
        <f>CEILING(AX3284+(AX3284*'[1]Nastavení cen'!$G$17),1)</f>
        <v>412</v>
      </c>
      <c r="AH3284" s="242">
        <f>CEILING(AG3284*'[1]Nastavení cen'!$K$17,1)+AG3284</f>
        <v>536</v>
      </c>
      <c r="AI3284" s="242">
        <f t="shared" si="1300"/>
        <v>0</v>
      </c>
      <c r="AJ3284" s="228">
        <f t="shared" si="1240"/>
        <v>536</v>
      </c>
      <c r="AK3284" s="218"/>
      <c r="AL3284" s="229">
        <f t="shared" si="1241"/>
        <v>0</v>
      </c>
      <c r="AM3284" s="204"/>
      <c r="AN3284" s="230">
        <v>5</v>
      </c>
      <c r="AO3284" s="231">
        <f t="shared" si="1301"/>
        <v>0</v>
      </c>
      <c r="AP3284" s="232">
        <v>0.05</v>
      </c>
      <c r="AQ3284" s="233" t="s">
        <v>41</v>
      </c>
      <c r="AR3284" s="234">
        <f t="shared" si="1302"/>
        <v>0</v>
      </c>
      <c r="AS3284" s="235"/>
      <c r="AT3284" s="236"/>
      <c r="AU3284" s="237"/>
      <c r="AV3284" s="238"/>
      <c r="AW3284" s="239"/>
      <c r="AX3284" s="240">
        <v>412</v>
      </c>
    </row>
    <row r="3285" spans="1:50" ht="17.25" hidden="1" customHeight="1" x14ac:dyDescent="0.3">
      <c r="A3285" s="213"/>
      <c r="B3285" s="214"/>
      <c r="C3285" s="215"/>
      <c r="D3285" s="186"/>
      <c r="E3285" s="184"/>
      <c r="F3285" s="185"/>
      <c r="G3285" s="186"/>
      <c r="H3285" s="186"/>
      <c r="I3285" s="187"/>
      <c r="J3285" s="188"/>
      <c r="K3285" s="216"/>
      <c r="L3285" s="186"/>
      <c r="M3285" s="186"/>
      <c r="N3285" s="187"/>
      <c r="O3285" s="191"/>
      <c r="P3285" s="541" t="s">
        <v>3213</v>
      </c>
      <c r="Q3285" s="218"/>
      <c r="R3285" s="219">
        <f t="shared" si="1247"/>
        <v>0</v>
      </c>
      <c r="S3285" s="219">
        <f t="shared" si="1248"/>
        <v>7</v>
      </c>
      <c r="T3285" s="195"/>
      <c r="U3285" s="196">
        <v>10</v>
      </c>
      <c r="V3285" s="89">
        <f t="shared" si="1200"/>
        <v>0</v>
      </c>
      <c r="W3285" s="220" t="s">
        <v>3427</v>
      </c>
      <c r="X3285" s="221" t="s">
        <v>71</v>
      </c>
      <c r="Y3285" s="222" t="s">
        <v>3470</v>
      </c>
      <c r="Z3285" s="199"/>
      <c r="AA3285" s="218"/>
      <c r="AB3285" s="223">
        <v>0</v>
      </c>
      <c r="AC3285" s="224" t="s">
        <v>48</v>
      </c>
      <c r="AD3285" s="225"/>
      <c r="AE3285" s="226"/>
      <c r="AF3285" s="226"/>
      <c r="AG3285" s="241">
        <f>CEILING(AX3285+(AX3285*'[1]Nastavení cen'!$G$17),1)</f>
        <v>412</v>
      </c>
      <c r="AH3285" s="242">
        <f>CEILING(AG3285*'[1]Nastavení cen'!$K$17,1)+AG3285</f>
        <v>536</v>
      </c>
      <c r="AI3285" s="242">
        <f t="shared" si="1300"/>
        <v>0</v>
      </c>
      <c r="AJ3285" s="228">
        <f t="shared" si="1240"/>
        <v>536</v>
      </c>
      <c r="AK3285" s="218"/>
      <c r="AL3285" s="229">
        <f t="shared" si="1241"/>
        <v>0</v>
      </c>
      <c r="AM3285" s="204"/>
      <c r="AN3285" s="230">
        <v>5</v>
      </c>
      <c r="AO3285" s="231">
        <f t="shared" si="1301"/>
        <v>0</v>
      </c>
      <c r="AP3285" s="232">
        <v>0.05</v>
      </c>
      <c r="AQ3285" s="233" t="s">
        <v>41</v>
      </c>
      <c r="AR3285" s="234">
        <f t="shared" si="1302"/>
        <v>0</v>
      </c>
      <c r="AS3285" s="235"/>
      <c r="AT3285" s="236"/>
      <c r="AU3285" s="237"/>
      <c r="AV3285" s="238"/>
      <c r="AW3285" s="239"/>
      <c r="AX3285" s="240">
        <v>412</v>
      </c>
    </row>
    <row r="3286" spans="1:50" ht="17.25" hidden="1" customHeight="1" x14ac:dyDescent="0.3">
      <c r="A3286" s="213"/>
      <c r="B3286" s="214"/>
      <c r="C3286" s="215"/>
      <c r="D3286" s="186"/>
      <c r="E3286" s="184"/>
      <c r="F3286" s="185"/>
      <c r="G3286" s="186"/>
      <c r="H3286" s="186"/>
      <c r="I3286" s="187"/>
      <c r="J3286" s="188"/>
      <c r="K3286" s="216"/>
      <c r="L3286" s="186"/>
      <c r="M3286" s="186"/>
      <c r="N3286" s="187"/>
      <c r="O3286" s="191"/>
      <c r="P3286" s="541" t="s">
        <v>3213</v>
      </c>
      <c r="Q3286" s="218"/>
      <c r="R3286" s="219">
        <f t="shared" si="1247"/>
        <v>0</v>
      </c>
      <c r="S3286" s="219">
        <f t="shared" si="1248"/>
        <v>7</v>
      </c>
      <c r="T3286" s="195"/>
      <c r="U3286" s="196">
        <v>10</v>
      </c>
      <c r="V3286" s="89">
        <f t="shared" si="1200"/>
        <v>0</v>
      </c>
      <c r="W3286" s="220" t="s">
        <v>3427</v>
      </c>
      <c r="X3286" s="221" t="s">
        <v>71</v>
      </c>
      <c r="Y3286" s="222" t="s">
        <v>3471</v>
      </c>
      <c r="Z3286" s="199"/>
      <c r="AA3286" s="218"/>
      <c r="AB3286" s="223">
        <v>0</v>
      </c>
      <c r="AC3286" s="224" t="s">
        <v>48</v>
      </c>
      <c r="AD3286" s="225"/>
      <c r="AE3286" s="226"/>
      <c r="AF3286" s="226"/>
      <c r="AG3286" s="241">
        <f>CEILING(AX3286+(AX3286*'[1]Nastavení cen'!$G$17),1)</f>
        <v>412</v>
      </c>
      <c r="AH3286" s="242">
        <f>CEILING(AG3286*'[1]Nastavení cen'!$K$17,1)+AG3286</f>
        <v>536</v>
      </c>
      <c r="AI3286" s="242">
        <f t="shared" si="1300"/>
        <v>0</v>
      </c>
      <c r="AJ3286" s="228">
        <f t="shared" si="1240"/>
        <v>536</v>
      </c>
      <c r="AK3286" s="218"/>
      <c r="AL3286" s="229">
        <f t="shared" si="1241"/>
        <v>0</v>
      </c>
      <c r="AM3286" s="204"/>
      <c r="AN3286" s="230">
        <v>5</v>
      </c>
      <c r="AO3286" s="231">
        <f t="shared" si="1301"/>
        <v>0</v>
      </c>
      <c r="AP3286" s="232">
        <v>0.05</v>
      </c>
      <c r="AQ3286" s="233" t="s">
        <v>41</v>
      </c>
      <c r="AR3286" s="234">
        <f t="shared" si="1302"/>
        <v>0</v>
      </c>
      <c r="AS3286" s="235"/>
      <c r="AT3286" s="236"/>
      <c r="AU3286" s="237"/>
      <c r="AV3286" s="238"/>
      <c r="AW3286" s="239"/>
      <c r="AX3286" s="240">
        <v>412</v>
      </c>
    </row>
    <row r="3287" spans="1:50" ht="17.25" hidden="1" customHeight="1" x14ac:dyDescent="0.3">
      <c r="A3287" s="213"/>
      <c r="B3287" s="214"/>
      <c r="C3287" s="215"/>
      <c r="D3287" s="186"/>
      <c r="E3287" s="184"/>
      <c r="F3287" s="185"/>
      <c r="G3287" s="186"/>
      <c r="H3287" s="186"/>
      <c r="I3287" s="187"/>
      <c r="J3287" s="188"/>
      <c r="K3287" s="216"/>
      <c r="L3287" s="186"/>
      <c r="M3287" s="186"/>
      <c r="N3287" s="187"/>
      <c r="O3287" s="191"/>
      <c r="P3287" s="541" t="s">
        <v>3213</v>
      </c>
      <c r="Q3287" s="218"/>
      <c r="R3287" s="219">
        <f t="shared" si="1247"/>
        <v>0</v>
      </c>
      <c r="S3287" s="219">
        <f t="shared" si="1248"/>
        <v>7</v>
      </c>
      <c r="T3287" s="195"/>
      <c r="U3287" s="196">
        <v>10</v>
      </c>
      <c r="V3287" s="89">
        <f t="shared" si="1200"/>
        <v>0</v>
      </c>
      <c r="W3287" s="220" t="s">
        <v>3427</v>
      </c>
      <c r="X3287" s="221" t="s">
        <v>71</v>
      </c>
      <c r="Y3287" s="222" t="s">
        <v>3472</v>
      </c>
      <c r="Z3287" s="199"/>
      <c r="AA3287" s="218"/>
      <c r="AB3287" s="223">
        <v>0</v>
      </c>
      <c r="AC3287" s="224" t="s">
        <v>48</v>
      </c>
      <c r="AD3287" s="225"/>
      <c r="AE3287" s="226"/>
      <c r="AF3287" s="226"/>
      <c r="AG3287" s="241">
        <f>CEILING(AX3287+(AX3287*'[1]Nastavení cen'!$G$17),1)</f>
        <v>412</v>
      </c>
      <c r="AH3287" s="242">
        <f>CEILING(AG3287*'[1]Nastavení cen'!$K$17,1)+AG3287</f>
        <v>536</v>
      </c>
      <c r="AI3287" s="242">
        <f t="shared" si="1300"/>
        <v>0</v>
      </c>
      <c r="AJ3287" s="228">
        <f t="shared" si="1240"/>
        <v>536</v>
      </c>
      <c r="AK3287" s="218"/>
      <c r="AL3287" s="229">
        <f t="shared" si="1241"/>
        <v>0</v>
      </c>
      <c r="AM3287" s="204"/>
      <c r="AN3287" s="230">
        <v>5</v>
      </c>
      <c r="AO3287" s="231">
        <f t="shared" si="1301"/>
        <v>0</v>
      </c>
      <c r="AP3287" s="232">
        <v>0.05</v>
      </c>
      <c r="AQ3287" s="233" t="s">
        <v>41</v>
      </c>
      <c r="AR3287" s="234">
        <f t="shared" si="1302"/>
        <v>0</v>
      </c>
      <c r="AS3287" s="235"/>
      <c r="AT3287" s="236"/>
      <c r="AU3287" s="237"/>
      <c r="AV3287" s="238"/>
      <c r="AW3287" s="239"/>
      <c r="AX3287" s="240">
        <v>412</v>
      </c>
    </row>
    <row r="3288" spans="1:50" ht="17.25" hidden="1" customHeight="1" x14ac:dyDescent="0.3">
      <c r="A3288" s="213"/>
      <c r="B3288" s="214"/>
      <c r="C3288" s="215"/>
      <c r="D3288" s="186"/>
      <c r="E3288" s="184"/>
      <c r="F3288" s="185"/>
      <c r="G3288" s="186"/>
      <c r="H3288" s="186"/>
      <c r="I3288" s="187"/>
      <c r="J3288" s="188"/>
      <c r="K3288" s="216"/>
      <c r="L3288" s="186"/>
      <c r="M3288" s="186"/>
      <c r="N3288" s="187"/>
      <c r="O3288" s="191"/>
      <c r="P3288" s="541" t="s">
        <v>3213</v>
      </c>
      <c r="Q3288" s="218"/>
      <c r="R3288" s="219">
        <f t="shared" si="1247"/>
        <v>0</v>
      </c>
      <c r="S3288" s="219">
        <f t="shared" si="1248"/>
        <v>7</v>
      </c>
      <c r="T3288" s="195"/>
      <c r="U3288" s="196">
        <v>10</v>
      </c>
      <c r="V3288" s="89">
        <f t="shared" si="1200"/>
        <v>0</v>
      </c>
      <c r="W3288" s="220" t="s">
        <v>3427</v>
      </c>
      <c r="X3288" s="221" t="s">
        <v>71</v>
      </c>
      <c r="Y3288" s="222" t="s">
        <v>3473</v>
      </c>
      <c r="Z3288" s="199"/>
      <c r="AA3288" s="218"/>
      <c r="AB3288" s="223">
        <v>0</v>
      </c>
      <c r="AC3288" s="224" t="s">
        <v>48</v>
      </c>
      <c r="AD3288" s="225"/>
      <c r="AE3288" s="226"/>
      <c r="AF3288" s="226"/>
      <c r="AG3288" s="241">
        <f>CEILING(AX3288+(AX3288*'[1]Nastavení cen'!$G$17),1)</f>
        <v>412</v>
      </c>
      <c r="AH3288" s="242">
        <f>CEILING(AG3288*'[1]Nastavení cen'!$K$17,1)+AG3288</f>
        <v>536</v>
      </c>
      <c r="AI3288" s="242">
        <f t="shared" si="1300"/>
        <v>0</v>
      </c>
      <c r="AJ3288" s="228">
        <f t="shared" si="1240"/>
        <v>536</v>
      </c>
      <c r="AK3288" s="218"/>
      <c r="AL3288" s="229">
        <f t="shared" si="1241"/>
        <v>0</v>
      </c>
      <c r="AM3288" s="204"/>
      <c r="AN3288" s="230">
        <v>5</v>
      </c>
      <c r="AO3288" s="231">
        <f t="shared" si="1301"/>
        <v>0</v>
      </c>
      <c r="AP3288" s="232">
        <v>0.05</v>
      </c>
      <c r="AQ3288" s="233" t="s">
        <v>41</v>
      </c>
      <c r="AR3288" s="234">
        <f t="shared" si="1302"/>
        <v>0</v>
      </c>
      <c r="AS3288" s="235"/>
      <c r="AT3288" s="236"/>
      <c r="AU3288" s="237"/>
      <c r="AV3288" s="238"/>
      <c r="AW3288" s="239"/>
      <c r="AX3288" s="240">
        <v>412</v>
      </c>
    </row>
    <row r="3289" spans="1:50" ht="17.25" hidden="1" customHeight="1" x14ac:dyDescent="0.3">
      <c r="A3289" s="213"/>
      <c r="B3289" s="214"/>
      <c r="C3289" s="215"/>
      <c r="D3289" s="186"/>
      <c r="E3289" s="184"/>
      <c r="F3289" s="185"/>
      <c r="G3289" s="186"/>
      <c r="H3289" s="186"/>
      <c r="I3289" s="187"/>
      <c r="J3289" s="188"/>
      <c r="K3289" s="216"/>
      <c r="L3289" s="186"/>
      <c r="M3289" s="186"/>
      <c r="N3289" s="187"/>
      <c r="O3289" s="191"/>
      <c r="P3289" s="541" t="s">
        <v>3213</v>
      </c>
      <c r="Q3289" s="218"/>
      <c r="R3289" s="219">
        <f t="shared" si="1247"/>
        <v>0</v>
      </c>
      <c r="S3289" s="219">
        <f t="shared" si="1248"/>
        <v>7</v>
      </c>
      <c r="T3289" s="195"/>
      <c r="U3289" s="196">
        <v>10</v>
      </c>
      <c r="V3289" s="89">
        <f t="shared" si="1200"/>
        <v>0</v>
      </c>
      <c r="W3289" s="220" t="s">
        <v>3427</v>
      </c>
      <c r="X3289" s="221" t="s">
        <v>71</v>
      </c>
      <c r="Y3289" s="222" t="s">
        <v>3474</v>
      </c>
      <c r="Z3289" s="199"/>
      <c r="AA3289" s="218"/>
      <c r="AB3289" s="223">
        <v>0</v>
      </c>
      <c r="AC3289" s="224" t="s">
        <v>48</v>
      </c>
      <c r="AD3289" s="225"/>
      <c r="AE3289" s="226"/>
      <c r="AF3289" s="226"/>
      <c r="AG3289" s="241">
        <f>CEILING(AX3289+(AX3289*'[1]Nastavení cen'!$G$17),1)</f>
        <v>412</v>
      </c>
      <c r="AH3289" s="242">
        <f>CEILING(AG3289*'[1]Nastavení cen'!$K$17,1)+AG3289</f>
        <v>536</v>
      </c>
      <c r="AI3289" s="242">
        <f t="shared" si="1300"/>
        <v>0</v>
      </c>
      <c r="AJ3289" s="228">
        <f t="shared" si="1240"/>
        <v>536</v>
      </c>
      <c r="AK3289" s="218"/>
      <c r="AL3289" s="229">
        <f t="shared" si="1241"/>
        <v>0</v>
      </c>
      <c r="AM3289" s="204"/>
      <c r="AN3289" s="230">
        <v>5</v>
      </c>
      <c r="AO3289" s="231">
        <f t="shared" si="1301"/>
        <v>0</v>
      </c>
      <c r="AP3289" s="232">
        <v>0.05</v>
      </c>
      <c r="AQ3289" s="233" t="s">
        <v>41</v>
      </c>
      <c r="AR3289" s="234">
        <f t="shared" si="1302"/>
        <v>0</v>
      </c>
      <c r="AS3289" s="235"/>
      <c r="AT3289" s="236"/>
      <c r="AU3289" s="237"/>
      <c r="AV3289" s="238"/>
      <c r="AW3289" s="239"/>
      <c r="AX3289" s="240">
        <v>412</v>
      </c>
    </row>
    <row r="3290" spans="1:50" ht="17.25" hidden="1" customHeight="1" x14ac:dyDescent="0.3">
      <c r="A3290" s="213"/>
      <c r="B3290" s="214"/>
      <c r="C3290" s="215"/>
      <c r="D3290" s="186"/>
      <c r="E3290" s="184"/>
      <c r="F3290" s="185"/>
      <c r="G3290" s="186"/>
      <c r="H3290" s="186"/>
      <c r="I3290" s="187"/>
      <c r="J3290" s="188"/>
      <c r="K3290" s="216"/>
      <c r="L3290" s="186"/>
      <c r="M3290" s="186"/>
      <c r="N3290" s="187"/>
      <c r="O3290" s="191"/>
      <c r="P3290" s="541" t="s">
        <v>3213</v>
      </c>
      <c r="Q3290" s="218"/>
      <c r="R3290" s="219">
        <f t="shared" si="1247"/>
        <v>0</v>
      </c>
      <c r="S3290" s="219">
        <f t="shared" si="1248"/>
        <v>7</v>
      </c>
      <c r="T3290" s="195"/>
      <c r="U3290" s="196">
        <v>10</v>
      </c>
      <c r="V3290" s="89">
        <f t="shared" si="1200"/>
        <v>0</v>
      </c>
      <c r="W3290" s="220" t="s">
        <v>3427</v>
      </c>
      <c r="X3290" s="221" t="s">
        <v>71</v>
      </c>
      <c r="Y3290" s="222" t="s">
        <v>3475</v>
      </c>
      <c r="Z3290" s="199"/>
      <c r="AA3290" s="218"/>
      <c r="AB3290" s="223">
        <v>0</v>
      </c>
      <c r="AC3290" s="224" t="s">
        <v>48</v>
      </c>
      <c r="AD3290" s="225"/>
      <c r="AE3290" s="226"/>
      <c r="AF3290" s="226"/>
      <c r="AG3290" s="241">
        <f>CEILING(AX3290+(AX3290*'[1]Nastavení cen'!$G$17),1)</f>
        <v>412</v>
      </c>
      <c r="AH3290" s="242">
        <f>CEILING(AG3290*'[1]Nastavení cen'!$K$17,1)+AG3290</f>
        <v>536</v>
      </c>
      <c r="AI3290" s="242">
        <f t="shared" si="1300"/>
        <v>0</v>
      </c>
      <c r="AJ3290" s="228">
        <f t="shared" si="1240"/>
        <v>536</v>
      </c>
      <c r="AK3290" s="218"/>
      <c r="AL3290" s="229">
        <f t="shared" si="1241"/>
        <v>0</v>
      </c>
      <c r="AM3290" s="204"/>
      <c r="AN3290" s="230">
        <v>5</v>
      </c>
      <c r="AO3290" s="231">
        <f t="shared" si="1301"/>
        <v>0</v>
      </c>
      <c r="AP3290" s="232">
        <v>0.05</v>
      </c>
      <c r="AQ3290" s="233" t="s">
        <v>41</v>
      </c>
      <c r="AR3290" s="234">
        <f t="shared" si="1302"/>
        <v>0</v>
      </c>
      <c r="AS3290" s="235"/>
      <c r="AT3290" s="236"/>
      <c r="AU3290" s="237"/>
      <c r="AV3290" s="238"/>
      <c r="AW3290" s="239"/>
      <c r="AX3290" s="240">
        <v>412</v>
      </c>
    </row>
    <row r="3291" spans="1:50" ht="17.25" hidden="1" customHeight="1" x14ac:dyDescent="0.3">
      <c r="A3291" s="213"/>
      <c r="B3291" s="214"/>
      <c r="C3291" s="215"/>
      <c r="D3291" s="186"/>
      <c r="E3291" s="184"/>
      <c r="F3291" s="185"/>
      <c r="G3291" s="186"/>
      <c r="H3291" s="186"/>
      <c r="I3291" s="187"/>
      <c r="J3291" s="188"/>
      <c r="K3291" s="216"/>
      <c r="L3291" s="186"/>
      <c r="M3291" s="186"/>
      <c r="N3291" s="187"/>
      <c r="O3291" s="191"/>
      <c r="P3291" s="541" t="s">
        <v>3213</v>
      </c>
      <c r="Q3291" s="218"/>
      <c r="R3291" s="219">
        <f t="shared" si="1247"/>
        <v>0</v>
      </c>
      <c r="S3291" s="219">
        <f t="shared" si="1248"/>
        <v>7</v>
      </c>
      <c r="T3291" s="195"/>
      <c r="U3291" s="196">
        <v>10</v>
      </c>
      <c r="V3291" s="89">
        <f t="shared" si="1200"/>
        <v>0</v>
      </c>
      <c r="W3291" s="220" t="s">
        <v>3427</v>
      </c>
      <c r="X3291" s="221" t="s">
        <v>71</v>
      </c>
      <c r="Y3291" s="222" t="s">
        <v>3476</v>
      </c>
      <c r="Z3291" s="199"/>
      <c r="AA3291" s="218"/>
      <c r="AB3291" s="223">
        <v>0</v>
      </c>
      <c r="AC3291" s="224" t="s">
        <v>48</v>
      </c>
      <c r="AD3291" s="225"/>
      <c r="AE3291" s="226"/>
      <c r="AF3291" s="226"/>
      <c r="AG3291" s="241">
        <f>CEILING(AX3291+(AX3291*'[1]Nastavení cen'!$G$17),1)</f>
        <v>412</v>
      </c>
      <c r="AH3291" s="242">
        <f>CEILING(AG3291*'[1]Nastavení cen'!$K$17,1)+AG3291</f>
        <v>536</v>
      </c>
      <c r="AI3291" s="242">
        <f t="shared" si="1300"/>
        <v>0</v>
      </c>
      <c r="AJ3291" s="228">
        <f t="shared" si="1240"/>
        <v>536</v>
      </c>
      <c r="AK3291" s="218"/>
      <c r="AL3291" s="229">
        <f t="shared" si="1241"/>
        <v>0</v>
      </c>
      <c r="AM3291" s="204"/>
      <c r="AN3291" s="230">
        <v>5</v>
      </c>
      <c r="AO3291" s="231">
        <f t="shared" si="1301"/>
        <v>0</v>
      </c>
      <c r="AP3291" s="232">
        <v>0.05</v>
      </c>
      <c r="AQ3291" s="233" t="s">
        <v>41</v>
      </c>
      <c r="AR3291" s="234">
        <f t="shared" si="1302"/>
        <v>0</v>
      </c>
      <c r="AS3291" s="235"/>
      <c r="AT3291" s="236"/>
      <c r="AU3291" s="237"/>
      <c r="AV3291" s="238"/>
      <c r="AW3291" s="239"/>
      <c r="AX3291" s="240">
        <v>412</v>
      </c>
    </row>
    <row r="3292" spans="1:50" ht="17.25" hidden="1" customHeight="1" x14ac:dyDescent="0.3">
      <c r="A3292" s="213"/>
      <c r="B3292" s="214"/>
      <c r="C3292" s="215"/>
      <c r="D3292" s="186"/>
      <c r="E3292" s="184"/>
      <c r="F3292" s="185"/>
      <c r="G3292" s="186"/>
      <c r="H3292" s="186"/>
      <c r="I3292" s="187"/>
      <c r="J3292" s="188"/>
      <c r="K3292" s="216"/>
      <c r="L3292" s="186"/>
      <c r="M3292" s="186"/>
      <c r="N3292" s="187"/>
      <c r="O3292" s="191"/>
      <c r="P3292" s="541" t="s">
        <v>3213</v>
      </c>
      <c r="Q3292" s="218"/>
      <c r="R3292" s="219">
        <f t="shared" si="1247"/>
        <v>0</v>
      </c>
      <c r="S3292" s="219">
        <f t="shared" si="1248"/>
        <v>7</v>
      </c>
      <c r="T3292" s="195"/>
      <c r="U3292" s="196">
        <v>10</v>
      </c>
      <c r="V3292" s="89">
        <f t="shared" si="1200"/>
        <v>0</v>
      </c>
      <c r="W3292" s="220" t="s">
        <v>3427</v>
      </c>
      <c r="X3292" s="221" t="s">
        <v>71</v>
      </c>
      <c r="Y3292" s="222" t="s">
        <v>3477</v>
      </c>
      <c r="Z3292" s="199"/>
      <c r="AA3292" s="218"/>
      <c r="AB3292" s="223">
        <v>0</v>
      </c>
      <c r="AC3292" s="224" t="s">
        <v>48</v>
      </c>
      <c r="AD3292" s="225"/>
      <c r="AE3292" s="226"/>
      <c r="AF3292" s="226"/>
      <c r="AG3292" s="241">
        <f>CEILING(AX3292+(AX3292*'[1]Nastavení cen'!$G$17),1)</f>
        <v>412</v>
      </c>
      <c r="AH3292" s="242">
        <f>CEILING(AG3292*'[1]Nastavení cen'!$K$17,1)+AG3292</f>
        <v>536</v>
      </c>
      <c r="AI3292" s="242">
        <f t="shared" si="1300"/>
        <v>0</v>
      </c>
      <c r="AJ3292" s="228">
        <f t="shared" si="1240"/>
        <v>536</v>
      </c>
      <c r="AK3292" s="218"/>
      <c r="AL3292" s="229">
        <f t="shared" si="1241"/>
        <v>0</v>
      </c>
      <c r="AM3292" s="204"/>
      <c r="AN3292" s="230">
        <v>5</v>
      </c>
      <c r="AO3292" s="231">
        <f t="shared" si="1301"/>
        <v>0</v>
      </c>
      <c r="AP3292" s="232">
        <v>0.05</v>
      </c>
      <c r="AQ3292" s="233" t="s">
        <v>41</v>
      </c>
      <c r="AR3292" s="234">
        <f t="shared" si="1302"/>
        <v>0</v>
      </c>
      <c r="AS3292" s="235"/>
      <c r="AT3292" s="236"/>
      <c r="AU3292" s="237"/>
      <c r="AV3292" s="238"/>
      <c r="AW3292" s="239"/>
      <c r="AX3292" s="240">
        <v>412</v>
      </c>
    </row>
    <row r="3293" spans="1:50" ht="17.25" hidden="1" customHeight="1" x14ac:dyDescent="0.3">
      <c r="A3293" s="213"/>
      <c r="B3293" s="214"/>
      <c r="C3293" s="215"/>
      <c r="D3293" s="186"/>
      <c r="E3293" s="184"/>
      <c r="F3293" s="185"/>
      <c r="G3293" s="186"/>
      <c r="H3293" s="186"/>
      <c r="I3293" s="187"/>
      <c r="J3293" s="188"/>
      <c r="K3293" s="216"/>
      <c r="L3293" s="186"/>
      <c r="M3293" s="186"/>
      <c r="N3293" s="187"/>
      <c r="O3293" s="191"/>
      <c r="P3293" s="541" t="s">
        <v>3213</v>
      </c>
      <c r="Q3293" s="218"/>
      <c r="R3293" s="219">
        <f t="shared" si="1247"/>
        <v>0</v>
      </c>
      <c r="S3293" s="219">
        <f t="shared" si="1248"/>
        <v>7</v>
      </c>
      <c r="T3293" s="195"/>
      <c r="U3293" s="196">
        <v>10</v>
      </c>
      <c r="V3293" s="89">
        <f t="shared" si="1200"/>
        <v>0</v>
      </c>
      <c r="W3293" s="220" t="s">
        <v>3427</v>
      </c>
      <c r="X3293" s="221" t="s">
        <v>71</v>
      </c>
      <c r="Y3293" s="222" t="s">
        <v>3478</v>
      </c>
      <c r="Z3293" s="199"/>
      <c r="AA3293" s="218"/>
      <c r="AB3293" s="223">
        <v>0</v>
      </c>
      <c r="AC3293" s="224" t="s">
        <v>48</v>
      </c>
      <c r="AD3293" s="225"/>
      <c r="AE3293" s="226"/>
      <c r="AF3293" s="226"/>
      <c r="AG3293" s="241">
        <f>CEILING(AX3293+(AX3293*'[1]Nastavení cen'!$G$17),1)</f>
        <v>412</v>
      </c>
      <c r="AH3293" s="242">
        <f>CEILING(AG3293*'[1]Nastavení cen'!$K$17,1)+AG3293</f>
        <v>536</v>
      </c>
      <c r="AI3293" s="242">
        <f t="shared" si="1300"/>
        <v>0</v>
      </c>
      <c r="AJ3293" s="228">
        <f t="shared" si="1240"/>
        <v>536</v>
      </c>
      <c r="AK3293" s="218"/>
      <c r="AL3293" s="229">
        <f t="shared" si="1241"/>
        <v>0</v>
      </c>
      <c r="AM3293" s="204"/>
      <c r="AN3293" s="230">
        <v>5</v>
      </c>
      <c r="AO3293" s="231">
        <f t="shared" si="1301"/>
        <v>0</v>
      </c>
      <c r="AP3293" s="232">
        <v>0.05</v>
      </c>
      <c r="AQ3293" s="233" t="s">
        <v>41</v>
      </c>
      <c r="AR3293" s="234">
        <f t="shared" si="1302"/>
        <v>0</v>
      </c>
      <c r="AS3293" s="235"/>
      <c r="AT3293" s="236"/>
      <c r="AU3293" s="237"/>
      <c r="AV3293" s="238"/>
      <c r="AW3293" s="239"/>
      <c r="AX3293" s="240">
        <v>412</v>
      </c>
    </row>
    <row r="3294" spans="1:50" ht="17.25" hidden="1" customHeight="1" x14ac:dyDescent="0.3">
      <c r="A3294" s="213"/>
      <c r="B3294" s="214"/>
      <c r="C3294" s="215"/>
      <c r="D3294" s="186"/>
      <c r="E3294" s="184"/>
      <c r="F3294" s="185"/>
      <c r="G3294" s="186"/>
      <c r="H3294" s="186"/>
      <c r="I3294" s="187"/>
      <c r="J3294" s="188"/>
      <c r="K3294" s="216"/>
      <c r="L3294" s="186"/>
      <c r="M3294" s="186"/>
      <c r="N3294" s="187"/>
      <c r="O3294" s="191"/>
      <c r="P3294" s="541" t="s">
        <v>3213</v>
      </c>
      <c r="Q3294" s="218"/>
      <c r="R3294" s="219">
        <f t="shared" si="1247"/>
        <v>0</v>
      </c>
      <c r="S3294" s="219">
        <f t="shared" si="1248"/>
        <v>7</v>
      </c>
      <c r="T3294" s="195"/>
      <c r="U3294" s="196">
        <v>10</v>
      </c>
      <c r="V3294" s="89">
        <f t="shared" si="1200"/>
        <v>0</v>
      </c>
      <c r="W3294" s="220" t="s">
        <v>3427</v>
      </c>
      <c r="X3294" s="221" t="s">
        <v>71</v>
      </c>
      <c r="Y3294" s="222" t="s">
        <v>3479</v>
      </c>
      <c r="Z3294" s="199"/>
      <c r="AA3294" s="218"/>
      <c r="AB3294" s="223">
        <v>0</v>
      </c>
      <c r="AC3294" s="224" t="s">
        <v>48</v>
      </c>
      <c r="AD3294" s="225"/>
      <c r="AE3294" s="226"/>
      <c r="AF3294" s="226"/>
      <c r="AG3294" s="241">
        <f>CEILING(AX3294+(AX3294*'[1]Nastavení cen'!$G$17),1)</f>
        <v>445</v>
      </c>
      <c r="AH3294" s="242">
        <f>CEILING(AG3294*'[1]Nastavení cen'!$K$17,1)+AG3294</f>
        <v>579</v>
      </c>
      <c r="AI3294" s="242">
        <f t="shared" si="1300"/>
        <v>0</v>
      </c>
      <c r="AJ3294" s="228">
        <f t="shared" si="1240"/>
        <v>579</v>
      </c>
      <c r="AK3294" s="218"/>
      <c r="AL3294" s="229">
        <f t="shared" si="1241"/>
        <v>0</v>
      </c>
      <c r="AM3294" s="204"/>
      <c r="AN3294" s="230">
        <v>5</v>
      </c>
      <c r="AO3294" s="231">
        <f t="shared" si="1301"/>
        <v>0</v>
      </c>
      <c r="AP3294" s="232">
        <v>0.05</v>
      </c>
      <c r="AQ3294" s="233" t="s">
        <v>41</v>
      </c>
      <c r="AR3294" s="234">
        <f t="shared" si="1302"/>
        <v>0</v>
      </c>
      <c r="AS3294" s="235"/>
      <c r="AT3294" s="236"/>
      <c r="AU3294" s="237"/>
      <c r="AV3294" s="238"/>
      <c r="AW3294" s="239"/>
      <c r="AX3294" s="240">
        <v>445</v>
      </c>
    </row>
    <row r="3295" spans="1:50" ht="17.25" hidden="1" customHeight="1" x14ac:dyDescent="0.3">
      <c r="A3295" s="213"/>
      <c r="B3295" s="214"/>
      <c r="C3295" s="215"/>
      <c r="D3295" s="186"/>
      <c r="E3295" s="184"/>
      <c r="F3295" s="185"/>
      <c r="G3295" s="186"/>
      <c r="H3295" s="186"/>
      <c r="I3295" s="187"/>
      <c r="J3295" s="188"/>
      <c r="K3295" s="216"/>
      <c r="L3295" s="186"/>
      <c r="M3295" s="186"/>
      <c r="N3295" s="187"/>
      <c r="O3295" s="191"/>
      <c r="P3295" s="541" t="s">
        <v>3213</v>
      </c>
      <c r="Q3295" s="218"/>
      <c r="R3295" s="219">
        <f t="shared" si="1247"/>
        <v>0</v>
      </c>
      <c r="S3295" s="219">
        <f t="shared" si="1248"/>
        <v>7</v>
      </c>
      <c r="T3295" s="195"/>
      <c r="U3295" s="196">
        <v>10</v>
      </c>
      <c r="V3295" s="89">
        <f t="shared" si="1200"/>
        <v>0</v>
      </c>
      <c r="W3295" s="220" t="s">
        <v>3427</v>
      </c>
      <c r="X3295" s="221" t="s">
        <v>71</v>
      </c>
      <c r="Y3295" s="222" t="s">
        <v>3480</v>
      </c>
      <c r="Z3295" s="199"/>
      <c r="AA3295" s="218"/>
      <c r="AB3295" s="223">
        <v>0</v>
      </c>
      <c r="AC3295" s="224" t="s">
        <v>48</v>
      </c>
      <c r="AD3295" s="225"/>
      <c r="AE3295" s="226"/>
      <c r="AF3295" s="226"/>
      <c r="AG3295" s="241">
        <f>CEILING(AX3295+(AX3295*'[1]Nastavení cen'!$G$17),1)</f>
        <v>412</v>
      </c>
      <c r="AH3295" s="242">
        <f>CEILING(AG3295*'[1]Nastavení cen'!$K$17,1)+AG3295</f>
        <v>536</v>
      </c>
      <c r="AI3295" s="242">
        <f t="shared" si="1300"/>
        <v>0</v>
      </c>
      <c r="AJ3295" s="228">
        <f t="shared" si="1240"/>
        <v>536</v>
      </c>
      <c r="AK3295" s="218"/>
      <c r="AL3295" s="229">
        <f t="shared" si="1241"/>
        <v>0</v>
      </c>
      <c r="AM3295" s="204"/>
      <c r="AN3295" s="230">
        <v>5</v>
      </c>
      <c r="AO3295" s="231">
        <f t="shared" si="1301"/>
        <v>0</v>
      </c>
      <c r="AP3295" s="232">
        <v>0.05</v>
      </c>
      <c r="AQ3295" s="233" t="s">
        <v>41</v>
      </c>
      <c r="AR3295" s="234">
        <f t="shared" si="1302"/>
        <v>0</v>
      </c>
      <c r="AS3295" s="235"/>
      <c r="AT3295" s="236"/>
      <c r="AU3295" s="237"/>
      <c r="AV3295" s="238"/>
      <c r="AW3295" s="239"/>
      <c r="AX3295" s="240">
        <v>412</v>
      </c>
    </row>
    <row r="3296" spans="1:50" ht="17.25" hidden="1" customHeight="1" x14ac:dyDescent="0.3">
      <c r="A3296" s="213"/>
      <c r="B3296" s="214"/>
      <c r="C3296" s="215"/>
      <c r="D3296" s="186"/>
      <c r="E3296" s="184"/>
      <c r="F3296" s="185"/>
      <c r="G3296" s="186"/>
      <c r="H3296" s="186"/>
      <c r="I3296" s="187"/>
      <c r="J3296" s="188"/>
      <c r="K3296" s="216"/>
      <c r="L3296" s="186"/>
      <c r="M3296" s="186"/>
      <c r="N3296" s="187"/>
      <c r="O3296" s="191"/>
      <c r="P3296" s="541" t="s">
        <v>3213</v>
      </c>
      <c r="Q3296" s="218"/>
      <c r="R3296" s="219">
        <f t="shared" si="1247"/>
        <v>0</v>
      </c>
      <c r="S3296" s="219">
        <f t="shared" si="1248"/>
        <v>7</v>
      </c>
      <c r="T3296" s="195"/>
      <c r="U3296" s="196">
        <v>10</v>
      </c>
      <c r="V3296" s="89">
        <f t="shared" si="1200"/>
        <v>0</v>
      </c>
      <c r="W3296" s="220" t="s">
        <v>3427</v>
      </c>
      <c r="X3296" s="221" t="s">
        <v>71</v>
      </c>
      <c r="Y3296" s="222" t="s">
        <v>3481</v>
      </c>
      <c r="Z3296" s="199"/>
      <c r="AA3296" s="218"/>
      <c r="AB3296" s="223">
        <v>0</v>
      </c>
      <c r="AC3296" s="224" t="s">
        <v>48</v>
      </c>
      <c r="AD3296" s="225"/>
      <c r="AE3296" s="226"/>
      <c r="AF3296" s="226"/>
      <c r="AG3296" s="241">
        <f>CEILING(AX3296+(AX3296*'[1]Nastavení cen'!$G$17),1)</f>
        <v>445</v>
      </c>
      <c r="AH3296" s="242">
        <f>CEILING(AG3296*'[1]Nastavení cen'!$K$17,1)+AG3296</f>
        <v>579</v>
      </c>
      <c r="AI3296" s="242">
        <f t="shared" si="1300"/>
        <v>0</v>
      </c>
      <c r="AJ3296" s="228">
        <f t="shared" si="1240"/>
        <v>579</v>
      </c>
      <c r="AK3296" s="218"/>
      <c r="AL3296" s="229">
        <f t="shared" si="1241"/>
        <v>0</v>
      </c>
      <c r="AM3296" s="204"/>
      <c r="AN3296" s="230">
        <v>5</v>
      </c>
      <c r="AO3296" s="231">
        <f t="shared" si="1301"/>
        <v>0</v>
      </c>
      <c r="AP3296" s="232">
        <v>0.05</v>
      </c>
      <c r="AQ3296" s="233" t="s">
        <v>41</v>
      </c>
      <c r="AR3296" s="234">
        <f t="shared" si="1302"/>
        <v>0</v>
      </c>
      <c r="AS3296" s="235"/>
      <c r="AT3296" s="236"/>
      <c r="AU3296" s="237"/>
      <c r="AV3296" s="238"/>
      <c r="AW3296" s="239"/>
      <c r="AX3296" s="240">
        <v>445</v>
      </c>
    </row>
    <row r="3297" spans="1:50" ht="17.25" hidden="1" customHeight="1" x14ac:dyDescent="0.3">
      <c r="A3297" s="213"/>
      <c r="B3297" s="214"/>
      <c r="C3297" s="215"/>
      <c r="D3297" s="186"/>
      <c r="E3297" s="184"/>
      <c r="F3297" s="185"/>
      <c r="G3297" s="186"/>
      <c r="H3297" s="186"/>
      <c r="I3297" s="187"/>
      <c r="J3297" s="188"/>
      <c r="K3297" s="216"/>
      <c r="L3297" s="186"/>
      <c r="M3297" s="186"/>
      <c r="N3297" s="187"/>
      <c r="O3297" s="191"/>
      <c r="P3297" s="541" t="s">
        <v>3213</v>
      </c>
      <c r="Q3297" s="218"/>
      <c r="R3297" s="219">
        <f t="shared" si="1247"/>
        <v>0</v>
      </c>
      <c r="S3297" s="219">
        <f t="shared" si="1248"/>
        <v>7</v>
      </c>
      <c r="T3297" s="195"/>
      <c r="U3297" s="196">
        <v>10</v>
      </c>
      <c r="V3297" s="89">
        <f t="shared" si="1200"/>
        <v>0</v>
      </c>
      <c r="W3297" s="220" t="s">
        <v>3427</v>
      </c>
      <c r="X3297" s="221" t="s">
        <v>71</v>
      </c>
      <c r="Y3297" s="222" t="s">
        <v>3482</v>
      </c>
      <c r="Z3297" s="199"/>
      <c r="AA3297" s="218"/>
      <c r="AB3297" s="223">
        <v>0</v>
      </c>
      <c r="AC3297" s="224" t="s">
        <v>48</v>
      </c>
      <c r="AD3297" s="225"/>
      <c r="AE3297" s="226"/>
      <c r="AF3297" s="226"/>
      <c r="AG3297" s="241">
        <f>CEILING(AX3297+(AX3297*'[1]Nastavení cen'!$G$17),1)</f>
        <v>412</v>
      </c>
      <c r="AH3297" s="242">
        <f>CEILING(AG3297*'[1]Nastavení cen'!$K$17,1)+AG3297</f>
        <v>536</v>
      </c>
      <c r="AI3297" s="242">
        <f t="shared" si="1300"/>
        <v>0</v>
      </c>
      <c r="AJ3297" s="228">
        <f t="shared" si="1240"/>
        <v>536</v>
      </c>
      <c r="AK3297" s="218"/>
      <c r="AL3297" s="229">
        <f t="shared" si="1241"/>
        <v>0</v>
      </c>
      <c r="AM3297" s="204"/>
      <c r="AN3297" s="230">
        <v>5</v>
      </c>
      <c r="AO3297" s="231">
        <f t="shared" si="1301"/>
        <v>0</v>
      </c>
      <c r="AP3297" s="232">
        <v>0.05</v>
      </c>
      <c r="AQ3297" s="233" t="s">
        <v>41</v>
      </c>
      <c r="AR3297" s="234">
        <f t="shared" si="1302"/>
        <v>0</v>
      </c>
      <c r="AS3297" s="235"/>
      <c r="AT3297" s="236"/>
      <c r="AU3297" s="237"/>
      <c r="AV3297" s="238"/>
      <c r="AW3297" s="239"/>
      <c r="AX3297" s="240">
        <v>412</v>
      </c>
    </row>
    <row r="3298" spans="1:50" ht="17.25" hidden="1" customHeight="1" x14ac:dyDescent="0.3">
      <c r="A3298" s="213"/>
      <c r="B3298" s="214"/>
      <c r="C3298" s="215"/>
      <c r="D3298" s="186"/>
      <c r="E3298" s="184"/>
      <c r="F3298" s="185"/>
      <c r="G3298" s="186"/>
      <c r="H3298" s="186"/>
      <c r="I3298" s="187"/>
      <c r="J3298" s="188"/>
      <c r="K3298" s="216"/>
      <c r="L3298" s="186"/>
      <c r="M3298" s="186"/>
      <c r="N3298" s="187"/>
      <c r="O3298" s="191"/>
      <c r="P3298" s="541" t="s">
        <v>3213</v>
      </c>
      <c r="Q3298" s="218"/>
      <c r="R3298" s="219">
        <f t="shared" si="1247"/>
        <v>0</v>
      </c>
      <c r="S3298" s="219">
        <f t="shared" si="1248"/>
        <v>7</v>
      </c>
      <c r="T3298" s="195"/>
      <c r="U3298" s="196">
        <v>10</v>
      </c>
      <c r="V3298" s="89">
        <f t="shared" si="1200"/>
        <v>0</v>
      </c>
      <c r="W3298" s="220" t="s">
        <v>3427</v>
      </c>
      <c r="X3298" s="221" t="s">
        <v>71</v>
      </c>
      <c r="Y3298" s="222" t="s">
        <v>3483</v>
      </c>
      <c r="Z3298" s="199"/>
      <c r="AA3298" s="218"/>
      <c r="AB3298" s="223">
        <v>0</v>
      </c>
      <c r="AC3298" s="224" t="s">
        <v>48</v>
      </c>
      <c r="AD3298" s="225"/>
      <c r="AE3298" s="226"/>
      <c r="AF3298" s="226"/>
      <c r="AG3298" s="241">
        <f>CEILING(AX3298+(AX3298*'[1]Nastavení cen'!$G$17),1)</f>
        <v>412</v>
      </c>
      <c r="AH3298" s="242">
        <f>CEILING(AG3298*'[1]Nastavení cen'!$K$17,1)+AG3298</f>
        <v>536</v>
      </c>
      <c r="AI3298" s="242">
        <f t="shared" si="1300"/>
        <v>0</v>
      </c>
      <c r="AJ3298" s="228">
        <f t="shared" si="1240"/>
        <v>536</v>
      </c>
      <c r="AK3298" s="218"/>
      <c r="AL3298" s="229">
        <f t="shared" si="1241"/>
        <v>0</v>
      </c>
      <c r="AM3298" s="204"/>
      <c r="AN3298" s="230">
        <v>5</v>
      </c>
      <c r="AO3298" s="231">
        <f t="shared" si="1301"/>
        <v>0</v>
      </c>
      <c r="AP3298" s="232">
        <v>0.05</v>
      </c>
      <c r="AQ3298" s="233" t="s">
        <v>41</v>
      </c>
      <c r="AR3298" s="234">
        <f t="shared" si="1302"/>
        <v>0</v>
      </c>
      <c r="AS3298" s="235"/>
      <c r="AT3298" s="236"/>
      <c r="AU3298" s="237"/>
      <c r="AV3298" s="238"/>
      <c r="AW3298" s="239"/>
      <c r="AX3298" s="240">
        <v>412</v>
      </c>
    </row>
    <row r="3299" spans="1:50" ht="17.25" hidden="1" customHeight="1" x14ac:dyDescent="0.3">
      <c r="A3299" s="213"/>
      <c r="B3299" s="214"/>
      <c r="C3299" s="215"/>
      <c r="D3299" s="186"/>
      <c r="E3299" s="184"/>
      <c r="F3299" s="185"/>
      <c r="G3299" s="186"/>
      <c r="H3299" s="186"/>
      <c r="I3299" s="187"/>
      <c r="J3299" s="188"/>
      <c r="K3299" s="216"/>
      <c r="L3299" s="186"/>
      <c r="M3299" s="186"/>
      <c r="N3299" s="187"/>
      <c r="O3299" s="191"/>
      <c r="P3299" s="541" t="s">
        <v>3213</v>
      </c>
      <c r="Q3299" s="218"/>
      <c r="R3299" s="219">
        <f t="shared" si="1247"/>
        <v>0</v>
      </c>
      <c r="S3299" s="219">
        <f t="shared" si="1248"/>
        <v>7</v>
      </c>
      <c r="T3299" s="195"/>
      <c r="U3299" s="196">
        <v>10</v>
      </c>
      <c r="V3299" s="89">
        <f t="shared" si="1200"/>
        <v>0</v>
      </c>
      <c r="W3299" s="220" t="s">
        <v>3427</v>
      </c>
      <c r="X3299" s="221" t="s">
        <v>71</v>
      </c>
      <c r="Y3299" s="222" t="s">
        <v>3484</v>
      </c>
      <c r="Z3299" s="199"/>
      <c r="AA3299" s="218"/>
      <c r="AB3299" s="223">
        <v>0</v>
      </c>
      <c r="AC3299" s="224" t="s">
        <v>48</v>
      </c>
      <c r="AD3299" s="225"/>
      <c r="AE3299" s="226"/>
      <c r="AF3299" s="226"/>
      <c r="AG3299" s="241">
        <f>CEILING(AX3299+(AX3299*'[1]Nastavení cen'!$G$17),1)</f>
        <v>445</v>
      </c>
      <c r="AH3299" s="242">
        <f>CEILING(AG3299*'[1]Nastavení cen'!$K$17,1)+AG3299</f>
        <v>579</v>
      </c>
      <c r="AI3299" s="242">
        <f t="shared" si="1300"/>
        <v>0</v>
      </c>
      <c r="AJ3299" s="228">
        <f t="shared" si="1240"/>
        <v>579</v>
      </c>
      <c r="AK3299" s="218"/>
      <c r="AL3299" s="229">
        <f t="shared" si="1241"/>
        <v>0</v>
      </c>
      <c r="AM3299" s="204"/>
      <c r="AN3299" s="230">
        <v>5</v>
      </c>
      <c r="AO3299" s="231">
        <f t="shared" si="1301"/>
        <v>0</v>
      </c>
      <c r="AP3299" s="232">
        <v>0.05</v>
      </c>
      <c r="AQ3299" s="233" t="s">
        <v>41</v>
      </c>
      <c r="AR3299" s="234">
        <f t="shared" si="1302"/>
        <v>0</v>
      </c>
      <c r="AS3299" s="235"/>
      <c r="AT3299" s="236"/>
      <c r="AU3299" s="237"/>
      <c r="AV3299" s="238"/>
      <c r="AW3299" s="239"/>
      <c r="AX3299" s="240">
        <v>445</v>
      </c>
    </row>
    <row r="3300" spans="1:50" ht="17.25" hidden="1" customHeight="1" x14ac:dyDescent="0.3">
      <c r="A3300" s="213"/>
      <c r="B3300" s="214"/>
      <c r="C3300" s="215"/>
      <c r="D3300" s="186"/>
      <c r="E3300" s="184"/>
      <c r="F3300" s="185"/>
      <c r="G3300" s="186"/>
      <c r="H3300" s="186"/>
      <c r="I3300" s="187"/>
      <c r="J3300" s="188"/>
      <c r="K3300" s="216"/>
      <c r="L3300" s="186"/>
      <c r="M3300" s="186"/>
      <c r="N3300" s="187"/>
      <c r="O3300" s="191"/>
      <c r="P3300" s="541" t="s">
        <v>3213</v>
      </c>
      <c r="Q3300" s="218"/>
      <c r="R3300" s="219">
        <f t="shared" si="1247"/>
        <v>0</v>
      </c>
      <c r="S3300" s="219">
        <f t="shared" si="1248"/>
        <v>7</v>
      </c>
      <c r="T3300" s="195"/>
      <c r="U3300" s="196">
        <v>10</v>
      </c>
      <c r="V3300" s="89">
        <f t="shared" si="1200"/>
        <v>0</v>
      </c>
      <c r="W3300" s="220" t="s">
        <v>3427</v>
      </c>
      <c r="X3300" s="221" t="s">
        <v>71</v>
      </c>
      <c r="Y3300" s="222" t="s">
        <v>3485</v>
      </c>
      <c r="Z3300" s="199"/>
      <c r="AA3300" s="218"/>
      <c r="AB3300" s="223">
        <v>0</v>
      </c>
      <c r="AC3300" s="224" t="s">
        <v>48</v>
      </c>
      <c r="AD3300" s="225"/>
      <c r="AE3300" s="226"/>
      <c r="AF3300" s="226"/>
      <c r="AG3300" s="241">
        <f>CEILING(AX3300+(AX3300*'[1]Nastavení cen'!$G$17),1)</f>
        <v>445</v>
      </c>
      <c r="AH3300" s="242">
        <f>CEILING(AG3300*'[1]Nastavení cen'!$K$17,1)+AG3300</f>
        <v>579</v>
      </c>
      <c r="AI3300" s="242">
        <f t="shared" si="1300"/>
        <v>0</v>
      </c>
      <c r="AJ3300" s="228">
        <f t="shared" si="1240"/>
        <v>579</v>
      </c>
      <c r="AK3300" s="218"/>
      <c r="AL3300" s="229">
        <f t="shared" si="1241"/>
        <v>0</v>
      </c>
      <c r="AM3300" s="204"/>
      <c r="AN3300" s="230">
        <v>5</v>
      </c>
      <c r="AO3300" s="231">
        <f t="shared" si="1301"/>
        <v>0</v>
      </c>
      <c r="AP3300" s="232">
        <v>0.05</v>
      </c>
      <c r="AQ3300" s="233" t="s">
        <v>41</v>
      </c>
      <c r="AR3300" s="234">
        <f t="shared" si="1302"/>
        <v>0</v>
      </c>
      <c r="AS3300" s="235"/>
      <c r="AT3300" s="236"/>
      <c r="AU3300" s="237"/>
      <c r="AV3300" s="238"/>
      <c r="AW3300" s="239"/>
      <c r="AX3300" s="240">
        <v>445</v>
      </c>
    </row>
    <row r="3301" spans="1:50" ht="17.25" hidden="1" customHeight="1" x14ac:dyDescent="0.3">
      <c r="A3301" s="213"/>
      <c r="B3301" s="214"/>
      <c r="C3301" s="215"/>
      <c r="D3301" s="186"/>
      <c r="E3301" s="184"/>
      <c r="F3301" s="185"/>
      <c r="G3301" s="186"/>
      <c r="H3301" s="186"/>
      <c r="I3301" s="187"/>
      <c r="J3301" s="188"/>
      <c r="K3301" s="216"/>
      <c r="L3301" s="186"/>
      <c r="M3301" s="186"/>
      <c r="N3301" s="187"/>
      <c r="O3301" s="191"/>
      <c r="P3301" s="541" t="s">
        <v>3213</v>
      </c>
      <c r="Q3301" s="218"/>
      <c r="R3301" s="219">
        <f t="shared" si="1247"/>
        <v>0</v>
      </c>
      <c r="S3301" s="219">
        <f t="shared" si="1248"/>
        <v>7</v>
      </c>
      <c r="T3301" s="195"/>
      <c r="U3301" s="196">
        <v>10</v>
      </c>
      <c r="V3301" s="89">
        <f t="shared" si="1200"/>
        <v>0</v>
      </c>
      <c r="W3301" s="220" t="s">
        <v>3427</v>
      </c>
      <c r="X3301" s="221" t="s">
        <v>71</v>
      </c>
      <c r="Y3301" s="222" t="s">
        <v>3486</v>
      </c>
      <c r="Z3301" s="199"/>
      <c r="AA3301" s="218"/>
      <c r="AB3301" s="223">
        <v>0</v>
      </c>
      <c r="AC3301" s="224" t="s">
        <v>48</v>
      </c>
      <c r="AD3301" s="225"/>
      <c r="AE3301" s="226"/>
      <c r="AF3301" s="226"/>
      <c r="AG3301" s="241">
        <f>CEILING(AX3301+(AX3301*'[1]Nastavení cen'!$G$17),1)</f>
        <v>412</v>
      </c>
      <c r="AH3301" s="242">
        <f>CEILING(AG3301*'[1]Nastavení cen'!$K$17,1)+AG3301</f>
        <v>536</v>
      </c>
      <c r="AI3301" s="242">
        <f t="shared" si="1300"/>
        <v>0</v>
      </c>
      <c r="AJ3301" s="228">
        <f t="shared" si="1240"/>
        <v>536</v>
      </c>
      <c r="AK3301" s="218"/>
      <c r="AL3301" s="229">
        <f t="shared" si="1241"/>
        <v>0</v>
      </c>
      <c r="AM3301" s="204"/>
      <c r="AN3301" s="230">
        <v>5</v>
      </c>
      <c r="AO3301" s="231">
        <f t="shared" si="1301"/>
        <v>0</v>
      </c>
      <c r="AP3301" s="232">
        <v>0.05</v>
      </c>
      <c r="AQ3301" s="233" t="s">
        <v>41</v>
      </c>
      <c r="AR3301" s="234">
        <f t="shared" si="1302"/>
        <v>0</v>
      </c>
      <c r="AS3301" s="235"/>
      <c r="AT3301" s="236"/>
      <c r="AU3301" s="237"/>
      <c r="AV3301" s="238"/>
      <c r="AW3301" s="239"/>
      <c r="AX3301" s="240">
        <v>412</v>
      </c>
    </row>
    <row r="3302" spans="1:50" ht="17.25" hidden="1" customHeight="1" x14ac:dyDescent="0.3">
      <c r="A3302" s="213"/>
      <c r="B3302" s="214"/>
      <c r="C3302" s="215"/>
      <c r="D3302" s="186"/>
      <c r="E3302" s="184"/>
      <c r="F3302" s="185"/>
      <c r="G3302" s="186"/>
      <c r="H3302" s="186"/>
      <c r="I3302" s="187"/>
      <c r="J3302" s="188"/>
      <c r="K3302" s="216"/>
      <c r="L3302" s="186"/>
      <c r="M3302" s="186"/>
      <c r="N3302" s="187"/>
      <c r="O3302" s="191"/>
      <c r="P3302" s="541" t="s">
        <v>3213</v>
      </c>
      <c r="Q3302" s="218"/>
      <c r="R3302" s="219">
        <f t="shared" si="1247"/>
        <v>0</v>
      </c>
      <c r="S3302" s="219">
        <f t="shared" si="1248"/>
        <v>7</v>
      </c>
      <c r="T3302" s="195"/>
      <c r="U3302" s="196">
        <v>10</v>
      </c>
      <c r="V3302" s="89">
        <f t="shared" si="1200"/>
        <v>0</v>
      </c>
      <c r="W3302" s="220" t="s">
        <v>3427</v>
      </c>
      <c r="X3302" s="221" t="s">
        <v>71</v>
      </c>
      <c r="Y3302" s="222" t="s">
        <v>3487</v>
      </c>
      <c r="Z3302" s="199"/>
      <c r="AA3302" s="218"/>
      <c r="AB3302" s="223">
        <v>0</v>
      </c>
      <c r="AC3302" s="224" t="s">
        <v>48</v>
      </c>
      <c r="AD3302" s="225"/>
      <c r="AE3302" s="226"/>
      <c r="AF3302" s="226"/>
      <c r="AG3302" s="241">
        <f>CEILING(AX3302+(AX3302*'[1]Nastavení cen'!$G$17),1)</f>
        <v>412</v>
      </c>
      <c r="AH3302" s="242">
        <f>CEILING(AG3302*'[1]Nastavení cen'!$K$17,1)+AG3302</f>
        <v>536</v>
      </c>
      <c r="AI3302" s="242">
        <f t="shared" si="1300"/>
        <v>0</v>
      </c>
      <c r="AJ3302" s="228">
        <f t="shared" si="1240"/>
        <v>536</v>
      </c>
      <c r="AK3302" s="218"/>
      <c r="AL3302" s="229">
        <f t="shared" si="1241"/>
        <v>0</v>
      </c>
      <c r="AM3302" s="204"/>
      <c r="AN3302" s="230">
        <v>5</v>
      </c>
      <c r="AO3302" s="231">
        <f t="shared" si="1301"/>
        <v>0</v>
      </c>
      <c r="AP3302" s="232">
        <v>0.05</v>
      </c>
      <c r="AQ3302" s="233" t="s">
        <v>41</v>
      </c>
      <c r="AR3302" s="234">
        <f t="shared" si="1302"/>
        <v>0</v>
      </c>
      <c r="AS3302" s="235"/>
      <c r="AT3302" s="236"/>
      <c r="AU3302" s="237"/>
      <c r="AV3302" s="238"/>
      <c r="AW3302" s="239"/>
      <c r="AX3302" s="240">
        <v>412</v>
      </c>
    </row>
    <row r="3303" spans="1:50" ht="17.25" hidden="1" customHeight="1" x14ac:dyDescent="0.3">
      <c r="A3303" s="213"/>
      <c r="B3303" s="214"/>
      <c r="C3303" s="215"/>
      <c r="D3303" s="186"/>
      <c r="E3303" s="184"/>
      <c r="F3303" s="185"/>
      <c r="G3303" s="186"/>
      <c r="H3303" s="186"/>
      <c r="I3303" s="187"/>
      <c r="J3303" s="188"/>
      <c r="K3303" s="216"/>
      <c r="L3303" s="186"/>
      <c r="M3303" s="186"/>
      <c r="N3303" s="187"/>
      <c r="O3303" s="191"/>
      <c r="P3303" s="541" t="s">
        <v>3213</v>
      </c>
      <c r="Q3303" s="218"/>
      <c r="R3303" s="219">
        <f t="shared" si="1247"/>
        <v>0</v>
      </c>
      <c r="S3303" s="219">
        <f t="shared" si="1248"/>
        <v>7</v>
      </c>
      <c r="T3303" s="195"/>
      <c r="U3303" s="196">
        <v>10</v>
      </c>
      <c r="V3303" s="89">
        <f t="shared" si="1200"/>
        <v>0</v>
      </c>
      <c r="W3303" s="220" t="s">
        <v>3427</v>
      </c>
      <c r="X3303" s="221" t="s">
        <v>71</v>
      </c>
      <c r="Y3303" s="222" t="s">
        <v>3488</v>
      </c>
      <c r="Z3303" s="199"/>
      <c r="AA3303" s="218"/>
      <c r="AB3303" s="223">
        <v>0</v>
      </c>
      <c r="AC3303" s="224" t="s">
        <v>48</v>
      </c>
      <c r="AD3303" s="225"/>
      <c r="AE3303" s="226"/>
      <c r="AF3303" s="226"/>
      <c r="AG3303" s="241">
        <f>CEILING(AX3303+(AX3303*'[1]Nastavení cen'!$G$17),1)</f>
        <v>412</v>
      </c>
      <c r="AH3303" s="242">
        <f>CEILING(AG3303*'[1]Nastavení cen'!$K$17,1)+AG3303</f>
        <v>536</v>
      </c>
      <c r="AI3303" s="242">
        <f t="shared" si="1300"/>
        <v>0</v>
      </c>
      <c r="AJ3303" s="228">
        <f t="shared" si="1240"/>
        <v>536</v>
      </c>
      <c r="AK3303" s="218"/>
      <c r="AL3303" s="229">
        <f t="shared" si="1241"/>
        <v>0</v>
      </c>
      <c r="AM3303" s="204"/>
      <c r="AN3303" s="230">
        <v>5</v>
      </c>
      <c r="AO3303" s="231">
        <f t="shared" si="1301"/>
        <v>0</v>
      </c>
      <c r="AP3303" s="232">
        <v>0.05</v>
      </c>
      <c r="AQ3303" s="233" t="s">
        <v>41</v>
      </c>
      <c r="AR3303" s="234">
        <f t="shared" si="1302"/>
        <v>0</v>
      </c>
      <c r="AS3303" s="235"/>
      <c r="AT3303" s="236"/>
      <c r="AU3303" s="237"/>
      <c r="AV3303" s="238"/>
      <c r="AW3303" s="239"/>
      <c r="AX3303" s="240">
        <v>412</v>
      </c>
    </row>
    <row r="3304" spans="1:50" ht="17.25" hidden="1" customHeight="1" x14ac:dyDescent="0.3">
      <c r="A3304" s="213"/>
      <c r="B3304" s="214"/>
      <c r="C3304" s="215"/>
      <c r="D3304" s="186"/>
      <c r="E3304" s="184"/>
      <c r="F3304" s="185"/>
      <c r="G3304" s="186"/>
      <c r="H3304" s="186"/>
      <c r="I3304" s="187"/>
      <c r="J3304" s="188"/>
      <c r="K3304" s="216"/>
      <c r="L3304" s="186"/>
      <c r="M3304" s="186"/>
      <c r="N3304" s="187"/>
      <c r="O3304" s="191"/>
      <c r="P3304" s="541" t="s">
        <v>3213</v>
      </c>
      <c r="Q3304" s="218"/>
      <c r="R3304" s="219">
        <f t="shared" si="1247"/>
        <v>0</v>
      </c>
      <c r="S3304" s="219">
        <f t="shared" si="1248"/>
        <v>7</v>
      </c>
      <c r="T3304" s="195"/>
      <c r="U3304" s="196">
        <v>10</v>
      </c>
      <c r="V3304" s="89">
        <f t="shared" si="1200"/>
        <v>0</v>
      </c>
      <c r="W3304" s="220" t="s">
        <v>3427</v>
      </c>
      <c r="X3304" s="221" t="s">
        <v>71</v>
      </c>
      <c r="Y3304" s="222" t="s">
        <v>3489</v>
      </c>
      <c r="Z3304" s="199"/>
      <c r="AA3304" s="218"/>
      <c r="AB3304" s="223">
        <v>0</v>
      </c>
      <c r="AC3304" s="224" t="s">
        <v>48</v>
      </c>
      <c r="AD3304" s="225"/>
      <c r="AE3304" s="226"/>
      <c r="AF3304" s="226"/>
      <c r="AG3304" s="241">
        <f>CEILING(AX3304+(AX3304*'[1]Nastavení cen'!$G$17),1)</f>
        <v>445</v>
      </c>
      <c r="AH3304" s="242">
        <f>CEILING(AG3304*'[1]Nastavení cen'!$K$17,1)+AG3304</f>
        <v>579</v>
      </c>
      <c r="AI3304" s="242">
        <f t="shared" si="1300"/>
        <v>0</v>
      </c>
      <c r="AJ3304" s="228">
        <f t="shared" si="1240"/>
        <v>579</v>
      </c>
      <c r="AK3304" s="218"/>
      <c r="AL3304" s="229">
        <f t="shared" si="1241"/>
        <v>0</v>
      </c>
      <c r="AM3304" s="204"/>
      <c r="AN3304" s="230">
        <v>5</v>
      </c>
      <c r="AO3304" s="231">
        <f t="shared" si="1301"/>
        <v>0</v>
      </c>
      <c r="AP3304" s="232">
        <v>0.05</v>
      </c>
      <c r="AQ3304" s="233" t="s">
        <v>41</v>
      </c>
      <c r="AR3304" s="234">
        <f t="shared" si="1302"/>
        <v>0</v>
      </c>
      <c r="AS3304" s="235"/>
      <c r="AT3304" s="236"/>
      <c r="AU3304" s="237"/>
      <c r="AV3304" s="238"/>
      <c r="AW3304" s="239"/>
      <c r="AX3304" s="240">
        <v>445</v>
      </c>
    </row>
    <row r="3305" spans="1:50" ht="17.25" hidden="1" customHeight="1" x14ac:dyDescent="0.3">
      <c r="A3305" s="213"/>
      <c r="B3305" s="214"/>
      <c r="C3305" s="215"/>
      <c r="D3305" s="186"/>
      <c r="E3305" s="184"/>
      <c r="F3305" s="185"/>
      <c r="G3305" s="186"/>
      <c r="H3305" s="186"/>
      <c r="I3305" s="187"/>
      <c r="J3305" s="188"/>
      <c r="K3305" s="216"/>
      <c r="L3305" s="186"/>
      <c r="M3305" s="186"/>
      <c r="N3305" s="187"/>
      <c r="O3305" s="191"/>
      <c r="P3305" s="541" t="s">
        <v>3213</v>
      </c>
      <c r="Q3305" s="218"/>
      <c r="R3305" s="219">
        <f t="shared" si="1247"/>
        <v>0</v>
      </c>
      <c r="S3305" s="219">
        <f t="shared" si="1248"/>
        <v>7</v>
      </c>
      <c r="T3305" s="195"/>
      <c r="U3305" s="196">
        <v>10</v>
      </c>
      <c r="V3305" s="89">
        <f t="shared" si="1200"/>
        <v>0</v>
      </c>
      <c r="W3305" s="220" t="s">
        <v>3427</v>
      </c>
      <c r="X3305" s="221" t="s">
        <v>71</v>
      </c>
      <c r="Y3305" s="222" t="s">
        <v>3490</v>
      </c>
      <c r="Z3305" s="199"/>
      <c r="AA3305" s="218"/>
      <c r="AB3305" s="223">
        <v>0</v>
      </c>
      <c r="AC3305" s="224" t="s">
        <v>48</v>
      </c>
      <c r="AD3305" s="225"/>
      <c r="AE3305" s="226"/>
      <c r="AF3305" s="226"/>
      <c r="AG3305" s="241">
        <f>CEILING(AX3305+(AX3305*'[1]Nastavení cen'!$G$17),1)</f>
        <v>412</v>
      </c>
      <c r="AH3305" s="242">
        <f>CEILING(AG3305*'[1]Nastavení cen'!$K$17,1)+AG3305</f>
        <v>536</v>
      </c>
      <c r="AI3305" s="242">
        <f t="shared" si="1300"/>
        <v>0</v>
      </c>
      <c r="AJ3305" s="228">
        <f t="shared" si="1240"/>
        <v>536</v>
      </c>
      <c r="AK3305" s="218"/>
      <c r="AL3305" s="229">
        <f t="shared" si="1241"/>
        <v>0</v>
      </c>
      <c r="AM3305" s="204"/>
      <c r="AN3305" s="230">
        <v>5</v>
      </c>
      <c r="AO3305" s="231">
        <f t="shared" si="1301"/>
        <v>0</v>
      </c>
      <c r="AP3305" s="232">
        <v>0.05</v>
      </c>
      <c r="AQ3305" s="233" t="s">
        <v>41</v>
      </c>
      <c r="AR3305" s="234">
        <f t="shared" si="1302"/>
        <v>0</v>
      </c>
      <c r="AS3305" s="235"/>
      <c r="AT3305" s="236"/>
      <c r="AU3305" s="237"/>
      <c r="AV3305" s="238"/>
      <c r="AW3305" s="239"/>
      <c r="AX3305" s="240">
        <v>412</v>
      </c>
    </row>
    <row r="3306" spans="1:50" ht="17.25" hidden="1" customHeight="1" x14ac:dyDescent="0.3">
      <c r="A3306" s="213"/>
      <c r="B3306" s="214"/>
      <c r="C3306" s="215"/>
      <c r="D3306" s="186"/>
      <c r="E3306" s="184"/>
      <c r="F3306" s="185"/>
      <c r="G3306" s="186"/>
      <c r="H3306" s="186"/>
      <c r="I3306" s="187"/>
      <c r="J3306" s="188"/>
      <c r="K3306" s="216"/>
      <c r="L3306" s="186"/>
      <c r="M3306" s="186"/>
      <c r="N3306" s="187"/>
      <c r="O3306" s="191"/>
      <c r="P3306" s="541" t="s">
        <v>3213</v>
      </c>
      <c r="Q3306" s="218"/>
      <c r="R3306" s="219">
        <f t="shared" si="1247"/>
        <v>0</v>
      </c>
      <c r="S3306" s="219">
        <f t="shared" si="1248"/>
        <v>7</v>
      </c>
      <c r="T3306" s="195"/>
      <c r="U3306" s="196">
        <v>10</v>
      </c>
      <c r="V3306" s="89">
        <f t="shared" si="1200"/>
        <v>0</v>
      </c>
      <c r="W3306" s="220" t="s">
        <v>3427</v>
      </c>
      <c r="X3306" s="221" t="s">
        <v>71</v>
      </c>
      <c r="Y3306" s="222" t="s">
        <v>3491</v>
      </c>
      <c r="Z3306" s="199"/>
      <c r="AA3306" s="218"/>
      <c r="AB3306" s="223">
        <v>0</v>
      </c>
      <c r="AC3306" s="224" t="s">
        <v>48</v>
      </c>
      <c r="AD3306" s="225"/>
      <c r="AE3306" s="226"/>
      <c r="AF3306" s="226"/>
      <c r="AG3306" s="241">
        <f>CEILING(AX3306+(AX3306*'[1]Nastavení cen'!$G$17),1)</f>
        <v>412</v>
      </c>
      <c r="AH3306" s="242">
        <f>CEILING(AG3306*'[1]Nastavení cen'!$K$17,1)+AG3306</f>
        <v>536</v>
      </c>
      <c r="AI3306" s="242">
        <f t="shared" si="1300"/>
        <v>0</v>
      </c>
      <c r="AJ3306" s="228">
        <f t="shared" si="1240"/>
        <v>536</v>
      </c>
      <c r="AK3306" s="218"/>
      <c r="AL3306" s="229">
        <f t="shared" si="1241"/>
        <v>0</v>
      </c>
      <c r="AM3306" s="204"/>
      <c r="AN3306" s="230">
        <v>5</v>
      </c>
      <c r="AO3306" s="231">
        <f t="shared" si="1301"/>
        <v>0</v>
      </c>
      <c r="AP3306" s="232">
        <v>0.05</v>
      </c>
      <c r="AQ3306" s="233" t="s">
        <v>41</v>
      </c>
      <c r="AR3306" s="234">
        <f t="shared" si="1302"/>
        <v>0</v>
      </c>
      <c r="AS3306" s="235"/>
      <c r="AT3306" s="236"/>
      <c r="AU3306" s="237"/>
      <c r="AV3306" s="238"/>
      <c r="AW3306" s="239"/>
      <c r="AX3306" s="240">
        <v>412</v>
      </c>
    </row>
    <row r="3307" spans="1:50" ht="17.25" hidden="1" customHeight="1" x14ac:dyDescent="0.3">
      <c r="A3307" s="213"/>
      <c r="B3307" s="214"/>
      <c r="C3307" s="215"/>
      <c r="D3307" s="186"/>
      <c r="E3307" s="184"/>
      <c r="F3307" s="185"/>
      <c r="G3307" s="186"/>
      <c r="H3307" s="186"/>
      <c r="I3307" s="187"/>
      <c r="J3307" s="188"/>
      <c r="K3307" s="216"/>
      <c r="L3307" s="186"/>
      <c r="M3307" s="186"/>
      <c r="N3307" s="187"/>
      <c r="O3307" s="191"/>
      <c r="P3307" s="541" t="s">
        <v>3213</v>
      </c>
      <c r="Q3307" s="218"/>
      <c r="R3307" s="219">
        <f t="shared" si="1247"/>
        <v>0</v>
      </c>
      <c r="S3307" s="219">
        <f t="shared" si="1248"/>
        <v>7</v>
      </c>
      <c r="T3307" s="195"/>
      <c r="U3307" s="196">
        <v>10</v>
      </c>
      <c r="V3307" s="89">
        <f t="shared" si="1200"/>
        <v>0</v>
      </c>
      <c r="W3307" s="220" t="s">
        <v>3427</v>
      </c>
      <c r="X3307" s="221" t="s">
        <v>71</v>
      </c>
      <c r="Y3307" s="222" t="s">
        <v>3492</v>
      </c>
      <c r="Z3307" s="199"/>
      <c r="AA3307" s="218"/>
      <c r="AB3307" s="223">
        <v>0</v>
      </c>
      <c r="AC3307" s="224" t="s">
        <v>48</v>
      </c>
      <c r="AD3307" s="225"/>
      <c r="AE3307" s="226"/>
      <c r="AF3307" s="226"/>
      <c r="AG3307" s="241">
        <f>CEILING(AX3307+(AX3307*'[1]Nastavení cen'!$G$17),1)</f>
        <v>412</v>
      </c>
      <c r="AH3307" s="242">
        <f>CEILING(AG3307*'[1]Nastavení cen'!$K$17,1)+AG3307</f>
        <v>536</v>
      </c>
      <c r="AI3307" s="242">
        <f t="shared" si="1300"/>
        <v>0</v>
      </c>
      <c r="AJ3307" s="228">
        <f t="shared" si="1240"/>
        <v>536</v>
      </c>
      <c r="AK3307" s="218"/>
      <c r="AL3307" s="229">
        <f t="shared" si="1241"/>
        <v>0</v>
      </c>
      <c r="AM3307" s="204"/>
      <c r="AN3307" s="230">
        <v>5</v>
      </c>
      <c r="AO3307" s="231">
        <f t="shared" si="1301"/>
        <v>0</v>
      </c>
      <c r="AP3307" s="232">
        <v>0.05</v>
      </c>
      <c r="AQ3307" s="233" t="s">
        <v>41</v>
      </c>
      <c r="AR3307" s="234">
        <f t="shared" si="1302"/>
        <v>0</v>
      </c>
      <c r="AS3307" s="235"/>
      <c r="AT3307" s="236"/>
      <c r="AU3307" s="237"/>
      <c r="AV3307" s="238"/>
      <c r="AW3307" s="239"/>
      <c r="AX3307" s="240">
        <v>412</v>
      </c>
    </row>
    <row r="3308" spans="1:50" ht="17.25" hidden="1" customHeight="1" x14ac:dyDescent="0.3">
      <c r="A3308" s="213"/>
      <c r="B3308" s="214"/>
      <c r="C3308" s="215"/>
      <c r="D3308" s="186"/>
      <c r="E3308" s="184"/>
      <c r="F3308" s="185"/>
      <c r="G3308" s="186"/>
      <c r="H3308" s="186"/>
      <c r="I3308" s="187"/>
      <c r="J3308" s="188"/>
      <c r="K3308" s="216"/>
      <c r="L3308" s="186"/>
      <c r="M3308" s="186"/>
      <c r="N3308" s="187"/>
      <c r="O3308" s="191"/>
      <c r="P3308" s="541" t="s">
        <v>3213</v>
      </c>
      <c r="Q3308" s="218"/>
      <c r="R3308" s="219">
        <f t="shared" si="1247"/>
        <v>0</v>
      </c>
      <c r="S3308" s="219">
        <f t="shared" si="1248"/>
        <v>7</v>
      </c>
      <c r="T3308" s="195"/>
      <c r="U3308" s="196">
        <v>10</v>
      </c>
      <c r="V3308" s="89">
        <f t="shared" si="1200"/>
        <v>0</v>
      </c>
      <c r="W3308" s="220" t="s">
        <v>3427</v>
      </c>
      <c r="X3308" s="221" t="s">
        <v>71</v>
      </c>
      <c r="Y3308" s="222" t="s">
        <v>3493</v>
      </c>
      <c r="Z3308" s="199"/>
      <c r="AA3308" s="218"/>
      <c r="AB3308" s="223">
        <v>0</v>
      </c>
      <c r="AC3308" s="224" t="s">
        <v>48</v>
      </c>
      <c r="AD3308" s="225"/>
      <c r="AE3308" s="226"/>
      <c r="AF3308" s="226"/>
      <c r="AG3308" s="241">
        <f>CEILING(AX3308+(AX3308*'[1]Nastavení cen'!$G$17),1)</f>
        <v>412</v>
      </c>
      <c r="AH3308" s="242">
        <f>CEILING(AG3308*'[1]Nastavení cen'!$K$17,1)+AG3308</f>
        <v>536</v>
      </c>
      <c r="AI3308" s="242">
        <f t="shared" si="1300"/>
        <v>0</v>
      </c>
      <c r="AJ3308" s="228">
        <f t="shared" si="1240"/>
        <v>536</v>
      </c>
      <c r="AK3308" s="218"/>
      <c r="AL3308" s="229">
        <f t="shared" si="1241"/>
        <v>0</v>
      </c>
      <c r="AM3308" s="204"/>
      <c r="AN3308" s="230">
        <v>5</v>
      </c>
      <c r="AO3308" s="231">
        <f t="shared" si="1301"/>
        <v>0</v>
      </c>
      <c r="AP3308" s="232">
        <v>0.05</v>
      </c>
      <c r="AQ3308" s="233" t="s">
        <v>41</v>
      </c>
      <c r="AR3308" s="234">
        <f t="shared" si="1302"/>
        <v>0</v>
      </c>
      <c r="AS3308" s="235"/>
      <c r="AT3308" s="236"/>
      <c r="AU3308" s="237"/>
      <c r="AV3308" s="238"/>
      <c r="AW3308" s="239"/>
      <c r="AX3308" s="240">
        <v>412</v>
      </c>
    </row>
    <row r="3309" spans="1:50" ht="17.25" hidden="1" customHeight="1" x14ac:dyDescent="0.3">
      <c r="A3309" s="213"/>
      <c r="B3309" s="214"/>
      <c r="C3309" s="215"/>
      <c r="D3309" s="186"/>
      <c r="E3309" s="184"/>
      <c r="F3309" s="185"/>
      <c r="G3309" s="186"/>
      <c r="H3309" s="186"/>
      <c r="I3309" s="187"/>
      <c r="J3309" s="188"/>
      <c r="K3309" s="216"/>
      <c r="L3309" s="186"/>
      <c r="M3309" s="186"/>
      <c r="N3309" s="187"/>
      <c r="O3309" s="191"/>
      <c r="P3309" s="541" t="s">
        <v>3213</v>
      </c>
      <c r="Q3309" s="218"/>
      <c r="R3309" s="219">
        <f t="shared" si="1247"/>
        <v>0</v>
      </c>
      <c r="S3309" s="219">
        <f t="shared" si="1248"/>
        <v>7</v>
      </c>
      <c r="T3309" s="195"/>
      <c r="U3309" s="196">
        <v>10</v>
      </c>
      <c r="V3309" s="89">
        <f t="shared" si="1200"/>
        <v>0</v>
      </c>
      <c r="W3309" s="220" t="s">
        <v>3427</v>
      </c>
      <c r="X3309" s="221" t="s">
        <v>71</v>
      </c>
      <c r="Y3309" s="222" t="s">
        <v>3494</v>
      </c>
      <c r="Z3309" s="199"/>
      <c r="AA3309" s="218"/>
      <c r="AB3309" s="223">
        <v>0</v>
      </c>
      <c r="AC3309" s="224" t="s">
        <v>48</v>
      </c>
      <c r="AD3309" s="225"/>
      <c r="AE3309" s="226"/>
      <c r="AF3309" s="226"/>
      <c r="AG3309" s="241">
        <f>CEILING(AX3309+(AX3309*'[1]Nastavení cen'!$G$17),1)</f>
        <v>412</v>
      </c>
      <c r="AH3309" s="242">
        <f>CEILING(AG3309*'[1]Nastavení cen'!$K$17,1)+AG3309</f>
        <v>536</v>
      </c>
      <c r="AI3309" s="242">
        <f t="shared" si="1300"/>
        <v>0</v>
      </c>
      <c r="AJ3309" s="228">
        <f t="shared" si="1240"/>
        <v>536</v>
      </c>
      <c r="AK3309" s="218"/>
      <c r="AL3309" s="229">
        <f t="shared" si="1241"/>
        <v>0</v>
      </c>
      <c r="AM3309" s="204"/>
      <c r="AN3309" s="230">
        <v>5</v>
      </c>
      <c r="AO3309" s="231">
        <f t="shared" si="1301"/>
        <v>0</v>
      </c>
      <c r="AP3309" s="232">
        <v>0.05</v>
      </c>
      <c r="AQ3309" s="233" t="s">
        <v>41</v>
      </c>
      <c r="AR3309" s="234">
        <f t="shared" si="1302"/>
        <v>0</v>
      </c>
      <c r="AS3309" s="235"/>
      <c r="AT3309" s="236"/>
      <c r="AU3309" s="237"/>
      <c r="AV3309" s="238"/>
      <c r="AW3309" s="239"/>
      <c r="AX3309" s="240">
        <v>412</v>
      </c>
    </row>
    <row r="3310" spans="1:50" ht="17.25" hidden="1" customHeight="1" x14ac:dyDescent="0.3">
      <c r="A3310" s="213"/>
      <c r="B3310" s="214"/>
      <c r="C3310" s="215"/>
      <c r="D3310" s="186"/>
      <c r="E3310" s="184"/>
      <c r="F3310" s="185"/>
      <c r="G3310" s="186"/>
      <c r="H3310" s="186"/>
      <c r="I3310" s="187"/>
      <c r="J3310" s="188"/>
      <c r="K3310" s="216"/>
      <c r="L3310" s="186"/>
      <c r="M3310" s="186"/>
      <c r="N3310" s="187"/>
      <c r="O3310" s="191"/>
      <c r="P3310" s="541" t="s">
        <v>3213</v>
      </c>
      <c r="Q3310" s="218"/>
      <c r="R3310" s="219">
        <f t="shared" si="1247"/>
        <v>0</v>
      </c>
      <c r="S3310" s="219">
        <f t="shared" si="1248"/>
        <v>7</v>
      </c>
      <c r="T3310" s="195"/>
      <c r="U3310" s="196">
        <v>10</v>
      </c>
      <c r="V3310" s="89">
        <f t="shared" ref="V3310:V3564" si="1303">$AL$3706</f>
        <v>0</v>
      </c>
      <c r="W3310" s="220" t="s">
        <v>3427</v>
      </c>
      <c r="X3310" s="221" t="s">
        <v>71</v>
      </c>
      <c r="Y3310" s="222" t="s">
        <v>3495</v>
      </c>
      <c r="Z3310" s="199"/>
      <c r="AA3310" s="218"/>
      <c r="AB3310" s="223">
        <v>0</v>
      </c>
      <c r="AC3310" s="224" t="s">
        <v>48</v>
      </c>
      <c r="AD3310" s="225"/>
      <c r="AE3310" s="226"/>
      <c r="AF3310" s="226"/>
      <c r="AG3310" s="241">
        <f>CEILING(AX3310+(AX3310*'[1]Nastavení cen'!$G$17),1)</f>
        <v>445</v>
      </c>
      <c r="AH3310" s="242">
        <f>CEILING(AG3310*'[1]Nastavení cen'!$K$17,1)+AG3310</f>
        <v>579</v>
      </c>
      <c r="AI3310" s="242">
        <f t="shared" si="1300"/>
        <v>0</v>
      </c>
      <c r="AJ3310" s="228">
        <f t="shared" si="1240"/>
        <v>579</v>
      </c>
      <c r="AK3310" s="218"/>
      <c r="AL3310" s="229">
        <f t="shared" si="1241"/>
        <v>0</v>
      </c>
      <c r="AM3310" s="204"/>
      <c r="AN3310" s="230">
        <v>5</v>
      </c>
      <c r="AO3310" s="231">
        <f t="shared" si="1301"/>
        <v>0</v>
      </c>
      <c r="AP3310" s="232">
        <v>0.05</v>
      </c>
      <c r="AQ3310" s="233" t="s">
        <v>41</v>
      </c>
      <c r="AR3310" s="234">
        <f t="shared" si="1302"/>
        <v>0</v>
      </c>
      <c r="AS3310" s="235"/>
      <c r="AT3310" s="236"/>
      <c r="AU3310" s="237"/>
      <c r="AV3310" s="238"/>
      <c r="AW3310" s="239"/>
      <c r="AX3310" s="240">
        <v>445</v>
      </c>
    </row>
    <row r="3311" spans="1:50" ht="17.25" hidden="1" customHeight="1" x14ac:dyDescent="0.3">
      <c r="A3311" s="213"/>
      <c r="B3311" s="214"/>
      <c r="C3311" s="215"/>
      <c r="D3311" s="186"/>
      <c r="E3311" s="184"/>
      <c r="F3311" s="185"/>
      <c r="G3311" s="186"/>
      <c r="H3311" s="186"/>
      <c r="I3311" s="187"/>
      <c r="J3311" s="188"/>
      <c r="K3311" s="216"/>
      <c r="L3311" s="186"/>
      <c r="M3311" s="186"/>
      <c r="N3311" s="187"/>
      <c r="O3311" s="191"/>
      <c r="P3311" s="541" t="s">
        <v>3213</v>
      </c>
      <c r="Q3311" s="218"/>
      <c r="R3311" s="219">
        <f t="shared" si="1247"/>
        <v>0</v>
      </c>
      <c r="S3311" s="219">
        <f t="shared" si="1248"/>
        <v>7</v>
      </c>
      <c r="T3311" s="195"/>
      <c r="U3311" s="196">
        <v>10</v>
      </c>
      <c r="V3311" s="89">
        <f t="shared" si="1303"/>
        <v>0</v>
      </c>
      <c r="W3311" s="220" t="s">
        <v>3427</v>
      </c>
      <c r="X3311" s="221" t="s">
        <v>71</v>
      </c>
      <c r="Y3311" s="222" t="s">
        <v>3496</v>
      </c>
      <c r="Z3311" s="199"/>
      <c r="AA3311" s="218"/>
      <c r="AB3311" s="223">
        <v>0</v>
      </c>
      <c r="AC3311" s="224" t="s">
        <v>48</v>
      </c>
      <c r="AD3311" s="225"/>
      <c r="AE3311" s="226"/>
      <c r="AF3311" s="226"/>
      <c r="AG3311" s="241">
        <f>CEILING(AX3311+(AX3311*'[1]Nastavení cen'!$G$17),1)</f>
        <v>412</v>
      </c>
      <c r="AH3311" s="242">
        <f>CEILING(AG3311*'[1]Nastavení cen'!$K$17,1)+AG3311</f>
        <v>536</v>
      </c>
      <c r="AI3311" s="242">
        <f t="shared" si="1300"/>
        <v>0</v>
      </c>
      <c r="AJ3311" s="228">
        <f t="shared" si="1240"/>
        <v>536</v>
      </c>
      <c r="AK3311" s="218"/>
      <c r="AL3311" s="229">
        <f t="shared" si="1241"/>
        <v>0</v>
      </c>
      <c r="AM3311" s="204"/>
      <c r="AN3311" s="230">
        <v>5</v>
      </c>
      <c r="AO3311" s="231">
        <f t="shared" si="1301"/>
        <v>0</v>
      </c>
      <c r="AP3311" s="232">
        <v>0.05</v>
      </c>
      <c r="AQ3311" s="233" t="s">
        <v>41</v>
      </c>
      <c r="AR3311" s="234">
        <f t="shared" si="1302"/>
        <v>0</v>
      </c>
      <c r="AS3311" s="235"/>
      <c r="AT3311" s="236"/>
      <c r="AU3311" s="237"/>
      <c r="AV3311" s="238"/>
      <c r="AW3311" s="239"/>
      <c r="AX3311" s="240">
        <v>412</v>
      </c>
    </row>
    <row r="3312" spans="1:50" ht="17.25" hidden="1" customHeight="1" x14ac:dyDescent="0.3">
      <c r="A3312" s="213"/>
      <c r="B3312" s="214"/>
      <c r="C3312" s="215"/>
      <c r="D3312" s="186"/>
      <c r="E3312" s="184"/>
      <c r="F3312" s="185"/>
      <c r="G3312" s="186"/>
      <c r="H3312" s="186"/>
      <c r="I3312" s="187"/>
      <c r="J3312" s="188"/>
      <c r="K3312" s="216"/>
      <c r="L3312" s="186"/>
      <c r="M3312" s="186"/>
      <c r="N3312" s="187"/>
      <c r="O3312" s="191"/>
      <c r="P3312" s="541" t="s">
        <v>3213</v>
      </c>
      <c r="Q3312" s="218"/>
      <c r="R3312" s="219">
        <f t="shared" si="1247"/>
        <v>0</v>
      </c>
      <c r="S3312" s="219">
        <f t="shared" si="1248"/>
        <v>7</v>
      </c>
      <c r="T3312" s="195"/>
      <c r="U3312" s="196">
        <v>10</v>
      </c>
      <c r="V3312" s="89">
        <f t="shared" si="1303"/>
        <v>0</v>
      </c>
      <c r="W3312" s="220" t="s">
        <v>3427</v>
      </c>
      <c r="X3312" s="221" t="s">
        <v>71</v>
      </c>
      <c r="Y3312" s="222" t="s">
        <v>3497</v>
      </c>
      <c r="Z3312" s="199"/>
      <c r="AA3312" s="218"/>
      <c r="AB3312" s="223">
        <v>0</v>
      </c>
      <c r="AC3312" s="224" t="s">
        <v>48</v>
      </c>
      <c r="AD3312" s="225"/>
      <c r="AE3312" s="226"/>
      <c r="AF3312" s="226"/>
      <c r="AG3312" s="241">
        <f>CEILING(AX3312+(AX3312*'[1]Nastavení cen'!$G$17),1)</f>
        <v>412</v>
      </c>
      <c r="AH3312" s="242">
        <f>CEILING(AG3312*'[1]Nastavení cen'!$K$17,1)+AG3312</f>
        <v>536</v>
      </c>
      <c r="AI3312" s="242">
        <f t="shared" si="1300"/>
        <v>0</v>
      </c>
      <c r="AJ3312" s="228">
        <f t="shared" si="1240"/>
        <v>536</v>
      </c>
      <c r="AK3312" s="218"/>
      <c r="AL3312" s="229">
        <f t="shared" si="1241"/>
        <v>0</v>
      </c>
      <c r="AM3312" s="204"/>
      <c r="AN3312" s="230">
        <v>5</v>
      </c>
      <c r="AO3312" s="231">
        <f t="shared" si="1301"/>
        <v>0</v>
      </c>
      <c r="AP3312" s="232">
        <v>0.05</v>
      </c>
      <c r="AQ3312" s="233" t="s">
        <v>41</v>
      </c>
      <c r="AR3312" s="234">
        <f t="shared" si="1302"/>
        <v>0</v>
      </c>
      <c r="AS3312" s="235"/>
      <c r="AT3312" s="236"/>
      <c r="AU3312" s="237"/>
      <c r="AV3312" s="238"/>
      <c r="AW3312" s="239"/>
      <c r="AX3312" s="240">
        <v>412</v>
      </c>
    </row>
    <row r="3313" spans="1:50" ht="17.25" hidden="1" customHeight="1" x14ac:dyDescent="0.3">
      <c r="A3313" s="213"/>
      <c r="B3313" s="214"/>
      <c r="C3313" s="215"/>
      <c r="D3313" s="186"/>
      <c r="E3313" s="184"/>
      <c r="F3313" s="185"/>
      <c r="G3313" s="186"/>
      <c r="H3313" s="186"/>
      <c r="I3313" s="187"/>
      <c r="J3313" s="188"/>
      <c r="K3313" s="216"/>
      <c r="L3313" s="186"/>
      <c r="M3313" s="186"/>
      <c r="N3313" s="187"/>
      <c r="O3313" s="191"/>
      <c r="P3313" s="541" t="s">
        <v>3213</v>
      </c>
      <c r="Q3313" s="218"/>
      <c r="R3313" s="219">
        <f t="shared" si="1247"/>
        <v>0</v>
      </c>
      <c r="S3313" s="219">
        <f t="shared" si="1248"/>
        <v>7</v>
      </c>
      <c r="T3313" s="195"/>
      <c r="U3313" s="196">
        <v>10</v>
      </c>
      <c r="V3313" s="89">
        <f t="shared" si="1303"/>
        <v>0</v>
      </c>
      <c r="W3313" s="220" t="s">
        <v>3427</v>
      </c>
      <c r="X3313" s="221" t="s">
        <v>71</v>
      </c>
      <c r="Y3313" s="222" t="s">
        <v>3498</v>
      </c>
      <c r="Z3313" s="199"/>
      <c r="AA3313" s="218"/>
      <c r="AB3313" s="223">
        <v>0</v>
      </c>
      <c r="AC3313" s="224" t="s">
        <v>48</v>
      </c>
      <c r="AD3313" s="225"/>
      <c r="AE3313" s="226"/>
      <c r="AF3313" s="226"/>
      <c r="AG3313" s="241">
        <f>CEILING(AX3313+(AX3313*'[1]Nastavení cen'!$G$17),1)</f>
        <v>445</v>
      </c>
      <c r="AH3313" s="242">
        <f>CEILING(AG3313*'[1]Nastavení cen'!$K$17,1)+AG3313</f>
        <v>579</v>
      </c>
      <c r="AI3313" s="242">
        <f t="shared" si="1300"/>
        <v>0</v>
      </c>
      <c r="AJ3313" s="228">
        <f t="shared" si="1240"/>
        <v>579</v>
      </c>
      <c r="AK3313" s="218"/>
      <c r="AL3313" s="229">
        <f t="shared" si="1241"/>
        <v>0</v>
      </c>
      <c r="AM3313" s="204"/>
      <c r="AN3313" s="230">
        <v>5</v>
      </c>
      <c r="AO3313" s="231">
        <f t="shared" si="1301"/>
        <v>0</v>
      </c>
      <c r="AP3313" s="232">
        <v>0.05</v>
      </c>
      <c r="AQ3313" s="233" t="s">
        <v>41</v>
      </c>
      <c r="AR3313" s="234">
        <f t="shared" si="1302"/>
        <v>0</v>
      </c>
      <c r="AS3313" s="235"/>
      <c r="AT3313" s="236"/>
      <c r="AU3313" s="237"/>
      <c r="AV3313" s="238"/>
      <c r="AW3313" s="239"/>
      <c r="AX3313" s="240">
        <v>445</v>
      </c>
    </row>
    <row r="3314" spans="1:50" ht="17.25" hidden="1" customHeight="1" x14ac:dyDescent="0.3">
      <c r="A3314" s="213"/>
      <c r="B3314" s="214"/>
      <c r="C3314" s="215"/>
      <c r="D3314" s="186"/>
      <c r="E3314" s="184"/>
      <c r="F3314" s="185"/>
      <c r="G3314" s="186"/>
      <c r="H3314" s="186"/>
      <c r="I3314" s="187"/>
      <c r="J3314" s="188"/>
      <c r="K3314" s="216"/>
      <c r="L3314" s="186"/>
      <c r="M3314" s="186"/>
      <c r="N3314" s="187"/>
      <c r="O3314" s="191"/>
      <c r="P3314" s="541" t="s">
        <v>3213</v>
      </c>
      <c r="Q3314" s="218"/>
      <c r="R3314" s="219">
        <f t="shared" si="1247"/>
        <v>0</v>
      </c>
      <c r="S3314" s="219">
        <f t="shared" si="1248"/>
        <v>7</v>
      </c>
      <c r="T3314" s="195"/>
      <c r="U3314" s="196">
        <v>10</v>
      </c>
      <c r="V3314" s="89">
        <f t="shared" si="1303"/>
        <v>0</v>
      </c>
      <c r="W3314" s="220" t="s">
        <v>3427</v>
      </c>
      <c r="X3314" s="221" t="s">
        <v>71</v>
      </c>
      <c r="Y3314" s="222" t="s">
        <v>3499</v>
      </c>
      <c r="Z3314" s="199"/>
      <c r="AA3314" s="218"/>
      <c r="AB3314" s="223">
        <v>0</v>
      </c>
      <c r="AC3314" s="224" t="s">
        <v>48</v>
      </c>
      <c r="AD3314" s="225"/>
      <c r="AE3314" s="226"/>
      <c r="AF3314" s="226"/>
      <c r="AG3314" s="241">
        <f>CEILING(AX3314+(AX3314*'[1]Nastavení cen'!$G$17),1)</f>
        <v>412</v>
      </c>
      <c r="AH3314" s="242">
        <f>CEILING(AG3314*'[1]Nastavení cen'!$K$17,1)+AG3314</f>
        <v>536</v>
      </c>
      <c r="AI3314" s="242">
        <f t="shared" si="1300"/>
        <v>0</v>
      </c>
      <c r="AJ3314" s="228">
        <f t="shared" si="1240"/>
        <v>536</v>
      </c>
      <c r="AK3314" s="218"/>
      <c r="AL3314" s="229">
        <f t="shared" si="1241"/>
        <v>0</v>
      </c>
      <c r="AM3314" s="204"/>
      <c r="AN3314" s="230">
        <v>5</v>
      </c>
      <c r="AO3314" s="231">
        <f t="shared" si="1301"/>
        <v>0</v>
      </c>
      <c r="AP3314" s="232">
        <v>0.05</v>
      </c>
      <c r="AQ3314" s="233" t="s">
        <v>41</v>
      </c>
      <c r="AR3314" s="234">
        <f t="shared" si="1302"/>
        <v>0</v>
      </c>
      <c r="AS3314" s="235"/>
      <c r="AT3314" s="236"/>
      <c r="AU3314" s="237"/>
      <c r="AV3314" s="238"/>
      <c r="AW3314" s="239"/>
      <c r="AX3314" s="240">
        <v>412</v>
      </c>
    </row>
    <row r="3315" spans="1:50" ht="17.25" hidden="1" customHeight="1" x14ac:dyDescent="0.3">
      <c r="A3315" s="213"/>
      <c r="B3315" s="214"/>
      <c r="C3315" s="215"/>
      <c r="D3315" s="186"/>
      <c r="E3315" s="184"/>
      <c r="F3315" s="185"/>
      <c r="G3315" s="186"/>
      <c r="H3315" s="186"/>
      <c r="I3315" s="187"/>
      <c r="J3315" s="188"/>
      <c r="K3315" s="216"/>
      <c r="L3315" s="186"/>
      <c r="M3315" s="186"/>
      <c r="N3315" s="187"/>
      <c r="O3315" s="191"/>
      <c r="P3315" s="541" t="s">
        <v>3213</v>
      </c>
      <c r="Q3315" s="218"/>
      <c r="R3315" s="219">
        <f t="shared" si="1247"/>
        <v>0</v>
      </c>
      <c r="S3315" s="219">
        <f t="shared" si="1248"/>
        <v>7</v>
      </c>
      <c r="T3315" s="195"/>
      <c r="U3315" s="196">
        <v>10</v>
      </c>
      <c r="V3315" s="89">
        <f t="shared" si="1303"/>
        <v>0</v>
      </c>
      <c r="W3315" s="220" t="s">
        <v>3427</v>
      </c>
      <c r="X3315" s="221" t="s">
        <v>71</v>
      </c>
      <c r="Y3315" s="222" t="s">
        <v>3500</v>
      </c>
      <c r="Z3315" s="199"/>
      <c r="AA3315" s="218"/>
      <c r="AB3315" s="223">
        <v>0</v>
      </c>
      <c r="AC3315" s="224" t="s">
        <v>48</v>
      </c>
      <c r="AD3315" s="225"/>
      <c r="AE3315" s="226"/>
      <c r="AF3315" s="226"/>
      <c r="AG3315" s="241">
        <f>CEILING(AX3315+(AX3315*'[1]Nastavení cen'!$G$17),1)</f>
        <v>412</v>
      </c>
      <c r="AH3315" s="242">
        <f>CEILING(AG3315*'[1]Nastavení cen'!$K$17,1)+AG3315</f>
        <v>536</v>
      </c>
      <c r="AI3315" s="242">
        <f t="shared" si="1300"/>
        <v>0</v>
      </c>
      <c r="AJ3315" s="228">
        <f t="shared" si="1240"/>
        <v>536</v>
      </c>
      <c r="AK3315" s="218"/>
      <c r="AL3315" s="229">
        <f t="shared" si="1241"/>
        <v>0</v>
      </c>
      <c r="AM3315" s="204"/>
      <c r="AN3315" s="230">
        <v>5</v>
      </c>
      <c r="AO3315" s="231">
        <f t="shared" si="1301"/>
        <v>0</v>
      </c>
      <c r="AP3315" s="232">
        <v>0.05</v>
      </c>
      <c r="AQ3315" s="233" t="s">
        <v>41</v>
      </c>
      <c r="AR3315" s="234">
        <f t="shared" si="1302"/>
        <v>0</v>
      </c>
      <c r="AS3315" s="235"/>
      <c r="AT3315" s="236"/>
      <c r="AU3315" s="237"/>
      <c r="AV3315" s="238"/>
      <c r="AW3315" s="239"/>
      <c r="AX3315" s="240">
        <v>412</v>
      </c>
    </row>
    <row r="3316" spans="1:50" ht="17.25" hidden="1" customHeight="1" x14ac:dyDescent="0.3">
      <c r="A3316" s="213"/>
      <c r="B3316" s="214"/>
      <c r="C3316" s="215"/>
      <c r="D3316" s="186"/>
      <c r="E3316" s="184"/>
      <c r="F3316" s="185"/>
      <c r="G3316" s="186"/>
      <c r="H3316" s="186"/>
      <c r="I3316" s="187"/>
      <c r="J3316" s="188"/>
      <c r="K3316" s="216"/>
      <c r="L3316" s="186"/>
      <c r="M3316" s="186"/>
      <c r="N3316" s="187"/>
      <c r="O3316" s="191"/>
      <c r="P3316" s="541" t="s">
        <v>3213</v>
      </c>
      <c r="Q3316" s="218"/>
      <c r="R3316" s="219">
        <f t="shared" si="1247"/>
        <v>0</v>
      </c>
      <c r="S3316" s="219">
        <f t="shared" si="1248"/>
        <v>7</v>
      </c>
      <c r="T3316" s="195"/>
      <c r="U3316" s="196">
        <v>10</v>
      </c>
      <c r="V3316" s="89">
        <f t="shared" si="1303"/>
        <v>0</v>
      </c>
      <c r="W3316" s="220" t="s">
        <v>3427</v>
      </c>
      <c r="X3316" s="221" t="s">
        <v>71</v>
      </c>
      <c r="Y3316" s="222" t="s">
        <v>3501</v>
      </c>
      <c r="Z3316" s="199"/>
      <c r="AA3316" s="218"/>
      <c r="AB3316" s="223">
        <v>0</v>
      </c>
      <c r="AC3316" s="224" t="s">
        <v>48</v>
      </c>
      <c r="AD3316" s="225"/>
      <c r="AE3316" s="226"/>
      <c r="AF3316" s="226"/>
      <c r="AG3316" s="241">
        <f>CEILING(AX3316+(AX3316*'[1]Nastavení cen'!$G$17),1)</f>
        <v>412</v>
      </c>
      <c r="AH3316" s="242">
        <f>CEILING(AG3316*'[1]Nastavení cen'!$K$17,1)+AG3316</f>
        <v>536</v>
      </c>
      <c r="AI3316" s="242">
        <f t="shared" si="1300"/>
        <v>0</v>
      </c>
      <c r="AJ3316" s="228">
        <f t="shared" si="1240"/>
        <v>536</v>
      </c>
      <c r="AK3316" s="218"/>
      <c r="AL3316" s="229">
        <f t="shared" si="1241"/>
        <v>0</v>
      </c>
      <c r="AM3316" s="204"/>
      <c r="AN3316" s="230">
        <v>5</v>
      </c>
      <c r="AO3316" s="231">
        <f t="shared" si="1301"/>
        <v>0</v>
      </c>
      <c r="AP3316" s="232">
        <v>0.05</v>
      </c>
      <c r="AQ3316" s="233" t="s">
        <v>41</v>
      </c>
      <c r="AR3316" s="234">
        <f t="shared" si="1302"/>
        <v>0</v>
      </c>
      <c r="AS3316" s="235"/>
      <c r="AT3316" s="236"/>
      <c r="AU3316" s="237"/>
      <c r="AV3316" s="238"/>
      <c r="AW3316" s="239"/>
      <c r="AX3316" s="240">
        <v>412</v>
      </c>
    </row>
    <row r="3317" spans="1:50" ht="17.25" hidden="1" customHeight="1" x14ac:dyDescent="0.3">
      <c r="A3317" s="213"/>
      <c r="B3317" s="214"/>
      <c r="C3317" s="215"/>
      <c r="D3317" s="186"/>
      <c r="E3317" s="184"/>
      <c r="F3317" s="185"/>
      <c r="G3317" s="186"/>
      <c r="H3317" s="186"/>
      <c r="I3317" s="187"/>
      <c r="J3317" s="188"/>
      <c r="K3317" s="216"/>
      <c r="L3317" s="186"/>
      <c r="M3317" s="186"/>
      <c r="N3317" s="187"/>
      <c r="O3317" s="191"/>
      <c r="P3317" s="541" t="s">
        <v>3213</v>
      </c>
      <c r="Q3317" s="218"/>
      <c r="R3317" s="219">
        <f t="shared" si="1247"/>
        <v>0</v>
      </c>
      <c r="S3317" s="219">
        <f t="shared" si="1248"/>
        <v>7</v>
      </c>
      <c r="T3317" s="195"/>
      <c r="U3317" s="196">
        <v>10</v>
      </c>
      <c r="V3317" s="89">
        <f t="shared" si="1303"/>
        <v>0</v>
      </c>
      <c r="W3317" s="220" t="s">
        <v>3427</v>
      </c>
      <c r="X3317" s="221" t="s">
        <v>71</v>
      </c>
      <c r="Y3317" s="222" t="s">
        <v>3502</v>
      </c>
      <c r="Z3317" s="199"/>
      <c r="AA3317" s="218"/>
      <c r="AB3317" s="223">
        <v>0</v>
      </c>
      <c r="AC3317" s="224" t="s">
        <v>48</v>
      </c>
      <c r="AD3317" s="225"/>
      <c r="AE3317" s="226"/>
      <c r="AF3317" s="226"/>
      <c r="AG3317" s="241">
        <f>CEILING(AX3317+(AX3317*'[1]Nastavení cen'!$G$17),1)</f>
        <v>412</v>
      </c>
      <c r="AH3317" s="242">
        <f>CEILING(AG3317*'[1]Nastavení cen'!$K$17,1)+AG3317</f>
        <v>536</v>
      </c>
      <c r="AI3317" s="242">
        <f t="shared" si="1300"/>
        <v>0</v>
      </c>
      <c r="AJ3317" s="228">
        <f t="shared" si="1240"/>
        <v>536</v>
      </c>
      <c r="AK3317" s="218"/>
      <c r="AL3317" s="229">
        <f t="shared" si="1241"/>
        <v>0</v>
      </c>
      <c r="AM3317" s="204"/>
      <c r="AN3317" s="230">
        <v>5</v>
      </c>
      <c r="AO3317" s="231">
        <f t="shared" si="1301"/>
        <v>0</v>
      </c>
      <c r="AP3317" s="232">
        <v>0.05</v>
      </c>
      <c r="AQ3317" s="233" t="s">
        <v>41</v>
      </c>
      <c r="AR3317" s="234">
        <f t="shared" si="1302"/>
        <v>0</v>
      </c>
      <c r="AS3317" s="235"/>
      <c r="AT3317" s="236"/>
      <c r="AU3317" s="237"/>
      <c r="AV3317" s="238"/>
      <c r="AW3317" s="239"/>
      <c r="AX3317" s="240">
        <v>412</v>
      </c>
    </row>
    <row r="3318" spans="1:50" ht="17.25" hidden="1" customHeight="1" x14ac:dyDescent="0.3">
      <c r="A3318" s="213"/>
      <c r="B3318" s="214"/>
      <c r="C3318" s="215"/>
      <c r="D3318" s="186"/>
      <c r="E3318" s="184"/>
      <c r="F3318" s="185"/>
      <c r="G3318" s="186"/>
      <c r="H3318" s="186"/>
      <c r="I3318" s="187"/>
      <c r="J3318" s="188"/>
      <c r="K3318" s="216"/>
      <c r="L3318" s="186"/>
      <c r="M3318" s="186"/>
      <c r="N3318" s="187"/>
      <c r="O3318" s="191"/>
      <c r="P3318" s="541" t="s">
        <v>3213</v>
      </c>
      <c r="Q3318" s="218"/>
      <c r="R3318" s="219">
        <f t="shared" si="1247"/>
        <v>0</v>
      </c>
      <c r="S3318" s="219">
        <f t="shared" si="1248"/>
        <v>7</v>
      </c>
      <c r="T3318" s="195"/>
      <c r="U3318" s="196">
        <v>10</v>
      </c>
      <c r="V3318" s="89">
        <f t="shared" si="1303"/>
        <v>0</v>
      </c>
      <c r="W3318" s="220" t="s">
        <v>3427</v>
      </c>
      <c r="X3318" s="221" t="s">
        <v>71</v>
      </c>
      <c r="Y3318" s="222" t="s">
        <v>3503</v>
      </c>
      <c r="Z3318" s="199"/>
      <c r="AA3318" s="218"/>
      <c r="AB3318" s="223">
        <v>0</v>
      </c>
      <c r="AC3318" s="224" t="s">
        <v>48</v>
      </c>
      <c r="AD3318" s="225"/>
      <c r="AE3318" s="226"/>
      <c r="AF3318" s="226"/>
      <c r="AG3318" s="241">
        <f>CEILING(AX3318+(AX3318*'[1]Nastavení cen'!$G$17),1)</f>
        <v>445</v>
      </c>
      <c r="AH3318" s="242">
        <f>CEILING(AG3318*'[1]Nastavení cen'!$K$17,1)+AG3318</f>
        <v>579</v>
      </c>
      <c r="AI3318" s="242">
        <f t="shared" si="1300"/>
        <v>0</v>
      </c>
      <c r="AJ3318" s="228">
        <f t="shared" si="1240"/>
        <v>579</v>
      </c>
      <c r="AK3318" s="218"/>
      <c r="AL3318" s="229">
        <f t="shared" si="1241"/>
        <v>0</v>
      </c>
      <c r="AM3318" s="204"/>
      <c r="AN3318" s="230">
        <v>5</v>
      </c>
      <c r="AO3318" s="231">
        <f t="shared" si="1301"/>
        <v>0</v>
      </c>
      <c r="AP3318" s="232">
        <v>0.05</v>
      </c>
      <c r="AQ3318" s="233" t="s">
        <v>41</v>
      </c>
      <c r="AR3318" s="234">
        <f t="shared" si="1302"/>
        <v>0</v>
      </c>
      <c r="AS3318" s="235"/>
      <c r="AT3318" s="236"/>
      <c r="AU3318" s="237"/>
      <c r="AV3318" s="238"/>
      <c r="AW3318" s="239"/>
      <c r="AX3318" s="240">
        <v>445</v>
      </c>
    </row>
    <row r="3319" spans="1:50" ht="17.25" hidden="1" customHeight="1" x14ac:dyDescent="0.3">
      <c r="A3319" s="213"/>
      <c r="B3319" s="214"/>
      <c r="C3319" s="215"/>
      <c r="D3319" s="186"/>
      <c r="E3319" s="184"/>
      <c r="F3319" s="185"/>
      <c r="G3319" s="186"/>
      <c r="H3319" s="186"/>
      <c r="I3319" s="187"/>
      <c r="J3319" s="188"/>
      <c r="K3319" s="216"/>
      <c r="L3319" s="186"/>
      <c r="M3319" s="186"/>
      <c r="N3319" s="187"/>
      <c r="O3319" s="191"/>
      <c r="P3319" s="541" t="s">
        <v>3213</v>
      </c>
      <c r="Q3319" s="218"/>
      <c r="R3319" s="219">
        <f t="shared" si="1247"/>
        <v>0</v>
      </c>
      <c r="S3319" s="219">
        <f t="shared" si="1248"/>
        <v>7</v>
      </c>
      <c r="T3319" s="195"/>
      <c r="U3319" s="196">
        <v>10</v>
      </c>
      <c r="V3319" s="89">
        <f t="shared" si="1303"/>
        <v>0</v>
      </c>
      <c r="W3319" s="220" t="s">
        <v>3427</v>
      </c>
      <c r="X3319" s="221" t="s">
        <v>71</v>
      </c>
      <c r="Y3319" s="222" t="s">
        <v>3504</v>
      </c>
      <c r="Z3319" s="199"/>
      <c r="AA3319" s="218"/>
      <c r="AB3319" s="223">
        <v>0</v>
      </c>
      <c r="AC3319" s="224" t="s">
        <v>48</v>
      </c>
      <c r="AD3319" s="225"/>
      <c r="AE3319" s="226"/>
      <c r="AF3319" s="226"/>
      <c r="AG3319" s="241">
        <f>CEILING(AX3319+(AX3319*'[1]Nastavení cen'!$G$17),1)</f>
        <v>412</v>
      </c>
      <c r="AH3319" s="242">
        <f>CEILING(AG3319*'[1]Nastavení cen'!$K$17,1)+AG3319</f>
        <v>536</v>
      </c>
      <c r="AI3319" s="242">
        <f t="shared" si="1300"/>
        <v>0</v>
      </c>
      <c r="AJ3319" s="228">
        <f t="shared" si="1240"/>
        <v>536</v>
      </c>
      <c r="AK3319" s="218"/>
      <c r="AL3319" s="229">
        <f t="shared" si="1241"/>
        <v>0</v>
      </c>
      <c r="AM3319" s="204"/>
      <c r="AN3319" s="230">
        <v>5</v>
      </c>
      <c r="AO3319" s="231">
        <f t="shared" si="1301"/>
        <v>0</v>
      </c>
      <c r="AP3319" s="232">
        <v>0.05</v>
      </c>
      <c r="AQ3319" s="233" t="s">
        <v>41</v>
      </c>
      <c r="AR3319" s="234">
        <f t="shared" si="1302"/>
        <v>0</v>
      </c>
      <c r="AS3319" s="235"/>
      <c r="AT3319" s="236"/>
      <c r="AU3319" s="237"/>
      <c r="AV3319" s="238"/>
      <c r="AW3319" s="239"/>
      <c r="AX3319" s="240">
        <v>412</v>
      </c>
    </row>
    <row r="3320" spans="1:50" ht="17.25" hidden="1" customHeight="1" x14ac:dyDescent="0.3">
      <c r="A3320" s="213"/>
      <c r="B3320" s="214"/>
      <c r="C3320" s="215"/>
      <c r="D3320" s="186"/>
      <c r="E3320" s="184"/>
      <c r="F3320" s="185"/>
      <c r="G3320" s="186"/>
      <c r="H3320" s="186"/>
      <c r="I3320" s="187"/>
      <c r="J3320" s="188"/>
      <c r="K3320" s="216"/>
      <c r="L3320" s="186"/>
      <c r="M3320" s="186"/>
      <c r="N3320" s="187"/>
      <c r="O3320" s="191"/>
      <c r="P3320" s="541" t="s">
        <v>3213</v>
      </c>
      <c r="Q3320" s="218"/>
      <c r="R3320" s="219">
        <f t="shared" si="1247"/>
        <v>0</v>
      </c>
      <c r="S3320" s="219">
        <f t="shared" si="1248"/>
        <v>7</v>
      </c>
      <c r="T3320" s="195"/>
      <c r="U3320" s="196">
        <v>10</v>
      </c>
      <c r="V3320" s="89">
        <f t="shared" si="1303"/>
        <v>0</v>
      </c>
      <c r="W3320" s="220" t="s">
        <v>3427</v>
      </c>
      <c r="X3320" s="221" t="s">
        <v>71</v>
      </c>
      <c r="Y3320" s="222" t="s">
        <v>3505</v>
      </c>
      <c r="Z3320" s="199"/>
      <c r="AA3320" s="218"/>
      <c r="AB3320" s="223">
        <v>0</v>
      </c>
      <c r="AC3320" s="224" t="s">
        <v>48</v>
      </c>
      <c r="AD3320" s="225"/>
      <c r="AE3320" s="226"/>
      <c r="AF3320" s="226"/>
      <c r="AG3320" s="241">
        <f>CEILING(AX3320+(AX3320*'[1]Nastavení cen'!$G$17),1)</f>
        <v>445</v>
      </c>
      <c r="AH3320" s="242">
        <f>CEILING(AG3320*'[1]Nastavení cen'!$K$17,1)+AG3320</f>
        <v>579</v>
      </c>
      <c r="AI3320" s="242">
        <f t="shared" si="1300"/>
        <v>0</v>
      </c>
      <c r="AJ3320" s="228">
        <f t="shared" si="1240"/>
        <v>579</v>
      </c>
      <c r="AK3320" s="218"/>
      <c r="AL3320" s="229">
        <f t="shared" si="1241"/>
        <v>0</v>
      </c>
      <c r="AM3320" s="204"/>
      <c r="AN3320" s="230">
        <v>5</v>
      </c>
      <c r="AO3320" s="231">
        <f t="shared" si="1301"/>
        <v>0</v>
      </c>
      <c r="AP3320" s="232">
        <v>0.05</v>
      </c>
      <c r="AQ3320" s="233" t="s">
        <v>41</v>
      </c>
      <c r="AR3320" s="234">
        <f t="shared" si="1302"/>
        <v>0</v>
      </c>
      <c r="AS3320" s="235"/>
      <c r="AT3320" s="236"/>
      <c r="AU3320" s="237"/>
      <c r="AV3320" s="238"/>
      <c r="AW3320" s="239"/>
      <c r="AX3320" s="240">
        <v>445</v>
      </c>
    </row>
    <row r="3321" spans="1:50" ht="17.25" hidden="1" customHeight="1" x14ac:dyDescent="0.3">
      <c r="A3321" s="213"/>
      <c r="B3321" s="214"/>
      <c r="C3321" s="215"/>
      <c r="D3321" s="186"/>
      <c r="E3321" s="184"/>
      <c r="F3321" s="185"/>
      <c r="G3321" s="186"/>
      <c r="H3321" s="186"/>
      <c r="I3321" s="187"/>
      <c r="J3321" s="188"/>
      <c r="K3321" s="216"/>
      <c r="L3321" s="186"/>
      <c r="M3321" s="186"/>
      <c r="N3321" s="187"/>
      <c r="O3321" s="191"/>
      <c r="P3321" s="541" t="s">
        <v>3213</v>
      </c>
      <c r="Q3321" s="218"/>
      <c r="R3321" s="219">
        <f t="shared" si="1247"/>
        <v>0</v>
      </c>
      <c r="S3321" s="219">
        <f t="shared" si="1248"/>
        <v>7</v>
      </c>
      <c r="T3321" s="195"/>
      <c r="U3321" s="196">
        <v>10</v>
      </c>
      <c r="V3321" s="89">
        <f t="shared" si="1303"/>
        <v>0</v>
      </c>
      <c r="W3321" s="220" t="s">
        <v>3427</v>
      </c>
      <c r="X3321" s="221" t="s">
        <v>71</v>
      </c>
      <c r="Y3321" s="222" t="s">
        <v>3506</v>
      </c>
      <c r="Z3321" s="199"/>
      <c r="AA3321" s="218"/>
      <c r="AB3321" s="223">
        <v>0</v>
      </c>
      <c r="AC3321" s="224" t="s">
        <v>48</v>
      </c>
      <c r="AD3321" s="225"/>
      <c r="AE3321" s="226"/>
      <c r="AF3321" s="226"/>
      <c r="AG3321" s="241">
        <f>CEILING(AX3321+(AX3321*'[1]Nastavení cen'!$G$17),1)</f>
        <v>412</v>
      </c>
      <c r="AH3321" s="242">
        <f>CEILING(AG3321*'[1]Nastavení cen'!$K$17,1)+AG3321</f>
        <v>536</v>
      </c>
      <c r="AI3321" s="242">
        <f t="shared" si="1300"/>
        <v>0</v>
      </c>
      <c r="AJ3321" s="228">
        <f t="shared" si="1240"/>
        <v>536</v>
      </c>
      <c r="AK3321" s="218"/>
      <c r="AL3321" s="229">
        <f t="shared" si="1241"/>
        <v>0</v>
      </c>
      <c r="AM3321" s="204"/>
      <c r="AN3321" s="230">
        <v>5</v>
      </c>
      <c r="AO3321" s="231">
        <f t="shared" si="1301"/>
        <v>0</v>
      </c>
      <c r="AP3321" s="232">
        <v>0.05</v>
      </c>
      <c r="AQ3321" s="233" t="s">
        <v>41</v>
      </c>
      <c r="AR3321" s="234">
        <f t="shared" si="1302"/>
        <v>0</v>
      </c>
      <c r="AS3321" s="235"/>
      <c r="AT3321" s="236"/>
      <c r="AU3321" s="237"/>
      <c r="AV3321" s="238"/>
      <c r="AW3321" s="239"/>
      <c r="AX3321" s="240">
        <v>412</v>
      </c>
    </row>
    <row r="3322" spans="1:50" ht="17.25" hidden="1" customHeight="1" x14ac:dyDescent="0.3">
      <c r="A3322" s="213"/>
      <c r="B3322" s="214"/>
      <c r="C3322" s="215"/>
      <c r="D3322" s="186"/>
      <c r="E3322" s="184"/>
      <c r="F3322" s="185"/>
      <c r="G3322" s="186"/>
      <c r="H3322" s="186"/>
      <c r="I3322" s="187"/>
      <c r="J3322" s="188"/>
      <c r="K3322" s="216"/>
      <c r="L3322" s="186"/>
      <c r="M3322" s="186"/>
      <c r="N3322" s="187"/>
      <c r="O3322" s="191"/>
      <c r="P3322" s="541" t="s">
        <v>3213</v>
      </c>
      <c r="Q3322" s="218"/>
      <c r="R3322" s="219">
        <f t="shared" si="1247"/>
        <v>0</v>
      </c>
      <c r="S3322" s="219">
        <f t="shared" si="1248"/>
        <v>7</v>
      </c>
      <c r="T3322" s="195"/>
      <c r="U3322" s="196">
        <v>10</v>
      </c>
      <c r="V3322" s="89">
        <f t="shared" si="1303"/>
        <v>0</v>
      </c>
      <c r="W3322" s="220" t="s">
        <v>3427</v>
      </c>
      <c r="X3322" s="221" t="s">
        <v>71</v>
      </c>
      <c r="Y3322" s="222" t="s">
        <v>3507</v>
      </c>
      <c r="Z3322" s="199"/>
      <c r="AA3322" s="218"/>
      <c r="AB3322" s="223">
        <v>0</v>
      </c>
      <c r="AC3322" s="224" t="s">
        <v>48</v>
      </c>
      <c r="AD3322" s="225"/>
      <c r="AE3322" s="226"/>
      <c r="AF3322" s="226"/>
      <c r="AG3322" s="241">
        <f>CEILING(AX3322+(AX3322*'[1]Nastavení cen'!$G$17),1)</f>
        <v>412</v>
      </c>
      <c r="AH3322" s="242">
        <f>CEILING(AG3322*'[1]Nastavení cen'!$K$17,1)+AG3322</f>
        <v>536</v>
      </c>
      <c r="AI3322" s="242">
        <f t="shared" si="1300"/>
        <v>0</v>
      </c>
      <c r="AJ3322" s="228">
        <f t="shared" si="1240"/>
        <v>536</v>
      </c>
      <c r="AK3322" s="218"/>
      <c r="AL3322" s="229">
        <f t="shared" si="1241"/>
        <v>0</v>
      </c>
      <c r="AM3322" s="204"/>
      <c r="AN3322" s="230">
        <v>5</v>
      </c>
      <c r="AO3322" s="231">
        <f t="shared" si="1301"/>
        <v>0</v>
      </c>
      <c r="AP3322" s="232">
        <v>0.05</v>
      </c>
      <c r="AQ3322" s="233" t="s">
        <v>41</v>
      </c>
      <c r="AR3322" s="234">
        <f t="shared" si="1302"/>
        <v>0</v>
      </c>
      <c r="AS3322" s="235"/>
      <c r="AT3322" s="236"/>
      <c r="AU3322" s="237"/>
      <c r="AV3322" s="238"/>
      <c r="AW3322" s="239"/>
      <c r="AX3322" s="240">
        <v>412</v>
      </c>
    </row>
    <row r="3323" spans="1:50" ht="17.25" hidden="1" customHeight="1" x14ac:dyDescent="0.3">
      <c r="A3323" s="213"/>
      <c r="B3323" s="214"/>
      <c r="C3323" s="215"/>
      <c r="D3323" s="186"/>
      <c r="E3323" s="184"/>
      <c r="F3323" s="185"/>
      <c r="G3323" s="186"/>
      <c r="H3323" s="186"/>
      <c r="I3323" s="187"/>
      <c r="J3323" s="188"/>
      <c r="K3323" s="216"/>
      <c r="L3323" s="186"/>
      <c r="M3323" s="186"/>
      <c r="N3323" s="187"/>
      <c r="O3323" s="191"/>
      <c r="P3323" s="541" t="s">
        <v>3213</v>
      </c>
      <c r="Q3323" s="218"/>
      <c r="R3323" s="219">
        <f t="shared" si="1247"/>
        <v>0</v>
      </c>
      <c r="S3323" s="219">
        <f t="shared" si="1248"/>
        <v>7</v>
      </c>
      <c r="T3323" s="195"/>
      <c r="U3323" s="196">
        <v>10</v>
      </c>
      <c r="V3323" s="89">
        <f t="shared" si="1303"/>
        <v>0</v>
      </c>
      <c r="W3323" s="220" t="s">
        <v>3427</v>
      </c>
      <c r="X3323" s="221" t="s">
        <v>71</v>
      </c>
      <c r="Y3323" s="222" t="s">
        <v>3508</v>
      </c>
      <c r="Z3323" s="199"/>
      <c r="AA3323" s="218"/>
      <c r="AB3323" s="223">
        <v>0</v>
      </c>
      <c r="AC3323" s="224" t="s">
        <v>48</v>
      </c>
      <c r="AD3323" s="225"/>
      <c r="AE3323" s="226"/>
      <c r="AF3323" s="226"/>
      <c r="AG3323" s="241">
        <f>CEILING(AX3323+(AX3323*'[1]Nastavení cen'!$G$17),1)</f>
        <v>412</v>
      </c>
      <c r="AH3323" s="242">
        <f>CEILING(AG3323*'[1]Nastavení cen'!$K$17,1)+AG3323</f>
        <v>536</v>
      </c>
      <c r="AI3323" s="242">
        <f t="shared" si="1300"/>
        <v>0</v>
      </c>
      <c r="AJ3323" s="228">
        <f t="shared" si="1240"/>
        <v>536</v>
      </c>
      <c r="AK3323" s="218"/>
      <c r="AL3323" s="229">
        <f t="shared" si="1241"/>
        <v>0</v>
      </c>
      <c r="AM3323" s="204"/>
      <c r="AN3323" s="230">
        <v>5</v>
      </c>
      <c r="AO3323" s="231">
        <f t="shared" si="1301"/>
        <v>0</v>
      </c>
      <c r="AP3323" s="232">
        <v>0.05</v>
      </c>
      <c r="AQ3323" s="233" t="s">
        <v>41</v>
      </c>
      <c r="AR3323" s="234">
        <f t="shared" si="1302"/>
        <v>0</v>
      </c>
      <c r="AS3323" s="235"/>
      <c r="AT3323" s="236"/>
      <c r="AU3323" s="237"/>
      <c r="AV3323" s="238"/>
      <c r="AW3323" s="239"/>
      <c r="AX3323" s="240">
        <v>412</v>
      </c>
    </row>
    <row r="3324" spans="1:50" ht="17.25" hidden="1" customHeight="1" x14ac:dyDescent="0.3">
      <c r="A3324" s="213"/>
      <c r="B3324" s="214"/>
      <c r="C3324" s="215"/>
      <c r="D3324" s="186"/>
      <c r="E3324" s="184"/>
      <c r="F3324" s="185"/>
      <c r="G3324" s="186"/>
      <c r="H3324" s="186"/>
      <c r="I3324" s="187"/>
      <c r="J3324" s="188"/>
      <c r="K3324" s="216"/>
      <c r="L3324" s="186"/>
      <c r="M3324" s="186"/>
      <c r="N3324" s="187"/>
      <c r="O3324" s="191"/>
      <c r="P3324" s="541" t="s">
        <v>3213</v>
      </c>
      <c r="Q3324" s="218"/>
      <c r="R3324" s="219">
        <f t="shared" si="1247"/>
        <v>0</v>
      </c>
      <c r="S3324" s="219">
        <f t="shared" si="1248"/>
        <v>7</v>
      </c>
      <c r="T3324" s="195"/>
      <c r="U3324" s="196">
        <v>10</v>
      </c>
      <c r="V3324" s="89">
        <f t="shared" si="1303"/>
        <v>0</v>
      </c>
      <c r="W3324" s="220" t="s">
        <v>3427</v>
      </c>
      <c r="X3324" s="221" t="s">
        <v>71</v>
      </c>
      <c r="Y3324" s="222" t="s">
        <v>3509</v>
      </c>
      <c r="Z3324" s="199"/>
      <c r="AA3324" s="218"/>
      <c r="AB3324" s="223">
        <v>0</v>
      </c>
      <c r="AC3324" s="224" t="s">
        <v>48</v>
      </c>
      <c r="AD3324" s="225"/>
      <c r="AE3324" s="226"/>
      <c r="AF3324" s="226"/>
      <c r="AG3324" s="241">
        <f>CEILING(AX3324+(AX3324*'[1]Nastavení cen'!$G$17),1)</f>
        <v>412</v>
      </c>
      <c r="AH3324" s="242">
        <f>CEILING(AG3324*'[1]Nastavení cen'!$K$17,1)+AG3324</f>
        <v>536</v>
      </c>
      <c r="AI3324" s="242">
        <f t="shared" si="1300"/>
        <v>0</v>
      </c>
      <c r="AJ3324" s="228">
        <f t="shared" si="1240"/>
        <v>536</v>
      </c>
      <c r="AK3324" s="218"/>
      <c r="AL3324" s="229">
        <f t="shared" si="1241"/>
        <v>0</v>
      </c>
      <c r="AM3324" s="204"/>
      <c r="AN3324" s="230">
        <v>5</v>
      </c>
      <c r="AO3324" s="231">
        <f t="shared" si="1301"/>
        <v>0</v>
      </c>
      <c r="AP3324" s="232">
        <v>0.05</v>
      </c>
      <c r="AQ3324" s="233" t="s">
        <v>41</v>
      </c>
      <c r="AR3324" s="234">
        <f t="shared" si="1302"/>
        <v>0</v>
      </c>
      <c r="AS3324" s="235"/>
      <c r="AT3324" s="236"/>
      <c r="AU3324" s="237"/>
      <c r="AV3324" s="238"/>
      <c r="AW3324" s="239"/>
      <c r="AX3324" s="240">
        <v>412</v>
      </c>
    </row>
    <row r="3325" spans="1:50" ht="17.25" hidden="1" customHeight="1" x14ac:dyDescent="0.3">
      <c r="A3325" s="213"/>
      <c r="B3325" s="214"/>
      <c r="C3325" s="215"/>
      <c r="D3325" s="186"/>
      <c r="E3325" s="184"/>
      <c r="F3325" s="185"/>
      <c r="G3325" s="186"/>
      <c r="H3325" s="186"/>
      <c r="I3325" s="187"/>
      <c r="J3325" s="188"/>
      <c r="K3325" s="216"/>
      <c r="L3325" s="186"/>
      <c r="M3325" s="186"/>
      <c r="N3325" s="187"/>
      <c r="O3325" s="191"/>
      <c r="P3325" s="541" t="s">
        <v>3213</v>
      </c>
      <c r="Q3325" s="218"/>
      <c r="R3325" s="219">
        <f t="shared" si="1247"/>
        <v>0</v>
      </c>
      <c r="S3325" s="219">
        <f t="shared" si="1248"/>
        <v>7</v>
      </c>
      <c r="T3325" s="195"/>
      <c r="U3325" s="196">
        <v>10</v>
      </c>
      <c r="V3325" s="89">
        <f t="shared" si="1303"/>
        <v>0</v>
      </c>
      <c r="W3325" s="220" t="s">
        <v>3427</v>
      </c>
      <c r="X3325" s="221" t="s">
        <v>71</v>
      </c>
      <c r="Y3325" s="222" t="s">
        <v>3510</v>
      </c>
      <c r="Z3325" s="199"/>
      <c r="AA3325" s="218"/>
      <c r="AB3325" s="223">
        <v>0</v>
      </c>
      <c r="AC3325" s="224" t="s">
        <v>48</v>
      </c>
      <c r="AD3325" s="225"/>
      <c r="AE3325" s="226"/>
      <c r="AF3325" s="226"/>
      <c r="AG3325" s="241">
        <f>CEILING(AX3325+(AX3325*'[1]Nastavení cen'!$G$17),1)</f>
        <v>412</v>
      </c>
      <c r="AH3325" s="242">
        <f>CEILING(AG3325*'[1]Nastavení cen'!$K$17,1)+AG3325</f>
        <v>536</v>
      </c>
      <c r="AI3325" s="242">
        <f t="shared" si="1300"/>
        <v>0</v>
      </c>
      <c r="AJ3325" s="228">
        <f t="shared" si="1240"/>
        <v>536</v>
      </c>
      <c r="AK3325" s="218"/>
      <c r="AL3325" s="229">
        <f t="shared" si="1241"/>
        <v>0</v>
      </c>
      <c r="AM3325" s="204"/>
      <c r="AN3325" s="230">
        <v>5</v>
      </c>
      <c r="AO3325" s="231">
        <f t="shared" si="1301"/>
        <v>0</v>
      </c>
      <c r="AP3325" s="232">
        <v>0.05</v>
      </c>
      <c r="AQ3325" s="233" t="s">
        <v>41</v>
      </c>
      <c r="AR3325" s="234">
        <f t="shared" si="1302"/>
        <v>0</v>
      </c>
      <c r="AS3325" s="235"/>
      <c r="AT3325" s="236"/>
      <c r="AU3325" s="237"/>
      <c r="AV3325" s="238"/>
      <c r="AW3325" s="239"/>
      <c r="AX3325" s="240">
        <v>412</v>
      </c>
    </row>
    <row r="3326" spans="1:50" ht="17.25" hidden="1" customHeight="1" x14ac:dyDescent="0.3">
      <c r="A3326" s="213"/>
      <c r="B3326" s="214"/>
      <c r="C3326" s="215"/>
      <c r="D3326" s="186"/>
      <c r="E3326" s="184"/>
      <c r="F3326" s="185"/>
      <c r="G3326" s="186"/>
      <c r="H3326" s="186"/>
      <c r="I3326" s="187"/>
      <c r="J3326" s="188"/>
      <c r="K3326" s="216"/>
      <c r="L3326" s="186"/>
      <c r="M3326" s="186"/>
      <c r="N3326" s="187"/>
      <c r="O3326" s="191"/>
      <c r="P3326" s="541" t="s">
        <v>3213</v>
      </c>
      <c r="Q3326" s="218"/>
      <c r="R3326" s="219">
        <f t="shared" si="1247"/>
        <v>0</v>
      </c>
      <c r="S3326" s="219">
        <f t="shared" si="1248"/>
        <v>7</v>
      </c>
      <c r="T3326" s="195"/>
      <c r="U3326" s="196">
        <v>10</v>
      </c>
      <c r="V3326" s="89">
        <f t="shared" si="1303"/>
        <v>0</v>
      </c>
      <c r="W3326" s="220" t="s">
        <v>3427</v>
      </c>
      <c r="X3326" s="221" t="s">
        <v>71</v>
      </c>
      <c r="Y3326" s="222" t="s">
        <v>3511</v>
      </c>
      <c r="Z3326" s="199"/>
      <c r="AA3326" s="218"/>
      <c r="AB3326" s="223">
        <v>0</v>
      </c>
      <c r="AC3326" s="224" t="s">
        <v>48</v>
      </c>
      <c r="AD3326" s="225"/>
      <c r="AE3326" s="226"/>
      <c r="AF3326" s="226"/>
      <c r="AG3326" s="241">
        <f>CEILING(AX3326+(AX3326*'[1]Nastavení cen'!$G$17),1)</f>
        <v>412</v>
      </c>
      <c r="AH3326" s="242">
        <f>CEILING(AG3326*'[1]Nastavení cen'!$K$17,1)+AG3326</f>
        <v>536</v>
      </c>
      <c r="AI3326" s="242">
        <f t="shared" si="1300"/>
        <v>0</v>
      </c>
      <c r="AJ3326" s="228">
        <f t="shared" si="1240"/>
        <v>536</v>
      </c>
      <c r="AK3326" s="218"/>
      <c r="AL3326" s="229">
        <f t="shared" si="1241"/>
        <v>0</v>
      </c>
      <c r="AM3326" s="204"/>
      <c r="AN3326" s="230">
        <v>5</v>
      </c>
      <c r="AO3326" s="231">
        <f t="shared" si="1301"/>
        <v>0</v>
      </c>
      <c r="AP3326" s="232">
        <v>0.05</v>
      </c>
      <c r="AQ3326" s="233" t="s">
        <v>41</v>
      </c>
      <c r="AR3326" s="234">
        <f t="shared" si="1302"/>
        <v>0</v>
      </c>
      <c r="AS3326" s="235"/>
      <c r="AT3326" s="236"/>
      <c r="AU3326" s="237"/>
      <c r="AV3326" s="238"/>
      <c r="AW3326" s="239"/>
      <c r="AX3326" s="240">
        <v>412</v>
      </c>
    </row>
    <row r="3327" spans="1:50" ht="17.25" hidden="1" customHeight="1" x14ac:dyDescent="0.3">
      <c r="A3327" s="213"/>
      <c r="B3327" s="214"/>
      <c r="C3327" s="215"/>
      <c r="D3327" s="186"/>
      <c r="E3327" s="184"/>
      <c r="F3327" s="185"/>
      <c r="G3327" s="186"/>
      <c r="H3327" s="186"/>
      <c r="I3327" s="187"/>
      <c r="J3327" s="188"/>
      <c r="K3327" s="216"/>
      <c r="L3327" s="186"/>
      <c r="M3327" s="186"/>
      <c r="N3327" s="187"/>
      <c r="O3327" s="191"/>
      <c r="P3327" s="541" t="s">
        <v>3213</v>
      </c>
      <c r="Q3327" s="218"/>
      <c r="R3327" s="219">
        <f t="shared" si="1247"/>
        <v>0</v>
      </c>
      <c r="S3327" s="219">
        <f t="shared" si="1248"/>
        <v>7</v>
      </c>
      <c r="T3327" s="195"/>
      <c r="U3327" s="196">
        <v>10</v>
      </c>
      <c r="V3327" s="89">
        <f t="shared" si="1303"/>
        <v>0</v>
      </c>
      <c r="W3327" s="220" t="s">
        <v>3427</v>
      </c>
      <c r="X3327" s="221" t="s">
        <v>71</v>
      </c>
      <c r="Y3327" s="222" t="s">
        <v>3512</v>
      </c>
      <c r="Z3327" s="199"/>
      <c r="AA3327" s="218"/>
      <c r="AB3327" s="223">
        <v>0</v>
      </c>
      <c r="AC3327" s="224" t="s">
        <v>48</v>
      </c>
      <c r="AD3327" s="225"/>
      <c r="AE3327" s="226"/>
      <c r="AF3327" s="226"/>
      <c r="AG3327" s="241">
        <f>CEILING(AX3327+(AX3327*'[1]Nastavení cen'!$G$17),1)</f>
        <v>445</v>
      </c>
      <c r="AH3327" s="242">
        <f>CEILING(AG3327*'[1]Nastavení cen'!$K$17,1)+AG3327</f>
        <v>579</v>
      </c>
      <c r="AI3327" s="242">
        <f t="shared" si="1300"/>
        <v>0</v>
      </c>
      <c r="AJ3327" s="228">
        <f t="shared" si="1240"/>
        <v>579</v>
      </c>
      <c r="AK3327" s="218"/>
      <c r="AL3327" s="229">
        <f t="shared" si="1241"/>
        <v>0</v>
      </c>
      <c r="AM3327" s="204"/>
      <c r="AN3327" s="230">
        <v>5</v>
      </c>
      <c r="AO3327" s="231">
        <f t="shared" si="1301"/>
        <v>0</v>
      </c>
      <c r="AP3327" s="232">
        <v>0.05</v>
      </c>
      <c r="AQ3327" s="233" t="s">
        <v>41</v>
      </c>
      <c r="AR3327" s="234">
        <f t="shared" si="1302"/>
        <v>0</v>
      </c>
      <c r="AS3327" s="235"/>
      <c r="AT3327" s="236"/>
      <c r="AU3327" s="237"/>
      <c r="AV3327" s="238"/>
      <c r="AW3327" s="239"/>
      <c r="AX3327" s="240">
        <v>445</v>
      </c>
    </row>
    <row r="3328" spans="1:50" ht="17.25" hidden="1" customHeight="1" x14ac:dyDescent="0.3">
      <c r="A3328" s="213"/>
      <c r="B3328" s="214"/>
      <c r="C3328" s="215"/>
      <c r="D3328" s="186"/>
      <c r="E3328" s="184"/>
      <c r="F3328" s="185"/>
      <c r="G3328" s="186"/>
      <c r="H3328" s="186"/>
      <c r="I3328" s="187"/>
      <c r="J3328" s="188"/>
      <c r="K3328" s="216"/>
      <c r="L3328" s="186"/>
      <c r="M3328" s="186"/>
      <c r="N3328" s="187"/>
      <c r="O3328" s="191"/>
      <c r="P3328" s="541" t="s">
        <v>3213</v>
      </c>
      <c r="Q3328" s="218"/>
      <c r="R3328" s="219">
        <f t="shared" si="1247"/>
        <v>0</v>
      </c>
      <c r="S3328" s="219">
        <f t="shared" si="1248"/>
        <v>7</v>
      </c>
      <c r="T3328" s="195"/>
      <c r="U3328" s="196">
        <v>10</v>
      </c>
      <c r="V3328" s="89">
        <f t="shared" si="1303"/>
        <v>0</v>
      </c>
      <c r="W3328" s="220" t="s">
        <v>3427</v>
      </c>
      <c r="X3328" s="221" t="s">
        <v>71</v>
      </c>
      <c r="Y3328" s="222" t="s">
        <v>3513</v>
      </c>
      <c r="Z3328" s="199"/>
      <c r="AA3328" s="218"/>
      <c r="AB3328" s="223">
        <v>0</v>
      </c>
      <c r="AC3328" s="224" t="s">
        <v>48</v>
      </c>
      <c r="AD3328" s="225"/>
      <c r="AE3328" s="226"/>
      <c r="AF3328" s="226"/>
      <c r="AG3328" s="241">
        <f>CEILING(AX3328+(AX3328*'[1]Nastavení cen'!$G$17),1)</f>
        <v>412</v>
      </c>
      <c r="AH3328" s="242">
        <f>CEILING(AG3328*'[1]Nastavení cen'!$K$17,1)+AG3328</f>
        <v>536</v>
      </c>
      <c r="AI3328" s="242">
        <f t="shared" si="1300"/>
        <v>0</v>
      </c>
      <c r="AJ3328" s="228">
        <f t="shared" si="1240"/>
        <v>536</v>
      </c>
      <c r="AK3328" s="218"/>
      <c r="AL3328" s="229">
        <f t="shared" si="1241"/>
        <v>0</v>
      </c>
      <c r="AM3328" s="204"/>
      <c r="AN3328" s="230">
        <v>5</v>
      </c>
      <c r="AO3328" s="231">
        <f t="shared" si="1301"/>
        <v>0</v>
      </c>
      <c r="AP3328" s="232">
        <v>0.05</v>
      </c>
      <c r="AQ3328" s="233" t="s">
        <v>41</v>
      </c>
      <c r="AR3328" s="234">
        <f t="shared" si="1302"/>
        <v>0</v>
      </c>
      <c r="AS3328" s="235"/>
      <c r="AT3328" s="236"/>
      <c r="AU3328" s="237"/>
      <c r="AV3328" s="238"/>
      <c r="AW3328" s="239"/>
      <c r="AX3328" s="240">
        <v>412</v>
      </c>
    </row>
    <row r="3329" spans="1:50" ht="17.25" hidden="1" customHeight="1" x14ac:dyDescent="0.3">
      <c r="A3329" s="213"/>
      <c r="B3329" s="214"/>
      <c r="C3329" s="215"/>
      <c r="D3329" s="186"/>
      <c r="E3329" s="184"/>
      <c r="F3329" s="185"/>
      <c r="G3329" s="186"/>
      <c r="H3329" s="186"/>
      <c r="I3329" s="187"/>
      <c r="J3329" s="188"/>
      <c r="K3329" s="216"/>
      <c r="L3329" s="186"/>
      <c r="M3329" s="186"/>
      <c r="N3329" s="187"/>
      <c r="O3329" s="191"/>
      <c r="P3329" s="541" t="s">
        <v>3213</v>
      </c>
      <c r="Q3329" s="218"/>
      <c r="R3329" s="219">
        <f t="shared" si="1247"/>
        <v>0</v>
      </c>
      <c r="S3329" s="219">
        <f t="shared" si="1248"/>
        <v>7</v>
      </c>
      <c r="T3329" s="195"/>
      <c r="U3329" s="196">
        <v>10</v>
      </c>
      <c r="V3329" s="89">
        <f t="shared" si="1303"/>
        <v>0</v>
      </c>
      <c r="W3329" s="220" t="s">
        <v>3427</v>
      </c>
      <c r="X3329" s="221" t="s">
        <v>71</v>
      </c>
      <c r="Y3329" s="222" t="s">
        <v>3514</v>
      </c>
      <c r="Z3329" s="199"/>
      <c r="AA3329" s="218"/>
      <c r="AB3329" s="223">
        <v>0</v>
      </c>
      <c r="AC3329" s="224" t="s">
        <v>48</v>
      </c>
      <c r="AD3329" s="225"/>
      <c r="AE3329" s="226"/>
      <c r="AF3329" s="226"/>
      <c r="AG3329" s="241">
        <f>CEILING(AX3329+(AX3329*'[1]Nastavení cen'!$G$17),1)</f>
        <v>412</v>
      </c>
      <c r="AH3329" s="242">
        <f>CEILING(AG3329*'[1]Nastavení cen'!$K$17,1)+AG3329</f>
        <v>536</v>
      </c>
      <c r="AI3329" s="242">
        <f t="shared" si="1300"/>
        <v>0</v>
      </c>
      <c r="AJ3329" s="228">
        <f t="shared" si="1240"/>
        <v>536</v>
      </c>
      <c r="AK3329" s="218"/>
      <c r="AL3329" s="229">
        <f t="shared" si="1241"/>
        <v>0</v>
      </c>
      <c r="AM3329" s="204"/>
      <c r="AN3329" s="230">
        <v>5</v>
      </c>
      <c r="AO3329" s="231">
        <f t="shared" si="1301"/>
        <v>0</v>
      </c>
      <c r="AP3329" s="232">
        <v>0.05</v>
      </c>
      <c r="AQ3329" s="233" t="s">
        <v>41</v>
      </c>
      <c r="AR3329" s="234">
        <f t="shared" si="1302"/>
        <v>0</v>
      </c>
      <c r="AS3329" s="235"/>
      <c r="AT3329" s="236"/>
      <c r="AU3329" s="237"/>
      <c r="AV3329" s="238"/>
      <c r="AW3329" s="239"/>
      <c r="AX3329" s="240">
        <v>412</v>
      </c>
    </row>
    <row r="3330" spans="1:50" ht="17.25" hidden="1" customHeight="1" x14ac:dyDescent="0.3">
      <c r="A3330" s="213"/>
      <c r="B3330" s="214"/>
      <c r="C3330" s="215"/>
      <c r="D3330" s="186"/>
      <c r="E3330" s="184"/>
      <c r="F3330" s="185"/>
      <c r="G3330" s="186"/>
      <c r="H3330" s="186"/>
      <c r="I3330" s="187"/>
      <c r="J3330" s="188"/>
      <c r="K3330" s="216"/>
      <c r="L3330" s="186"/>
      <c r="M3330" s="186"/>
      <c r="N3330" s="187"/>
      <c r="O3330" s="191"/>
      <c r="P3330" s="541" t="s">
        <v>3213</v>
      </c>
      <c r="Q3330" s="218"/>
      <c r="R3330" s="219">
        <f t="shared" si="1247"/>
        <v>0</v>
      </c>
      <c r="S3330" s="219">
        <f t="shared" si="1248"/>
        <v>7</v>
      </c>
      <c r="T3330" s="195"/>
      <c r="U3330" s="196">
        <v>10</v>
      </c>
      <c r="V3330" s="89">
        <f t="shared" si="1303"/>
        <v>0</v>
      </c>
      <c r="W3330" s="220" t="s">
        <v>3427</v>
      </c>
      <c r="X3330" s="221" t="s">
        <v>71</v>
      </c>
      <c r="Y3330" s="222" t="s">
        <v>3515</v>
      </c>
      <c r="Z3330" s="199"/>
      <c r="AA3330" s="218"/>
      <c r="AB3330" s="223">
        <v>0</v>
      </c>
      <c r="AC3330" s="224" t="s">
        <v>48</v>
      </c>
      <c r="AD3330" s="225"/>
      <c r="AE3330" s="226"/>
      <c r="AF3330" s="226"/>
      <c r="AG3330" s="241">
        <f>CEILING(AX3330+(AX3330*'[1]Nastavení cen'!$G$17),1)</f>
        <v>412</v>
      </c>
      <c r="AH3330" s="242">
        <f>CEILING(AG3330*'[1]Nastavení cen'!$K$17,1)+AG3330</f>
        <v>536</v>
      </c>
      <c r="AI3330" s="242">
        <f t="shared" si="1300"/>
        <v>0</v>
      </c>
      <c r="AJ3330" s="228">
        <f t="shared" si="1240"/>
        <v>536</v>
      </c>
      <c r="AK3330" s="218"/>
      <c r="AL3330" s="229">
        <f t="shared" si="1241"/>
        <v>0</v>
      </c>
      <c r="AM3330" s="204"/>
      <c r="AN3330" s="230">
        <v>5</v>
      </c>
      <c r="AO3330" s="231">
        <f t="shared" si="1301"/>
        <v>0</v>
      </c>
      <c r="AP3330" s="232">
        <v>0.05</v>
      </c>
      <c r="AQ3330" s="233" t="s">
        <v>41</v>
      </c>
      <c r="AR3330" s="234">
        <f t="shared" si="1302"/>
        <v>0</v>
      </c>
      <c r="AS3330" s="235"/>
      <c r="AT3330" s="236"/>
      <c r="AU3330" s="237"/>
      <c r="AV3330" s="238"/>
      <c r="AW3330" s="239"/>
      <c r="AX3330" s="240">
        <v>412</v>
      </c>
    </row>
    <row r="3331" spans="1:50" ht="17.25" hidden="1" customHeight="1" x14ac:dyDescent="0.3">
      <c r="A3331" s="213"/>
      <c r="B3331" s="214"/>
      <c r="C3331" s="215"/>
      <c r="D3331" s="186"/>
      <c r="E3331" s="184"/>
      <c r="F3331" s="185"/>
      <c r="G3331" s="186"/>
      <c r="H3331" s="186"/>
      <c r="I3331" s="187"/>
      <c r="J3331" s="188"/>
      <c r="K3331" s="216"/>
      <c r="L3331" s="186"/>
      <c r="M3331" s="186"/>
      <c r="N3331" s="187"/>
      <c r="O3331" s="191"/>
      <c r="P3331" s="541" t="s">
        <v>3213</v>
      </c>
      <c r="Q3331" s="218"/>
      <c r="R3331" s="219">
        <f t="shared" si="1247"/>
        <v>0</v>
      </c>
      <c r="S3331" s="219">
        <f t="shared" si="1248"/>
        <v>7</v>
      </c>
      <c r="T3331" s="195"/>
      <c r="U3331" s="196">
        <v>10</v>
      </c>
      <c r="V3331" s="89">
        <f t="shared" si="1303"/>
        <v>0</v>
      </c>
      <c r="W3331" s="220" t="s">
        <v>3427</v>
      </c>
      <c r="X3331" s="221" t="s">
        <v>71</v>
      </c>
      <c r="Y3331" s="222" t="s">
        <v>3516</v>
      </c>
      <c r="Z3331" s="199"/>
      <c r="AA3331" s="218"/>
      <c r="AB3331" s="223">
        <v>0</v>
      </c>
      <c r="AC3331" s="224" t="s">
        <v>48</v>
      </c>
      <c r="AD3331" s="225"/>
      <c r="AE3331" s="226"/>
      <c r="AF3331" s="226"/>
      <c r="AG3331" s="241">
        <f>CEILING(AX3331+(AX3331*'[1]Nastavení cen'!$G$17),1)</f>
        <v>412</v>
      </c>
      <c r="AH3331" s="242">
        <f>CEILING(AG3331*'[1]Nastavení cen'!$K$17,1)+AG3331</f>
        <v>536</v>
      </c>
      <c r="AI3331" s="242">
        <f t="shared" si="1300"/>
        <v>0</v>
      </c>
      <c r="AJ3331" s="228">
        <f t="shared" si="1240"/>
        <v>536</v>
      </c>
      <c r="AK3331" s="218"/>
      <c r="AL3331" s="229">
        <f t="shared" si="1241"/>
        <v>0</v>
      </c>
      <c r="AM3331" s="204"/>
      <c r="AN3331" s="230">
        <v>5</v>
      </c>
      <c r="AO3331" s="231">
        <f t="shared" si="1301"/>
        <v>0</v>
      </c>
      <c r="AP3331" s="232">
        <v>0.05</v>
      </c>
      <c r="AQ3331" s="233" t="s">
        <v>41</v>
      </c>
      <c r="AR3331" s="234">
        <f t="shared" si="1302"/>
        <v>0</v>
      </c>
      <c r="AS3331" s="235"/>
      <c r="AT3331" s="236"/>
      <c r="AU3331" s="237"/>
      <c r="AV3331" s="238"/>
      <c r="AW3331" s="239"/>
      <c r="AX3331" s="240">
        <v>412</v>
      </c>
    </row>
    <row r="3332" spans="1:50" ht="17.25" hidden="1" customHeight="1" x14ac:dyDescent="0.3">
      <c r="A3332" s="213"/>
      <c r="B3332" s="214"/>
      <c r="C3332" s="215"/>
      <c r="D3332" s="186"/>
      <c r="E3332" s="184"/>
      <c r="F3332" s="185"/>
      <c r="G3332" s="186"/>
      <c r="H3332" s="186"/>
      <c r="I3332" s="187"/>
      <c r="J3332" s="188"/>
      <c r="K3332" s="216"/>
      <c r="L3332" s="186"/>
      <c r="M3332" s="186"/>
      <c r="N3332" s="187"/>
      <c r="O3332" s="191"/>
      <c r="P3332" s="541" t="s">
        <v>3213</v>
      </c>
      <c r="Q3332" s="218"/>
      <c r="R3332" s="219">
        <f t="shared" si="1247"/>
        <v>0</v>
      </c>
      <c r="S3332" s="219">
        <f t="shared" si="1248"/>
        <v>7</v>
      </c>
      <c r="T3332" s="195"/>
      <c r="U3332" s="196">
        <v>10</v>
      </c>
      <c r="V3332" s="89">
        <f t="shared" si="1303"/>
        <v>0</v>
      </c>
      <c r="W3332" s="220" t="s">
        <v>3427</v>
      </c>
      <c r="X3332" s="221" t="s">
        <v>71</v>
      </c>
      <c r="Y3332" s="222" t="s">
        <v>3517</v>
      </c>
      <c r="Z3332" s="199"/>
      <c r="AA3332" s="218"/>
      <c r="AB3332" s="223">
        <v>0</v>
      </c>
      <c r="AC3332" s="224" t="s">
        <v>48</v>
      </c>
      <c r="AD3332" s="225"/>
      <c r="AE3332" s="226"/>
      <c r="AF3332" s="226"/>
      <c r="AG3332" s="241">
        <f>CEILING(AX3332+(AX3332*'[1]Nastavení cen'!$G$17),1)</f>
        <v>445</v>
      </c>
      <c r="AH3332" s="242">
        <f>CEILING(AG3332*'[1]Nastavení cen'!$K$17,1)+AG3332</f>
        <v>579</v>
      </c>
      <c r="AI3332" s="242">
        <f t="shared" si="1300"/>
        <v>0</v>
      </c>
      <c r="AJ3332" s="228">
        <f t="shared" si="1240"/>
        <v>579</v>
      </c>
      <c r="AK3332" s="218"/>
      <c r="AL3332" s="229">
        <f t="shared" si="1241"/>
        <v>0</v>
      </c>
      <c r="AM3332" s="204"/>
      <c r="AN3332" s="230">
        <v>5</v>
      </c>
      <c r="AO3332" s="231">
        <f t="shared" si="1301"/>
        <v>0</v>
      </c>
      <c r="AP3332" s="232">
        <v>0.05</v>
      </c>
      <c r="AQ3332" s="233" t="s">
        <v>41</v>
      </c>
      <c r="AR3332" s="234">
        <f t="shared" si="1302"/>
        <v>0</v>
      </c>
      <c r="AS3332" s="235"/>
      <c r="AT3332" s="236"/>
      <c r="AU3332" s="237"/>
      <c r="AV3332" s="238"/>
      <c r="AW3332" s="239"/>
      <c r="AX3332" s="240">
        <v>445</v>
      </c>
    </row>
    <row r="3333" spans="1:50" ht="17.25" hidden="1" customHeight="1" x14ac:dyDescent="0.3">
      <c r="A3333" s="213"/>
      <c r="B3333" s="214"/>
      <c r="C3333" s="215"/>
      <c r="D3333" s="186"/>
      <c r="E3333" s="184"/>
      <c r="F3333" s="185"/>
      <c r="G3333" s="186"/>
      <c r="H3333" s="186"/>
      <c r="I3333" s="187"/>
      <c r="J3333" s="188"/>
      <c r="K3333" s="216"/>
      <c r="L3333" s="186"/>
      <c r="M3333" s="186"/>
      <c r="N3333" s="187"/>
      <c r="O3333" s="191"/>
      <c r="P3333" s="541" t="s">
        <v>3213</v>
      </c>
      <c r="Q3333" s="218"/>
      <c r="R3333" s="219">
        <f t="shared" si="1247"/>
        <v>0</v>
      </c>
      <c r="S3333" s="219">
        <f t="shared" si="1248"/>
        <v>7</v>
      </c>
      <c r="T3333" s="195"/>
      <c r="U3333" s="196">
        <v>10</v>
      </c>
      <c r="V3333" s="89">
        <f t="shared" si="1303"/>
        <v>0</v>
      </c>
      <c r="W3333" s="220" t="s">
        <v>3427</v>
      </c>
      <c r="X3333" s="221" t="s">
        <v>71</v>
      </c>
      <c r="Y3333" s="222" t="s">
        <v>3518</v>
      </c>
      <c r="Z3333" s="199"/>
      <c r="AA3333" s="218"/>
      <c r="AB3333" s="223">
        <v>0</v>
      </c>
      <c r="AC3333" s="224" t="s">
        <v>48</v>
      </c>
      <c r="AD3333" s="225"/>
      <c r="AE3333" s="226"/>
      <c r="AF3333" s="226"/>
      <c r="AG3333" s="241">
        <f>CEILING(AX3333+(AX3333*'[1]Nastavení cen'!$G$17),1)</f>
        <v>412</v>
      </c>
      <c r="AH3333" s="242">
        <f>CEILING(AG3333*'[1]Nastavení cen'!$K$17,1)+AG3333</f>
        <v>536</v>
      </c>
      <c r="AI3333" s="242">
        <f t="shared" si="1300"/>
        <v>0</v>
      </c>
      <c r="AJ3333" s="228">
        <f t="shared" si="1240"/>
        <v>536</v>
      </c>
      <c r="AK3333" s="218"/>
      <c r="AL3333" s="229">
        <f t="shared" si="1241"/>
        <v>0</v>
      </c>
      <c r="AM3333" s="204"/>
      <c r="AN3333" s="230">
        <v>5</v>
      </c>
      <c r="AO3333" s="231">
        <f t="shared" si="1301"/>
        <v>0</v>
      </c>
      <c r="AP3333" s="232">
        <v>0.05</v>
      </c>
      <c r="AQ3333" s="233" t="s">
        <v>41</v>
      </c>
      <c r="AR3333" s="234">
        <f t="shared" si="1302"/>
        <v>0</v>
      </c>
      <c r="AS3333" s="235"/>
      <c r="AT3333" s="236"/>
      <c r="AU3333" s="237"/>
      <c r="AV3333" s="238"/>
      <c r="AW3333" s="239"/>
      <c r="AX3333" s="240">
        <v>412</v>
      </c>
    </row>
    <row r="3334" spans="1:50" ht="17.25" hidden="1" customHeight="1" x14ac:dyDescent="0.3">
      <c r="A3334" s="213"/>
      <c r="B3334" s="214"/>
      <c r="C3334" s="215"/>
      <c r="D3334" s="186"/>
      <c r="E3334" s="184"/>
      <c r="F3334" s="185"/>
      <c r="G3334" s="186"/>
      <c r="H3334" s="186"/>
      <c r="I3334" s="187"/>
      <c r="J3334" s="188"/>
      <c r="K3334" s="216"/>
      <c r="L3334" s="186"/>
      <c r="M3334" s="186"/>
      <c r="N3334" s="187"/>
      <c r="O3334" s="191"/>
      <c r="P3334" s="541" t="s">
        <v>3213</v>
      </c>
      <c r="Q3334" s="218"/>
      <c r="R3334" s="219">
        <f t="shared" si="1247"/>
        <v>0</v>
      </c>
      <c r="S3334" s="219">
        <f t="shared" si="1248"/>
        <v>7</v>
      </c>
      <c r="T3334" s="195"/>
      <c r="U3334" s="196">
        <v>10</v>
      </c>
      <c r="V3334" s="89">
        <f t="shared" si="1303"/>
        <v>0</v>
      </c>
      <c r="W3334" s="220" t="s">
        <v>3427</v>
      </c>
      <c r="X3334" s="221" t="s">
        <v>71</v>
      </c>
      <c r="Y3334" s="222" t="s">
        <v>3519</v>
      </c>
      <c r="Z3334" s="199"/>
      <c r="AA3334" s="218"/>
      <c r="AB3334" s="223">
        <v>0</v>
      </c>
      <c r="AC3334" s="224" t="s">
        <v>48</v>
      </c>
      <c r="AD3334" s="225"/>
      <c r="AE3334" s="226"/>
      <c r="AF3334" s="226"/>
      <c r="AG3334" s="241">
        <f>CEILING(AX3334+(AX3334*'[1]Nastavení cen'!$G$17),1)</f>
        <v>561</v>
      </c>
      <c r="AH3334" s="242">
        <f>CEILING(AG3334*'[1]Nastavení cen'!$K$17,1)+AG3334</f>
        <v>730</v>
      </c>
      <c r="AI3334" s="242">
        <f t="shared" si="1300"/>
        <v>0</v>
      </c>
      <c r="AJ3334" s="228">
        <f t="shared" si="1240"/>
        <v>730</v>
      </c>
      <c r="AK3334" s="218"/>
      <c r="AL3334" s="229">
        <f t="shared" si="1241"/>
        <v>0</v>
      </c>
      <c r="AM3334" s="204"/>
      <c r="AN3334" s="230">
        <v>5</v>
      </c>
      <c r="AO3334" s="231">
        <f t="shared" si="1301"/>
        <v>0</v>
      </c>
      <c r="AP3334" s="232">
        <v>0.05</v>
      </c>
      <c r="AQ3334" s="233" t="s">
        <v>41</v>
      </c>
      <c r="AR3334" s="234">
        <f t="shared" si="1302"/>
        <v>0</v>
      </c>
      <c r="AS3334" s="235"/>
      <c r="AT3334" s="236"/>
      <c r="AU3334" s="237"/>
      <c r="AV3334" s="238"/>
      <c r="AW3334" s="239"/>
      <c r="AX3334" s="240">
        <v>561</v>
      </c>
    </row>
    <row r="3335" spans="1:50" ht="17.25" hidden="1" customHeight="1" x14ac:dyDescent="0.3">
      <c r="A3335" s="213"/>
      <c r="B3335" s="214"/>
      <c r="C3335" s="215"/>
      <c r="D3335" s="186"/>
      <c r="E3335" s="184"/>
      <c r="F3335" s="185"/>
      <c r="G3335" s="186"/>
      <c r="H3335" s="186"/>
      <c r="I3335" s="187"/>
      <c r="J3335" s="188"/>
      <c r="K3335" s="216"/>
      <c r="L3335" s="186"/>
      <c r="M3335" s="186"/>
      <c r="N3335" s="187"/>
      <c r="O3335" s="191"/>
      <c r="P3335" s="541" t="s">
        <v>3213</v>
      </c>
      <c r="Q3335" s="218"/>
      <c r="R3335" s="219">
        <f t="shared" si="1247"/>
        <v>0</v>
      </c>
      <c r="S3335" s="219">
        <f t="shared" si="1248"/>
        <v>7</v>
      </c>
      <c r="T3335" s="195"/>
      <c r="U3335" s="196">
        <v>10</v>
      </c>
      <c r="V3335" s="89">
        <f t="shared" si="1303"/>
        <v>0</v>
      </c>
      <c r="W3335" s="220" t="s">
        <v>3427</v>
      </c>
      <c r="X3335" s="221" t="s">
        <v>71</v>
      </c>
      <c r="Y3335" s="222" t="s">
        <v>3520</v>
      </c>
      <c r="Z3335" s="199"/>
      <c r="AA3335" s="218"/>
      <c r="AB3335" s="223">
        <v>0</v>
      </c>
      <c r="AC3335" s="224" t="s">
        <v>48</v>
      </c>
      <c r="AD3335" s="225"/>
      <c r="AE3335" s="226"/>
      <c r="AF3335" s="226"/>
      <c r="AG3335" s="241">
        <f>CEILING(AX3335+(AX3335*'[1]Nastavení cen'!$G$17),1)</f>
        <v>561</v>
      </c>
      <c r="AH3335" s="242">
        <f>CEILING(AG3335*'[1]Nastavení cen'!$K$17,1)+AG3335</f>
        <v>730</v>
      </c>
      <c r="AI3335" s="242">
        <f t="shared" si="1300"/>
        <v>0</v>
      </c>
      <c r="AJ3335" s="228">
        <f t="shared" si="1240"/>
        <v>730</v>
      </c>
      <c r="AK3335" s="218"/>
      <c r="AL3335" s="229">
        <f t="shared" si="1241"/>
        <v>0</v>
      </c>
      <c r="AM3335" s="204"/>
      <c r="AN3335" s="230">
        <v>5</v>
      </c>
      <c r="AO3335" s="231">
        <f t="shared" si="1301"/>
        <v>0</v>
      </c>
      <c r="AP3335" s="232">
        <v>0.05</v>
      </c>
      <c r="AQ3335" s="233" t="s">
        <v>41</v>
      </c>
      <c r="AR3335" s="234">
        <f t="shared" si="1302"/>
        <v>0</v>
      </c>
      <c r="AS3335" s="235"/>
      <c r="AT3335" s="236"/>
      <c r="AU3335" s="237"/>
      <c r="AV3335" s="238"/>
      <c r="AW3335" s="239"/>
      <c r="AX3335" s="240">
        <v>561</v>
      </c>
    </row>
    <row r="3336" spans="1:50" ht="17.25" hidden="1" customHeight="1" x14ac:dyDescent="0.3">
      <c r="A3336" s="213"/>
      <c r="B3336" s="214"/>
      <c r="C3336" s="215"/>
      <c r="D3336" s="186"/>
      <c r="E3336" s="184"/>
      <c r="F3336" s="185"/>
      <c r="G3336" s="186"/>
      <c r="H3336" s="186"/>
      <c r="I3336" s="187"/>
      <c r="J3336" s="188"/>
      <c r="K3336" s="216"/>
      <c r="L3336" s="186"/>
      <c r="M3336" s="186"/>
      <c r="N3336" s="187"/>
      <c r="O3336" s="191"/>
      <c r="P3336" s="541" t="s">
        <v>3213</v>
      </c>
      <c r="Q3336" s="218"/>
      <c r="R3336" s="219">
        <f t="shared" si="1247"/>
        <v>0</v>
      </c>
      <c r="S3336" s="219">
        <f t="shared" si="1248"/>
        <v>7</v>
      </c>
      <c r="T3336" s="195"/>
      <c r="U3336" s="196">
        <v>10</v>
      </c>
      <c r="V3336" s="89">
        <f t="shared" si="1303"/>
        <v>0</v>
      </c>
      <c r="W3336" s="220" t="s">
        <v>3427</v>
      </c>
      <c r="X3336" s="221" t="s">
        <v>71</v>
      </c>
      <c r="Y3336" s="222" t="s">
        <v>3521</v>
      </c>
      <c r="Z3336" s="199"/>
      <c r="AA3336" s="218"/>
      <c r="AB3336" s="223">
        <v>0</v>
      </c>
      <c r="AC3336" s="224" t="s">
        <v>48</v>
      </c>
      <c r="AD3336" s="225"/>
      <c r="AE3336" s="226"/>
      <c r="AF3336" s="226"/>
      <c r="AG3336" s="241">
        <f>CEILING(AX3336+(AX3336*'[1]Nastavení cen'!$G$17),1)</f>
        <v>561</v>
      </c>
      <c r="AH3336" s="242">
        <f>CEILING(AG3336*'[1]Nastavení cen'!$K$17,1)+AG3336</f>
        <v>730</v>
      </c>
      <c r="AI3336" s="242">
        <f t="shared" si="1300"/>
        <v>0</v>
      </c>
      <c r="AJ3336" s="228">
        <f t="shared" si="1240"/>
        <v>730</v>
      </c>
      <c r="AK3336" s="218"/>
      <c r="AL3336" s="229">
        <f t="shared" si="1241"/>
        <v>0</v>
      </c>
      <c r="AM3336" s="204"/>
      <c r="AN3336" s="230">
        <v>5</v>
      </c>
      <c r="AO3336" s="231">
        <f t="shared" si="1301"/>
        <v>0</v>
      </c>
      <c r="AP3336" s="232">
        <v>0.05</v>
      </c>
      <c r="AQ3336" s="233" t="s">
        <v>41</v>
      </c>
      <c r="AR3336" s="234">
        <f t="shared" si="1302"/>
        <v>0</v>
      </c>
      <c r="AS3336" s="235"/>
      <c r="AT3336" s="236"/>
      <c r="AU3336" s="237"/>
      <c r="AV3336" s="238"/>
      <c r="AW3336" s="239"/>
      <c r="AX3336" s="240">
        <v>561</v>
      </c>
    </row>
    <row r="3337" spans="1:50" ht="17.25" hidden="1" customHeight="1" x14ac:dyDescent="0.3">
      <c r="A3337" s="213"/>
      <c r="B3337" s="214"/>
      <c r="C3337" s="215"/>
      <c r="D3337" s="186"/>
      <c r="E3337" s="184"/>
      <c r="F3337" s="185"/>
      <c r="G3337" s="186"/>
      <c r="H3337" s="186"/>
      <c r="I3337" s="187"/>
      <c r="J3337" s="188"/>
      <c r="K3337" s="216"/>
      <c r="L3337" s="186"/>
      <c r="M3337" s="186"/>
      <c r="N3337" s="187"/>
      <c r="O3337" s="191"/>
      <c r="P3337" s="541" t="s">
        <v>3213</v>
      </c>
      <c r="Q3337" s="218"/>
      <c r="R3337" s="219">
        <f t="shared" si="1247"/>
        <v>0</v>
      </c>
      <c r="S3337" s="219">
        <f t="shared" si="1248"/>
        <v>7</v>
      </c>
      <c r="T3337" s="195"/>
      <c r="U3337" s="196">
        <v>10</v>
      </c>
      <c r="V3337" s="89">
        <f t="shared" si="1303"/>
        <v>0</v>
      </c>
      <c r="W3337" s="220" t="s">
        <v>3427</v>
      </c>
      <c r="X3337" s="221" t="s">
        <v>71</v>
      </c>
      <c r="Y3337" s="222" t="s">
        <v>3522</v>
      </c>
      <c r="Z3337" s="199"/>
      <c r="AA3337" s="218"/>
      <c r="AB3337" s="223">
        <v>0</v>
      </c>
      <c r="AC3337" s="224" t="s">
        <v>48</v>
      </c>
      <c r="AD3337" s="225"/>
      <c r="AE3337" s="226"/>
      <c r="AF3337" s="226"/>
      <c r="AG3337" s="241">
        <f>CEILING(AX3337+(AX3337*'[1]Nastavení cen'!$G$17),1)</f>
        <v>561</v>
      </c>
      <c r="AH3337" s="242">
        <f>CEILING(AG3337*'[1]Nastavení cen'!$K$17,1)+AG3337</f>
        <v>730</v>
      </c>
      <c r="AI3337" s="242">
        <f t="shared" si="1300"/>
        <v>0</v>
      </c>
      <c r="AJ3337" s="228">
        <f t="shared" si="1240"/>
        <v>730</v>
      </c>
      <c r="AK3337" s="218"/>
      <c r="AL3337" s="229">
        <f t="shared" si="1241"/>
        <v>0</v>
      </c>
      <c r="AM3337" s="204"/>
      <c r="AN3337" s="230">
        <v>5</v>
      </c>
      <c r="AO3337" s="231">
        <f t="shared" si="1301"/>
        <v>0</v>
      </c>
      <c r="AP3337" s="232">
        <v>0.05</v>
      </c>
      <c r="AQ3337" s="233" t="s">
        <v>41</v>
      </c>
      <c r="AR3337" s="234">
        <f t="shared" si="1302"/>
        <v>0</v>
      </c>
      <c r="AS3337" s="235"/>
      <c r="AT3337" s="236"/>
      <c r="AU3337" s="237"/>
      <c r="AV3337" s="238"/>
      <c r="AW3337" s="239"/>
      <c r="AX3337" s="240">
        <v>561</v>
      </c>
    </row>
    <row r="3338" spans="1:50" ht="17.25" hidden="1" customHeight="1" x14ac:dyDescent="0.3">
      <c r="A3338" s="213"/>
      <c r="B3338" s="214"/>
      <c r="C3338" s="215"/>
      <c r="D3338" s="186"/>
      <c r="E3338" s="184"/>
      <c r="F3338" s="185"/>
      <c r="G3338" s="186"/>
      <c r="H3338" s="186"/>
      <c r="I3338" s="187"/>
      <c r="J3338" s="188"/>
      <c r="K3338" s="216"/>
      <c r="L3338" s="186"/>
      <c r="M3338" s="186"/>
      <c r="N3338" s="187"/>
      <c r="O3338" s="191"/>
      <c r="P3338" s="541" t="s">
        <v>3213</v>
      </c>
      <c r="Q3338" s="218"/>
      <c r="R3338" s="219">
        <f t="shared" si="1247"/>
        <v>0</v>
      </c>
      <c r="S3338" s="219">
        <f t="shared" si="1248"/>
        <v>7</v>
      </c>
      <c r="T3338" s="195"/>
      <c r="U3338" s="196">
        <v>10</v>
      </c>
      <c r="V3338" s="89">
        <f t="shared" si="1303"/>
        <v>0</v>
      </c>
      <c r="W3338" s="220" t="s">
        <v>3427</v>
      </c>
      <c r="X3338" s="221" t="s">
        <v>71</v>
      </c>
      <c r="Y3338" s="222" t="s">
        <v>3523</v>
      </c>
      <c r="Z3338" s="199"/>
      <c r="AA3338" s="218"/>
      <c r="AB3338" s="223">
        <v>0</v>
      </c>
      <c r="AC3338" s="224" t="s">
        <v>48</v>
      </c>
      <c r="AD3338" s="225"/>
      <c r="AE3338" s="226"/>
      <c r="AF3338" s="226"/>
      <c r="AG3338" s="241">
        <f>CEILING(AX3338+(AX3338*'[1]Nastavení cen'!$G$17),1)</f>
        <v>561</v>
      </c>
      <c r="AH3338" s="242">
        <f>CEILING(AG3338*'[1]Nastavení cen'!$K$17,1)+AG3338</f>
        <v>730</v>
      </c>
      <c r="AI3338" s="242">
        <f t="shared" si="1300"/>
        <v>0</v>
      </c>
      <c r="AJ3338" s="228">
        <f t="shared" si="1240"/>
        <v>730</v>
      </c>
      <c r="AK3338" s="218"/>
      <c r="AL3338" s="229">
        <f t="shared" si="1241"/>
        <v>0</v>
      </c>
      <c r="AM3338" s="204"/>
      <c r="AN3338" s="230">
        <v>5</v>
      </c>
      <c r="AO3338" s="231">
        <f t="shared" si="1301"/>
        <v>0</v>
      </c>
      <c r="AP3338" s="232">
        <v>0.05</v>
      </c>
      <c r="AQ3338" s="233" t="s">
        <v>41</v>
      </c>
      <c r="AR3338" s="234">
        <f t="shared" si="1302"/>
        <v>0</v>
      </c>
      <c r="AS3338" s="235"/>
      <c r="AT3338" s="236"/>
      <c r="AU3338" s="237"/>
      <c r="AV3338" s="238"/>
      <c r="AW3338" s="239"/>
      <c r="AX3338" s="240">
        <v>561</v>
      </c>
    </row>
    <row r="3339" spans="1:50" ht="17.25" hidden="1" customHeight="1" x14ac:dyDescent="0.3">
      <c r="A3339" s="213"/>
      <c r="B3339" s="214"/>
      <c r="C3339" s="215"/>
      <c r="D3339" s="186"/>
      <c r="E3339" s="184"/>
      <c r="F3339" s="185"/>
      <c r="G3339" s="186"/>
      <c r="H3339" s="186"/>
      <c r="I3339" s="187"/>
      <c r="J3339" s="188"/>
      <c r="K3339" s="216"/>
      <c r="L3339" s="186"/>
      <c r="M3339" s="186"/>
      <c r="N3339" s="187"/>
      <c r="O3339" s="191"/>
      <c r="P3339" s="541" t="s">
        <v>3213</v>
      </c>
      <c r="Q3339" s="218"/>
      <c r="R3339" s="219">
        <f t="shared" si="1247"/>
        <v>0</v>
      </c>
      <c r="S3339" s="219">
        <f t="shared" si="1248"/>
        <v>7</v>
      </c>
      <c r="T3339" s="195"/>
      <c r="U3339" s="196">
        <v>10</v>
      </c>
      <c r="V3339" s="89">
        <f t="shared" si="1303"/>
        <v>0</v>
      </c>
      <c r="W3339" s="220" t="s">
        <v>3427</v>
      </c>
      <c r="X3339" s="221" t="s">
        <v>71</v>
      </c>
      <c r="Y3339" s="222" t="s">
        <v>3524</v>
      </c>
      <c r="Z3339" s="199"/>
      <c r="AA3339" s="218"/>
      <c r="AB3339" s="223">
        <v>0</v>
      </c>
      <c r="AC3339" s="224" t="s">
        <v>48</v>
      </c>
      <c r="AD3339" s="225"/>
      <c r="AE3339" s="226"/>
      <c r="AF3339" s="226"/>
      <c r="AG3339" s="241">
        <f>CEILING(AX3339+(AX3339*'[1]Nastavení cen'!$G$17),1)</f>
        <v>561</v>
      </c>
      <c r="AH3339" s="242">
        <f>CEILING(AG3339*'[1]Nastavení cen'!$K$17,1)+AG3339</f>
        <v>730</v>
      </c>
      <c r="AI3339" s="242">
        <f t="shared" si="1300"/>
        <v>0</v>
      </c>
      <c r="AJ3339" s="228">
        <f t="shared" si="1240"/>
        <v>730</v>
      </c>
      <c r="AK3339" s="218"/>
      <c r="AL3339" s="229">
        <f t="shared" si="1241"/>
        <v>0</v>
      </c>
      <c r="AM3339" s="204"/>
      <c r="AN3339" s="230">
        <v>5</v>
      </c>
      <c r="AO3339" s="231">
        <f t="shared" si="1301"/>
        <v>0</v>
      </c>
      <c r="AP3339" s="232">
        <v>0.05</v>
      </c>
      <c r="AQ3339" s="233" t="s">
        <v>41</v>
      </c>
      <c r="AR3339" s="234">
        <f t="shared" si="1302"/>
        <v>0</v>
      </c>
      <c r="AS3339" s="235"/>
      <c r="AT3339" s="236"/>
      <c r="AU3339" s="237"/>
      <c r="AV3339" s="238"/>
      <c r="AW3339" s="239"/>
      <c r="AX3339" s="240">
        <v>561</v>
      </c>
    </row>
    <row r="3340" spans="1:50" ht="17.25" hidden="1" customHeight="1" x14ac:dyDescent="0.3">
      <c r="A3340" s="213"/>
      <c r="B3340" s="214"/>
      <c r="C3340" s="215"/>
      <c r="D3340" s="186"/>
      <c r="E3340" s="184"/>
      <c r="F3340" s="185"/>
      <c r="G3340" s="186"/>
      <c r="H3340" s="186"/>
      <c r="I3340" s="187"/>
      <c r="J3340" s="188"/>
      <c r="K3340" s="216"/>
      <c r="L3340" s="186"/>
      <c r="M3340" s="186"/>
      <c r="N3340" s="187"/>
      <c r="O3340" s="191"/>
      <c r="P3340" s="541" t="s">
        <v>3213</v>
      </c>
      <c r="Q3340" s="218"/>
      <c r="R3340" s="219">
        <f t="shared" si="1247"/>
        <v>0</v>
      </c>
      <c r="S3340" s="219">
        <f t="shared" si="1248"/>
        <v>7</v>
      </c>
      <c r="T3340" s="195"/>
      <c r="U3340" s="196">
        <v>10</v>
      </c>
      <c r="V3340" s="89">
        <f t="shared" si="1303"/>
        <v>0</v>
      </c>
      <c r="W3340" s="220" t="s">
        <v>3427</v>
      </c>
      <c r="X3340" s="221" t="s">
        <v>71</v>
      </c>
      <c r="Y3340" s="222" t="s">
        <v>3525</v>
      </c>
      <c r="Z3340" s="199"/>
      <c r="AA3340" s="218"/>
      <c r="AB3340" s="223">
        <v>0</v>
      </c>
      <c r="AC3340" s="224" t="s">
        <v>48</v>
      </c>
      <c r="AD3340" s="225"/>
      <c r="AE3340" s="226"/>
      <c r="AF3340" s="226"/>
      <c r="AG3340" s="241">
        <f>CEILING(AX3340+(AX3340*'[1]Nastavení cen'!$G$17),1)</f>
        <v>561</v>
      </c>
      <c r="AH3340" s="242">
        <f>CEILING(AG3340*'[1]Nastavení cen'!$K$17,1)+AG3340</f>
        <v>730</v>
      </c>
      <c r="AI3340" s="242">
        <f t="shared" si="1300"/>
        <v>0</v>
      </c>
      <c r="AJ3340" s="228">
        <f t="shared" si="1240"/>
        <v>730</v>
      </c>
      <c r="AK3340" s="218"/>
      <c r="AL3340" s="229">
        <f t="shared" si="1241"/>
        <v>0</v>
      </c>
      <c r="AM3340" s="204"/>
      <c r="AN3340" s="230">
        <v>5</v>
      </c>
      <c r="AO3340" s="231">
        <f t="shared" si="1301"/>
        <v>0</v>
      </c>
      <c r="AP3340" s="232">
        <v>0.05</v>
      </c>
      <c r="AQ3340" s="233" t="s">
        <v>41</v>
      </c>
      <c r="AR3340" s="234">
        <f t="shared" si="1302"/>
        <v>0</v>
      </c>
      <c r="AS3340" s="235"/>
      <c r="AT3340" s="236"/>
      <c r="AU3340" s="237"/>
      <c r="AV3340" s="238"/>
      <c r="AW3340" s="239"/>
      <c r="AX3340" s="240">
        <v>561</v>
      </c>
    </row>
    <row r="3341" spans="1:50" ht="17.25" hidden="1" customHeight="1" x14ac:dyDescent="0.3">
      <c r="A3341" s="213"/>
      <c r="B3341" s="214"/>
      <c r="C3341" s="215"/>
      <c r="D3341" s="186"/>
      <c r="E3341" s="184"/>
      <c r="F3341" s="185"/>
      <c r="G3341" s="186"/>
      <c r="H3341" s="186"/>
      <c r="I3341" s="187"/>
      <c r="J3341" s="188"/>
      <c r="K3341" s="216"/>
      <c r="L3341" s="186"/>
      <c r="M3341" s="186"/>
      <c r="N3341" s="187"/>
      <c r="O3341" s="191"/>
      <c r="P3341" s="541" t="s">
        <v>3213</v>
      </c>
      <c r="Q3341" s="218"/>
      <c r="R3341" s="219">
        <f t="shared" si="1247"/>
        <v>0</v>
      </c>
      <c r="S3341" s="219">
        <f t="shared" si="1248"/>
        <v>7</v>
      </c>
      <c r="T3341" s="195"/>
      <c r="U3341" s="196">
        <v>10</v>
      </c>
      <c r="V3341" s="89">
        <f t="shared" si="1303"/>
        <v>0</v>
      </c>
      <c r="W3341" s="220" t="s">
        <v>3427</v>
      </c>
      <c r="X3341" s="221" t="s">
        <v>71</v>
      </c>
      <c r="Y3341" s="222" t="s">
        <v>3526</v>
      </c>
      <c r="Z3341" s="199"/>
      <c r="AA3341" s="218"/>
      <c r="AB3341" s="223">
        <v>0</v>
      </c>
      <c r="AC3341" s="224" t="s">
        <v>48</v>
      </c>
      <c r="AD3341" s="225"/>
      <c r="AE3341" s="226"/>
      <c r="AF3341" s="226"/>
      <c r="AG3341" s="241">
        <f>CEILING(AX3341+(AX3341*'[1]Nastavení cen'!$G$17),1)</f>
        <v>561</v>
      </c>
      <c r="AH3341" s="242">
        <f>CEILING(AG3341*'[1]Nastavení cen'!$K$17,1)+AG3341</f>
        <v>730</v>
      </c>
      <c r="AI3341" s="242">
        <f t="shared" si="1300"/>
        <v>0</v>
      </c>
      <c r="AJ3341" s="228">
        <f t="shared" si="1240"/>
        <v>730</v>
      </c>
      <c r="AK3341" s="218"/>
      <c r="AL3341" s="229">
        <f t="shared" si="1241"/>
        <v>0</v>
      </c>
      <c r="AM3341" s="204"/>
      <c r="AN3341" s="230">
        <v>5</v>
      </c>
      <c r="AO3341" s="231">
        <f t="shared" si="1301"/>
        <v>0</v>
      </c>
      <c r="AP3341" s="232">
        <v>0.05</v>
      </c>
      <c r="AQ3341" s="233" t="s">
        <v>41</v>
      </c>
      <c r="AR3341" s="234">
        <f t="shared" si="1302"/>
        <v>0</v>
      </c>
      <c r="AS3341" s="235"/>
      <c r="AT3341" s="236"/>
      <c r="AU3341" s="237"/>
      <c r="AV3341" s="238"/>
      <c r="AW3341" s="239"/>
      <c r="AX3341" s="240">
        <v>561</v>
      </c>
    </row>
    <row r="3342" spans="1:50" ht="17.25" hidden="1" customHeight="1" x14ac:dyDescent="0.3">
      <c r="A3342" s="213"/>
      <c r="B3342" s="214"/>
      <c r="C3342" s="215"/>
      <c r="D3342" s="186"/>
      <c r="E3342" s="184"/>
      <c r="F3342" s="185"/>
      <c r="G3342" s="186"/>
      <c r="H3342" s="186"/>
      <c r="I3342" s="187"/>
      <c r="J3342" s="188"/>
      <c r="K3342" s="216"/>
      <c r="L3342" s="186"/>
      <c r="M3342" s="186"/>
      <c r="N3342" s="187"/>
      <c r="O3342" s="191"/>
      <c r="P3342" s="541" t="s">
        <v>3213</v>
      </c>
      <c r="Q3342" s="218"/>
      <c r="R3342" s="219">
        <f t="shared" si="1247"/>
        <v>0</v>
      </c>
      <c r="S3342" s="219">
        <f t="shared" si="1248"/>
        <v>7</v>
      </c>
      <c r="T3342" s="195"/>
      <c r="U3342" s="196">
        <v>10</v>
      </c>
      <c r="V3342" s="89">
        <f t="shared" si="1303"/>
        <v>0</v>
      </c>
      <c r="W3342" s="220" t="s">
        <v>3427</v>
      </c>
      <c r="X3342" s="221" t="s">
        <v>71</v>
      </c>
      <c r="Y3342" s="222" t="s">
        <v>3527</v>
      </c>
      <c r="Z3342" s="199"/>
      <c r="AA3342" s="218"/>
      <c r="AB3342" s="223">
        <v>0</v>
      </c>
      <c r="AC3342" s="224" t="s">
        <v>48</v>
      </c>
      <c r="AD3342" s="225"/>
      <c r="AE3342" s="226"/>
      <c r="AF3342" s="226"/>
      <c r="AG3342" s="241">
        <f>CEILING(AX3342+(AX3342*'[1]Nastavení cen'!$G$17),1)</f>
        <v>561</v>
      </c>
      <c r="AH3342" s="242">
        <f>CEILING(AG3342*'[1]Nastavení cen'!$K$17,1)+AG3342</f>
        <v>730</v>
      </c>
      <c r="AI3342" s="242">
        <f t="shared" si="1300"/>
        <v>0</v>
      </c>
      <c r="AJ3342" s="228">
        <f t="shared" si="1240"/>
        <v>730</v>
      </c>
      <c r="AK3342" s="218"/>
      <c r="AL3342" s="229">
        <f t="shared" si="1241"/>
        <v>0</v>
      </c>
      <c r="AM3342" s="204"/>
      <c r="AN3342" s="230">
        <v>5</v>
      </c>
      <c r="AO3342" s="231">
        <f t="shared" si="1301"/>
        <v>0</v>
      </c>
      <c r="AP3342" s="232">
        <v>0.05</v>
      </c>
      <c r="AQ3342" s="233" t="s">
        <v>41</v>
      </c>
      <c r="AR3342" s="234">
        <f t="shared" si="1302"/>
        <v>0</v>
      </c>
      <c r="AS3342" s="235"/>
      <c r="AT3342" s="236"/>
      <c r="AU3342" s="237"/>
      <c r="AV3342" s="238"/>
      <c r="AW3342" s="239"/>
      <c r="AX3342" s="240">
        <v>561</v>
      </c>
    </row>
    <row r="3343" spans="1:50" ht="17.25" hidden="1" customHeight="1" x14ac:dyDescent="0.3">
      <c r="A3343" s="213"/>
      <c r="B3343" s="214"/>
      <c r="C3343" s="215"/>
      <c r="D3343" s="186"/>
      <c r="E3343" s="184"/>
      <c r="F3343" s="185"/>
      <c r="G3343" s="186"/>
      <c r="H3343" s="186"/>
      <c r="I3343" s="187"/>
      <c r="J3343" s="188"/>
      <c r="K3343" s="216"/>
      <c r="L3343" s="186"/>
      <c r="M3343" s="186"/>
      <c r="N3343" s="187"/>
      <c r="O3343" s="191"/>
      <c r="P3343" s="541" t="s">
        <v>3213</v>
      </c>
      <c r="Q3343" s="218"/>
      <c r="R3343" s="219">
        <f t="shared" si="1247"/>
        <v>0</v>
      </c>
      <c r="S3343" s="219">
        <f t="shared" si="1248"/>
        <v>7</v>
      </c>
      <c r="T3343" s="195"/>
      <c r="U3343" s="196">
        <v>10</v>
      </c>
      <c r="V3343" s="89">
        <f t="shared" si="1303"/>
        <v>0</v>
      </c>
      <c r="W3343" s="220" t="s">
        <v>3427</v>
      </c>
      <c r="X3343" s="221" t="s">
        <v>71</v>
      </c>
      <c r="Y3343" s="222" t="s">
        <v>3528</v>
      </c>
      <c r="Z3343" s="199"/>
      <c r="AA3343" s="218"/>
      <c r="AB3343" s="223">
        <v>0</v>
      </c>
      <c r="AC3343" s="224" t="s">
        <v>48</v>
      </c>
      <c r="AD3343" s="225"/>
      <c r="AE3343" s="226"/>
      <c r="AF3343" s="226"/>
      <c r="AG3343" s="241">
        <f>CEILING(AX3343+(AX3343*'[1]Nastavení cen'!$G$17),1)</f>
        <v>561</v>
      </c>
      <c r="AH3343" s="242">
        <f>CEILING(AG3343*'[1]Nastavení cen'!$K$17,1)+AG3343</f>
        <v>730</v>
      </c>
      <c r="AI3343" s="242">
        <f t="shared" si="1300"/>
        <v>0</v>
      </c>
      <c r="AJ3343" s="228">
        <f t="shared" si="1240"/>
        <v>730</v>
      </c>
      <c r="AK3343" s="218"/>
      <c r="AL3343" s="229">
        <f t="shared" si="1241"/>
        <v>0</v>
      </c>
      <c r="AM3343" s="204"/>
      <c r="AN3343" s="230">
        <v>5</v>
      </c>
      <c r="AO3343" s="231">
        <f t="shared" si="1301"/>
        <v>0</v>
      </c>
      <c r="AP3343" s="232">
        <v>0.05</v>
      </c>
      <c r="AQ3343" s="233" t="s">
        <v>41</v>
      </c>
      <c r="AR3343" s="234">
        <f t="shared" si="1302"/>
        <v>0</v>
      </c>
      <c r="AS3343" s="235"/>
      <c r="AT3343" s="236"/>
      <c r="AU3343" s="237"/>
      <c r="AV3343" s="238"/>
      <c r="AW3343" s="239"/>
      <c r="AX3343" s="240">
        <v>561</v>
      </c>
    </row>
    <row r="3344" spans="1:50" ht="17.25" hidden="1" customHeight="1" x14ac:dyDescent="0.3">
      <c r="A3344" s="213"/>
      <c r="B3344" s="214"/>
      <c r="C3344" s="215"/>
      <c r="D3344" s="186"/>
      <c r="E3344" s="184"/>
      <c r="F3344" s="185"/>
      <c r="G3344" s="186"/>
      <c r="H3344" s="186"/>
      <c r="I3344" s="187"/>
      <c r="J3344" s="188"/>
      <c r="K3344" s="216"/>
      <c r="L3344" s="186"/>
      <c r="M3344" s="186"/>
      <c r="N3344" s="187"/>
      <c r="O3344" s="191"/>
      <c r="P3344" s="541" t="s">
        <v>3213</v>
      </c>
      <c r="Q3344" s="218"/>
      <c r="R3344" s="219">
        <f t="shared" si="1247"/>
        <v>0</v>
      </c>
      <c r="S3344" s="219">
        <f t="shared" si="1248"/>
        <v>7</v>
      </c>
      <c r="T3344" s="195"/>
      <c r="U3344" s="196">
        <v>10</v>
      </c>
      <c r="V3344" s="89">
        <f t="shared" si="1303"/>
        <v>0</v>
      </c>
      <c r="W3344" s="220" t="s">
        <v>3427</v>
      </c>
      <c r="X3344" s="221" t="s">
        <v>71</v>
      </c>
      <c r="Y3344" s="222" t="s">
        <v>3529</v>
      </c>
      <c r="Z3344" s="199"/>
      <c r="AA3344" s="218"/>
      <c r="AB3344" s="223">
        <v>0</v>
      </c>
      <c r="AC3344" s="224" t="s">
        <v>48</v>
      </c>
      <c r="AD3344" s="225"/>
      <c r="AE3344" s="226"/>
      <c r="AF3344" s="226"/>
      <c r="AG3344" s="241">
        <f>CEILING(AX3344+(AX3344*'[1]Nastavení cen'!$G$17),1)</f>
        <v>561</v>
      </c>
      <c r="AH3344" s="242">
        <f>CEILING(AG3344*'[1]Nastavení cen'!$K$17,1)+AG3344</f>
        <v>730</v>
      </c>
      <c r="AI3344" s="242">
        <f t="shared" si="1300"/>
        <v>0</v>
      </c>
      <c r="AJ3344" s="228">
        <f t="shared" si="1240"/>
        <v>730</v>
      </c>
      <c r="AK3344" s="218"/>
      <c r="AL3344" s="229">
        <f t="shared" si="1241"/>
        <v>0</v>
      </c>
      <c r="AM3344" s="204"/>
      <c r="AN3344" s="230">
        <v>5</v>
      </c>
      <c r="AO3344" s="231">
        <f t="shared" si="1301"/>
        <v>0</v>
      </c>
      <c r="AP3344" s="232">
        <v>0.05</v>
      </c>
      <c r="AQ3344" s="233" t="s">
        <v>41</v>
      </c>
      <c r="AR3344" s="234">
        <f t="shared" si="1302"/>
        <v>0</v>
      </c>
      <c r="AS3344" s="235"/>
      <c r="AT3344" s="236"/>
      <c r="AU3344" s="237"/>
      <c r="AV3344" s="238"/>
      <c r="AW3344" s="239"/>
      <c r="AX3344" s="240">
        <v>561</v>
      </c>
    </row>
    <row r="3345" spans="1:50" ht="17.25" hidden="1" customHeight="1" x14ac:dyDescent="0.3">
      <c r="A3345" s="213"/>
      <c r="B3345" s="214"/>
      <c r="C3345" s="215"/>
      <c r="D3345" s="186"/>
      <c r="E3345" s="184"/>
      <c r="F3345" s="185"/>
      <c r="G3345" s="186"/>
      <c r="H3345" s="186"/>
      <c r="I3345" s="187"/>
      <c r="J3345" s="188"/>
      <c r="K3345" s="216"/>
      <c r="L3345" s="186"/>
      <c r="M3345" s="186"/>
      <c r="N3345" s="187"/>
      <c r="O3345" s="191"/>
      <c r="P3345" s="541" t="s">
        <v>3213</v>
      </c>
      <c r="Q3345" s="218"/>
      <c r="R3345" s="219">
        <f t="shared" si="1247"/>
        <v>0</v>
      </c>
      <c r="S3345" s="219">
        <f t="shared" si="1248"/>
        <v>7</v>
      </c>
      <c r="T3345" s="195"/>
      <c r="U3345" s="196">
        <v>10</v>
      </c>
      <c r="V3345" s="89">
        <f t="shared" si="1303"/>
        <v>0</v>
      </c>
      <c r="W3345" s="220" t="s">
        <v>3427</v>
      </c>
      <c r="X3345" s="221" t="s">
        <v>71</v>
      </c>
      <c r="Y3345" s="222" t="s">
        <v>3530</v>
      </c>
      <c r="Z3345" s="199"/>
      <c r="AA3345" s="218"/>
      <c r="AB3345" s="223">
        <v>0</v>
      </c>
      <c r="AC3345" s="224" t="s">
        <v>48</v>
      </c>
      <c r="AD3345" s="225"/>
      <c r="AE3345" s="226"/>
      <c r="AF3345" s="226"/>
      <c r="AG3345" s="241">
        <f>CEILING(AX3345+(AX3345*'[1]Nastavení cen'!$G$17),1)</f>
        <v>561</v>
      </c>
      <c r="AH3345" s="242">
        <f>CEILING(AG3345*'[1]Nastavení cen'!$K$17,1)+AG3345</f>
        <v>730</v>
      </c>
      <c r="AI3345" s="242">
        <f t="shared" si="1300"/>
        <v>0</v>
      </c>
      <c r="AJ3345" s="228">
        <f t="shared" si="1240"/>
        <v>730</v>
      </c>
      <c r="AK3345" s="218"/>
      <c r="AL3345" s="229">
        <f t="shared" si="1241"/>
        <v>0</v>
      </c>
      <c r="AM3345" s="204"/>
      <c r="AN3345" s="230">
        <v>5</v>
      </c>
      <c r="AO3345" s="231">
        <f t="shared" si="1301"/>
        <v>0</v>
      </c>
      <c r="AP3345" s="232">
        <v>0.05</v>
      </c>
      <c r="AQ3345" s="233" t="s">
        <v>41</v>
      </c>
      <c r="AR3345" s="234">
        <f t="shared" si="1302"/>
        <v>0</v>
      </c>
      <c r="AS3345" s="235"/>
      <c r="AT3345" s="236"/>
      <c r="AU3345" s="237"/>
      <c r="AV3345" s="238"/>
      <c r="AW3345" s="239"/>
      <c r="AX3345" s="240">
        <v>561</v>
      </c>
    </row>
    <row r="3346" spans="1:50" ht="17.25" hidden="1" customHeight="1" x14ac:dyDescent="0.3">
      <c r="A3346" s="213"/>
      <c r="B3346" s="214"/>
      <c r="C3346" s="215"/>
      <c r="D3346" s="186"/>
      <c r="E3346" s="184"/>
      <c r="F3346" s="185"/>
      <c r="G3346" s="186"/>
      <c r="H3346" s="186"/>
      <c r="I3346" s="187"/>
      <c r="J3346" s="188"/>
      <c r="K3346" s="216"/>
      <c r="L3346" s="186"/>
      <c r="M3346" s="186"/>
      <c r="N3346" s="187"/>
      <c r="O3346" s="191"/>
      <c r="P3346" s="541" t="s">
        <v>3213</v>
      </c>
      <c r="Q3346" s="218"/>
      <c r="R3346" s="219">
        <f t="shared" si="1247"/>
        <v>0</v>
      </c>
      <c r="S3346" s="219">
        <f t="shared" si="1248"/>
        <v>7</v>
      </c>
      <c r="T3346" s="195"/>
      <c r="U3346" s="196">
        <v>10</v>
      </c>
      <c r="V3346" s="89">
        <f t="shared" si="1303"/>
        <v>0</v>
      </c>
      <c r="W3346" s="220" t="s">
        <v>3427</v>
      </c>
      <c r="X3346" s="221" t="s">
        <v>71</v>
      </c>
      <c r="Y3346" s="222" t="s">
        <v>3531</v>
      </c>
      <c r="Z3346" s="199"/>
      <c r="AA3346" s="218"/>
      <c r="AB3346" s="223">
        <v>0</v>
      </c>
      <c r="AC3346" s="224" t="s">
        <v>48</v>
      </c>
      <c r="AD3346" s="225"/>
      <c r="AE3346" s="226"/>
      <c r="AF3346" s="226"/>
      <c r="AG3346" s="241">
        <f>CEILING(AX3346+(AX3346*'[1]Nastavení cen'!$G$17),1)</f>
        <v>528</v>
      </c>
      <c r="AH3346" s="242">
        <f>CEILING(AG3346*'[1]Nastavení cen'!$K$17,1)+AG3346</f>
        <v>687</v>
      </c>
      <c r="AI3346" s="242">
        <f t="shared" si="1300"/>
        <v>0</v>
      </c>
      <c r="AJ3346" s="228">
        <f t="shared" si="1240"/>
        <v>687</v>
      </c>
      <c r="AK3346" s="218"/>
      <c r="AL3346" s="229">
        <f t="shared" si="1241"/>
        <v>0</v>
      </c>
      <c r="AM3346" s="204"/>
      <c r="AN3346" s="230">
        <v>5</v>
      </c>
      <c r="AO3346" s="231">
        <f t="shared" si="1301"/>
        <v>0</v>
      </c>
      <c r="AP3346" s="232">
        <v>0.05</v>
      </c>
      <c r="AQ3346" s="233" t="s">
        <v>41</v>
      </c>
      <c r="AR3346" s="234">
        <f t="shared" si="1302"/>
        <v>0</v>
      </c>
      <c r="AS3346" s="235"/>
      <c r="AT3346" s="236"/>
      <c r="AU3346" s="237"/>
      <c r="AV3346" s="238"/>
      <c r="AW3346" s="239"/>
      <c r="AX3346" s="240">
        <v>528</v>
      </c>
    </row>
    <row r="3347" spans="1:50" ht="17.25" hidden="1" customHeight="1" x14ac:dyDescent="0.3">
      <c r="A3347" s="213"/>
      <c r="B3347" s="214"/>
      <c r="C3347" s="215"/>
      <c r="D3347" s="186"/>
      <c r="E3347" s="184"/>
      <c r="F3347" s="185"/>
      <c r="G3347" s="186"/>
      <c r="H3347" s="186"/>
      <c r="I3347" s="187"/>
      <c r="J3347" s="188"/>
      <c r="K3347" s="216"/>
      <c r="L3347" s="186"/>
      <c r="M3347" s="186"/>
      <c r="N3347" s="187"/>
      <c r="O3347" s="191"/>
      <c r="P3347" s="541" t="s">
        <v>3213</v>
      </c>
      <c r="Q3347" s="218"/>
      <c r="R3347" s="219">
        <f t="shared" si="1247"/>
        <v>0</v>
      </c>
      <c r="S3347" s="219">
        <f t="shared" si="1248"/>
        <v>7</v>
      </c>
      <c r="T3347" s="195"/>
      <c r="U3347" s="196">
        <v>10</v>
      </c>
      <c r="V3347" s="89">
        <f t="shared" si="1303"/>
        <v>0</v>
      </c>
      <c r="W3347" s="220" t="s">
        <v>3427</v>
      </c>
      <c r="X3347" s="221" t="s">
        <v>71</v>
      </c>
      <c r="Y3347" s="222" t="s">
        <v>3532</v>
      </c>
      <c r="Z3347" s="199"/>
      <c r="AA3347" s="218"/>
      <c r="AB3347" s="223">
        <v>0</v>
      </c>
      <c r="AC3347" s="224" t="s">
        <v>48</v>
      </c>
      <c r="AD3347" s="225"/>
      <c r="AE3347" s="226"/>
      <c r="AF3347" s="226"/>
      <c r="AG3347" s="241">
        <f>CEILING(AX3347+(AX3347*'[1]Nastavení cen'!$G$17),1)</f>
        <v>528</v>
      </c>
      <c r="AH3347" s="242">
        <f>CEILING(AG3347*'[1]Nastavení cen'!$K$17,1)+AG3347</f>
        <v>687</v>
      </c>
      <c r="AI3347" s="242">
        <f t="shared" si="1300"/>
        <v>0</v>
      </c>
      <c r="AJ3347" s="228">
        <f t="shared" si="1240"/>
        <v>687</v>
      </c>
      <c r="AK3347" s="218"/>
      <c r="AL3347" s="229">
        <f t="shared" si="1241"/>
        <v>0</v>
      </c>
      <c r="AM3347" s="204"/>
      <c r="AN3347" s="230">
        <v>5</v>
      </c>
      <c r="AO3347" s="231">
        <f t="shared" si="1301"/>
        <v>0</v>
      </c>
      <c r="AP3347" s="232">
        <v>0.05</v>
      </c>
      <c r="AQ3347" s="233" t="s">
        <v>41</v>
      </c>
      <c r="AR3347" s="234">
        <f t="shared" si="1302"/>
        <v>0</v>
      </c>
      <c r="AS3347" s="235"/>
      <c r="AT3347" s="236"/>
      <c r="AU3347" s="237"/>
      <c r="AV3347" s="238"/>
      <c r="AW3347" s="239"/>
      <c r="AX3347" s="240">
        <v>528</v>
      </c>
    </row>
    <row r="3348" spans="1:50" ht="17.25" hidden="1" customHeight="1" x14ac:dyDescent="0.3">
      <c r="A3348" s="213"/>
      <c r="B3348" s="214"/>
      <c r="C3348" s="215"/>
      <c r="D3348" s="186"/>
      <c r="E3348" s="184"/>
      <c r="F3348" s="185"/>
      <c r="G3348" s="186"/>
      <c r="H3348" s="186"/>
      <c r="I3348" s="187"/>
      <c r="J3348" s="188"/>
      <c r="K3348" s="216"/>
      <c r="L3348" s="186"/>
      <c r="M3348" s="186"/>
      <c r="N3348" s="187"/>
      <c r="O3348" s="191"/>
      <c r="P3348" s="541" t="s">
        <v>3213</v>
      </c>
      <c r="Q3348" s="218"/>
      <c r="R3348" s="219">
        <f t="shared" si="1247"/>
        <v>0</v>
      </c>
      <c r="S3348" s="219">
        <f t="shared" si="1248"/>
        <v>7</v>
      </c>
      <c r="T3348" s="195"/>
      <c r="U3348" s="196">
        <v>10</v>
      </c>
      <c r="V3348" s="89">
        <f t="shared" si="1303"/>
        <v>0</v>
      </c>
      <c r="W3348" s="220" t="s">
        <v>3427</v>
      </c>
      <c r="X3348" s="221" t="s">
        <v>71</v>
      </c>
      <c r="Y3348" s="222" t="s">
        <v>3533</v>
      </c>
      <c r="Z3348" s="199"/>
      <c r="AA3348" s="218"/>
      <c r="AB3348" s="223">
        <v>0</v>
      </c>
      <c r="AC3348" s="224" t="s">
        <v>48</v>
      </c>
      <c r="AD3348" s="225"/>
      <c r="AE3348" s="226"/>
      <c r="AF3348" s="226"/>
      <c r="AG3348" s="241">
        <f>CEILING(AX3348+(AX3348*'[1]Nastavení cen'!$G$17),1)</f>
        <v>528</v>
      </c>
      <c r="AH3348" s="242">
        <f>CEILING(AG3348*'[1]Nastavení cen'!$K$17,1)+AG3348</f>
        <v>687</v>
      </c>
      <c r="AI3348" s="242">
        <f t="shared" si="1300"/>
        <v>0</v>
      </c>
      <c r="AJ3348" s="228">
        <f t="shared" si="1240"/>
        <v>687</v>
      </c>
      <c r="AK3348" s="218"/>
      <c r="AL3348" s="229">
        <f t="shared" si="1241"/>
        <v>0</v>
      </c>
      <c r="AM3348" s="204"/>
      <c r="AN3348" s="230">
        <v>5</v>
      </c>
      <c r="AO3348" s="231">
        <f t="shared" si="1301"/>
        <v>0</v>
      </c>
      <c r="AP3348" s="232">
        <v>0.05</v>
      </c>
      <c r="AQ3348" s="233" t="s">
        <v>41</v>
      </c>
      <c r="AR3348" s="234">
        <f t="shared" si="1302"/>
        <v>0</v>
      </c>
      <c r="AS3348" s="235"/>
      <c r="AT3348" s="236"/>
      <c r="AU3348" s="237"/>
      <c r="AV3348" s="238"/>
      <c r="AW3348" s="239"/>
      <c r="AX3348" s="240">
        <v>528</v>
      </c>
    </row>
    <row r="3349" spans="1:50" ht="17.25" hidden="1" customHeight="1" x14ac:dyDescent="0.3">
      <c r="A3349" s="213"/>
      <c r="B3349" s="214"/>
      <c r="C3349" s="215"/>
      <c r="D3349" s="186"/>
      <c r="E3349" s="184"/>
      <c r="F3349" s="185"/>
      <c r="G3349" s="186"/>
      <c r="H3349" s="186"/>
      <c r="I3349" s="187"/>
      <c r="J3349" s="188"/>
      <c r="K3349" s="216"/>
      <c r="L3349" s="186"/>
      <c r="M3349" s="186"/>
      <c r="N3349" s="187"/>
      <c r="O3349" s="191"/>
      <c r="P3349" s="541" t="s">
        <v>3213</v>
      </c>
      <c r="Q3349" s="218"/>
      <c r="R3349" s="219">
        <f t="shared" si="1247"/>
        <v>0</v>
      </c>
      <c r="S3349" s="219">
        <f t="shared" si="1248"/>
        <v>7</v>
      </c>
      <c r="T3349" s="195"/>
      <c r="U3349" s="196">
        <v>10</v>
      </c>
      <c r="V3349" s="89">
        <f t="shared" si="1303"/>
        <v>0</v>
      </c>
      <c r="W3349" s="220" t="s">
        <v>3427</v>
      </c>
      <c r="X3349" s="221" t="s">
        <v>71</v>
      </c>
      <c r="Y3349" s="222" t="s">
        <v>3534</v>
      </c>
      <c r="Z3349" s="199"/>
      <c r="AA3349" s="218"/>
      <c r="AB3349" s="223">
        <v>0</v>
      </c>
      <c r="AC3349" s="224" t="s">
        <v>48</v>
      </c>
      <c r="AD3349" s="225"/>
      <c r="AE3349" s="226"/>
      <c r="AF3349" s="226"/>
      <c r="AG3349" s="241">
        <f>CEILING(AX3349+(AX3349*'[1]Nastavení cen'!$G$17),1)</f>
        <v>528</v>
      </c>
      <c r="AH3349" s="242">
        <f>CEILING(AG3349*'[1]Nastavení cen'!$K$17,1)+AG3349</f>
        <v>687</v>
      </c>
      <c r="AI3349" s="242">
        <f t="shared" si="1300"/>
        <v>0</v>
      </c>
      <c r="AJ3349" s="228">
        <f t="shared" si="1240"/>
        <v>687</v>
      </c>
      <c r="AK3349" s="218"/>
      <c r="AL3349" s="229">
        <f t="shared" si="1241"/>
        <v>0</v>
      </c>
      <c r="AM3349" s="204"/>
      <c r="AN3349" s="230">
        <v>5</v>
      </c>
      <c r="AO3349" s="231">
        <f t="shared" si="1301"/>
        <v>0</v>
      </c>
      <c r="AP3349" s="232">
        <v>0.05</v>
      </c>
      <c r="AQ3349" s="233" t="s">
        <v>41</v>
      </c>
      <c r="AR3349" s="234">
        <f t="shared" si="1302"/>
        <v>0</v>
      </c>
      <c r="AS3349" s="235"/>
      <c r="AT3349" s="236"/>
      <c r="AU3349" s="237"/>
      <c r="AV3349" s="238"/>
      <c r="AW3349" s="239"/>
      <c r="AX3349" s="240">
        <v>528</v>
      </c>
    </row>
    <row r="3350" spans="1:50" ht="17.25" hidden="1" customHeight="1" x14ac:dyDescent="0.3">
      <c r="A3350" s="213"/>
      <c r="B3350" s="214"/>
      <c r="C3350" s="215"/>
      <c r="D3350" s="186"/>
      <c r="E3350" s="184"/>
      <c r="F3350" s="185"/>
      <c r="G3350" s="186"/>
      <c r="H3350" s="186"/>
      <c r="I3350" s="187"/>
      <c r="J3350" s="188"/>
      <c r="K3350" s="216"/>
      <c r="L3350" s="186"/>
      <c r="M3350" s="186"/>
      <c r="N3350" s="187"/>
      <c r="O3350" s="191"/>
      <c r="P3350" s="541" t="s">
        <v>3213</v>
      </c>
      <c r="Q3350" s="218"/>
      <c r="R3350" s="219">
        <f t="shared" si="1247"/>
        <v>0</v>
      </c>
      <c r="S3350" s="219">
        <f t="shared" si="1248"/>
        <v>7</v>
      </c>
      <c r="T3350" s="195"/>
      <c r="U3350" s="196">
        <v>10</v>
      </c>
      <c r="V3350" s="89">
        <f t="shared" si="1303"/>
        <v>0</v>
      </c>
      <c r="W3350" s="220" t="s">
        <v>3427</v>
      </c>
      <c r="X3350" s="221" t="s">
        <v>71</v>
      </c>
      <c r="Y3350" s="222" t="s">
        <v>3535</v>
      </c>
      <c r="Z3350" s="199"/>
      <c r="AA3350" s="218"/>
      <c r="AB3350" s="223">
        <v>0</v>
      </c>
      <c r="AC3350" s="224" t="s">
        <v>48</v>
      </c>
      <c r="AD3350" s="225"/>
      <c r="AE3350" s="226"/>
      <c r="AF3350" s="226"/>
      <c r="AG3350" s="241">
        <f>CEILING(AX3350+(AX3350*'[1]Nastavení cen'!$G$17),1)</f>
        <v>528</v>
      </c>
      <c r="AH3350" s="242">
        <f>CEILING(AG3350*'[1]Nastavení cen'!$K$17,1)+AG3350</f>
        <v>687</v>
      </c>
      <c r="AI3350" s="242">
        <f t="shared" si="1300"/>
        <v>0</v>
      </c>
      <c r="AJ3350" s="228">
        <f t="shared" si="1240"/>
        <v>687</v>
      </c>
      <c r="AK3350" s="218"/>
      <c r="AL3350" s="229">
        <f t="shared" si="1241"/>
        <v>0</v>
      </c>
      <c r="AM3350" s="204"/>
      <c r="AN3350" s="230">
        <v>5</v>
      </c>
      <c r="AO3350" s="231">
        <f t="shared" si="1301"/>
        <v>0</v>
      </c>
      <c r="AP3350" s="232">
        <v>0.05</v>
      </c>
      <c r="AQ3350" s="233" t="s">
        <v>41</v>
      </c>
      <c r="AR3350" s="234">
        <f t="shared" si="1302"/>
        <v>0</v>
      </c>
      <c r="AS3350" s="235"/>
      <c r="AT3350" s="236"/>
      <c r="AU3350" s="237"/>
      <c r="AV3350" s="238"/>
      <c r="AW3350" s="239"/>
      <c r="AX3350" s="240">
        <v>528</v>
      </c>
    </row>
    <row r="3351" spans="1:50" ht="17.25" hidden="1" customHeight="1" x14ac:dyDescent="0.3">
      <c r="A3351" s="213"/>
      <c r="B3351" s="214"/>
      <c r="C3351" s="215"/>
      <c r="D3351" s="186"/>
      <c r="E3351" s="184"/>
      <c r="F3351" s="185"/>
      <c r="G3351" s="186"/>
      <c r="H3351" s="186"/>
      <c r="I3351" s="187"/>
      <c r="J3351" s="188"/>
      <c r="K3351" s="216"/>
      <c r="L3351" s="186"/>
      <c r="M3351" s="186"/>
      <c r="N3351" s="187"/>
      <c r="O3351" s="191"/>
      <c r="P3351" s="541" t="s">
        <v>3213</v>
      </c>
      <c r="Q3351" s="218"/>
      <c r="R3351" s="219">
        <f t="shared" si="1247"/>
        <v>0</v>
      </c>
      <c r="S3351" s="219">
        <f t="shared" si="1248"/>
        <v>7</v>
      </c>
      <c r="T3351" s="195"/>
      <c r="U3351" s="196">
        <v>10</v>
      </c>
      <c r="V3351" s="89">
        <f t="shared" si="1303"/>
        <v>0</v>
      </c>
      <c r="W3351" s="220" t="s">
        <v>3427</v>
      </c>
      <c r="X3351" s="221" t="s">
        <v>71</v>
      </c>
      <c r="Y3351" s="222" t="s">
        <v>3536</v>
      </c>
      <c r="Z3351" s="199"/>
      <c r="AA3351" s="218"/>
      <c r="AB3351" s="223">
        <v>0</v>
      </c>
      <c r="AC3351" s="224" t="s">
        <v>48</v>
      </c>
      <c r="AD3351" s="225"/>
      <c r="AE3351" s="226"/>
      <c r="AF3351" s="226"/>
      <c r="AG3351" s="241">
        <f>CEILING(AX3351+(AX3351*'[1]Nastavení cen'!$G$17),1)</f>
        <v>528</v>
      </c>
      <c r="AH3351" s="242">
        <f>CEILING(AG3351*'[1]Nastavení cen'!$K$17,1)+AG3351</f>
        <v>687</v>
      </c>
      <c r="AI3351" s="242">
        <f t="shared" si="1300"/>
        <v>0</v>
      </c>
      <c r="AJ3351" s="228">
        <f t="shared" si="1240"/>
        <v>687</v>
      </c>
      <c r="AK3351" s="218"/>
      <c r="AL3351" s="229">
        <f t="shared" si="1241"/>
        <v>0</v>
      </c>
      <c r="AM3351" s="204"/>
      <c r="AN3351" s="230">
        <v>5</v>
      </c>
      <c r="AO3351" s="231">
        <f t="shared" si="1301"/>
        <v>0</v>
      </c>
      <c r="AP3351" s="232">
        <v>0.05</v>
      </c>
      <c r="AQ3351" s="233" t="s">
        <v>41</v>
      </c>
      <c r="AR3351" s="234">
        <f t="shared" si="1302"/>
        <v>0</v>
      </c>
      <c r="AS3351" s="235"/>
      <c r="AT3351" s="236"/>
      <c r="AU3351" s="237"/>
      <c r="AV3351" s="238"/>
      <c r="AW3351" s="239"/>
      <c r="AX3351" s="240">
        <v>528</v>
      </c>
    </row>
    <row r="3352" spans="1:50" ht="17.25" hidden="1" customHeight="1" x14ac:dyDescent="0.3">
      <c r="A3352" s="213"/>
      <c r="B3352" s="214"/>
      <c r="C3352" s="215"/>
      <c r="D3352" s="186"/>
      <c r="E3352" s="184"/>
      <c r="F3352" s="185"/>
      <c r="G3352" s="186"/>
      <c r="H3352" s="186"/>
      <c r="I3352" s="187"/>
      <c r="J3352" s="188"/>
      <c r="K3352" s="216"/>
      <c r="L3352" s="186"/>
      <c r="M3352" s="186"/>
      <c r="N3352" s="187"/>
      <c r="O3352" s="191"/>
      <c r="P3352" s="541" t="s">
        <v>3213</v>
      </c>
      <c r="Q3352" s="218"/>
      <c r="R3352" s="219">
        <f t="shared" si="1247"/>
        <v>0</v>
      </c>
      <c r="S3352" s="219">
        <f t="shared" si="1248"/>
        <v>7</v>
      </c>
      <c r="T3352" s="195"/>
      <c r="U3352" s="196">
        <v>10</v>
      </c>
      <c r="V3352" s="89">
        <f t="shared" si="1303"/>
        <v>0</v>
      </c>
      <c r="W3352" s="220" t="s">
        <v>3427</v>
      </c>
      <c r="X3352" s="221" t="s">
        <v>71</v>
      </c>
      <c r="Y3352" s="222" t="s">
        <v>3537</v>
      </c>
      <c r="Z3352" s="199"/>
      <c r="AA3352" s="218"/>
      <c r="AB3352" s="223">
        <v>0</v>
      </c>
      <c r="AC3352" s="224" t="s">
        <v>48</v>
      </c>
      <c r="AD3352" s="225"/>
      <c r="AE3352" s="226"/>
      <c r="AF3352" s="226"/>
      <c r="AG3352" s="241">
        <f>CEILING(AX3352+(AX3352*'[1]Nastavení cen'!$G$17),1)</f>
        <v>528</v>
      </c>
      <c r="AH3352" s="242">
        <f>CEILING(AG3352*'[1]Nastavení cen'!$K$17,1)+AG3352</f>
        <v>687</v>
      </c>
      <c r="AI3352" s="242">
        <f t="shared" si="1300"/>
        <v>0</v>
      </c>
      <c r="AJ3352" s="228">
        <f t="shared" si="1240"/>
        <v>687</v>
      </c>
      <c r="AK3352" s="218"/>
      <c r="AL3352" s="229">
        <f t="shared" si="1241"/>
        <v>0</v>
      </c>
      <c r="AM3352" s="204"/>
      <c r="AN3352" s="230">
        <v>5</v>
      </c>
      <c r="AO3352" s="231">
        <f t="shared" si="1301"/>
        <v>0</v>
      </c>
      <c r="AP3352" s="232">
        <v>0.05</v>
      </c>
      <c r="AQ3352" s="233" t="s">
        <v>41</v>
      </c>
      <c r="AR3352" s="234">
        <f t="shared" si="1302"/>
        <v>0</v>
      </c>
      <c r="AS3352" s="235"/>
      <c r="AT3352" s="236"/>
      <c r="AU3352" s="237"/>
      <c r="AV3352" s="238"/>
      <c r="AW3352" s="239"/>
      <c r="AX3352" s="240">
        <v>528</v>
      </c>
    </row>
    <row r="3353" spans="1:50" ht="17.25" hidden="1" customHeight="1" x14ac:dyDescent="0.3">
      <c r="A3353" s="213"/>
      <c r="B3353" s="214"/>
      <c r="C3353" s="215"/>
      <c r="D3353" s="186"/>
      <c r="E3353" s="184"/>
      <c r="F3353" s="185"/>
      <c r="G3353" s="186"/>
      <c r="H3353" s="186"/>
      <c r="I3353" s="187"/>
      <c r="J3353" s="188"/>
      <c r="K3353" s="216"/>
      <c r="L3353" s="186"/>
      <c r="M3353" s="186"/>
      <c r="N3353" s="187"/>
      <c r="O3353" s="191"/>
      <c r="P3353" s="541" t="s">
        <v>3213</v>
      </c>
      <c r="Q3353" s="218"/>
      <c r="R3353" s="219">
        <f t="shared" si="1247"/>
        <v>0</v>
      </c>
      <c r="S3353" s="219">
        <f t="shared" si="1248"/>
        <v>7</v>
      </c>
      <c r="T3353" s="195"/>
      <c r="U3353" s="196">
        <v>10</v>
      </c>
      <c r="V3353" s="89">
        <f t="shared" si="1303"/>
        <v>0</v>
      </c>
      <c r="W3353" s="220" t="s">
        <v>3427</v>
      </c>
      <c r="X3353" s="221" t="s">
        <v>71</v>
      </c>
      <c r="Y3353" s="222" t="s">
        <v>3538</v>
      </c>
      <c r="Z3353" s="199"/>
      <c r="AA3353" s="218"/>
      <c r="AB3353" s="223">
        <v>0</v>
      </c>
      <c r="AC3353" s="224" t="s">
        <v>48</v>
      </c>
      <c r="AD3353" s="225"/>
      <c r="AE3353" s="226"/>
      <c r="AF3353" s="226"/>
      <c r="AG3353" s="241">
        <f>CEILING(AX3353+(AX3353*'[1]Nastavení cen'!$G$17),1)</f>
        <v>528</v>
      </c>
      <c r="AH3353" s="242">
        <f>CEILING(AG3353*'[1]Nastavení cen'!$K$17,1)+AG3353</f>
        <v>687</v>
      </c>
      <c r="AI3353" s="242">
        <f t="shared" si="1300"/>
        <v>0</v>
      </c>
      <c r="AJ3353" s="228">
        <f t="shared" si="1240"/>
        <v>687</v>
      </c>
      <c r="AK3353" s="218"/>
      <c r="AL3353" s="229">
        <f t="shared" si="1241"/>
        <v>0</v>
      </c>
      <c r="AM3353" s="204"/>
      <c r="AN3353" s="230">
        <v>5</v>
      </c>
      <c r="AO3353" s="231">
        <f t="shared" si="1301"/>
        <v>0</v>
      </c>
      <c r="AP3353" s="232">
        <v>0.05</v>
      </c>
      <c r="AQ3353" s="233" t="s">
        <v>41</v>
      </c>
      <c r="AR3353" s="234">
        <f t="shared" si="1302"/>
        <v>0</v>
      </c>
      <c r="AS3353" s="235"/>
      <c r="AT3353" s="236"/>
      <c r="AU3353" s="237"/>
      <c r="AV3353" s="238"/>
      <c r="AW3353" s="239"/>
      <c r="AX3353" s="240">
        <v>528</v>
      </c>
    </row>
    <row r="3354" spans="1:50" ht="17.25" hidden="1" customHeight="1" x14ac:dyDescent="0.3">
      <c r="A3354" s="213"/>
      <c r="B3354" s="214"/>
      <c r="C3354" s="215"/>
      <c r="D3354" s="186"/>
      <c r="E3354" s="184"/>
      <c r="F3354" s="185"/>
      <c r="G3354" s="186"/>
      <c r="H3354" s="186"/>
      <c r="I3354" s="187"/>
      <c r="J3354" s="188"/>
      <c r="K3354" s="216"/>
      <c r="L3354" s="186"/>
      <c r="M3354" s="186"/>
      <c r="N3354" s="187"/>
      <c r="O3354" s="191"/>
      <c r="P3354" s="541" t="s">
        <v>3213</v>
      </c>
      <c r="Q3354" s="218"/>
      <c r="R3354" s="219">
        <f t="shared" si="1247"/>
        <v>0</v>
      </c>
      <c r="S3354" s="219">
        <f t="shared" si="1248"/>
        <v>7</v>
      </c>
      <c r="T3354" s="195"/>
      <c r="U3354" s="196">
        <v>10</v>
      </c>
      <c r="V3354" s="89">
        <f t="shared" si="1303"/>
        <v>0</v>
      </c>
      <c r="W3354" s="220" t="s">
        <v>3427</v>
      </c>
      <c r="X3354" s="221" t="s">
        <v>71</v>
      </c>
      <c r="Y3354" s="222" t="s">
        <v>3539</v>
      </c>
      <c r="Z3354" s="199"/>
      <c r="AA3354" s="218"/>
      <c r="AB3354" s="223">
        <v>0</v>
      </c>
      <c r="AC3354" s="224" t="s">
        <v>48</v>
      </c>
      <c r="AD3354" s="225"/>
      <c r="AE3354" s="226"/>
      <c r="AF3354" s="226"/>
      <c r="AG3354" s="241">
        <f>CEILING(AX3354+(AX3354*'[1]Nastavení cen'!$G$17),1)</f>
        <v>792</v>
      </c>
      <c r="AH3354" s="242">
        <f>CEILING(AG3354*'[1]Nastavení cen'!$K$17,1)+AG3354</f>
        <v>1030</v>
      </c>
      <c r="AI3354" s="242">
        <f t="shared" si="1300"/>
        <v>0</v>
      </c>
      <c r="AJ3354" s="228">
        <f t="shared" si="1240"/>
        <v>1030</v>
      </c>
      <c r="AK3354" s="218"/>
      <c r="AL3354" s="229">
        <f t="shared" si="1241"/>
        <v>0</v>
      </c>
      <c r="AM3354" s="204"/>
      <c r="AN3354" s="230">
        <v>5</v>
      </c>
      <c r="AO3354" s="231">
        <f t="shared" si="1301"/>
        <v>0</v>
      </c>
      <c r="AP3354" s="232">
        <v>0.05</v>
      </c>
      <c r="AQ3354" s="233" t="s">
        <v>41</v>
      </c>
      <c r="AR3354" s="234">
        <f t="shared" si="1302"/>
        <v>0</v>
      </c>
      <c r="AS3354" s="235"/>
      <c r="AT3354" s="236"/>
      <c r="AU3354" s="237"/>
      <c r="AV3354" s="238"/>
      <c r="AW3354" s="239"/>
      <c r="AX3354" s="240">
        <v>792</v>
      </c>
    </row>
    <row r="3355" spans="1:50" ht="17.25" hidden="1" customHeight="1" x14ac:dyDescent="0.3">
      <c r="A3355" s="213"/>
      <c r="B3355" s="214"/>
      <c r="C3355" s="215"/>
      <c r="D3355" s="186"/>
      <c r="E3355" s="184"/>
      <c r="F3355" s="185"/>
      <c r="G3355" s="186"/>
      <c r="H3355" s="186"/>
      <c r="I3355" s="187"/>
      <c r="J3355" s="188"/>
      <c r="K3355" s="216"/>
      <c r="L3355" s="186"/>
      <c r="M3355" s="186"/>
      <c r="N3355" s="187"/>
      <c r="O3355" s="191"/>
      <c r="P3355" s="541" t="s">
        <v>3213</v>
      </c>
      <c r="Q3355" s="218"/>
      <c r="R3355" s="219">
        <f t="shared" si="1247"/>
        <v>0</v>
      </c>
      <c r="S3355" s="219">
        <f t="shared" si="1248"/>
        <v>7</v>
      </c>
      <c r="T3355" s="195"/>
      <c r="U3355" s="196">
        <v>10</v>
      </c>
      <c r="V3355" s="89">
        <f t="shared" si="1303"/>
        <v>0</v>
      </c>
      <c r="W3355" s="220" t="s">
        <v>3427</v>
      </c>
      <c r="X3355" s="221" t="s">
        <v>71</v>
      </c>
      <c r="Y3355" s="222" t="s">
        <v>3540</v>
      </c>
      <c r="Z3355" s="199"/>
      <c r="AA3355" s="218"/>
      <c r="AB3355" s="223">
        <v>0</v>
      </c>
      <c r="AC3355" s="224" t="s">
        <v>48</v>
      </c>
      <c r="AD3355" s="225"/>
      <c r="AE3355" s="226"/>
      <c r="AF3355" s="226"/>
      <c r="AG3355" s="241">
        <f>CEILING(AX3355+(AX3355*'[1]Nastavení cen'!$G$17),1)</f>
        <v>792</v>
      </c>
      <c r="AH3355" s="242">
        <f>CEILING(AG3355*'[1]Nastavení cen'!$K$17,1)+AG3355</f>
        <v>1030</v>
      </c>
      <c r="AI3355" s="242">
        <f t="shared" si="1300"/>
        <v>0</v>
      </c>
      <c r="AJ3355" s="228">
        <f t="shared" si="1240"/>
        <v>1030</v>
      </c>
      <c r="AK3355" s="218"/>
      <c r="AL3355" s="229">
        <f t="shared" si="1241"/>
        <v>0</v>
      </c>
      <c r="AM3355" s="204"/>
      <c r="AN3355" s="230">
        <v>5</v>
      </c>
      <c r="AO3355" s="231">
        <f t="shared" si="1301"/>
        <v>0</v>
      </c>
      <c r="AP3355" s="232">
        <v>0.05</v>
      </c>
      <c r="AQ3355" s="233" t="s">
        <v>41</v>
      </c>
      <c r="AR3355" s="234">
        <f t="shared" si="1302"/>
        <v>0</v>
      </c>
      <c r="AS3355" s="235"/>
      <c r="AT3355" s="236"/>
      <c r="AU3355" s="237"/>
      <c r="AV3355" s="238"/>
      <c r="AW3355" s="239"/>
      <c r="AX3355" s="240">
        <v>792</v>
      </c>
    </row>
    <row r="3356" spans="1:50" ht="17.25" hidden="1" customHeight="1" x14ac:dyDescent="0.3">
      <c r="A3356" s="213"/>
      <c r="B3356" s="214"/>
      <c r="C3356" s="215"/>
      <c r="D3356" s="186"/>
      <c r="E3356" s="184"/>
      <c r="F3356" s="185"/>
      <c r="G3356" s="186"/>
      <c r="H3356" s="186"/>
      <c r="I3356" s="187"/>
      <c r="J3356" s="188"/>
      <c r="K3356" s="216"/>
      <c r="L3356" s="186"/>
      <c r="M3356" s="186"/>
      <c r="N3356" s="187"/>
      <c r="O3356" s="191"/>
      <c r="P3356" s="541" t="s">
        <v>3213</v>
      </c>
      <c r="Q3356" s="218"/>
      <c r="R3356" s="219">
        <f t="shared" si="1247"/>
        <v>0</v>
      </c>
      <c r="S3356" s="219">
        <f t="shared" si="1248"/>
        <v>7</v>
      </c>
      <c r="T3356" s="195"/>
      <c r="U3356" s="196">
        <v>10</v>
      </c>
      <c r="V3356" s="89">
        <f t="shared" si="1303"/>
        <v>0</v>
      </c>
      <c r="W3356" s="220" t="s">
        <v>3427</v>
      </c>
      <c r="X3356" s="221" t="s">
        <v>71</v>
      </c>
      <c r="Y3356" s="222" t="s">
        <v>3541</v>
      </c>
      <c r="Z3356" s="199"/>
      <c r="AA3356" s="218"/>
      <c r="AB3356" s="223">
        <v>0</v>
      </c>
      <c r="AC3356" s="224" t="s">
        <v>48</v>
      </c>
      <c r="AD3356" s="225"/>
      <c r="AE3356" s="226"/>
      <c r="AF3356" s="226"/>
      <c r="AG3356" s="241">
        <f>CEILING(AX3356+(AX3356*'[1]Nastavení cen'!$G$17),1)</f>
        <v>792</v>
      </c>
      <c r="AH3356" s="242">
        <f>CEILING(AG3356*'[1]Nastavení cen'!$K$17,1)+AG3356</f>
        <v>1030</v>
      </c>
      <c r="AI3356" s="242">
        <f t="shared" si="1300"/>
        <v>0</v>
      </c>
      <c r="AJ3356" s="228">
        <f t="shared" si="1240"/>
        <v>1030</v>
      </c>
      <c r="AK3356" s="218"/>
      <c r="AL3356" s="229">
        <f t="shared" si="1241"/>
        <v>0</v>
      </c>
      <c r="AM3356" s="204"/>
      <c r="AN3356" s="230">
        <v>5</v>
      </c>
      <c r="AO3356" s="231">
        <f t="shared" si="1301"/>
        <v>0</v>
      </c>
      <c r="AP3356" s="232">
        <v>0.05</v>
      </c>
      <c r="AQ3356" s="233" t="s">
        <v>41</v>
      </c>
      <c r="AR3356" s="234">
        <f t="shared" si="1302"/>
        <v>0</v>
      </c>
      <c r="AS3356" s="235"/>
      <c r="AT3356" s="236"/>
      <c r="AU3356" s="237"/>
      <c r="AV3356" s="238"/>
      <c r="AW3356" s="239"/>
      <c r="AX3356" s="240">
        <v>792</v>
      </c>
    </row>
    <row r="3357" spans="1:50" ht="17.25" hidden="1" customHeight="1" x14ac:dyDescent="0.3">
      <c r="A3357" s="213"/>
      <c r="B3357" s="214"/>
      <c r="C3357" s="215"/>
      <c r="D3357" s="186"/>
      <c r="E3357" s="184"/>
      <c r="F3357" s="185"/>
      <c r="G3357" s="186"/>
      <c r="H3357" s="186"/>
      <c r="I3357" s="187"/>
      <c r="J3357" s="188"/>
      <c r="K3357" s="216"/>
      <c r="L3357" s="186"/>
      <c r="M3357" s="186"/>
      <c r="N3357" s="187"/>
      <c r="O3357" s="191"/>
      <c r="P3357" s="541" t="s">
        <v>3213</v>
      </c>
      <c r="Q3357" s="218"/>
      <c r="R3357" s="219">
        <f t="shared" si="1247"/>
        <v>0</v>
      </c>
      <c r="S3357" s="219">
        <f t="shared" si="1248"/>
        <v>7</v>
      </c>
      <c r="T3357" s="195"/>
      <c r="U3357" s="196">
        <v>10</v>
      </c>
      <c r="V3357" s="89">
        <f t="shared" si="1303"/>
        <v>0</v>
      </c>
      <c r="W3357" s="220" t="s">
        <v>3427</v>
      </c>
      <c r="X3357" s="221" t="s">
        <v>71</v>
      </c>
      <c r="Y3357" s="222" t="s">
        <v>3542</v>
      </c>
      <c r="Z3357" s="199"/>
      <c r="AA3357" s="218"/>
      <c r="AB3357" s="223">
        <v>0</v>
      </c>
      <c r="AC3357" s="224" t="s">
        <v>48</v>
      </c>
      <c r="AD3357" s="225"/>
      <c r="AE3357" s="226"/>
      <c r="AF3357" s="226"/>
      <c r="AG3357" s="241">
        <f>CEILING(AX3357+(AX3357*'[1]Nastavení cen'!$G$17),1)</f>
        <v>792</v>
      </c>
      <c r="AH3357" s="242">
        <f>CEILING(AG3357*'[1]Nastavení cen'!$K$17,1)+AG3357</f>
        <v>1030</v>
      </c>
      <c r="AI3357" s="242">
        <f t="shared" si="1300"/>
        <v>0</v>
      </c>
      <c r="AJ3357" s="228">
        <f t="shared" si="1240"/>
        <v>1030</v>
      </c>
      <c r="AK3357" s="218"/>
      <c r="AL3357" s="229">
        <f t="shared" si="1241"/>
        <v>0</v>
      </c>
      <c r="AM3357" s="204"/>
      <c r="AN3357" s="230">
        <v>5</v>
      </c>
      <c r="AO3357" s="231">
        <f t="shared" si="1301"/>
        <v>0</v>
      </c>
      <c r="AP3357" s="232">
        <v>0.05</v>
      </c>
      <c r="AQ3357" s="233" t="s">
        <v>41</v>
      </c>
      <c r="AR3357" s="234">
        <f t="shared" si="1302"/>
        <v>0</v>
      </c>
      <c r="AS3357" s="235"/>
      <c r="AT3357" s="236"/>
      <c r="AU3357" s="237"/>
      <c r="AV3357" s="238"/>
      <c r="AW3357" s="239"/>
      <c r="AX3357" s="240">
        <v>792</v>
      </c>
    </row>
    <row r="3358" spans="1:50" ht="17.25" hidden="1" customHeight="1" x14ac:dyDescent="0.3">
      <c r="A3358" s="213"/>
      <c r="B3358" s="214"/>
      <c r="C3358" s="215"/>
      <c r="D3358" s="186"/>
      <c r="E3358" s="184"/>
      <c r="F3358" s="185"/>
      <c r="G3358" s="186"/>
      <c r="H3358" s="186"/>
      <c r="I3358" s="187"/>
      <c r="J3358" s="188"/>
      <c r="K3358" s="216"/>
      <c r="L3358" s="186"/>
      <c r="M3358" s="186"/>
      <c r="N3358" s="187"/>
      <c r="O3358" s="191"/>
      <c r="P3358" s="541" t="s">
        <v>3213</v>
      </c>
      <c r="Q3358" s="218"/>
      <c r="R3358" s="219">
        <f t="shared" si="1247"/>
        <v>0</v>
      </c>
      <c r="S3358" s="219">
        <f t="shared" si="1248"/>
        <v>7</v>
      </c>
      <c r="T3358" s="195"/>
      <c r="U3358" s="196">
        <v>10</v>
      </c>
      <c r="V3358" s="89">
        <f t="shared" si="1303"/>
        <v>0</v>
      </c>
      <c r="W3358" s="220" t="s">
        <v>3427</v>
      </c>
      <c r="X3358" s="221" t="s">
        <v>71</v>
      </c>
      <c r="Y3358" s="222" t="s">
        <v>3543</v>
      </c>
      <c r="Z3358" s="199"/>
      <c r="AA3358" s="218"/>
      <c r="AB3358" s="223">
        <v>0</v>
      </c>
      <c r="AC3358" s="224" t="s">
        <v>48</v>
      </c>
      <c r="AD3358" s="225"/>
      <c r="AE3358" s="226"/>
      <c r="AF3358" s="226"/>
      <c r="AG3358" s="241">
        <f>CEILING(AX3358+(AX3358*'[1]Nastavení cen'!$G$17),1)</f>
        <v>792</v>
      </c>
      <c r="AH3358" s="242">
        <f>CEILING(AG3358*'[1]Nastavení cen'!$K$17,1)+AG3358</f>
        <v>1030</v>
      </c>
      <c r="AI3358" s="242">
        <f t="shared" si="1300"/>
        <v>0</v>
      </c>
      <c r="AJ3358" s="228">
        <f t="shared" si="1240"/>
        <v>1030</v>
      </c>
      <c r="AK3358" s="218"/>
      <c r="AL3358" s="229">
        <f t="shared" si="1241"/>
        <v>0</v>
      </c>
      <c r="AM3358" s="204"/>
      <c r="AN3358" s="230">
        <v>5</v>
      </c>
      <c r="AO3358" s="231">
        <f t="shared" si="1301"/>
        <v>0</v>
      </c>
      <c r="AP3358" s="232">
        <v>0.05</v>
      </c>
      <c r="AQ3358" s="233" t="s">
        <v>41</v>
      </c>
      <c r="AR3358" s="234">
        <f t="shared" si="1302"/>
        <v>0</v>
      </c>
      <c r="AS3358" s="235"/>
      <c r="AT3358" s="236"/>
      <c r="AU3358" s="237"/>
      <c r="AV3358" s="238"/>
      <c r="AW3358" s="239"/>
      <c r="AX3358" s="240">
        <v>792</v>
      </c>
    </row>
    <row r="3359" spans="1:50" ht="17.25" hidden="1" customHeight="1" x14ac:dyDescent="0.3">
      <c r="A3359" s="213"/>
      <c r="B3359" s="214"/>
      <c r="C3359" s="215"/>
      <c r="D3359" s="186"/>
      <c r="E3359" s="184"/>
      <c r="F3359" s="185"/>
      <c r="G3359" s="186"/>
      <c r="H3359" s="186"/>
      <c r="I3359" s="187"/>
      <c r="J3359" s="188"/>
      <c r="K3359" s="216"/>
      <c r="L3359" s="186"/>
      <c r="M3359" s="186"/>
      <c r="N3359" s="187"/>
      <c r="O3359" s="191"/>
      <c r="P3359" s="541" t="s">
        <v>3213</v>
      </c>
      <c r="Q3359" s="218"/>
      <c r="R3359" s="219">
        <f t="shared" si="1247"/>
        <v>0</v>
      </c>
      <c r="S3359" s="219">
        <f t="shared" si="1248"/>
        <v>7</v>
      </c>
      <c r="T3359" s="195"/>
      <c r="U3359" s="196">
        <v>10</v>
      </c>
      <c r="V3359" s="89">
        <f t="shared" si="1303"/>
        <v>0</v>
      </c>
      <c r="W3359" s="220" t="s">
        <v>3427</v>
      </c>
      <c r="X3359" s="221" t="s">
        <v>71</v>
      </c>
      <c r="Y3359" s="222" t="s">
        <v>3544</v>
      </c>
      <c r="Z3359" s="199"/>
      <c r="AA3359" s="218"/>
      <c r="AB3359" s="223">
        <v>0</v>
      </c>
      <c r="AC3359" s="224" t="s">
        <v>48</v>
      </c>
      <c r="AD3359" s="225"/>
      <c r="AE3359" s="226"/>
      <c r="AF3359" s="226"/>
      <c r="AG3359" s="241">
        <f>CEILING(AX3359+(AX3359*'[1]Nastavení cen'!$G$17),1)</f>
        <v>748</v>
      </c>
      <c r="AH3359" s="242">
        <f>CEILING(AG3359*'[1]Nastavení cen'!$K$17,1)+AG3359</f>
        <v>973</v>
      </c>
      <c r="AI3359" s="242">
        <f t="shared" si="1300"/>
        <v>0</v>
      </c>
      <c r="AJ3359" s="228">
        <f t="shared" si="1240"/>
        <v>973</v>
      </c>
      <c r="AK3359" s="218"/>
      <c r="AL3359" s="229">
        <f t="shared" si="1241"/>
        <v>0</v>
      </c>
      <c r="AM3359" s="204"/>
      <c r="AN3359" s="230">
        <v>5</v>
      </c>
      <c r="AO3359" s="231">
        <f t="shared" si="1301"/>
        <v>0</v>
      </c>
      <c r="AP3359" s="232">
        <v>0.05</v>
      </c>
      <c r="AQ3359" s="233" t="s">
        <v>41</v>
      </c>
      <c r="AR3359" s="234">
        <f t="shared" si="1302"/>
        <v>0</v>
      </c>
      <c r="AS3359" s="235"/>
      <c r="AT3359" s="236"/>
      <c r="AU3359" s="237"/>
      <c r="AV3359" s="238"/>
      <c r="AW3359" s="239"/>
      <c r="AX3359" s="240">
        <v>748</v>
      </c>
    </row>
    <row r="3360" spans="1:50" ht="17.25" hidden="1" customHeight="1" x14ac:dyDescent="0.3">
      <c r="A3360" s="213"/>
      <c r="B3360" s="214"/>
      <c r="C3360" s="215"/>
      <c r="D3360" s="186"/>
      <c r="E3360" s="184"/>
      <c r="F3360" s="185"/>
      <c r="G3360" s="186"/>
      <c r="H3360" s="186"/>
      <c r="I3360" s="187"/>
      <c r="J3360" s="188"/>
      <c r="K3360" s="216"/>
      <c r="L3360" s="186"/>
      <c r="M3360" s="186"/>
      <c r="N3360" s="187"/>
      <c r="O3360" s="191"/>
      <c r="P3360" s="541" t="s">
        <v>3213</v>
      </c>
      <c r="Q3360" s="218"/>
      <c r="R3360" s="219">
        <f t="shared" si="1247"/>
        <v>0</v>
      </c>
      <c r="S3360" s="219">
        <f t="shared" si="1248"/>
        <v>7</v>
      </c>
      <c r="T3360" s="195"/>
      <c r="U3360" s="196">
        <v>10</v>
      </c>
      <c r="V3360" s="89">
        <f t="shared" si="1303"/>
        <v>0</v>
      </c>
      <c r="W3360" s="220" t="s">
        <v>3427</v>
      </c>
      <c r="X3360" s="221" t="s">
        <v>71</v>
      </c>
      <c r="Y3360" s="222" t="s">
        <v>3545</v>
      </c>
      <c r="Z3360" s="199"/>
      <c r="AA3360" s="218"/>
      <c r="AB3360" s="223">
        <v>0</v>
      </c>
      <c r="AC3360" s="224" t="s">
        <v>48</v>
      </c>
      <c r="AD3360" s="225"/>
      <c r="AE3360" s="226"/>
      <c r="AF3360" s="226"/>
      <c r="AG3360" s="241">
        <f>CEILING(AX3360+(AX3360*'[1]Nastavení cen'!$G$17),1)</f>
        <v>748</v>
      </c>
      <c r="AH3360" s="242">
        <f>CEILING(AG3360*'[1]Nastavení cen'!$K$17,1)+AG3360</f>
        <v>973</v>
      </c>
      <c r="AI3360" s="242">
        <f t="shared" si="1300"/>
        <v>0</v>
      </c>
      <c r="AJ3360" s="228">
        <f t="shared" si="1240"/>
        <v>973</v>
      </c>
      <c r="AK3360" s="218"/>
      <c r="AL3360" s="229">
        <f t="shared" si="1241"/>
        <v>0</v>
      </c>
      <c r="AM3360" s="204"/>
      <c r="AN3360" s="230">
        <v>5</v>
      </c>
      <c r="AO3360" s="231">
        <f t="shared" si="1301"/>
        <v>0</v>
      </c>
      <c r="AP3360" s="232">
        <v>0.05</v>
      </c>
      <c r="AQ3360" s="233" t="s">
        <v>41</v>
      </c>
      <c r="AR3360" s="234">
        <f t="shared" si="1302"/>
        <v>0</v>
      </c>
      <c r="AS3360" s="235"/>
      <c r="AT3360" s="236"/>
      <c r="AU3360" s="237"/>
      <c r="AV3360" s="238"/>
      <c r="AW3360" s="239"/>
      <c r="AX3360" s="240">
        <v>748</v>
      </c>
    </row>
    <row r="3361" spans="1:50" ht="17.25" hidden="1" customHeight="1" x14ac:dyDescent="0.3">
      <c r="A3361" s="213"/>
      <c r="B3361" s="214"/>
      <c r="C3361" s="215"/>
      <c r="D3361" s="186"/>
      <c r="E3361" s="184"/>
      <c r="F3361" s="185"/>
      <c r="G3361" s="186"/>
      <c r="H3361" s="186"/>
      <c r="I3361" s="187"/>
      <c r="J3361" s="188"/>
      <c r="K3361" s="216"/>
      <c r="L3361" s="186"/>
      <c r="M3361" s="186"/>
      <c r="N3361" s="187"/>
      <c r="O3361" s="191"/>
      <c r="P3361" s="541" t="s">
        <v>3213</v>
      </c>
      <c r="Q3361" s="218"/>
      <c r="R3361" s="219">
        <f t="shared" si="1247"/>
        <v>0</v>
      </c>
      <c r="S3361" s="219">
        <f t="shared" si="1248"/>
        <v>7</v>
      </c>
      <c r="T3361" s="195"/>
      <c r="U3361" s="196">
        <v>10</v>
      </c>
      <c r="V3361" s="89">
        <f t="shared" si="1303"/>
        <v>0</v>
      </c>
      <c r="W3361" s="220" t="s">
        <v>3427</v>
      </c>
      <c r="X3361" s="221" t="s">
        <v>71</v>
      </c>
      <c r="Y3361" s="222" t="s">
        <v>3546</v>
      </c>
      <c r="Z3361" s="199"/>
      <c r="AA3361" s="218"/>
      <c r="AB3361" s="223">
        <v>0</v>
      </c>
      <c r="AC3361" s="224" t="s">
        <v>48</v>
      </c>
      <c r="AD3361" s="225"/>
      <c r="AE3361" s="226"/>
      <c r="AF3361" s="226"/>
      <c r="AG3361" s="241">
        <f>CEILING(AX3361+(AX3361*'[1]Nastavení cen'!$G$17),1)</f>
        <v>792</v>
      </c>
      <c r="AH3361" s="242">
        <f>CEILING(AG3361*'[1]Nastavení cen'!$K$17,1)+AG3361</f>
        <v>1030</v>
      </c>
      <c r="AI3361" s="242">
        <f t="shared" si="1300"/>
        <v>0</v>
      </c>
      <c r="AJ3361" s="228">
        <f t="shared" si="1240"/>
        <v>1030</v>
      </c>
      <c r="AK3361" s="218"/>
      <c r="AL3361" s="229">
        <f t="shared" si="1241"/>
        <v>0</v>
      </c>
      <c r="AM3361" s="204"/>
      <c r="AN3361" s="230">
        <v>5</v>
      </c>
      <c r="AO3361" s="231">
        <f t="shared" si="1301"/>
        <v>0</v>
      </c>
      <c r="AP3361" s="232">
        <v>0.05</v>
      </c>
      <c r="AQ3361" s="233" t="s">
        <v>41</v>
      </c>
      <c r="AR3361" s="234">
        <f t="shared" si="1302"/>
        <v>0</v>
      </c>
      <c r="AS3361" s="235"/>
      <c r="AT3361" s="236"/>
      <c r="AU3361" s="237"/>
      <c r="AV3361" s="238"/>
      <c r="AW3361" s="239"/>
      <c r="AX3361" s="240">
        <v>792</v>
      </c>
    </row>
    <row r="3362" spans="1:50" ht="17.25" hidden="1" customHeight="1" x14ac:dyDescent="0.3">
      <c r="A3362" s="213"/>
      <c r="B3362" s="214"/>
      <c r="C3362" s="215"/>
      <c r="D3362" s="186"/>
      <c r="E3362" s="184"/>
      <c r="F3362" s="185"/>
      <c r="G3362" s="186"/>
      <c r="H3362" s="186"/>
      <c r="I3362" s="187"/>
      <c r="J3362" s="188"/>
      <c r="K3362" s="216"/>
      <c r="L3362" s="186"/>
      <c r="M3362" s="186"/>
      <c r="N3362" s="187"/>
      <c r="O3362" s="191"/>
      <c r="P3362" s="541" t="s">
        <v>3213</v>
      </c>
      <c r="Q3362" s="218"/>
      <c r="R3362" s="219">
        <f t="shared" si="1247"/>
        <v>0</v>
      </c>
      <c r="S3362" s="219">
        <f t="shared" si="1248"/>
        <v>7</v>
      </c>
      <c r="T3362" s="195"/>
      <c r="U3362" s="196">
        <v>10</v>
      </c>
      <c r="V3362" s="89">
        <f t="shared" si="1303"/>
        <v>0</v>
      </c>
      <c r="W3362" s="220" t="s">
        <v>3427</v>
      </c>
      <c r="X3362" s="221" t="s">
        <v>71</v>
      </c>
      <c r="Y3362" s="222" t="s">
        <v>3547</v>
      </c>
      <c r="Z3362" s="199"/>
      <c r="AA3362" s="218"/>
      <c r="AB3362" s="223">
        <v>0</v>
      </c>
      <c r="AC3362" s="224" t="s">
        <v>48</v>
      </c>
      <c r="AD3362" s="225"/>
      <c r="AE3362" s="226"/>
      <c r="AF3362" s="226"/>
      <c r="AG3362" s="241">
        <f>CEILING(AX3362+(AX3362*'[1]Nastavení cen'!$G$17),1)</f>
        <v>748</v>
      </c>
      <c r="AH3362" s="242">
        <f>CEILING(AG3362*'[1]Nastavení cen'!$K$17,1)+AG3362</f>
        <v>973</v>
      </c>
      <c r="AI3362" s="242">
        <f t="shared" si="1300"/>
        <v>0</v>
      </c>
      <c r="AJ3362" s="228">
        <f t="shared" si="1240"/>
        <v>973</v>
      </c>
      <c r="AK3362" s="218"/>
      <c r="AL3362" s="229">
        <f t="shared" si="1241"/>
        <v>0</v>
      </c>
      <c r="AM3362" s="204"/>
      <c r="AN3362" s="230">
        <v>5</v>
      </c>
      <c r="AO3362" s="231">
        <f t="shared" si="1301"/>
        <v>0</v>
      </c>
      <c r="AP3362" s="232">
        <v>0.05</v>
      </c>
      <c r="AQ3362" s="233" t="s">
        <v>41</v>
      </c>
      <c r="AR3362" s="234">
        <f t="shared" si="1302"/>
        <v>0</v>
      </c>
      <c r="AS3362" s="235"/>
      <c r="AT3362" s="236"/>
      <c r="AU3362" s="237"/>
      <c r="AV3362" s="238"/>
      <c r="AW3362" s="239"/>
      <c r="AX3362" s="240">
        <v>748</v>
      </c>
    </row>
    <row r="3363" spans="1:50" ht="17.25" hidden="1" customHeight="1" x14ac:dyDescent="0.3">
      <c r="A3363" s="213"/>
      <c r="B3363" s="214"/>
      <c r="C3363" s="215"/>
      <c r="D3363" s="186"/>
      <c r="E3363" s="184"/>
      <c r="F3363" s="185"/>
      <c r="G3363" s="186"/>
      <c r="H3363" s="186"/>
      <c r="I3363" s="187"/>
      <c r="J3363" s="188"/>
      <c r="K3363" s="216"/>
      <c r="L3363" s="186"/>
      <c r="M3363" s="186"/>
      <c r="N3363" s="187"/>
      <c r="O3363" s="191"/>
      <c r="P3363" s="541" t="s">
        <v>3213</v>
      </c>
      <c r="Q3363" s="218"/>
      <c r="R3363" s="219">
        <f t="shared" si="1247"/>
        <v>0</v>
      </c>
      <c r="S3363" s="219">
        <f t="shared" si="1248"/>
        <v>7</v>
      </c>
      <c r="T3363" s="195"/>
      <c r="U3363" s="196">
        <v>10</v>
      </c>
      <c r="V3363" s="89">
        <f t="shared" si="1303"/>
        <v>0</v>
      </c>
      <c r="W3363" s="220" t="s">
        <v>3427</v>
      </c>
      <c r="X3363" s="221" t="s">
        <v>71</v>
      </c>
      <c r="Y3363" s="222" t="s">
        <v>3548</v>
      </c>
      <c r="Z3363" s="199"/>
      <c r="AA3363" s="218"/>
      <c r="AB3363" s="223">
        <v>0</v>
      </c>
      <c r="AC3363" s="224" t="s">
        <v>48</v>
      </c>
      <c r="AD3363" s="225"/>
      <c r="AE3363" s="226"/>
      <c r="AF3363" s="226"/>
      <c r="AG3363" s="241">
        <f>CEILING(AX3363+(AX3363*'[1]Nastavení cen'!$G$17),1)</f>
        <v>748</v>
      </c>
      <c r="AH3363" s="242">
        <f>CEILING(AG3363*'[1]Nastavení cen'!$K$17,1)+AG3363</f>
        <v>973</v>
      </c>
      <c r="AI3363" s="242">
        <f t="shared" si="1300"/>
        <v>0</v>
      </c>
      <c r="AJ3363" s="228">
        <f t="shared" si="1240"/>
        <v>973</v>
      </c>
      <c r="AK3363" s="218"/>
      <c r="AL3363" s="229">
        <f t="shared" si="1241"/>
        <v>0</v>
      </c>
      <c r="AM3363" s="204"/>
      <c r="AN3363" s="230">
        <v>5</v>
      </c>
      <c r="AO3363" s="231">
        <f t="shared" si="1301"/>
        <v>0</v>
      </c>
      <c r="AP3363" s="232">
        <v>0.05</v>
      </c>
      <c r="AQ3363" s="233" t="s">
        <v>41</v>
      </c>
      <c r="AR3363" s="234">
        <f t="shared" si="1302"/>
        <v>0</v>
      </c>
      <c r="AS3363" s="235"/>
      <c r="AT3363" s="236"/>
      <c r="AU3363" s="237"/>
      <c r="AV3363" s="238"/>
      <c r="AW3363" s="239"/>
      <c r="AX3363" s="240">
        <v>748</v>
      </c>
    </row>
    <row r="3364" spans="1:50" ht="17.25" hidden="1" customHeight="1" x14ac:dyDescent="0.3">
      <c r="A3364" s="213"/>
      <c r="B3364" s="214"/>
      <c r="C3364" s="215"/>
      <c r="D3364" s="186"/>
      <c r="E3364" s="184"/>
      <c r="F3364" s="185"/>
      <c r="G3364" s="186"/>
      <c r="H3364" s="186"/>
      <c r="I3364" s="187"/>
      <c r="J3364" s="188"/>
      <c r="K3364" s="216"/>
      <c r="L3364" s="186"/>
      <c r="M3364" s="186"/>
      <c r="N3364" s="187"/>
      <c r="O3364" s="191"/>
      <c r="P3364" s="541" t="s">
        <v>3213</v>
      </c>
      <c r="Q3364" s="218"/>
      <c r="R3364" s="219">
        <f t="shared" si="1247"/>
        <v>0</v>
      </c>
      <c r="S3364" s="219">
        <f t="shared" si="1248"/>
        <v>7</v>
      </c>
      <c r="T3364" s="195"/>
      <c r="U3364" s="196">
        <v>10</v>
      </c>
      <c r="V3364" s="89">
        <f t="shared" si="1303"/>
        <v>0</v>
      </c>
      <c r="W3364" s="220" t="s">
        <v>3427</v>
      </c>
      <c r="X3364" s="221" t="s">
        <v>71</v>
      </c>
      <c r="Y3364" s="222" t="s">
        <v>3549</v>
      </c>
      <c r="Z3364" s="199"/>
      <c r="AA3364" s="218"/>
      <c r="AB3364" s="223">
        <v>0</v>
      </c>
      <c r="AC3364" s="224" t="s">
        <v>48</v>
      </c>
      <c r="AD3364" s="225"/>
      <c r="AE3364" s="226"/>
      <c r="AF3364" s="226"/>
      <c r="AG3364" s="241">
        <f>CEILING(AX3364+(AX3364*'[1]Nastavení cen'!$G$17),1)</f>
        <v>792</v>
      </c>
      <c r="AH3364" s="242">
        <f>CEILING(AG3364*'[1]Nastavení cen'!$K$17,1)+AG3364</f>
        <v>1030</v>
      </c>
      <c r="AI3364" s="242">
        <f t="shared" si="1300"/>
        <v>0</v>
      </c>
      <c r="AJ3364" s="228">
        <f t="shared" si="1240"/>
        <v>1030</v>
      </c>
      <c r="AK3364" s="218"/>
      <c r="AL3364" s="229">
        <f t="shared" si="1241"/>
        <v>0</v>
      </c>
      <c r="AM3364" s="204"/>
      <c r="AN3364" s="230">
        <v>5</v>
      </c>
      <c r="AO3364" s="231">
        <f t="shared" si="1301"/>
        <v>0</v>
      </c>
      <c r="AP3364" s="232">
        <v>0.05</v>
      </c>
      <c r="AQ3364" s="233" t="s">
        <v>41</v>
      </c>
      <c r="AR3364" s="234">
        <f t="shared" si="1302"/>
        <v>0</v>
      </c>
      <c r="AS3364" s="235"/>
      <c r="AT3364" s="236"/>
      <c r="AU3364" s="237"/>
      <c r="AV3364" s="238"/>
      <c r="AW3364" s="239"/>
      <c r="AX3364" s="240">
        <v>792</v>
      </c>
    </row>
    <row r="3365" spans="1:50" ht="17.25" hidden="1" customHeight="1" x14ac:dyDescent="0.3">
      <c r="A3365" s="213"/>
      <c r="B3365" s="214"/>
      <c r="C3365" s="215"/>
      <c r="D3365" s="186"/>
      <c r="E3365" s="184"/>
      <c r="F3365" s="185"/>
      <c r="G3365" s="186"/>
      <c r="H3365" s="186"/>
      <c r="I3365" s="187"/>
      <c r="J3365" s="188"/>
      <c r="K3365" s="216"/>
      <c r="L3365" s="186"/>
      <c r="M3365" s="186"/>
      <c r="N3365" s="187"/>
      <c r="O3365" s="191"/>
      <c r="P3365" s="541" t="s">
        <v>3213</v>
      </c>
      <c r="Q3365" s="218"/>
      <c r="R3365" s="219">
        <f t="shared" si="1247"/>
        <v>0</v>
      </c>
      <c r="S3365" s="219">
        <f t="shared" si="1248"/>
        <v>7</v>
      </c>
      <c r="T3365" s="195"/>
      <c r="U3365" s="196">
        <v>10</v>
      </c>
      <c r="V3365" s="89">
        <f t="shared" si="1303"/>
        <v>0</v>
      </c>
      <c r="W3365" s="220" t="s">
        <v>3427</v>
      </c>
      <c r="X3365" s="221" t="s">
        <v>71</v>
      </c>
      <c r="Y3365" s="222" t="s">
        <v>3550</v>
      </c>
      <c r="Z3365" s="199"/>
      <c r="AA3365" s="218"/>
      <c r="AB3365" s="223">
        <v>0</v>
      </c>
      <c r="AC3365" s="224" t="s">
        <v>48</v>
      </c>
      <c r="AD3365" s="225"/>
      <c r="AE3365" s="226"/>
      <c r="AF3365" s="226"/>
      <c r="AG3365" s="241">
        <f>CEILING(AX3365+(AX3365*'[1]Nastavení cen'!$G$17),1)</f>
        <v>748</v>
      </c>
      <c r="AH3365" s="242">
        <f>CEILING(AG3365*'[1]Nastavení cen'!$K$17,1)+AG3365</f>
        <v>973</v>
      </c>
      <c r="AI3365" s="242">
        <f t="shared" si="1300"/>
        <v>0</v>
      </c>
      <c r="AJ3365" s="228">
        <f t="shared" si="1240"/>
        <v>973</v>
      </c>
      <c r="AK3365" s="218"/>
      <c r="AL3365" s="229">
        <f t="shared" si="1241"/>
        <v>0</v>
      </c>
      <c r="AM3365" s="204"/>
      <c r="AN3365" s="230">
        <v>5</v>
      </c>
      <c r="AO3365" s="231">
        <f t="shared" si="1301"/>
        <v>0</v>
      </c>
      <c r="AP3365" s="232">
        <v>0.05</v>
      </c>
      <c r="AQ3365" s="233" t="s">
        <v>41</v>
      </c>
      <c r="AR3365" s="234">
        <f t="shared" si="1302"/>
        <v>0</v>
      </c>
      <c r="AS3365" s="235"/>
      <c r="AT3365" s="236"/>
      <c r="AU3365" s="237"/>
      <c r="AV3365" s="238"/>
      <c r="AW3365" s="239"/>
      <c r="AX3365" s="240">
        <v>748</v>
      </c>
    </row>
    <row r="3366" spans="1:50" ht="17.25" hidden="1" customHeight="1" x14ac:dyDescent="0.3">
      <c r="A3366" s="213"/>
      <c r="B3366" s="214"/>
      <c r="C3366" s="215"/>
      <c r="D3366" s="186"/>
      <c r="E3366" s="184"/>
      <c r="F3366" s="185"/>
      <c r="G3366" s="186"/>
      <c r="H3366" s="186"/>
      <c r="I3366" s="187"/>
      <c r="J3366" s="188"/>
      <c r="K3366" s="216"/>
      <c r="L3366" s="186"/>
      <c r="M3366" s="186"/>
      <c r="N3366" s="187"/>
      <c r="O3366" s="191"/>
      <c r="P3366" s="541" t="s">
        <v>3213</v>
      </c>
      <c r="Q3366" s="218"/>
      <c r="R3366" s="219">
        <f t="shared" si="1247"/>
        <v>0</v>
      </c>
      <c r="S3366" s="219">
        <f t="shared" si="1248"/>
        <v>7</v>
      </c>
      <c r="T3366" s="195"/>
      <c r="U3366" s="196">
        <v>10</v>
      </c>
      <c r="V3366" s="89">
        <f t="shared" si="1303"/>
        <v>0</v>
      </c>
      <c r="W3366" s="220" t="s">
        <v>3427</v>
      </c>
      <c r="X3366" s="221" t="s">
        <v>71</v>
      </c>
      <c r="Y3366" s="222" t="s">
        <v>3551</v>
      </c>
      <c r="Z3366" s="199"/>
      <c r="AA3366" s="218"/>
      <c r="AB3366" s="223">
        <v>0</v>
      </c>
      <c r="AC3366" s="224" t="s">
        <v>48</v>
      </c>
      <c r="AD3366" s="225"/>
      <c r="AE3366" s="226"/>
      <c r="AF3366" s="226"/>
      <c r="AG3366" s="241">
        <f>CEILING(AX3366+(AX3366*'[1]Nastavení cen'!$G$17),1)</f>
        <v>748</v>
      </c>
      <c r="AH3366" s="242">
        <f>CEILING(AG3366*'[1]Nastavení cen'!$K$17,1)+AG3366</f>
        <v>973</v>
      </c>
      <c r="AI3366" s="242">
        <f t="shared" si="1300"/>
        <v>0</v>
      </c>
      <c r="AJ3366" s="228">
        <f t="shared" si="1240"/>
        <v>973</v>
      </c>
      <c r="AK3366" s="218"/>
      <c r="AL3366" s="229">
        <f t="shared" si="1241"/>
        <v>0</v>
      </c>
      <c r="AM3366" s="204"/>
      <c r="AN3366" s="230">
        <v>5</v>
      </c>
      <c r="AO3366" s="231">
        <f t="shared" si="1301"/>
        <v>0</v>
      </c>
      <c r="AP3366" s="232">
        <v>0.05</v>
      </c>
      <c r="AQ3366" s="233" t="s">
        <v>41</v>
      </c>
      <c r="AR3366" s="234">
        <f t="shared" si="1302"/>
        <v>0</v>
      </c>
      <c r="AS3366" s="235"/>
      <c r="AT3366" s="236"/>
      <c r="AU3366" s="237"/>
      <c r="AV3366" s="238"/>
      <c r="AW3366" s="239"/>
      <c r="AX3366" s="240">
        <v>748</v>
      </c>
    </row>
    <row r="3367" spans="1:50" ht="17.25" hidden="1" customHeight="1" x14ac:dyDescent="0.3">
      <c r="A3367" s="213"/>
      <c r="B3367" s="214"/>
      <c r="C3367" s="215"/>
      <c r="D3367" s="186"/>
      <c r="E3367" s="184"/>
      <c r="F3367" s="185"/>
      <c r="G3367" s="186"/>
      <c r="H3367" s="186"/>
      <c r="I3367" s="187"/>
      <c r="J3367" s="188"/>
      <c r="K3367" s="216"/>
      <c r="L3367" s="186"/>
      <c r="M3367" s="186"/>
      <c r="N3367" s="187"/>
      <c r="O3367" s="191"/>
      <c r="P3367" s="541" t="s">
        <v>3213</v>
      </c>
      <c r="Q3367" s="218"/>
      <c r="R3367" s="219">
        <f t="shared" si="1247"/>
        <v>0</v>
      </c>
      <c r="S3367" s="219">
        <f t="shared" si="1248"/>
        <v>7</v>
      </c>
      <c r="T3367" s="195"/>
      <c r="U3367" s="196">
        <v>10</v>
      </c>
      <c r="V3367" s="89">
        <f t="shared" si="1303"/>
        <v>0</v>
      </c>
      <c r="W3367" s="220" t="s">
        <v>3427</v>
      </c>
      <c r="X3367" s="221" t="s">
        <v>71</v>
      </c>
      <c r="Y3367" s="222" t="s">
        <v>3552</v>
      </c>
      <c r="Z3367" s="199"/>
      <c r="AA3367" s="218"/>
      <c r="AB3367" s="223">
        <v>0</v>
      </c>
      <c r="AC3367" s="224" t="s">
        <v>48</v>
      </c>
      <c r="AD3367" s="225"/>
      <c r="AE3367" s="226"/>
      <c r="AF3367" s="226"/>
      <c r="AG3367" s="241">
        <f>CEILING(AX3367+(AX3367*'[1]Nastavení cen'!$G$17),1)</f>
        <v>748</v>
      </c>
      <c r="AH3367" s="242">
        <f>CEILING(AG3367*'[1]Nastavení cen'!$K$17,1)+AG3367</f>
        <v>973</v>
      </c>
      <c r="AI3367" s="242">
        <f t="shared" si="1300"/>
        <v>0</v>
      </c>
      <c r="AJ3367" s="228">
        <f t="shared" si="1240"/>
        <v>973</v>
      </c>
      <c r="AK3367" s="218"/>
      <c r="AL3367" s="229">
        <f t="shared" si="1241"/>
        <v>0</v>
      </c>
      <c r="AM3367" s="204"/>
      <c r="AN3367" s="230">
        <v>5</v>
      </c>
      <c r="AO3367" s="231">
        <f t="shared" si="1301"/>
        <v>0</v>
      </c>
      <c r="AP3367" s="232">
        <v>0.05</v>
      </c>
      <c r="AQ3367" s="233" t="s">
        <v>41</v>
      </c>
      <c r="AR3367" s="234">
        <f t="shared" si="1302"/>
        <v>0</v>
      </c>
      <c r="AS3367" s="235"/>
      <c r="AT3367" s="236"/>
      <c r="AU3367" s="237"/>
      <c r="AV3367" s="238"/>
      <c r="AW3367" s="239"/>
      <c r="AX3367" s="240">
        <v>748</v>
      </c>
    </row>
    <row r="3368" spans="1:50" ht="17.25" hidden="1" customHeight="1" x14ac:dyDescent="0.3">
      <c r="A3368" s="213"/>
      <c r="B3368" s="214"/>
      <c r="C3368" s="215"/>
      <c r="D3368" s="186"/>
      <c r="E3368" s="184"/>
      <c r="F3368" s="185"/>
      <c r="G3368" s="186"/>
      <c r="H3368" s="186"/>
      <c r="I3368" s="187"/>
      <c r="J3368" s="188"/>
      <c r="K3368" s="216"/>
      <c r="L3368" s="186"/>
      <c r="M3368" s="186"/>
      <c r="N3368" s="187"/>
      <c r="O3368" s="191"/>
      <c r="P3368" s="541" t="s">
        <v>3213</v>
      </c>
      <c r="Q3368" s="218"/>
      <c r="R3368" s="219">
        <f t="shared" si="1247"/>
        <v>0</v>
      </c>
      <c r="S3368" s="219">
        <f t="shared" si="1248"/>
        <v>7</v>
      </c>
      <c r="T3368" s="195"/>
      <c r="U3368" s="196">
        <v>10</v>
      </c>
      <c r="V3368" s="89">
        <f t="shared" si="1303"/>
        <v>0</v>
      </c>
      <c r="W3368" s="220" t="s">
        <v>3427</v>
      </c>
      <c r="X3368" s="221" t="s">
        <v>71</v>
      </c>
      <c r="Y3368" s="222" t="s">
        <v>3553</v>
      </c>
      <c r="Z3368" s="199"/>
      <c r="AA3368" s="218"/>
      <c r="AB3368" s="223">
        <v>0</v>
      </c>
      <c r="AC3368" s="224" t="s">
        <v>48</v>
      </c>
      <c r="AD3368" s="225"/>
      <c r="AE3368" s="226"/>
      <c r="AF3368" s="226"/>
      <c r="AG3368" s="241">
        <f>CEILING(AX3368+(AX3368*'[1]Nastavení cen'!$G$17),1)</f>
        <v>792</v>
      </c>
      <c r="AH3368" s="242">
        <f>CEILING(AG3368*'[1]Nastavení cen'!$K$17,1)+AG3368</f>
        <v>1030</v>
      </c>
      <c r="AI3368" s="242">
        <f t="shared" si="1300"/>
        <v>0</v>
      </c>
      <c r="AJ3368" s="228">
        <f t="shared" si="1240"/>
        <v>1030</v>
      </c>
      <c r="AK3368" s="218"/>
      <c r="AL3368" s="229">
        <f t="shared" si="1241"/>
        <v>0</v>
      </c>
      <c r="AM3368" s="204"/>
      <c r="AN3368" s="230">
        <v>5</v>
      </c>
      <c r="AO3368" s="231">
        <f t="shared" si="1301"/>
        <v>0</v>
      </c>
      <c r="AP3368" s="232">
        <v>0.05</v>
      </c>
      <c r="AQ3368" s="233" t="s">
        <v>41</v>
      </c>
      <c r="AR3368" s="234">
        <f t="shared" si="1302"/>
        <v>0</v>
      </c>
      <c r="AS3368" s="235"/>
      <c r="AT3368" s="236"/>
      <c r="AU3368" s="237"/>
      <c r="AV3368" s="238"/>
      <c r="AW3368" s="239"/>
      <c r="AX3368" s="240">
        <v>792</v>
      </c>
    </row>
    <row r="3369" spans="1:50" ht="17.25" hidden="1" customHeight="1" x14ac:dyDescent="0.3">
      <c r="A3369" s="213"/>
      <c r="B3369" s="214"/>
      <c r="C3369" s="215"/>
      <c r="D3369" s="186"/>
      <c r="E3369" s="184"/>
      <c r="F3369" s="185"/>
      <c r="G3369" s="186"/>
      <c r="H3369" s="186"/>
      <c r="I3369" s="187"/>
      <c r="J3369" s="188"/>
      <c r="K3369" s="216"/>
      <c r="L3369" s="186"/>
      <c r="M3369" s="186"/>
      <c r="N3369" s="187"/>
      <c r="O3369" s="191"/>
      <c r="P3369" s="541" t="s">
        <v>3213</v>
      </c>
      <c r="Q3369" s="218"/>
      <c r="R3369" s="219">
        <f t="shared" si="1247"/>
        <v>0</v>
      </c>
      <c r="S3369" s="219">
        <f t="shared" si="1248"/>
        <v>7</v>
      </c>
      <c r="T3369" s="195"/>
      <c r="U3369" s="196">
        <v>10</v>
      </c>
      <c r="V3369" s="89">
        <f t="shared" si="1303"/>
        <v>0</v>
      </c>
      <c r="W3369" s="220" t="s">
        <v>3427</v>
      </c>
      <c r="X3369" s="221" t="s">
        <v>71</v>
      </c>
      <c r="Y3369" s="222" t="s">
        <v>3554</v>
      </c>
      <c r="Z3369" s="199"/>
      <c r="AA3369" s="218"/>
      <c r="AB3369" s="223">
        <v>0</v>
      </c>
      <c r="AC3369" s="224" t="s">
        <v>48</v>
      </c>
      <c r="AD3369" s="225"/>
      <c r="AE3369" s="226"/>
      <c r="AF3369" s="226"/>
      <c r="AG3369" s="241">
        <f>CEILING(AX3369+(AX3369*'[1]Nastavení cen'!$G$17),1)</f>
        <v>792</v>
      </c>
      <c r="AH3369" s="242">
        <f>CEILING(AG3369*'[1]Nastavení cen'!$K$17,1)+AG3369</f>
        <v>1030</v>
      </c>
      <c r="AI3369" s="242">
        <f t="shared" si="1300"/>
        <v>0</v>
      </c>
      <c r="AJ3369" s="228">
        <f t="shared" ref="AJ3369:AJ3959" si="1304">AE3369+AH3369</f>
        <v>1030</v>
      </c>
      <c r="AK3369" s="218"/>
      <c r="AL3369" s="229">
        <f t="shared" ref="AL3369:AL3959" si="1305">AF3369+AI3369</f>
        <v>0</v>
      </c>
      <c r="AM3369" s="204"/>
      <c r="AN3369" s="230">
        <v>5</v>
      </c>
      <c r="AO3369" s="231">
        <f t="shared" si="1301"/>
        <v>0</v>
      </c>
      <c r="AP3369" s="232">
        <v>0.05</v>
      </c>
      <c r="AQ3369" s="233" t="s">
        <v>41</v>
      </c>
      <c r="AR3369" s="234">
        <f t="shared" si="1302"/>
        <v>0</v>
      </c>
      <c r="AS3369" s="235"/>
      <c r="AT3369" s="236"/>
      <c r="AU3369" s="237"/>
      <c r="AV3369" s="238"/>
      <c r="AW3369" s="239"/>
      <c r="AX3369" s="240">
        <v>792</v>
      </c>
    </row>
    <row r="3370" spans="1:50" ht="17.25" hidden="1" customHeight="1" x14ac:dyDescent="0.3">
      <c r="A3370" s="213"/>
      <c r="B3370" s="214"/>
      <c r="C3370" s="215"/>
      <c r="D3370" s="186"/>
      <c r="E3370" s="184"/>
      <c r="F3370" s="185"/>
      <c r="G3370" s="186"/>
      <c r="H3370" s="186"/>
      <c r="I3370" s="187"/>
      <c r="J3370" s="188"/>
      <c r="K3370" s="216"/>
      <c r="L3370" s="186"/>
      <c r="M3370" s="186"/>
      <c r="N3370" s="187"/>
      <c r="O3370" s="191"/>
      <c r="P3370" s="541" t="s">
        <v>3213</v>
      </c>
      <c r="Q3370" s="218"/>
      <c r="R3370" s="219">
        <f t="shared" si="1247"/>
        <v>0</v>
      </c>
      <c r="S3370" s="219">
        <f t="shared" si="1248"/>
        <v>7</v>
      </c>
      <c r="T3370" s="195"/>
      <c r="U3370" s="196">
        <v>10</v>
      </c>
      <c r="V3370" s="89">
        <f t="shared" si="1303"/>
        <v>0</v>
      </c>
      <c r="W3370" s="220" t="s">
        <v>3427</v>
      </c>
      <c r="X3370" s="221" t="s">
        <v>71</v>
      </c>
      <c r="Y3370" s="222" t="s">
        <v>3555</v>
      </c>
      <c r="Z3370" s="199"/>
      <c r="AA3370" s="218"/>
      <c r="AB3370" s="223">
        <v>0</v>
      </c>
      <c r="AC3370" s="224" t="s">
        <v>48</v>
      </c>
      <c r="AD3370" s="225"/>
      <c r="AE3370" s="226"/>
      <c r="AF3370" s="226"/>
      <c r="AG3370" s="241">
        <f>CEILING(AX3370+(AX3370*'[1]Nastavení cen'!$G$17),1)</f>
        <v>748</v>
      </c>
      <c r="AH3370" s="242">
        <f>CEILING(AG3370*'[1]Nastavení cen'!$K$17,1)+AG3370</f>
        <v>973</v>
      </c>
      <c r="AI3370" s="242">
        <f t="shared" si="1300"/>
        <v>0</v>
      </c>
      <c r="AJ3370" s="228">
        <f t="shared" si="1304"/>
        <v>973</v>
      </c>
      <c r="AK3370" s="218"/>
      <c r="AL3370" s="229">
        <f t="shared" si="1305"/>
        <v>0</v>
      </c>
      <c r="AM3370" s="204"/>
      <c r="AN3370" s="230">
        <v>5</v>
      </c>
      <c r="AO3370" s="231">
        <f t="shared" si="1301"/>
        <v>0</v>
      </c>
      <c r="AP3370" s="232">
        <v>0.05</v>
      </c>
      <c r="AQ3370" s="233" t="s">
        <v>41</v>
      </c>
      <c r="AR3370" s="234">
        <f t="shared" si="1302"/>
        <v>0</v>
      </c>
      <c r="AS3370" s="235"/>
      <c r="AT3370" s="236"/>
      <c r="AU3370" s="237"/>
      <c r="AV3370" s="238"/>
      <c r="AW3370" s="239"/>
      <c r="AX3370" s="240">
        <v>748</v>
      </c>
    </row>
    <row r="3371" spans="1:50" ht="17.25" hidden="1" customHeight="1" x14ac:dyDescent="0.3">
      <c r="A3371" s="213"/>
      <c r="B3371" s="214"/>
      <c r="C3371" s="215"/>
      <c r="D3371" s="186"/>
      <c r="E3371" s="184"/>
      <c r="F3371" s="185"/>
      <c r="G3371" s="186"/>
      <c r="H3371" s="186"/>
      <c r="I3371" s="187"/>
      <c r="J3371" s="188"/>
      <c r="K3371" s="216"/>
      <c r="L3371" s="186"/>
      <c r="M3371" s="186"/>
      <c r="N3371" s="187"/>
      <c r="O3371" s="191"/>
      <c r="P3371" s="541" t="s">
        <v>3213</v>
      </c>
      <c r="Q3371" s="218"/>
      <c r="R3371" s="219">
        <f t="shared" si="1247"/>
        <v>0</v>
      </c>
      <c r="S3371" s="219">
        <f t="shared" si="1248"/>
        <v>7</v>
      </c>
      <c r="T3371" s="195"/>
      <c r="U3371" s="196">
        <v>10</v>
      </c>
      <c r="V3371" s="89">
        <f t="shared" si="1303"/>
        <v>0</v>
      </c>
      <c r="W3371" s="220" t="s">
        <v>3427</v>
      </c>
      <c r="X3371" s="221" t="s">
        <v>71</v>
      </c>
      <c r="Y3371" s="222" t="s">
        <v>3556</v>
      </c>
      <c r="Z3371" s="199"/>
      <c r="AA3371" s="218"/>
      <c r="AB3371" s="223">
        <v>0</v>
      </c>
      <c r="AC3371" s="224" t="s">
        <v>48</v>
      </c>
      <c r="AD3371" s="225"/>
      <c r="AE3371" s="226"/>
      <c r="AF3371" s="226"/>
      <c r="AG3371" s="241">
        <f>CEILING(AX3371+(AX3371*'[1]Nastavení cen'!$G$17),1)</f>
        <v>792</v>
      </c>
      <c r="AH3371" s="242">
        <f>CEILING(AG3371*'[1]Nastavení cen'!$K$17,1)+AG3371</f>
        <v>1030</v>
      </c>
      <c r="AI3371" s="242">
        <f t="shared" si="1300"/>
        <v>0</v>
      </c>
      <c r="AJ3371" s="228">
        <f t="shared" si="1304"/>
        <v>1030</v>
      </c>
      <c r="AK3371" s="218"/>
      <c r="AL3371" s="229">
        <f t="shared" si="1305"/>
        <v>0</v>
      </c>
      <c r="AM3371" s="204"/>
      <c r="AN3371" s="230">
        <v>5</v>
      </c>
      <c r="AO3371" s="231">
        <f t="shared" si="1301"/>
        <v>0</v>
      </c>
      <c r="AP3371" s="232">
        <v>0.05</v>
      </c>
      <c r="AQ3371" s="233" t="s">
        <v>41</v>
      </c>
      <c r="AR3371" s="234">
        <f t="shared" si="1302"/>
        <v>0</v>
      </c>
      <c r="AS3371" s="235"/>
      <c r="AT3371" s="236"/>
      <c r="AU3371" s="237"/>
      <c r="AV3371" s="238"/>
      <c r="AW3371" s="239"/>
      <c r="AX3371" s="240">
        <v>792</v>
      </c>
    </row>
    <row r="3372" spans="1:50" ht="17.25" hidden="1" customHeight="1" x14ac:dyDescent="0.3">
      <c r="A3372" s="213"/>
      <c r="B3372" s="214"/>
      <c r="C3372" s="215"/>
      <c r="D3372" s="186"/>
      <c r="E3372" s="184"/>
      <c r="F3372" s="185"/>
      <c r="G3372" s="186"/>
      <c r="H3372" s="186"/>
      <c r="I3372" s="187"/>
      <c r="J3372" s="188"/>
      <c r="K3372" s="216"/>
      <c r="L3372" s="186"/>
      <c r="M3372" s="186"/>
      <c r="N3372" s="187"/>
      <c r="O3372" s="191"/>
      <c r="P3372" s="541" t="s">
        <v>3213</v>
      </c>
      <c r="Q3372" s="218"/>
      <c r="R3372" s="219">
        <f t="shared" si="1247"/>
        <v>0</v>
      </c>
      <c r="S3372" s="219">
        <f t="shared" si="1248"/>
        <v>7</v>
      </c>
      <c r="T3372" s="195"/>
      <c r="U3372" s="196">
        <v>10</v>
      </c>
      <c r="V3372" s="89">
        <f t="shared" si="1303"/>
        <v>0</v>
      </c>
      <c r="W3372" s="220" t="s">
        <v>3427</v>
      </c>
      <c r="X3372" s="221" t="s">
        <v>71</v>
      </c>
      <c r="Y3372" s="222" t="s">
        <v>3557</v>
      </c>
      <c r="Z3372" s="199"/>
      <c r="AA3372" s="218"/>
      <c r="AB3372" s="223">
        <v>0</v>
      </c>
      <c r="AC3372" s="224" t="s">
        <v>48</v>
      </c>
      <c r="AD3372" s="225"/>
      <c r="AE3372" s="226"/>
      <c r="AF3372" s="226"/>
      <c r="AG3372" s="241">
        <f>CEILING(AX3372+(AX3372*'[1]Nastavení cen'!$G$17),1)</f>
        <v>748</v>
      </c>
      <c r="AH3372" s="242">
        <f>CEILING(AG3372*'[1]Nastavení cen'!$K$17,1)+AG3372</f>
        <v>973</v>
      </c>
      <c r="AI3372" s="242">
        <f t="shared" si="1300"/>
        <v>0</v>
      </c>
      <c r="AJ3372" s="228">
        <f t="shared" si="1304"/>
        <v>973</v>
      </c>
      <c r="AK3372" s="218"/>
      <c r="AL3372" s="229">
        <f t="shared" si="1305"/>
        <v>0</v>
      </c>
      <c r="AM3372" s="204"/>
      <c r="AN3372" s="230">
        <v>5</v>
      </c>
      <c r="AO3372" s="231">
        <f t="shared" si="1301"/>
        <v>0</v>
      </c>
      <c r="AP3372" s="232">
        <v>0.05</v>
      </c>
      <c r="AQ3372" s="233" t="s">
        <v>41</v>
      </c>
      <c r="AR3372" s="234">
        <f t="shared" si="1302"/>
        <v>0</v>
      </c>
      <c r="AS3372" s="235"/>
      <c r="AT3372" s="236"/>
      <c r="AU3372" s="237"/>
      <c r="AV3372" s="238"/>
      <c r="AW3372" s="239"/>
      <c r="AX3372" s="240">
        <v>748</v>
      </c>
    </row>
    <row r="3373" spans="1:50" ht="17.25" hidden="1" customHeight="1" x14ac:dyDescent="0.3">
      <c r="A3373" s="213"/>
      <c r="B3373" s="214"/>
      <c r="C3373" s="215"/>
      <c r="D3373" s="186"/>
      <c r="E3373" s="184"/>
      <c r="F3373" s="185"/>
      <c r="G3373" s="186"/>
      <c r="H3373" s="186"/>
      <c r="I3373" s="187"/>
      <c r="J3373" s="188"/>
      <c r="K3373" s="216"/>
      <c r="L3373" s="186"/>
      <c r="M3373" s="186"/>
      <c r="N3373" s="187"/>
      <c r="O3373" s="191"/>
      <c r="P3373" s="541" t="s">
        <v>3213</v>
      </c>
      <c r="Q3373" s="218"/>
      <c r="R3373" s="219">
        <f t="shared" ref="R3373:R3627" si="1306">$R$3113</f>
        <v>0</v>
      </c>
      <c r="S3373" s="219">
        <f t="shared" ref="S3373:S3627" si="1307">$S$3113</f>
        <v>7</v>
      </c>
      <c r="T3373" s="195"/>
      <c r="U3373" s="196">
        <v>10</v>
      </c>
      <c r="V3373" s="89">
        <f t="shared" si="1303"/>
        <v>0</v>
      </c>
      <c r="W3373" s="220" t="s">
        <v>3427</v>
      </c>
      <c r="X3373" s="221" t="s">
        <v>71</v>
      </c>
      <c r="Y3373" s="222" t="s">
        <v>3558</v>
      </c>
      <c r="Z3373" s="199"/>
      <c r="AA3373" s="218"/>
      <c r="AB3373" s="223">
        <v>0</v>
      </c>
      <c r="AC3373" s="224" t="s">
        <v>48</v>
      </c>
      <c r="AD3373" s="225"/>
      <c r="AE3373" s="226"/>
      <c r="AF3373" s="226"/>
      <c r="AG3373" s="241">
        <f>CEILING(AX3373+(AX3373*'[1]Nastavení cen'!$G$17),1)</f>
        <v>792</v>
      </c>
      <c r="AH3373" s="242">
        <f>CEILING(AG3373*'[1]Nastavení cen'!$K$17,1)+AG3373</f>
        <v>1030</v>
      </c>
      <c r="AI3373" s="242">
        <f t="shared" si="1300"/>
        <v>0</v>
      </c>
      <c r="AJ3373" s="228">
        <f t="shared" si="1304"/>
        <v>1030</v>
      </c>
      <c r="AK3373" s="218"/>
      <c r="AL3373" s="229">
        <f t="shared" si="1305"/>
        <v>0</v>
      </c>
      <c r="AM3373" s="204"/>
      <c r="AN3373" s="230">
        <v>5</v>
      </c>
      <c r="AO3373" s="231">
        <f t="shared" si="1301"/>
        <v>0</v>
      </c>
      <c r="AP3373" s="232">
        <v>0.05</v>
      </c>
      <c r="AQ3373" s="233" t="s">
        <v>41</v>
      </c>
      <c r="AR3373" s="234">
        <f t="shared" si="1302"/>
        <v>0</v>
      </c>
      <c r="AS3373" s="235"/>
      <c r="AT3373" s="236"/>
      <c r="AU3373" s="237"/>
      <c r="AV3373" s="238"/>
      <c r="AW3373" s="239"/>
      <c r="AX3373" s="240">
        <v>792</v>
      </c>
    </row>
    <row r="3374" spans="1:50" ht="17.25" hidden="1" customHeight="1" x14ac:dyDescent="0.3">
      <c r="A3374" s="213"/>
      <c r="B3374" s="214"/>
      <c r="C3374" s="215"/>
      <c r="D3374" s="186"/>
      <c r="E3374" s="184"/>
      <c r="F3374" s="185"/>
      <c r="G3374" s="186"/>
      <c r="H3374" s="186"/>
      <c r="I3374" s="187"/>
      <c r="J3374" s="188"/>
      <c r="K3374" s="216"/>
      <c r="L3374" s="186"/>
      <c r="M3374" s="186"/>
      <c r="N3374" s="187"/>
      <c r="O3374" s="191"/>
      <c r="P3374" s="541" t="s">
        <v>3213</v>
      </c>
      <c r="Q3374" s="218"/>
      <c r="R3374" s="219">
        <f t="shared" si="1306"/>
        <v>0</v>
      </c>
      <c r="S3374" s="219">
        <f t="shared" si="1307"/>
        <v>7</v>
      </c>
      <c r="T3374" s="195"/>
      <c r="U3374" s="196">
        <v>10</v>
      </c>
      <c r="V3374" s="89">
        <f t="shared" si="1303"/>
        <v>0</v>
      </c>
      <c r="W3374" s="220" t="s">
        <v>3427</v>
      </c>
      <c r="X3374" s="221" t="s">
        <v>71</v>
      </c>
      <c r="Y3374" s="222" t="s">
        <v>3559</v>
      </c>
      <c r="Z3374" s="199"/>
      <c r="AA3374" s="218"/>
      <c r="AB3374" s="223">
        <v>0</v>
      </c>
      <c r="AC3374" s="224" t="s">
        <v>48</v>
      </c>
      <c r="AD3374" s="225"/>
      <c r="AE3374" s="226"/>
      <c r="AF3374" s="226"/>
      <c r="AG3374" s="241">
        <f>CEILING(AX3374+(AX3374*'[1]Nastavení cen'!$G$17),1)</f>
        <v>748</v>
      </c>
      <c r="AH3374" s="242">
        <f>CEILING(AG3374*'[1]Nastavení cen'!$K$17,1)+AG3374</f>
        <v>973</v>
      </c>
      <c r="AI3374" s="242">
        <f t="shared" si="1300"/>
        <v>0</v>
      </c>
      <c r="AJ3374" s="228">
        <f t="shared" si="1304"/>
        <v>973</v>
      </c>
      <c r="AK3374" s="218"/>
      <c r="AL3374" s="229">
        <f t="shared" si="1305"/>
        <v>0</v>
      </c>
      <c r="AM3374" s="204"/>
      <c r="AN3374" s="230">
        <v>5</v>
      </c>
      <c r="AO3374" s="231">
        <f t="shared" si="1301"/>
        <v>0</v>
      </c>
      <c r="AP3374" s="232">
        <v>0.05</v>
      </c>
      <c r="AQ3374" s="233" t="s">
        <v>41</v>
      </c>
      <c r="AR3374" s="234">
        <f t="shared" si="1302"/>
        <v>0</v>
      </c>
      <c r="AS3374" s="235"/>
      <c r="AT3374" s="236"/>
      <c r="AU3374" s="237"/>
      <c r="AV3374" s="238"/>
      <c r="AW3374" s="239"/>
      <c r="AX3374" s="240">
        <v>748</v>
      </c>
    </row>
    <row r="3375" spans="1:50" ht="17.25" hidden="1" customHeight="1" x14ac:dyDescent="0.3">
      <c r="A3375" s="213"/>
      <c r="B3375" s="214"/>
      <c r="C3375" s="215"/>
      <c r="D3375" s="186"/>
      <c r="E3375" s="184"/>
      <c r="F3375" s="185"/>
      <c r="G3375" s="186"/>
      <c r="H3375" s="186"/>
      <c r="I3375" s="187"/>
      <c r="J3375" s="188"/>
      <c r="K3375" s="216"/>
      <c r="L3375" s="186"/>
      <c r="M3375" s="186"/>
      <c r="N3375" s="187"/>
      <c r="O3375" s="191"/>
      <c r="P3375" s="541" t="s">
        <v>3213</v>
      </c>
      <c r="Q3375" s="218"/>
      <c r="R3375" s="219">
        <f t="shared" si="1306"/>
        <v>0</v>
      </c>
      <c r="S3375" s="219">
        <f t="shared" si="1307"/>
        <v>7</v>
      </c>
      <c r="T3375" s="195"/>
      <c r="U3375" s="196">
        <v>10</v>
      </c>
      <c r="V3375" s="89">
        <f t="shared" si="1303"/>
        <v>0</v>
      </c>
      <c r="W3375" s="220" t="s">
        <v>3427</v>
      </c>
      <c r="X3375" s="221" t="s">
        <v>71</v>
      </c>
      <c r="Y3375" s="222" t="s">
        <v>3560</v>
      </c>
      <c r="Z3375" s="199"/>
      <c r="AA3375" s="218"/>
      <c r="AB3375" s="223">
        <v>0</v>
      </c>
      <c r="AC3375" s="224" t="s">
        <v>48</v>
      </c>
      <c r="AD3375" s="225"/>
      <c r="AE3375" s="226"/>
      <c r="AF3375" s="226"/>
      <c r="AG3375" s="241">
        <f>CEILING(AX3375+(AX3375*'[1]Nastavení cen'!$G$17),1)</f>
        <v>748</v>
      </c>
      <c r="AH3375" s="242">
        <f>CEILING(AG3375*'[1]Nastavení cen'!$K$17,1)+AG3375</f>
        <v>973</v>
      </c>
      <c r="AI3375" s="242">
        <f t="shared" si="1300"/>
        <v>0</v>
      </c>
      <c r="AJ3375" s="228">
        <f t="shared" si="1304"/>
        <v>973</v>
      </c>
      <c r="AK3375" s="218"/>
      <c r="AL3375" s="229">
        <f t="shared" si="1305"/>
        <v>0</v>
      </c>
      <c r="AM3375" s="204"/>
      <c r="AN3375" s="230">
        <v>5</v>
      </c>
      <c r="AO3375" s="231">
        <f t="shared" si="1301"/>
        <v>0</v>
      </c>
      <c r="AP3375" s="232">
        <v>0.05</v>
      </c>
      <c r="AQ3375" s="233" t="s">
        <v>41</v>
      </c>
      <c r="AR3375" s="234">
        <f t="shared" si="1302"/>
        <v>0</v>
      </c>
      <c r="AS3375" s="235"/>
      <c r="AT3375" s="236"/>
      <c r="AU3375" s="237"/>
      <c r="AV3375" s="238"/>
      <c r="AW3375" s="239"/>
      <c r="AX3375" s="240">
        <v>748</v>
      </c>
    </row>
    <row r="3376" spans="1:50" ht="17.25" hidden="1" customHeight="1" x14ac:dyDescent="0.3">
      <c r="A3376" s="213"/>
      <c r="B3376" s="214"/>
      <c r="C3376" s="215"/>
      <c r="D3376" s="186"/>
      <c r="E3376" s="184"/>
      <c r="F3376" s="185"/>
      <c r="G3376" s="186"/>
      <c r="H3376" s="186"/>
      <c r="I3376" s="187"/>
      <c r="J3376" s="188"/>
      <c r="K3376" s="216"/>
      <c r="L3376" s="186"/>
      <c r="M3376" s="186"/>
      <c r="N3376" s="187"/>
      <c r="O3376" s="191"/>
      <c r="P3376" s="541" t="s">
        <v>3213</v>
      </c>
      <c r="Q3376" s="218"/>
      <c r="R3376" s="219">
        <f t="shared" si="1306"/>
        <v>0</v>
      </c>
      <c r="S3376" s="219">
        <f t="shared" si="1307"/>
        <v>7</v>
      </c>
      <c r="T3376" s="195"/>
      <c r="U3376" s="196">
        <v>10</v>
      </c>
      <c r="V3376" s="89">
        <f t="shared" si="1303"/>
        <v>0</v>
      </c>
      <c r="W3376" s="220" t="s">
        <v>3427</v>
      </c>
      <c r="X3376" s="221" t="s">
        <v>71</v>
      </c>
      <c r="Y3376" s="222" t="s">
        <v>3561</v>
      </c>
      <c r="Z3376" s="199"/>
      <c r="AA3376" s="218"/>
      <c r="AB3376" s="223">
        <v>0</v>
      </c>
      <c r="AC3376" s="224" t="s">
        <v>48</v>
      </c>
      <c r="AD3376" s="225"/>
      <c r="AE3376" s="226"/>
      <c r="AF3376" s="226"/>
      <c r="AG3376" s="241">
        <f>CEILING(AX3376+(AX3376*'[1]Nastavení cen'!$G$17),1)</f>
        <v>748</v>
      </c>
      <c r="AH3376" s="242">
        <f>CEILING(AG3376*'[1]Nastavení cen'!$K$17,1)+AG3376</f>
        <v>973</v>
      </c>
      <c r="AI3376" s="242">
        <f t="shared" si="1300"/>
        <v>0</v>
      </c>
      <c r="AJ3376" s="228">
        <f t="shared" si="1304"/>
        <v>973</v>
      </c>
      <c r="AK3376" s="218"/>
      <c r="AL3376" s="229">
        <f t="shared" si="1305"/>
        <v>0</v>
      </c>
      <c r="AM3376" s="204"/>
      <c r="AN3376" s="230">
        <v>5</v>
      </c>
      <c r="AO3376" s="231">
        <f t="shared" si="1301"/>
        <v>0</v>
      </c>
      <c r="AP3376" s="232">
        <v>0.05</v>
      </c>
      <c r="AQ3376" s="233" t="s">
        <v>41</v>
      </c>
      <c r="AR3376" s="234">
        <f t="shared" si="1302"/>
        <v>0</v>
      </c>
      <c r="AS3376" s="235"/>
      <c r="AT3376" s="236"/>
      <c r="AU3376" s="237"/>
      <c r="AV3376" s="238"/>
      <c r="AW3376" s="239"/>
      <c r="AX3376" s="240">
        <v>748</v>
      </c>
    </row>
    <row r="3377" spans="1:50" ht="17.25" hidden="1" customHeight="1" x14ac:dyDescent="0.3">
      <c r="A3377" s="213"/>
      <c r="B3377" s="214"/>
      <c r="C3377" s="215"/>
      <c r="D3377" s="186"/>
      <c r="E3377" s="184"/>
      <c r="F3377" s="185"/>
      <c r="G3377" s="186"/>
      <c r="H3377" s="186"/>
      <c r="I3377" s="187"/>
      <c r="J3377" s="188"/>
      <c r="K3377" s="216"/>
      <c r="L3377" s="186"/>
      <c r="M3377" s="186"/>
      <c r="N3377" s="187"/>
      <c r="O3377" s="191"/>
      <c r="P3377" s="541" t="s">
        <v>3213</v>
      </c>
      <c r="Q3377" s="218"/>
      <c r="R3377" s="219">
        <f t="shared" si="1306"/>
        <v>0</v>
      </c>
      <c r="S3377" s="219">
        <f t="shared" si="1307"/>
        <v>7</v>
      </c>
      <c r="T3377" s="195"/>
      <c r="U3377" s="196">
        <v>10</v>
      </c>
      <c r="V3377" s="89">
        <f t="shared" si="1303"/>
        <v>0</v>
      </c>
      <c r="W3377" s="220" t="s">
        <v>3427</v>
      </c>
      <c r="X3377" s="221" t="s">
        <v>71</v>
      </c>
      <c r="Y3377" s="222" t="s">
        <v>3562</v>
      </c>
      <c r="Z3377" s="199"/>
      <c r="AA3377" s="218"/>
      <c r="AB3377" s="223">
        <v>0</v>
      </c>
      <c r="AC3377" s="224" t="s">
        <v>48</v>
      </c>
      <c r="AD3377" s="225"/>
      <c r="AE3377" s="226"/>
      <c r="AF3377" s="226"/>
      <c r="AG3377" s="241">
        <f>CEILING(AX3377+(AX3377*'[1]Nastavení cen'!$G$17),1)</f>
        <v>748</v>
      </c>
      <c r="AH3377" s="242">
        <f>CEILING(AG3377*'[1]Nastavení cen'!$K$17,1)+AG3377</f>
        <v>973</v>
      </c>
      <c r="AI3377" s="242">
        <f t="shared" si="1300"/>
        <v>0</v>
      </c>
      <c r="AJ3377" s="228">
        <f t="shared" si="1304"/>
        <v>973</v>
      </c>
      <c r="AK3377" s="218"/>
      <c r="AL3377" s="229">
        <f t="shared" si="1305"/>
        <v>0</v>
      </c>
      <c r="AM3377" s="204"/>
      <c r="AN3377" s="230">
        <v>5</v>
      </c>
      <c r="AO3377" s="231">
        <f t="shared" si="1301"/>
        <v>0</v>
      </c>
      <c r="AP3377" s="232">
        <v>0.05</v>
      </c>
      <c r="AQ3377" s="233" t="s">
        <v>41</v>
      </c>
      <c r="AR3377" s="234">
        <f t="shared" si="1302"/>
        <v>0</v>
      </c>
      <c r="AS3377" s="235"/>
      <c r="AT3377" s="236"/>
      <c r="AU3377" s="237"/>
      <c r="AV3377" s="238"/>
      <c r="AW3377" s="239"/>
      <c r="AX3377" s="240">
        <v>748</v>
      </c>
    </row>
    <row r="3378" spans="1:50" ht="17.25" hidden="1" customHeight="1" x14ac:dyDescent="0.3">
      <c r="A3378" s="213"/>
      <c r="B3378" s="214"/>
      <c r="C3378" s="215"/>
      <c r="D3378" s="186"/>
      <c r="E3378" s="184"/>
      <c r="F3378" s="185"/>
      <c r="G3378" s="186"/>
      <c r="H3378" s="186"/>
      <c r="I3378" s="187"/>
      <c r="J3378" s="188"/>
      <c r="K3378" s="216"/>
      <c r="L3378" s="186"/>
      <c r="M3378" s="186"/>
      <c r="N3378" s="187"/>
      <c r="O3378" s="191"/>
      <c r="P3378" s="541" t="s">
        <v>3213</v>
      </c>
      <c r="Q3378" s="218"/>
      <c r="R3378" s="219">
        <f t="shared" si="1306"/>
        <v>0</v>
      </c>
      <c r="S3378" s="219">
        <f t="shared" si="1307"/>
        <v>7</v>
      </c>
      <c r="T3378" s="195"/>
      <c r="U3378" s="196">
        <v>10</v>
      </c>
      <c r="V3378" s="89">
        <f t="shared" si="1303"/>
        <v>0</v>
      </c>
      <c r="W3378" s="220" t="s">
        <v>3427</v>
      </c>
      <c r="X3378" s="221" t="s">
        <v>71</v>
      </c>
      <c r="Y3378" s="222" t="s">
        <v>3563</v>
      </c>
      <c r="Z3378" s="199"/>
      <c r="AA3378" s="218"/>
      <c r="AB3378" s="223">
        <v>0</v>
      </c>
      <c r="AC3378" s="224" t="s">
        <v>48</v>
      </c>
      <c r="AD3378" s="225"/>
      <c r="AE3378" s="226"/>
      <c r="AF3378" s="226"/>
      <c r="AG3378" s="241">
        <f>CEILING(AX3378+(AX3378*'[1]Nastavení cen'!$G$17),1)</f>
        <v>748</v>
      </c>
      <c r="AH3378" s="242">
        <f>CEILING(AG3378*'[1]Nastavení cen'!$K$17,1)+AG3378</f>
        <v>973</v>
      </c>
      <c r="AI3378" s="242">
        <f t="shared" si="1300"/>
        <v>0</v>
      </c>
      <c r="AJ3378" s="228">
        <f t="shared" si="1304"/>
        <v>973</v>
      </c>
      <c r="AK3378" s="218"/>
      <c r="AL3378" s="229">
        <f t="shared" si="1305"/>
        <v>0</v>
      </c>
      <c r="AM3378" s="204"/>
      <c r="AN3378" s="230">
        <v>5</v>
      </c>
      <c r="AO3378" s="231">
        <f t="shared" si="1301"/>
        <v>0</v>
      </c>
      <c r="AP3378" s="232">
        <v>0.05</v>
      </c>
      <c r="AQ3378" s="233" t="s">
        <v>41</v>
      </c>
      <c r="AR3378" s="234">
        <f t="shared" si="1302"/>
        <v>0</v>
      </c>
      <c r="AS3378" s="235"/>
      <c r="AT3378" s="236"/>
      <c r="AU3378" s="237"/>
      <c r="AV3378" s="238"/>
      <c r="AW3378" s="239"/>
      <c r="AX3378" s="240">
        <v>748</v>
      </c>
    </row>
    <row r="3379" spans="1:50" ht="17.25" hidden="1" customHeight="1" x14ac:dyDescent="0.3">
      <c r="A3379" s="213"/>
      <c r="B3379" s="214"/>
      <c r="C3379" s="215"/>
      <c r="D3379" s="186"/>
      <c r="E3379" s="184"/>
      <c r="F3379" s="185"/>
      <c r="G3379" s="186"/>
      <c r="H3379" s="186"/>
      <c r="I3379" s="187"/>
      <c r="J3379" s="188"/>
      <c r="K3379" s="216"/>
      <c r="L3379" s="186"/>
      <c r="M3379" s="186"/>
      <c r="N3379" s="187"/>
      <c r="O3379" s="191"/>
      <c r="P3379" s="541" t="s">
        <v>3213</v>
      </c>
      <c r="Q3379" s="218"/>
      <c r="R3379" s="219">
        <f t="shared" si="1306"/>
        <v>0</v>
      </c>
      <c r="S3379" s="219">
        <f t="shared" si="1307"/>
        <v>7</v>
      </c>
      <c r="T3379" s="195"/>
      <c r="U3379" s="196">
        <v>10</v>
      </c>
      <c r="V3379" s="89">
        <f t="shared" si="1303"/>
        <v>0</v>
      </c>
      <c r="W3379" s="220" t="s">
        <v>3427</v>
      </c>
      <c r="X3379" s="221" t="s">
        <v>71</v>
      </c>
      <c r="Y3379" s="222" t="s">
        <v>3564</v>
      </c>
      <c r="Z3379" s="199"/>
      <c r="AA3379" s="218"/>
      <c r="AB3379" s="223">
        <v>0</v>
      </c>
      <c r="AC3379" s="224" t="s">
        <v>48</v>
      </c>
      <c r="AD3379" s="225"/>
      <c r="AE3379" s="226"/>
      <c r="AF3379" s="226"/>
      <c r="AG3379" s="241">
        <f>CEILING(AX3379+(AX3379*'[1]Nastavení cen'!$G$17),1)</f>
        <v>748</v>
      </c>
      <c r="AH3379" s="242">
        <f>CEILING(AG3379*'[1]Nastavení cen'!$K$17,1)+AG3379</f>
        <v>973</v>
      </c>
      <c r="AI3379" s="242">
        <f t="shared" si="1300"/>
        <v>0</v>
      </c>
      <c r="AJ3379" s="228">
        <f t="shared" si="1304"/>
        <v>973</v>
      </c>
      <c r="AK3379" s="218"/>
      <c r="AL3379" s="229">
        <f t="shared" si="1305"/>
        <v>0</v>
      </c>
      <c r="AM3379" s="204"/>
      <c r="AN3379" s="230">
        <v>5</v>
      </c>
      <c r="AO3379" s="231">
        <f t="shared" si="1301"/>
        <v>0</v>
      </c>
      <c r="AP3379" s="232">
        <v>0.05</v>
      </c>
      <c r="AQ3379" s="233" t="s">
        <v>41</v>
      </c>
      <c r="AR3379" s="234">
        <f t="shared" si="1302"/>
        <v>0</v>
      </c>
      <c r="AS3379" s="235"/>
      <c r="AT3379" s="236"/>
      <c r="AU3379" s="237"/>
      <c r="AV3379" s="238"/>
      <c r="AW3379" s="239"/>
      <c r="AX3379" s="240">
        <v>748</v>
      </c>
    </row>
    <row r="3380" spans="1:50" ht="17.25" hidden="1" customHeight="1" x14ac:dyDescent="0.3">
      <c r="A3380" s="213"/>
      <c r="B3380" s="214"/>
      <c r="C3380" s="215"/>
      <c r="D3380" s="186"/>
      <c r="E3380" s="184"/>
      <c r="F3380" s="185"/>
      <c r="G3380" s="186"/>
      <c r="H3380" s="186"/>
      <c r="I3380" s="187"/>
      <c r="J3380" s="188"/>
      <c r="K3380" s="216"/>
      <c r="L3380" s="186"/>
      <c r="M3380" s="186"/>
      <c r="N3380" s="187"/>
      <c r="O3380" s="191"/>
      <c r="P3380" s="541" t="s">
        <v>3213</v>
      </c>
      <c r="Q3380" s="218"/>
      <c r="R3380" s="219">
        <f t="shared" si="1306"/>
        <v>0</v>
      </c>
      <c r="S3380" s="219">
        <f t="shared" si="1307"/>
        <v>7</v>
      </c>
      <c r="T3380" s="195"/>
      <c r="U3380" s="196">
        <v>10</v>
      </c>
      <c r="V3380" s="89">
        <f t="shared" si="1303"/>
        <v>0</v>
      </c>
      <c r="W3380" s="220" t="s">
        <v>3427</v>
      </c>
      <c r="X3380" s="221" t="s">
        <v>71</v>
      </c>
      <c r="Y3380" s="222" t="s">
        <v>3565</v>
      </c>
      <c r="Z3380" s="199"/>
      <c r="AA3380" s="218"/>
      <c r="AB3380" s="223">
        <v>0</v>
      </c>
      <c r="AC3380" s="224" t="s">
        <v>48</v>
      </c>
      <c r="AD3380" s="225"/>
      <c r="AE3380" s="226"/>
      <c r="AF3380" s="226"/>
      <c r="AG3380" s="241">
        <f>CEILING(AX3380+(AX3380*'[1]Nastavení cen'!$G$17),1)</f>
        <v>748</v>
      </c>
      <c r="AH3380" s="242">
        <f>CEILING(AG3380*'[1]Nastavení cen'!$K$17,1)+AG3380</f>
        <v>973</v>
      </c>
      <c r="AI3380" s="242">
        <f t="shared" si="1300"/>
        <v>0</v>
      </c>
      <c r="AJ3380" s="228">
        <f t="shared" si="1304"/>
        <v>973</v>
      </c>
      <c r="AK3380" s="218"/>
      <c r="AL3380" s="229">
        <f t="shared" si="1305"/>
        <v>0</v>
      </c>
      <c r="AM3380" s="204"/>
      <c r="AN3380" s="230">
        <v>5</v>
      </c>
      <c r="AO3380" s="231">
        <f t="shared" si="1301"/>
        <v>0</v>
      </c>
      <c r="AP3380" s="232">
        <v>0.05</v>
      </c>
      <c r="AQ3380" s="233" t="s">
        <v>41</v>
      </c>
      <c r="AR3380" s="234">
        <f t="shared" si="1302"/>
        <v>0</v>
      </c>
      <c r="AS3380" s="235"/>
      <c r="AT3380" s="236"/>
      <c r="AU3380" s="237"/>
      <c r="AV3380" s="238"/>
      <c r="AW3380" s="239"/>
      <c r="AX3380" s="240">
        <v>748</v>
      </c>
    </row>
    <row r="3381" spans="1:50" ht="17.25" hidden="1" customHeight="1" x14ac:dyDescent="0.3">
      <c r="A3381" s="213"/>
      <c r="B3381" s="214"/>
      <c r="C3381" s="215"/>
      <c r="D3381" s="186"/>
      <c r="E3381" s="184"/>
      <c r="F3381" s="185"/>
      <c r="G3381" s="186"/>
      <c r="H3381" s="186"/>
      <c r="I3381" s="187"/>
      <c r="J3381" s="188"/>
      <c r="K3381" s="216"/>
      <c r="L3381" s="186"/>
      <c r="M3381" s="186"/>
      <c r="N3381" s="187"/>
      <c r="O3381" s="191"/>
      <c r="P3381" s="541" t="s">
        <v>3213</v>
      </c>
      <c r="Q3381" s="218"/>
      <c r="R3381" s="219">
        <f t="shared" si="1306"/>
        <v>0</v>
      </c>
      <c r="S3381" s="219">
        <f t="shared" si="1307"/>
        <v>7</v>
      </c>
      <c r="T3381" s="195"/>
      <c r="U3381" s="196">
        <v>10</v>
      </c>
      <c r="V3381" s="89">
        <f t="shared" si="1303"/>
        <v>0</v>
      </c>
      <c r="W3381" s="220" t="s">
        <v>3427</v>
      </c>
      <c r="X3381" s="221" t="s">
        <v>71</v>
      </c>
      <c r="Y3381" s="222" t="s">
        <v>3566</v>
      </c>
      <c r="Z3381" s="199"/>
      <c r="AA3381" s="218"/>
      <c r="AB3381" s="223">
        <v>0</v>
      </c>
      <c r="AC3381" s="224" t="s">
        <v>48</v>
      </c>
      <c r="AD3381" s="225"/>
      <c r="AE3381" s="226"/>
      <c r="AF3381" s="226"/>
      <c r="AG3381" s="241">
        <f>CEILING(AX3381+(AX3381*'[1]Nastavení cen'!$G$17),1)</f>
        <v>748</v>
      </c>
      <c r="AH3381" s="242">
        <f>CEILING(AG3381*'[1]Nastavení cen'!$K$17,1)+AG3381</f>
        <v>973</v>
      </c>
      <c r="AI3381" s="242">
        <f t="shared" si="1300"/>
        <v>0</v>
      </c>
      <c r="AJ3381" s="228">
        <f t="shared" si="1304"/>
        <v>973</v>
      </c>
      <c r="AK3381" s="218"/>
      <c r="AL3381" s="229">
        <f t="shared" si="1305"/>
        <v>0</v>
      </c>
      <c r="AM3381" s="204"/>
      <c r="AN3381" s="230">
        <v>5</v>
      </c>
      <c r="AO3381" s="231">
        <f t="shared" si="1301"/>
        <v>0</v>
      </c>
      <c r="AP3381" s="232">
        <v>0.05</v>
      </c>
      <c r="AQ3381" s="233" t="s">
        <v>41</v>
      </c>
      <c r="AR3381" s="234">
        <f t="shared" si="1302"/>
        <v>0</v>
      </c>
      <c r="AS3381" s="235"/>
      <c r="AT3381" s="236"/>
      <c r="AU3381" s="237"/>
      <c r="AV3381" s="238"/>
      <c r="AW3381" s="239"/>
      <c r="AX3381" s="240">
        <v>748</v>
      </c>
    </row>
    <row r="3382" spans="1:50" ht="17.25" hidden="1" customHeight="1" x14ac:dyDescent="0.3">
      <c r="A3382" s="213"/>
      <c r="B3382" s="214"/>
      <c r="C3382" s="215"/>
      <c r="D3382" s="186"/>
      <c r="E3382" s="184"/>
      <c r="F3382" s="185"/>
      <c r="G3382" s="186"/>
      <c r="H3382" s="186"/>
      <c r="I3382" s="187"/>
      <c r="J3382" s="188"/>
      <c r="K3382" s="216"/>
      <c r="L3382" s="186"/>
      <c r="M3382" s="186"/>
      <c r="N3382" s="187"/>
      <c r="O3382" s="191"/>
      <c r="P3382" s="541" t="s">
        <v>3213</v>
      </c>
      <c r="Q3382" s="218"/>
      <c r="R3382" s="219">
        <f t="shared" si="1306"/>
        <v>0</v>
      </c>
      <c r="S3382" s="219">
        <f t="shared" si="1307"/>
        <v>7</v>
      </c>
      <c r="T3382" s="195"/>
      <c r="U3382" s="196">
        <v>10</v>
      </c>
      <c r="V3382" s="89">
        <f t="shared" si="1303"/>
        <v>0</v>
      </c>
      <c r="W3382" s="220" t="s">
        <v>3427</v>
      </c>
      <c r="X3382" s="221" t="s">
        <v>71</v>
      </c>
      <c r="Y3382" s="222" t="s">
        <v>3567</v>
      </c>
      <c r="Z3382" s="199"/>
      <c r="AA3382" s="218"/>
      <c r="AB3382" s="223">
        <v>0</v>
      </c>
      <c r="AC3382" s="224" t="s">
        <v>48</v>
      </c>
      <c r="AD3382" s="225"/>
      <c r="AE3382" s="226"/>
      <c r="AF3382" s="226"/>
      <c r="AG3382" s="241">
        <f>CEILING(AX3382+(AX3382*'[1]Nastavení cen'!$G$17),1)</f>
        <v>660</v>
      </c>
      <c r="AH3382" s="242">
        <f>CEILING(AG3382*'[1]Nastavení cen'!$K$17,1)+AG3382</f>
        <v>858</v>
      </c>
      <c r="AI3382" s="242">
        <f t="shared" si="1300"/>
        <v>0</v>
      </c>
      <c r="AJ3382" s="228">
        <f t="shared" si="1304"/>
        <v>858</v>
      </c>
      <c r="AK3382" s="218"/>
      <c r="AL3382" s="229">
        <f t="shared" si="1305"/>
        <v>0</v>
      </c>
      <c r="AM3382" s="204"/>
      <c r="AN3382" s="230">
        <v>5</v>
      </c>
      <c r="AO3382" s="231">
        <f t="shared" si="1301"/>
        <v>0</v>
      </c>
      <c r="AP3382" s="232">
        <v>0.05</v>
      </c>
      <c r="AQ3382" s="233" t="s">
        <v>41</v>
      </c>
      <c r="AR3382" s="234">
        <f t="shared" si="1302"/>
        <v>0</v>
      </c>
      <c r="AS3382" s="235"/>
      <c r="AT3382" s="236"/>
      <c r="AU3382" s="237"/>
      <c r="AV3382" s="238"/>
      <c r="AW3382" s="239"/>
      <c r="AX3382" s="240">
        <v>660</v>
      </c>
    </row>
    <row r="3383" spans="1:50" ht="17.25" hidden="1" customHeight="1" x14ac:dyDescent="0.3">
      <c r="A3383" s="213"/>
      <c r="B3383" s="214"/>
      <c r="C3383" s="215"/>
      <c r="D3383" s="186"/>
      <c r="E3383" s="184"/>
      <c r="F3383" s="185"/>
      <c r="G3383" s="186"/>
      <c r="H3383" s="186"/>
      <c r="I3383" s="187"/>
      <c r="J3383" s="188"/>
      <c r="K3383" s="216"/>
      <c r="L3383" s="186"/>
      <c r="M3383" s="186"/>
      <c r="N3383" s="187"/>
      <c r="O3383" s="191"/>
      <c r="P3383" s="541" t="s">
        <v>3213</v>
      </c>
      <c r="Q3383" s="218"/>
      <c r="R3383" s="219">
        <f t="shared" si="1306"/>
        <v>0</v>
      </c>
      <c r="S3383" s="219">
        <f t="shared" si="1307"/>
        <v>7</v>
      </c>
      <c r="T3383" s="195"/>
      <c r="U3383" s="196">
        <v>10</v>
      </c>
      <c r="V3383" s="89">
        <f t="shared" si="1303"/>
        <v>0</v>
      </c>
      <c r="W3383" s="220" t="s">
        <v>3427</v>
      </c>
      <c r="X3383" s="221" t="s">
        <v>71</v>
      </c>
      <c r="Y3383" s="222" t="s">
        <v>3568</v>
      </c>
      <c r="Z3383" s="199"/>
      <c r="AA3383" s="218"/>
      <c r="AB3383" s="223">
        <v>0</v>
      </c>
      <c r="AC3383" s="224" t="s">
        <v>48</v>
      </c>
      <c r="AD3383" s="225"/>
      <c r="AE3383" s="226"/>
      <c r="AF3383" s="226"/>
      <c r="AG3383" s="241">
        <f>CEILING(AX3383+(AX3383*'[1]Nastavení cen'!$G$17),1)</f>
        <v>660</v>
      </c>
      <c r="AH3383" s="242">
        <f>CEILING(AG3383*'[1]Nastavení cen'!$K$17,1)+AG3383</f>
        <v>858</v>
      </c>
      <c r="AI3383" s="242">
        <f t="shared" si="1300"/>
        <v>0</v>
      </c>
      <c r="AJ3383" s="228">
        <f t="shared" si="1304"/>
        <v>858</v>
      </c>
      <c r="AK3383" s="218"/>
      <c r="AL3383" s="229">
        <f t="shared" si="1305"/>
        <v>0</v>
      </c>
      <c r="AM3383" s="204"/>
      <c r="AN3383" s="230">
        <v>5</v>
      </c>
      <c r="AO3383" s="231">
        <f t="shared" si="1301"/>
        <v>0</v>
      </c>
      <c r="AP3383" s="232">
        <v>0.05</v>
      </c>
      <c r="AQ3383" s="233" t="s">
        <v>41</v>
      </c>
      <c r="AR3383" s="234">
        <f t="shared" si="1302"/>
        <v>0</v>
      </c>
      <c r="AS3383" s="235"/>
      <c r="AT3383" s="236"/>
      <c r="AU3383" s="237"/>
      <c r="AV3383" s="238"/>
      <c r="AW3383" s="239"/>
      <c r="AX3383" s="240">
        <v>660</v>
      </c>
    </row>
    <row r="3384" spans="1:50" ht="17.25" hidden="1" customHeight="1" x14ac:dyDescent="0.3">
      <c r="A3384" s="213"/>
      <c r="B3384" s="214"/>
      <c r="C3384" s="215"/>
      <c r="D3384" s="186"/>
      <c r="E3384" s="184"/>
      <c r="F3384" s="185"/>
      <c r="G3384" s="186"/>
      <c r="H3384" s="186"/>
      <c r="I3384" s="187"/>
      <c r="J3384" s="188"/>
      <c r="K3384" s="216"/>
      <c r="L3384" s="186"/>
      <c r="M3384" s="186"/>
      <c r="N3384" s="187"/>
      <c r="O3384" s="191"/>
      <c r="P3384" s="541" t="s">
        <v>3213</v>
      </c>
      <c r="Q3384" s="218"/>
      <c r="R3384" s="219">
        <f t="shared" si="1306"/>
        <v>0</v>
      </c>
      <c r="S3384" s="219">
        <f t="shared" si="1307"/>
        <v>7</v>
      </c>
      <c r="T3384" s="195"/>
      <c r="U3384" s="196">
        <v>10</v>
      </c>
      <c r="V3384" s="89">
        <f t="shared" si="1303"/>
        <v>0</v>
      </c>
      <c r="W3384" s="220" t="s">
        <v>3427</v>
      </c>
      <c r="X3384" s="221" t="s">
        <v>71</v>
      </c>
      <c r="Y3384" s="222" t="s">
        <v>3569</v>
      </c>
      <c r="Z3384" s="199"/>
      <c r="AA3384" s="218"/>
      <c r="AB3384" s="223">
        <v>0</v>
      </c>
      <c r="AC3384" s="224" t="s">
        <v>48</v>
      </c>
      <c r="AD3384" s="225"/>
      <c r="AE3384" s="226"/>
      <c r="AF3384" s="226"/>
      <c r="AG3384" s="241">
        <f>CEILING(AX3384+(AX3384*'[1]Nastavení cen'!$G$17),1)</f>
        <v>660</v>
      </c>
      <c r="AH3384" s="242">
        <f>CEILING(AG3384*'[1]Nastavení cen'!$K$17,1)+AG3384</f>
        <v>858</v>
      </c>
      <c r="AI3384" s="242">
        <f t="shared" si="1300"/>
        <v>0</v>
      </c>
      <c r="AJ3384" s="228">
        <f t="shared" si="1304"/>
        <v>858</v>
      </c>
      <c r="AK3384" s="218"/>
      <c r="AL3384" s="229">
        <f t="shared" si="1305"/>
        <v>0</v>
      </c>
      <c r="AM3384" s="204"/>
      <c r="AN3384" s="230">
        <v>5</v>
      </c>
      <c r="AO3384" s="231">
        <f t="shared" si="1301"/>
        <v>0</v>
      </c>
      <c r="AP3384" s="232">
        <v>0.05</v>
      </c>
      <c r="AQ3384" s="233" t="s">
        <v>41</v>
      </c>
      <c r="AR3384" s="234">
        <f t="shared" si="1302"/>
        <v>0</v>
      </c>
      <c r="AS3384" s="235"/>
      <c r="AT3384" s="236"/>
      <c r="AU3384" s="237"/>
      <c r="AV3384" s="238"/>
      <c r="AW3384" s="239"/>
      <c r="AX3384" s="240">
        <v>660</v>
      </c>
    </row>
    <row r="3385" spans="1:50" ht="17.25" hidden="1" customHeight="1" x14ac:dyDescent="0.3">
      <c r="A3385" s="213"/>
      <c r="B3385" s="214"/>
      <c r="C3385" s="215"/>
      <c r="D3385" s="186"/>
      <c r="E3385" s="184"/>
      <c r="F3385" s="185"/>
      <c r="G3385" s="186"/>
      <c r="H3385" s="186"/>
      <c r="I3385" s="187"/>
      <c r="J3385" s="188"/>
      <c r="K3385" s="216"/>
      <c r="L3385" s="186"/>
      <c r="M3385" s="186"/>
      <c r="N3385" s="187"/>
      <c r="O3385" s="191"/>
      <c r="P3385" s="541" t="s">
        <v>3213</v>
      </c>
      <c r="Q3385" s="218"/>
      <c r="R3385" s="219">
        <f t="shared" si="1306"/>
        <v>0</v>
      </c>
      <c r="S3385" s="219">
        <f t="shared" si="1307"/>
        <v>7</v>
      </c>
      <c r="T3385" s="195"/>
      <c r="U3385" s="196">
        <v>10</v>
      </c>
      <c r="V3385" s="89">
        <f t="shared" si="1303"/>
        <v>0</v>
      </c>
      <c r="W3385" s="220" t="s">
        <v>3427</v>
      </c>
      <c r="X3385" s="221" t="s">
        <v>71</v>
      </c>
      <c r="Y3385" s="222" t="s">
        <v>3570</v>
      </c>
      <c r="Z3385" s="199"/>
      <c r="AA3385" s="218"/>
      <c r="AB3385" s="223">
        <v>0</v>
      </c>
      <c r="AC3385" s="224" t="s">
        <v>48</v>
      </c>
      <c r="AD3385" s="225"/>
      <c r="AE3385" s="226"/>
      <c r="AF3385" s="226"/>
      <c r="AG3385" s="241">
        <f>CEILING(AX3385+(AX3385*'[1]Nastavení cen'!$G$17),1)</f>
        <v>660</v>
      </c>
      <c r="AH3385" s="242">
        <f>CEILING(AG3385*'[1]Nastavení cen'!$K$17,1)+AG3385</f>
        <v>858</v>
      </c>
      <c r="AI3385" s="242">
        <f t="shared" si="1300"/>
        <v>0</v>
      </c>
      <c r="AJ3385" s="228">
        <f t="shared" si="1304"/>
        <v>858</v>
      </c>
      <c r="AK3385" s="218"/>
      <c r="AL3385" s="229">
        <f t="shared" si="1305"/>
        <v>0</v>
      </c>
      <c r="AM3385" s="204"/>
      <c r="AN3385" s="230">
        <v>5</v>
      </c>
      <c r="AO3385" s="231">
        <f t="shared" si="1301"/>
        <v>0</v>
      </c>
      <c r="AP3385" s="232">
        <v>0.05</v>
      </c>
      <c r="AQ3385" s="233" t="s">
        <v>41</v>
      </c>
      <c r="AR3385" s="234">
        <f t="shared" si="1302"/>
        <v>0</v>
      </c>
      <c r="AS3385" s="235"/>
      <c r="AT3385" s="236"/>
      <c r="AU3385" s="237"/>
      <c r="AV3385" s="238"/>
      <c r="AW3385" s="239"/>
      <c r="AX3385" s="240">
        <v>660</v>
      </c>
    </row>
    <row r="3386" spans="1:50" ht="17.25" hidden="1" customHeight="1" x14ac:dyDescent="0.3">
      <c r="A3386" s="213"/>
      <c r="B3386" s="214"/>
      <c r="C3386" s="215"/>
      <c r="D3386" s="186"/>
      <c r="E3386" s="184"/>
      <c r="F3386" s="185"/>
      <c r="G3386" s="186"/>
      <c r="H3386" s="186"/>
      <c r="I3386" s="187"/>
      <c r="J3386" s="188"/>
      <c r="K3386" s="216"/>
      <c r="L3386" s="186"/>
      <c r="M3386" s="186"/>
      <c r="N3386" s="187"/>
      <c r="O3386" s="191"/>
      <c r="P3386" s="541" t="s">
        <v>3213</v>
      </c>
      <c r="Q3386" s="218"/>
      <c r="R3386" s="219">
        <f t="shared" si="1306"/>
        <v>0</v>
      </c>
      <c r="S3386" s="219">
        <f t="shared" si="1307"/>
        <v>7</v>
      </c>
      <c r="T3386" s="195"/>
      <c r="U3386" s="196">
        <v>10</v>
      </c>
      <c r="V3386" s="89">
        <f t="shared" si="1303"/>
        <v>0</v>
      </c>
      <c r="W3386" s="220" t="s">
        <v>3427</v>
      </c>
      <c r="X3386" s="221" t="s">
        <v>71</v>
      </c>
      <c r="Y3386" s="222" t="s">
        <v>3571</v>
      </c>
      <c r="Z3386" s="199"/>
      <c r="AA3386" s="218"/>
      <c r="AB3386" s="223">
        <v>0</v>
      </c>
      <c r="AC3386" s="224" t="s">
        <v>48</v>
      </c>
      <c r="AD3386" s="225"/>
      <c r="AE3386" s="226"/>
      <c r="AF3386" s="226"/>
      <c r="AG3386" s="241">
        <f>CEILING(AX3386+(AX3386*'[1]Nastavení cen'!$G$17),1)</f>
        <v>660</v>
      </c>
      <c r="AH3386" s="242">
        <f>CEILING(AG3386*'[1]Nastavení cen'!$K$17,1)+AG3386</f>
        <v>858</v>
      </c>
      <c r="AI3386" s="242">
        <f t="shared" si="1300"/>
        <v>0</v>
      </c>
      <c r="AJ3386" s="228">
        <f t="shared" si="1304"/>
        <v>858</v>
      </c>
      <c r="AK3386" s="218"/>
      <c r="AL3386" s="229">
        <f t="shared" si="1305"/>
        <v>0</v>
      </c>
      <c r="AM3386" s="204"/>
      <c r="AN3386" s="230">
        <v>5</v>
      </c>
      <c r="AO3386" s="231">
        <f t="shared" si="1301"/>
        <v>0</v>
      </c>
      <c r="AP3386" s="232">
        <v>0.05</v>
      </c>
      <c r="AQ3386" s="233" t="s">
        <v>41</v>
      </c>
      <c r="AR3386" s="234">
        <f t="shared" si="1302"/>
        <v>0</v>
      </c>
      <c r="AS3386" s="235"/>
      <c r="AT3386" s="236"/>
      <c r="AU3386" s="237"/>
      <c r="AV3386" s="238"/>
      <c r="AW3386" s="239"/>
      <c r="AX3386" s="240">
        <v>660</v>
      </c>
    </row>
    <row r="3387" spans="1:50" ht="17.25" hidden="1" customHeight="1" x14ac:dyDescent="0.3">
      <c r="A3387" s="213"/>
      <c r="B3387" s="214"/>
      <c r="C3387" s="215"/>
      <c r="D3387" s="186"/>
      <c r="E3387" s="184"/>
      <c r="F3387" s="185"/>
      <c r="G3387" s="186"/>
      <c r="H3387" s="186"/>
      <c r="I3387" s="187"/>
      <c r="J3387" s="188"/>
      <c r="K3387" s="216"/>
      <c r="L3387" s="186"/>
      <c r="M3387" s="186"/>
      <c r="N3387" s="187"/>
      <c r="O3387" s="191"/>
      <c r="P3387" s="541" t="s">
        <v>3213</v>
      </c>
      <c r="Q3387" s="218"/>
      <c r="R3387" s="219">
        <f t="shared" si="1306"/>
        <v>0</v>
      </c>
      <c r="S3387" s="219">
        <f t="shared" si="1307"/>
        <v>7</v>
      </c>
      <c r="T3387" s="195"/>
      <c r="U3387" s="196">
        <v>10</v>
      </c>
      <c r="V3387" s="89">
        <f t="shared" si="1303"/>
        <v>0</v>
      </c>
      <c r="W3387" s="220" t="s">
        <v>3427</v>
      </c>
      <c r="X3387" s="221" t="s">
        <v>71</v>
      </c>
      <c r="Y3387" s="222" t="s">
        <v>3572</v>
      </c>
      <c r="Z3387" s="199"/>
      <c r="AA3387" s="218"/>
      <c r="AB3387" s="223">
        <v>0</v>
      </c>
      <c r="AC3387" s="224" t="s">
        <v>48</v>
      </c>
      <c r="AD3387" s="225"/>
      <c r="AE3387" s="226"/>
      <c r="AF3387" s="226"/>
      <c r="AG3387" s="241">
        <f>CEILING(AX3387+(AX3387*'[1]Nastavení cen'!$G$17),1)</f>
        <v>660</v>
      </c>
      <c r="AH3387" s="242">
        <f>CEILING(AG3387*'[1]Nastavení cen'!$K$17,1)+AG3387</f>
        <v>858</v>
      </c>
      <c r="AI3387" s="242">
        <f t="shared" si="1300"/>
        <v>0</v>
      </c>
      <c r="AJ3387" s="228">
        <f t="shared" si="1304"/>
        <v>858</v>
      </c>
      <c r="AK3387" s="218"/>
      <c r="AL3387" s="229">
        <f t="shared" si="1305"/>
        <v>0</v>
      </c>
      <c r="AM3387" s="204"/>
      <c r="AN3387" s="230">
        <v>5</v>
      </c>
      <c r="AO3387" s="231">
        <f t="shared" si="1301"/>
        <v>0</v>
      </c>
      <c r="AP3387" s="232">
        <v>0.05</v>
      </c>
      <c r="AQ3387" s="233" t="s">
        <v>41</v>
      </c>
      <c r="AR3387" s="234">
        <f t="shared" si="1302"/>
        <v>0</v>
      </c>
      <c r="AS3387" s="235"/>
      <c r="AT3387" s="236"/>
      <c r="AU3387" s="237"/>
      <c r="AV3387" s="238"/>
      <c r="AW3387" s="239"/>
      <c r="AX3387" s="240">
        <v>660</v>
      </c>
    </row>
    <row r="3388" spans="1:50" ht="17.25" hidden="1" customHeight="1" x14ac:dyDescent="0.3">
      <c r="A3388" s="213"/>
      <c r="B3388" s="214"/>
      <c r="C3388" s="215"/>
      <c r="D3388" s="186"/>
      <c r="E3388" s="184"/>
      <c r="F3388" s="185"/>
      <c r="G3388" s="186"/>
      <c r="H3388" s="186"/>
      <c r="I3388" s="187"/>
      <c r="J3388" s="188"/>
      <c r="K3388" s="216"/>
      <c r="L3388" s="186"/>
      <c r="M3388" s="186"/>
      <c r="N3388" s="187"/>
      <c r="O3388" s="191"/>
      <c r="P3388" s="541" t="s">
        <v>3213</v>
      </c>
      <c r="Q3388" s="218"/>
      <c r="R3388" s="219">
        <f t="shared" si="1306"/>
        <v>0</v>
      </c>
      <c r="S3388" s="219">
        <f t="shared" si="1307"/>
        <v>7</v>
      </c>
      <c r="T3388" s="195"/>
      <c r="U3388" s="196">
        <v>10</v>
      </c>
      <c r="V3388" s="89">
        <f t="shared" si="1303"/>
        <v>0</v>
      </c>
      <c r="W3388" s="220" t="s">
        <v>3427</v>
      </c>
      <c r="X3388" s="221" t="s">
        <v>71</v>
      </c>
      <c r="Y3388" s="222" t="s">
        <v>3573</v>
      </c>
      <c r="Z3388" s="199"/>
      <c r="AA3388" s="218"/>
      <c r="AB3388" s="223">
        <v>0</v>
      </c>
      <c r="AC3388" s="224" t="s">
        <v>48</v>
      </c>
      <c r="AD3388" s="225"/>
      <c r="AE3388" s="226"/>
      <c r="AF3388" s="226"/>
      <c r="AG3388" s="241">
        <f>CEILING(AX3388+(AX3388*'[1]Nastavení cen'!$G$17),1)</f>
        <v>660</v>
      </c>
      <c r="AH3388" s="242">
        <f>CEILING(AG3388*'[1]Nastavení cen'!$K$17,1)+AG3388</f>
        <v>858</v>
      </c>
      <c r="AI3388" s="242">
        <f t="shared" si="1300"/>
        <v>0</v>
      </c>
      <c r="AJ3388" s="228">
        <f t="shared" si="1304"/>
        <v>858</v>
      </c>
      <c r="AK3388" s="218"/>
      <c r="AL3388" s="229">
        <f t="shared" si="1305"/>
        <v>0</v>
      </c>
      <c r="AM3388" s="204"/>
      <c r="AN3388" s="230">
        <v>5</v>
      </c>
      <c r="AO3388" s="231">
        <f t="shared" si="1301"/>
        <v>0</v>
      </c>
      <c r="AP3388" s="232">
        <v>0.05</v>
      </c>
      <c r="AQ3388" s="233" t="s">
        <v>41</v>
      </c>
      <c r="AR3388" s="234">
        <f t="shared" si="1302"/>
        <v>0</v>
      </c>
      <c r="AS3388" s="235"/>
      <c r="AT3388" s="236"/>
      <c r="AU3388" s="237"/>
      <c r="AV3388" s="238"/>
      <c r="AW3388" s="239"/>
      <c r="AX3388" s="240">
        <v>660</v>
      </c>
    </row>
    <row r="3389" spans="1:50" ht="17.25" hidden="1" customHeight="1" x14ac:dyDescent="0.3">
      <c r="A3389" s="213"/>
      <c r="B3389" s="214"/>
      <c r="C3389" s="215"/>
      <c r="D3389" s="186"/>
      <c r="E3389" s="184"/>
      <c r="F3389" s="185"/>
      <c r="G3389" s="186"/>
      <c r="H3389" s="186"/>
      <c r="I3389" s="187"/>
      <c r="J3389" s="188"/>
      <c r="K3389" s="216"/>
      <c r="L3389" s="186"/>
      <c r="M3389" s="186"/>
      <c r="N3389" s="187"/>
      <c r="O3389" s="191"/>
      <c r="P3389" s="541" t="s">
        <v>3213</v>
      </c>
      <c r="Q3389" s="218"/>
      <c r="R3389" s="219">
        <f t="shared" si="1306"/>
        <v>0</v>
      </c>
      <c r="S3389" s="219">
        <f t="shared" si="1307"/>
        <v>7</v>
      </c>
      <c r="T3389" s="195"/>
      <c r="U3389" s="196">
        <v>10</v>
      </c>
      <c r="V3389" s="89">
        <f t="shared" si="1303"/>
        <v>0</v>
      </c>
      <c r="W3389" s="220" t="s">
        <v>3427</v>
      </c>
      <c r="X3389" s="221" t="s">
        <v>71</v>
      </c>
      <c r="Y3389" s="222" t="s">
        <v>3574</v>
      </c>
      <c r="Z3389" s="199"/>
      <c r="AA3389" s="218"/>
      <c r="AB3389" s="223">
        <v>0</v>
      </c>
      <c r="AC3389" s="224" t="s">
        <v>48</v>
      </c>
      <c r="AD3389" s="225"/>
      <c r="AE3389" s="226"/>
      <c r="AF3389" s="226"/>
      <c r="AG3389" s="241">
        <f>CEILING(AX3389+(AX3389*'[1]Nastavení cen'!$G$17),1)</f>
        <v>660</v>
      </c>
      <c r="AH3389" s="242">
        <f>CEILING(AG3389*'[1]Nastavení cen'!$K$17,1)+AG3389</f>
        <v>858</v>
      </c>
      <c r="AI3389" s="242">
        <f t="shared" si="1300"/>
        <v>0</v>
      </c>
      <c r="AJ3389" s="228">
        <f t="shared" si="1304"/>
        <v>858</v>
      </c>
      <c r="AK3389" s="218"/>
      <c r="AL3389" s="229">
        <f t="shared" si="1305"/>
        <v>0</v>
      </c>
      <c r="AM3389" s="204"/>
      <c r="AN3389" s="230">
        <v>5</v>
      </c>
      <c r="AO3389" s="231">
        <f t="shared" si="1301"/>
        <v>0</v>
      </c>
      <c r="AP3389" s="232">
        <v>0.05</v>
      </c>
      <c r="AQ3389" s="233" t="s">
        <v>41</v>
      </c>
      <c r="AR3389" s="234">
        <f t="shared" si="1302"/>
        <v>0</v>
      </c>
      <c r="AS3389" s="235"/>
      <c r="AT3389" s="236"/>
      <c r="AU3389" s="237"/>
      <c r="AV3389" s="238"/>
      <c r="AW3389" s="239"/>
      <c r="AX3389" s="240">
        <v>660</v>
      </c>
    </row>
    <row r="3390" spans="1:50" ht="17.25" hidden="1" customHeight="1" x14ac:dyDescent="0.3">
      <c r="A3390" s="213"/>
      <c r="B3390" s="214"/>
      <c r="C3390" s="215"/>
      <c r="D3390" s="186"/>
      <c r="E3390" s="184"/>
      <c r="F3390" s="185"/>
      <c r="G3390" s="186"/>
      <c r="H3390" s="186"/>
      <c r="I3390" s="187"/>
      <c r="J3390" s="188"/>
      <c r="K3390" s="216"/>
      <c r="L3390" s="186"/>
      <c r="M3390" s="186"/>
      <c r="N3390" s="187"/>
      <c r="O3390" s="191"/>
      <c r="P3390" s="541" t="s">
        <v>3213</v>
      </c>
      <c r="Q3390" s="218"/>
      <c r="R3390" s="219">
        <f t="shared" si="1306"/>
        <v>0</v>
      </c>
      <c r="S3390" s="219">
        <f t="shared" si="1307"/>
        <v>7</v>
      </c>
      <c r="T3390" s="195"/>
      <c r="U3390" s="196">
        <v>10</v>
      </c>
      <c r="V3390" s="89">
        <f t="shared" si="1303"/>
        <v>0</v>
      </c>
      <c r="W3390" s="220" t="s">
        <v>3427</v>
      </c>
      <c r="X3390" s="221" t="s">
        <v>71</v>
      </c>
      <c r="Y3390" s="222" t="s">
        <v>3575</v>
      </c>
      <c r="Z3390" s="199"/>
      <c r="AA3390" s="218"/>
      <c r="AB3390" s="223">
        <v>0</v>
      </c>
      <c r="AC3390" s="224" t="s">
        <v>48</v>
      </c>
      <c r="AD3390" s="225"/>
      <c r="AE3390" s="226"/>
      <c r="AF3390" s="226"/>
      <c r="AG3390" s="241">
        <f>CEILING(AX3390+(AX3390*'[1]Nastavení cen'!$G$17),1)</f>
        <v>660</v>
      </c>
      <c r="AH3390" s="242">
        <f>CEILING(AG3390*'[1]Nastavení cen'!$K$17,1)+AG3390</f>
        <v>858</v>
      </c>
      <c r="AI3390" s="242">
        <f t="shared" si="1300"/>
        <v>0</v>
      </c>
      <c r="AJ3390" s="228">
        <f t="shared" si="1304"/>
        <v>858</v>
      </c>
      <c r="AK3390" s="218"/>
      <c r="AL3390" s="229">
        <f t="shared" si="1305"/>
        <v>0</v>
      </c>
      <c r="AM3390" s="204"/>
      <c r="AN3390" s="230">
        <v>5</v>
      </c>
      <c r="AO3390" s="231">
        <f t="shared" si="1301"/>
        <v>0</v>
      </c>
      <c r="AP3390" s="232">
        <v>0.05</v>
      </c>
      <c r="AQ3390" s="233" t="s">
        <v>41</v>
      </c>
      <c r="AR3390" s="234">
        <f t="shared" si="1302"/>
        <v>0</v>
      </c>
      <c r="AS3390" s="235"/>
      <c r="AT3390" s="236"/>
      <c r="AU3390" s="237"/>
      <c r="AV3390" s="238"/>
      <c r="AW3390" s="239"/>
      <c r="AX3390" s="240">
        <v>660</v>
      </c>
    </row>
    <row r="3391" spans="1:50" ht="17.25" hidden="1" customHeight="1" x14ac:dyDescent="0.3">
      <c r="A3391" s="213"/>
      <c r="B3391" s="214"/>
      <c r="C3391" s="215"/>
      <c r="D3391" s="186"/>
      <c r="E3391" s="184"/>
      <c r="F3391" s="185"/>
      <c r="G3391" s="186"/>
      <c r="H3391" s="186"/>
      <c r="I3391" s="187"/>
      <c r="J3391" s="188"/>
      <c r="K3391" s="216"/>
      <c r="L3391" s="186"/>
      <c r="M3391" s="186"/>
      <c r="N3391" s="187"/>
      <c r="O3391" s="191"/>
      <c r="P3391" s="541" t="s">
        <v>3213</v>
      </c>
      <c r="Q3391" s="218"/>
      <c r="R3391" s="219">
        <f t="shared" si="1306"/>
        <v>0</v>
      </c>
      <c r="S3391" s="219">
        <f t="shared" si="1307"/>
        <v>7</v>
      </c>
      <c r="T3391" s="195"/>
      <c r="U3391" s="196">
        <v>10</v>
      </c>
      <c r="V3391" s="89">
        <f t="shared" si="1303"/>
        <v>0</v>
      </c>
      <c r="W3391" s="220" t="s">
        <v>3427</v>
      </c>
      <c r="X3391" s="221" t="s">
        <v>71</v>
      </c>
      <c r="Y3391" s="222" t="s">
        <v>3576</v>
      </c>
      <c r="Z3391" s="199"/>
      <c r="AA3391" s="218"/>
      <c r="AB3391" s="223">
        <v>0</v>
      </c>
      <c r="AC3391" s="224" t="s">
        <v>48</v>
      </c>
      <c r="AD3391" s="225"/>
      <c r="AE3391" s="226"/>
      <c r="AF3391" s="226"/>
      <c r="AG3391" s="241">
        <f>CEILING(AX3391+(AX3391*'[1]Nastavení cen'!$G$17),1)</f>
        <v>660</v>
      </c>
      <c r="AH3391" s="242">
        <f>CEILING(AG3391*'[1]Nastavení cen'!$K$17,1)+AG3391</f>
        <v>858</v>
      </c>
      <c r="AI3391" s="242">
        <f t="shared" si="1300"/>
        <v>0</v>
      </c>
      <c r="AJ3391" s="228">
        <f t="shared" si="1304"/>
        <v>858</v>
      </c>
      <c r="AK3391" s="218"/>
      <c r="AL3391" s="229">
        <f t="shared" si="1305"/>
        <v>0</v>
      </c>
      <c r="AM3391" s="204"/>
      <c r="AN3391" s="230">
        <v>5</v>
      </c>
      <c r="AO3391" s="231">
        <f t="shared" si="1301"/>
        <v>0</v>
      </c>
      <c r="AP3391" s="232">
        <v>0.05</v>
      </c>
      <c r="AQ3391" s="233" t="s">
        <v>41</v>
      </c>
      <c r="AR3391" s="234">
        <f t="shared" si="1302"/>
        <v>0</v>
      </c>
      <c r="AS3391" s="235"/>
      <c r="AT3391" s="236"/>
      <c r="AU3391" s="237"/>
      <c r="AV3391" s="238"/>
      <c r="AW3391" s="239"/>
      <c r="AX3391" s="240">
        <v>660</v>
      </c>
    </row>
    <row r="3392" spans="1:50" ht="17.25" hidden="1" customHeight="1" x14ac:dyDescent="0.3">
      <c r="A3392" s="213"/>
      <c r="B3392" s="214"/>
      <c r="C3392" s="215"/>
      <c r="D3392" s="186"/>
      <c r="E3392" s="184"/>
      <c r="F3392" s="185"/>
      <c r="G3392" s="186"/>
      <c r="H3392" s="186"/>
      <c r="I3392" s="187"/>
      <c r="J3392" s="188"/>
      <c r="K3392" s="216"/>
      <c r="L3392" s="186"/>
      <c r="M3392" s="186"/>
      <c r="N3392" s="187"/>
      <c r="O3392" s="191"/>
      <c r="P3392" s="541" t="s">
        <v>3213</v>
      </c>
      <c r="Q3392" s="218"/>
      <c r="R3392" s="219">
        <f t="shared" si="1306"/>
        <v>0</v>
      </c>
      <c r="S3392" s="219">
        <f t="shared" si="1307"/>
        <v>7</v>
      </c>
      <c r="T3392" s="195"/>
      <c r="U3392" s="196">
        <v>10</v>
      </c>
      <c r="V3392" s="89">
        <f t="shared" si="1303"/>
        <v>0</v>
      </c>
      <c r="W3392" s="220" t="s">
        <v>3427</v>
      </c>
      <c r="X3392" s="221" t="s">
        <v>71</v>
      </c>
      <c r="Y3392" s="222" t="s">
        <v>3577</v>
      </c>
      <c r="Z3392" s="199"/>
      <c r="AA3392" s="218"/>
      <c r="AB3392" s="223">
        <v>0</v>
      </c>
      <c r="AC3392" s="224" t="s">
        <v>48</v>
      </c>
      <c r="AD3392" s="225"/>
      <c r="AE3392" s="226"/>
      <c r="AF3392" s="226"/>
      <c r="AG3392" s="241">
        <f>CEILING(AX3392+(AX3392*'[1]Nastavení cen'!$G$17),1)</f>
        <v>660</v>
      </c>
      <c r="AH3392" s="242">
        <f>CEILING(AG3392*'[1]Nastavení cen'!$K$17,1)+AG3392</f>
        <v>858</v>
      </c>
      <c r="AI3392" s="242">
        <f t="shared" si="1300"/>
        <v>0</v>
      </c>
      <c r="AJ3392" s="228">
        <f t="shared" si="1304"/>
        <v>858</v>
      </c>
      <c r="AK3392" s="218"/>
      <c r="AL3392" s="229">
        <f t="shared" si="1305"/>
        <v>0</v>
      </c>
      <c r="AM3392" s="204"/>
      <c r="AN3392" s="230">
        <v>5</v>
      </c>
      <c r="AO3392" s="231">
        <f t="shared" si="1301"/>
        <v>0</v>
      </c>
      <c r="AP3392" s="232">
        <v>0.05</v>
      </c>
      <c r="AQ3392" s="233" t="s">
        <v>41</v>
      </c>
      <c r="AR3392" s="234">
        <f t="shared" si="1302"/>
        <v>0</v>
      </c>
      <c r="AS3392" s="235"/>
      <c r="AT3392" s="236"/>
      <c r="AU3392" s="237"/>
      <c r="AV3392" s="238"/>
      <c r="AW3392" s="239"/>
      <c r="AX3392" s="240">
        <v>660</v>
      </c>
    </row>
    <row r="3393" spans="1:50" ht="17.25" hidden="1" customHeight="1" x14ac:dyDescent="0.3">
      <c r="A3393" s="213"/>
      <c r="B3393" s="214"/>
      <c r="C3393" s="215"/>
      <c r="D3393" s="186"/>
      <c r="E3393" s="184"/>
      <c r="F3393" s="185"/>
      <c r="G3393" s="186"/>
      <c r="H3393" s="186"/>
      <c r="I3393" s="187"/>
      <c r="J3393" s="188"/>
      <c r="K3393" s="216"/>
      <c r="L3393" s="186"/>
      <c r="M3393" s="186"/>
      <c r="N3393" s="187"/>
      <c r="O3393" s="191"/>
      <c r="P3393" s="541" t="s">
        <v>3213</v>
      </c>
      <c r="Q3393" s="218"/>
      <c r="R3393" s="219">
        <f t="shared" si="1306"/>
        <v>0</v>
      </c>
      <c r="S3393" s="219">
        <f t="shared" si="1307"/>
        <v>7</v>
      </c>
      <c r="T3393" s="195"/>
      <c r="U3393" s="196">
        <v>10</v>
      </c>
      <c r="V3393" s="89">
        <f t="shared" si="1303"/>
        <v>0</v>
      </c>
      <c r="W3393" s="220" t="s">
        <v>3427</v>
      </c>
      <c r="X3393" s="221" t="s">
        <v>71</v>
      </c>
      <c r="Y3393" s="222" t="s">
        <v>3578</v>
      </c>
      <c r="Z3393" s="199"/>
      <c r="AA3393" s="218"/>
      <c r="AB3393" s="223">
        <v>0</v>
      </c>
      <c r="AC3393" s="224" t="s">
        <v>48</v>
      </c>
      <c r="AD3393" s="225"/>
      <c r="AE3393" s="226"/>
      <c r="AF3393" s="226"/>
      <c r="AG3393" s="241">
        <f>CEILING(AX3393+(AX3393*'[1]Nastavení cen'!$G$17),1)</f>
        <v>660</v>
      </c>
      <c r="AH3393" s="242">
        <f>CEILING(AG3393*'[1]Nastavení cen'!$K$17,1)+AG3393</f>
        <v>858</v>
      </c>
      <c r="AI3393" s="242">
        <f t="shared" si="1300"/>
        <v>0</v>
      </c>
      <c r="AJ3393" s="228">
        <f t="shared" si="1304"/>
        <v>858</v>
      </c>
      <c r="AK3393" s="218"/>
      <c r="AL3393" s="229">
        <f t="shared" si="1305"/>
        <v>0</v>
      </c>
      <c r="AM3393" s="204"/>
      <c r="AN3393" s="230">
        <v>5</v>
      </c>
      <c r="AO3393" s="231">
        <f t="shared" si="1301"/>
        <v>0</v>
      </c>
      <c r="AP3393" s="232">
        <v>0.05</v>
      </c>
      <c r="AQ3393" s="233" t="s">
        <v>41</v>
      </c>
      <c r="AR3393" s="234">
        <f t="shared" si="1302"/>
        <v>0</v>
      </c>
      <c r="AS3393" s="235"/>
      <c r="AT3393" s="236"/>
      <c r="AU3393" s="237"/>
      <c r="AV3393" s="238"/>
      <c r="AW3393" s="239"/>
      <c r="AX3393" s="240">
        <v>660</v>
      </c>
    </row>
    <row r="3394" spans="1:50" ht="17.25" hidden="1" customHeight="1" x14ac:dyDescent="0.3">
      <c r="A3394" s="213"/>
      <c r="B3394" s="214"/>
      <c r="C3394" s="215"/>
      <c r="D3394" s="186"/>
      <c r="E3394" s="184"/>
      <c r="F3394" s="185"/>
      <c r="G3394" s="186"/>
      <c r="H3394" s="186"/>
      <c r="I3394" s="187"/>
      <c r="J3394" s="188"/>
      <c r="K3394" s="216"/>
      <c r="L3394" s="186"/>
      <c r="M3394" s="186"/>
      <c r="N3394" s="187"/>
      <c r="O3394" s="191"/>
      <c r="P3394" s="541" t="s">
        <v>3213</v>
      </c>
      <c r="Q3394" s="218"/>
      <c r="R3394" s="219">
        <f t="shared" si="1306"/>
        <v>0</v>
      </c>
      <c r="S3394" s="219">
        <f t="shared" si="1307"/>
        <v>7</v>
      </c>
      <c r="T3394" s="195"/>
      <c r="U3394" s="196">
        <v>10</v>
      </c>
      <c r="V3394" s="89">
        <f t="shared" si="1303"/>
        <v>0</v>
      </c>
      <c r="W3394" s="220" t="s">
        <v>3427</v>
      </c>
      <c r="X3394" s="221" t="s">
        <v>71</v>
      </c>
      <c r="Y3394" s="222" t="s">
        <v>3579</v>
      </c>
      <c r="Z3394" s="199"/>
      <c r="AA3394" s="218"/>
      <c r="AB3394" s="223">
        <v>0</v>
      </c>
      <c r="AC3394" s="224" t="s">
        <v>48</v>
      </c>
      <c r="AD3394" s="225"/>
      <c r="AE3394" s="226"/>
      <c r="AF3394" s="226"/>
      <c r="AG3394" s="241">
        <f>CEILING(AX3394+(AX3394*'[1]Nastavení cen'!$G$17),1)</f>
        <v>660</v>
      </c>
      <c r="AH3394" s="242">
        <f>CEILING(AG3394*'[1]Nastavení cen'!$K$17,1)+AG3394</f>
        <v>858</v>
      </c>
      <c r="AI3394" s="242">
        <f t="shared" si="1300"/>
        <v>0</v>
      </c>
      <c r="AJ3394" s="228">
        <f t="shared" si="1304"/>
        <v>858</v>
      </c>
      <c r="AK3394" s="218"/>
      <c r="AL3394" s="229">
        <f t="shared" si="1305"/>
        <v>0</v>
      </c>
      <c r="AM3394" s="204"/>
      <c r="AN3394" s="230">
        <v>5</v>
      </c>
      <c r="AO3394" s="231">
        <f t="shared" si="1301"/>
        <v>0</v>
      </c>
      <c r="AP3394" s="232">
        <v>0.05</v>
      </c>
      <c r="AQ3394" s="233" t="s">
        <v>41</v>
      </c>
      <c r="AR3394" s="234">
        <f t="shared" si="1302"/>
        <v>0</v>
      </c>
      <c r="AS3394" s="235"/>
      <c r="AT3394" s="236"/>
      <c r="AU3394" s="237"/>
      <c r="AV3394" s="238"/>
      <c r="AW3394" s="239"/>
      <c r="AX3394" s="240">
        <v>660</v>
      </c>
    </row>
    <row r="3395" spans="1:50" ht="17.25" hidden="1" customHeight="1" x14ac:dyDescent="0.3">
      <c r="A3395" s="213"/>
      <c r="B3395" s="214"/>
      <c r="C3395" s="215"/>
      <c r="D3395" s="186"/>
      <c r="E3395" s="184"/>
      <c r="F3395" s="185"/>
      <c r="G3395" s="186"/>
      <c r="H3395" s="186"/>
      <c r="I3395" s="187"/>
      <c r="J3395" s="188"/>
      <c r="K3395" s="216"/>
      <c r="L3395" s="186"/>
      <c r="M3395" s="186"/>
      <c r="N3395" s="187"/>
      <c r="O3395" s="191"/>
      <c r="P3395" s="541" t="s">
        <v>3213</v>
      </c>
      <c r="Q3395" s="218"/>
      <c r="R3395" s="219">
        <f t="shared" si="1306"/>
        <v>0</v>
      </c>
      <c r="S3395" s="219">
        <f t="shared" si="1307"/>
        <v>7</v>
      </c>
      <c r="T3395" s="195"/>
      <c r="U3395" s="196">
        <v>10</v>
      </c>
      <c r="V3395" s="89">
        <f t="shared" si="1303"/>
        <v>0</v>
      </c>
      <c r="W3395" s="220" t="s">
        <v>3427</v>
      </c>
      <c r="X3395" s="221" t="s">
        <v>71</v>
      </c>
      <c r="Y3395" s="222" t="s">
        <v>3580</v>
      </c>
      <c r="Z3395" s="199"/>
      <c r="AA3395" s="218"/>
      <c r="AB3395" s="223">
        <v>0</v>
      </c>
      <c r="AC3395" s="224" t="s">
        <v>48</v>
      </c>
      <c r="AD3395" s="225"/>
      <c r="AE3395" s="226"/>
      <c r="AF3395" s="226"/>
      <c r="AG3395" s="241">
        <f>CEILING(AX3395+(AX3395*'[1]Nastavení cen'!$G$17),1)</f>
        <v>660</v>
      </c>
      <c r="AH3395" s="242">
        <f>CEILING(AG3395*'[1]Nastavení cen'!$K$17,1)+AG3395</f>
        <v>858</v>
      </c>
      <c r="AI3395" s="242">
        <f t="shared" si="1300"/>
        <v>0</v>
      </c>
      <c r="AJ3395" s="228">
        <f t="shared" si="1304"/>
        <v>858</v>
      </c>
      <c r="AK3395" s="218"/>
      <c r="AL3395" s="229">
        <f t="shared" si="1305"/>
        <v>0</v>
      </c>
      <c r="AM3395" s="204"/>
      <c r="AN3395" s="230">
        <v>5</v>
      </c>
      <c r="AO3395" s="231">
        <f t="shared" si="1301"/>
        <v>0</v>
      </c>
      <c r="AP3395" s="232">
        <v>0.05</v>
      </c>
      <c r="AQ3395" s="233" t="s">
        <v>41</v>
      </c>
      <c r="AR3395" s="234">
        <f t="shared" si="1302"/>
        <v>0</v>
      </c>
      <c r="AS3395" s="235"/>
      <c r="AT3395" s="236"/>
      <c r="AU3395" s="237"/>
      <c r="AV3395" s="238"/>
      <c r="AW3395" s="239"/>
      <c r="AX3395" s="240">
        <v>660</v>
      </c>
    </row>
    <row r="3396" spans="1:50" ht="17.25" hidden="1" customHeight="1" x14ac:dyDescent="0.3">
      <c r="A3396" s="213"/>
      <c r="B3396" s="214"/>
      <c r="C3396" s="215"/>
      <c r="D3396" s="186"/>
      <c r="E3396" s="184"/>
      <c r="F3396" s="185"/>
      <c r="G3396" s="186"/>
      <c r="H3396" s="186"/>
      <c r="I3396" s="187"/>
      <c r="J3396" s="188"/>
      <c r="K3396" s="216"/>
      <c r="L3396" s="186"/>
      <c r="M3396" s="186"/>
      <c r="N3396" s="187"/>
      <c r="O3396" s="191"/>
      <c r="P3396" s="541" t="s">
        <v>3213</v>
      </c>
      <c r="Q3396" s="218"/>
      <c r="R3396" s="219">
        <f t="shared" si="1306"/>
        <v>0</v>
      </c>
      <c r="S3396" s="219">
        <f t="shared" si="1307"/>
        <v>7</v>
      </c>
      <c r="T3396" s="195"/>
      <c r="U3396" s="196">
        <v>10</v>
      </c>
      <c r="V3396" s="89">
        <f t="shared" si="1303"/>
        <v>0</v>
      </c>
      <c r="W3396" s="220" t="s">
        <v>3427</v>
      </c>
      <c r="X3396" s="221" t="s">
        <v>71</v>
      </c>
      <c r="Y3396" s="222" t="s">
        <v>3581</v>
      </c>
      <c r="Z3396" s="199"/>
      <c r="AA3396" s="218"/>
      <c r="AB3396" s="223">
        <v>0</v>
      </c>
      <c r="AC3396" s="224" t="s">
        <v>48</v>
      </c>
      <c r="AD3396" s="225"/>
      <c r="AE3396" s="226"/>
      <c r="AF3396" s="226"/>
      <c r="AG3396" s="241">
        <f>CEILING(AX3396+(AX3396*'[1]Nastavení cen'!$G$17),1)</f>
        <v>660</v>
      </c>
      <c r="AH3396" s="242">
        <f>CEILING(AG3396*'[1]Nastavení cen'!$K$17,1)+AG3396</f>
        <v>858</v>
      </c>
      <c r="AI3396" s="242">
        <f t="shared" si="1300"/>
        <v>0</v>
      </c>
      <c r="AJ3396" s="228">
        <f t="shared" si="1304"/>
        <v>858</v>
      </c>
      <c r="AK3396" s="218"/>
      <c r="AL3396" s="229">
        <f t="shared" si="1305"/>
        <v>0</v>
      </c>
      <c r="AM3396" s="204"/>
      <c r="AN3396" s="230">
        <v>5</v>
      </c>
      <c r="AO3396" s="231">
        <f t="shared" si="1301"/>
        <v>0</v>
      </c>
      <c r="AP3396" s="232">
        <v>0.05</v>
      </c>
      <c r="AQ3396" s="233" t="s">
        <v>41</v>
      </c>
      <c r="AR3396" s="234">
        <f t="shared" si="1302"/>
        <v>0</v>
      </c>
      <c r="AS3396" s="235"/>
      <c r="AT3396" s="236"/>
      <c r="AU3396" s="237"/>
      <c r="AV3396" s="238"/>
      <c r="AW3396" s="239"/>
      <c r="AX3396" s="240">
        <v>660</v>
      </c>
    </row>
    <row r="3397" spans="1:50" ht="17.25" hidden="1" customHeight="1" x14ac:dyDescent="0.3">
      <c r="A3397" s="213"/>
      <c r="B3397" s="214"/>
      <c r="C3397" s="215"/>
      <c r="D3397" s="186"/>
      <c r="E3397" s="184"/>
      <c r="F3397" s="185"/>
      <c r="G3397" s="186"/>
      <c r="H3397" s="186"/>
      <c r="I3397" s="187"/>
      <c r="J3397" s="188"/>
      <c r="K3397" s="216"/>
      <c r="L3397" s="186"/>
      <c r="M3397" s="186"/>
      <c r="N3397" s="187"/>
      <c r="O3397" s="191"/>
      <c r="P3397" s="541" t="s">
        <v>3213</v>
      </c>
      <c r="Q3397" s="218"/>
      <c r="R3397" s="219">
        <f t="shared" si="1306"/>
        <v>0</v>
      </c>
      <c r="S3397" s="219">
        <f t="shared" si="1307"/>
        <v>7</v>
      </c>
      <c r="T3397" s="195"/>
      <c r="U3397" s="196">
        <v>10</v>
      </c>
      <c r="V3397" s="89">
        <f t="shared" si="1303"/>
        <v>0</v>
      </c>
      <c r="W3397" s="220" t="s">
        <v>3427</v>
      </c>
      <c r="X3397" s="221" t="s">
        <v>71</v>
      </c>
      <c r="Y3397" s="222" t="s">
        <v>3582</v>
      </c>
      <c r="Z3397" s="199"/>
      <c r="AA3397" s="218"/>
      <c r="AB3397" s="223">
        <v>0</v>
      </c>
      <c r="AC3397" s="224" t="s">
        <v>48</v>
      </c>
      <c r="AD3397" s="225"/>
      <c r="AE3397" s="226"/>
      <c r="AF3397" s="226"/>
      <c r="AG3397" s="241">
        <f>CEILING(AX3397+(AX3397*'[1]Nastavení cen'!$G$17),1)</f>
        <v>660</v>
      </c>
      <c r="AH3397" s="242">
        <f>CEILING(AG3397*'[1]Nastavení cen'!$K$17,1)+AG3397</f>
        <v>858</v>
      </c>
      <c r="AI3397" s="242">
        <f t="shared" si="1300"/>
        <v>0</v>
      </c>
      <c r="AJ3397" s="228">
        <f t="shared" si="1304"/>
        <v>858</v>
      </c>
      <c r="AK3397" s="218"/>
      <c r="AL3397" s="229">
        <f t="shared" si="1305"/>
        <v>0</v>
      </c>
      <c r="AM3397" s="204"/>
      <c r="AN3397" s="230">
        <v>5</v>
      </c>
      <c r="AO3397" s="231">
        <f t="shared" si="1301"/>
        <v>0</v>
      </c>
      <c r="AP3397" s="232">
        <v>0.05</v>
      </c>
      <c r="AQ3397" s="233" t="s">
        <v>41</v>
      </c>
      <c r="AR3397" s="234">
        <f t="shared" si="1302"/>
        <v>0</v>
      </c>
      <c r="AS3397" s="235"/>
      <c r="AT3397" s="236"/>
      <c r="AU3397" s="237"/>
      <c r="AV3397" s="238"/>
      <c r="AW3397" s="239"/>
      <c r="AX3397" s="240">
        <v>660</v>
      </c>
    </row>
    <row r="3398" spans="1:50" ht="17.25" hidden="1" customHeight="1" x14ac:dyDescent="0.3">
      <c r="A3398" s="213"/>
      <c r="B3398" s="214"/>
      <c r="C3398" s="215"/>
      <c r="D3398" s="186"/>
      <c r="E3398" s="184"/>
      <c r="F3398" s="185"/>
      <c r="G3398" s="186"/>
      <c r="H3398" s="186"/>
      <c r="I3398" s="187"/>
      <c r="J3398" s="188"/>
      <c r="K3398" s="216"/>
      <c r="L3398" s="186"/>
      <c r="M3398" s="186"/>
      <c r="N3398" s="187"/>
      <c r="O3398" s="191"/>
      <c r="P3398" s="541" t="s">
        <v>3213</v>
      </c>
      <c r="Q3398" s="218"/>
      <c r="R3398" s="219">
        <f t="shared" si="1306"/>
        <v>0</v>
      </c>
      <c r="S3398" s="219">
        <f t="shared" si="1307"/>
        <v>7</v>
      </c>
      <c r="T3398" s="195"/>
      <c r="U3398" s="196">
        <v>10</v>
      </c>
      <c r="V3398" s="89">
        <f t="shared" si="1303"/>
        <v>0</v>
      </c>
      <c r="W3398" s="220" t="s">
        <v>3427</v>
      </c>
      <c r="X3398" s="221" t="s">
        <v>71</v>
      </c>
      <c r="Y3398" s="222" t="s">
        <v>3583</v>
      </c>
      <c r="Z3398" s="199"/>
      <c r="AA3398" s="218"/>
      <c r="AB3398" s="223">
        <v>0</v>
      </c>
      <c r="AC3398" s="224" t="s">
        <v>48</v>
      </c>
      <c r="AD3398" s="225"/>
      <c r="AE3398" s="226"/>
      <c r="AF3398" s="226"/>
      <c r="AG3398" s="241">
        <f>CEILING(AX3398+(AX3398*'[1]Nastavení cen'!$G$17),1)</f>
        <v>660</v>
      </c>
      <c r="AH3398" s="242">
        <f>CEILING(AG3398*'[1]Nastavení cen'!$K$17,1)+AG3398</f>
        <v>858</v>
      </c>
      <c r="AI3398" s="242">
        <f t="shared" si="1300"/>
        <v>0</v>
      </c>
      <c r="AJ3398" s="228">
        <f t="shared" si="1304"/>
        <v>858</v>
      </c>
      <c r="AK3398" s="218"/>
      <c r="AL3398" s="229">
        <f t="shared" si="1305"/>
        <v>0</v>
      </c>
      <c r="AM3398" s="204"/>
      <c r="AN3398" s="230">
        <v>5</v>
      </c>
      <c r="AO3398" s="231">
        <f t="shared" si="1301"/>
        <v>0</v>
      </c>
      <c r="AP3398" s="232">
        <v>0.05</v>
      </c>
      <c r="AQ3398" s="233" t="s">
        <v>41</v>
      </c>
      <c r="AR3398" s="234">
        <f t="shared" si="1302"/>
        <v>0</v>
      </c>
      <c r="AS3398" s="235"/>
      <c r="AT3398" s="236"/>
      <c r="AU3398" s="237"/>
      <c r="AV3398" s="238"/>
      <c r="AW3398" s="239"/>
      <c r="AX3398" s="240">
        <v>660</v>
      </c>
    </row>
    <row r="3399" spans="1:50" ht="17.25" hidden="1" customHeight="1" x14ac:dyDescent="0.3">
      <c r="A3399" s="213"/>
      <c r="B3399" s="214"/>
      <c r="C3399" s="215"/>
      <c r="D3399" s="186"/>
      <c r="E3399" s="184"/>
      <c r="F3399" s="185"/>
      <c r="G3399" s="186"/>
      <c r="H3399" s="186"/>
      <c r="I3399" s="187"/>
      <c r="J3399" s="188"/>
      <c r="K3399" s="216"/>
      <c r="L3399" s="186"/>
      <c r="M3399" s="186"/>
      <c r="N3399" s="187"/>
      <c r="O3399" s="191"/>
      <c r="P3399" s="541" t="s">
        <v>3213</v>
      </c>
      <c r="Q3399" s="218"/>
      <c r="R3399" s="219">
        <f t="shared" si="1306"/>
        <v>0</v>
      </c>
      <c r="S3399" s="219">
        <f t="shared" si="1307"/>
        <v>7</v>
      </c>
      <c r="T3399" s="195"/>
      <c r="U3399" s="196">
        <v>10</v>
      </c>
      <c r="V3399" s="89">
        <f t="shared" si="1303"/>
        <v>0</v>
      </c>
      <c r="W3399" s="220" t="s">
        <v>3427</v>
      </c>
      <c r="X3399" s="221" t="s">
        <v>71</v>
      </c>
      <c r="Y3399" s="222" t="s">
        <v>3584</v>
      </c>
      <c r="Z3399" s="199"/>
      <c r="AA3399" s="218"/>
      <c r="AB3399" s="223">
        <v>0</v>
      </c>
      <c r="AC3399" s="224" t="s">
        <v>48</v>
      </c>
      <c r="AD3399" s="225"/>
      <c r="AE3399" s="226"/>
      <c r="AF3399" s="226"/>
      <c r="AG3399" s="241">
        <f>CEILING(AX3399+(AX3399*'[1]Nastavení cen'!$G$17),1)</f>
        <v>748</v>
      </c>
      <c r="AH3399" s="242">
        <f>CEILING(AG3399*'[1]Nastavení cen'!$K$17,1)+AG3399</f>
        <v>973</v>
      </c>
      <c r="AI3399" s="242">
        <f t="shared" si="1300"/>
        <v>0</v>
      </c>
      <c r="AJ3399" s="228">
        <f t="shared" si="1304"/>
        <v>973</v>
      </c>
      <c r="AK3399" s="218"/>
      <c r="AL3399" s="229">
        <f t="shared" si="1305"/>
        <v>0</v>
      </c>
      <c r="AM3399" s="204"/>
      <c r="AN3399" s="230">
        <v>5</v>
      </c>
      <c r="AO3399" s="231">
        <f t="shared" si="1301"/>
        <v>0</v>
      </c>
      <c r="AP3399" s="232">
        <v>0.05</v>
      </c>
      <c r="AQ3399" s="233" t="s">
        <v>41</v>
      </c>
      <c r="AR3399" s="234">
        <f t="shared" si="1302"/>
        <v>0</v>
      </c>
      <c r="AS3399" s="235"/>
      <c r="AT3399" s="236"/>
      <c r="AU3399" s="237"/>
      <c r="AV3399" s="238"/>
      <c r="AW3399" s="239"/>
      <c r="AX3399" s="240">
        <v>748</v>
      </c>
    </row>
    <row r="3400" spans="1:50" ht="17.25" hidden="1" customHeight="1" x14ac:dyDescent="0.3">
      <c r="A3400" s="213"/>
      <c r="B3400" s="214"/>
      <c r="C3400" s="215"/>
      <c r="D3400" s="186"/>
      <c r="E3400" s="184"/>
      <c r="F3400" s="185"/>
      <c r="G3400" s="186"/>
      <c r="H3400" s="186"/>
      <c r="I3400" s="187"/>
      <c r="J3400" s="188"/>
      <c r="K3400" s="216"/>
      <c r="L3400" s="186"/>
      <c r="M3400" s="186"/>
      <c r="N3400" s="187"/>
      <c r="O3400" s="191"/>
      <c r="P3400" s="541" t="s">
        <v>3213</v>
      </c>
      <c r="Q3400" s="218"/>
      <c r="R3400" s="219">
        <f t="shared" si="1306"/>
        <v>0</v>
      </c>
      <c r="S3400" s="219">
        <f t="shared" si="1307"/>
        <v>7</v>
      </c>
      <c r="T3400" s="195"/>
      <c r="U3400" s="196">
        <v>10</v>
      </c>
      <c r="V3400" s="89">
        <f t="shared" si="1303"/>
        <v>0</v>
      </c>
      <c r="W3400" s="220" t="s">
        <v>3427</v>
      </c>
      <c r="X3400" s="221" t="s">
        <v>71</v>
      </c>
      <c r="Y3400" s="222" t="s">
        <v>3585</v>
      </c>
      <c r="Z3400" s="199"/>
      <c r="AA3400" s="218"/>
      <c r="AB3400" s="223">
        <v>0</v>
      </c>
      <c r="AC3400" s="224" t="s">
        <v>48</v>
      </c>
      <c r="AD3400" s="225"/>
      <c r="AE3400" s="226"/>
      <c r="AF3400" s="226"/>
      <c r="AG3400" s="241">
        <f>CEILING(AX3400+(AX3400*'[1]Nastavení cen'!$G$17),1)</f>
        <v>748</v>
      </c>
      <c r="AH3400" s="242">
        <f>CEILING(AG3400*'[1]Nastavení cen'!$K$17,1)+AG3400</f>
        <v>973</v>
      </c>
      <c r="AI3400" s="242">
        <f t="shared" si="1300"/>
        <v>0</v>
      </c>
      <c r="AJ3400" s="228">
        <f t="shared" si="1304"/>
        <v>973</v>
      </c>
      <c r="AK3400" s="218"/>
      <c r="AL3400" s="229">
        <f t="shared" si="1305"/>
        <v>0</v>
      </c>
      <c r="AM3400" s="204"/>
      <c r="AN3400" s="230">
        <v>5</v>
      </c>
      <c r="AO3400" s="231">
        <f t="shared" si="1301"/>
        <v>0</v>
      </c>
      <c r="AP3400" s="232">
        <v>0.05</v>
      </c>
      <c r="AQ3400" s="233" t="s">
        <v>41</v>
      </c>
      <c r="AR3400" s="234">
        <f t="shared" si="1302"/>
        <v>0</v>
      </c>
      <c r="AS3400" s="235"/>
      <c r="AT3400" s="236"/>
      <c r="AU3400" s="237"/>
      <c r="AV3400" s="238"/>
      <c r="AW3400" s="239"/>
      <c r="AX3400" s="240">
        <v>748</v>
      </c>
    </row>
    <row r="3401" spans="1:50" ht="17.25" hidden="1" customHeight="1" x14ac:dyDescent="0.3">
      <c r="A3401" s="213"/>
      <c r="B3401" s="214"/>
      <c r="C3401" s="215"/>
      <c r="D3401" s="186"/>
      <c r="E3401" s="184"/>
      <c r="F3401" s="185"/>
      <c r="G3401" s="186"/>
      <c r="H3401" s="186"/>
      <c r="I3401" s="187"/>
      <c r="J3401" s="188"/>
      <c r="K3401" s="216"/>
      <c r="L3401" s="186"/>
      <c r="M3401" s="186"/>
      <c r="N3401" s="187"/>
      <c r="O3401" s="191"/>
      <c r="P3401" s="541" t="s">
        <v>3213</v>
      </c>
      <c r="Q3401" s="218"/>
      <c r="R3401" s="219">
        <f t="shared" si="1306"/>
        <v>0</v>
      </c>
      <c r="S3401" s="219">
        <f t="shared" si="1307"/>
        <v>7</v>
      </c>
      <c r="T3401" s="195"/>
      <c r="U3401" s="196">
        <v>10</v>
      </c>
      <c r="V3401" s="89">
        <f t="shared" si="1303"/>
        <v>0</v>
      </c>
      <c r="W3401" s="220" t="s">
        <v>3427</v>
      </c>
      <c r="X3401" s="221" t="s">
        <v>71</v>
      </c>
      <c r="Y3401" s="222" t="s">
        <v>3586</v>
      </c>
      <c r="Z3401" s="199"/>
      <c r="AA3401" s="218"/>
      <c r="AB3401" s="223">
        <v>0</v>
      </c>
      <c r="AC3401" s="224" t="s">
        <v>48</v>
      </c>
      <c r="AD3401" s="225"/>
      <c r="AE3401" s="226"/>
      <c r="AF3401" s="226"/>
      <c r="AG3401" s="241">
        <f>CEILING(AX3401+(AX3401*'[1]Nastavení cen'!$G$17),1)</f>
        <v>748</v>
      </c>
      <c r="AH3401" s="242">
        <f>CEILING(AG3401*'[1]Nastavení cen'!$K$17,1)+AG3401</f>
        <v>973</v>
      </c>
      <c r="AI3401" s="242">
        <f t="shared" si="1300"/>
        <v>0</v>
      </c>
      <c r="AJ3401" s="228">
        <f t="shared" si="1304"/>
        <v>973</v>
      </c>
      <c r="AK3401" s="218"/>
      <c r="AL3401" s="229">
        <f t="shared" si="1305"/>
        <v>0</v>
      </c>
      <c r="AM3401" s="204"/>
      <c r="AN3401" s="230">
        <v>5</v>
      </c>
      <c r="AO3401" s="231">
        <f t="shared" si="1301"/>
        <v>0</v>
      </c>
      <c r="AP3401" s="232">
        <v>0.05</v>
      </c>
      <c r="AQ3401" s="233" t="s">
        <v>41</v>
      </c>
      <c r="AR3401" s="234">
        <f t="shared" si="1302"/>
        <v>0</v>
      </c>
      <c r="AS3401" s="235"/>
      <c r="AT3401" s="236"/>
      <c r="AU3401" s="237"/>
      <c r="AV3401" s="238"/>
      <c r="AW3401" s="239"/>
      <c r="AX3401" s="240">
        <v>748</v>
      </c>
    </row>
    <row r="3402" spans="1:50" ht="17.25" hidden="1" customHeight="1" x14ac:dyDescent="0.3">
      <c r="A3402" s="213"/>
      <c r="B3402" s="214"/>
      <c r="C3402" s="215"/>
      <c r="D3402" s="186"/>
      <c r="E3402" s="184"/>
      <c r="F3402" s="185"/>
      <c r="G3402" s="186"/>
      <c r="H3402" s="186"/>
      <c r="I3402" s="187"/>
      <c r="J3402" s="188"/>
      <c r="K3402" s="216"/>
      <c r="L3402" s="186"/>
      <c r="M3402" s="186"/>
      <c r="N3402" s="187"/>
      <c r="O3402" s="191"/>
      <c r="P3402" s="541" t="s">
        <v>3213</v>
      </c>
      <c r="Q3402" s="218"/>
      <c r="R3402" s="219">
        <f t="shared" si="1306"/>
        <v>0</v>
      </c>
      <c r="S3402" s="219">
        <f t="shared" si="1307"/>
        <v>7</v>
      </c>
      <c r="T3402" s="195"/>
      <c r="U3402" s="196">
        <v>10</v>
      </c>
      <c r="V3402" s="89">
        <f t="shared" si="1303"/>
        <v>0</v>
      </c>
      <c r="W3402" s="220" t="s">
        <v>3427</v>
      </c>
      <c r="X3402" s="221" t="s">
        <v>71</v>
      </c>
      <c r="Y3402" s="222" t="s">
        <v>3587</v>
      </c>
      <c r="Z3402" s="199"/>
      <c r="AA3402" s="218"/>
      <c r="AB3402" s="223">
        <v>0</v>
      </c>
      <c r="AC3402" s="224" t="s">
        <v>48</v>
      </c>
      <c r="AD3402" s="225"/>
      <c r="AE3402" s="226"/>
      <c r="AF3402" s="226"/>
      <c r="AG3402" s="241">
        <f>CEILING(AX3402+(AX3402*'[1]Nastavení cen'!$G$17),1)</f>
        <v>748</v>
      </c>
      <c r="AH3402" s="242">
        <f>CEILING(AG3402*'[1]Nastavení cen'!$K$17,1)+AG3402</f>
        <v>973</v>
      </c>
      <c r="AI3402" s="242">
        <f t="shared" si="1300"/>
        <v>0</v>
      </c>
      <c r="AJ3402" s="228">
        <f t="shared" si="1304"/>
        <v>973</v>
      </c>
      <c r="AK3402" s="218"/>
      <c r="AL3402" s="229">
        <f t="shared" si="1305"/>
        <v>0</v>
      </c>
      <c r="AM3402" s="204"/>
      <c r="AN3402" s="230">
        <v>5</v>
      </c>
      <c r="AO3402" s="231">
        <f t="shared" si="1301"/>
        <v>0</v>
      </c>
      <c r="AP3402" s="232">
        <v>0.05</v>
      </c>
      <c r="AQ3402" s="233" t="s">
        <v>41</v>
      </c>
      <c r="AR3402" s="234">
        <f t="shared" si="1302"/>
        <v>0</v>
      </c>
      <c r="AS3402" s="235"/>
      <c r="AT3402" s="236"/>
      <c r="AU3402" s="237"/>
      <c r="AV3402" s="238"/>
      <c r="AW3402" s="239"/>
      <c r="AX3402" s="240">
        <v>748</v>
      </c>
    </row>
    <row r="3403" spans="1:50" ht="17.25" hidden="1" customHeight="1" x14ac:dyDescent="0.3">
      <c r="A3403" s="213"/>
      <c r="B3403" s="214"/>
      <c r="C3403" s="215"/>
      <c r="D3403" s="186"/>
      <c r="E3403" s="184"/>
      <c r="F3403" s="185"/>
      <c r="G3403" s="186"/>
      <c r="H3403" s="186"/>
      <c r="I3403" s="187"/>
      <c r="J3403" s="188"/>
      <c r="K3403" s="216"/>
      <c r="L3403" s="186"/>
      <c r="M3403" s="186"/>
      <c r="N3403" s="187"/>
      <c r="O3403" s="191"/>
      <c r="P3403" s="541" t="s">
        <v>3213</v>
      </c>
      <c r="Q3403" s="218"/>
      <c r="R3403" s="219">
        <f t="shared" si="1306"/>
        <v>0</v>
      </c>
      <c r="S3403" s="219">
        <f t="shared" si="1307"/>
        <v>7</v>
      </c>
      <c r="T3403" s="195"/>
      <c r="U3403" s="196">
        <v>10</v>
      </c>
      <c r="V3403" s="89">
        <f t="shared" si="1303"/>
        <v>0</v>
      </c>
      <c r="W3403" s="220" t="s">
        <v>3427</v>
      </c>
      <c r="X3403" s="221" t="s">
        <v>71</v>
      </c>
      <c r="Y3403" s="222" t="s">
        <v>3588</v>
      </c>
      <c r="Z3403" s="199"/>
      <c r="AA3403" s="218"/>
      <c r="AB3403" s="223">
        <v>0</v>
      </c>
      <c r="AC3403" s="224" t="s">
        <v>48</v>
      </c>
      <c r="AD3403" s="225"/>
      <c r="AE3403" s="226"/>
      <c r="AF3403" s="226"/>
      <c r="AG3403" s="241">
        <f>CEILING(AX3403+(AX3403*'[1]Nastavení cen'!$G$17),1)</f>
        <v>748</v>
      </c>
      <c r="AH3403" s="242">
        <f>CEILING(AG3403*'[1]Nastavení cen'!$K$17,1)+AG3403</f>
        <v>973</v>
      </c>
      <c r="AI3403" s="242">
        <f t="shared" si="1300"/>
        <v>0</v>
      </c>
      <c r="AJ3403" s="228">
        <f t="shared" si="1304"/>
        <v>973</v>
      </c>
      <c r="AK3403" s="218"/>
      <c r="AL3403" s="229">
        <f t="shared" si="1305"/>
        <v>0</v>
      </c>
      <c r="AM3403" s="204"/>
      <c r="AN3403" s="230">
        <v>5</v>
      </c>
      <c r="AO3403" s="231">
        <f t="shared" si="1301"/>
        <v>0</v>
      </c>
      <c r="AP3403" s="232">
        <v>0.05</v>
      </c>
      <c r="AQ3403" s="233" t="s">
        <v>41</v>
      </c>
      <c r="AR3403" s="234">
        <f t="shared" si="1302"/>
        <v>0</v>
      </c>
      <c r="AS3403" s="235"/>
      <c r="AT3403" s="236"/>
      <c r="AU3403" s="237"/>
      <c r="AV3403" s="238"/>
      <c r="AW3403" s="239"/>
      <c r="AX3403" s="240">
        <v>748</v>
      </c>
    </row>
    <row r="3404" spans="1:50" ht="17.25" hidden="1" customHeight="1" x14ac:dyDescent="0.3">
      <c r="A3404" s="213"/>
      <c r="B3404" s="214"/>
      <c r="C3404" s="215"/>
      <c r="D3404" s="186"/>
      <c r="E3404" s="184"/>
      <c r="F3404" s="185"/>
      <c r="G3404" s="186"/>
      <c r="H3404" s="186"/>
      <c r="I3404" s="187"/>
      <c r="J3404" s="188"/>
      <c r="K3404" s="216"/>
      <c r="L3404" s="186"/>
      <c r="M3404" s="186"/>
      <c r="N3404" s="187"/>
      <c r="O3404" s="191"/>
      <c r="P3404" s="541" t="s">
        <v>3213</v>
      </c>
      <c r="Q3404" s="218"/>
      <c r="R3404" s="219">
        <f t="shared" si="1306"/>
        <v>0</v>
      </c>
      <c r="S3404" s="219">
        <f t="shared" si="1307"/>
        <v>7</v>
      </c>
      <c r="T3404" s="195"/>
      <c r="U3404" s="196">
        <v>10</v>
      </c>
      <c r="V3404" s="89">
        <f t="shared" si="1303"/>
        <v>0</v>
      </c>
      <c r="W3404" s="220" t="s">
        <v>3427</v>
      </c>
      <c r="X3404" s="221" t="s">
        <v>71</v>
      </c>
      <c r="Y3404" s="222" t="s">
        <v>3589</v>
      </c>
      <c r="Z3404" s="199"/>
      <c r="AA3404" s="218"/>
      <c r="AB3404" s="223">
        <v>0</v>
      </c>
      <c r="AC3404" s="224" t="s">
        <v>48</v>
      </c>
      <c r="AD3404" s="225"/>
      <c r="AE3404" s="226"/>
      <c r="AF3404" s="226"/>
      <c r="AG3404" s="241">
        <f>CEILING(AX3404+(AX3404*'[1]Nastavení cen'!$G$17),1)</f>
        <v>748</v>
      </c>
      <c r="AH3404" s="242">
        <f>CEILING(AG3404*'[1]Nastavení cen'!$K$17,1)+AG3404</f>
        <v>973</v>
      </c>
      <c r="AI3404" s="242">
        <f t="shared" si="1300"/>
        <v>0</v>
      </c>
      <c r="AJ3404" s="228">
        <f t="shared" si="1304"/>
        <v>973</v>
      </c>
      <c r="AK3404" s="218"/>
      <c r="AL3404" s="229">
        <f t="shared" si="1305"/>
        <v>0</v>
      </c>
      <c r="AM3404" s="204"/>
      <c r="AN3404" s="230">
        <v>5</v>
      </c>
      <c r="AO3404" s="231">
        <f t="shared" si="1301"/>
        <v>0</v>
      </c>
      <c r="AP3404" s="232">
        <v>0.05</v>
      </c>
      <c r="AQ3404" s="233" t="s">
        <v>41</v>
      </c>
      <c r="AR3404" s="234">
        <f t="shared" si="1302"/>
        <v>0</v>
      </c>
      <c r="AS3404" s="235"/>
      <c r="AT3404" s="236"/>
      <c r="AU3404" s="237"/>
      <c r="AV3404" s="238"/>
      <c r="AW3404" s="239"/>
      <c r="AX3404" s="240">
        <v>748</v>
      </c>
    </row>
    <row r="3405" spans="1:50" ht="17.25" hidden="1" customHeight="1" x14ac:dyDescent="0.3">
      <c r="A3405" s="213"/>
      <c r="B3405" s="214"/>
      <c r="C3405" s="215"/>
      <c r="D3405" s="186"/>
      <c r="E3405" s="184"/>
      <c r="F3405" s="185"/>
      <c r="G3405" s="186"/>
      <c r="H3405" s="186"/>
      <c r="I3405" s="187"/>
      <c r="J3405" s="188"/>
      <c r="K3405" s="216"/>
      <c r="L3405" s="186"/>
      <c r="M3405" s="186"/>
      <c r="N3405" s="187"/>
      <c r="O3405" s="191"/>
      <c r="P3405" s="541" t="s">
        <v>3213</v>
      </c>
      <c r="Q3405" s="218"/>
      <c r="R3405" s="219">
        <f t="shared" si="1306"/>
        <v>0</v>
      </c>
      <c r="S3405" s="219">
        <f t="shared" si="1307"/>
        <v>7</v>
      </c>
      <c r="T3405" s="195"/>
      <c r="U3405" s="196">
        <v>10</v>
      </c>
      <c r="V3405" s="89">
        <f t="shared" si="1303"/>
        <v>0</v>
      </c>
      <c r="W3405" s="220" t="s">
        <v>3427</v>
      </c>
      <c r="X3405" s="221" t="s">
        <v>71</v>
      </c>
      <c r="Y3405" s="222" t="s">
        <v>3590</v>
      </c>
      <c r="Z3405" s="199"/>
      <c r="AA3405" s="218"/>
      <c r="AB3405" s="223">
        <v>0</v>
      </c>
      <c r="AC3405" s="224" t="s">
        <v>48</v>
      </c>
      <c r="AD3405" s="225"/>
      <c r="AE3405" s="226"/>
      <c r="AF3405" s="226"/>
      <c r="AG3405" s="241">
        <f>CEILING(AX3405+(AX3405*'[1]Nastavení cen'!$G$17),1)</f>
        <v>748</v>
      </c>
      <c r="AH3405" s="242">
        <f>CEILING(AG3405*'[1]Nastavení cen'!$K$17,1)+AG3405</f>
        <v>973</v>
      </c>
      <c r="AI3405" s="242">
        <f t="shared" si="1300"/>
        <v>0</v>
      </c>
      <c r="AJ3405" s="228">
        <f t="shared" si="1304"/>
        <v>973</v>
      </c>
      <c r="AK3405" s="218"/>
      <c r="AL3405" s="229">
        <f t="shared" si="1305"/>
        <v>0</v>
      </c>
      <c r="AM3405" s="204"/>
      <c r="AN3405" s="230">
        <v>5</v>
      </c>
      <c r="AO3405" s="231">
        <f t="shared" si="1301"/>
        <v>0</v>
      </c>
      <c r="AP3405" s="232">
        <v>0.05</v>
      </c>
      <c r="AQ3405" s="233" t="s">
        <v>41</v>
      </c>
      <c r="AR3405" s="234">
        <f t="shared" si="1302"/>
        <v>0</v>
      </c>
      <c r="AS3405" s="235"/>
      <c r="AT3405" s="236"/>
      <c r="AU3405" s="237"/>
      <c r="AV3405" s="238"/>
      <c r="AW3405" s="239"/>
      <c r="AX3405" s="240">
        <v>748</v>
      </c>
    </row>
    <row r="3406" spans="1:50" ht="17.25" hidden="1" customHeight="1" x14ac:dyDescent="0.3">
      <c r="A3406" s="213"/>
      <c r="B3406" s="214"/>
      <c r="C3406" s="215"/>
      <c r="D3406" s="186"/>
      <c r="E3406" s="184"/>
      <c r="F3406" s="185"/>
      <c r="G3406" s="186"/>
      <c r="H3406" s="186"/>
      <c r="I3406" s="187"/>
      <c r="J3406" s="188"/>
      <c r="K3406" s="216"/>
      <c r="L3406" s="186"/>
      <c r="M3406" s="186"/>
      <c r="N3406" s="187"/>
      <c r="O3406" s="191"/>
      <c r="P3406" s="541" t="s">
        <v>3213</v>
      </c>
      <c r="Q3406" s="218"/>
      <c r="R3406" s="219">
        <f t="shared" si="1306"/>
        <v>0</v>
      </c>
      <c r="S3406" s="219">
        <f t="shared" si="1307"/>
        <v>7</v>
      </c>
      <c r="T3406" s="195"/>
      <c r="U3406" s="196">
        <v>10</v>
      </c>
      <c r="V3406" s="89">
        <f t="shared" si="1303"/>
        <v>0</v>
      </c>
      <c r="W3406" s="220" t="s">
        <v>3427</v>
      </c>
      <c r="X3406" s="221" t="s">
        <v>71</v>
      </c>
      <c r="Y3406" s="222" t="s">
        <v>3591</v>
      </c>
      <c r="Z3406" s="199"/>
      <c r="AA3406" s="218"/>
      <c r="AB3406" s="223">
        <v>0</v>
      </c>
      <c r="AC3406" s="224" t="s">
        <v>48</v>
      </c>
      <c r="AD3406" s="225"/>
      <c r="AE3406" s="226"/>
      <c r="AF3406" s="226"/>
      <c r="AG3406" s="241">
        <f>CEILING(AX3406+(AX3406*'[1]Nastavení cen'!$G$17),1)</f>
        <v>748</v>
      </c>
      <c r="AH3406" s="242">
        <f>CEILING(AG3406*'[1]Nastavení cen'!$K$17,1)+AG3406</f>
        <v>973</v>
      </c>
      <c r="AI3406" s="242">
        <f t="shared" si="1300"/>
        <v>0</v>
      </c>
      <c r="AJ3406" s="228">
        <f t="shared" si="1304"/>
        <v>973</v>
      </c>
      <c r="AK3406" s="218"/>
      <c r="AL3406" s="229">
        <f t="shared" si="1305"/>
        <v>0</v>
      </c>
      <c r="AM3406" s="204"/>
      <c r="AN3406" s="230">
        <v>5</v>
      </c>
      <c r="AO3406" s="231">
        <f t="shared" si="1301"/>
        <v>0</v>
      </c>
      <c r="AP3406" s="232">
        <v>0.05</v>
      </c>
      <c r="AQ3406" s="233" t="s">
        <v>41</v>
      </c>
      <c r="AR3406" s="234">
        <f t="shared" si="1302"/>
        <v>0</v>
      </c>
      <c r="AS3406" s="235"/>
      <c r="AT3406" s="236"/>
      <c r="AU3406" s="237"/>
      <c r="AV3406" s="238"/>
      <c r="AW3406" s="239"/>
      <c r="AX3406" s="240">
        <v>748</v>
      </c>
    </row>
    <row r="3407" spans="1:50" ht="17.25" hidden="1" customHeight="1" x14ac:dyDescent="0.3">
      <c r="A3407" s="213"/>
      <c r="B3407" s="214"/>
      <c r="C3407" s="215"/>
      <c r="D3407" s="186"/>
      <c r="E3407" s="184"/>
      <c r="F3407" s="185"/>
      <c r="G3407" s="186"/>
      <c r="H3407" s="186"/>
      <c r="I3407" s="187"/>
      <c r="J3407" s="188"/>
      <c r="K3407" s="216"/>
      <c r="L3407" s="186"/>
      <c r="M3407" s="186"/>
      <c r="N3407" s="187"/>
      <c r="O3407" s="191"/>
      <c r="P3407" s="541" t="s">
        <v>3213</v>
      </c>
      <c r="Q3407" s="218"/>
      <c r="R3407" s="219">
        <f t="shared" si="1306"/>
        <v>0</v>
      </c>
      <c r="S3407" s="219">
        <f t="shared" si="1307"/>
        <v>7</v>
      </c>
      <c r="T3407" s="195"/>
      <c r="U3407" s="196">
        <v>10</v>
      </c>
      <c r="V3407" s="89">
        <f t="shared" si="1303"/>
        <v>0</v>
      </c>
      <c r="W3407" s="220" t="s">
        <v>3427</v>
      </c>
      <c r="X3407" s="221" t="s">
        <v>71</v>
      </c>
      <c r="Y3407" s="222" t="s">
        <v>3592</v>
      </c>
      <c r="Z3407" s="199"/>
      <c r="AA3407" s="218"/>
      <c r="AB3407" s="223">
        <v>0</v>
      </c>
      <c r="AC3407" s="224" t="s">
        <v>48</v>
      </c>
      <c r="AD3407" s="225"/>
      <c r="AE3407" s="226"/>
      <c r="AF3407" s="226"/>
      <c r="AG3407" s="241">
        <f>CEILING(AX3407+(AX3407*'[1]Nastavení cen'!$G$17),1)</f>
        <v>825</v>
      </c>
      <c r="AH3407" s="242">
        <f>CEILING(AG3407*'[1]Nastavení cen'!$K$17,1)+AG3407</f>
        <v>1073</v>
      </c>
      <c r="AI3407" s="242">
        <f t="shared" si="1300"/>
        <v>0</v>
      </c>
      <c r="AJ3407" s="228">
        <f t="shared" si="1304"/>
        <v>1073</v>
      </c>
      <c r="AK3407" s="218"/>
      <c r="AL3407" s="229">
        <f t="shared" si="1305"/>
        <v>0</v>
      </c>
      <c r="AM3407" s="204"/>
      <c r="AN3407" s="230">
        <v>5</v>
      </c>
      <c r="AO3407" s="231">
        <f t="shared" si="1301"/>
        <v>0</v>
      </c>
      <c r="AP3407" s="232">
        <v>0.05</v>
      </c>
      <c r="AQ3407" s="233" t="s">
        <v>41</v>
      </c>
      <c r="AR3407" s="234">
        <f t="shared" si="1302"/>
        <v>0</v>
      </c>
      <c r="AS3407" s="235"/>
      <c r="AT3407" s="236"/>
      <c r="AU3407" s="237"/>
      <c r="AV3407" s="238"/>
      <c r="AW3407" s="239"/>
      <c r="AX3407" s="240">
        <v>825</v>
      </c>
    </row>
    <row r="3408" spans="1:50" ht="17.25" hidden="1" customHeight="1" x14ac:dyDescent="0.3">
      <c r="A3408" s="213"/>
      <c r="B3408" s="214"/>
      <c r="C3408" s="215"/>
      <c r="D3408" s="186"/>
      <c r="E3408" s="184"/>
      <c r="F3408" s="185"/>
      <c r="G3408" s="186"/>
      <c r="H3408" s="186"/>
      <c r="I3408" s="187"/>
      <c r="J3408" s="188"/>
      <c r="K3408" s="216"/>
      <c r="L3408" s="186"/>
      <c r="M3408" s="186"/>
      <c r="N3408" s="187"/>
      <c r="O3408" s="191"/>
      <c r="P3408" s="541" t="s">
        <v>3213</v>
      </c>
      <c r="Q3408" s="218"/>
      <c r="R3408" s="219">
        <f t="shared" si="1306"/>
        <v>0</v>
      </c>
      <c r="S3408" s="219">
        <f t="shared" si="1307"/>
        <v>7</v>
      </c>
      <c r="T3408" s="195"/>
      <c r="U3408" s="196">
        <v>10</v>
      </c>
      <c r="V3408" s="89">
        <f t="shared" si="1303"/>
        <v>0</v>
      </c>
      <c r="W3408" s="220" t="s">
        <v>3427</v>
      </c>
      <c r="X3408" s="221" t="s">
        <v>71</v>
      </c>
      <c r="Y3408" s="222" t="s">
        <v>3593</v>
      </c>
      <c r="Z3408" s="199"/>
      <c r="AA3408" s="218"/>
      <c r="AB3408" s="223">
        <v>0</v>
      </c>
      <c r="AC3408" s="224" t="s">
        <v>48</v>
      </c>
      <c r="AD3408" s="225"/>
      <c r="AE3408" s="226"/>
      <c r="AF3408" s="226"/>
      <c r="AG3408" s="241">
        <f>CEILING(AX3408+(AX3408*'[1]Nastavení cen'!$G$17),1)</f>
        <v>825</v>
      </c>
      <c r="AH3408" s="242">
        <f>CEILING(AG3408*'[1]Nastavení cen'!$K$17,1)+AG3408</f>
        <v>1073</v>
      </c>
      <c r="AI3408" s="242">
        <f t="shared" si="1300"/>
        <v>0</v>
      </c>
      <c r="AJ3408" s="228">
        <f t="shared" si="1304"/>
        <v>1073</v>
      </c>
      <c r="AK3408" s="218"/>
      <c r="AL3408" s="229">
        <f t="shared" si="1305"/>
        <v>0</v>
      </c>
      <c r="AM3408" s="204"/>
      <c r="AN3408" s="230">
        <v>5</v>
      </c>
      <c r="AO3408" s="231">
        <f t="shared" si="1301"/>
        <v>0</v>
      </c>
      <c r="AP3408" s="232">
        <v>0.05</v>
      </c>
      <c r="AQ3408" s="233" t="s">
        <v>41</v>
      </c>
      <c r="AR3408" s="234">
        <f t="shared" si="1302"/>
        <v>0</v>
      </c>
      <c r="AS3408" s="235"/>
      <c r="AT3408" s="236"/>
      <c r="AU3408" s="237"/>
      <c r="AV3408" s="238"/>
      <c r="AW3408" s="239"/>
      <c r="AX3408" s="240">
        <v>825</v>
      </c>
    </row>
    <row r="3409" spans="1:50" ht="17.25" hidden="1" customHeight="1" x14ac:dyDescent="0.3">
      <c r="A3409" s="213"/>
      <c r="B3409" s="214"/>
      <c r="C3409" s="215"/>
      <c r="D3409" s="186"/>
      <c r="E3409" s="184"/>
      <c r="F3409" s="185"/>
      <c r="G3409" s="186"/>
      <c r="H3409" s="186"/>
      <c r="I3409" s="187"/>
      <c r="J3409" s="188"/>
      <c r="K3409" s="216"/>
      <c r="L3409" s="186"/>
      <c r="M3409" s="186"/>
      <c r="N3409" s="187"/>
      <c r="O3409" s="191"/>
      <c r="P3409" s="541" t="s">
        <v>3213</v>
      </c>
      <c r="Q3409" s="218"/>
      <c r="R3409" s="219">
        <f t="shared" si="1306"/>
        <v>0</v>
      </c>
      <c r="S3409" s="219">
        <f t="shared" si="1307"/>
        <v>7</v>
      </c>
      <c r="T3409" s="195"/>
      <c r="U3409" s="196">
        <v>10</v>
      </c>
      <c r="V3409" s="89">
        <f t="shared" si="1303"/>
        <v>0</v>
      </c>
      <c r="W3409" s="220" t="s">
        <v>3427</v>
      </c>
      <c r="X3409" s="221" t="s">
        <v>71</v>
      </c>
      <c r="Y3409" s="222" t="s">
        <v>3594</v>
      </c>
      <c r="Z3409" s="199"/>
      <c r="AA3409" s="218"/>
      <c r="AB3409" s="223">
        <v>0</v>
      </c>
      <c r="AC3409" s="224" t="s">
        <v>48</v>
      </c>
      <c r="AD3409" s="225"/>
      <c r="AE3409" s="226"/>
      <c r="AF3409" s="226"/>
      <c r="AG3409" s="241">
        <f>CEILING(AX3409+(AX3409*'[1]Nastavení cen'!$G$17),1)</f>
        <v>825</v>
      </c>
      <c r="AH3409" s="242">
        <f>CEILING(AG3409*'[1]Nastavení cen'!$K$17,1)+AG3409</f>
        <v>1073</v>
      </c>
      <c r="AI3409" s="242">
        <f t="shared" si="1300"/>
        <v>0</v>
      </c>
      <c r="AJ3409" s="228">
        <f t="shared" si="1304"/>
        <v>1073</v>
      </c>
      <c r="AK3409" s="218"/>
      <c r="AL3409" s="229">
        <f t="shared" si="1305"/>
        <v>0</v>
      </c>
      <c r="AM3409" s="204"/>
      <c r="AN3409" s="230">
        <v>5</v>
      </c>
      <c r="AO3409" s="231">
        <f t="shared" si="1301"/>
        <v>0</v>
      </c>
      <c r="AP3409" s="232">
        <v>0.05</v>
      </c>
      <c r="AQ3409" s="233" t="s">
        <v>41</v>
      </c>
      <c r="AR3409" s="234">
        <f t="shared" si="1302"/>
        <v>0</v>
      </c>
      <c r="AS3409" s="235"/>
      <c r="AT3409" s="236"/>
      <c r="AU3409" s="237"/>
      <c r="AV3409" s="238"/>
      <c r="AW3409" s="239"/>
      <c r="AX3409" s="240">
        <v>825</v>
      </c>
    </row>
    <row r="3410" spans="1:50" ht="17.25" hidden="1" customHeight="1" x14ac:dyDescent="0.3">
      <c r="A3410" s="213"/>
      <c r="B3410" s="214"/>
      <c r="C3410" s="215"/>
      <c r="D3410" s="186"/>
      <c r="E3410" s="184"/>
      <c r="F3410" s="185"/>
      <c r="G3410" s="186"/>
      <c r="H3410" s="186"/>
      <c r="I3410" s="187"/>
      <c r="J3410" s="188"/>
      <c r="K3410" s="216"/>
      <c r="L3410" s="186"/>
      <c r="M3410" s="186"/>
      <c r="N3410" s="187"/>
      <c r="O3410" s="191"/>
      <c r="P3410" s="541" t="s">
        <v>3213</v>
      </c>
      <c r="Q3410" s="218"/>
      <c r="R3410" s="219">
        <f t="shared" si="1306"/>
        <v>0</v>
      </c>
      <c r="S3410" s="219">
        <f t="shared" si="1307"/>
        <v>7</v>
      </c>
      <c r="T3410" s="195"/>
      <c r="U3410" s="196">
        <v>10</v>
      </c>
      <c r="V3410" s="89">
        <f t="shared" si="1303"/>
        <v>0</v>
      </c>
      <c r="W3410" s="220" t="s">
        <v>3427</v>
      </c>
      <c r="X3410" s="221" t="s">
        <v>71</v>
      </c>
      <c r="Y3410" s="222" t="s">
        <v>3595</v>
      </c>
      <c r="Z3410" s="199"/>
      <c r="AA3410" s="218"/>
      <c r="AB3410" s="223">
        <v>0</v>
      </c>
      <c r="AC3410" s="224" t="s">
        <v>48</v>
      </c>
      <c r="AD3410" s="225"/>
      <c r="AE3410" s="226"/>
      <c r="AF3410" s="226"/>
      <c r="AG3410" s="241">
        <f>CEILING(AX3410+(AX3410*'[1]Nastavení cen'!$G$17),1)</f>
        <v>825</v>
      </c>
      <c r="AH3410" s="242">
        <f>CEILING(AG3410*'[1]Nastavení cen'!$K$17,1)+AG3410</f>
        <v>1073</v>
      </c>
      <c r="AI3410" s="242">
        <f t="shared" si="1300"/>
        <v>0</v>
      </c>
      <c r="AJ3410" s="228">
        <f t="shared" si="1304"/>
        <v>1073</v>
      </c>
      <c r="AK3410" s="218"/>
      <c r="AL3410" s="229">
        <f t="shared" si="1305"/>
        <v>0</v>
      </c>
      <c r="AM3410" s="204"/>
      <c r="AN3410" s="230">
        <v>5</v>
      </c>
      <c r="AO3410" s="231">
        <f t="shared" si="1301"/>
        <v>0</v>
      </c>
      <c r="AP3410" s="232">
        <v>0.05</v>
      </c>
      <c r="AQ3410" s="233" t="s">
        <v>41</v>
      </c>
      <c r="AR3410" s="234">
        <f t="shared" si="1302"/>
        <v>0</v>
      </c>
      <c r="AS3410" s="235"/>
      <c r="AT3410" s="236"/>
      <c r="AU3410" s="237"/>
      <c r="AV3410" s="238"/>
      <c r="AW3410" s="239"/>
      <c r="AX3410" s="240">
        <v>825</v>
      </c>
    </row>
    <row r="3411" spans="1:50" ht="17.25" hidden="1" customHeight="1" x14ac:dyDescent="0.3">
      <c r="A3411" s="213"/>
      <c r="B3411" s="214"/>
      <c r="C3411" s="215"/>
      <c r="D3411" s="186"/>
      <c r="E3411" s="184"/>
      <c r="F3411" s="185"/>
      <c r="G3411" s="186"/>
      <c r="H3411" s="186"/>
      <c r="I3411" s="187"/>
      <c r="J3411" s="188"/>
      <c r="K3411" s="216"/>
      <c r="L3411" s="186"/>
      <c r="M3411" s="186"/>
      <c r="N3411" s="187"/>
      <c r="O3411" s="191"/>
      <c r="P3411" s="541" t="s">
        <v>3213</v>
      </c>
      <c r="Q3411" s="218"/>
      <c r="R3411" s="219">
        <f t="shared" si="1306"/>
        <v>0</v>
      </c>
      <c r="S3411" s="219">
        <f t="shared" si="1307"/>
        <v>7</v>
      </c>
      <c r="T3411" s="195"/>
      <c r="U3411" s="196">
        <v>10</v>
      </c>
      <c r="V3411" s="89">
        <f t="shared" si="1303"/>
        <v>0</v>
      </c>
      <c r="W3411" s="220" t="s">
        <v>3427</v>
      </c>
      <c r="X3411" s="221" t="s">
        <v>71</v>
      </c>
      <c r="Y3411" s="222" t="s">
        <v>3596</v>
      </c>
      <c r="Z3411" s="199"/>
      <c r="AA3411" s="218"/>
      <c r="AB3411" s="223">
        <v>0</v>
      </c>
      <c r="AC3411" s="224" t="s">
        <v>48</v>
      </c>
      <c r="AD3411" s="225"/>
      <c r="AE3411" s="226"/>
      <c r="AF3411" s="226"/>
      <c r="AG3411" s="241">
        <f>CEILING(AX3411+(AX3411*'[1]Nastavení cen'!$G$17),1)</f>
        <v>858</v>
      </c>
      <c r="AH3411" s="242">
        <f>CEILING(AG3411*'[1]Nastavení cen'!$K$17,1)+AG3411</f>
        <v>1116</v>
      </c>
      <c r="AI3411" s="242">
        <f t="shared" si="1300"/>
        <v>0</v>
      </c>
      <c r="AJ3411" s="228">
        <f t="shared" si="1304"/>
        <v>1116</v>
      </c>
      <c r="AK3411" s="218"/>
      <c r="AL3411" s="229">
        <f t="shared" si="1305"/>
        <v>0</v>
      </c>
      <c r="AM3411" s="204"/>
      <c r="AN3411" s="230">
        <v>5</v>
      </c>
      <c r="AO3411" s="231">
        <f t="shared" si="1301"/>
        <v>0</v>
      </c>
      <c r="AP3411" s="232">
        <v>0.05</v>
      </c>
      <c r="AQ3411" s="233" t="s">
        <v>41</v>
      </c>
      <c r="AR3411" s="234">
        <f t="shared" si="1302"/>
        <v>0</v>
      </c>
      <c r="AS3411" s="235"/>
      <c r="AT3411" s="236"/>
      <c r="AU3411" s="237"/>
      <c r="AV3411" s="238"/>
      <c r="AW3411" s="239"/>
      <c r="AX3411" s="240">
        <v>858</v>
      </c>
    </row>
    <row r="3412" spans="1:50" ht="17.25" hidden="1" customHeight="1" x14ac:dyDescent="0.3">
      <c r="A3412" s="213"/>
      <c r="B3412" s="214"/>
      <c r="C3412" s="215"/>
      <c r="D3412" s="186"/>
      <c r="E3412" s="184"/>
      <c r="F3412" s="185"/>
      <c r="G3412" s="186"/>
      <c r="H3412" s="186"/>
      <c r="I3412" s="187"/>
      <c r="J3412" s="188"/>
      <c r="K3412" s="216"/>
      <c r="L3412" s="186"/>
      <c r="M3412" s="186"/>
      <c r="N3412" s="187"/>
      <c r="O3412" s="191"/>
      <c r="P3412" s="541" t="s">
        <v>3213</v>
      </c>
      <c r="Q3412" s="218"/>
      <c r="R3412" s="219">
        <f t="shared" si="1306"/>
        <v>0</v>
      </c>
      <c r="S3412" s="219">
        <f t="shared" si="1307"/>
        <v>7</v>
      </c>
      <c r="T3412" s="195"/>
      <c r="U3412" s="196">
        <v>10</v>
      </c>
      <c r="V3412" s="89">
        <f t="shared" si="1303"/>
        <v>0</v>
      </c>
      <c r="W3412" s="220" t="s">
        <v>3427</v>
      </c>
      <c r="X3412" s="221" t="s">
        <v>71</v>
      </c>
      <c r="Y3412" s="222" t="s">
        <v>3597</v>
      </c>
      <c r="Z3412" s="199"/>
      <c r="AA3412" s="218"/>
      <c r="AB3412" s="223">
        <v>0</v>
      </c>
      <c r="AC3412" s="224" t="s">
        <v>48</v>
      </c>
      <c r="AD3412" s="225"/>
      <c r="AE3412" s="226"/>
      <c r="AF3412" s="226"/>
      <c r="AG3412" s="241">
        <f>CEILING(AX3412+(AX3412*'[1]Nastavení cen'!$G$17),1)</f>
        <v>858</v>
      </c>
      <c r="AH3412" s="242">
        <f>CEILING(AG3412*'[1]Nastavení cen'!$K$17,1)+AG3412</f>
        <v>1116</v>
      </c>
      <c r="AI3412" s="242">
        <f t="shared" si="1300"/>
        <v>0</v>
      </c>
      <c r="AJ3412" s="228">
        <f t="shared" si="1304"/>
        <v>1116</v>
      </c>
      <c r="AK3412" s="218"/>
      <c r="AL3412" s="229">
        <f t="shared" si="1305"/>
        <v>0</v>
      </c>
      <c r="AM3412" s="204"/>
      <c r="AN3412" s="230">
        <v>5</v>
      </c>
      <c r="AO3412" s="231">
        <f t="shared" si="1301"/>
        <v>0</v>
      </c>
      <c r="AP3412" s="232">
        <v>0.05</v>
      </c>
      <c r="AQ3412" s="233" t="s">
        <v>41</v>
      </c>
      <c r="AR3412" s="234">
        <f t="shared" si="1302"/>
        <v>0</v>
      </c>
      <c r="AS3412" s="235"/>
      <c r="AT3412" s="236"/>
      <c r="AU3412" s="237"/>
      <c r="AV3412" s="238"/>
      <c r="AW3412" s="239"/>
      <c r="AX3412" s="240">
        <v>858</v>
      </c>
    </row>
    <row r="3413" spans="1:50" ht="17.25" hidden="1" customHeight="1" x14ac:dyDescent="0.3">
      <c r="A3413" s="213"/>
      <c r="B3413" s="214"/>
      <c r="C3413" s="215"/>
      <c r="D3413" s="186"/>
      <c r="E3413" s="184"/>
      <c r="F3413" s="185"/>
      <c r="G3413" s="186"/>
      <c r="H3413" s="186"/>
      <c r="I3413" s="187"/>
      <c r="J3413" s="188"/>
      <c r="K3413" s="216"/>
      <c r="L3413" s="186"/>
      <c r="M3413" s="186"/>
      <c r="N3413" s="187"/>
      <c r="O3413" s="191"/>
      <c r="P3413" s="541" t="s">
        <v>3213</v>
      </c>
      <c r="Q3413" s="218"/>
      <c r="R3413" s="219">
        <f t="shared" si="1306"/>
        <v>0</v>
      </c>
      <c r="S3413" s="219">
        <f t="shared" si="1307"/>
        <v>7</v>
      </c>
      <c r="T3413" s="195"/>
      <c r="U3413" s="196">
        <v>10</v>
      </c>
      <c r="V3413" s="89">
        <f t="shared" si="1303"/>
        <v>0</v>
      </c>
      <c r="W3413" s="220" t="s">
        <v>3427</v>
      </c>
      <c r="X3413" s="221" t="s">
        <v>71</v>
      </c>
      <c r="Y3413" s="222" t="s">
        <v>3598</v>
      </c>
      <c r="Z3413" s="199"/>
      <c r="AA3413" s="218"/>
      <c r="AB3413" s="223">
        <v>0</v>
      </c>
      <c r="AC3413" s="224" t="s">
        <v>48</v>
      </c>
      <c r="AD3413" s="225"/>
      <c r="AE3413" s="226"/>
      <c r="AF3413" s="226"/>
      <c r="AG3413" s="241">
        <f>CEILING(AX3413+(AX3413*'[1]Nastavení cen'!$G$17),1)</f>
        <v>825</v>
      </c>
      <c r="AH3413" s="242">
        <f>CEILING(AG3413*'[1]Nastavení cen'!$K$17,1)+AG3413</f>
        <v>1073</v>
      </c>
      <c r="AI3413" s="242">
        <f t="shared" si="1300"/>
        <v>0</v>
      </c>
      <c r="AJ3413" s="228">
        <f t="shared" si="1304"/>
        <v>1073</v>
      </c>
      <c r="AK3413" s="218"/>
      <c r="AL3413" s="229">
        <f t="shared" si="1305"/>
        <v>0</v>
      </c>
      <c r="AM3413" s="204"/>
      <c r="AN3413" s="230">
        <v>5</v>
      </c>
      <c r="AO3413" s="231">
        <f t="shared" si="1301"/>
        <v>0</v>
      </c>
      <c r="AP3413" s="232">
        <v>0.05</v>
      </c>
      <c r="AQ3413" s="233" t="s">
        <v>41</v>
      </c>
      <c r="AR3413" s="234">
        <f t="shared" si="1302"/>
        <v>0</v>
      </c>
      <c r="AS3413" s="235"/>
      <c r="AT3413" s="236"/>
      <c r="AU3413" s="237"/>
      <c r="AV3413" s="238"/>
      <c r="AW3413" s="239"/>
      <c r="AX3413" s="240">
        <v>825</v>
      </c>
    </row>
    <row r="3414" spans="1:50" ht="17.25" hidden="1" customHeight="1" x14ac:dyDescent="0.3">
      <c r="A3414" s="213"/>
      <c r="B3414" s="214"/>
      <c r="C3414" s="215"/>
      <c r="D3414" s="186"/>
      <c r="E3414" s="184"/>
      <c r="F3414" s="185"/>
      <c r="G3414" s="186"/>
      <c r="H3414" s="186"/>
      <c r="I3414" s="187"/>
      <c r="J3414" s="188"/>
      <c r="K3414" s="216"/>
      <c r="L3414" s="186"/>
      <c r="M3414" s="186"/>
      <c r="N3414" s="187"/>
      <c r="O3414" s="191"/>
      <c r="P3414" s="541" t="s">
        <v>3213</v>
      </c>
      <c r="Q3414" s="218"/>
      <c r="R3414" s="219">
        <f t="shared" si="1306"/>
        <v>0</v>
      </c>
      <c r="S3414" s="219">
        <f t="shared" si="1307"/>
        <v>7</v>
      </c>
      <c r="T3414" s="195"/>
      <c r="U3414" s="196">
        <v>10</v>
      </c>
      <c r="V3414" s="89">
        <f t="shared" si="1303"/>
        <v>0</v>
      </c>
      <c r="W3414" s="220" t="s">
        <v>3427</v>
      </c>
      <c r="X3414" s="221" t="s">
        <v>71</v>
      </c>
      <c r="Y3414" s="222" t="s">
        <v>3599</v>
      </c>
      <c r="Z3414" s="199"/>
      <c r="AA3414" s="218"/>
      <c r="AB3414" s="223">
        <v>0</v>
      </c>
      <c r="AC3414" s="224" t="s">
        <v>48</v>
      </c>
      <c r="AD3414" s="225"/>
      <c r="AE3414" s="226"/>
      <c r="AF3414" s="226"/>
      <c r="AG3414" s="241">
        <f>CEILING(AX3414+(AX3414*'[1]Nastavení cen'!$G$17),1)</f>
        <v>825</v>
      </c>
      <c r="AH3414" s="242">
        <f>CEILING(AG3414*'[1]Nastavení cen'!$K$17,1)+AG3414</f>
        <v>1073</v>
      </c>
      <c r="AI3414" s="242">
        <f t="shared" si="1300"/>
        <v>0</v>
      </c>
      <c r="AJ3414" s="228">
        <f t="shared" si="1304"/>
        <v>1073</v>
      </c>
      <c r="AK3414" s="218"/>
      <c r="AL3414" s="229">
        <f t="shared" si="1305"/>
        <v>0</v>
      </c>
      <c r="AM3414" s="204"/>
      <c r="AN3414" s="230">
        <v>5</v>
      </c>
      <c r="AO3414" s="231">
        <f t="shared" si="1301"/>
        <v>0</v>
      </c>
      <c r="AP3414" s="232">
        <v>0.05</v>
      </c>
      <c r="AQ3414" s="233" t="s">
        <v>41</v>
      </c>
      <c r="AR3414" s="234">
        <f t="shared" si="1302"/>
        <v>0</v>
      </c>
      <c r="AS3414" s="235"/>
      <c r="AT3414" s="236"/>
      <c r="AU3414" s="237"/>
      <c r="AV3414" s="238"/>
      <c r="AW3414" s="239"/>
      <c r="AX3414" s="240">
        <v>825</v>
      </c>
    </row>
    <row r="3415" spans="1:50" ht="17.25" hidden="1" customHeight="1" x14ac:dyDescent="0.3">
      <c r="A3415" s="213"/>
      <c r="B3415" s="214"/>
      <c r="C3415" s="215"/>
      <c r="D3415" s="186"/>
      <c r="E3415" s="184"/>
      <c r="F3415" s="185"/>
      <c r="G3415" s="186"/>
      <c r="H3415" s="186"/>
      <c r="I3415" s="187"/>
      <c r="J3415" s="188"/>
      <c r="K3415" s="216"/>
      <c r="L3415" s="186"/>
      <c r="M3415" s="186"/>
      <c r="N3415" s="187"/>
      <c r="O3415" s="191"/>
      <c r="P3415" s="541" t="s">
        <v>3213</v>
      </c>
      <c r="Q3415" s="218"/>
      <c r="R3415" s="219">
        <f t="shared" si="1306"/>
        <v>0</v>
      </c>
      <c r="S3415" s="219">
        <f t="shared" si="1307"/>
        <v>7</v>
      </c>
      <c r="T3415" s="195"/>
      <c r="U3415" s="196">
        <v>10</v>
      </c>
      <c r="V3415" s="89">
        <f t="shared" si="1303"/>
        <v>0</v>
      </c>
      <c r="W3415" s="220" t="s">
        <v>3427</v>
      </c>
      <c r="X3415" s="221" t="s">
        <v>71</v>
      </c>
      <c r="Y3415" s="222" t="s">
        <v>3600</v>
      </c>
      <c r="Z3415" s="199"/>
      <c r="AA3415" s="218"/>
      <c r="AB3415" s="223">
        <v>0</v>
      </c>
      <c r="AC3415" s="224" t="s">
        <v>48</v>
      </c>
      <c r="AD3415" s="225"/>
      <c r="AE3415" s="226"/>
      <c r="AF3415" s="226"/>
      <c r="AG3415" s="241">
        <f>CEILING(AX3415+(AX3415*'[1]Nastavení cen'!$G$17),1)</f>
        <v>858</v>
      </c>
      <c r="AH3415" s="242">
        <f>CEILING(AG3415*'[1]Nastavení cen'!$K$17,1)+AG3415</f>
        <v>1116</v>
      </c>
      <c r="AI3415" s="242">
        <f t="shared" si="1300"/>
        <v>0</v>
      </c>
      <c r="AJ3415" s="228">
        <f t="shared" si="1304"/>
        <v>1116</v>
      </c>
      <c r="AK3415" s="218"/>
      <c r="AL3415" s="229">
        <f t="shared" si="1305"/>
        <v>0</v>
      </c>
      <c r="AM3415" s="204"/>
      <c r="AN3415" s="230">
        <v>5</v>
      </c>
      <c r="AO3415" s="231">
        <f t="shared" si="1301"/>
        <v>0</v>
      </c>
      <c r="AP3415" s="232">
        <v>0.05</v>
      </c>
      <c r="AQ3415" s="233" t="s">
        <v>41</v>
      </c>
      <c r="AR3415" s="234">
        <f t="shared" si="1302"/>
        <v>0</v>
      </c>
      <c r="AS3415" s="235"/>
      <c r="AT3415" s="236"/>
      <c r="AU3415" s="237"/>
      <c r="AV3415" s="238"/>
      <c r="AW3415" s="239"/>
      <c r="AX3415" s="240">
        <v>858</v>
      </c>
    </row>
    <row r="3416" spans="1:50" ht="17.25" hidden="1" customHeight="1" x14ac:dyDescent="0.3">
      <c r="A3416" s="213"/>
      <c r="B3416" s="214"/>
      <c r="C3416" s="215"/>
      <c r="D3416" s="186"/>
      <c r="E3416" s="184"/>
      <c r="F3416" s="185"/>
      <c r="G3416" s="186"/>
      <c r="H3416" s="186"/>
      <c r="I3416" s="187"/>
      <c r="J3416" s="188"/>
      <c r="K3416" s="216"/>
      <c r="L3416" s="186"/>
      <c r="M3416" s="186"/>
      <c r="N3416" s="187"/>
      <c r="O3416" s="191"/>
      <c r="P3416" s="541" t="s">
        <v>3213</v>
      </c>
      <c r="Q3416" s="218"/>
      <c r="R3416" s="219">
        <f t="shared" si="1306"/>
        <v>0</v>
      </c>
      <c r="S3416" s="219">
        <f t="shared" si="1307"/>
        <v>7</v>
      </c>
      <c r="T3416" s="195"/>
      <c r="U3416" s="196">
        <v>10</v>
      </c>
      <c r="V3416" s="89">
        <f t="shared" si="1303"/>
        <v>0</v>
      </c>
      <c r="W3416" s="220" t="s">
        <v>3427</v>
      </c>
      <c r="X3416" s="221" t="s">
        <v>71</v>
      </c>
      <c r="Y3416" s="222" t="s">
        <v>3601</v>
      </c>
      <c r="Z3416" s="199"/>
      <c r="AA3416" s="218"/>
      <c r="AB3416" s="223">
        <v>0</v>
      </c>
      <c r="AC3416" s="224" t="s">
        <v>48</v>
      </c>
      <c r="AD3416" s="225"/>
      <c r="AE3416" s="226"/>
      <c r="AF3416" s="226"/>
      <c r="AG3416" s="241">
        <f>CEILING(AX3416+(AX3416*'[1]Nastavení cen'!$G$17),1)</f>
        <v>858</v>
      </c>
      <c r="AH3416" s="242">
        <f>CEILING(AG3416*'[1]Nastavení cen'!$K$17,1)+AG3416</f>
        <v>1116</v>
      </c>
      <c r="AI3416" s="242">
        <f t="shared" si="1300"/>
        <v>0</v>
      </c>
      <c r="AJ3416" s="228">
        <f t="shared" si="1304"/>
        <v>1116</v>
      </c>
      <c r="AK3416" s="218"/>
      <c r="AL3416" s="229">
        <f t="shared" si="1305"/>
        <v>0</v>
      </c>
      <c r="AM3416" s="204"/>
      <c r="AN3416" s="230">
        <v>5</v>
      </c>
      <c r="AO3416" s="231">
        <f t="shared" si="1301"/>
        <v>0</v>
      </c>
      <c r="AP3416" s="232">
        <v>0.05</v>
      </c>
      <c r="AQ3416" s="233" t="s">
        <v>41</v>
      </c>
      <c r="AR3416" s="234">
        <f t="shared" si="1302"/>
        <v>0</v>
      </c>
      <c r="AS3416" s="235"/>
      <c r="AT3416" s="236"/>
      <c r="AU3416" s="237"/>
      <c r="AV3416" s="238"/>
      <c r="AW3416" s="239"/>
      <c r="AX3416" s="240">
        <v>858</v>
      </c>
    </row>
    <row r="3417" spans="1:50" ht="17.25" hidden="1" customHeight="1" x14ac:dyDescent="0.3">
      <c r="A3417" s="213"/>
      <c r="B3417" s="214"/>
      <c r="C3417" s="215"/>
      <c r="D3417" s="186"/>
      <c r="E3417" s="184"/>
      <c r="F3417" s="185"/>
      <c r="G3417" s="186"/>
      <c r="H3417" s="186"/>
      <c r="I3417" s="187"/>
      <c r="J3417" s="188"/>
      <c r="K3417" s="216"/>
      <c r="L3417" s="186"/>
      <c r="M3417" s="186"/>
      <c r="N3417" s="187"/>
      <c r="O3417" s="191"/>
      <c r="P3417" s="541" t="s">
        <v>3213</v>
      </c>
      <c r="Q3417" s="218"/>
      <c r="R3417" s="219">
        <f t="shared" si="1306"/>
        <v>0</v>
      </c>
      <c r="S3417" s="219">
        <f t="shared" si="1307"/>
        <v>7</v>
      </c>
      <c r="T3417" s="195"/>
      <c r="U3417" s="196">
        <v>10</v>
      </c>
      <c r="V3417" s="89">
        <f t="shared" si="1303"/>
        <v>0</v>
      </c>
      <c r="W3417" s="220" t="s">
        <v>3427</v>
      </c>
      <c r="X3417" s="221" t="s">
        <v>71</v>
      </c>
      <c r="Y3417" s="222" t="s">
        <v>3602</v>
      </c>
      <c r="Z3417" s="199"/>
      <c r="AA3417" s="218"/>
      <c r="AB3417" s="223">
        <v>0</v>
      </c>
      <c r="AC3417" s="224" t="s">
        <v>48</v>
      </c>
      <c r="AD3417" s="225"/>
      <c r="AE3417" s="226"/>
      <c r="AF3417" s="226"/>
      <c r="AG3417" s="241">
        <f>CEILING(AX3417+(AX3417*'[1]Nastavení cen'!$G$17),1)</f>
        <v>825</v>
      </c>
      <c r="AH3417" s="242">
        <f>CEILING(AG3417*'[1]Nastavení cen'!$K$17,1)+AG3417</f>
        <v>1073</v>
      </c>
      <c r="AI3417" s="242">
        <f t="shared" si="1300"/>
        <v>0</v>
      </c>
      <c r="AJ3417" s="228">
        <f t="shared" si="1304"/>
        <v>1073</v>
      </c>
      <c r="AK3417" s="218"/>
      <c r="AL3417" s="229">
        <f t="shared" si="1305"/>
        <v>0</v>
      </c>
      <c r="AM3417" s="204"/>
      <c r="AN3417" s="230">
        <v>5</v>
      </c>
      <c r="AO3417" s="231">
        <f t="shared" si="1301"/>
        <v>0</v>
      </c>
      <c r="AP3417" s="232">
        <v>0.05</v>
      </c>
      <c r="AQ3417" s="233" t="s">
        <v>41</v>
      </c>
      <c r="AR3417" s="234">
        <f t="shared" si="1302"/>
        <v>0</v>
      </c>
      <c r="AS3417" s="235"/>
      <c r="AT3417" s="236"/>
      <c r="AU3417" s="237"/>
      <c r="AV3417" s="238"/>
      <c r="AW3417" s="239"/>
      <c r="AX3417" s="240">
        <v>825</v>
      </c>
    </row>
    <row r="3418" spans="1:50" ht="17.25" hidden="1" customHeight="1" x14ac:dyDescent="0.3">
      <c r="A3418" s="213"/>
      <c r="B3418" s="214"/>
      <c r="C3418" s="215"/>
      <c r="D3418" s="186"/>
      <c r="E3418" s="184"/>
      <c r="F3418" s="185"/>
      <c r="G3418" s="186"/>
      <c r="H3418" s="186"/>
      <c r="I3418" s="187"/>
      <c r="J3418" s="188"/>
      <c r="K3418" s="216"/>
      <c r="L3418" s="186"/>
      <c r="M3418" s="186"/>
      <c r="N3418" s="187"/>
      <c r="O3418" s="191"/>
      <c r="P3418" s="541" t="s">
        <v>3213</v>
      </c>
      <c r="Q3418" s="218"/>
      <c r="R3418" s="219">
        <f t="shared" si="1306"/>
        <v>0</v>
      </c>
      <c r="S3418" s="219">
        <f t="shared" si="1307"/>
        <v>7</v>
      </c>
      <c r="T3418" s="195"/>
      <c r="U3418" s="196">
        <v>10</v>
      </c>
      <c r="V3418" s="89">
        <f t="shared" si="1303"/>
        <v>0</v>
      </c>
      <c r="W3418" s="220" t="s">
        <v>3427</v>
      </c>
      <c r="X3418" s="221" t="s">
        <v>71</v>
      </c>
      <c r="Y3418" s="222" t="s">
        <v>3603</v>
      </c>
      <c r="Z3418" s="199"/>
      <c r="AA3418" s="218"/>
      <c r="AB3418" s="223">
        <v>0</v>
      </c>
      <c r="AC3418" s="224" t="s">
        <v>48</v>
      </c>
      <c r="AD3418" s="225"/>
      <c r="AE3418" s="226"/>
      <c r="AF3418" s="226"/>
      <c r="AG3418" s="241">
        <f>CEILING(AX3418+(AX3418*'[1]Nastavení cen'!$G$17),1)</f>
        <v>825</v>
      </c>
      <c r="AH3418" s="242">
        <f>CEILING(AG3418*'[1]Nastavení cen'!$K$17,1)+AG3418</f>
        <v>1073</v>
      </c>
      <c r="AI3418" s="242">
        <f t="shared" si="1300"/>
        <v>0</v>
      </c>
      <c r="AJ3418" s="228">
        <f t="shared" si="1304"/>
        <v>1073</v>
      </c>
      <c r="AK3418" s="218"/>
      <c r="AL3418" s="229">
        <f t="shared" si="1305"/>
        <v>0</v>
      </c>
      <c r="AM3418" s="204"/>
      <c r="AN3418" s="230">
        <v>5</v>
      </c>
      <c r="AO3418" s="231">
        <f t="shared" si="1301"/>
        <v>0</v>
      </c>
      <c r="AP3418" s="232">
        <v>0.05</v>
      </c>
      <c r="AQ3418" s="233" t="s">
        <v>41</v>
      </c>
      <c r="AR3418" s="234">
        <f t="shared" si="1302"/>
        <v>0</v>
      </c>
      <c r="AS3418" s="235"/>
      <c r="AT3418" s="236"/>
      <c r="AU3418" s="237"/>
      <c r="AV3418" s="238"/>
      <c r="AW3418" s="239"/>
      <c r="AX3418" s="240">
        <v>825</v>
      </c>
    </row>
    <row r="3419" spans="1:50" ht="17.25" hidden="1" customHeight="1" x14ac:dyDescent="0.3">
      <c r="A3419" s="213"/>
      <c r="B3419" s="214"/>
      <c r="C3419" s="215"/>
      <c r="D3419" s="186"/>
      <c r="E3419" s="184"/>
      <c r="F3419" s="185"/>
      <c r="G3419" s="186"/>
      <c r="H3419" s="186"/>
      <c r="I3419" s="187"/>
      <c r="J3419" s="188"/>
      <c r="K3419" s="216"/>
      <c r="L3419" s="186"/>
      <c r="M3419" s="186"/>
      <c r="N3419" s="187"/>
      <c r="O3419" s="191"/>
      <c r="P3419" s="541" t="s">
        <v>3213</v>
      </c>
      <c r="Q3419" s="218"/>
      <c r="R3419" s="219">
        <f t="shared" si="1306"/>
        <v>0</v>
      </c>
      <c r="S3419" s="219">
        <f t="shared" si="1307"/>
        <v>7</v>
      </c>
      <c r="T3419" s="195"/>
      <c r="U3419" s="196">
        <v>10</v>
      </c>
      <c r="V3419" s="89">
        <f t="shared" si="1303"/>
        <v>0</v>
      </c>
      <c r="W3419" s="220" t="s">
        <v>3427</v>
      </c>
      <c r="X3419" s="221" t="s">
        <v>71</v>
      </c>
      <c r="Y3419" s="222" t="s">
        <v>3604</v>
      </c>
      <c r="Z3419" s="199"/>
      <c r="AA3419" s="218"/>
      <c r="AB3419" s="223">
        <v>0</v>
      </c>
      <c r="AC3419" s="224" t="s">
        <v>48</v>
      </c>
      <c r="AD3419" s="225"/>
      <c r="AE3419" s="226"/>
      <c r="AF3419" s="226"/>
      <c r="AG3419" s="241">
        <f>CEILING(AX3419+(AX3419*'[1]Nastavení cen'!$G$17),1)</f>
        <v>858</v>
      </c>
      <c r="AH3419" s="242">
        <f>CEILING(AG3419*'[1]Nastavení cen'!$K$17,1)+AG3419</f>
        <v>1116</v>
      </c>
      <c r="AI3419" s="242">
        <f t="shared" si="1300"/>
        <v>0</v>
      </c>
      <c r="AJ3419" s="228">
        <f t="shared" si="1304"/>
        <v>1116</v>
      </c>
      <c r="AK3419" s="218"/>
      <c r="AL3419" s="229">
        <f t="shared" si="1305"/>
        <v>0</v>
      </c>
      <c r="AM3419" s="204"/>
      <c r="AN3419" s="230">
        <v>5</v>
      </c>
      <c r="AO3419" s="231">
        <f t="shared" si="1301"/>
        <v>0</v>
      </c>
      <c r="AP3419" s="232">
        <v>0.05</v>
      </c>
      <c r="AQ3419" s="233" t="s">
        <v>41</v>
      </c>
      <c r="AR3419" s="234">
        <f t="shared" si="1302"/>
        <v>0</v>
      </c>
      <c r="AS3419" s="235"/>
      <c r="AT3419" s="236"/>
      <c r="AU3419" s="237"/>
      <c r="AV3419" s="238"/>
      <c r="AW3419" s="239"/>
      <c r="AX3419" s="240">
        <v>858</v>
      </c>
    </row>
    <row r="3420" spans="1:50" ht="17.25" hidden="1" customHeight="1" x14ac:dyDescent="0.3">
      <c r="A3420" s="213"/>
      <c r="B3420" s="214"/>
      <c r="C3420" s="215"/>
      <c r="D3420" s="186"/>
      <c r="E3420" s="184"/>
      <c r="F3420" s="185"/>
      <c r="G3420" s="186"/>
      <c r="H3420" s="186"/>
      <c r="I3420" s="187"/>
      <c r="J3420" s="188"/>
      <c r="K3420" s="216"/>
      <c r="L3420" s="186"/>
      <c r="M3420" s="186"/>
      <c r="N3420" s="187"/>
      <c r="O3420" s="191"/>
      <c r="P3420" s="541" t="s">
        <v>3213</v>
      </c>
      <c r="Q3420" s="218"/>
      <c r="R3420" s="219">
        <f t="shared" si="1306"/>
        <v>0</v>
      </c>
      <c r="S3420" s="219">
        <f t="shared" si="1307"/>
        <v>7</v>
      </c>
      <c r="T3420" s="195"/>
      <c r="U3420" s="196">
        <v>10</v>
      </c>
      <c r="V3420" s="89">
        <f t="shared" si="1303"/>
        <v>0</v>
      </c>
      <c r="W3420" s="220" t="s">
        <v>3427</v>
      </c>
      <c r="X3420" s="221" t="s">
        <v>71</v>
      </c>
      <c r="Y3420" s="222" t="s">
        <v>3605</v>
      </c>
      <c r="Z3420" s="199"/>
      <c r="AA3420" s="218"/>
      <c r="AB3420" s="223">
        <v>0</v>
      </c>
      <c r="AC3420" s="224" t="s">
        <v>48</v>
      </c>
      <c r="AD3420" s="225"/>
      <c r="AE3420" s="226"/>
      <c r="AF3420" s="226"/>
      <c r="AG3420" s="241">
        <f>CEILING(AX3420+(AX3420*'[1]Nastavení cen'!$G$17),1)</f>
        <v>825</v>
      </c>
      <c r="AH3420" s="242">
        <f>CEILING(AG3420*'[1]Nastavení cen'!$K$17,1)+AG3420</f>
        <v>1073</v>
      </c>
      <c r="AI3420" s="242">
        <f t="shared" si="1300"/>
        <v>0</v>
      </c>
      <c r="AJ3420" s="228">
        <f t="shared" si="1304"/>
        <v>1073</v>
      </c>
      <c r="AK3420" s="218"/>
      <c r="AL3420" s="229">
        <f t="shared" si="1305"/>
        <v>0</v>
      </c>
      <c r="AM3420" s="204"/>
      <c r="AN3420" s="230">
        <v>5</v>
      </c>
      <c r="AO3420" s="231">
        <f t="shared" si="1301"/>
        <v>0</v>
      </c>
      <c r="AP3420" s="232">
        <v>0.05</v>
      </c>
      <c r="AQ3420" s="233" t="s">
        <v>41</v>
      </c>
      <c r="AR3420" s="234">
        <f t="shared" si="1302"/>
        <v>0</v>
      </c>
      <c r="AS3420" s="235"/>
      <c r="AT3420" s="236"/>
      <c r="AU3420" s="237"/>
      <c r="AV3420" s="238"/>
      <c r="AW3420" s="239"/>
      <c r="AX3420" s="240">
        <v>825</v>
      </c>
    </row>
    <row r="3421" spans="1:50" ht="17.25" hidden="1" customHeight="1" x14ac:dyDescent="0.3">
      <c r="A3421" s="213"/>
      <c r="B3421" s="214"/>
      <c r="C3421" s="215"/>
      <c r="D3421" s="186"/>
      <c r="E3421" s="184"/>
      <c r="F3421" s="185"/>
      <c r="G3421" s="186"/>
      <c r="H3421" s="186"/>
      <c r="I3421" s="187"/>
      <c r="J3421" s="188"/>
      <c r="K3421" s="216"/>
      <c r="L3421" s="186"/>
      <c r="M3421" s="186"/>
      <c r="N3421" s="187"/>
      <c r="O3421" s="191"/>
      <c r="P3421" s="541" t="s">
        <v>3213</v>
      </c>
      <c r="Q3421" s="218"/>
      <c r="R3421" s="219">
        <f t="shared" si="1306"/>
        <v>0</v>
      </c>
      <c r="S3421" s="219">
        <f t="shared" si="1307"/>
        <v>7</v>
      </c>
      <c r="T3421" s="195"/>
      <c r="U3421" s="196">
        <v>10</v>
      </c>
      <c r="V3421" s="89">
        <f t="shared" si="1303"/>
        <v>0</v>
      </c>
      <c r="W3421" s="220" t="s">
        <v>3427</v>
      </c>
      <c r="X3421" s="221" t="s">
        <v>71</v>
      </c>
      <c r="Y3421" s="222" t="s">
        <v>3606</v>
      </c>
      <c r="Z3421" s="199"/>
      <c r="AA3421" s="218"/>
      <c r="AB3421" s="223">
        <v>0</v>
      </c>
      <c r="AC3421" s="224" t="s">
        <v>48</v>
      </c>
      <c r="AD3421" s="225"/>
      <c r="AE3421" s="226"/>
      <c r="AF3421" s="226"/>
      <c r="AG3421" s="241">
        <f>CEILING(AX3421+(AX3421*'[1]Nastavení cen'!$G$17),1)</f>
        <v>825</v>
      </c>
      <c r="AH3421" s="242">
        <f>CEILING(AG3421*'[1]Nastavení cen'!$K$17,1)+AG3421</f>
        <v>1073</v>
      </c>
      <c r="AI3421" s="242">
        <f t="shared" si="1300"/>
        <v>0</v>
      </c>
      <c r="AJ3421" s="228">
        <f t="shared" si="1304"/>
        <v>1073</v>
      </c>
      <c r="AK3421" s="218"/>
      <c r="AL3421" s="229">
        <f t="shared" si="1305"/>
        <v>0</v>
      </c>
      <c r="AM3421" s="204"/>
      <c r="AN3421" s="230">
        <v>5</v>
      </c>
      <c r="AO3421" s="231">
        <f t="shared" si="1301"/>
        <v>0</v>
      </c>
      <c r="AP3421" s="232">
        <v>0.05</v>
      </c>
      <c r="AQ3421" s="233" t="s">
        <v>41</v>
      </c>
      <c r="AR3421" s="234">
        <f t="shared" si="1302"/>
        <v>0</v>
      </c>
      <c r="AS3421" s="235"/>
      <c r="AT3421" s="236"/>
      <c r="AU3421" s="237"/>
      <c r="AV3421" s="238"/>
      <c r="AW3421" s="239"/>
      <c r="AX3421" s="240">
        <v>825</v>
      </c>
    </row>
    <row r="3422" spans="1:50" ht="17.25" hidden="1" customHeight="1" x14ac:dyDescent="0.3">
      <c r="A3422" s="213"/>
      <c r="B3422" s="214"/>
      <c r="C3422" s="215"/>
      <c r="D3422" s="186"/>
      <c r="E3422" s="184"/>
      <c r="F3422" s="185"/>
      <c r="G3422" s="186"/>
      <c r="H3422" s="186"/>
      <c r="I3422" s="187"/>
      <c r="J3422" s="188"/>
      <c r="K3422" s="216"/>
      <c r="L3422" s="186"/>
      <c r="M3422" s="186"/>
      <c r="N3422" s="187"/>
      <c r="O3422" s="191"/>
      <c r="P3422" s="541" t="s">
        <v>3213</v>
      </c>
      <c r="Q3422" s="218"/>
      <c r="R3422" s="219">
        <f t="shared" si="1306"/>
        <v>0</v>
      </c>
      <c r="S3422" s="219">
        <f t="shared" si="1307"/>
        <v>7</v>
      </c>
      <c r="T3422" s="195"/>
      <c r="U3422" s="196">
        <v>10</v>
      </c>
      <c r="V3422" s="89">
        <f t="shared" si="1303"/>
        <v>0</v>
      </c>
      <c r="W3422" s="220" t="s">
        <v>3427</v>
      </c>
      <c r="X3422" s="221" t="s">
        <v>71</v>
      </c>
      <c r="Y3422" s="222" t="s">
        <v>3607</v>
      </c>
      <c r="Z3422" s="199"/>
      <c r="AA3422" s="218"/>
      <c r="AB3422" s="223">
        <v>0</v>
      </c>
      <c r="AC3422" s="224" t="s">
        <v>48</v>
      </c>
      <c r="AD3422" s="225"/>
      <c r="AE3422" s="226"/>
      <c r="AF3422" s="226"/>
      <c r="AG3422" s="241">
        <f>CEILING(AX3422+(AX3422*'[1]Nastavení cen'!$G$17),1)</f>
        <v>825</v>
      </c>
      <c r="AH3422" s="242">
        <f>CEILING(AG3422*'[1]Nastavení cen'!$K$17,1)+AG3422</f>
        <v>1073</v>
      </c>
      <c r="AI3422" s="242">
        <f t="shared" si="1300"/>
        <v>0</v>
      </c>
      <c r="AJ3422" s="228">
        <f t="shared" si="1304"/>
        <v>1073</v>
      </c>
      <c r="AK3422" s="218"/>
      <c r="AL3422" s="229">
        <f t="shared" si="1305"/>
        <v>0</v>
      </c>
      <c r="AM3422" s="204"/>
      <c r="AN3422" s="230">
        <v>5</v>
      </c>
      <c r="AO3422" s="231">
        <f t="shared" si="1301"/>
        <v>0</v>
      </c>
      <c r="AP3422" s="232">
        <v>0.05</v>
      </c>
      <c r="AQ3422" s="233" t="s">
        <v>41</v>
      </c>
      <c r="AR3422" s="234">
        <f t="shared" si="1302"/>
        <v>0</v>
      </c>
      <c r="AS3422" s="235"/>
      <c r="AT3422" s="236"/>
      <c r="AU3422" s="237"/>
      <c r="AV3422" s="238"/>
      <c r="AW3422" s="239"/>
      <c r="AX3422" s="240">
        <v>825</v>
      </c>
    </row>
    <row r="3423" spans="1:50" ht="17.25" hidden="1" customHeight="1" x14ac:dyDescent="0.3">
      <c r="A3423" s="213"/>
      <c r="B3423" s="214"/>
      <c r="C3423" s="215"/>
      <c r="D3423" s="186"/>
      <c r="E3423" s="184"/>
      <c r="F3423" s="185"/>
      <c r="G3423" s="186"/>
      <c r="H3423" s="186"/>
      <c r="I3423" s="187"/>
      <c r="J3423" s="188"/>
      <c r="K3423" s="216"/>
      <c r="L3423" s="186"/>
      <c r="M3423" s="186"/>
      <c r="N3423" s="187"/>
      <c r="O3423" s="191"/>
      <c r="P3423" s="541" t="s">
        <v>3213</v>
      </c>
      <c r="Q3423" s="218"/>
      <c r="R3423" s="219">
        <f t="shared" si="1306"/>
        <v>0</v>
      </c>
      <c r="S3423" s="219">
        <f t="shared" si="1307"/>
        <v>7</v>
      </c>
      <c r="T3423" s="195"/>
      <c r="U3423" s="196">
        <v>10</v>
      </c>
      <c r="V3423" s="89">
        <f t="shared" si="1303"/>
        <v>0</v>
      </c>
      <c r="W3423" s="220" t="s">
        <v>3427</v>
      </c>
      <c r="X3423" s="221" t="s">
        <v>71</v>
      </c>
      <c r="Y3423" s="222" t="s">
        <v>3608</v>
      </c>
      <c r="Z3423" s="199"/>
      <c r="AA3423" s="218"/>
      <c r="AB3423" s="223">
        <v>0</v>
      </c>
      <c r="AC3423" s="224" t="s">
        <v>48</v>
      </c>
      <c r="AD3423" s="225"/>
      <c r="AE3423" s="226"/>
      <c r="AF3423" s="226"/>
      <c r="AG3423" s="241">
        <f>CEILING(AX3423+(AX3423*'[1]Nastavení cen'!$G$17),1)</f>
        <v>825</v>
      </c>
      <c r="AH3423" s="242">
        <f>CEILING(AG3423*'[1]Nastavení cen'!$K$17,1)+AG3423</f>
        <v>1073</v>
      </c>
      <c r="AI3423" s="242">
        <f t="shared" si="1300"/>
        <v>0</v>
      </c>
      <c r="AJ3423" s="228">
        <f t="shared" si="1304"/>
        <v>1073</v>
      </c>
      <c r="AK3423" s="218"/>
      <c r="AL3423" s="229">
        <f t="shared" si="1305"/>
        <v>0</v>
      </c>
      <c r="AM3423" s="204"/>
      <c r="AN3423" s="230">
        <v>5</v>
      </c>
      <c r="AO3423" s="231">
        <f t="shared" si="1301"/>
        <v>0</v>
      </c>
      <c r="AP3423" s="232">
        <v>0.05</v>
      </c>
      <c r="AQ3423" s="233" t="s">
        <v>41</v>
      </c>
      <c r="AR3423" s="234">
        <f t="shared" si="1302"/>
        <v>0</v>
      </c>
      <c r="AS3423" s="235"/>
      <c r="AT3423" s="236"/>
      <c r="AU3423" s="237"/>
      <c r="AV3423" s="238"/>
      <c r="AW3423" s="239"/>
      <c r="AX3423" s="240">
        <v>825</v>
      </c>
    </row>
    <row r="3424" spans="1:50" ht="17.25" hidden="1" customHeight="1" x14ac:dyDescent="0.3">
      <c r="A3424" s="213"/>
      <c r="B3424" s="214"/>
      <c r="C3424" s="215"/>
      <c r="D3424" s="186"/>
      <c r="E3424" s="184"/>
      <c r="F3424" s="185"/>
      <c r="G3424" s="186"/>
      <c r="H3424" s="186"/>
      <c r="I3424" s="187"/>
      <c r="J3424" s="188"/>
      <c r="K3424" s="216"/>
      <c r="L3424" s="186"/>
      <c r="M3424" s="186"/>
      <c r="N3424" s="187"/>
      <c r="O3424" s="191"/>
      <c r="P3424" s="541" t="s">
        <v>3213</v>
      </c>
      <c r="Q3424" s="218"/>
      <c r="R3424" s="219">
        <f t="shared" si="1306"/>
        <v>0</v>
      </c>
      <c r="S3424" s="219">
        <f t="shared" si="1307"/>
        <v>7</v>
      </c>
      <c r="T3424" s="195"/>
      <c r="U3424" s="196">
        <v>10</v>
      </c>
      <c r="V3424" s="89">
        <f t="shared" si="1303"/>
        <v>0</v>
      </c>
      <c r="W3424" s="220" t="s">
        <v>3427</v>
      </c>
      <c r="X3424" s="221" t="s">
        <v>71</v>
      </c>
      <c r="Y3424" s="222" t="s">
        <v>3609</v>
      </c>
      <c r="Z3424" s="199"/>
      <c r="AA3424" s="218"/>
      <c r="AB3424" s="223">
        <v>0</v>
      </c>
      <c r="AC3424" s="224" t="s">
        <v>48</v>
      </c>
      <c r="AD3424" s="225"/>
      <c r="AE3424" s="226"/>
      <c r="AF3424" s="226"/>
      <c r="AG3424" s="241">
        <f>CEILING(AX3424+(AX3424*'[1]Nastavení cen'!$G$17),1)</f>
        <v>825</v>
      </c>
      <c r="AH3424" s="242">
        <f>CEILING(AG3424*'[1]Nastavení cen'!$K$17,1)+AG3424</f>
        <v>1073</v>
      </c>
      <c r="AI3424" s="242">
        <f t="shared" si="1300"/>
        <v>0</v>
      </c>
      <c r="AJ3424" s="228">
        <f t="shared" si="1304"/>
        <v>1073</v>
      </c>
      <c r="AK3424" s="218"/>
      <c r="AL3424" s="229">
        <f t="shared" si="1305"/>
        <v>0</v>
      </c>
      <c r="AM3424" s="204"/>
      <c r="AN3424" s="230">
        <v>5</v>
      </c>
      <c r="AO3424" s="231">
        <f t="shared" si="1301"/>
        <v>0</v>
      </c>
      <c r="AP3424" s="232">
        <v>0.05</v>
      </c>
      <c r="AQ3424" s="233" t="s">
        <v>41</v>
      </c>
      <c r="AR3424" s="234">
        <f t="shared" si="1302"/>
        <v>0</v>
      </c>
      <c r="AS3424" s="235"/>
      <c r="AT3424" s="236"/>
      <c r="AU3424" s="237"/>
      <c r="AV3424" s="238"/>
      <c r="AW3424" s="239"/>
      <c r="AX3424" s="240">
        <v>825</v>
      </c>
    </row>
    <row r="3425" spans="1:50" ht="17.25" hidden="1" customHeight="1" x14ac:dyDescent="0.3">
      <c r="A3425" s="213"/>
      <c r="B3425" s="214"/>
      <c r="C3425" s="215"/>
      <c r="D3425" s="186"/>
      <c r="E3425" s="184"/>
      <c r="F3425" s="185"/>
      <c r="G3425" s="186"/>
      <c r="H3425" s="186"/>
      <c r="I3425" s="187"/>
      <c r="J3425" s="188"/>
      <c r="K3425" s="216"/>
      <c r="L3425" s="186"/>
      <c r="M3425" s="186"/>
      <c r="N3425" s="187"/>
      <c r="O3425" s="191"/>
      <c r="P3425" s="541" t="s">
        <v>3213</v>
      </c>
      <c r="Q3425" s="218"/>
      <c r="R3425" s="219">
        <f t="shared" si="1306"/>
        <v>0</v>
      </c>
      <c r="S3425" s="219">
        <f t="shared" si="1307"/>
        <v>7</v>
      </c>
      <c r="T3425" s="195"/>
      <c r="U3425" s="196">
        <v>10</v>
      </c>
      <c r="V3425" s="89">
        <f t="shared" si="1303"/>
        <v>0</v>
      </c>
      <c r="W3425" s="220" t="s">
        <v>3427</v>
      </c>
      <c r="X3425" s="221" t="s">
        <v>71</v>
      </c>
      <c r="Y3425" s="222" t="s">
        <v>3610</v>
      </c>
      <c r="Z3425" s="199"/>
      <c r="AA3425" s="218"/>
      <c r="AB3425" s="223">
        <v>0</v>
      </c>
      <c r="AC3425" s="224" t="s">
        <v>48</v>
      </c>
      <c r="AD3425" s="225"/>
      <c r="AE3425" s="226"/>
      <c r="AF3425" s="226"/>
      <c r="AG3425" s="241">
        <f>CEILING(AX3425+(AX3425*'[1]Nastavení cen'!$G$17),1)</f>
        <v>825</v>
      </c>
      <c r="AH3425" s="242">
        <f>CEILING(AG3425*'[1]Nastavení cen'!$K$17,1)+AG3425</f>
        <v>1073</v>
      </c>
      <c r="AI3425" s="242">
        <f t="shared" si="1300"/>
        <v>0</v>
      </c>
      <c r="AJ3425" s="228">
        <f t="shared" si="1304"/>
        <v>1073</v>
      </c>
      <c r="AK3425" s="218"/>
      <c r="AL3425" s="229">
        <f t="shared" si="1305"/>
        <v>0</v>
      </c>
      <c r="AM3425" s="204"/>
      <c r="AN3425" s="230">
        <v>5</v>
      </c>
      <c r="AO3425" s="231">
        <f t="shared" si="1301"/>
        <v>0</v>
      </c>
      <c r="AP3425" s="232">
        <v>0.05</v>
      </c>
      <c r="AQ3425" s="233" t="s">
        <v>41</v>
      </c>
      <c r="AR3425" s="234">
        <f t="shared" si="1302"/>
        <v>0</v>
      </c>
      <c r="AS3425" s="235"/>
      <c r="AT3425" s="236"/>
      <c r="AU3425" s="237"/>
      <c r="AV3425" s="238"/>
      <c r="AW3425" s="239"/>
      <c r="AX3425" s="240">
        <v>825</v>
      </c>
    </row>
    <row r="3426" spans="1:50" ht="17.25" hidden="1" customHeight="1" x14ac:dyDescent="0.3">
      <c r="A3426" s="213"/>
      <c r="B3426" s="214"/>
      <c r="C3426" s="215"/>
      <c r="D3426" s="186"/>
      <c r="E3426" s="184"/>
      <c r="F3426" s="185"/>
      <c r="G3426" s="186"/>
      <c r="H3426" s="186"/>
      <c r="I3426" s="187"/>
      <c r="J3426" s="188"/>
      <c r="K3426" s="216"/>
      <c r="L3426" s="186"/>
      <c r="M3426" s="186"/>
      <c r="N3426" s="187"/>
      <c r="O3426" s="191"/>
      <c r="P3426" s="541" t="s">
        <v>3213</v>
      </c>
      <c r="Q3426" s="218"/>
      <c r="R3426" s="219">
        <f t="shared" si="1306"/>
        <v>0</v>
      </c>
      <c r="S3426" s="219">
        <f t="shared" si="1307"/>
        <v>7</v>
      </c>
      <c r="T3426" s="195"/>
      <c r="U3426" s="196">
        <v>10</v>
      </c>
      <c r="V3426" s="89">
        <f t="shared" si="1303"/>
        <v>0</v>
      </c>
      <c r="W3426" s="220" t="s">
        <v>3427</v>
      </c>
      <c r="X3426" s="221" t="s">
        <v>71</v>
      </c>
      <c r="Y3426" s="222" t="s">
        <v>3611</v>
      </c>
      <c r="Z3426" s="199"/>
      <c r="AA3426" s="218"/>
      <c r="AB3426" s="223">
        <v>0</v>
      </c>
      <c r="AC3426" s="224" t="s">
        <v>48</v>
      </c>
      <c r="AD3426" s="225"/>
      <c r="AE3426" s="226"/>
      <c r="AF3426" s="226"/>
      <c r="AG3426" s="241">
        <f>CEILING(AX3426+(AX3426*'[1]Nastavení cen'!$G$17),1)</f>
        <v>858</v>
      </c>
      <c r="AH3426" s="242">
        <f>CEILING(AG3426*'[1]Nastavení cen'!$K$17,1)+AG3426</f>
        <v>1116</v>
      </c>
      <c r="AI3426" s="242">
        <f t="shared" si="1300"/>
        <v>0</v>
      </c>
      <c r="AJ3426" s="228">
        <f t="shared" si="1304"/>
        <v>1116</v>
      </c>
      <c r="AK3426" s="218"/>
      <c r="AL3426" s="229">
        <f t="shared" si="1305"/>
        <v>0</v>
      </c>
      <c r="AM3426" s="204"/>
      <c r="AN3426" s="230">
        <v>5</v>
      </c>
      <c r="AO3426" s="231">
        <f t="shared" si="1301"/>
        <v>0</v>
      </c>
      <c r="AP3426" s="232">
        <v>0.05</v>
      </c>
      <c r="AQ3426" s="233" t="s">
        <v>41</v>
      </c>
      <c r="AR3426" s="234">
        <f t="shared" si="1302"/>
        <v>0</v>
      </c>
      <c r="AS3426" s="235"/>
      <c r="AT3426" s="236"/>
      <c r="AU3426" s="237"/>
      <c r="AV3426" s="238"/>
      <c r="AW3426" s="239"/>
      <c r="AX3426" s="240">
        <v>858</v>
      </c>
    </row>
    <row r="3427" spans="1:50" ht="17.25" hidden="1" customHeight="1" x14ac:dyDescent="0.3">
      <c r="A3427" s="213"/>
      <c r="B3427" s="214"/>
      <c r="C3427" s="215"/>
      <c r="D3427" s="186"/>
      <c r="E3427" s="184"/>
      <c r="F3427" s="185"/>
      <c r="G3427" s="186"/>
      <c r="H3427" s="186"/>
      <c r="I3427" s="187"/>
      <c r="J3427" s="188"/>
      <c r="K3427" s="216"/>
      <c r="L3427" s="186"/>
      <c r="M3427" s="186"/>
      <c r="N3427" s="187"/>
      <c r="O3427" s="191"/>
      <c r="P3427" s="541" t="s">
        <v>3213</v>
      </c>
      <c r="Q3427" s="218"/>
      <c r="R3427" s="219">
        <f t="shared" si="1306"/>
        <v>0</v>
      </c>
      <c r="S3427" s="219">
        <f t="shared" si="1307"/>
        <v>7</v>
      </c>
      <c r="T3427" s="195"/>
      <c r="U3427" s="196">
        <v>10</v>
      </c>
      <c r="V3427" s="89">
        <f t="shared" si="1303"/>
        <v>0</v>
      </c>
      <c r="W3427" s="220" t="s">
        <v>3427</v>
      </c>
      <c r="X3427" s="221" t="s">
        <v>71</v>
      </c>
      <c r="Y3427" s="222" t="s">
        <v>3612</v>
      </c>
      <c r="Z3427" s="199"/>
      <c r="AA3427" s="218"/>
      <c r="AB3427" s="223">
        <v>0</v>
      </c>
      <c r="AC3427" s="224" t="s">
        <v>48</v>
      </c>
      <c r="AD3427" s="225"/>
      <c r="AE3427" s="226"/>
      <c r="AF3427" s="226"/>
      <c r="AG3427" s="241">
        <f>CEILING(AX3427+(AX3427*'[1]Nastavení cen'!$G$17),1)</f>
        <v>968</v>
      </c>
      <c r="AH3427" s="242">
        <f>CEILING(AG3427*'[1]Nastavení cen'!$K$17,1)+AG3427</f>
        <v>1259</v>
      </c>
      <c r="AI3427" s="242">
        <f t="shared" si="1300"/>
        <v>0</v>
      </c>
      <c r="AJ3427" s="228">
        <f t="shared" si="1304"/>
        <v>1259</v>
      </c>
      <c r="AK3427" s="218"/>
      <c r="AL3427" s="229">
        <f t="shared" si="1305"/>
        <v>0</v>
      </c>
      <c r="AM3427" s="204"/>
      <c r="AN3427" s="230">
        <v>5</v>
      </c>
      <c r="AO3427" s="231">
        <f t="shared" si="1301"/>
        <v>0</v>
      </c>
      <c r="AP3427" s="232">
        <v>0.05</v>
      </c>
      <c r="AQ3427" s="233" t="s">
        <v>41</v>
      </c>
      <c r="AR3427" s="234">
        <f t="shared" si="1302"/>
        <v>0</v>
      </c>
      <c r="AS3427" s="235"/>
      <c r="AT3427" s="236"/>
      <c r="AU3427" s="237"/>
      <c r="AV3427" s="238"/>
      <c r="AW3427" s="239"/>
      <c r="AX3427" s="240">
        <v>968</v>
      </c>
    </row>
    <row r="3428" spans="1:50" ht="17.25" hidden="1" customHeight="1" x14ac:dyDescent="0.3">
      <c r="A3428" s="213"/>
      <c r="B3428" s="214"/>
      <c r="C3428" s="215"/>
      <c r="D3428" s="186"/>
      <c r="E3428" s="184"/>
      <c r="F3428" s="185"/>
      <c r="G3428" s="186"/>
      <c r="H3428" s="186"/>
      <c r="I3428" s="187"/>
      <c r="J3428" s="188"/>
      <c r="K3428" s="216"/>
      <c r="L3428" s="186"/>
      <c r="M3428" s="186"/>
      <c r="N3428" s="187"/>
      <c r="O3428" s="191"/>
      <c r="P3428" s="541" t="s">
        <v>3213</v>
      </c>
      <c r="Q3428" s="218"/>
      <c r="R3428" s="219">
        <f t="shared" si="1306"/>
        <v>0</v>
      </c>
      <c r="S3428" s="219">
        <f t="shared" si="1307"/>
        <v>7</v>
      </c>
      <c r="T3428" s="195"/>
      <c r="U3428" s="196">
        <v>10</v>
      </c>
      <c r="V3428" s="89">
        <f t="shared" si="1303"/>
        <v>0</v>
      </c>
      <c r="W3428" s="220" t="s">
        <v>3427</v>
      </c>
      <c r="X3428" s="221" t="s">
        <v>71</v>
      </c>
      <c r="Y3428" s="222" t="s">
        <v>3613</v>
      </c>
      <c r="Z3428" s="199"/>
      <c r="AA3428" s="218"/>
      <c r="AB3428" s="223">
        <v>0</v>
      </c>
      <c r="AC3428" s="224" t="s">
        <v>48</v>
      </c>
      <c r="AD3428" s="225"/>
      <c r="AE3428" s="226"/>
      <c r="AF3428" s="226"/>
      <c r="AG3428" s="241">
        <f>CEILING(AX3428+(AX3428*'[1]Nastavení cen'!$G$17),1)</f>
        <v>968</v>
      </c>
      <c r="AH3428" s="242">
        <f>CEILING(AG3428*'[1]Nastavení cen'!$K$17,1)+AG3428</f>
        <v>1259</v>
      </c>
      <c r="AI3428" s="242">
        <f t="shared" si="1300"/>
        <v>0</v>
      </c>
      <c r="AJ3428" s="228">
        <f t="shared" si="1304"/>
        <v>1259</v>
      </c>
      <c r="AK3428" s="218"/>
      <c r="AL3428" s="229">
        <f t="shared" si="1305"/>
        <v>0</v>
      </c>
      <c r="AM3428" s="204"/>
      <c r="AN3428" s="230">
        <v>5</v>
      </c>
      <c r="AO3428" s="231">
        <f t="shared" si="1301"/>
        <v>0</v>
      </c>
      <c r="AP3428" s="232">
        <v>0.05</v>
      </c>
      <c r="AQ3428" s="233" t="s">
        <v>41</v>
      </c>
      <c r="AR3428" s="234">
        <f t="shared" si="1302"/>
        <v>0</v>
      </c>
      <c r="AS3428" s="235"/>
      <c r="AT3428" s="236"/>
      <c r="AU3428" s="237"/>
      <c r="AV3428" s="238"/>
      <c r="AW3428" s="239"/>
      <c r="AX3428" s="240">
        <v>968</v>
      </c>
    </row>
    <row r="3429" spans="1:50" ht="17.25" hidden="1" customHeight="1" x14ac:dyDescent="0.3">
      <c r="A3429" s="213"/>
      <c r="B3429" s="214"/>
      <c r="C3429" s="215"/>
      <c r="D3429" s="186"/>
      <c r="E3429" s="184"/>
      <c r="F3429" s="185"/>
      <c r="G3429" s="186"/>
      <c r="H3429" s="186"/>
      <c r="I3429" s="187"/>
      <c r="J3429" s="188"/>
      <c r="K3429" s="216"/>
      <c r="L3429" s="186"/>
      <c r="M3429" s="186"/>
      <c r="N3429" s="187"/>
      <c r="O3429" s="191"/>
      <c r="P3429" s="541" t="s">
        <v>3213</v>
      </c>
      <c r="Q3429" s="218"/>
      <c r="R3429" s="219">
        <f t="shared" si="1306"/>
        <v>0</v>
      </c>
      <c r="S3429" s="219">
        <f t="shared" si="1307"/>
        <v>7</v>
      </c>
      <c r="T3429" s="195"/>
      <c r="U3429" s="196">
        <v>10</v>
      </c>
      <c r="V3429" s="89">
        <f t="shared" si="1303"/>
        <v>0</v>
      </c>
      <c r="W3429" s="220" t="s">
        <v>3427</v>
      </c>
      <c r="X3429" s="221" t="s">
        <v>71</v>
      </c>
      <c r="Y3429" s="222" t="s">
        <v>3614</v>
      </c>
      <c r="Z3429" s="199"/>
      <c r="AA3429" s="218"/>
      <c r="AB3429" s="223">
        <v>0</v>
      </c>
      <c r="AC3429" s="224" t="s">
        <v>48</v>
      </c>
      <c r="AD3429" s="225"/>
      <c r="AE3429" s="226"/>
      <c r="AF3429" s="226"/>
      <c r="AG3429" s="241">
        <f>CEILING(AX3429+(AX3429*'[1]Nastavení cen'!$G$17),1)</f>
        <v>968</v>
      </c>
      <c r="AH3429" s="242">
        <f>CEILING(AG3429*'[1]Nastavení cen'!$K$17,1)+AG3429</f>
        <v>1259</v>
      </c>
      <c r="AI3429" s="242">
        <f t="shared" si="1300"/>
        <v>0</v>
      </c>
      <c r="AJ3429" s="228">
        <f t="shared" si="1304"/>
        <v>1259</v>
      </c>
      <c r="AK3429" s="218"/>
      <c r="AL3429" s="229">
        <f t="shared" si="1305"/>
        <v>0</v>
      </c>
      <c r="AM3429" s="204"/>
      <c r="AN3429" s="230">
        <v>5</v>
      </c>
      <c r="AO3429" s="231">
        <f t="shared" si="1301"/>
        <v>0</v>
      </c>
      <c r="AP3429" s="232">
        <v>0.05</v>
      </c>
      <c r="AQ3429" s="233" t="s">
        <v>41</v>
      </c>
      <c r="AR3429" s="234">
        <f t="shared" si="1302"/>
        <v>0</v>
      </c>
      <c r="AS3429" s="235"/>
      <c r="AT3429" s="236"/>
      <c r="AU3429" s="237"/>
      <c r="AV3429" s="238"/>
      <c r="AW3429" s="239"/>
      <c r="AX3429" s="240">
        <v>968</v>
      </c>
    </row>
    <row r="3430" spans="1:50" ht="17.25" hidden="1" customHeight="1" x14ac:dyDescent="0.3">
      <c r="A3430" s="213"/>
      <c r="B3430" s="214"/>
      <c r="C3430" s="215"/>
      <c r="D3430" s="186"/>
      <c r="E3430" s="184"/>
      <c r="F3430" s="185"/>
      <c r="G3430" s="186"/>
      <c r="H3430" s="186"/>
      <c r="I3430" s="187"/>
      <c r="J3430" s="188"/>
      <c r="K3430" s="216"/>
      <c r="L3430" s="186"/>
      <c r="M3430" s="186"/>
      <c r="N3430" s="187"/>
      <c r="O3430" s="191"/>
      <c r="P3430" s="541" t="s">
        <v>3213</v>
      </c>
      <c r="Q3430" s="218"/>
      <c r="R3430" s="219">
        <f t="shared" si="1306"/>
        <v>0</v>
      </c>
      <c r="S3430" s="219">
        <f t="shared" si="1307"/>
        <v>7</v>
      </c>
      <c r="T3430" s="195"/>
      <c r="U3430" s="196">
        <v>10</v>
      </c>
      <c r="V3430" s="89">
        <f t="shared" si="1303"/>
        <v>0</v>
      </c>
      <c r="W3430" s="220" t="s">
        <v>3427</v>
      </c>
      <c r="X3430" s="221" t="s">
        <v>71</v>
      </c>
      <c r="Y3430" s="222" t="s">
        <v>3615</v>
      </c>
      <c r="Z3430" s="199"/>
      <c r="AA3430" s="218"/>
      <c r="AB3430" s="223">
        <v>0</v>
      </c>
      <c r="AC3430" s="224" t="s">
        <v>48</v>
      </c>
      <c r="AD3430" s="225"/>
      <c r="AE3430" s="226"/>
      <c r="AF3430" s="226"/>
      <c r="AG3430" s="241">
        <f>CEILING(AX3430+(AX3430*'[1]Nastavení cen'!$G$17),1)</f>
        <v>968</v>
      </c>
      <c r="AH3430" s="242">
        <f>CEILING(AG3430*'[1]Nastavení cen'!$K$17,1)+AG3430</f>
        <v>1259</v>
      </c>
      <c r="AI3430" s="242">
        <f t="shared" si="1300"/>
        <v>0</v>
      </c>
      <c r="AJ3430" s="228">
        <f t="shared" si="1304"/>
        <v>1259</v>
      </c>
      <c r="AK3430" s="218"/>
      <c r="AL3430" s="229">
        <f t="shared" si="1305"/>
        <v>0</v>
      </c>
      <c r="AM3430" s="204"/>
      <c r="AN3430" s="230">
        <v>5</v>
      </c>
      <c r="AO3430" s="231">
        <f t="shared" si="1301"/>
        <v>0</v>
      </c>
      <c r="AP3430" s="232">
        <v>0.05</v>
      </c>
      <c r="AQ3430" s="233" t="s">
        <v>41</v>
      </c>
      <c r="AR3430" s="234">
        <f t="shared" si="1302"/>
        <v>0</v>
      </c>
      <c r="AS3430" s="235"/>
      <c r="AT3430" s="236"/>
      <c r="AU3430" s="237"/>
      <c r="AV3430" s="238"/>
      <c r="AW3430" s="239"/>
      <c r="AX3430" s="240">
        <v>968</v>
      </c>
    </row>
    <row r="3431" spans="1:50" ht="17.25" hidden="1" customHeight="1" x14ac:dyDescent="0.3">
      <c r="A3431" s="213"/>
      <c r="B3431" s="214"/>
      <c r="C3431" s="215"/>
      <c r="D3431" s="186"/>
      <c r="E3431" s="184"/>
      <c r="F3431" s="185"/>
      <c r="G3431" s="186"/>
      <c r="H3431" s="186"/>
      <c r="I3431" s="187"/>
      <c r="J3431" s="188"/>
      <c r="K3431" s="216"/>
      <c r="L3431" s="186"/>
      <c r="M3431" s="186"/>
      <c r="N3431" s="187"/>
      <c r="O3431" s="191"/>
      <c r="P3431" s="541" t="s">
        <v>3213</v>
      </c>
      <c r="Q3431" s="218"/>
      <c r="R3431" s="219">
        <f t="shared" si="1306"/>
        <v>0</v>
      </c>
      <c r="S3431" s="219">
        <f t="shared" si="1307"/>
        <v>7</v>
      </c>
      <c r="T3431" s="195"/>
      <c r="U3431" s="196">
        <v>10</v>
      </c>
      <c r="V3431" s="89">
        <f t="shared" si="1303"/>
        <v>0</v>
      </c>
      <c r="W3431" s="220" t="s">
        <v>3427</v>
      </c>
      <c r="X3431" s="221" t="s">
        <v>71</v>
      </c>
      <c r="Y3431" s="222" t="s">
        <v>3616</v>
      </c>
      <c r="Z3431" s="199"/>
      <c r="AA3431" s="218"/>
      <c r="AB3431" s="223">
        <v>0</v>
      </c>
      <c r="AC3431" s="224" t="s">
        <v>48</v>
      </c>
      <c r="AD3431" s="225"/>
      <c r="AE3431" s="226"/>
      <c r="AF3431" s="226"/>
      <c r="AG3431" s="241">
        <f>CEILING(AX3431+(AX3431*'[1]Nastavení cen'!$G$17),1)</f>
        <v>968</v>
      </c>
      <c r="AH3431" s="242">
        <f>CEILING(AG3431*'[1]Nastavení cen'!$K$17,1)+AG3431</f>
        <v>1259</v>
      </c>
      <c r="AI3431" s="242">
        <f t="shared" si="1300"/>
        <v>0</v>
      </c>
      <c r="AJ3431" s="228">
        <f t="shared" si="1304"/>
        <v>1259</v>
      </c>
      <c r="AK3431" s="218"/>
      <c r="AL3431" s="229">
        <f t="shared" si="1305"/>
        <v>0</v>
      </c>
      <c r="AM3431" s="204"/>
      <c r="AN3431" s="230">
        <v>5</v>
      </c>
      <c r="AO3431" s="231">
        <f t="shared" si="1301"/>
        <v>0</v>
      </c>
      <c r="AP3431" s="232">
        <v>0.05</v>
      </c>
      <c r="AQ3431" s="233" t="s">
        <v>41</v>
      </c>
      <c r="AR3431" s="234">
        <f t="shared" si="1302"/>
        <v>0</v>
      </c>
      <c r="AS3431" s="235"/>
      <c r="AT3431" s="236"/>
      <c r="AU3431" s="237"/>
      <c r="AV3431" s="238"/>
      <c r="AW3431" s="239"/>
      <c r="AX3431" s="240">
        <v>968</v>
      </c>
    </row>
    <row r="3432" spans="1:50" ht="17.25" hidden="1" customHeight="1" x14ac:dyDescent="0.3">
      <c r="A3432" s="213"/>
      <c r="B3432" s="214"/>
      <c r="C3432" s="215"/>
      <c r="D3432" s="186"/>
      <c r="E3432" s="184"/>
      <c r="F3432" s="185"/>
      <c r="G3432" s="186"/>
      <c r="H3432" s="186"/>
      <c r="I3432" s="187"/>
      <c r="J3432" s="188"/>
      <c r="K3432" s="216"/>
      <c r="L3432" s="186"/>
      <c r="M3432" s="186"/>
      <c r="N3432" s="187"/>
      <c r="O3432" s="191"/>
      <c r="P3432" s="541" t="s">
        <v>3213</v>
      </c>
      <c r="Q3432" s="218"/>
      <c r="R3432" s="219">
        <f t="shared" si="1306"/>
        <v>0</v>
      </c>
      <c r="S3432" s="219">
        <f t="shared" si="1307"/>
        <v>7</v>
      </c>
      <c r="T3432" s="195"/>
      <c r="U3432" s="196">
        <v>10</v>
      </c>
      <c r="V3432" s="89">
        <f t="shared" si="1303"/>
        <v>0</v>
      </c>
      <c r="W3432" s="220" t="s">
        <v>3427</v>
      </c>
      <c r="X3432" s="221" t="s">
        <v>71</v>
      </c>
      <c r="Y3432" s="222" t="s">
        <v>3617</v>
      </c>
      <c r="Z3432" s="199"/>
      <c r="AA3432" s="218"/>
      <c r="AB3432" s="223">
        <v>0</v>
      </c>
      <c r="AC3432" s="224" t="s">
        <v>48</v>
      </c>
      <c r="AD3432" s="225"/>
      <c r="AE3432" s="226"/>
      <c r="AF3432" s="226"/>
      <c r="AG3432" s="241">
        <f>CEILING(AX3432+(AX3432*'[1]Nastavení cen'!$G$17),1)</f>
        <v>968</v>
      </c>
      <c r="AH3432" s="242">
        <f>CEILING(AG3432*'[1]Nastavení cen'!$K$17,1)+AG3432</f>
        <v>1259</v>
      </c>
      <c r="AI3432" s="242">
        <f t="shared" si="1300"/>
        <v>0</v>
      </c>
      <c r="AJ3432" s="228">
        <f t="shared" si="1304"/>
        <v>1259</v>
      </c>
      <c r="AK3432" s="218"/>
      <c r="AL3432" s="229">
        <f t="shared" si="1305"/>
        <v>0</v>
      </c>
      <c r="AM3432" s="204"/>
      <c r="AN3432" s="230">
        <v>5</v>
      </c>
      <c r="AO3432" s="231">
        <f t="shared" si="1301"/>
        <v>0</v>
      </c>
      <c r="AP3432" s="232">
        <v>0.05</v>
      </c>
      <c r="AQ3432" s="233" t="s">
        <v>41</v>
      </c>
      <c r="AR3432" s="234">
        <f t="shared" si="1302"/>
        <v>0</v>
      </c>
      <c r="AS3432" s="235"/>
      <c r="AT3432" s="236"/>
      <c r="AU3432" s="237"/>
      <c r="AV3432" s="238"/>
      <c r="AW3432" s="239"/>
      <c r="AX3432" s="240">
        <v>968</v>
      </c>
    </row>
    <row r="3433" spans="1:50" ht="17.25" hidden="1" customHeight="1" x14ac:dyDescent="0.3">
      <c r="A3433" s="213"/>
      <c r="B3433" s="214"/>
      <c r="C3433" s="215"/>
      <c r="D3433" s="186"/>
      <c r="E3433" s="184"/>
      <c r="F3433" s="185"/>
      <c r="G3433" s="186"/>
      <c r="H3433" s="186"/>
      <c r="I3433" s="187"/>
      <c r="J3433" s="188"/>
      <c r="K3433" s="216"/>
      <c r="L3433" s="186"/>
      <c r="M3433" s="186"/>
      <c r="N3433" s="187"/>
      <c r="O3433" s="191"/>
      <c r="P3433" s="541" t="s">
        <v>3213</v>
      </c>
      <c r="Q3433" s="218"/>
      <c r="R3433" s="219">
        <f t="shared" si="1306"/>
        <v>0</v>
      </c>
      <c r="S3433" s="219">
        <f t="shared" si="1307"/>
        <v>7</v>
      </c>
      <c r="T3433" s="195"/>
      <c r="U3433" s="196">
        <v>10</v>
      </c>
      <c r="V3433" s="89">
        <f t="shared" si="1303"/>
        <v>0</v>
      </c>
      <c r="W3433" s="220" t="s">
        <v>3427</v>
      </c>
      <c r="X3433" s="221" t="s">
        <v>71</v>
      </c>
      <c r="Y3433" s="222" t="s">
        <v>3618</v>
      </c>
      <c r="Z3433" s="199"/>
      <c r="AA3433" s="218"/>
      <c r="AB3433" s="223">
        <v>0</v>
      </c>
      <c r="AC3433" s="224" t="s">
        <v>48</v>
      </c>
      <c r="AD3433" s="225"/>
      <c r="AE3433" s="226"/>
      <c r="AF3433" s="226"/>
      <c r="AG3433" s="241">
        <f>CEILING(AX3433+(AX3433*'[1]Nastavení cen'!$G$17),1)</f>
        <v>968</v>
      </c>
      <c r="AH3433" s="242">
        <f>CEILING(AG3433*'[1]Nastavení cen'!$K$17,1)+AG3433</f>
        <v>1259</v>
      </c>
      <c r="AI3433" s="242">
        <f t="shared" si="1300"/>
        <v>0</v>
      </c>
      <c r="AJ3433" s="228">
        <f t="shared" si="1304"/>
        <v>1259</v>
      </c>
      <c r="AK3433" s="218"/>
      <c r="AL3433" s="229">
        <f t="shared" si="1305"/>
        <v>0</v>
      </c>
      <c r="AM3433" s="204"/>
      <c r="AN3433" s="230">
        <v>5</v>
      </c>
      <c r="AO3433" s="231">
        <f t="shared" si="1301"/>
        <v>0</v>
      </c>
      <c r="AP3433" s="232">
        <v>0.05</v>
      </c>
      <c r="AQ3433" s="233" t="s">
        <v>41</v>
      </c>
      <c r="AR3433" s="234">
        <f t="shared" si="1302"/>
        <v>0</v>
      </c>
      <c r="AS3433" s="235"/>
      <c r="AT3433" s="236"/>
      <c r="AU3433" s="237"/>
      <c r="AV3433" s="238"/>
      <c r="AW3433" s="239"/>
      <c r="AX3433" s="240">
        <v>968</v>
      </c>
    </row>
    <row r="3434" spans="1:50" ht="17.25" hidden="1" customHeight="1" x14ac:dyDescent="0.3">
      <c r="A3434" s="213"/>
      <c r="B3434" s="214"/>
      <c r="C3434" s="215"/>
      <c r="D3434" s="186"/>
      <c r="E3434" s="184"/>
      <c r="F3434" s="185"/>
      <c r="G3434" s="186"/>
      <c r="H3434" s="186"/>
      <c r="I3434" s="187"/>
      <c r="J3434" s="188"/>
      <c r="K3434" s="216"/>
      <c r="L3434" s="186"/>
      <c r="M3434" s="186"/>
      <c r="N3434" s="187"/>
      <c r="O3434" s="191"/>
      <c r="P3434" s="541" t="s">
        <v>3213</v>
      </c>
      <c r="Q3434" s="218"/>
      <c r="R3434" s="219">
        <f t="shared" si="1306"/>
        <v>0</v>
      </c>
      <c r="S3434" s="219">
        <f t="shared" si="1307"/>
        <v>7</v>
      </c>
      <c r="T3434" s="195"/>
      <c r="U3434" s="196">
        <v>10</v>
      </c>
      <c r="V3434" s="89">
        <f t="shared" si="1303"/>
        <v>0</v>
      </c>
      <c r="W3434" s="220" t="s">
        <v>3427</v>
      </c>
      <c r="X3434" s="221" t="s">
        <v>71</v>
      </c>
      <c r="Y3434" s="222" t="s">
        <v>3619</v>
      </c>
      <c r="Z3434" s="199"/>
      <c r="AA3434" s="218"/>
      <c r="AB3434" s="223">
        <v>0</v>
      </c>
      <c r="AC3434" s="224" t="s">
        <v>48</v>
      </c>
      <c r="AD3434" s="225"/>
      <c r="AE3434" s="226"/>
      <c r="AF3434" s="226"/>
      <c r="AG3434" s="241">
        <f>CEILING(AX3434+(AX3434*'[1]Nastavení cen'!$G$17),1)</f>
        <v>968</v>
      </c>
      <c r="AH3434" s="242">
        <f>CEILING(AG3434*'[1]Nastavení cen'!$K$17,1)+AG3434</f>
        <v>1259</v>
      </c>
      <c r="AI3434" s="242">
        <f t="shared" si="1300"/>
        <v>0</v>
      </c>
      <c r="AJ3434" s="228">
        <f t="shared" si="1304"/>
        <v>1259</v>
      </c>
      <c r="AK3434" s="218"/>
      <c r="AL3434" s="229">
        <f t="shared" si="1305"/>
        <v>0</v>
      </c>
      <c r="AM3434" s="204"/>
      <c r="AN3434" s="230">
        <v>5</v>
      </c>
      <c r="AO3434" s="231">
        <f t="shared" si="1301"/>
        <v>0</v>
      </c>
      <c r="AP3434" s="232">
        <v>0.05</v>
      </c>
      <c r="AQ3434" s="233" t="s">
        <v>41</v>
      </c>
      <c r="AR3434" s="234">
        <f t="shared" si="1302"/>
        <v>0</v>
      </c>
      <c r="AS3434" s="235"/>
      <c r="AT3434" s="236"/>
      <c r="AU3434" s="237"/>
      <c r="AV3434" s="238"/>
      <c r="AW3434" s="239"/>
      <c r="AX3434" s="240">
        <v>968</v>
      </c>
    </row>
    <row r="3435" spans="1:50" ht="17.25" hidden="1" customHeight="1" x14ac:dyDescent="0.3">
      <c r="A3435" s="213"/>
      <c r="B3435" s="214"/>
      <c r="C3435" s="215"/>
      <c r="D3435" s="186"/>
      <c r="E3435" s="184"/>
      <c r="F3435" s="185"/>
      <c r="G3435" s="186"/>
      <c r="H3435" s="186"/>
      <c r="I3435" s="187"/>
      <c r="J3435" s="188"/>
      <c r="K3435" s="216"/>
      <c r="L3435" s="186"/>
      <c r="M3435" s="186"/>
      <c r="N3435" s="187"/>
      <c r="O3435" s="191"/>
      <c r="P3435" s="541" t="s">
        <v>3213</v>
      </c>
      <c r="Q3435" s="218"/>
      <c r="R3435" s="219">
        <f t="shared" si="1306"/>
        <v>0</v>
      </c>
      <c r="S3435" s="219">
        <f t="shared" si="1307"/>
        <v>7</v>
      </c>
      <c r="T3435" s="195"/>
      <c r="U3435" s="196">
        <v>10</v>
      </c>
      <c r="V3435" s="89">
        <f t="shared" si="1303"/>
        <v>0</v>
      </c>
      <c r="W3435" s="220" t="s">
        <v>3427</v>
      </c>
      <c r="X3435" s="221" t="s">
        <v>71</v>
      </c>
      <c r="Y3435" s="222" t="s">
        <v>3620</v>
      </c>
      <c r="Z3435" s="199"/>
      <c r="AA3435" s="218"/>
      <c r="AB3435" s="223">
        <v>0</v>
      </c>
      <c r="AC3435" s="224" t="s">
        <v>48</v>
      </c>
      <c r="AD3435" s="225"/>
      <c r="AE3435" s="226"/>
      <c r="AF3435" s="226"/>
      <c r="AG3435" s="241">
        <f>CEILING(AX3435+(AX3435*'[1]Nastavení cen'!$G$17),1)</f>
        <v>950</v>
      </c>
      <c r="AH3435" s="242">
        <f>CEILING(AG3435*'[1]Nastavení cen'!$K$17,1)+AG3435</f>
        <v>1235</v>
      </c>
      <c r="AI3435" s="242">
        <f t="shared" si="1300"/>
        <v>0</v>
      </c>
      <c r="AJ3435" s="228">
        <f t="shared" si="1304"/>
        <v>1235</v>
      </c>
      <c r="AK3435" s="218"/>
      <c r="AL3435" s="229">
        <f t="shared" si="1305"/>
        <v>0</v>
      </c>
      <c r="AM3435" s="204"/>
      <c r="AN3435" s="230">
        <v>5</v>
      </c>
      <c r="AO3435" s="231">
        <f t="shared" si="1301"/>
        <v>0</v>
      </c>
      <c r="AP3435" s="232">
        <v>0.05</v>
      </c>
      <c r="AQ3435" s="233" t="s">
        <v>41</v>
      </c>
      <c r="AR3435" s="234">
        <f t="shared" si="1302"/>
        <v>0</v>
      </c>
      <c r="AS3435" s="235"/>
      <c r="AT3435" s="236"/>
      <c r="AU3435" s="237"/>
      <c r="AV3435" s="238"/>
      <c r="AW3435" s="239"/>
      <c r="AX3435" s="240">
        <v>950</v>
      </c>
    </row>
    <row r="3436" spans="1:50" ht="17.25" hidden="1" customHeight="1" x14ac:dyDescent="0.3">
      <c r="A3436" s="213"/>
      <c r="B3436" s="214"/>
      <c r="C3436" s="215"/>
      <c r="D3436" s="186"/>
      <c r="E3436" s="184"/>
      <c r="F3436" s="185"/>
      <c r="G3436" s="186"/>
      <c r="H3436" s="186"/>
      <c r="I3436" s="187"/>
      <c r="J3436" s="188"/>
      <c r="K3436" s="216"/>
      <c r="L3436" s="186"/>
      <c r="M3436" s="186"/>
      <c r="N3436" s="187"/>
      <c r="O3436" s="191"/>
      <c r="P3436" s="541" t="s">
        <v>3213</v>
      </c>
      <c r="Q3436" s="218"/>
      <c r="R3436" s="219">
        <f t="shared" si="1306"/>
        <v>0</v>
      </c>
      <c r="S3436" s="219">
        <f t="shared" si="1307"/>
        <v>7</v>
      </c>
      <c r="T3436" s="195"/>
      <c r="U3436" s="196">
        <v>10</v>
      </c>
      <c r="V3436" s="89">
        <f t="shared" si="1303"/>
        <v>0</v>
      </c>
      <c r="W3436" s="220" t="s">
        <v>3427</v>
      </c>
      <c r="X3436" s="221" t="s">
        <v>71</v>
      </c>
      <c r="Y3436" s="222" t="s">
        <v>3621</v>
      </c>
      <c r="Z3436" s="199"/>
      <c r="AA3436" s="218"/>
      <c r="AB3436" s="223">
        <v>0</v>
      </c>
      <c r="AC3436" s="224" t="s">
        <v>48</v>
      </c>
      <c r="AD3436" s="225"/>
      <c r="AE3436" s="226"/>
      <c r="AF3436" s="226"/>
      <c r="AG3436" s="241">
        <f>CEILING(AX3436+(AX3436*'[1]Nastavení cen'!$G$17),1)</f>
        <v>950</v>
      </c>
      <c r="AH3436" s="242">
        <f>CEILING(AG3436*'[1]Nastavení cen'!$K$17,1)+AG3436</f>
        <v>1235</v>
      </c>
      <c r="AI3436" s="242">
        <f t="shared" si="1300"/>
        <v>0</v>
      </c>
      <c r="AJ3436" s="228">
        <f t="shared" si="1304"/>
        <v>1235</v>
      </c>
      <c r="AK3436" s="218"/>
      <c r="AL3436" s="229">
        <f t="shared" si="1305"/>
        <v>0</v>
      </c>
      <c r="AM3436" s="204"/>
      <c r="AN3436" s="230">
        <v>5</v>
      </c>
      <c r="AO3436" s="231">
        <f t="shared" si="1301"/>
        <v>0</v>
      </c>
      <c r="AP3436" s="232">
        <v>0.05</v>
      </c>
      <c r="AQ3436" s="233" t="s">
        <v>41</v>
      </c>
      <c r="AR3436" s="234">
        <f t="shared" si="1302"/>
        <v>0</v>
      </c>
      <c r="AS3436" s="235"/>
      <c r="AT3436" s="236"/>
      <c r="AU3436" s="237"/>
      <c r="AV3436" s="238"/>
      <c r="AW3436" s="239"/>
      <c r="AX3436" s="240">
        <v>950</v>
      </c>
    </row>
    <row r="3437" spans="1:50" ht="17.25" hidden="1" customHeight="1" x14ac:dyDescent="0.3">
      <c r="A3437" s="213"/>
      <c r="B3437" s="214"/>
      <c r="C3437" s="215"/>
      <c r="D3437" s="186"/>
      <c r="E3437" s="184"/>
      <c r="F3437" s="185"/>
      <c r="G3437" s="186"/>
      <c r="H3437" s="186"/>
      <c r="I3437" s="187"/>
      <c r="J3437" s="188"/>
      <c r="K3437" s="216"/>
      <c r="L3437" s="186"/>
      <c r="M3437" s="186"/>
      <c r="N3437" s="187"/>
      <c r="O3437" s="191"/>
      <c r="P3437" s="541" t="s">
        <v>3213</v>
      </c>
      <c r="Q3437" s="218"/>
      <c r="R3437" s="219">
        <f t="shared" si="1306"/>
        <v>0</v>
      </c>
      <c r="S3437" s="219">
        <f t="shared" si="1307"/>
        <v>7</v>
      </c>
      <c r="T3437" s="195"/>
      <c r="U3437" s="196">
        <v>10</v>
      </c>
      <c r="V3437" s="89">
        <f t="shared" si="1303"/>
        <v>0</v>
      </c>
      <c r="W3437" s="220" t="s">
        <v>3427</v>
      </c>
      <c r="X3437" s="221" t="s">
        <v>71</v>
      </c>
      <c r="Y3437" s="222" t="s">
        <v>3622</v>
      </c>
      <c r="Z3437" s="199"/>
      <c r="AA3437" s="218"/>
      <c r="AB3437" s="223">
        <v>0</v>
      </c>
      <c r="AC3437" s="224" t="s">
        <v>48</v>
      </c>
      <c r="AD3437" s="225"/>
      <c r="AE3437" s="226"/>
      <c r="AF3437" s="226"/>
      <c r="AG3437" s="241">
        <f>CEILING(AX3437+(AX3437*'[1]Nastavení cen'!$G$17),1)</f>
        <v>950</v>
      </c>
      <c r="AH3437" s="242">
        <f>CEILING(AG3437*'[1]Nastavení cen'!$K$17,1)+AG3437</f>
        <v>1235</v>
      </c>
      <c r="AI3437" s="242">
        <f t="shared" si="1300"/>
        <v>0</v>
      </c>
      <c r="AJ3437" s="228">
        <f t="shared" si="1304"/>
        <v>1235</v>
      </c>
      <c r="AK3437" s="218"/>
      <c r="AL3437" s="229">
        <f t="shared" si="1305"/>
        <v>0</v>
      </c>
      <c r="AM3437" s="204"/>
      <c r="AN3437" s="230">
        <v>5</v>
      </c>
      <c r="AO3437" s="231">
        <f t="shared" si="1301"/>
        <v>0</v>
      </c>
      <c r="AP3437" s="232">
        <v>0.05</v>
      </c>
      <c r="AQ3437" s="233" t="s">
        <v>41</v>
      </c>
      <c r="AR3437" s="234">
        <f t="shared" si="1302"/>
        <v>0</v>
      </c>
      <c r="AS3437" s="235"/>
      <c r="AT3437" s="236"/>
      <c r="AU3437" s="237"/>
      <c r="AV3437" s="238"/>
      <c r="AW3437" s="239"/>
      <c r="AX3437" s="240">
        <v>950</v>
      </c>
    </row>
    <row r="3438" spans="1:50" ht="17.25" hidden="1" customHeight="1" x14ac:dyDescent="0.3">
      <c r="A3438" s="213"/>
      <c r="B3438" s="214"/>
      <c r="C3438" s="215"/>
      <c r="D3438" s="186"/>
      <c r="E3438" s="184"/>
      <c r="F3438" s="185"/>
      <c r="G3438" s="186"/>
      <c r="H3438" s="186"/>
      <c r="I3438" s="187"/>
      <c r="J3438" s="188"/>
      <c r="K3438" s="216"/>
      <c r="L3438" s="186"/>
      <c r="M3438" s="186"/>
      <c r="N3438" s="187"/>
      <c r="O3438" s="191"/>
      <c r="P3438" s="541" t="s">
        <v>3213</v>
      </c>
      <c r="Q3438" s="218"/>
      <c r="R3438" s="219">
        <f t="shared" si="1306"/>
        <v>0</v>
      </c>
      <c r="S3438" s="219">
        <f t="shared" si="1307"/>
        <v>7</v>
      </c>
      <c r="T3438" s="195"/>
      <c r="U3438" s="196">
        <v>10</v>
      </c>
      <c r="V3438" s="89">
        <f t="shared" si="1303"/>
        <v>0</v>
      </c>
      <c r="W3438" s="220" t="s">
        <v>3427</v>
      </c>
      <c r="X3438" s="221" t="s">
        <v>71</v>
      </c>
      <c r="Y3438" s="222" t="s">
        <v>3623</v>
      </c>
      <c r="Z3438" s="199"/>
      <c r="AA3438" s="218"/>
      <c r="AB3438" s="223">
        <v>0</v>
      </c>
      <c r="AC3438" s="224" t="s">
        <v>48</v>
      </c>
      <c r="AD3438" s="225"/>
      <c r="AE3438" s="226"/>
      <c r="AF3438" s="226"/>
      <c r="AG3438" s="241">
        <f>CEILING(AX3438+(AX3438*'[1]Nastavení cen'!$G$17),1)</f>
        <v>950</v>
      </c>
      <c r="AH3438" s="242">
        <f>CEILING(AG3438*'[1]Nastavení cen'!$K$17,1)+AG3438</f>
        <v>1235</v>
      </c>
      <c r="AI3438" s="242">
        <f t="shared" si="1300"/>
        <v>0</v>
      </c>
      <c r="AJ3438" s="228">
        <f t="shared" si="1304"/>
        <v>1235</v>
      </c>
      <c r="AK3438" s="218"/>
      <c r="AL3438" s="229">
        <f t="shared" si="1305"/>
        <v>0</v>
      </c>
      <c r="AM3438" s="204"/>
      <c r="AN3438" s="230">
        <v>5</v>
      </c>
      <c r="AO3438" s="231">
        <f t="shared" si="1301"/>
        <v>0</v>
      </c>
      <c r="AP3438" s="232">
        <v>0.05</v>
      </c>
      <c r="AQ3438" s="233" t="s">
        <v>41</v>
      </c>
      <c r="AR3438" s="234">
        <f t="shared" si="1302"/>
        <v>0</v>
      </c>
      <c r="AS3438" s="235"/>
      <c r="AT3438" s="236"/>
      <c r="AU3438" s="237"/>
      <c r="AV3438" s="238"/>
      <c r="AW3438" s="239"/>
      <c r="AX3438" s="240">
        <v>950</v>
      </c>
    </row>
    <row r="3439" spans="1:50" ht="17.25" hidden="1" customHeight="1" x14ac:dyDescent="0.3">
      <c r="A3439" s="213"/>
      <c r="B3439" s="214"/>
      <c r="C3439" s="215"/>
      <c r="D3439" s="186"/>
      <c r="E3439" s="184"/>
      <c r="F3439" s="185"/>
      <c r="G3439" s="186"/>
      <c r="H3439" s="186"/>
      <c r="I3439" s="187"/>
      <c r="J3439" s="188"/>
      <c r="K3439" s="216"/>
      <c r="L3439" s="186"/>
      <c r="M3439" s="186"/>
      <c r="N3439" s="187"/>
      <c r="O3439" s="191"/>
      <c r="P3439" s="541" t="s">
        <v>3213</v>
      </c>
      <c r="Q3439" s="218"/>
      <c r="R3439" s="219">
        <f t="shared" si="1306"/>
        <v>0</v>
      </c>
      <c r="S3439" s="219">
        <f t="shared" si="1307"/>
        <v>7</v>
      </c>
      <c r="T3439" s="195"/>
      <c r="U3439" s="196">
        <v>10</v>
      </c>
      <c r="V3439" s="89">
        <f t="shared" si="1303"/>
        <v>0</v>
      </c>
      <c r="W3439" s="220" t="s">
        <v>3427</v>
      </c>
      <c r="X3439" s="221" t="s">
        <v>71</v>
      </c>
      <c r="Y3439" s="222" t="s">
        <v>3624</v>
      </c>
      <c r="Z3439" s="199"/>
      <c r="AA3439" s="218"/>
      <c r="AB3439" s="223">
        <v>0</v>
      </c>
      <c r="AC3439" s="224" t="s">
        <v>48</v>
      </c>
      <c r="AD3439" s="225"/>
      <c r="AE3439" s="226"/>
      <c r="AF3439" s="226"/>
      <c r="AG3439" s="241">
        <f>CEILING(AX3439+(AX3439*'[1]Nastavení cen'!$G$17),1)</f>
        <v>950</v>
      </c>
      <c r="AH3439" s="242">
        <f>CEILING(AG3439*'[1]Nastavení cen'!$K$17,1)+AG3439</f>
        <v>1235</v>
      </c>
      <c r="AI3439" s="242">
        <f t="shared" si="1300"/>
        <v>0</v>
      </c>
      <c r="AJ3439" s="228">
        <f t="shared" si="1304"/>
        <v>1235</v>
      </c>
      <c r="AK3439" s="218"/>
      <c r="AL3439" s="229">
        <f t="shared" si="1305"/>
        <v>0</v>
      </c>
      <c r="AM3439" s="204"/>
      <c r="AN3439" s="230">
        <v>5</v>
      </c>
      <c r="AO3439" s="231">
        <f t="shared" si="1301"/>
        <v>0</v>
      </c>
      <c r="AP3439" s="232">
        <v>0.05</v>
      </c>
      <c r="AQ3439" s="233" t="s">
        <v>41</v>
      </c>
      <c r="AR3439" s="234">
        <f t="shared" si="1302"/>
        <v>0</v>
      </c>
      <c r="AS3439" s="235"/>
      <c r="AT3439" s="236"/>
      <c r="AU3439" s="237"/>
      <c r="AV3439" s="238"/>
      <c r="AW3439" s="239"/>
      <c r="AX3439" s="240">
        <v>950</v>
      </c>
    </row>
    <row r="3440" spans="1:50" ht="17.25" hidden="1" customHeight="1" x14ac:dyDescent="0.3">
      <c r="A3440" s="213"/>
      <c r="B3440" s="214"/>
      <c r="C3440" s="215"/>
      <c r="D3440" s="186"/>
      <c r="E3440" s="184"/>
      <c r="F3440" s="185"/>
      <c r="G3440" s="186"/>
      <c r="H3440" s="186"/>
      <c r="I3440" s="187"/>
      <c r="J3440" s="188"/>
      <c r="K3440" s="216"/>
      <c r="L3440" s="186"/>
      <c r="M3440" s="186"/>
      <c r="N3440" s="187"/>
      <c r="O3440" s="191"/>
      <c r="P3440" s="541" t="s">
        <v>3213</v>
      </c>
      <c r="Q3440" s="218"/>
      <c r="R3440" s="219">
        <f t="shared" si="1306"/>
        <v>0</v>
      </c>
      <c r="S3440" s="219">
        <f t="shared" si="1307"/>
        <v>7</v>
      </c>
      <c r="T3440" s="195"/>
      <c r="U3440" s="196">
        <v>10</v>
      </c>
      <c r="V3440" s="89">
        <f t="shared" si="1303"/>
        <v>0</v>
      </c>
      <c r="W3440" s="220" t="s">
        <v>3427</v>
      </c>
      <c r="X3440" s="221" t="s">
        <v>71</v>
      </c>
      <c r="Y3440" s="222" t="s">
        <v>3625</v>
      </c>
      <c r="Z3440" s="199"/>
      <c r="AA3440" s="218"/>
      <c r="AB3440" s="223">
        <v>0</v>
      </c>
      <c r="AC3440" s="224" t="s">
        <v>48</v>
      </c>
      <c r="AD3440" s="225"/>
      <c r="AE3440" s="226"/>
      <c r="AF3440" s="226"/>
      <c r="AG3440" s="241">
        <f>CEILING(AX3440+(AX3440*'[1]Nastavení cen'!$G$17),1)</f>
        <v>950</v>
      </c>
      <c r="AH3440" s="242">
        <f>CEILING(AG3440*'[1]Nastavení cen'!$K$17,1)+AG3440</f>
        <v>1235</v>
      </c>
      <c r="AI3440" s="242">
        <f t="shared" si="1300"/>
        <v>0</v>
      </c>
      <c r="AJ3440" s="228">
        <f t="shared" si="1304"/>
        <v>1235</v>
      </c>
      <c r="AK3440" s="218"/>
      <c r="AL3440" s="229">
        <f t="shared" si="1305"/>
        <v>0</v>
      </c>
      <c r="AM3440" s="204"/>
      <c r="AN3440" s="230">
        <v>5</v>
      </c>
      <c r="AO3440" s="231">
        <f t="shared" si="1301"/>
        <v>0</v>
      </c>
      <c r="AP3440" s="232">
        <v>0.05</v>
      </c>
      <c r="AQ3440" s="233" t="s">
        <v>41</v>
      </c>
      <c r="AR3440" s="234">
        <f t="shared" si="1302"/>
        <v>0</v>
      </c>
      <c r="AS3440" s="235"/>
      <c r="AT3440" s="236"/>
      <c r="AU3440" s="237"/>
      <c r="AV3440" s="238"/>
      <c r="AW3440" s="239"/>
      <c r="AX3440" s="240">
        <v>950</v>
      </c>
    </row>
    <row r="3441" spans="1:50" ht="17.25" hidden="1" customHeight="1" x14ac:dyDescent="0.3">
      <c r="A3441" s="213"/>
      <c r="B3441" s="214"/>
      <c r="C3441" s="215"/>
      <c r="D3441" s="186"/>
      <c r="E3441" s="184"/>
      <c r="F3441" s="185"/>
      <c r="G3441" s="186"/>
      <c r="H3441" s="186"/>
      <c r="I3441" s="187"/>
      <c r="J3441" s="188"/>
      <c r="K3441" s="216"/>
      <c r="L3441" s="186"/>
      <c r="M3441" s="186"/>
      <c r="N3441" s="187"/>
      <c r="O3441" s="191"/>
      <c r="P3441" s="541" t="s">
        <v>3213</v>
      </c>
      <c r="Q3441" s="218"/>
      <c r="R3441" s="219">
        <f t="shared" si="1306"/>
        <v>0</v>
      </c>
      <c r="S3441" s="219">
        <f t="shared" si="1307"/>
        <v>7</v>
      </c>
      <c r="T3441" s="195"/>
      <c r="U3441" s="196">
        <v>10</v>
      </c>
      <c r="V3441" s="89">
        <f t="shared" si="1303"/>
        <v>0</v>
      </c>
      <c r="W3441" s="220" t="s">
        <v>3427</v>
      </c>
      <c r="X3441" s="221" t="s">
        <v>71</v>
      </c>
      <c r="Y3441" s="222" t="s">
        <v>3626</v>
      </c>
      <c r="Z3441" s="199"/>
      <c r="AA3441" s="218"/>
      <c r="AB3441" s="223">
        <v>0</v>
      </c>
      <c r="AC3441" s="224" t="s">
        <v>48</v>
      </c>
      <c r="AD3441" s="225"/>
      <c r="AE3441" s="226"/>
      <c r="AF3441" s="226"/>
      <c r="AG3441" s="241">
        <f>CEILING(AX3441+(AX3441*'[1]Nastavení cen'!$G$17),1)</f>
        <v>950</v>
      </c>
      <c r="AH3441" s="242">
        <f>CEILING(AG3441*'[1]Nastavení cen'!$K$17,1)+AG3441</f>
        <v>1235</v>
      </c>
      <c r="AI3441" s="242">
        <f t="shared" si="1300"/>
        <v>0</v>
      </c>
      <c r="AJ3441" s="228">
        <f t="shared" si="1304"/>
        <v>1235</v>
      </c>
      <c r="AK3441" s="218"/>
      <c r="AL3441" s="229">
        <f t="shared" si="1305"/>
        <v>0</v>
      </c>
      <c r="AM3441" s="204"/>
      <c r="AN3441" s="230">
        <v>5</v>
      </c>
      <c r="AO3441" s="231">
        <f t="shared" si="1301"/>
        <v>0</v>
      </c>
      <c r="AP3441" s="232">
        <v>0.05</v>
      </c>
      <c r="AQ3441" s="233" t="s">
        <v>41</v>
      </c>
      <c r="AR3441" s="234">
        <f t="shared" si="1302"/>
        <v>0</v>
      </c>
      <c r="AS3441" s="235"/>
      <c r="AT3441" s="236"/>
      <c r="AU3441" s="237"/>
      <c r="AV3441" s="238"/>
      <c r="AW3441" s="239"/>
      <c r="AX3441" s="240">
        <v>950</v>
      </c>
    </row>
    <row r="3442" spans="1:50" ht="17.25" hidden="1" customHeight="1" x14ac:dyDescent="0.3">
      <c r="A3442" s="213"/>
      <c r="B3442" s="214"/>
      <c r="C3442" s="215"/>
      <c r="D3442" s="186"/>
      <c r="E3442" s="184"/>
      <c r="F3442" s="185"/>
      <c r="G3442" s="186"/>
      <c r="H3442" s="186"/>
      <c r="I3442" s="187"/>
      <c r="J3442" s="188"/>
      <c r="K3442" s="216"/>
      <c r="L3442" s="186"/>
      <c r="M3442" s="186"/>
      <c r="N3442" s="187"/>
      <c r="O3442" s="191"/>
      <c r="P3442" s="541" t="s">
        <v>3213</v>
      </c>
      <c r="Q3442" s="218"/>
      <c r="R3442" s="219">
        <f t="shared" si="1306"/>
        <v>0</v>
      </c>
      <c r="S3442" s="219">
        <f t="shared" si="1307"/>
        <v>7</v>
      </c>
      <c r="T3442" s="195"/>
      <c r="U3442" s="196">
        <v>10</v>
      </c>
      <c r="V3442" s="89">
        <f t="shared" si="1303"/>
        <v>0</v>
      </c>
      <c r="W3442" s="220" t="s">
        <v>3427</v>
      </c>
      <c r="X3442" s="221" t="s">
        <v>71</v>
      </c>
      <c r="Y3442" s="222" t="s">
        <v>3627</v>
      </c>
      <c r="Z3442" s="199"/>
      <c r="AA3442" s="218"/>
      <c r="AB3442" s="223">
        <v>0</v>
      </c>
      <c r="AC3442" s="224" t="s">
        <v>48</v>
      </c>
      <c r="AD3442" s="225"/>
      <c r="AE3442" s="226"/>
      <c r="AF3442" s="226"/>
      <c r="AG3442" s="241">
        <f>CEILING(AX3442+(AX3442*'[1]Nastavení cen'!$G$17),1)</f>
        <v>950</v>
      </c>
      <c r="AH3442" s="242">
        <f>CEILING(AG3442*'[1]Nastavení cen'!$K$17,1)+AG3442</f>
        <v>1235</v>
      </c>
      <c r="AI3442" s="242">
        <f t="shared" si="1300"/>
        <v>0</v>
      </c>
      <c r="AJ3442" s="228">
        <f t="shared" si="1304"/>
        <v>1235</v>
      </c>
      <c r="AK3442" s="218"/>
      <c r="AL3442" s="229">
        <f t="shared" si="1305"/>
        <v>0</v>
      </c>
      <c r="AM3442" s="204"/>
      <c r="AN3442" s="230">
        <v>5</v>
      </c>
      <c r="AO3442" s="231">
        <f t="shared" si="1301"/>
        <v>0</v>
      </c>
      <c r="AP3442" s="232">
        <v>0.05</v>
      </c>
      <c r="AQ3442" s="233" t="s">
        <v>41</v>
      </c>
      <c r="AR3442" s="234">
        <f t="shared" si="1302"/>
        <v>0</v>
      </c>
      <c r="AS3442" s="235"/>
      <c r="AT3442" s="236"/>
      <c r="AU3442" s="237"/>
      <c r="AV3442" s="238"/>
      <c r="AW3442" s="239"/>
      <c r="AX3442" s="240">
        <v>950</v>
      </c>
    </row>
    <row r="3443" spans="1:50" ht="17.25" hidden="1" customHeight="1" x14ac:dyDescent="0.3">
      <c r="A3443" s="213"/>
      <c r="B3443" s="214"/>
      <c r="C3443" s="215"/>
      <c r="D3443" s="186"/>
      <c r="E3443" s="184"/>
      <c r="F3443" s="185"/>
      <c r="G3443" s="186"/>
      <c r="H3443" s="186"/>
      <c r="I3443" s="187"/>
      <c r="J3443" s="188"/>
      <c r="K3443" s="216"/>
      <c r="L3443" s="186"/>
      <c r="M3443" s="186"/>
      <c r="N3443" s="187"/>
      <c r="O3443" s="191"/>
      <c r="P3443" s="541" t="s">
        <v>3213</v>
      </c>
      <c r="Q3443" s="218"/>
      <c r="R3443" s="219">
        <f t="shared" si="1306"/>
        <v>0</v>
      </c>
      <c r="S3443" s="219">
        <f t="shared" si="1307"/>
        <v>7</v>
      </c>
      <c r="T3443" s="195"/>
      <c r="U3443" s="196">
        <v>10</v>
      </c>
      <c r="V3443" s="89">
        <f t="shared" si="1303"/>
        <v>0</v>
      </c>
      <c r="W3443" s="220" t="s">
        <v>3427</v>
      </c>
      <c r="X3443" s="221" t="s">
        <v>71</v>
      </c>
      <c r="Y3443" s="222" t="s">
        <v>3628</v>
      </c>
      <c r="Z3443" s="199"/>
      <c r="AA3443" s="218"/>
      <c r="AB3443" s="223">
        <v>0</v>
      </c>
      <c r="AC3443" s="224" t="s">
        <v>48</v>
      </c>
      <c r="AD3443" s="225"/>
      <c r="AE3443" s="226"/>
      <c r="AF3443" s="226"/>
      <c r="AG3443" s="241">
        <f>CEILING(AX3443+(AX3443*'[1]Nastavení cen'!$G$17),1)</f>
        <v>1452</v>
      </c>
      <c r="AH3443" s="242">
        <f>CEILING(AG3443*'[1]Nastavení cen'!$K$17,1)+AG3443</f>
        <v>1888</v>
      </c>
      <c r="AI3443" s="242">
        <f t="shared" si="1300"/>
        <v>0</v>
      </c>
      <c r="AJ3443" s="228">
        <f t="shared" si="1304"/>
        <v>1888</v>
      </c>
      <c r="AK3443" s="218"/>
      <c r="AL3443" s="229">
        <f t="shared" si="1305"/>
        <v>0</v>
      </c>
      <c r="AM3443" s="204"/>
      <c r="AN3443" s="230">
        <v>5</v>
      </c>
      <c r="AO3443" s="231">
        <f t="shared" si="1301"/>
        <v>0</v>
      </c>
      <c r="AP3443" s="232">
        <v>0.05</v>
      </c>
      <c r="AQ3443" s="233" t="s">
        <v>41</v>
      </c>
      <c r="AR3443" s="234">
        <f t="shared" si="1302"/>
        <v>0</v>
      </c>
      <c r="AS3443" s="235"/>
      <c r="AT3443" s="236"/>
      <c r="AU3443" s="237"/>
      <c r="AV3443" s="238"/>
      <c r="AW3443" s="239"/>
      <c r="AX3443" s="240">
        <v>1452</v>
      </c>
    </row>
    <row r="3444" spans="1:50" ht="17.25" hidden="1" customHeight="1" x14ac:dyDescent="0.3">
      <c r="A3444" s="213"/>
      <c r="B3444" s="214"/>
      <c r="C3444" s="215"/>
      <c r="D3444" s="186"/>
      <c r="E3444" s="184"/>
      <c r="F3444" s="185"/>
      <c r="G3444" s="186"/>
      <c r="H3444" s="186"/>
      <c r="I3444" s="187"/>
      <c r="J3444" s="188"/>
      <c r="K3444" s="216"/>
      <c r="L3444" s="186"/>
      <c r="M3444" s="186"/>
      <c r="N3444" s="187"/>
      <c r="O3444" s="191"/>
      <c r="P3444" s="541" t="s">
        <v>3213</v>
      </c>
      <c r="Q3444" s="218"/>
      <c r="R3444" s="219">
        <f t="shared" si="1306"/>
        <v>0</v>
      </c>
      <c r="S3444" s="219">
        <f t="shared" si="1307"/>
        <v>7</v>
      </c>
      <c r="T3444" s="195"/>
      <c r="U3444" s="196">
        <v>10</v>
      </c>
      <c r="V3444" s="89">
        <f t="shared" si="1303"/>
        <v>0</v>
      </c>
      <c r="W3444" s="220" t="s">
        <v>3427</v>
      </c>
      <c r="X3444" s="221" t="s">
        <v>71</v>
      </c>
      <c r="Y3444" s="222" t="s">
        <v>3629</v>
      </c>
      <c r="Z3444" s="199"/>
      <c r="AA3444" s="218"/>
      <c r="AB3444" s="223">
        <v>0</v>
      </c>
      <c r="AC3444" s="224" t="s">
        <v>48</v>
      </c>
      <c r="AD3444" s="225"/>
      <c r="AE3444" s="226"/>
      <c r="AF3444" s="226"/>
      <c r="AG3444" s="241">
        <f>CEILING(AX3444+(AX3444*'[1]Nastavení cen'!$G$17),1)</f>
        <v>1452</v>
      </c>
      <c r="AH3444" s="242">
        <f>CEILING(AG3444*'[1]Nastavení cen'!$K$17,1)+AG3444</f>
        <v>1888</v>
      </c>
      <c r="AI3444" s="242">
        <f t="shared" si="1300"/>
        <v>0</v>
      </c>
      <c r="AJ3444" s="228">
        <f t="shared" si="1304"/>
        <v>1888</v>
      </c>
      <c r="AK3444" s="218"/>
      <c r="AL3444" s="229">
        <f t="shared" si="1305"/>
        <v>0</v>
      </c>
      <c r="AM3444" s="204"/>
      <c r="AN3444" s="230">
        <v>5</v>
      </c>
      <c r="AO3444" s="231">
        <f t="shared" si="1301"/>
        <v>0</v>
      </c>
      <c r="AP3444" s="232">
        <v>0.05</v>
      </c>
      <c r="AQ3444" s="233" t="s">
        <v>41</v>
      </c>
      <c r="AR3444" s="234">
        <f t="shared" si="1302"/>
        <v>0</v>
      </c>
      <c r="AS3444" s="235"/>
      <c r="AT3444" s="236"/>
      <c r="AU3444" s="237"/>
      <c r="AV3444" s="238"/>
      <c r="AW3444" s="239"/>
      <c r="AX3444" s="240">
        <v>1452</v>
      </c>
    </row>
    <row r="3445" spans="1:50" ht="17.25" hidden="1" customHeight="1" x14ac:dyDescent="0.3">
      <c r="A3445" s="213"/>
      <c r="B3445" s="214"/>
      <c r="C3445" s="215"/>
      <c r="D3445" s="186"/>
      <c r="E3445" s="184"/>
      <c r="F3445" s="185"/>
      <c r="G3445" s="186"/>
      <c r="H3445" s="186"/>
      <c r="I3445" s="187"/>
      <c r="J3445" s="188"/>
      <c r="K3445" s="216"/>
      <c r="L3445" s="186"/>
      <c r="M3445" s="186"/>
      <c r="N3445" s="187"/>
      <c r="O3445" s="191"/>
      <c r="P3445" s="541" t="s">
        <v>3213</v>
      </c>
      <c r="Q3445" s="218"/>
      <c r="R3445" s="219">
        <f t="shared" si="1306"/>
        <v>0</v>
      </c>
      <c r="S3445" s="219">
        <f t="shared" si="1307"/>
        <v>7</v>
      </c>
      <c r="T3445" s="195"/>
      <c r="U3445" s="196">
        <v>10</v>
      </c>
      <c r="V3445" s="89">
        <f t="shared" si="1303"/>
        <v>0</v>
      </c>
      <c r="W3445" s="220" t="s">
        <v>3427</v>
      </c>
      <c r="X3445" s="221" t="s">
        <v>71</v>
      </c>
      <c r="Y3445" s="222" t="s">
        <v>3630</v>
      </c>
      <c r="Z3445" s="199"/>
      <c r="AA3445" s="218"/>
      <c r="AB3445" s="223">
        <v>0</v>
      </c>
      <c r="AC3445" s="224" t="s">
        <v>48</v>
      </c>
      <c r="AD3445" s="225"/>
      <c r="AE3445" s="226"/>
      <c r="AF3445" s="226"/>
      <c r="AG3445" s="241">
        <f>CEILING(AX3445+(AX3445*'[1]Nastavení cen'!$G$17),1)</f>
        <v>1320</v>
      </c>
      <c r="AH3445" s="242">
        <f>CEILING(AG3445*'[1]Nastavení cen'!$K$17,1)+AG3445</f>
        <v>1716</v>
      </c>
      <c r="AI3445" s="242">
        <f t="shared" si="1300"/>
        <v>0</v>
      </c>
      <c r="AJ3445" s="228">
        <f t="shared" si="1304"/>
        <v>1716</v>
      </c>
      <c r="AK3445" s="218"/>
      <c r="AL3445" s="229">
        <f t="shared" si="1305"/>
        <v>0</v>
      </c>
      <c r="AM3445" s="204"/>
      <c r="AN3445" s="230">
        <v>5</v>
      </c>
      <c r="AO3445" s="231">
        <f t="shared" si="1301"/>
        <v>0</v>
      </c>
      <c r="AP3445" s="232">
        <v>0.05</v>
      </c>
      <c r="AQ3445" s="233" t="s">
        <v>41</v>
      </c>
      <c r="AR3445" s="234">
        <f t="shared" si="1302"/>
        <v>0</v>
      </c>
      <c r="AS3445" s="235"/>
      <c r="AT3445" s="236"/>
      <c r="AU3445" s="237"/>
      <c r="AV3445" s="238"/>
      <c r="AW3445" s="239"/>
      <c r="AX3445" s="240">
        <v>1320</v>
      </c>
    </row>
    <row r="3446" spans="1:50" ht="17.25" hidden="1" customHeight="1" x14ac:dyDescent="0.3">
      <c r="A3446" s="213"/>
      <c r="B3446" s="214"/>
      <c r="C3446" s="215"/>
      <c r="D3446" s="186"/>
      <c r="E3446" s="184"/>
      <c r="F3446" s="185"/>
      <c r="G3446" s="186"/>
      <c r="H3446" s="186"/>
      <c r="I3446" s="187"/>
      <c r="J3446" s="188"/>
      <c r="K3446" s="216"/>
      <c r="L3446" s="186"/>
      <c r="M3446" s="186"/>
      <c r="N3446" s="187"/>
      <c r="O3446" s="191"/>
      <c r="P3446" s="541" t="s">
        <v>3213</v>
      </c>
      <c r="Q3446" s="218"/>
      <c r="R3446" s="219">
        <f t="shared" si="1306"/>
        <v>0</v>
      </c>
      <c r="S3446" s="219">
        <f t="shared" si="1307"/>
        <v>7</v>
      </c>
      <c r="T3446" s="195"/>
      <c r="U3446" s="196">
        <v>10</v>
      </c>
      <c r="V3446" s="89">
        <f t="shared" si="1303"/>
        <v>0</v>
      </c>
      <c r="W3446" s="220" t="s">
        <v>3427</v>
      </c>
      <c r="X3446" s="221" t="s">
        <v>71</v>
      </c>
      <c r="Y3446" s="222" t="s">
        <v>3631</v>
      </c>
      <c r="Z3446" s="199"/>
      <c r="AA3446" s="218"/>
      <c r="AB3446" s="223">
        <v>0</v>
      </c>
      <c r="AC3446" s="224" t="s">
        <v>48</v>
      </c>
      <c r="AD3446" s="225"/>
      <c r="AE3446" s="226"/>
      <c r="AF3446" s="226"/>
      <c r="AG3446" s="241">
        <f>CEILING(AX3446+(AX3446*'[1]Nastavení cen'!$G$17),1)</f>
        <v>1452</v>
      </c>
      <c r="AH3446" s="242">
        <f>CEILING(AG3446*'[1]Nastavení cen'!$K$17,1)+AG3446</f>
        <v>1888</v>
      </c>
      <c r="AI3446" s="242">
        <f t="shared" si="1300"/>
        <v>0</v>
      </c>
      <c r="AJ3446" s="228">
        <f t="shared" si="1304"/>
        <v>1888</v>
      </c>
      <c r="AK3446" s="218"/>
      <c r="AL3446" s="229">
        <f t="shared" si="1305"/>
        <v>0</v>
      </c>
      <c r="AM3446" s="204"/>
      <c r="AN3446" s="230">
        <v>5</v>
      </c>
      <c r="AO3446" s="231">
        <f t="shared" si="1301"/>
        <v>0</v>
      </c>
      <c r="AP3446" s="232">
        <v>0.05</v>
      </c>
      <c r="AQ3446" s="233" t="s">
        <v>41</v>
      </c>
      <c r="AR3446" s="234">
        <f t="shared" si="1302"/>
        <v>0</v>
      </c>
      <c r="AS3446" s="235"/>
      <c r="AT3446" s="236"/>
      <c r="AU3446" s="237"/>
      <c r="AV3446" s="238"/>
      <c r="AW3446" s="239"/>
      <c r="AX3446" s="240">
        <v>1452</v>
      </c>
    </row>
    <row r="3447" spans="1:50" ht="17.25" hidden="1" customHeight="1" x14ac:dyDescent="0.3">
      <c r="A3447" s="213"/>
      <c r="B3447" s="214"/>
      <c r="C3447" s="215"/>
      <c r="D3447" s="186"/>
      <c r="E3447" s="184"/>
      <c r="F3447" s="185"/>
      <c r="G3447" s="186"/>
      <c r="H3447" s="186"/>
      <c r="I3447" s="187"/>
      <c r="J3447" s="188"/>
      <c r="K3447" s="216"/>
      <c r="L3447" s="186"/>
      <c r="M3447" s="186"/>
      <c r="N3447" s="187"/>
      <c r="O3447" s="191"/>
      <c r="P3447" s="541" t="s">
        <v>3213</v>
      </c>
      <c r="Q3447" s="218"/>
      <c r="R3447" s="219">
        <f t="shared" si="1306"/>
        <v>0</v>
      </c>
      <c r="S3447" s="219">
        <f t="shared" si="1307"/>
        <v>7</v>
      </c>
      <c r="T3447" s="195"/>
      <c r="U3447" s="196">
        <v>10</v>
      </c>
      <c r="V3447" s="89">
        <f t="shared" si="1303"/>
        <v>0</v>
      </c>
      <c r="W3447" s="220" t="s">
        <v>3427</v>
      </c>
      <c r="X3447" s="221" t="s">
        <v>71</v>
      </c>
      <c r="Y3447" s="222" t="s">
        <v>3632</v>
      </c>
      <c r="Z3447" s="199"/>
      <c r="AA3447" s="218"/>
      <c r="AB3447" s="223">
        <v>0</v>
      </c>
      <c r="AC3447" s="224" t="s">
        <v>48</v>
      </c>
      <c r="AD3447" s="225"/>
      <c r="AE3447" s="226"/>
      <c r="AF3447" s="226"/>
      <c r="AG3447" s="241">
        <f>CEILING(AX3447+(AX3447*'[1]Nastavení cen'!$G$17),1)</f>
        <v>1452</v>
      </c>
      <c r="AH3447" s="242">
        <f>CEILING(AG3447*'[1]Nastavení cen'!$K$17,1)+AG3447</f>
        <v>1888</v>
      </c>
      <c r="AI3447" s="242">
        <f t="shared" si="1300"/>
        <v>0</v>
      </c>
      <c r="AJ3447" s="228">
        <f t="shared" si="1304"/>
        <v>1888</v>
      </c>
      <c r="AK3447" s="218"/>
      <c r="AL3447" s="229">
        <f t="shared" si="1305"/>
        <v>0</v>
      </c>
      <c r="AM3447" s="204"/>
      <c r="AN3447" s="230">
        <v>5</v>
      </c>
      <c r="AO3447" s="231">
        <f t="shared" si="1301"/>
        <v>0</v>
      </c>
      <c r="AP3447" s="232">
        <v>0.05</v>
      </c>
      <c r="AQ3447" s="233" t="s">
        <v>41</v>
      </c>
      <c r="AR3447" s="234">
        <f t="shared" si="1302"/>
        <v>0</v>
      </c>
      <c r="AS3447" s="235"/>
      <c r="AT3447" s="236"/>
      <c r="AU3447" s="237"/>
      <c r="AV3447" s="238"/>
      <c r="AW3447" s="239"/>
      <c r="AX3447" s="240">
        <v>1452</v>
      </c>
    </row>
    <row r="3448" spans="1:50" ht="17.25" hidden="1" customHeight="1" x14ac:dyDescent="0.3">
      <c r="A3448" s="213"/>
      <c r="B3448" s="214"/>
      <c r="C3448" s="215"/>
      <c r="D3448" s="186"/>
      <c r="E3448" s="184"/>
      <c r="F3448" s="185"/>
      <c r="G3448" s="186"/>
      <c r="H3448" s="186"/>
      <c r="I3448" s="187"/>
      <c r="J3448" s="188"/>
      <c r="K3448" s="216"/>
      <c r="L3448" s="186"/>
      <c r="M3448" s="186"/>
      <c r="N3448" s="187"/>
      <c r="O3448" s="191"/>
      <c r="P3448" s="541" t="s">
        <v>3213</v>
      </c>
      <c r="Q3448" s="218"/>
      <c r="R3448" s="219">
        <f t="shared" si="1306"/>
        <v>0</v>
      </c>
      <c r="S3448" s="219">
        <f t="shared" si="1307"/>
        <v>7</v>
      </c>
      <c r="T3448" s="195"/>
      <c r="U3448" s="196">
        <v>10</v>
      </c>
      <c r="V3448" s="89">
        <f t="shared" si="1303"/>
        <v>0</v>
      </c>
      <c r="W3448" s="220" t="s">
        <v>3427</v>
      </c>
      <c r="X3448" s="221" t="s">
        <v>71</v>
      </c>
      <c r="Y3448" s="222" t="s">
        <v>3633</v>
      </c>
      <c r="Z3448" s="199"/>
      <c r="AA3448" s="218"/>
      <c r="AB3448" s="223">
        <v>0</v>
      </c>
      <c r="AC3448" s="224" t="s">
        <v>48</v>
      </c>
      <c r="AD3448" s="225"/>
      <c r="AE3448" s="226"/>
      <c r="AF3448" s="226"/>
      <c r="AG3448" s="241">
        <f>CEILING(AX3448+(AX3448*'[1]Nastavení cen'!$G$17),1)</f>
        <v>1320</v>
      </c>
      <c r="AH3448" s="242">
        <f>CEILING(AG3448*'[1]Nastavení cen'!$K$17,1)+AG3448</f>
        <v>1716</v>
      </c>
      <c r="AI3448" s="242">
        <f t="shared" si="1300"/>
        <v>0</v>
      </c>
      <c r="AJ3448" s="228">
        <f t="shared" si="1304"/>
        <v>1716</v>
      </c>
      <c r="AK3448" s="218"/>
      <c r="AL3448" s="229">
        <f t="shared" si="1305"/>
        <v>0</v>
      </c>
      <c r="AM3448" s="204"/>
      <c r="AN3448" s="230">
        <v>5</v>
      </c>
      <c r="AO3448" s="231">
        <f t="shared" si="1301"/>
        <v>0</v>
      </c>
      <c r="AP3448" s="232">
        <v>0.05</v>
      </c>
      <c r="AQ3448" s="233" t="s">
        <v>41</v>
      </c>
      <c r="AR3448" s="234">
        <f t="shared" si="1302"/>
        <v>0</v>
      </c>
      <c r="AS3448" s="235"/>
      <c r="AT3448" s="236"/>
      <c r="AU3448" s="237"/>
      <c r="AV3448" s="238"/>
      <c r="AW3448" s="239"/>
      <c r="AX3448" s="240">
        <v>1320</v>
      </c>
    </row>
    <row r="3449" spans="1:50" ht="17.25" hidden="1" customHeight="1" x14ac:dyDescent="0.3">
      <c r="A3449" s="213"/>
      <c r="B3449" s="214"/>
      <c r="C3449" s="215"/>
      <c r="D3449" s="186"/>
      <c r="E3449" s="184"/>
      <c r="F3449" s="185"/>
      <c r="G3449" s="186"/>
      <c r="H3449" s="186"/>
      <c r="I3449" s="187"/>
      <c r="J3449" s="188"/>
      <c r="K3449" s="216"/>
      <c r="L3449" s="186"/>
      <c r="M3449" s="186"/>
      <c r="N3449" s="187"/>
      <c r="O3449" s="191"/>
      <c r="P3449" s="541" t="s">
        <v>3213</v>
      </c>
      <c r="Q3449" s="218"/>
      <c r="R3449" s="219">
        <f t="shared" si="1306"/>
        <v>0</v>
      </c>
      <c r="S3449" s="219">
        <f t="shared" si="1307"/>
        <v>7</v>
      </c>
      <c r="T3449" s="195"/>
      <c r="U3449" s="196">
        <v>10</v>
      </c>
      <c r="V3449" s="89">
        <f t="shared" si="1303"/>
        <v>0</v>
      </c>
      <c r="W3449" s="220" t="s">
        <v>3427</v>
      </c>
      <c r="X3449" s="221" t="s">
        <v>71</v>
      </c>
      <c r="Y3449" s="222" t="s">
        <v>3634</v>
      </c>
      <c r="Z3449" s="199"/>
      <c r="AA3449" s="218"/>
      <c r="AB3449" s="223">
        <v>0</v>
      </c>
      <c r="AC3449" s="224" t="s">
        <v>48</v>
      </c>
      <c r="AD3449" s="225"/>
      <c r="AE3449" s="226"/>
      <c r="AF3449" s="226"/>
      <c r="AG3449" s="241">
        <f>CEILING(AX3449+(AX3449*'[1]Nastavení cen'!$G$17),1)</f>
        <v>1452</v>
      </c>
      <c r="AH3449" s="242">
        <f>CEILING(AG3449*'[1]Nastavení cen'!$K$17,1)+AG3449</f>
        <v>1888</v>
      </c>
      <c r="AI3449" s="242">
        <f t="shared" si="1300"/>
        <v>0</v>
      </c>
      <c r="AJ3449" s="228">
        <f t="shared" si="1304"/>
        <v>1888</v>
      </c>
      <c r="AK3449" s="218"/>
      <c r="AL3449" s="229">
        <f t="shared" si="1305"/>
        <v>0</v>
      </c>
      <c r="AM3449" s="204"/>
      <c r="AN3449" s="230">
        <v>5</v>
      </c>
      <c r="AO3449" s="231">
        <f t="shared" si="1301"/>
        <v>0</v>
      </c>
      <c r="AP3449" s="232">
        <v>0.05</v>
      </c>
      <c r="AQ3449" s="233" t="s">
        <v>41</v>
      </c>
      <c r="AR3449" s="234">
        <f t="shared" si="1302"/>
        <v>0</v>
      </c>
      <c r="AS3449" s="235"/>
      <c r="AT3449" s="236"/>
      <c r="AU3449" s="237"/>
      <c r="AV3449" s="238"/>
      <c r="AW3449" s="239"/>
      <c r="AX3449" s="240">
        <v>1452</v>
      </c>
    </row>
    <row r="3450" spans="1:50" ht="17.25" hidden="1" customHeight="1" x14ac:dyDescent="0.3">
      <c r="A3450" s="213"/>
      <c r="B3450" s="214"/>
      <c r="C3450" s="215"/>
      <c r="D3450" s="186"/>
      <c r="E3450" s="184"/>
      <c r="F3450" s="185"/>
      <c r="G3450" s="186"/>
      <c r="H3450" s="186"/>
      <c r="I3450" s="187"/>
      <c r="J3450" s="188"/>
      <c r="K3450" s="216"/>
      <c r="L3450" s="186"/>
      <c r="M3450" s="186"/>
      <c r="N3450" s="187"/>
      <c r="O3450" s="191"/>
      <c r="P3450" s="541" t="s">
        <v>3213</v>
      </c>
      <c r="Q3450" s="218"/>
      <c r="R3450" s="219">
        <f t="shared" si="1306"/>
        <v>0</v>
      </c>
      <c r="S3450" s="219">
        <f t="shared" si="1307"/>
        <v>7</v>
      </c>
      <c r="T3450" s="195"/>
      <c r="U3450" s="196">
        <v>10</v>
      </c>
      <c r="V3450" s="89">
        <f t="shared" si="1303"/>
        <v>0</v>
      </c>
      <c r="W3450" s="220" t="s">
        <v>3427</v>
      </c>
      <c r="X3450" s="221" t="s">
        <v>71</v>
      </c>
      <c r="Y3450" s="222" t="s">
        <v>3635</v>
      </c>
      <c r="Z3450" s="199"/>
      <c r="AA3450" s="218"/>
      <c r="AB3450" s="223">
        <v>0</v>
      </c>
      <c r="AC3450" s="224" t="s">
        <v>48</v>
      </c>
      <c r="AD3450" s="225"/>
      <c r="AE3450" s="226"/>
      <c r="AF3450" s="226"/>
      <c r="AG3450" s="241">
        <f>CEILING(AX3450+(AX3450*'[1]Nastavení cen'!$G$17),1)</f>
        <v>1452</v>
      </c>
      <c r="AH3450" s="242">
        <f>CEILING(AG3450*'[1]Nastavení cen'!$K$17,1)+AG3450</f>
        <v>1888</v>
      </c>
      <c r="AI3450" s="242">
        <f t="shared" si="1300"/>
        <v>0</v>
      </c>
      <c r="AJ3450" s="228">
        <f t="shared" si="1304"/>
        <v>1888</v>
      </c>
      <c r="AK3450" s="218"/>
      <c r="AL3450" s="229">
        <f t="shared" si="1305"/>
        <v>0</v>
      </c>
      <c r="AM3450" s="204"/>
      <c r="AN3450" s="230">
        <v>5</v>
      </c>
      <c r="AO3450" s="231">
        <f t="shared" si="1301"/>
        <v>0</v>
      </c>
      <c r="AP3450" s="232">
        <v>0.05</v>
      </c>
      <c r="AQ3450" s="233" t="s">
        <v>41</v>
      </c>
      <c r="AR3450" s="234">
        <f t="shared" si="1302"/>
        <v>0</v>
      </c>
      <c r="AS3450" s="235"/>
      <c r="AT3450" s="236"/>
      <c r="AU3450" s="237"/>
      <c r="AV3450" s="238"/>
      <c r="AW3450" s="239"/>
      <c r="AX3450" s="240">
        <v>1452</v>
      </c>
    </row>
    <row r="3451" spans="1:50" ht="17.25" hidden="1" customHeight="1" x14ac:dyDescent="0.3">
      <c r="A3451" s="213"/>
      <c r="B3451" s="214"/>
      <c r="C3451" s="215"/>
      <c r="D3451" s="186"/>
      <c r="E3451" s="184"/>
      <c r="F3451" s="185"/>
      <c r="G3451" s="186"/>
      <c r="H3451" s="186"/>
      <c r="I3451" s="187"/>
      <c r="J3451" s="188"/>
      <c r="K3451" s="216"/>
      <c r="L3451" s="186"/>
      <c r="M3451" s="186"/>
      <c r="N3451" s="187"/>
      <c r="O3451" s="191"/>
      <c r="P3451" s="541" t="s">
        <v>3213</v>
      </c>
      <c r="Q3451" s="218"/>
      <c r="R3451" s="219">
        <f t="shared" si="1306"/>
        <v>0</v>
      </c>
      <c r="S3451" s="219">
        <f t="shared" si="1307"/>
        <v>7</v>
      </c>
      <c r="T3451" s="195"/>
      <c r="U3451" s="196">
        <v>10</v>
      </c>
      <c r="V3451" s="89">
        <f t="shared" si="1303"/>
        <v>0</v>
      </c>
      <c r="W3451" s="220" t="s">
        <v>3427</v>
      </c>
      <c r="X3451" s="221" t="s">
        <v>71</v>
      </c>
      <c r="Y3451" s="222" t="s">
        <v>3636</v>
      </c>
      <c r="Z3451" s="199"/>
      <c r="AA3451" s="218"/>
      <c r="AB3451" s="223">
        <v>0</v>
      </c>
      <c r="AC3451" s="224" t="s">
        <v>48</v>
      </c>
      <c r="AD3451" s="225"/>
      <c r="AE3451" s="226"/>
      <c r="AF3451" s="226"/>
      <c r="AG3451" s="241">
        <f>CEILING(AX3451+(AX3451*'[1]Nastavení cen'!$G$17),1)</f>
        <v>1452</v>
      </c>
      <c r="AH3451" s="242">
        <f>CEILING(AG3451*'[1]Nastavení cen'!$K$17,1)+AG3451</f>
        <v>1888</v>
      </c>
      <c r="AI3451" s="242">
        <f t="shared" si="1300"/>
        <v>0</v>
      </c>
      <c r="AJ3451" s="228">
        <f t="shared" si="1304"/>
        <v>1888</v>
      </c>
      <c r="AK3451" s="218"/>
      <c r="AL3451" s="229">
        <f t="shared" si="1305"/>
        <v>0</v>
      </c>
      <c r="AM3451" s="204"/>
      <c r="AN3451" s="230">
        <v>5</v>
      </c>
      <c r="AO3451" s="231">
        <f t="shared" si="1301"/>
        <v>0</v>
      </c>
      <c r="AP3451" s="232">
        <v>0.05</v>
      </c>
      <c r="AQ3451" s="233" t="s">
        <v>41</v>
      </c>
      <c r="AR3451" s="234">
        <f t="shared" si="1302"/>
        <v>0</v>
      </c>
      <c r="AS3451" s="235"/>
      <c r="AT3451" s="236"/>
      <c r="AU3451" s="237"/>
      <c r="AV3451" s="238"/>
      <c r="AW3451" s="239"/>
      <c r="AX3451" s="240">
        <v>1452</v>
      </c>
    </row>
    <row r="3452" spans="1:50" ht="17.25" hidden="1" customHeight="1" x14ac:dyDescent="0.3">
      <c r="A3452" s="213"/>
      <c r="B3452" s="214"/>
      <c r="C3452" s="215"/>
      <c r="D3452" s="186"/>
      <c r="E3452" s="184"/>
      <c r="F3452" s="185"/>
      <c r="G3452" s="186"/>
      <c r="H3452" s="186"/>
      <c r="I3452" s="187"/>
      <c r="J3452" s="188"/>
      <c r="K3452" s="216"/>
      <c r="L3452" s="186"/>
      <c r="M3452" s="186"/>
      <c r="N3452" s="187"/>
      <c r="O3452" s="191"/>
      <c r="P3452" s="541" t="s">
        <v>3213</v>
      </c>
      <c r="Q3452" s="218"/>
      <c r="R3452" s="219">
        <f t="shared" si="1306"/>
        <v>0</v>
      </c>
      <c r="S3452" s="219">
        <f t="shared" si="1307"/>
        <v>7</v>
      </c>
      <c r="T3452" s="195"/>
      <c r="U3452" s="196">
        <v>10</v>
      </c>
      <c r="V3452" s="89">
        <f t="shared" si="1303"/>
        <v>0</v>
      </c>
      <c r="W3452" s="220" t="s">
        <v>3427</v>
      </c>
      <c r="X3452" s="221" t="s">
        <v>71</v>
      </c>
      <c r="Y3452" s="222" t="s">
        <v>3637</v>
      </c>
      <c r="Z3452" s="199"/>
      <c r="AA3452" s="218"/>
      <c r="AB3452" s="223">
        <v>0</v>
      </c>
      <c r="AC3452" s="224" t="s">
        <v>48</v>
      </c>
      <c r="AD3452" s="225"/>
      <c r="AE3452" s="226"/>
      <c r="AF3452" s="226"/>
      <c r="AG3452" s="241">
        <f>CEILING(AX3452+(AX3452*'[1]Nastavení cen'!$G$17),1)</f>
        <v>1320</v>
      </c>
      <c r="AH3452" s="242">
        <f>CEILING(AG3452*'[1]Nastavení cen'!$K$17,1)+AG3452</f>
        <v>1716</v>
      </c>
      <c r="AI3452" s="242">
        <f t="shared" si="1300"/>
        <v>0</v>
      </c>
      <c r="AJ3452" s="228">
        <f t="shared" si="1304"/>
        <v>1716</v>
      </c>
      <c r="AK3452" s="218"/>
      <c r="AL3452" s="229">
        <f t="shared" si="1305"/>
        <v>0</v>
      </c>
      <c r="AM3452" s="204"/>
      <c r="AN3452" s="230">
        <v>5</v>
      </c>
      <c r="AO3452" s="231">
        <f t="shared" si="1301"/>
        <v>0</v>
      </c>
      <c r="AP3452" s="232">
        <v>0.05</v>
      </c>
      <c r="AQ3452" s="233" t="s">
        <v>41</v>
      </c>
      <c r="AR3452" s="234">
        <f t="shared" si="1302"/>
        <v>0</v>
      </c>
      <c r="AS3452" s="235"/>
      <c r="AT3452" s="236"/>
      <c r="AU3452" s="237"/>
      <c r="AV3452" s="238"/>
      <c r="AW3452" s="239"/>
      <c r="AX3452" s="240">
        <v>1320</v>
      </c>
    </row>
    <row r="3453" spans="1:50" ht="17.25" hidden="1" customHeight="1" x14ac:dyDescent="0.3">
      <c r="A3453" s="213"/>
      <c r="B3453" s="214"/>
      <c r="C3453" s="215"/>
      <c r="D3453" s="186"/>
      <c r="E3453" s="184"/>
      <c r="F3453" s="185"/>
      <c r="G3453" s="186"/>
      <c r="H3453" s="186"/>
      <c r="I3453" s="187"/>
      <c r="J3453" s="188"/>
      <c r="K3453" s="216"/>
      <c r="L3453" s="186"/>
      <c r="M3453" s="186"/>
      <c r="N3453" s="187"/>
      <c r="O3453" s="191"/>
      <c r="P3453" s="541" t="s">
        <v>3213</v>
      </c>
      <c r="Q3453" s="218"/>
      <c r="R3453" s="219">
        <f t="shared" si="1306"/>
        <v>0</v>
      </c>
      <c r="S3453" s="219">
        <f t="shared" si="1307"/>
        <v>7</v>
      </c>
      <c r="T3453" s="195"/>
      <c r="U3453" s="196">
        <v>10</v>
      </c>
      <c r="V3453" s="89">
        <f t="shared" si="1303"/>
        <v>0</v>
      </c>
      <c r="W3453" s="220" t="s">
        <v>3427</v>
      </c>
      <c r="X3453" s="221" t="s">
        <v>71</v>
      </c>
      <c r="Y3453" s="222" t="s">
        <v>3638</v>
      </c>
      <c r="Z3453" s="199"/>
      <c r="AA3453" s="218"/>
      <c r="AB3453" s="223">
        <v>0</v>
      </c>
      <c r="AC3453" s="224" t="s">
        <v>48</v>
      </c>
      <c r="AD3453" s="225"/>
      <c r="AE3453" s="226"/>
      <c r="AF3453" s="226"/>
      <c r="AG3453" s="241">
        <f>CEILING(AX3453+(AX3453*'[1]Nastavení cen'!$G$17),1)</f>
        <v>1452</v>
      </c>
      <c r="AH3453" s="242">
        <f>CEILING(AG3453*'[1]Nastavení cen'!$K$17,1)+AG3453</f>
        <v>1888</v>
      </c>
      <c r="AI3453" s="242">
        <f t="shared" si="1300"/>
        <v>0</v>
      </c>
      <c r="AJ3453" s="228">
        <f t="shared" si="1304"/>
        <v>1888</v>
      </c>
      <c r="AK3453" s="218"/>
      <c r="AL3453" s="229">
        <f t="shared" si="1305"/>
        <v>0</v>
      </c>
      <c r="AM3453" s="204"/>
      <c r="AN3453" s="230">
        <v>5</v>
      </c>
      <c r="AO3453" s="231">
        <f t="shared" si="1301"/>
        <v>0</v>
      </c>
      <c r="AP3453" s="232">
        <v>0.05</v>
      </c>
      <c r="AQ3453" s="233" t="s">
        <v>41</v>
      </c>
      <c r="AR3453" s="234">
        <f t="shared" si="1302"/>
        <v>0</v>
      </c>
      <c r="AS3453" s="235"/>
      <c r="AT3453" s="236"/>
      <c r="AU3453" s="237"/>
      <c r="AV3453" s="238"/>
      <c r="AW3453" s="239"/>
      <c r="AX3453" s="240">
        <v>1452</v>
      </c>
    </row>
    <row r="3454" spans="1:50" ht="17.25" hidden="1" customHeight="1" x14ac:dyDescent="0.3">
      <c r="A3454" s="213"/>
      <c r="B3454" s="214"/>
      <c r="C3454" s="215"/>
      <c r="D3454" s="186"/>
      <c r="E3454" s="184"/>
      <c r="F3454" s="185"/>
      <c r="G3454" s="186"/>
      <c r="H3454" s="186"/>
      <c r="I3454" s="187"/>
      <c r="J3454" s="188"/>
      <c r="K3454" s="216"/>
      <c r="L3454" s="186"/>
      <c r="M3454" s="186"/>
      <c r="N3454" s="187"/>
      <c r="O3454" s="191"/>
      <c r="P3454" s="541" t="s">
        <v>3213</v>
      </c>
      <c r="Q3454" s="218"/>
      <c r="R3454" s="219">
        <f t="shared" si="1306"/>
        <v>0</v>
      </c>
      <c r="S3454" s="219">
        <f t="shared" si="1307"/>
        <v>7</v>
      </c>
      <c r="T3454" s="195"/>
      <c r="U3454" s="196">
        <v>10</v>
      </c>
      <c r="V3454" s="89">
        <f t="shared" si="1303"/>
        <v>0</v>
      </c>
      <c r="W3454" s="220" t="s">
        <v>3427</v>
      </c>
      <c r="X3454" s="221" t="s">
        <v>71</v>
      </c>
      <c r="Y3454" s="222" t="s">
        <v>3639</v>
      </c>
      <c r="Z3454" s="199"/>
      <c r="AA3454" s="218"/>
      <c r="AB3454" s="223">
        <v>0</v>
      </c>
      <c r="AC3454" s="224" t="s">
        <v>48</v>
      </c>
      <c r="AD3454" s="225"/>
      <c r="AE3454" s="226"/>
      <c r="AF3454" s="226"/>
      <c r="AG3454" s="241">
        <f>CEILING(AX3454+(AX3454*'[1]Nastavení cen'!$G$17),1)</f>
        <v>1452</v>
      </c>
      <c r="AH3454" s="242">
        <f>CEILING(AG3454*'[1]Nastavení cen'!$K$17,1)+AG3454</f>
        <v>1888</v>
      </c>
      <c r="AI3454" s="242">
        <f t="shared" si="1300"/>
        <v>0</v>
      </c>
      <c r="AJ3454" s="228">
        <f t="shared" si="1304"/>
        <v>1888</v>
      </c>
      <c r="AK3454" s="218"/>
      <c r="AL3454" s="229">
        <f t="shared" si="1305"/>
        <v>0</v>
      </c>
      <c r="AM3454" s="204"/>
      <c r="AN3454" s="230">
        <v>5</v>
      </c>
      <c r="AO3454" s="231">
        <f t="shared" si="1301"/>
        <v>0</v>
      </c>
      <c r="AP3454" s="232">
        <v>0.05</v>
      </c>
      <c r="AQ3454" s="233" t="s">
        <v>41</v>
      </c>
      <c r="AR3454" s="234">
        <f t="shared" si="1302"/>
        <v>0</v>
      </c>
      <c r="AS3454" s="235"/>
      <c r="AT3454" s="236"/>
      <c r="AU3454" s="237"/>
      <c r="AV3454" s="238"/>
      <c r="AW3454" s="239"/>
      <c r="AX3454" s="240">
        <v>1452</v>
      </c>
    </row>
    <row r="3455" spans="1:50" ht="17.25" hidden="1" customHeight="1" x14ac:dyDescent="0.3">
      <c r="A3455" s="213"/>
      <c r="B3455" s="214"/>
      <c r="C3455" s="215"/>
      <c r="D3455" s="186"/>
      <c r="E3455" s="184"/>
      <c r="F3455" s="185"/>
      <c r="G3455" s="186"/>
      <c r="H3455" s="186"/>
      <c r="I3455" s="187"/>
      <c r="J3455" s="188"/>
      <c r="K3455" s="216"/>
      <c r="L3455" s="186"/>
      <c r="M3455" s="186"/>
      <c r="N3455" s="187"/>
      <c r="O3455" s="191"/>
      <c r="P3455" s="541" t="s">
        <v>3213</v>
      </c>
      <c r="Q3455" s="218"/>
      <c r="R3455" s="219">
        <f t="shared" si="1306"/>
        <v>0</v>
      </c>
      <c r="S3455" s="219">
        <f t="shared" si="1307"/>
        <v>7</v>
      </c>
      <c r="T3455" s="195"/>
      <c r="U3455" s="196">
        <v>10</v>
      </c>
      <c r="V3455" s="89">
        <f t="shared" si="1303"/>
        <v>0</v>
      </c>
      <c r="W3455" s="220" t="s">
        <v>3427</v>
      </c>
      <c r="X3455" s="221" t="s">
        <v>71</v>
      </c>
      <c r="Y3455" s="222" t="s">
        <v>3640</v>
      </c>
      <c r="Z3455" s="199"/>
      <c r="AA3455" s="218"/>
      <c r="AB3455" s="223">
        <v>0</v>
      </c>
      <c r="AC3455" s="224" t="s">
        <v>48</v>
      </c>
      <c r="AD3455" s="225"/>
      <c r="AE3455" s="226"/>
      <c r="AF3455" s="226"/>
      <c r="AG3455" s="241">
        <f>CEILING(AX3455+(AX3455*'[1]Nastavení cen'!$G$17),1)</f>
        <v>1408</v>
      </c>
      <c r="AH3455" s="242">
        <f>CEILING(AG3455*'[1]Nastavení cen'!$K$17,1)+AG3455</f>
        <v>1831</v>
      </c>
      <c r="AI3455" s="242">
        <f t="shared" si="1300"/>
        <v>0</v>
      </c>
      <c r="AJ3455" s="228">
        <f t="shared" si="1304"/>
        <v>1831</v>
      </c>
      <c r="AK3455" s="218"/>
      <c r="AL3455" s="229">
        <f t="shared" si="1305"/>
        <v>0</v>
      </c>
      <c r="AM3455" s="204"/>
      <c r="AN3455" s="230">
        <v>5</v>
      </c>
      <c r="AO3455" s="231">
        <f t="shared" si="1301"/>
        <v>0</v>
      </c>
      <c r="AP3455" s="232">
        <v>0.05</v>
      </c>
      <c r="AQ3455" s="233" t="s">
        <v>41</v>
      </c>
      <c r="AR3455" s="234">
        <f t="shared" si="1302"/>
        <v>0</v>
      </c>
      <c r="AS3455" s="235"/>
      <c r="AT3455" s="236"/>
      <c r="AU3455" s="237"/>
      <c r="AV3455" s="238"/>
      <c r="AW3455" s="239"/>
      <c r="AX3455" s="240">
        <v>1408</v>
      </c>
    </row>
    <row r="3456" spans="1:50" ht="17.25" hidden="1" customHeight="1" x14ac:dyDescent="0.3">
      <c r="A3456" s="213"/>
      <c r="B3456" s="214"/>
      <c r="C3456" s="215"/>
      <c r="D3456" s="186"/>
      <c r="E3456" s="184"/>
      <c r="F3456" s="185"/>
      <c r="G3456" s="186"/>
      <c r="H3456" s="186"/>
      <c r="I3456" s="187"/>
      <c r="J3456" s="188"/>
      <c r="K3456" s="216"/>
      <c r="L3456" s="186"/>
      <c r="M3456" s="186"/>
      <c r="N3456" s="187"/>
      <c r="O3456" s="191"/>
      <c r="P3456" s="541" t="s">
        <v>3213</v>
      </c>
      <c r="Q3456" s="218"/>
      <c r="R3456" s="219">
        <f t="shared" si="1306"/>
        <v>0</v>
      </c>
      <c r="S3456" s="219">
        <f t="shared" si="1307"/>
        <v>7</v>
      </c>
      <c r="T3456" s="195"/>
      <c r="U3456" s="196">
        <v>10</v>
      </c>
      <c r="V3456" s="89">
        <f t="shared" si="1303"/>
        <v>0</v>
      </c>
      <c r="W3456" s="220" t="s">
        <v>3427</v>
      </c>
      <c r="X3456" s="221" t="s">
        <v>71</v>
      </c>
      <c r="Y3456" s="222" t="s">
        <v>3641</v>
      </c>
      <c r="Z3456" s="199"/>
      <c r="AA3456" s="218"/>
      <c r="AB3456" s="223">
        <v>0</v>
      </c>
      <c r="AC3456" s="224" t="s">
        <v>48</v>
      </c>
      <c r="AD3456" s="225"/>
      <c r="AE3456" s="226"/>
      <c r="AF3456" s="226"/>
      <c r="AG3456" s="241">
        <f>CEILING(AX3456+(AX3456*'[1]Nastavení cen'!$G$17),1)</f>
        <v>1408</v>
      </c>
      <c r="AH3456" s="242">
        <f>CEILING(AG3456*'[1]Nastavení cen'!$K$17,1)+AG3456</f>
        <v>1831</v>
      </c>
      <c r="AI3456" s="242">
        <f t="shared" si="1300"/>
        <v>0</v>
      </c>
      <c r="AJ3456" s="228">
        <f t="shared" si="1304"/>
        <v>1831</v>
      </c>
      <c r="AK3456" s="218"/>
      <c r="AL3456" s="229">
        <f t="shared" si="1305"/>
        <v>0</v>
      </c>
      <c r="AM3456" s="204"/>
      <c r="AN3456" s="230">
        <v>5</v>
      </c>
      <c r="AO3456" s="231">
        <f t="shared" si="1301"/>
        <v>0</v>
      </c>
      <c r="AP3456" s="232">
        <v>0.05</v>
      </c>
      <c r="AQ3456" s="233" t="s">
        <v>41</v>
      </c>
      <c r="AR3456" s="234">
        <f t="shared" si="1302"/>
        <v>0</v>
      </c>
      <c r="AS3456" s="235"/>
      <c r="AT3456" s="236"/>
      <c r="AU3456" s="237"/>
      <c r="AV3456" s="238"/>
      <c r="AW3456" s="239"/>
      <c r="AX3456" s="240">
        <v>1408</v>
      </c>
    </row>
    <row r="3457" spans="1:50" ht="17.25" hidden="1" customHeight="1" x14ac:dyDescent="0.3">
      <c r="A3457" s="213"/>
      <c r="B3457" s="214"/>
      <c r="C3457" s="215"/>
      <c r="D3457" s="186"/>
      <c r="E3457" s="184"/>
      <c r="F3457" s="185"/>
      <c r="G3457" s="186"/>
      <c r="H3457" s="186"/>
      <c r="I3457" s="187"/>
      <c r="J3457" s="188"/>
      <c r="K3457" s="216"/>
      <c r="L3457" s="186"/>
      <c r="M3457" s="186"/>
      <c r="N3457" s="187"/>
      <c r="O3457" s="191"/>
      <c r="P3457" s="541" t="s">
        <v>3213</v>
      </c>
      <c r="Q3457" s="218"/>
      <c r="R3457" s="219">
        <f t="shared" si="1306"/>
        <v>0</v>
      </c>
      <c r="S3457" s="219">
        <f t="shared" si="1307"/>
        <v>7</v>
      </c>
      <c r="T3457" s="195"/>
      <c r="U3457" s="196">
        <v>10</v>
      </c>
      <c r="V3457" s="89">
        <f t="shared" si="1303"/>
        <v>0</v>
      </c>
      <c r="W3457" s="220" t="s">
        <v>3427</v>
      </c>
      <c r="X3457" s="221" t="s">
        <v>71</v>
      </c>
      <c r="Y3457" s="222" t="s">
        <v>3642</v>
      </c>
      <c r="Z3457" s="199"/>
      <c r="AA3457" s="218"/>
      <c r="AB3457" s="223">
        <v>0</v>
      </c>
      <c r="AC3457" s="224" t="s">
        <v>48</v>
      </c>
      <c r="AD3457" s="225"/>
      <c r="AE3457" s="226"/>
      <c r="AF3457" s="226"/>
      <c r="AG3457" s="241">
        <f>CEILING(AX3457+(AX3457*'[1]Nastavení cen'!$G$17),1)</f>
        <v>1408</v>
      </c>
      <c r="AH3457" s="242">
        <f>CEILING(AG3457*'[1]Nastavení cen'!$K$17,1)+AG3457</f>
        <v>1831</v>
      </c>
      <c r="AI3457" s="242">
        <f t="shared" si="1300"/>
        <v>0</v>
      </c>
      <c r="AJ3457" s="228">
        <f t="shared" si="1304"/>
        <v>1831</v>
      </c>
      <c r="AK3457" s="218"/>
      <c r="AL3457" s="229">
        <f t="shared" si="1305"/>
        <v>0</v>
      </c>
      <c r="AM3457" s="204"/>
      <c r="AN3457" s="230">
        <v>5</v>
      </c>
      <c r="AO3457" s="231">
        <f t="shared" si="1301"/>
        <v>0</v>
      </c>
      <c r="AP3457" s="232">
        <v>0.05</v>
      </c>
      <c r="AQ3457" s="233" t="s">
        <v>41</v>
      </c>
      <c r="AR3457" s="234">
        <f t="shared" si="1302"/>
        <v>0</v>
      </c>
      <c r="AS3457" s="235"/>
      <c r="AT3457" s="236"/>
      <c r="AU3457" s="237"/>
      <c r="AV3457" s="238"/>
      <c r="AW3457" s="239"/>
      <c r="AX3457" s="240">
        <v>1408</v>
      </c>
    </row>
    <row r="3458" spans="1:50" ht="17.25" hidden="1" customHeight="1" x14ac:dyDescent="0.3">
      <c r="A3458" s="213"/>
      <c r="B3458" s="214"/>
      <c r="C3458" s="215"/>
      <c r="D3458" s="186"/>
      <c r="E3458" s="184"/>
      <c r="F3458" s="185"/>
      <c r="G3458" s="186"/>
      <c r="H3458" s="186"/>
      <c r="I3458" s="187"/>
      <c r="J3458" s="188"/>
      <c r="K3458" s="216"/>
      <c r="L3458" s="186"/>
      <c r="M3458" s="186"/>
      <c r="N3458" s="187"/>
      <c r="O3458" s="191"/>
      <c r="P3458" s="541" t="s">
        <v>3213</v>
      </c>
      <c r="Q3458" s="218"/>
      <c r="R3458" s="219">
        <f t="shared" si="1306"/>
        <v>0</v>
      </c>
      <c r="S3458" s="219">
        <f t="shared" si="1307"/>
        <v>7</v>
      </c>
      <c r="T3458" s="195"/>
      <c r="U3458" s="196">
        <v>10</v>
      </c>
      <c r="V3458" s="89">
        <f t="shared" si="1303"/>
        <v>0</v>
      </c>
      <c r="W3458" s="220" t="s">
        <v>3427</v>
      </c>
      <c r="X3458" s="221" t="s">
        <v>71</v>
      </c>
      <c r="Y3458" s="222" t="s">
        <v>3643</v>
      </c>
      <c r="Z3458" s="199"/>
      <c r="AA3458" s="218"/>
      <c r="AB3458" s="223">
        <v>0</v>
      </c>
      <c r="AC3458" s="224" t="s">
        <v>48</v>
      </c>
      <c r="AD3458" s="225"/>
      <c r="AE3458" s="226"/>
      <c r="AF3458" s="226"/>
      <c r="AG3458" s="241">
        <f>CEILING(AX3458+(AX3458*'[1]Nastavení cen'!$G$17),1)</f>
        <v>1452</v>
      </c>
      <c r="AH3458" s="242">
        <f>CEILING(AG3458*'[1]Nastavení cen'!$K$17,1)+AG3458</f>
        <v>1888</v>
      </c>
      <c r="AI3458" s="242">
        <f t="shared" si="1300"/>
        <v>0</v>
      </c>
      <c r="AJ3458" s="228">
        <f t="shared" si="1304"/>
        <v>1888</v>
      </c>
      <c r="AK3458" s="218"/>
      <c r="AL3458" s="229">
        <f t="shared" si="1305"/>
        <v>0</v>
      </c>
      <c r="AM3458" s="204"/>
      <c r="AN3458" s="230">
        <v>5</v>
      </c>
      <c r="AO3458" s="231">
        <f t="shared" si="1301"/>
        <v>0</v>
      </c>
      <c r="AP3458" s="232">
        <v>0.05</v>
      </c>
      <c r="AQ3458" s="233" t="s">
        <v>41</v>
      </c>
      <c r="AR3458" s="234">
        <f t="shared" si="1302"/>
        <v>0</v>
      </c>
      <c r="AS3458" s="235"/>
      <c r="AT3458" s="236"/>
      <c r="AU3458" s="237"/>
      <c r="AV3458" s="238"/>
      <c r="AW3458" s="239"/>
      <c r="AX3458" s="240">
        <v>1452</v>
      </c>
    </row>
    <row r="3459" spans="1:50" ht="17.25" hidden="1" customHeight="1" x14ac:dyDescent="0.3">
      <c r="A3459" s="213"/>
      <c r="B3459" s="214"/>
      <c r="C3459" s="215"/>
      <c r="D3459" s="186"/>
      <c r="E3459" s="184"/>
      <c r="F3459" s="185"/>
      <c r="G3459" s="186"/>
      <c r="H3459" s="186"/>
      <c r="I3459" s="187"/>
      <c r="J3459" s="188"/>
      <c r="K3459" s="216"/>
      <c r="L3459" s="186"/>
      <c r="M3459" s="186"/>
      <c r="N3459" s="187"/>
      <c r="O3459" s="191"/>
      <c r="P3459" s="541" t="s">
        <v>3213</v>
      </c>
      <c r="Q3459" s="218"/>
      <c r="R3459" s="219">
        <f t="shared" si="1306"/>
        <v>0</v>
      </c>
      <c r="S3459" s="219">
        <f t="shared" si="1307"/>
        <v>7</v>
      </c>
      <c r="T3459" s="195"/>
      <c r="U3459" s="196">
        <v>10</v>
      </c>
      <c r="V3459" s="89">
        <f t="shared" si="1303"/>
        <v>0</v>
      </c>
      <c r="W3459" s="220" t="s">
        <v>3427</v>
      </c>
      <c r="X3459" s="221" t="s">
        <v>71</v>
      </c>
      <c r="Y3459" s="222" t="s">
        <v>3644</v>
      </c>
      <c r="Z3459" s="199"/>
      <c r="AA3459" s="218"/>
      <c r="AB3459" s="223">
        <v>0</v>
      </c>
      <c r="AC3459" s="224" t="s">
        <v>48</v>
      </c>
      <c r="AD3459" s="225"/>
      <c r="AE3459" s="226"/>
      <c r="AF3459" s="226"/>
      <c r="AG3459" s="241">
        <f>CEILING(AX3459+(AX3459*'[1]Nastavení cen'!$G$17),1)</f>
        <v>1364</v>
      </c>
      <c r="AH3459" s="242">
        <f>CEILING(AG3459*'[1]Nastavení cen'!$K$17,1)+AG3459</f>
        <v>1774</v>
      </c>
      <c r="AI3459" s="242">
        <f t="shared" si="1300"/>
        <v>0</v>
      </c>
      <c r="AJ3459" s="228">
        <f t="shared" si="1304"/>
        <v>1774</v>
      </c>
      <c r="AK3459" s="218"/>
      <c r="AL3459" s="229">
        <f t="shared" si="1305"/>
        <v>0</v>
      </c>
      <c r="AM3459" s="204"/>
      <c r="AN3459" s="230">
        <v>5</v>
      </c>
      <c r="AO3459" s="231">
        <f t="shared" si="1301"/>
        <v>0</v>
      </c>
      <c r="AP3459" s="232">
        <v>0.05</v>
      </c>
      <c r="AQ3459" s="233" t="s">
        <v>41</v>
      </c>
      <c r="AR3459" s="234">
        <f t="shared" si="1302"/>
        <v>0</v>
      </c>
      <c r="AS3459" s="235"/>
      <c r="AT3459" s="236"/>
      <c r="AU3459" s="237"/>
      <c r="AV3459" s="238"/>
      <c r="AW3459" s="239"/>
      <c r="AX3459" s="240">
        <v>1364</v>
      </c>
    </row>
    <row r="3460" spans="1:50" ht="17.25" hidden="1" customHeight="1" x14ac:dyDescent="0.3">
      <c r="A3460" s="213"/>
      <c r="B3460" s="214"/>
      <c r="C3460" s="215"/>
      <c r="D3460" s="186"/>
      <c r="E3460" s="184"/>
      <c r="F3460" s="185"/>
      <c r="G3460" s="186"/>
      <c r="H3460" s="186"/>
      <c r="I3460" s="187"/>
      <c r="J3460" s="188"/>
      <c r="K3460" s="216"/>
      <c r="L3460" s="186"/>
      <c r="M3460" s="186"/>
      <c r="N3460" s="187"/>
      <c r="O3460" s="191"/>
      <c r="P3460" s="541" t="s">
        <v>3213</v>
      </c>
      <c r="Q3460" s="218"/>
      <c r="R3460" s="219">
        <f t="shared" si="1306"/>
        <v>0</v>
      </c>
      <c r="S3460" s="219">
        <f t="shared" si="1307"/>
        <v>7</v>
      </c>
      <c r="T3460" s="195"/>
      <c r="U3460" s="196">
        <v>10</v>
      </c>
      <c r="V3460" s="89">
        <f t="shared" si="1303"/>
        <v>0</v>
      </c>
      <c r="W3460" s="220" t="s">
        <v>3427</v>
      </c>
      <c r="X3460" s="221" t="s">
        <v>71</v>
      </c>
      <c r="Y3460" s="222" t="s">
        <v>3645</v>
      </c>
      <c r="Z3460" s="199"/>
      <c r="AA3460" s="218"/>
      <c r="AB3460" s="223">
        <v>0</v>
      </c>
      <c r="AC3460" s="224" t="s">
        <v>48</v>
      </c>
      <c r="AD3460" s="225"/>
      <c r="AE3460" s="226"/>
      <c r="AF3460" s="226"/>
      <c r="AG3460" s="241">
        <f>CEILING(AX3460+(AX3460*'[1]Nastavení cen'!$G$17),1)</f>
        <v>1452</v>
      </c>
      <c r="AH3460" s="242">
        <f>CEILING(AG3460*'[1]Nastavení cen'!$K$17,1)+AG3460</f>
        <v>1888</v>
      </c>
      <c r="AI3460" s="242">
        <f t="shared" si="1300"/>
        <v>0</v>
      </c>
      <c r="AJ3460" s="228">
        <f t="shared" si="1304"/>
        <v>1888</v>
      </c>
      <c r="AK3460" s="218"/>
      <c r="AL3460" s="229">
        <f t="shared" si="1305"/>
        <v>0</v>
      </c>
      <c r="AM3460" s="204"/>
      <c r="AN3460" s="230">
        <v>5</v>
      </c>
      <c r="AO3460" s="231">
        <f t="shared" si="1301"/>
        <v>0</v>
      </c>
      <c r="AP3460" s="232">
        <v>0.05</v>
      </c>
      <c r="AQ3460" s="233" t="s">
        <v>41</v>
      </c>
      <c r="AR3460" s="234">
        <f t="shared" si="1302"/>
        <v>0</v>
      </c>
      <c r="AS3460" s="235"/>
      <c r="AT3460" s="236"/>
      <c r="AU3460" s="237"/>
      <c r="AV3460" s="238"/>
      <c r="AW3460" s="239"/>
      <c r="AX3460" s="240">
        <v>1452</v>
      </c>
    </row>
    <row r="3461" spans="1:50" ht="17.25" hidden="1" customHeight="1" x14ac:dyDescent="0.3">
      <c r="A3461" s="213"/>
      <c r="B3461" s="214"/>
      <c r="C3461" s="215"/>
      <c r="D3461" s="186"/>
      <c r="E3461" s="184"/>
      <c r="F3461" s="185"/>
      <c r="G3461" s="186"/>
      <c r="H3461" s="186"/>
      <c r="I3461" s="187"/>
      <c r="J3461" s="188"/>
      <c r="K3461" s="216"/>
      <c r="L3461" s="186"/>
      <c r="M3461" s="186"/>
      <c r="N3461" s="187"/>
      <c r="O3461" s="191"/>
      <c r="P3461" s="541" t="s">
        <v>3213</v>
      </c>
      <c r="Q3461" s="218"/>
      <c r="R3461" s="219">
        <f t="shared" si="1306"/>
        <v>0</v>
      </c>
      <c r="S3461" s="219">
        <f t="shared" si="1307"/>
        <v>7</v>
      </c>
      <c r="T3461" s="195"/>
      <c r="U3461" s="196">
        <v>10</v>
      </c>
      <c r="V3461" s="89">
        <f t="shared" si="1303"/>
        <v>0</v>
      </c>
      <c r="W3461" s="220" t="s">
        <v>3427</v>
      </c>
      <c r="X3461" s="221" t="s">
        <v>71</v>
      </c>
      <c r="Y3461" s="222" t="s">
        <v>3646</v>
      </c>
      <c r="Z3461" s="199"/>
      <c r="AA3461" s="218"/>
      <c r="AB3461" s="223">
        <v>0</v>
      </c>
      <c r="AC3461" s="224" t="s">
        <v>48</v>
      </c>
      <c r="AD3461" s="225"/>
      <c r="AE3461" s="226"/>
      <c r="AF3461" s="226"/>
      <c r="AG3461" s="241">
        <f>CEILING(AX3461+(AX3461*'[1]Nastavení cen'!$G$17),1)</f>
        <v>1364</v>
      </c>
      <c r="AH3461" s="242">
        <f>CEILING(AG3461*'[1]Nastavení cen'!$K$17,1)+AG3461</f>
        <v>1774</v>
      </c>
      <c r="AI3461" s="242">
        <f t="shared" si="1300"/>
        <v>0</v>
      </c>
      <c r="AJ3461" s="228">
        <f t="shared" si="1304"/>
        <v>1774</v>
      </c>
      <c r="AK3461" s="218"/>
      <c r="AL3461" s="229">
        <f t="shared" si="1305"/>
        <v>0</v>
      </c>
      <c r="AM3461" s="204"/>
      <c r="AN3461" s="230">
        <v>5</v>
      </c>
      <c r="AO3461" s="231">
        <f t="shared" si="1301"/>
        <v>0</v>
      </c>
      <c r="AP3461" s="232">
        <v>0.05</v>
      </c>
      <c r="AQ3461" s="233" t="s">
        <v>41</v>
      </c>
      <c r="AR3461" s="234">
        <f t="shared" si="1302"/>
        <v>0</v>
      </c>
      <c r="AS3461" s="235"/>
      <c r="AT3461" s="236"/>
      <c r="AU3461" s="237"/>
      <c r="AV3461" s="238"/>
      <c r="AW3461" s="239"/>
      <c r="AX3461" s="240">
        <v>1364</v>
      </c>
    </row>
    <row r="3462" spans="1:50" ht="17.25" hidden="1" customHeight="1" x14ac:dyDescent="0.3">
      <c r="A3462" s="213"/>
      <c r="B3462" s="214"/>
      <c r="C3462" s="215"/>
      <c r="D3462" s="186"/>
      <c r="E3462" s="184"/>
      <c r="F3462" s="185"/>
      <c r="G3462" s="186"/>
      <c r="H3462" s="186"/>
      <c r="I3462" s="187"/>
      <c r="J3462" s="188"/>
      <c r="K3462" s="216"/>
      <c r="L3462" s="186"/>
      <c r="M3462" s="186"/>
      <c r="N3462" s="187"/>
      <c r="O3462" s="191"/>
      <c r="P3462" s="541" t="s">
        <v>3213</v>
      </c>
      <c r="Q3462" s="218"/>
      <c r="R3462" s="219">
        <f t="shared" si="1306"/>
        <v>0</v>
      </c>
      <c r="S3462" s="219">
        <f t="shared" si="1307"/>
        <v>7</v>
      </c>
      <c r="T3462" s="195"/>
      <c r="U3462" s="196">
        <v>10</v>
      </c>
      <c r="V3462" s="89">
        <f t="shared" si="1303"/>
        <v>0</v>
      </c>
      <c r="W3462" s="220" t="s">
        <v>3427</v>
      </c>
      <c r="X3462" s="221" t="s">
        <v>71</v>
      </c>
      <c r="Y3462" s="222" t="s">
        <v>3647</v>
      </c>
      <c r="Z3462" s="199"/>
      <c r="AA3462" s="218"/>
      <c r="AB3462" s="223">
        <v>0</v>
      </c>
      <c r="AC3462" s="224" t="s">
        <v>48</v>
      </c>
      <c r="AD3462" s="225"/>
      <c r="AE3462" s="226"/>
      <c r="AF3462" s="226"/>
      <c r="AG3462" s="241">
        <f>CEILING(AX3462+(AX3462*'[1]Nastavení cen'!$G$17),1)</f>
        <v>1452</v>
      </c>
      <c r="AH3462" s="242">
        <f>CEILING(AG3462*'[1]Nastavení cen'!$K$17,1)+AG3462</f>
        <v>1888</v>
      </c>
      <c r="AI3462" s="242">
        <f t="shared" si="1300"/>
        <v>0</v>
      </c>
      <c r="AJ3462" s="228">
        <f t="shared" si="1304"/>
        <v>1888</v>
      </c>
      <c r="AK3462" s="218"/>
      <c r="AL3462" s="229">
        <f t="shared" si="1305"/>
        <v>0</v>
      </c>
      <c r="AM3462" s="204"/>
      <c r="AN3462" s="230">
        <v>5</v>
      </c>
      <c r="AO3462" s="231">
        <f t="shared" si="1301"/>
        <v>0</v>
      </c>
      <c r="AP3462" s="232">
        <v>0.05</v>
      </c>
      <c r="AQ3462" s="233" t="s">
        <v>41</v>
      </c>
      <c r="AR3462" s="234">
        <f t="shared" si="1302"/>
        <v>0</v>
      </c>
      <c r="AS3462" s="235"/>
      <c r="AT3462" s="236"/>
      <c r="AU3462" s="237"/>
      <c r="AV3462" s="238"/>
      <c r="AW3462" s="239"/>
      <c r="AX3462" s="240">
        <v>1452</v>
      </c>
    </row>
    <row r="3463" spans="1:50" ht="17.25" hidden="1" customHeight="1" x14ac:dyDescent="0.3">
      <c r="A3463" s="213"/>
      <c r="B3463" s="214"/>
      <c r="C3463" s="215"/>
      <c r="D3463" s="186"/>
      <c r="E3463" s="184"/>
      <c r="F3463" s="185"/>
      <c r="G3463" s="186"/>
      <c r="H3463" s="186"/>
      <c r="I3463" s="187"/>
      <c r="J3463" s="188"/>
      <c r="K3463" s="216"/>
      <c r="L3463" s="186"/>
      <c r="M3463" s="186"/>
      <c r="N3463" s="187"/>
      <c r="O3463" s="191"/>
      <c r="P3463" s="541" t="s">
        <v>3213</v>
      </c>
      <c r="Q3463" s="218"/>
      <c r="R3463" s="219">
        <f t="shared" si="1306"/>
        <v>0</v>
      </c>
      <c r="S3463" s="219">
        <f t="shared" si="1307"/>
        <v>7</v>
      </c>
      <c r="T3463" s="195"/>
      <c r="U3463" s="196">
        <v>10</v>
      </c>
      <c r="V3463" s="89">
        <f t="shared" si="1303"/>
        <v>0</v>
      </c>
      <c r="W3463" s="220" t="s">
        <v>3427</v>
      </c>
      <c r="X3463" s="221" t="s">
        <v>71</v>
      </c>
      <c r="Y3463" s="222" t="s">
        <v>3648</v>
      </c>
      <c r="Z3463" s="199"/>
      <c r="AA3463" s="218"/>
      <c r="AB3463" s="223">
        <v>0</v>
      </c>
      <c r="AC3463" s="224" t="s">
        <v>48</v>
      </c>
      <c r="AD3463" s="225"/>
      <c r="AE3463" s="226"/>
      <c r="AF3463" s="226"/>
      <c r="AG3463" s="241">
        <f>CEILING(AX3463+(AX3463*'[1]Nastavení cen'!$G$17),1)</f>
        <v>1452</v>
      </c>
      <c r="AH3463" s="242">
        <f>CEILING(AG3463*'[1]Nastavení cen'!$K$17,1)+AG3463</f>
        <v>1888</v>
      </c>
      <c r="AI3463" s="242">
        <f t="shared" si="1300"/>
        <v>0</v>
      </c>
      <c r="AJ3463" s="228">
        <f t="shared" si="1304"/>
        <v>1888</v>
      </c>
      <c r="AK3463" s="218"/>
      <c r="AL3463" s="229">
        <f t="shared" si="1305"/>
        <v>0</v>
      </c>
      <c r="AM3463" s="204"/>
      <c r="AN3463" s="230">
        <v>5</v>
      </c>
      <c r="AO3463" s="231">
        <f t="shared" si="1301"/>
        <v>0</v>
      </c>
      <c r="AP3463" s="232">
        <v>0.05</v>
      </c>
      <c r="AQ3463" s="233" t="s">
        <v>41</v>
      </c>
      <c r="AR3463" s="234">
        <f t="shared" si="1302"/>
        <v>0</v>
      </c>
      <c r="AS3463" s="235"/>
      <c r="AT3463" s="236"/>
      <c r="AU3463" s="237"/>
      <c r="AV3463" s="238"/>
      <c r="AW3463" s="239"/>
      <c r="AX3463" s="240">
        <v>1452</v>
      </c>
    </row>
    <row r="3464" spans="1:50" ht="17.25" hidden="1" customHeight="1" x14ac:dyDescent="0.3">
      <c r="A3464" s="213"/>
      <c r="B3464" s="214"/>
      <c r="C3464" s="215"/>
      <c r="D3464" s="186"/>
      <c r="E3464" s="184"/>
      <c r="F3464" s="185"/>
      <c r="G3464" s="186"/>
      <c r="H3464" s="186"/>
      <c r="I3464" s="187"/>
      <c r="J3464" s="188"/>
      <c r="K3464" s="216"/>
      <c r="L3464" s="186"/>
      <c r="M3464" s="186"/>
      <c r="N3464" s="187"/>
      <c r="O3464" s="191"/>
      <c r="P3464" s="541" t="s">
        <v>3213</v>
      </c>
      <c r="Q3464" s="218"/>
      <c r="R3464" s="219">
        <f t="shared" si="1306"/>
        <v>0</v>
      </c>
      <c r="S3464" s="219">
        <f t="shared" si="1307"/>
        <v>7</v>
      </c>
      <c r="T3464" s="195"/>
      <c r="U3464" s="196">
        <v>10</v>
      </c>
      <c r="V3464" s="89">
        <f t="shared" si="1303"/>
        <v>0</v>
      </c>
      <c r="W3464" s="220" t="s">
        <v>3427</v>
      </c>
      <c r="X3464" s="221" t="s">
        <v>71</v>
      </c>
      <c r="Y3464" s="222" t="s">
        <v>3649</v>
      </c>
      <c r="Z3464" s="199"/>
      <c r="AA3464" s="218"/>
      <c r="AB3464" s="223">
        <v>0</v>
      </c>
      <c r="AC3464" s="224" t="s">
        <v>48</v>
      </c>
      <c r="AD3464" s="225"/>
      <c r="AE3464" s="226"/>
      <c r="AF3464" s="226"/>
      <c r="AG3464" s="241">
        <f>CEILING(AX3464+(AX3464*'[1]Nastavení cen'!$G$17),1)</f>
        <v>1452</v>
      </c>
      <c r="AH3464" s="242">
        <f>CEILING(AG3464*'[1]Nastavení cen'!$K$17,1)+AG3464</f>
        <v>1888</v>
      </c>
      <c r="AI3464" s="242">
        <f t="shared" si="1300"/>
        <v>0</v>
      </c>
      <c r="AJ3464" s="228">
        <f t="shared" si="1304"/>
        <v>1888</v>
      </c>
      <c r="AK3464" s="218"/>
      <c r="AL3464" s="229">
        <f t="shared" si="1305"/>
        <v>0</v>
      </c>
      <c r="AM3464" s="204"/>
      <c r="AN3464" s="230">
        <v>5</v>
      </c>
      <c r="AO3464" s="231">
        <f t="shared" si="1301"/>
        <v>0</v>
      </c>
      <c r="AP3464" s="232">
        <v>0.05</v>
      </c>
      <c r="AQ3464" s="233" t="s">
        <v>41</v>
      </c>
      <c r="AR3464" s="234">
        <f t="shared" si="1302"/>
        <v>0</v>
      </c>
      <c r="AS3464" s="235"/>
      <c r="AT3464" s="236"/>
      <c r="AU3464" s="237"/>
      <c r="AV3464" s="238"/>
      <c r="AW3464" s="239"/>
      <c r="AX3464" s="240">
        <v>1452</v>
      </c>
    </row>
    <row r="3465" spans="1:50" ht="17.25" hidden="1" customHeight="1" x14ac:dyDescent="0.3">
      <c r="A3465" s="213"/>
      <c r="B3465" s="214"/>
      <c r="C3465" s="215"/>
      <c r="D3465" s="186"/>
      <c r="E3465" s="184"/>
      <c r="F3465" s="185"/>
      <c r="G3465" s="186"/>
      <c r="H3465" s="186"/>
      <c r="I3465" s="187"/>
      <c r="J3465" s="188"/>
      <c r="K3465" s="216"/>
      <c r="L3465" s="186"/>
      <c r="M3465" s="186"/>
      <c r="N3465" s="187"/>
      <c r="O3465" s="191"/>
      <c r="P3465" s="541" t="s">
        <v>3213</v>
      </c>
      <c r="Q3465" s="218"/>
      <c r="R3465" s="219">
        <f t="shared" si="1306"/>
        <v>0</v>
      </c>
      <c r="S3465" s="219">
        <f t="shared" si="1307"/>
        <v>7</v>
      </c>
      <c r="T3465" s="195"/>
      <c r="U3465" s="196">
        <v>10</v>
      </c>
      <c r="V3465" s="89">
        <f t="shared" si="1303"/>
        <v>0</v>
      </c>
      <c r="W3465" s="220" t="s">
        <v>3427</v>
      </c>
      <c r="X3465" s="221" t="s">
        <v>71</v>
      </c>
      <c r="Y3465" s="222" t="s">
        <v>3650</v>
      </c>
      <c r="Z3465" s="199"/>
      <c r="AA3465" s="218"/>
      <c r="AB3465" s="223">
        <v>0</v>
      </c>
      <c r="AC3465" s="224" t="s">
        <v>48</v>
      </c>
      <c r="AD3465" s="225"/>
      <c r="AE3465" s="226"/>
      <c r="AF3465" s="226"/>
      <c r="AG3465" s="241">
        <f>CEILING(AX3465+(AX3465*'[1]Nastavení cen'!$G$17),1)</f>
        <v>1452</v>
      </c>
      <c r="AH3465" s="242">
        <f>CEILING(AG3465*'[1]Nastavení cen'!$K$17,1)+AG3465</f>
        <v>1888</v>
      </c>
      <c r="AI3465" s="242">
        <f t="shared" si="1300"/>
        <v>0</v>
      </c>
      <c r="AJ3465" s="228">
        <f t="shared" si="1304"/>
        <v>1888</v>
      </c>
      <c r="AK3465" s="218"/>
      <c r="AL3465" s="229">
        <f t="shared" si="1305"/>
        <v>0</v>
      </c>
      <c r="AM3465" s="204"/>
      <c r="AN3465" s="230">
        <v>5</v>
      </c>
      <c r="AO3465" s="231">
        <f t="shared" si="1301"/>
        <v>0</v>
      </c>
      <c r="AP3465" s="232">
        <v>0.05</v>
      </c>
      <c r="AQ3465" s="233" t="s">
        <v>41</v>
      </c>
      <c r="AR3465" s="234">
        <f t="shared" si="1302"/>
        <v>0</v>
      </c>
      <c r="AS3465" s="235"/>
      <c r="AT3465" s="236"/>
      <c r="AU3465" s="237"/>
      <c r="AV3465" s="238"/>
      <c r="AW3465" s="239"/>
      <c r="AX3465" s="240">
        <v>1452</v>
      </c>
    </row>
    <row r="3466" spans="1:50" ht="17.25" hidden="1" customHeight="1" x14ac:dyDescent="0.3">
      <c r="A3466" s="213"/>
      <c r="B3466" s="214"/>
      <c r="C3466" s="215"/>
      <c r="D3466" s="186"/>
      <c r="E3466" s="184"/>
      <c r="F3466" s="185"/>
      <c r="G3466" s="186"/>
      <c r="H3466" s="186"/>
      <c r="I3466" s="187"/>
      <c r="J3466" s="188"/>
      <c r="K3466" s="216"/>
      <c r="L3466" s="186"/>
      <c r="M3466" s="186"/>
      <c r="N3466" s="187"/>
      <c r="O3466" s="191"/>
      <c r="P3466" s="541" t="s">
        <v>3213</v>
      </c>
      <c r="Q3466" s="218"/>
      <c r="R3466" s="219">
        <f t="shared" si="1306"/>
        <v>0</v>
      </c>
      <c r="S3466" s="219">
        <f t="shared" si="1307"/>
        <v>7</v>
      </c>
      <c r="T3466" s="195"/>
      <c r="U3466" s="196">
        <v>10</v>
      </c>
      <c r="V3466" s="89">
        <f t="shared" si="1303"/>
        <v>0</v>
      </c>
      <c r="W3466" s="220" t="s">
        <v>3427</v>
      </c>
      <c r="X3466" s="221" t="s">
        <v>71</v>
      </c>
      <c r="Y3466" s="222" t="s">
        <v>3651</v>
      </c>
      <c r="Z3466" s="199"/>
      <c r="AA3466" s="218"/>
      <c r="AB3466" s="223">
        <v>0</v>
      </c>
      <c r="AC3466" s="224" t="s">
        <v>48</v>
      </c>
      <c r="AD3466" s="225"/>
      <c r="AE3466" s="226"/>
      <c r="AF3466" s="226"/>
      <c r="AG3466" s="241">
        <f>CEILING(AX3466+(AX3466*'[1]Nastavení cen'!$G$17),1)</f>
        <v>1452</v>
      </c>
      <c r="AH3466" s="242">
        <f>CEILING(AG3466*'[1]Nastavení cen'!$K$17,1)+AG3466</f>
        <v>1888</v>
      </c>
      <c r="AI3466" s="242">
        <f t="shared" si="1300"/>
        <v>0</v>
      </c>
      <c r="AJ3466" s="228">
        <f t="shared" si="1304"/>
        <v>1888</v>
      </c>
      <c r="AK3466" s="218"/>
      <c r="AL3466" s="229">
        <f t="shared" si="1305"/>
        <v>0</v>
      </c>
      <c r="AM3466" s="204"/>
      <c r="AN3466" s="230">
        <v>5</v>
      </c>
      <c r="AO3466" s="231">
        <f t="shared" si="1301"/>
        <v>0</v>
      </c>
      <c r="AP3466" s="232">
        <v>0.05</v>
      </c>
      <c r="AQ3466" s="233" t="s">
        <v>41</v>
      </c>
      <c r="AR3466" s="234">
        <f t="shared" si="1302"/>
        <v>0</v>
      </c>
      <c r="AS3466" s="235"/>
      <c r="AT3466" s="236"/>
      <c r="AU3466" s="237"/>
      <c r="AV3466" s="238"/>
      <c r="AW3466" s="239"/>
      <c r="AX3466" s="240">
        <v>1452</v>
      </c>
    </row>
    <row r="3467" spans="1:50" ht="17.25" hidden="1" customHeight="1" x14ac:dyDescent="0.3">
      <c r="A3467" s="213"/>
      <c r="B3467" s="214"/>
      <c r="C3467" s="215"/>
      <c r="D3467" s="186"/>
      <c r="E3467" s="184"/>
      <c r="F3467" s="185"/>
      <c r="G3467" s="186"/>
      <c r="H3467" s="186"/>
      <c r="I3467" s="187"/>
      <c r="J3467" s="188"/>
      <c r="K3467" s="216"/>
      <c r="L3467" s="186"/>
      <c r="M3467" s="186"/>
      <c r="N3467" s="187"/>
      <c r="O3467" s="191"/>
      <c r="P3467" s="541" t="s">
        <v>3213</v>
      </c>
      <c r="Q3467" s="218"/>
      <c r="R3467" s="219">
        <f t="shared" si="1306"/>
        <v>0</v>
      </c>
      <c r="S3467" s="219">
        <f t="shared" si="1307"/>
        <v>7</v>
      </c>
      <c r="T3467" s="195"/>
      <c r="U3467" s="196">
        <v>10</v>
      </c>
      <c r="V3467" s="89">
        <f t="shared" si="1303"/>
        <v>0</v>
      </c>
      <c r="W3467" s="220" t="s">
        <v>3427</v>
      </c>
      <c r="X3467" s="221" t="s">
        <v>71</v>
      </c>
      <c r="Y3467" s="222" t="s">
        <v>3652</v>
      </c>
      <c r="Z3467" s="199"/>
      <c r="AA3467" s="218"/>
      <c r="AB3467" s="223">
        <v>0</v>
      </c>
      <c r="AC3467" s="224" t="s">
        <v>48</v>
      </c>
      <c r="AD3467" s="225"/>
      <c r="AE3467" s="226"/>
      <c r="AF3467" s="226"/>
      <c r="AG3467" s="241">
        <f>CEILING(AX3467+(AX3467*'[1]Nastavení cen'!$G$17),1)</f>
        <v>1364</v>
      </c>
      <c r="AH3467" s="242">
        <f>CEILING(AG3467*'[1]Nastavení cen'!$K$17,1)+AG3467</f>
        <v>1774</v>
      </c>
      <c r="AI3467" s="242">
        <f t="shared" si="1300"/>
        <v>0</v>
      </c>
      <c r="AJ3467" s="228">
        <f t="shared" si="1304"/>
        <v>1774</v>
      </c>
      <c r="AK3467" s="218"/>
      <c r="AL3467" s="229">
        <f t="shared" si="1305"/>
        <v>0</v>
      </c>
      <c r="AM3467" s="204"/>
      <c r="AN3467" s="230">
        <v>5</v>
      </c>
      <c r="AO3467" s="231">
        <f t="shared" si="1301"/>
        <v>0</v>
      </c>
      <c r="AP3467" s="232">
        <v>0.05</v>
      </c>
      <c r="AQ3467" s="233" t="s">
        <v>41</v>
      </c>
      <c r="AR3467" s="234">
        <f t="shared" si="1302"/>
        <v>0</v>
      </c>
      <c r="AS3467" s="235"/>
      <c r="AT3467" s="236"/>
      <c r="AU3467" s="237"/>
      <c r="AV3467" s="238"/>
      <c r="AW3467" s="239"/>
      <c r="AX3467" s="240">
        <v>1364</v>
      </c>
    </row>
    <row r="3468" spans="1:50" ht="17.25" hidden="1" customHeight="1" x14ac:dyDescent="0.3">
      <c r="A3468" s="213"/>
      <c r="B3468" s="214"/>
      <c r="C3468" s="215"/>
      <c r="D3468" s="186"/>
      <c r="E3468" s="184"/>
      <c r="F3468" s="185"/>
      <c r="G3468" s="186"/>
      <c r="H3468" s="186"/>
      <c r="I3468" s="187"/>
      <c r="J3468" s="188"/>
      <c r="K3468" s="216"/>
      <c r="L3468" s="186"/>
      <c r="M3468" s="186"/>
      <c r="N3468" s="187"/>
      <c r="O3468" s="191"/>
      <c r="P3468" s="541" t="s">
        <v>3213</v>
      </c>
      <c r="Q3468" s="218"/>
      <c r="R3468" s="219">
        <f t="shared" si="1306"/>
        <v>0</v>
      </c>
      <c r="S3468" s="219">
        <f t="shared" si="1307"/>
        <v>7</v>
      </c>
      <c r="T3468" s="195"/>
      <c r="U3468" s="196">
        <v>10</v>
      </c>
      <c r="V3468" s="89">
        <f t="shared" si="1303"/>
        <v>0</v>
      </c>
      <c r="W3468" s="220" t="s">
        <v>3427</v>
      </c>
      <c r="X3468" s="221" t="s">
        <v>71</v>
      </c>
      <c r="Y3468" s="222" t="s">
        <v>3653</v>
      </c>
      <c r="Z3468" s="199"/>
      <c r="AA3468" s="218"/>
      <c r="AB3468" s="223">
        <v>0</v>
      </c>
      <c r="AC3468" s="224" t="s">
        <v>48</v>
      </c>
      <c r="AD3468" s="225"/>
      <c r="AE3468" s="226"/>
      <c r="AF3468" s="226"/>
      <c r="AG3468" s="241">
        <f>CEILING(AX3468+(AX3468*'[1]Nastavení cen'!$G$17),1)</f>
        <v>1452</v>
      </c>
      <c r="AH3468" s="242">
        <f>CEILING(AG3468*'[1]Nastavení cen'!$K$17,1)+AG3468</f>
        <v>1888</v>
      </c>
      <c r="AI3468" s="242">
        <f t="shared" si="1300"/>
        <v>0</v>
      </c>
      <c r="AJ3468" s="228">
        <f t="shared" si="1304"/>
        <v>1888</v>
      </c>
      <c r="AK3468" s="218"/>
      <c r="AL3468" s="229">
        <f t="shared" si="1305"/>
        <v>0</v>
      </c>
      <c r="AM3468" s="204"/>
      <c r="AN3468" s="230">
        <v>5</v>
      </c>
      <c r="AO3468" s="231">
        <f t="shared" si="1301"/>
        <v>0</v>
      </c>
      <c r="AP3468" s="232">
        <v>0.05</v>
      </c>
      <c r="AQ3468" s="233" t="s">
        <v>41</v>
      </c>
      <c r="AR3468" s="234">
        <f t="shared" si="1302"/>
        <v>0</v>
      </c>
      <c r="AS3468" s="235"/>
      <c r="AT3468" s="236"/>
      <c r="AU3468" s="237"/>
      <c r="AV3468" s="238"/>
      <c r="AW3468" s="239"/>
      <c r="AX3468" s="240">
        <v>1452</v>
      </c>
    </row>
    <row r="3469" spans="1:50" ht="17.25" hidden="1" customHeight="1" x14ac:dyDescent="0.3">
      <c r="A3469" s="213"/>
      <c r="B3469" s="214"/>
      <c r="C3469" s="215"/>
      <c r="D3469" s="186"/>
      <c r="E3469" s="184"/>
      <c r="F3469" s="185"/>
      <c r="G3469" s="186"/>
      <c r="H3469" s="186"/>
      <c r="I3469" s="187"/>
      <c r="J3469" s="188"/>
      <c r="K3469" s="216"/>
      <c r="L3469" s="186"/>
      <c r="M3469" s="186"/>
      <c r="N3469" s="187"/>
      <c r="O3469" s="191"/>
      <c r="P3469" s="541" t="s">
        <v>3213</v>
      </c>
      <c r="Q3469" s="218"/>
      <c r="R3469" s="219">
        <f t="shared" si="1306"/>
        <v>0</v>
      </c>
      <c r="S3469" s="219">
        <f t="shared" si="1307"/>
        <v>7</v>
      </c>
      <c r="T3469" s="195"/>
      <c r="U3469" s="196">
        <v>10</v>
      </c>
      <c r="V3469" s="89">
        <f t="shared" si="1303"/>
        <v>0</v>
      </c>
      <c r="W3469" s="220" t="s">
        <v>3427</v>
      </c>
      <c r="X3469" s="221" t="s">
        <v>71</v>
      </c>
      <c r="Y3469" s="222" t="s">
        <v>3654</v>
      </c>
      <c r="Z3469" s="199"/>
      <c r="AA3469" s="218"/>
      <c r="AB3469" s="223">
        <v>0</v>
      </c>
      <c r="AC3469" s="224" t="s">
        <v>48</v>
      </c>
      <c r="AD3469" s="225"/>
      <c r="AE3469" s="226"/>
      <c r="AF3469" s="226"/>
      <c r="AG3469" s="241">
        <f>CEILING(AX3469+(AX3469*'[1]Nastavení cen'!$G$17),1)</f>
        <v>1452</v>
      </c>
      <c r="AH3469" s="242">
        <f>CEILING(AG3469*'[1]Nastavení cen'!$K$17,1)+AG3469</f>
        <v>1888</v>
      </c>
      <c r="AI3469" s="242">
        <f t="shared" si="1300"/>
        <v>0</v>
      </c>
      <c r="AJ3469" s="228">
        <f t="shared" si="1304"/>
        <v>1888</v>
      </c>
      <c r="AK3469" s="218"/>
      <c r="AL3469" s="229">
        <f t="shared" si="1305"/>
        <v>0</v>
      </c>
      <c r="AM3469" s="204"/>
      <c r="AN3469" s="230">
        <v>5</v>
      </c>
      <c r="AO3469" s="231">
        <f t="shared" si="1301"/>
        <v>0</v>
      </c>
      <c r="AP3469" s="232">
        <v>0.05</v>
      </c>
      <c r="AQ3469" s="233" t="s">
        <v>41</v>
      </c>
      <c r="AR3469" s="234">
        <f t="shared" si="1302"/>
        <v>0</v>
      </c>
      <c r="AS3469" s="235"/>
      <c r="AT3469" s="236"/>
      <c r="AU3469" s="237"/>
      <c r="AV3469" s="238"/>
      <c r="AW3469" s="239"/>
      <c r="AX3469" s="240">
        <v>1452</v>
      </c>
    </row>
    <row r="3470" spans="1:50" ht="17.25" hidden="1" customHeight="1" x14ac:dyDescent="0.3">
      <c r="A3470" s="213"/>
      <c r="B3470" s="214"/>
      <c r="C3470" s="215"/>
      <c r="D3470" s="186"/>
      <c r="E3470" s="184"/>
      <c r="F3470" s="185"/>
      <c r="G3470" s="186"/>
      <c r="H3470" s="186"/>
      <c r="I3470" s="187"/>
      <c r="J3470" s="188"/>
      <c r="K3470" s="216"/>
      <c r="L3470" s="186"/>
      <c r="M3470" s="186"/>
      <c r="N3470" s="187"/>
      <c r="O3470" s="191"/>
      <c r="P3470" s="541" t="s">
        <v>3213</v>
      </c>
      <c r="Q3470" s="218"/>
      <c r="R3470" s="219">
        <f t="shared" si="1306"/>
        <v>0</v>
      </c>
      <c r="S3470" s="219">
        <f t="shared" si="1307"/>
        <v>7</v>
      </c>
      <c r="T3470" s="195"/>
      <c r="U3470" s="196">
        <v>10</v>
      </c>
      <c r="V3470" s="89">
        <f t="shared" si="1303"/>
        <v>0</v>
      </c>
      <c r="W3470" s="220" t="s">
        <v>3427</v>
      </c>
      <c r="X3470" s="221" t="s">
        <v>71</v>
      </c>
      <c r="Y3470" s="222" t="s">
        <v>3655</v>
      </c>
      <c r="Z3470" s="199"/>
      <c r="AA3470" s="218"/>
      <c r="AB3470" s="223">
        <v>0</v>
      </c>
      <c r="AC3470" s="224" t="s">
        <v>48</v>
      </c>
      <c r="AD3470" s="225"/>
      <c r="AE3470" s="226"/>
      <c r="AF3470" s="226"/>
      <c r="AG3470" s="241">
        <f>CEILING(AX3470+(AX3470*'[1]Nastavení cen'!$G$17),1)</f>
        <v>1496</v>
      </c>
      <c r="AH3470" s="242">
        <f>CEILING(AG3470*'[1]Nastavení cen'!$K$17,1)+AG3470</f>
        <v>1945</v>
      </c>
      <c r="AI3470" s="242">
        <f t="shared" si="1300"/>
        <v>0</v>
      </c>
      <c r="AJ3470" s="228">
        <f t="shared" si="1304"/>
        <v>1945</v>
      </c>
      <c r="AK3470" s="218"/>
      <c r="AL3470" s="229">
        <f t="shared" si="1305"/>
        <v>0</v>
      </c>
      <c r="AM3470" s="204"/>
      <c r="AN3470" s="230">
        <v>5</v>
      </c>
      <c r="AO3470" s="231">
        <f t="shared" si="1301"/>
        <v>0</v>
      </c>
      <c r="AP3470" s="232">
        <v>0.05</v>
      </c>
      <c r="AQ3470" s="233" t="s">
        <v>41</v>
      </c>
      <c r="AR3470" s="234">
        <f t="shared" si="1302"/>
        <v>0</v>
      </c>
      <c r="AS3470" s="235"/>
      <c r="AT3470" s="236"/>
      <c r="AU3470" s="237"/>
      <c r="AV3470" s="238"/>
      <c r="AW3470" s="239"/>
      <c r="AX3470" s="240">
        <v>1496</v>
      </c>
    </row>
    <row r="3471" spans="1:50" ht="17.25" hidden="1" customHeight="1" x14ac:dyDescent="0.3">
      <c r="A3471" s="213"/>
      <c r="B3471" s="214"/>
      <c r="C3471" s="215"/>
      <c r="D3471" s="186"/>
      <c r="E3471" s="184"/>
      <c r="F3471" s="185"/>
      <c r="G3471" s="186"/>
      <c r="H3471" s="186"/>
      <c r="I3471" s="187"/>
      <c r="J3471" s="188"/>
      <c r="K3471" s="216"/>
      <c r="L3471" s="186"/>
      <c r="M3471" s="186"/>
      <c r="N3471" s="187"/>
      <c r="O3471" s="191"/>
      <c r="P3471" s="541" t="s">
        <v>3213</v>
      </c>
      <c r="Q3471" s="218"/>
      <c r="R3471" s="219">
        <f t="shared" si="1306"/>
        <v>0</v>
      </c>
      <c r="S3471" s="219">
        <f t="shared" si="1307"/>
        <v>7</v>
      </c>
      <c r="T3471" s="195"/>
      <c r="U3471" s="196">
        <v>10</v>
      </c>
      <c r="V3471" s="89">
        <f t="shared" si="1303"/>
        <v>0</v>
      </c>
      <c r="W3471" s="220" t="s">
        <v>3427</v>
      </c>
      <c r="X3471" s="221" t="s">
        <v>71</v>
      </c>
      <c r="Y3471" s="222" t="s">
        <v>3656</v>
      </c>
      <c r="Z3471" s="199"/>
      <c r="AA3471" s="218"/>
      <c r="AB3471" s="223">
        <v>0</v>
      </c>
      <c r="AC3471" s="224" t="s">
        <v>48</v>
      </c>
      <c r="AD3471" s="225"/>
      <c r="AE3471" s="226"/>
      <c r="AF3471" s="226"/>
      <c r="AG3471" s="241">
        <f>CEILING(AX3471+(AX3471*'[1]Nastavení cen'!$G$17),1)</f>
        <v>1496</v>
      </c>
      <c r="AH3471" s="242">
        <f>CEILING(AG3471*'[1]Nastavení cen'!$K$17,1)+AG3471</f>
        <v>1945</v>
      </c>
      <c r="AI3471" s="242">
        <f t="shared" si="1300"/>
        <v>0</v>
      </c>
      <c r="AJ3471" s="228">
        <f t="shared" si="1304"/>
        <v>1945</v>
      </c>
      <c r="AK3471" s="218"/>
      <c r="AL3471" s="229">
        <f t="shared" si="1305"/>
        <v>0</v>
      </c>
      <c r="AM3471" s="204"/>
      <c r="AN3471" s="230">
        <v>5</v>
      </c>
      <c r="AO3471" s="231">
        <f t="shared" si="1301"/>
        <v>0</v>
      </c>
      <c r="AP3471" s="232">
        <v>0.05</v>
      </c>
      <c r="AQ3471" s="233" t="s">
        <v>41</v>
      </c>
      <c r="AR3471" s="234">
        <f t="shared" si="1302"/>
        <v>0</v>
      </c>
      <c r="AS3471" s="235"/>
      <c r="AT3471" s="236"/>
      <c r="AU3471" s="237"/>
      <c r="AV3471" s="238"/>
      <c r="AW3471" s="239"/>
      <c r="AX3471" s="240">
        <v>1496</v>
      </c>
    </row>
    <row r="3472" spans="1:50" ht="17.25" hidden="1" customHeight="1" x14ac:dyDescent="0.3">
      <c r="A3472" s="213"/>
      <c r="B3472" s="214"/>
      <c r="C3472" s="215"/>
      <c r="D3472" s="186"/>
      <c r="E3472" s="184"/>
      <c r="F3472" s="185"/>
      <c r="G3472" s="186"/>
      <c r="H3472" s="186"/>
      <c r="I3472" s="187"/>
      <c r="J3472" s="188"/>
      <c r="K3472" s="216"/>
      <c r="L3472" s="186"/>
      <c r="M3472" s="186"/>
      <c r="N3472" s="187"/>
      <c r="O3472" s="191"/>
      <c r="P3472" s="541" t="s">
        <v>3213</v>
      </c>
      <c r="Q3472" s="218"/>
      <c r="R3472" s="219">
        <f t="shared" si="1306"/>
        <v>0</v>
      </c>
      <c r="S3472" s="219">
        <f t="shared" si="1307"/>
        <v>7</v>
      </c>
      <c r="T3472" s="195"/>
      <c r="U3472" s="196">
        <v>10</v>
      </c>
      <c r="V3472" s="89">
        <f t="shared" si="1303"/>
        <v>0</v>
      </c>
      <c r="W3472" s="220" t="s">
        <v>3427</v>
      </c>
      <c r="X3472" s="221" t="s">
        <v>71</v>
      </c>
      <c r="Y3472" s="222" t="s">
        <v>3657</v>
      </c>
      <c r="Z3472" s="199"/>
      <c r="AA3472" s="218"/>
      <c r="AB3472" s="223">
        <v>0</v>
      </c>
      <c r="AC3472" s="224" t="s">
        <v>48</v>
      </c>
      <c r="AD3472" s="225"/>
      <c r="AE3472" s="226"/>
      <c r="AF3472" s="226"/>
      <c r="AG3472" s="241">
        <f>CEILING(AX3472+(AX3472*'[1]Nastavení cen'!$G$17),1)</f>
        <v>1496</v>
      </c>
      <c r="AH3472" s="242">
        <f>CEILING(AG3472*'[1]Nastavení cen'!$K$17,1)+AG3472</f>
        <v>1945</v>
      </c>
      <c r="AI3472" s="242">
        <f t="shared" si="1300"/>
        <v>0</v>
      </c>
      <c r="AJ3472" s="228">
        <f t="shared" si="1304"/>
        <v>1945</v>
      </c>
      <c r="AK3472" s="218"/>
      <c r="AL3472" s="229">
        <f t="shared" si="1305"/>
        <v>0</v>
      </c>
      <c r="AM3472" s="204"/>
      <c r="AN3472" s="230">
        <v>5</v>
      </c>
      <c r="AO3472" s="231">
        <f t="shared" si="1301"/>
        <v>0</v>
      </c>
      <c r="AP3472" s="232">
        <v>0.05</v>
      </c>
      <c r="AQ3472" s="233" t="s">
        <v>41</v>
      </c>
      <c r="AR3472" s="234">
        <f t="shared" si="1302"/>
        <v>0</v>
      </c>
      <c r="AS3472" s="235"/>
      <c r="AT3472" s="236"/>
      <c r="AU3472" s="237"/>
      <c r="AV3472" s="238"/>
      <c r="AW3472" s="239"/>
      <c r="AX3472" s="240">
        <v>1496</v>
      </c>
    </row>
    <row r="3473" spans="1:50" ht="17.25" hidden="1" customHeight="1" x14ac:dyDescent="0.3">
      <c r="A3473" s="213"/>
      <c r="B3473" s="214"/>
      <c r="C3473" s="215"/>
      <c r="D3473" s="186"/>
      <c r="E3473" s="184"/>
      <c r="F3473" s="185"/>
      <c r="G3473" s="186"/>
      <c r="H3473" s="186"/>
      <c r="I3473" s="187"/>
      <c r="J3473" s="188"/>
      <c r="K3473" s="216"/>
      <c r="L3473" s="186"/>
      <c r="M3473" s="186"/>
      <c r="N3473" s="187"/>
      <c r="O3473" s="191"/>
      <c r="P3473" s="541" t="s">
        <v>3213</v>
      </c>
      <c r="Q3473" s="218"/>
      <c r="R3473" s="219">
        <f t="shared" si="1306"/>
        <v>0</v>
      </c>
      <c r="S3473" s="219">
        <f t="shared" si="1307"/>
        <v>7</v>
      </c>
      <c r="T3473" s="195"/>
      <c r="U3473" s="196">
        <v>10</v>
      </c>
      <c r="V3473" s="89">
        <f t="shared" si="1303"/>
        <v>0</v>
      </c>
      <c r="W3473" s="220" t="s">
        <v>3427</v>
      </c>
      <c r="X3473" s="221" t="s">
        <v>71</v>
      </c>
      <c r="Y3473" s="222" t="s">
        <v>3658</v>
      </c>
      <c r="Z3473" s="199"/>
      <c r="AA3473" s="218"/>
      <c r="AB3473" s="223">
        <v>0</v>
      </c>
      <c r="AC3473" s="224" t="s">
        <v>48</v>
      </c>
      <c r="AD3473" s="225"/>
      <c r="AE3473" s="226"/>
      <c r="AF3473" s="226"/>
      <c r="AG3473" s="241">
        <f>CEILING(AX3473+(AX3473*'[1]Nastavení cen'!$G$17),1)</f>
        <v>1496</v>
      </c>
      <c r="AH3473" s="242">
        <f>CEILING(AG3473*'[1]Nastavení cen'!$K$17,1)+AG3473</f>
        <v>1945</v>
      </c>
      <c r="AI3473" s="242">
        <f t="shared" si="1300"/>
        <v>0</v>
      </c>
      <c r="AJ3473" s="228">
        <f t="shared" si="1304"/>
        <v>1945</v>
      </c>
      <c r="AK3473" s="218"/>
      <c r="AL3473" s="229">
        <f t="shared" si="1305"/>
        <v>0</v>
      </c>
      <c r="AM3473" s="204"/>
      <c r="AN3473" s="230">
        <v>5</v>
      </c>
      <c r="AO3473" s="231">
        <f t="shared" si="1301"/>
        <v>0</v>
      </c>
      <c r="AP3473" s="232">
        <v>0.05</v>
      </c>
      <c r="AQ3473" s="233" t="s">
        <v>41</v>
      </c>
      <c r="AR3473" s="234">
        <f t="shared" si="1302"/>
        <v>0</v>
      </c>
      <c r="AS3473" s="235"/>
      <c r="AT3473" s="236"/>
      <c r="AU3473" s="237"/>
      <c r="AV3473" s="238"/>
      <c r="AW3473" s="239"/>
      <c r="AX3473" s="240">
        <v>1496</v>
      </c>
    </row>
    <row r="3474" spans="1:50" ht="17.25" hidden="1" customHeight="1" x14ac:dyDescent="0.3">
      <c r="A3474" s="213"/>
      <c r="B3474" s="214"/>
      <c r="C3474" s="215"/>
      <c r="D3474" s="186"/>
      <c r="E3474" s="184"/>
      <c r="F3474" s="185"/>
      <c r="G3474" s="186"/>
      <c r="H3474" s="186"/>
      <c r="I3474" s="187"/>
      <c r="J3474" s="188"/>
      <c r="K3474" s="216"/>
      <c r="L3474" s="186"/>
      <c r="M3474" s="186"/>
      <c r="N3474" s="187"/>
      <c r="O3474" s="191"/>
      <c r="P3474" s="541" t="s">
        <v>3213</v>
      </c>
      <c r="Q3474" s="218"/>
      <c r="R3474" s="219">
        <f t="shared" si="1306"/>
        <v>0</v>
      </c>
      <c r="S3474" s="219">
        <f t="shared" si="1307"/>
        <v>7</v>
      </c>
      <c r="T3474" s="195"/>
      <c r="U3474" s="196">
        <v>10</v>
      </c>
      <c r="V3474" s="89">
        <f t="shared" si="1303"/>
        <v>0</v>
      </c>
      <c r="W3474" s="220" t="s">
        <v>3427</v>
      </c>
      <c r="X3474" s="221" t="s">
        <v>71</v>
      </c>
      <c r="Y3474" s="222" t="s">
        <v>3659</v>
      </c>
      <c r="Z3474" s="199"/>
      <c r="AA3474" s="218"/>
      <c r="AB3474" s="223">
        <v>0</v>
      </c>
      <c r="AC3474" s="224" t="s">
        <v>48</v>
      </c>
      <c r="AD3474" s="225"/>
      <c r="AE3474" s="226"/>
      <c r="AF3474" s="226"/>
      <c r="AG3474" s="241">
        <f>CEILING(AX3474+(AX3474*'[1]Nastavení cen'!$G$17),1)</f>
        <v>1496</v>
      </c>
      <c r="AH3474" s="242">
        <f>CEILING(AG3474*'[1]Nastavení cen'!$K$17,1)+AG3474</f>
        <v>1945</v>
      </c>
      <c r="AI3474" s="242">
        <f t="shared" si="1300"/>
        <v>0</v>
      </c>
      <c r="AJ3474" s="228">
        <f t="shared" si="1304"/>
        <v>1945</v>
      </c>
      <c r="AK3474" s="218"/>
      <c r="AL3474" s="229">
        <f t="shared" si="1305"/>
        <v>0</v>
      </c>
      <c r="AM3474" s="204"/>
      <c r="AN3474" s="230">
        <v>5</v>
      </c>
      <c r="AO3474" s="231">
        <f t="shared" si="1301"/>
        <v>0</v>
      </c>
      <c r="AP3474" s="232">
        <v>0.05</v>
      </c>
      <c r="AQ3474" s="233" t="s">
        <v>41</v>
      </c>
      <c r="AR3474" s="234">
        <f t="shared" si="1302"/>
        <v>0</v>
      </c>
      <c r="AS3474" s="235"/>
      <c r="AT3474" s="236"/>
      <c r="AU3474" s="237"/>
      <c r="AV3474" s="238"/>
      <c r="AW3474" s="239"/>
      <c r="AX3474" s="240">
        <v>1496</v>
      </c>
    </row>
    <row r="3475" spans="1:50" ht="17.25" hidden="1" customHeight="1" x14ac:dyDescent="0.3">
      <c r="A3475" s="213"/>
      <c r="B3475" s="214"/>
      <c r="C3475" s="215"/>
      <c r="D3475" s="186"/>
      <c r="E3475" s="184"/>
      <c r="F3475" s="185"/>
      <c r="G3475" s="186"/>
      <c r="H3475" s="186"/>
      <c r="I3475" s="187"/>
      <c r="J3475" s="188"/>
      <c r="K3475" s="216"/>
      <c r="L3475" s="186"/>
      <c r="M3475" s="186"/>
      <c r="N3475" s="187"/>
      <c r="O3475" s="191"/>
      <c r="P3475" s="541" t="s">
        <v>3213</v>
      </c>
      <c r="Q3475" s="218"/>
      <c r="R3475" s="219">
        <f t="shared" si="1306"/>
        <v>0</v>
      </c>
      <c r="S3475" s="219">
        <f t="shared" si="1307"/>
        <v>7</v>
      </c>
      <c r="T3475" s="195"/>
      <c r="U3475" s="196">
        <v>10</v>
      </c>
      <c r="V3475" s="89">
        <f t="shared" si="1303"/>
        <v>0</v>
      </c>
      <c r="W3475" s="220" t="s">
        <v>3427</v>
      </c>
      <c r="X3475" s="221" t="s">
        <v>71</v>
      </c>
      <c r="Y3475" s="222" t="s">
        <v>3660</v>
      </c>
      <c r="Z3475" s="199"/>
      <c r="AA3475" s="218"/>
      <c r="AB3475" s="223">
        <v>0</v>
      </c>
      <c r="AC3475" s="224" t="s">
        <v>48</v>
      </c>
      <c r="AD3475" s="225"/>
      <c r="AE3475" s="226"/>
      <c r="AF3475" s="226"/>
      <c r="AG3475" s="241">
        <f>CEILING(AX3475+(AX3475*'[1]Nastavení cen'!$G$17),1)</f>
        <v>1496</v>
      </c>
      <c r="AH3475" s="242">
        <f>CEILING(AG3475*'[1]Nastavení cen'!$K$17,1)+AG3475</f>
        <v>1945</v>
      </c>
      <c r="AI3475" s="242">
        <f t="shared" si="1300"/>
        <v>0</v>
      </c>
      <c r="AJ3475" s="228">
        <f t="shared" si="1304"/>
        <v>1945</v>
      </c>
      <c r="AK3475" s="218"/>
      <c r="AL3475" s="229">
        <f t="shared" si="1305"/>
        <v>0</v>
      </c>
      <c r="AM3475" s="204"/>
      <c r="AN3475" s="230">
        <v>5</v>
      </c>
      <c r="AO3475" s="231">
        <f t="shared" si="1301"/>
        <v>0</v>
      </c>
      <c r="AP3475" s="232">
        <v>0.05</v>
      </c>
      <c r="AQ3475" s="233" t="s">
        <v>41</v>
      </c>
      <c r="AR3475" s="234">
        <f t="shared" si="1302"/>
        <v>0</v>
      </c>
      <c r="AS3475" s="235"/>
      <c r="AT3475" s="236"/>
      <c r="AU3475" s="237"/>
      <c r="AV3475" s="238"/>
      <c r="AW3475" s="239"/>
      <c r="AX3475" s="240">
        <v>1496</v>
      </c>
    </row>
    <row r="3476" spans="1:50" ht="17.25" hidden="1" customHeight="1" x14ac:dyDescent="0.3">
      <c r="A3476" s="213"/>
      <c r="B3476" s="214"/>
      <c r="C3476" s="215"/>
      <c r="D3476" s="186"/>
      <c r="E3476" s="184"/>
      <c r="F3476" s="185"/>
      <c r="G3476" s="186"/>
      <c r="H3476" s="186"/>
      <c r="I3476" s="187"/>
      <c r="J3476" s="188"/>
      <c r="K3476" s="216"/>
      <c r="L3476" s="186"/>
      <c r="M3476" s="186"/>
      <c r="N3476" s="187"/>
      <c r="O3476" s="191"/>
      <c r="P3476" s="541" t="s">
        <v>3213</v>
      </c>
      <c r="Q3476" s="218"/>
      <c r="R3476" s="219">
        <f t="shared" si="1306"/>
        <v>0</v>
      </c>
      <c r="S3476" s="219">
        <f t="shared" si="1307"/>
        <v>7</v>
      </c>
      <c r="T3476" s="195"/>
      <c r="U3476" s="196">
        <v>10</v>
      </c>
      <c r="V3476" s="89">
        <f t="shared" si="1303"/>
        <v>0</v>
      </c>
      <c r="W3476" s="220" t="s">
        <v>3427</v>
      </c>
      <c r="X3476" s="221" t="s">
        <v>71</v>
      </c>
      <c r="Y3476" s="222" t="s">
        <v>3661</v>
      </c>
      <c r="Z3476" s="199"/>
      <c r="AA3476" s="218"/>
      <c r="AB3476" s="223">
        <v>0</v>
      </c>
      <c r="AC3476" s="224" t="s">
        <v>48</v>
      </c>
      <c r="AD3476" s="225"/>
      <c r="AE3476" s="226"/>
      <c r="AF3476" s="226"/>
      <c r="AG3476" s="241">
        <f>CEILING(AX3476+(AX3476*'[1]Nastavení cen'!$G$17),1)</f>
        <v>1144</v>
      </c>
      <c r="AH3476" s="242">
        <f>CEILING(AG3476*'[1]Nastavení cen'!$K$17,1)+AG3476</f>
        <v>1488</v>
      </c>
      <c r="AI3476" s="242">
        <f t="shared" si="1300"/>
        <v>0</v>
      </c>
      <c r="AJ3476" s="228">
        <f t="shared" si="1304"/>
        <v>1488</v>
      </c>
      <c r="AK3476" s="218"/>
      <c r="AL3476" s="229">
        <f t="shared" si="1305"/>
        <v>0</v>
      </c>
      <c r="AM3476" s="204"/>
      <c r="AN3476" s="230">
        <v>5</v>
      </c>
      <c r="AO3476" s="231">
        <f t="shared" si="1301"/>
        <v>0</v>
      </c>
      <c r="AP3476" s="232">
        <v>0.05</v>
      </c>
      <c r="AQ3476" s="233" t="s">
        <v>41</v>
      </c>
      <c r="AR3476" s="234">
        <f t="shared" si="1302"/>
        <v>0</v>
      </c>
      <c r="AS3476" s="235"/>
      <c r="AT3476" s="236"/>
      <c r="AU3476" s="237"/>
      <c r="AV3476" s="238"/>
      <c r="AW3476" s="239"/>
      <c r="AX3476" s="240">
        <v>1144</v>
      </c>
    </row>
    <row r="3477" spans="1:50" ht="17.25" hidden="1" customHeight="1" x14ac:dyDescent="0.3">
      <c r="A3477" s="213"/>
      <c r="B3477" s="214"/>
      <c r="C3477" s="215"/>
      <c r="D3477" s="186"/>
      <c r="E3477" s="184"/>
      <c r="F3477" s="185"/>
      <c r="G3477" s="186"/>
      <c r="H3477" s="186"/>
      <c r="I3477" s="187"/>
      <c r="J3477" s="188"/>
      <c r="K3477" s="216"/>
      <c r="L3477" s="186"/>
      <c r="M3477" s="186"/>
      <c r="N3477" s="187"/>
      <c r="O3477" s="191"/>
      <c r="P3477" s="541" t="s">
        <v>3213</v>
      </c>
      <c r="Q3477" s="218"/>
      <c r="R3477" s="219">
        <f t="shared" si="1306"/>
        <v>0</v>
      </c>
      <c r="S3477" s="219">
        <f t="shared" si="1307"/>
        <v>7</v>
      </c>
      <c r="T3477" s="195"/>
      <c r="U3477" s="196">
        <v>10</v>
      </c>
      <c r="V3477" s="89">
        <f t="shared" si="1303"/>
        <v>0</v>
      </c>
      <c r="W3477" s="220" t="s">
        <v>3427</v>
      </c>
      <c r="X3477" s="221" t="s">
        <v>71</v>
      </c>
      <c r="Y3477" s="222" t="s">
        <v>3662</v>
      </c>
      <c r="Z3477" s="199"/>
      <c r="AA3477" s="218"/>
      <c r="AB3477" s="223">
        <v>0</v>
      </c>
      <c r="AC3477" s="224" t="s">
        <v>48</v>
      </c>
      <c r="AD3477" s="225"/>
      <c r="AE3477" s="226"/>
      <c r="AF3477" s="226"/>
      <c r="AG3477" s="241">
        <f>CEILING(AX3477+(AX3477*'[1]Nastavení cen'!$G$17),1)</f>
        <v>1144</v>
      </c>
      <c r="AH3477" s="242">
        <f>CEILING(AG3477*'[1]Nastavení cen'!$K$17,1)+AG3477</f>
        <v>1488</v>
      </c>
      <c r="AI3477" s="242">
        <f t="shared" si="1300"/>
        <v>0</v>
      </c>
      <c r="AJ3477" s="228">
        <f t="shared" si="1304"/>
        <v>1488</v>
      </c>
      <c r="AK3477" s="218"/>
      <c r="AL3477" s="229">
        <f t="shared" si="1305"/>
        <v>0</v>
      </c>
      <c r="AM3477" s="204"/>
      <c r="AN3477" s="230">
        <v>5</v>
      </c>
      <c r="AO3477" s="231">
        <f t="shared" si="1301"/>
        <v>0</v>
      </c>
      <c r="AP3477" s="232">
        <v>0.05</v>
      </c>
      <c r="AQ3477" s="233" t="s">
        <v>41</v>
      </c>
      <c r="AR3477" s="234">
        <f t="shared" si="1302"/>
        <v>0</v>
      </c>
      <c r="AS3477" s="235"/>
      <c r="AT3477" s="236"/>
      <c r="AU3477" s="237"/>
      <c r="AV3477" s="238"/>
      <c r="AW3477" s="239"/>
      <c r="AX3477" s="240">
        <v>1144</v>
      </c>
    </row>
    <row r="3478" spans="1:50" ht="17.25" hidden="1" customHeight="1" x14ac:dyDescent="0.3">
      <c r="A3478" s="213"/>
      <c r="B3478" s="214"/>
      <c r="C3478" s="215"/>
      <c r="D3478" s="186"/>
      <c r="E3478" s="184"/>
      <c r="F3478" s="185"/>
      <c r="G3478" s="186"/>
      <c r="H3478" s="186"/>
      <c r="I3478" s="187"/>
      <c r="J3478" s="188"/>
      <c r="K3478" s="216"/>
      <c r="L3478" s="186"/>
      <c r="M3478" s="186"/>
      <c r="N3478" s="187"/>
      <c r="O3478" s="191"/>
      <c r="P3478" s="541" t="s">
        <v>3213</v>
      </c>
      <c r="Q3478" s="218"/>
      <c r="R3478" s="219">
        <f t="shared" si="1306"/>
        <v>0</v>
      </c>
      <c r="S3478" s="219">
        <f t="shared" si="1307"/>
        <v>7</v>
      </c>
      <c r="T3478" s="195"/>
      <c r="U3478" s="196">
        <v>10</v>
      </c>
      <c r="V3478" s="89">
        <f t="shared" si="1303"/>
        <v>0</v>
      </c>
      <c r="W3478" s="220" t="s">
        <v>3427</v>
      </c>
      <c r="X3478" s="221" t="s">
        <v>71</v>
      </c>
      <c r="Y3478" s="222" t="s">
        <v>3663</v>
      </c>
      <c r="Z3478" s="199"/>
      <c r="AA3478" s="218"/>
      <c r="AB3478" s="223">
        <v>0</v>
      </c>
      <c r="AC3478" s="224" t="s">
        <v>48</v>
      </c>
      <c r="AD3478" s="225"/>
      <c r="AE3478" s="226"/>
      <c r="AF3478" s="226"/>
      <c r="AG3478" s="241">
        <f>CEILING(AX3478+(AX3478*'[1]Nastavení cen'!$G$17),1)</f>
        <v>1144</v>
      </c>
      <c r="AH3478" s="242">
        <f>CEILING(AG3478*'[1]Nastavení cen'!$K$17,1)+AG3478</f>
        <v>1488</v>
      </c>
      <c r="AI3478" s="242">
        <f t="shared" si="1300"/>
        <v>0</v>
      </c>
      <c r="AJ3478" s="228">
        <f t="shared" si="1304"/>
        <v>1488</v>
      </c>
      <c r="AK3478" s="218"/>
      <c r="AL3478" s="229">
        <f t="shared" si="1305"/>
        <v>0</v>
      </c>
      <c r="AM3478" s="204"/>
      <c r="AN3478" s="230">
        <v>5</v>
      </c>
      <c r="AO3478" s="231">
        <f t="shared" si="1301"/>
        <v>0</v>
      </c>
      <c r="AP3478" s="232">
        <v>0.05</v>
      </c>
      <c r="AQ3478" s="233" t="s">
        <v>41</v>
      </c>
      <c r="AR3478" s="234">
        <f t="shared" si="1302"/>
        <v>0</v>
      </c>
      <c r="AS3478" s="235"/>
      <c r="AT3478" s="236"/>
      <c r="AU3478" s="237"/>
      <c r="AV3478" s="238"/>
      <c r="AW3478" s="239"/>
      <c r="AX3478" s="240">
        <v>1144</v>
      </c>
    </row>
    <row r="3479" spans="1:50" ht="17.25" hidden="1" customHeight="1" x14ac:dyDescent="0.3">
      <c r="A3479" s="213"/>
      <c r="B3479" s="214"/>
      <c r="C3479" s="215"/>
      <c r="D3479" s="186"/>
      <c r="E3479" s="184"/>
      <c r="F3479" s="185"/>
      <c r="G3479" s="186"/>
      <c r="H3479" s="186"/>
      <c r="I3479" s="187"/>
      <c r="J3479" s="188"/>
      <c r="K3479" s="216"/>
      <c r="L3479" s="186"/>
      <c r="M3479" s="186"/>
      <c r="N3479" s="187"/>
      <c r="O3479" s="191"/>
      <c r="P3479" s="541" t="s">
        <v>3213</v>
      </c>
      <c r="Q3479" s="218"/>
      <c r="R3479" s="219">
        <f t="shared" si="1306"/>
        <v>0</v>
      </c>
      <c r="S3479" s="219">
        <f t="shared" si="1307"/>
        <v>7</v>
      </c>
      <c r="T3479" s="195"/>
      <c r="U3479" s="196">
        <v>10</v>
      </c>
      <c r="V3479" s="89">
        <f t="shared" si="1303"/>
        <v>0</v>
      </c>
      <c r="W3479" s="220" t="s">
        <v>3427</v>
      </c>
      <c r="X3479" s="221" t="s">
        <v>71</v>
      </c>
      <c r="Y3479" s="222" t="s">
        <v>3664</v>
      </c>
      <c r="Z3479" s="199"/>
      <c r="AA3479" s="218"/>
      <c r="AB3479" s="223">
        <v>0</v>
      </c>
      <c r="AC3479" s="224" t="s">
        <v>48</v>
      </c>
      <c r="AD3479" s="225"/>
      <c r="AE3479" s="226"/>
      <c r="AF3479" s="226"/>
      <c r="AG3479" s="241">
        <f>CEILING(AX3479+(AX3479*'[1]Nastavení cen'!$G$17),1)</f>
        <v>1848</v>
      </c>
      <c r="AH3479" s="242">
        <f>CEILING(AG3479*'[1]Nastavení cen'!$K$17,1)+AG3479</f>
        <v>2403</v>
      </c>
      <c r="AI3479" s="242">
        <f t="shared" si="1300"/>
        <v>0</v>
      </c>
      <c r="AJ3479" s="228">
        <f t="shared" si="1304"/>
        <v>2403</v>
      </c>
      <c r="AK3479" s="218"/>
      <c r="AL3479" s="229">
        <f t="shared" si="1305"/>
        <v>0</v>
      </c>
      <c r="AM3479" s="204"/>
      <c r="AN3479" s="230">
        <v>5</v>
      </c>
      <c r="AO3479" s="231">
        <f t="shared" si="1301"/>
        <v>0</v>
      </c>
      <c r="AP3479" s="232">
        <v>0.05</v>
      </c>
      <c r="AQ3479" s="233" t="s">
        <v>41</v>
      </c>
      <c r="AR3479" s="234">
        <f t="shared" si="1302"/>
        <v>0</v>
      </c>
      <c r="AS3479" s="235"/>
      <c r="AT3479" s="236"/>
      <c r="AU3479" s="237"/>
      <c r="AV3479" s="238"/>
      <c r="AW3479" s="239"/>
      <c r="AX3479" s="240">
        <v>1848</v>
      </c>
    </row>
    <row r="3480" spans="1:50" ht="17.25" hidden="1" customHeight="1" x14ac:dyDescent="0.3">
      <c r="A3480" s="213"/>
      <c r="B3480" s="214"/>
      <c r="C3480" s="215"/>
      <c r="D3480" s="186"/>
      <c r="E3480" s="184"/>
      <c r="F3480" s="185"/>
      <c r="G3480" s="186"/>
      <c r="H3480" s="186"/>
      <c r="I3480" s="187"/>
      <c r="J3480" s="188"/>
      <c r="K3480" s="216"/>
      <c r="L3480" s="186"/>
      <c r="M3480" s="186"/>
      <c r="N3480" s="187"/>
      <c r="O3480" s="191"/>
      <c r="P3480" s="541" t="s">
        <v>3213</v>
      </c>
      <c r="Q3480" s="218"/>
      <c r="R3480" s="219">
        <f t="shared" si="1306"/>
        <v>0</v>
      </c>
      <c r="S3480" s="219">
        <f t="shared" si="1307"/>
        <v>7</v>
      </c>
      <c r="T3480" s="195"/>
      <c r="U3480" s="196">
        <v>10</v>
      </c>
      <c r="V3480" s="89">
        <f t="shared" si="1303"/>
        <v>0</v>
      </c>
      <c r="W3480" s="220" t="s">
        <v>3427</v>
      </c>
      <c r="X3480" s="221" t="s">
        <v>71</v>
      </c>
      <c r="Y3480" s="222" t="s">
        <v>3665</v>
      </c>
      <c r="Z3480" s="199"/>
      <c r="AA3480" s="218"/>
      <c r="AB3480" s="223">
        <v>0</v>
      </c>
      <c r="AC3480" s="224" t="s">
        <v>48</v>
      </c>
      <c r="AD3480" s="225"/>
      <c r="AE3480" s="226"/>
      <c r="AF3480" s="226"/>
      <c r="AG3480" s="241">
        <f>CEILING(AX3480+(AX3480*'[1]Nastavení cen'!$G$17),1)</f>
        <v>1848</v>
      </c>
      <c r="AH3480" s="242">
        <f>CEILING(AG3480*'[1]Nastavení cen'!$K$17,1)+AG3480</f>
        <v>2403</v>
      </c>
      <c r="AI3480" s="242">
        <f t="shared" si="1300"/>
        <v>0</v>
      </c>
      <c r="AJ3480" s="228">
        <f t="shared" si="1304"/>
        <v>2403</v>
      </c>
      <c r="AK3480" s="218"/>
      <c r="AL3480" s="229">
        <f t="shared" si="1305"/>
        <v>0</v>
      </c>
      <c r="AM3480" s="204"/>
      <c r="AN3480" s="230">
        <v>5</v>
      </c>
      <c r="AO3480" s="231">
        <f t="shared" si="1301"/>
        <v>0</v>
      </c>
      <c r="AP3480" s="232">
        <v>0.05</v>
      </c>
      <c r="AQ3480" s="233" t="s">
        <v>41</v>
      </c>
      <c r="AR3480" s="234">
        <f t="shared" si="1302"/>
        <v>0</v>
      </c>
      <c r="AS3480" s="235"/>
      <c r="AT3480" s="236"/>
      <c r="AU3480" s="237"/>
      <c r="AV3480" s="238"/>
      <c r="AW3480" s="239"/>
      <c r="AX3480" s="240">
        <v>1848</v>
      </c>
    </row>
    <row r="3481" spans="1:50" ht="17.25" hidden="1" customHeight="1" x14ac:dyDescent="0.3">
      <c r="A3481" s="213"/>
      <c r="B3481" s="214"/>
      <c r="C3481" s="215"/>
      <c r="D3481" s="186"/>
      <c r="E3481" s="184"/>
      <c r="F3481" s="185"/>
      <c r="G3481" s="186"/>
      <c r="H3481" s="186"/>
      <c r="I3481" s="187"/>
      <c r="J3481" s="188"/>
      <c r="K3481" s="216"/>
      <c r="L3481" s="186"/>
      <c r="M3481" s="186"/>
      <c r="N3481" s="187"/>
      <c r="O3481" s="191"/>
      <c r="P3481" s="541" t="s">
        <v>3213</v>
      </c>
      <c r="Q3481" s="218"/>
      <c r="R3481" s="219">
        <f t="shared" si="1306"/>
        <v>0</v>
      </c>
      <c r="S3481" s="219">
        <f t="shared" si="1307"/>
        <v>7</v>
      </c>
      <c r="T3481" s="195"/>
      <c r="U3481" s="196">
        <v>10</v>
      </c>
      <c r="V3481" s="89">
        <f t="shared" si="1303"/>
        <v>0</v>
      </c>
      <c r="W3481" s="220" t="s">
        <v>3427</v>
      </c>
      <c r="X3481" s="221" t="s">
        <v>71</v>
      </c>
      <c r="Y3481" s="222" t="s">
        <v>3666</v>
      </c>
      <c r="Z3481" s="199"/>
      <c r="AA3481" s="218"/>
      <c r="AB3481" s="223">
        <v>0</v>
      </c>
      <c r="AC3481" s="224" t="s">
        <v>48</v>
      </c>
      <c r="AD3481" s="225"/>
      <c r="AE3481" s="226"/>
      <c r="AF3481" s="226"/>
      <c r="AG3481" s="241">
        <f>CEILING(AX3481+(AX3481*'[1]Nastavení cen'!$G$17),1)</f>
        <v>1848</v>
      </c>
      <c r="AH3481" s="242">
        <f>CEILING(AG3481*'[1]Nastavení cen'!$K$17,1)+AG3481</f>
        <v>2403</v>
      </c>
      <c r="AI3481" s="242">
        <f t="shared" si="1300"/>
        <v>0</v>
      </c>
      <c r="AJ3481" s="228">
        <f t="shared" si="1304"/>
        <v>2403</v>
      </c>
      <c r="AK3481" s="218"/>
      <c r="AL3481" s="229">
        <f t="shared" si="1305"/>
        <v>0</v>
      </c>
      <c r="AM3481" s="204"/>
      <c r="AN3481" s="230">
        <v>5</v>
      </c>
      <c r="AO3481" s="231">
        <f t="shared" si="1301"/>
        <v>0</v>
      </c>
      <c r="AP3481" s="232">
        <v>0.05</v>
      </c>
      <c r="AQ3481" s="233" t="s">
        <v>41</v>
      </c>
      <c r="AR3481" s="234">
        <f t="shared" si="1302"/>
        <v>0</v>
      </c>
      <c r="AS3481" s="235"/>
      <c r="AT3481" s="236"/>
      <c r="AU3481" s="237"/>
      <c r="AV3481" s="238"/>
      <c r="AW3481" s="239"/>
      <c r="AX3481" s="240">
        <v>1848</v>
      </c>
    </row>
    <row r="3482" spans="1:50" ht="17.25" hidden="1" customHeight="1" x14ac:dyDescent="0.3">
      <c r="A3482" s="213"/>
      <c r="B3482" s="214"/>
      <c r="C3482" s="215"/>
      <c r="D3482" s="186"/>
      <c r="E3482" s="184"/>
      <c r="F3482" s="185"/>
      <c r="G3482" s="186"/>
      <c r="H3482" s="186"/>
      <c r="I3482" s="187"/>
      <c r="J3482" s="188"/>
      <c r="K3482" s="216"/>
      <c r="L3482" s="186"/>
      <c r="M3482" s="186"/>
      <c r="N3482" s="187"/>
      <c r="O3482" s="191"/>
      <c r="P3482" s="541" t="s">
        <v>3213</v>
      </c>
      <c r="Q3482" s="218"/>
      <c r="R3482" s="219">
        <f t="shared" si="1306"/>
        <v>0</v>
      </c>
      <c r="S3482" s="219">
        <f t="shared" si="1307"/>
        <v>7</v>
      </c>
      <c r="T3482" s="195"/>
      <c r="U3482" s="196">
        <v>10</v>
      </c>
      <c r="V3482" s="89">
        <f t="shared" si="1303"/>
        <v>0</v>
      </c>
      <c r="W3482" s="220" t="s">
        <v>3427</v>
      </c>
      <c r="X3482" s="221" t="s">
        <v>71</v>
      </c>
      <c r="Y3482" s="222" t="s">
        <v>3667</v>
      </c>
      <c r="Z3482" s="199"/>
      <c r="AA3482" s="218"/>
      <c r="AB3482" s="223">
        <v>0</v>
      </c>
      <c r="AC3482" s="224" t="s">
        <v>48</v>
      </c>
      <c r="AD3482" s="225"/>
      <c r="AE3482" s="226"/>
      <c r="AF3482" s="226"/>
      <c r="AG3482" s="241">
        <f>CEILING(AX3482+(AX3482*'[1]Nastavení cen'!$G$17),1)</f>
        <v>1848</v>
      </c>
      <c r="AH3482" s="242">
        <f>CEILING(AG3482*'[1]Nastavení cen'!$K$17,1)+AG3482</f>
        <v>2403</v>
      </c>
      <c r="AI3482" s="242">
        <f t="shared" si="1300"/>
        <v>0</v>
      </c>
      <c r="AJ3482" s="228">
        <f t="shared" si="1304"/>
        <v>2403</v>
      </c>
      <c r="AK3482" s="218"/>
      <c r="AL3482" s="229">
        <f t="shared" si="1305"/>
        <v>0</v>
      </c>
      <c r="AM3482" s="204"/>
      <c r="AN3482" s="230">
        <v>5</v>
      </c>
      <c r="AO3482" s="231">
        <f t="shared" si="1301"/>
        <v>0</v>
      </c>
      <c r="AP3482" s="232">
        <v>0.05</v>
      </c>
      <c r="AQ3482" s="233" t="s">
        <v>41</v>
      </c>
      <c r="AR3482" s="234">
        <f t="shared" si="1302"/>
        <v>0</v>
      </c>
      <c r="AS3482" s="235"/>
      <c r="AT3482" s="236"/>
      <c r="AU3482" s="237"/>
      <c r="AV3482" s="238"/>
      <c r="AW3482" s="239"/>
      <c r="AX3482" s="240">
        <v>1848</v>
      </c>
    </row>
    <row r="3483" spans="1:50" ht="17.25" hidden="1" customHeight="1" x14ac:dyDescent="0.3">
      <c r="A3483" s="213"/>
      <c r="B3483" s="214"/>
      <c r="C3483" s="215"/>
      <c r="D3483" s="186"/>
      <c r="E3483" s="184"/>
      <c r="F3483" s="185"/>
      <c r="G3483" s="186"/>
      <c r="H3483" s="186"/>
      <c r="I3483" s="187"/>
      <c r="J3483" s="188"/>
      <c r="K3483" s="216"/>
      <c r="L3483" s="186"/>
      <c r="M3483" s="186"/>
      <c r="N3483" s="187"/>
      <c r="O3483" s="191"/>
      <c r="P3483" s="541" t="s">
        <v>3213</v>
      </c>
      <c r="Q3483" s="218"/>
      <c r="R3483" s="219">
        <f t="shared" si="1306"/>
        <v>0</v>
      </c>
      <c r="S3483" s="219">
        <f t="shared" si="1307"/>
        <v>7</v>
      </c>
      <c r="T3483" s="195"/>
      <c r="U3483" s="196">
        <v>10</v>
      </c>
      <c r="V3483" s="89">
        <f t="shared" si="1303"/>
        <v>0</v>
      </c>
      <c r="W3483" s="220" t="s">
        <v>3427</v>
      </c>
      <c r="X3483" s="221" t="s">
        <v>71</v>
      </c>
      <c r="Y3483" s="222" t="s">
        <v>3668</v>
      </c>
      <c r="Z3483" s="199"/>
      <c r="AA3483" s="218"/>
      <c r="AB3483" s="223">
        <v>0</v>
      </c>
      <c r="AC3483" s="224" t="s">
        <v>48</v>
      </c>
      <c r="AD3483" s="225"/>
      <c r="AE3483" s="226"/>
      <c r="AF3483" s="226"/>
      <c r="AG3483" s="241">
        <f>CEILING(AX3483+(AX3483*'[1]Nastavení cen'!$G$17),1)</f>
        <v>1848</v>
      </c>
      <c r="AH3483" s="242">
        <f>CEILING(AG3483*'[1]Nastavení cen'!$K$17,1)+AG3483</f>
        <v>2403</v>
      </c>
      <c r="AI3483" s="242">
        <f t="shared" si="1300"/>
        <v>0</v>
      </c>
      <c r="AJ3483" s="228">
        <f t="shared" si="1304"/>
        <v>2403</v>
      </c>
      <c r="AK3483" s="218"/>
      <c r="AL3483" s="229">
        <f t="shared" si="1305"/>
        <v>0</v>
      </c>
      <c r="AM3483" s="204"/>
      <c r="AN3483" s="230">
        <v>5</v>
      </c>
      <c r="AO3483" s="231">
        <f t="shared" si="1301"/>
        <v>0</v>
      </c>
      <c r="AP3483" s="232">
        <v>0.05</v>
      </c>
      <c r="AQ3483" s="233" t="s">
        <v>41</v>
      </c>
      <c r="AR3483" s="234">
        <f t="shared" si="1302"/>
        <v>0</v>
      </c>
      <c r="AS3483" s="235"/>
      <c r="AT3483" s="236"/>
      <c r="AU3483" s="237"/>
      <c r="AV3483" s="238"/>
      <c r="AW3483" s="239"/>
      <c r="AX3483" s="240">
        <v>1848</v>
      </c>
    </row>
    <row r="3484" spans="1:50" ht="17.25" hidden="1" customHeight="1" x14ac:dyDescent="0.3">
      <c r="A3484" s="213"/>
      <c r="B3484" s="214"/>
      <c r="C3484" s="215"/>
      <c r="D3484" s="186"/>
      <c r="E3484" s="184"/>
      <c r="F3484" s="185"/>
      <c r="G3484" s="186"/>
      <c r="H3484" s="186"/>
      <c r="I3484" s="187"/>
      <c r="J3484" s="188"/>
      <c r="K3484" s="216"/>
      <c r="L3484" s="186"/>
      <c r="M3484" s="186"/>
      <c r="N3484" s="187"/>
      <c r="O3484" s="191"/>
      <c r="P3484" s="541" t="s">
        <v>3213</v>
      </c>
      <c r="Q3484" s="218"/>
      <c r="R3484" s="219">
        <f t="shared" si="1306"/>
        <v>0</v>
      </c>
      <c r="S3484" s="219">
        <f t="shared" si="1307"/>
        <v>7</v>
      </c>
      <c r="T3484" s="195"/>
      <c r="U3484" s="196">
        <v>10</v>
      </c>
      <c r="V3484" s="89">
        <f t="shared" si="1303"/>
        <v>0</v>
      </c>
      <c r="W3484" s="220" t="s">
        <v>3427</v>
      </c>
      <c r="X3484" s="221" t="s">
        <v>71</v>
      </c>
      <c r="Y3484" s="222" t="s">
        <v>3669</v>
      </c>
      <c r="Z3484" s="199"/>
      <c r="AA3484" s="218"/>
      <c r="AB3484" s="223">
        <v>0</v>
      </c>
      <c r="AC3484" s="224" t="s">
        <v>48</v>
      </c>
      <c r="AD3484" s="225"/>
      <c r="AE3484" s="226"/>
      <c r="AF3484" s="226"/>
      <c r="AG3484" s="241">
        <f>CEILING(AX3484+(AX3484*'[1]Nastavení cen'!$G$17),1)</f>
        <v>1848</v>
      </c>
      <c r="AH3484" s="242">
        <f>CEILING(AG3484*'[1]Nastavení cen'!$K$17,1)+AG3484</f>
        <v>2403</v>
      </c>
      <c r="AI3484" s="242">
        <f t="shared" si="1300"/>
        <v>0</v>
      </c>
      <c r="AJ3484" s="228">
        <f t="shared" si="1304"/>
        <v>2403</v>
      </c>
      <c r="AK3484" s="218"/>
      <c r="AL3484" s="229">
        <f t="shared" si="1305"/>
        <v>0</v>
      </c>
      <c r="AM3484" s="204"/>
      <c r="AN3484" s="230">
        <v>5</v>
      </c>
      <c r="AO3484" s="231">
        <f t="shared" si="1301"/>
        <v>0</v>
      </c>
      <c r="AP3484" s="232">
        <v>0.05</v>
      </c>
      <c r="AQ3484" s="233" t="s">
        <v>41</v>
      </c>
      <c r="AR3484" s="234">
        <f t="shared" si="1302"/>
        <v>0</v>
      </c>
      <c r="AS3484" s="235"/>
      <c r="AT3484" s="236"/>
      <c r="AU3484" s="237"/>
      <c r="AV3484" s="238"/>
      <c r="AW3484" s="239"/>
      <c r="AX3484" s="240">
        <v>1848</v>
      </c>
    </row>
    <row r="3485" spans="1:50" ht="17.25" hidden="1" customHeight="1" x14ac:dyDescent="0.3">
      <c r="A3485" s="213"/>
      <c r="B3485" s="214"/>
      <c r="C3485" s="215"/>
      <c r="D3485" s="186"/>
      <c r="E3485" s="184"/>
      <c r="F3485" s="185"/>
      <c r="G3485" s="186"/>
      <c r="H3485" s="186"/>
      <c r="I3485" s="187"/>
      <c r="J3485" s="188"/>
      <c r="K3485" s="216"/>
      <c r="L3485" s="186"/>
      <c r="M3485" s="186"/>
      <c r="N3485" s="187"/>
      <c r="O3485" s="191"/>
      <c r="P3485" s="541" t="s">
        <v>3213</v>
      </c>
      <c r="Q3485" s="218"/>
      <c r="R3485" s="219">
        <f t="shared" si="1306"/>
        <v>0</v>
      </c>
      <c r="S3485" s="219">
        <f t="shared" si="1307"/>
        <v>7</v>
      </c>
      <c r="T3485" s="195"/>
      <c r="U3485" s="196">
        <v>10</v>
      </c>
      <c r="V3485" s="89">
        <f t="shared" si="1303"/>
        <v>0</v>
      </c>
      <c r="W3485" s="220" t="s">
        <v>3427</v>
      </c>
      <c r="X3485" s="221" t="s">
        <v>71</v>
      </c>
      <c r="Y3485" s="222" t="s">
        <v>3670</v>
      </c>
      <c r="Z3485" s="199"/>
      <c r="AA3485" s="218"/>
      <c r="AB3485" s="223">
        <v>0</v>
      </c>
      <c r="AC3485" s="224" t="s">
        <v>48</v>
      </c>
      <c r="AD3485" s="225"/>
      <c r="AE3485" s="226"/>
      <c r="AF3485" s="226"/>
      <c r="AG3485" s="241">
        <f>CEILING(AX3485+(AX3485*'[1]Nastavení cen'!$G$17),1)</f>
        <v>1848</v>
      </c>
      <c r="AH3485" s="242">
        <f>CEILING(AG3485*'[1]Nastavení cen'!$K$17,1)+AG3485</f>
        <v>2403</v>
      </c>
      <c r="AI3485" s="242">
        <f t="shared" si="1300"/>
        <v>0</v>
      </c>
      <c r="AJ3485" s="228">
        <f t="shared" si="1304"/>
        <v>2403</v>
      </c>
      <c r="AK3485" s="218"/>
      <c r="AL3485" s="229">
        <f t="shared" si="1305"/>
        <v>0</v>
      </c>
      <c r="AM3485" s="204"/>
      <c r="AN3485" s="230">
        <v>5</v>
      </c>
      <c r="AO3485" s="231">
        <f t="shared" si="1301"/>
        <v>0</v>
      </c>
      <c r="AP3485" s="232">
        <v>0.05</v>
      </c>
      <c r="AQ3485" s="233" t="s">
        <v>41</v>
      </c>
      <c r="AR3485" s="234">
        <f t="shared" si="1302"/>
        <v>0</v>
      </c>
      <c r="AS3485" s="235"/>
      <c r="AT3485" s="236"/>
      <c r="AU3485" s="237"/>
      <c r="AV3485" s="238"/>
      <c r="AW3485" s="239"/>
      <c r="AX3485" s="240">
        <v>1848</v>
      </c>
    </row>
    <row r="3486" spans="1:50" ht="17.25" hidden="1" customHeight="1" x14ac:dyDescent="0.3">
      <c r="A3486" s="213"/>
      <c r="B3486" s="214"/>
      <c r="C3486" s="215"/>
      <c r="D3486" s="186"/>
      <c r="E3486" s="184"/>
      <c r="F3486" s="185"/>
      <c r="G3486" s="186"/>
      <c r="H3486" s="186"/>
      <c r="I3486" s="187"/>
      <c r="J3486" s="188"/>
      <c r="K3486" s="216"/>
      <c r="L3486" s="186"/>
      <c r="M3486" s="186"/>
      <c r="N3486" s="187"/>
      <c r="O3486" s="191"/>
      <c r="P3486" s="541" t="s">
        <v>3213</v>
      </c>
      <c r="Q3486" s="218"/>
      <c r="R3486" s="219">
        <f t="shared" si="1306"/>
        <v>0</v>
      </c>
      <c r="S3486" s="219">
        <f t="shared" si="1307"/>
        <v>7</v>
      </c>
      <c r="T3486" s="195"/>
      <c r="U3486" s="196">
        <v>10</v>
      </c>
      <c r="V3486" s="89">
        <f t="shared" si="1303"/>
        <v>0</v>
      </c>
      <c r="W3486" s="220" t="s">
        <v>3427</v>
      </c>
      <c r="X3486" s="221" t="s">
        <v>71</v>
      </c>
      <c r="Y3486" s="222" t="s">
        <v>3671</v>
      </c>
      <c r="Z3486" s="199"/>
      <c r="AA3486" s="218"/>
      <c r="AB3486" s="223">
        <v>0</v>
      </c>
      <c r="AC3486" s="224" t="s">
        <v>48</v>
      </c>
      <c r="AD3486" s="225"/>
      <c r="AE3486" s="226"/>
      <c r="AF3486" s="226"/>
      <c r="AG3486" s="241">
        <f>CEILING(AX3486+(AX3486*'[1]Nastavení cen'!$G$17),1)</f>
        <v>2024</v>
      </c>
      <c r="AH3486" s="242">
        <f>CEILING(AG3486*'[1]Nastavení cen'!$K$17,1)+AG3486</f>
        <v>2632</v>
      </c>
      <c r="AI3486" s="242">
        <f t="shared" si="1300"/>
        <v>0</v>
      </c>
      <c r="AJ3486" s="228">
        <f t="shared" si="1304"/>
        <v>2632</v>
      </c>
      <c r="AK3486" s="218"/>
      <c r="AL3486" s="229">
        <f t="shared" si="1305"/>
        <v>0</v>
      </c>
      <c r="AM3486" s="204"/>
      <c r="AN3486" s="230">
        <v>5</v>
      </c>
      <c r="AO3486" s="231">
        <f t="shared" si="1301"/>
        <v>0</v>
      </c>
      <c r="AP3486" s="232">
        <v>0.05</v>
      </c>
      <c r="AQ3486" s="233" t="s">
        <v>41</v>
      </c>
      <c r="AR3486" s="234">
        <f t="shared" si="1302"/>
        <v>0</v>
      </c>
      <c r="AS3486" s="235"/>
      <c r="AT3486" s="236"/>
      <c r="AU3486" s="237"/>
      <c r="AV3486" s="238"/>
      <c r="AW3486" s="239"/>
      <c r="AX3486" s="240">
        <v>2024</v>
      </c>
    </row>
    <row r="3487" spans="1:50" ht="17.25" hidden="1" customHeight="1" x14ac:dyDescent="0.3">
      <c r="A3487" s="213"/>
      <c r="B3487" s="214"/>
      <c r="C3487" s="215"/>
      <c r="D3487" s="186"/>
      <c r="E3487" s="184"/>
      <c r="F3487" s="185"/>
      <c r="G3487" s="186"/>
      <c r="H3487" s="186"/>
      <c r="I3487" s="187"/>
      <c r="J3487" s="188"/>
      <c r="K3487" s="216"/>
      <c r="L3487" s="186"/>
      <c r="M3487" s="186"/>
      <c r="N3487" s="187"/>
      <c r="O3487" s="191"/>
      <c r="P3487" s="541" t="s">
        <v>3213</v>
      </c>
      <c r="Q3487" s="218"/>
      <c r="R3487" s="219">
        <f t="shared" si="1306"/>
        <v>0</v>
      </c>
      <c r="S3487" s="219">
        <f t="shared" si="1307"/>
        <v>7</v>
      </c>
      <c r="T3487" s="195"/>
      <c r="U3487" s="196">
        <v>10</v>
      </c>
      <c r="V3487" s="89">
        <f t="shared" si="1303"/>
        <v>0</v>
      </c>
      <c r="W3487" s="220" t="s">
        <v>3427</v>
      </c>
      <c r="X3487" s="221" t="s">
        <v>71</v>
      </c>
      <c r="Y3487" s="222" t="s">
        <v>3672</v>
      </c>
      <c r="Z3487" s="199"/>
      <c r="AA3487" s="218"/>
      <c r="AB3487" s="223">
        <v>0</v>
      </c>
      <c r="AC3487" s="224" t="s">
        <v>40</v>
      </c>
      <c r="AD3487" s="225"/>
      <c r="AE3487" s="226"/>
      <c r="AF3487" s="226"/>
      <c r="AG3487" s="241">
        <f>CEILING(AX3487+(AX3487*'[1]Nastavení cen'!$G$17),1)</f>
        <v>73</v>
      </c>
      <c r="AH3487" s="242">
        <f>CEILING(AG3487*'[1]Nastavení cen'!$K$17,1)+AG3487</f>
        <v>95</v>
      </c>
      <c r="AI3487" s="242">
        <f t="shared" si="1300"/>
        <v>0</v>
      </c>
      <c r="AJ3487" s="228">
        <f t="shared" si="1304"/>
        <v>95</v>
      </c>
      <c r="AK3487" s="218"/>
      <c r="AL3487" s="229">
        <f t="shared" si="1305"/>
        <v>0</v>
      </c>
      <c r="AM3487" s="204"/>
      <c r="AN3487" s="230">
        <v>2</v>
      </c>
      <c r="AO3487" s="231">
        <f t="shared" si="1301"/>
        <v>0</v>
      </c>
      <c r="AP3487" s="232">
        <v>0.05</v>
      </c>
      <c r="AQ3487" s="233" t="s">
        <v>41</v>
      </c>
      <c r="AR3487" s="234">
        <f t="shared" si="1302"/>
        <v>0</v>
      </c>
      <c r="AS3487" s="235"/>
      <c r="AT3487" s="236"/>
      <c r="AU3487" s="237"/>
      <c r="AV3487" s="238"/>
      <c r="AW3487" s="239"/>
      <c r="AX3487" s="240">
        <v>73</v>
      </c>
    </row>
    <row r="3488" spans="1:50" ht="17.25" hidden="1" customHeight="1" x14ac:dyDescent="0.3">
      <c r="A3488" s="213"/>
      <c r="B3488" s="214"/>
      <c r="C3488" s="215"/>
      <c r="D3488" s="186"/>
      <c r="E3488" s="184"/>
      <c r="F3488" s="185"/>
      <c r="G3488" s="186"/>
      <c r="H3488" s="186"/>
      <c r="I3488" s="187"/>
      <c r="J3488" s="188"/>
      <c r="K3488" s="216"/>
      <c r="L3488" s="186"/>
      <c r="M3488" s="186"/>
      <c r="N3488" s="187"/>
      <c r="O3488" s="191"/>
      <c r="P3488" s="541" t="s">
        <v>3213</v>
      </c>
      <c r="Q3488" s="218"/>
      <c r="R3488" s="219">
        <f t="shared" si="1306"/>
        <v>0</v>
      </c>
      <c r="S3488" s="219">
        <f t="shared" si="1307"/>
        <v>7</v>
      </c>
      <c r="T3488" s="195"/>
      <c r="U3488" s="196">
        <v>10</v>
      </c>
      <c r="V3488" s="89">
        <f t="shared" si="1303"/>
        <v>0</v>
      </c>
      <c r="W3488" s="220" t="s">
        <v>3427</v>
      </c>
      <c r="X3488" s="221" t="s">
        <v>71</v>
      </c>
      <c r="Y3488" s="222" t="s">
        <v>3673</v>
      </c>
      <c r="Z3488" s="199"/>
      <c r="AA3488" s="218"/>
      <c r="AB3488" s="223">
        <v>0</v>
      </c>
      <c r="AC3488" s="224" t="s">
        <v>40</v>
      </c>
      <c r="AD3488" s="225"/>
      <c r="AE3488" s="226"/>
      <c r="AF3488" s="226"/>
      <c r="AG3488" s="241">
        <f>CEILING(AX3488+(AX3488*'[1]Nastavení cen'!$G$17),1)</f>
        <v>73</v>
      </c>
      <c r="AH3488" s="242">
        <f>CEILING(AG3488*'[1]Nastavení cen'!$K$17,1)+AG3488</f>
        <v>95</v>
      </c>
      <c r="AI3488" s="242">
        <f t="shared" si="1300"/>
        <v>0</v>
      </c>
      <c r="AJ3488" s="228">
        <f t="shared" si="1304"/>
        <v>95</v>
      </c>
      <c r="AK3488" s="218"/>
      <c r="AL3488" s="229">
        <f t="shared" si="1305"/>
        <v>0</v>
      </c>
      <c r="AM3488" s="204"/>
      <c r="AN3488" s="230">
        <v>2</v>
      </c>
      <c r="AO3488" s="231">
        <f t="shared" si="1301"/>
        <v>0</v>
      </c>
      <c r="AP3488" s="232">
        <v>0.05</v>
      </c>
      <c r="AQ3488" s="233" t="s">
        <v>41</v>
      </c>
      <c r="AR3488" s="234">
        <f t="shared" si="1302"/>
        <v>0</v>
      </c>
      <c r="AS3488" s="235"/>
      <c r="AT3488" s="236"/>
      <c r="AU3488" s="237"/>
      <c r="AV3488" s="238"/>
      <c r="AW3488" s="239"/>
      <c r="AX3488" s="240">
        <v>73</v>
      </c>
    </row>
    <row r="3489" spans="1:50" ht="17.25" hidden="1" customHeight="1" x14ac:dyDescent="0.3">
      <c r="A3489" s="213"/>
      <c r="B3489" s="214"/>
      <c r="C3489" s="215"/>
      <c r="D3489" s="186"/>
      <c r="E3489" s="184"/>
      <c r="F3489" s="185"/>
      <c r="G3489" s="186"/>
      <c r="H3489" s="186"/>
      <c r="I3489" s="187"/>
      <c r="J3489" s="188"/>
      <c r="K3489" s="216"/>
      <c r="L3489" s="186"/>
      <c r="M3489" s="186"/>
      <c r="N3489" s="187"/>
      <c r="O3489" s="191"/>
      <c r="P3489" s="541" t="s">
        <v>3213</v>
      </c>
      <c r="Q3489" s="218"/>
      <c r="R3489" s="219">
        <f t="shared" si="1306"/>
        <v>0</v>
      </c>
      <c r="S3489" s="219">
        <f t="shared" si="1307"/>
        <v>7</v>
      </c>
      <c r="T3489" s="195"/>
      <c r="U3489" s="196">
        <v>10</v>
      </c>
      <c r="V3489" s="89">
        <f t="shared" si="1303"/>
        <v>0</v>
      </c>
      <c r="W3489" s="220" t="s">
        <v>3427</v>
      </c>
      <c r="X3489" s="221" t="s">
        <v>71</v>
      </c>
      <c r="Y3489" s="222" t="s">
        <v>3674</v>
      </c>
      <c r="Z3489" s="199"/>
      <c r="AA3489" s="218"/>
      <c r="AB3489" s="223">
        <v>0</v>
      </c>
      <c r="AC3489" s="224" t="s">
        <v>40</v>
      </c>
      <c r="AD3489" s="225"/>
      <c r="AE3489" s="226"/>
      <c r="AF3489" s="226"/>
      <c r="AG3489" s="241">
        <f>CEILING(AX3489+(AX3489*'[1]Nastavení cen'!$G$17),1)</f>
        <v>73</v>
      </c>
      <c r="AH3489" s="242">
        <f>CEILING(AG3489*'[1]Nastavení cen'!$K$17,1)+AG3489</f>
        <v>95</v>
      </c>
      <c r="AI3489" s="242">
        <f t="shared" si="1300"/>
        <v>0</v>
      </c>
      <c r="AJ3489" s="228">
        <f t="shared" si="1304"/>
        <v>95</v>
      </c>
      <c r="AK3489" s="218"/>
      <c r="AL3489" s="229">
        <f t="shared" si="1305"/>
        <v>0</v>
      </c>
      <c r="AM3489" s="204"/>
      <c r="AN3489" s="230">
        <v>2</v>
      </c>
      <c r="AO3489" s="231">
        <f t="shared" si="1301"/>
        <v>0</v>
      </c>
      <c r="AP3489" s="232">
        <v>0.05</v>
      </c>
      <c r="AQ3489" s="233" t="s">
        <v>41</v>
      </c>
      <c r="AR3489" s="234">
        <f t="shared" si="1302"/>
        <v>0</v>
      </c>
      <c r="AS3489" s="235"/>
      <c r="AT3489" s="236"/>
      <c r="AU3489" s="237"/>
      <c r="AV3489" s="238"/>
      <c r="AW3489" s="239"/>
      <c r="AX3489" s="240">
        <v>73</v>
      </c>
    </row>
    <row r="3490" spans="1:50" ht="17.25" hidden="1" customHeight="1" x14ac:dyDescent="0.3">
      <c r="A3490" s="213"/>
      <c r="B3490" s="214"/>
      <c r="C3490" s="215"/>
      <c r="D3490" s="186"/>
      <c r="E3490" s="184"/>
      <c r="F3490" s="185"/>
      <c r="G3490" s="186"/>
      <c r="H3490" s="186"/>
      <c r="I3490" s="187"/>
      <c r="J3490" s="188"/>
      <c r="K3490" s="216"/>
      <c r="L3490" s="186"/>
      <c r="M3490" s="186"/>
      <c r="N3490" s="187"/>
      <c r="O3490" s="191"/>
      <c r="P3490" s="541" t="s">
        <v>3213</v>
      </c>
      <c r="Q3490" s="218"/>
      <c r="R3490" s="219">
        <f t="shared" si="1306"/>
        <v>0</v>
      </c>
      <c r="S3490" s="219">
        <f t="shared" si="1307"/>
        <v>7</v>
      </c>
      <c r="T3490" s="195"/>
      <c r="U3490" s="196">
        <v>10</v>
      </c>
      <c r="V3490" s="89">
        <f t="shared" si="1303"/>
        <v>0</v>
      </c>
      <c r="W3490" s="220" t="s">
        <v>3427</v>
      </c>
      <c r="X3490" s="221" t="s">
        <v>71</v>
      </c>
      <c r="Y3490" s="222" t="s">
        <v>3675</v>
      </c>
      <c r="Z3490" s="199"/>
      <c r="AA3490" s="218"/>
      <c r="AB3490" s="223">
        <v>0</v>
      </c>
      <c r="AC3490" s="224" t="s">
        <v>40</v>
      </c>
      <c r="AD3490" s="225"/>
      <c r="AE3490" s="226"/>
      <c r="AF3490" s="226"/>
      <c r="AG3490" s="241">
        <f>CEILING(AX3490+(AX3490*'[1]Nastavení cen'!$G$17),1)</f>
        <v>73</v>
      </c>
      <c r="AH3490" s="242">
        <f>CEILING(AG3490*'[1]Nastavení cen'!$K$17,1)+AG3490</f>
        <v>95</v>
      </c>
      <c r="AI3490" s="242">
        <f t="shared" si="1300"/>
        <v>0</v>
      </c>
      <c r="AJ3490" s="228">
        <f t="shared" si="1304"/>
        <v>95</v>
      </c>
      <c r="AK3490" s="218"/>
      <c r="AL3490" s="229">
        <f t="shared" si="1305"/>
        <v>0</v>
      </c>
      <c r="AM3490" s="204"/>
      <c r="AN3490" s="230">
        <v>2</v>
      </c>
      <c r="AO3490" s="231">
        <f t="shared" si="1301"/>
        <v>0</v>
      </c>
      <c r="AP3490" s="232">
        <v>0.05</v>
      </c>
      <c r="AQ3490" s="233" t="s">
        <v>41</v>
      </c>
      <c r="AR3490" s="234">
        <f t="shared" si="1302"/>
        <v>0</v>
      </c>
      <c r="AS3490" s="235"/>
      <c r="AT3490" s="236"/>
      <c r="AU3490" s="237"/>
      <c r="AV3490" s="238"/>
      <c r="AW3490" s="239"/>
      <c r="AX3490" s="240">
        <v>73</v>
      </c>
    </row>
    <row r="3491" spans="1:50" ht="17.25" hidden="1" customHeight="1" x14ac:dyDescent="0.3">
      <c r="A3491" s="213"/>
      <c r="B3491" s="214"/>
      <c r="C3491" s="215"/>
      <c r="D3491" s="186"/>
      <c r="E3491" s="184"/>
      <c r="F3491" s="185"/>
      <c r="G3491" s="186"/>
      <c r="H3491" s="186"/>
      <c r="I3491" s="187"/>
      <c r="J3491" s="188"/>
      <c r="K3491" s="216"/>
      <c r="L3491" s="186"/>
      <c r="M3491" s="186"/>
      <c r="N3491" s="187"/>
      <c r="O3491" s="191"/>
      <c r="P3491" s="541" t="s">
        <v>3213</v>
      </c>
      <c r="Q3491" s="218"/>
      <c r="R3491" s="219">
        <f t="shared" si="1306"/>
        <v>0</v>
      </c>
      <c r="S3491" s="219">
        <f t="shared" si="1307"/>
        <v>7</v>
      </c>
      <c r="T3491" s="195"/>
      <c r="U3491" s="196">
        <v>10</v>
      </c>
      <c r="V3491" s="89">
        <f t="shared" si="1303"/>
        <v>0</v>
      </c>
      <c r="W3491" s="220" t="s">
        <v>3427</v>
      </c>
      <c r="X3491" s="221" t="s">
        <v>71</v>
      </c>
      <c r="Y3491" s="222" t="s">
        <v>3676</v>
      </c>
      <c r="Z3491" s="199"/>
      <c r="AA3491" s="218"/>
      <c r="AB3491" s="223">
        <v>0</v>
      </c>
      <c r="AC3491" s="224" t="s">
        <v>40</v>
      </c>
      <c r="AD3491" s="225"/>
      <c r="AE3491" s="226"/>
      <c r="AF3491" s="226"/>
      <c r="AG3491" s="241">
        <f>CEILING(AX3491+(AX3491*'[1]Nastavení cen'!$G$17),1)</f>
        <v>73</v>
      </c>
      <c r="AH3491" s="242">
        <f>CEILING(AG3491*'[1]Nastavení cen'!$K$17,1)+AG3491</f>
        <v>95</v>
      </c>
      <c r="AI3491" s="242">
        <f t="shared" si="1300"/>
        <v>0</v>
      </c>
      <c r="AJ3491" s="228">
        <f t="shared" si="1304"/>
        <v>95</v>
      </c>
      <c r="AK3491" s="218"/>
      <c r="AL3491" s="229">
        <f t="shared" si="1305"/>
        <v>0</v>
      </c>
      <c r="AM3491" s="204"/>
      <c r="AN3491" s="230">
        <v>2</v>
      </c>
      <c r="AO3491" s="231">
        <f t="shared" si="1301"/>
        <v>0</v>
      </c>
      <c r="AP3491" s="232">
        <v>0.05</v>
      </c>
      <c r="AQ3491" s="233" t="s">
        <v>41</v>
      </c>
      <c r="AR3491" s="234">
        <f t="shared" si="1302"/>
        <v>0</v>
      </c>
      <c r="AS3491" s="235"/>
      <c r="AT3491" s="236"/>
      <c r="AU3491" s="237"/>
      <c r="AV3491" s="238"/>
      <c r="AW3491" s="239"/>
      <c r="AX3491" s="240">
        <v>73</v>
      </c>
    </row>
    <row r="3492" spans="1:50" ht="17.25" hidden="1" customHeight="1" x14ac:dyDescent="0.3">
      <c r="A3492" s="213"/>
      <c r="B3492" s="214"/>
      <c r="C3492" s="215"/>
      <c r="D3492" s="186"/>
      <c r="E3492" s="184"/>
      <c r="F3492" s="185"/>
      <c r="G3492" s="186"/>
      <c r="H3492" s="186"/>
      <c r="I3492" s="187"/>
      <c r="J3492" s="188"/>
      <c r="K3492" s="216"/>
      <c r="L3492" s="186"/>
      <c r="M3492" s="186"/>
      <c r="N3492" s="187"/>
      <c r="O3492" s="191"/>
      <c r="P3492" s="541" t="s">
        <v>3213</v>
      </c>
      <c r="Q3492" s="218"/>
      <c r="R3492" s="219">
        <f t="shared" si="1306"/>
        <v>0</v>
      </c>
      <c r="S3492" s="219">
        <f t="shared" si="1307"/>
        <v>7</v>
      </c>
      <c r="T3492" s="195"/>
      <c r="U3492" s="196">
        <v>10</v>
      </c>
      <c r="V3492" s="89">
        <f t="shared" si="1303"/>
        <v>0</v>
      </c>
      <c r="W3492" s="220" t="s">
        <v>3427</v>
      </c>
      <c r="X3492" s="221" t="s">
        <v>71</v>
      </c>
      <c r="Y3492" s="222" t="s">
        <v>3677</v>
      </c>
      <c r="Z3492" s="199"/>
      <c r="AA3492" s="218"/>
      <c r="AB3492" s="223">
        <v>0</v>
      </c>
      <c r="AC3492" s="224" t="s">
        <v>40</v>
      </c>
      <c r="AD3492" s="225"/>
      <c r="AE3492" s="226"/>
      <c r="AF3492" s="226"/>
      <c r="AG3492" s="241">
        <f>CEILING(AX3492+(AX3492*'[1]Nastavení cen'!$G$17),1)</f>
        <v>73</v>
      </c>
      <c r="AH3492" s="242">
        <f>CEILING(AG3492*'[1]Nastavení cen'!$K$17,1)+AG3492</f>
        <v>95</v>
      </c>
      <c r="AI3492" s="242">
        <f t="shared" si="1300"/>
        <v>0</v>
      </c>
      <c r="AJ3492" s="228">
        <f t="shared" si="1304"/>
        <v>95</v>
      </c>
      <c r="AK3492" s="218"/>
      <c r="AL3492" s="229">
        <f t="shared" si="1305"/>
        <v>0</v>
      </c>
      <c r="AM3492" s="204"/>
      <c r="AN3492" s="230">
        <v>2</v>
      </c>
      <c r="AO3492" s="231">
        <f t="shared" si="1301"/>
        <v>0</v>
      </c>
      <c r="AP3492" s="232">
        <v>0.05</v>
      </c>
      <c r="AQ3492" s="233" t="s">
        <v>41</v>
      </c>
      <c r="AR3492" s="234">
        <f t="shared" si="1302"/>
        <v>0</v>
      </c>
      <c r="AS3492" s="235"/>
      <c r="AT3492" s="236"/>
      <c r="AU3492" s="237"/>
      <c r="AV3492" s="238"/>
      <c r="AW3492" s="239"/>
      <c r="AX3492" s="240">
        <v>73</v>
      </c>
    </row>
    <row r="3493" spans="1:50" ht="17.25" hidden="1" customHeight="1" x14ac:dyDescent="0.3">
      <c r="A3493" s="213"/>
      <c r="B3493" s="214"/>
      <c r="C3493" s="215"/>
      <c r="D3493" s="186"/>
      <c r="E3493" s="184"/>
      <c r="F3493" s="185"/>
      <c r="G3493" s="186"/>
      <c r="H3493" s="186"/>
      <c r="I3493" s="187"/>
      <c r="J3493" s="188"/>
      <c r="K3493" s="216"/>
      <c r="L3493" s="186"/>
      <c r="M3493" s="186"/>
      <c r="N3493" s="187"/>
      <c r="O3493" s="191"/>
      <c r="P3493" s="541" t="s">
        <v>3213</v>
      </c>
      <c r="Q3493" s="218"/>
      <c r="R3493" s="219">
        <f t="shared" si="1306"/>
        <v>0</v>
      </c>
      <c r="S3493" s="219">
        <f t="shared" si="1307"/>
        <v>7</v>
      </c>
      <c r="T3493" s="195"/>
      <c r="U3493" s="196">
        <v>10</v>
      </c>
      <c r="V3493" s="89">
        <f t="shared" si="1303"/>
        <v>0</v>
      </c>
      <c r="W3493" s="220" t="s">
        <v>3427</v>
      </c>
      <c r="X3493" s="221" t="s">
        <v>71</v>
      </c>
      <c r="Y3493" s="222" t="s">
        <v>3678</v>
      </c>
      <c r="Z3493" s="199"/>
      <c r="AA3493" s="218"/>
      <c r="AB3493" s="223">
        <v>0</v>
      </c>
      <c r="AC3493" s="224" t="s">
        <v>40</v>
      </c>
      <c r="AD3493" s="225"/>
      <c r="AE3493" s="226"/>
      <c r="AF3493" s="226"/>
      <c r="AG3493" s="241">
        <f>CEILING(AX3493+(AX3493*'[1]Nastavení cen'!$G$17),1)</f>
        <v>73</v>
      </c>
      <c r="AH3493" s="242">
        <f>CEILING(AG3493*'[1]Nastavení cen'!$K$17,1)+AG3493</f>
        <v>95</v>
      </c>
      <c r="AI3493" s="242">
        <f t="shared" si="1300"/>
        <v>0</v>
      </c>
      <c r="AJ3493" s="228">
        <f t="shared" si="1304"/>
        <v>95</v>
      </c>
      <c r="AK3493" s="218"/>
      <c r="AL3493" s="229">
        <f t="shared" si="1305"/>
        <v>0</v>
      </c>
      <c r="AM3493" s="204"/>
      <c r="AN3493" s="230">
        <v>2</v>
      </c>
      <c r="AO3493" s="231">
        <f t="shared" si="1301"/>
        <v>0</v>
      </c>
      <c r="AP3493" s="232">
        <v>0.05</v>
      </c>
      <c r="AQ3493" s="233" t="s">
        <v>41</v>
      </c>
      <c r="AR3493" s="234">
        <f t="shared" si="1302"/>
        <v>0</v>
      </c>
      <c r="AS3493" s="235"/>
      <c r="AT3493" s="236"/>
      <c r="AU3493" s="237"/>
      <c r="AV3493" s="238"/>
      <c r="AW3493" s="239"/>
      <c r="AX3493" s="240">
        <v>73</v>
      </c>
    </row>
    <row r="3494" spans="1:50" ht="17.25" hidden="1" customHeight="1" x14ac:dyDescent="0.3">
      <c r="A3494" s="213"/>
      <c r="B3494" s="214"/>
      <c r="C3494" s="215"/>
      <c r="D3494" s="186"/>
      <c r="E3494" s="184"/>
      <c r="F3494" s="185"/>
      <c r="G3494" s="186"/>
      <c r="H3494" s="186"/>
      <c r="I3494" s="187"/>
      <c r="J3494" s="188"/>
      <c r="K3494" s="216"/>
      <c r="L3494" s="186"/>
      <c r="M3494" s="186"/>
      <c r="N3494" s="187"/>
      <c r="O3494" s="191"/>
      <c r="P3494" s="541" t="s">
        <v>3213</v>
      </c>
      <c r="Q3494" s="218"/>
      <c r="R3494" s="219">
        <f t="shared" si="1306"/>
        <v>0</v>
      </c>
      <c r="S3494" s="219">
        <f t="shared" si="1307"/>
        <v>7</v>
      </c>
      <c r="T3494" s="195"/>
      <c r="U3494" s="196">
        <v>10</v>
      </c>
      <c r="V3494" s="89">
        <f t="shared" si="1303"/>
        <v>0</v>
      </c>
      <c r="W3494" s="220" t="s">
        <v>3427</v>
      </c>
      <c r="X3494" s="221" t="s">
        <v>71</v>
      </c>
      <c r="Y3494" s="222" t="s">
        <v>3679</v>
      </c>
      <c r="Z3494" s="199"/>
      <c r="AA3494" s="218"/>
      <c r="AB3494" s="223">
        <v>0</v>
      </c>
      <c r="AC3494" s="224" t="s">
        <v>40</v>
      </c>
      <c r="AD3494" s="225"/>
      <c r="AE3494" s="226"/>
      <c r="AF3494" s="226"/>
      <c r="AG3494" s="241">
        <f>CEILING(AX3494+(AX3494*'[1]Nastavení cen'!$G$17),1)</f>
        <v>73</v>
      </c>
      <c r="AH3494" s="242">
        <f>CEILING(AG3494*'[1]Nastavení cen'!$K$17,1)+AG3494</f>
        <v>95</v>
      </c>
      <c r="AI3494" s="242">
        <f t="shared" si="1300"/>
        <v>0</v>
      </c>
      <c r="AJ3494" s="228">
        <f t="shared" si="1304"/>
        <v>95</v>
      </c>
      <c r="AK3494" s="218"/>
      <c r="AL3494" s="229">
        <f t="shared" si="1305"/>
        <v>0</v>
      </c>
      <c r="AM3494" s="204"/>
      <c r="AN3494" s="230">
        <v>2</v>
      </c>
      <c r="AO3494" s="231">
        <f t="shared" si="1301"/>
        <v>0</v>
      </c>
      <c r="AP3494" s="232">
        <v>0.05</v>
      </c>
      <c r="AQ3494" s="233" t="s">
        <v>41</v>
      </c>
      <c r="AR3494" s="234">
        <f t="shared" si="1302"/>
        <v>0</v>
      </c>
      <c r="AS3494" s="235"/>
      <c r="AT3494" s="236"/>
      <c r="AU3494" s="237"/>
      <c r="AV3494" s="238"/>
      <c r="AW3494" s="239"/>
      <c r="AX3494" s="240">
        <v>73</v>
      </c>
    </row>
    <row r="3495" spans="1:50" ht="17.25" hidden="1" customHeight="1" x14ac:dyDescent="0.3">
      <c r="A3495" s="213"/>
      <c r="B3495" s="214"/>
      <c r="C3495" s="215"/>
      <c r="D3495" s="186"/>
      <c r="E3495" s="184"/>
      <c r="F3495" s="185"/>
      <c r="G3495" s="186"/>
      <c r="H3495" s="186"/>
      <c r="I3495" s="187"/>
      <c r="J3495" s="188"/>
      <c r="K3495" s="216"/>
      <c r="L3495" s="186"/>
      <c r="M3495" s="186"/>
      <c r="N3495" s="187"/>
      <c r="O3495" s="191"/>
      <c r="P3495" s="541" t="s">
        <v>3213</v>
      </c>
      <c r="Q3495" s="218"/>
      <c r="R3495" s="219">
        <f t="shared" si="1306"/>
        <v>0</v>
      </c>
      <c r="S3495" s="219">
        <f t="shared" si="1307"/>
        <v>7</v>
      </c>
      <c r="T3495" s="195"/>
      <c r="U3495" s="196">
        <v>10</v>
      </c>
      <c r="V3495" s="89">
        <f t="shared" si="1303"/>
        <v>0</v>
      </c>
      <c r="W3495" s="220" t="s">
        <v>3427</v>
      </c>
      <c r="X3495" s="221" t="s">
        <v>71</v>
      </c>
      <c r="Y3495" s="222" t="s">
        <v>3680</v>
      </c>
      <c r="Z3495" s="199"/>
      <c r="AA3495" s="218"/>
      <c r="AB3495" s="223">
        <v>0</v>
      </c>
      <c r="AC3495" s="224" t="s">
        <v>40</v>
      </c>
      <c r="AD3495" s="225"/>
      <c r="AE3495" s="226"/>
      <c r="AF3495" s="226"/>
      <c r="AG3495" s="241">
        <f>CEILING(AX3495+(AX3495*'[1]Nastavení cen'!$G$17),1)</f>
        <v>73</v>
      </c>
      <c r="AH3495" s="242">
        <f>CEILING(AG3495*'[1]Nastavení cen'!$K$17,1)+AG3495</f>
        <v>95</v>
      </c>
      <c r="AI3495" s="242">
        <f t="shared" si="1300"/>
        <v>0</v>
      </c>
      <c r="AJ3495" s="228">
        <f t="shared" si="1304"/>
        <v>95</v>
      </c>
      <c r="AK3495" s="218"/>
      <c r="AL3495" s="229">
        <f t="shared" si="1305"/>
        <v>0</v>
      </c>
      <c r="AM3495" s="204"/>
      <c r="AN3495" s="230">
        <v>2</v>
      </c>
      <c r="AO3495" s="231">
        <f t="shared" si="1301"/>
        <v>0</v>
      </c>
      <c r="AP3495" s="232">
        <v>0.05</v>
      </c>
      <c r="AQ3495" s="233" t="s">
        <v>41</v>
      </c>
      <c r="AR3495" s="234">
        <f t="shared" si="1302"/>
        <v>0</v>
      </c>
      <c r="AS3495" s="235"/>
      <c r="AT3495" s="236"/>
      <c r="AU3495" s="237"/>
      <c r="AV3495" s="238"/>
      <c r="AW3495" s="239"/>
      <c r="AX3495" s="240">
        <v>73</v>
      </c>
    </row>
    <row r="3496" spans="1:50" ht="17.25" hidden="1" customHeight="1" x14ac:dyDescent="0.3">
      <c r="A3496" s="213"/>
      <c r="B3496" s="214"/>
      <c r="C3496" s="215"/>
      <c r="D3496" s="186"/>
      <c r="E3496" s="184"/>
      <c r="F3496" s="185"/>
      <c r="G3496" s="186"/>
      <c r="H3496" s="186"/>
      <c r="I3496" s="187"/>
      <c r="J3496" s="188"/>
      <c r="K3496" s="216"/>
      <c r="L3496" s="186"/>
      <c r="M3496" s="186"/>
      <c r="N3496" s="187"/>
      <c r="O3496" s="191"/>
      <c r="P3496" s="541" t="s">
        <v>3213</v>
      </c>
      <c r="Q3496" s="218"/>
      <c r="R3496" s="219">
        <f t="shared" si="1306"/>
        <v>0</v>
      </c>
      <c r="S3496" s="219">
        <f t="shared" si="1307"/>
        <v>7</v>
      </c>
      <c r="T3496" s="195"/>
      <c r="U3496" s="196">
        <v>10</v>
      </c>
      <c r="V3496" s="89">
        <f t="shared" si="1303"/>
        <v>0</v>
      </c>
      <c r="W3496" s="220" t="s">
        <v>3427</v>
      </c>
      <c r="X3496" s="221" t="s">
        <v>71</v>
      </c>
      <c r="Y3496" s="222" t="s">
        <v>3681</v>
      </c>
      <c r="Z3496" s="199"/>
      <c r="AA3496" s="218"/>
      <c r="AB3496" s="223">
        <v>0</v>
      </c>
      <c r="AC3496" s="224" t="s">
        <v>40</v>
      </c>
      <c r="AD3496" s="225"/>
      <c r="AE3496" s="226"/>
      <c r="AF3496" s="226"/>
      <c r="AG3496" s="241">
        <f>CEILING(AX3496+(AX3496*'[1]Nastavení cen'!$G$17),1)</f>
        <v>73</v>
      </c>
      <c r="AH3496" s="242">
        <f>CEILING(AG3496*'[1]Nastavení cen'!$K$17,1)+AG3496</f>
        <v>95</v>
      </c>
      <c r="AI3496" s="242">
        <f t="shared" ref="AI3496:AI3950" si="1308">(AB3496*AH3496)</f>
        <v>0</v>
      </c>
      <c r="AJ3496" s="228">
        <f t="shared" si="1304"/>
        <v>95</v>
      </c>
      <c r="AK3496" s="218"/>
      <c r="AL3496" s="229">
        <f t="shared" si="1305"/>
        <v>0</v>
      </c>
      <c r="AM3496" s="204"/>
      <c r="AN3496" s="230">
        <v>2</v>
      </c>
      <c r="AO3496" s="231">
        <f t="shared" ref="AO3496:AO3950" si="1309">AB3496*AN3496</f>
        <v>0</v>
      </c>
      <c r="AP3496" s="232">
        <v>0.05</v>
      </c>
      <c r="AQ3496" s="233" t="s">
        <v>41</v>
      </c>
      <c r="AR3496" s="234">
        <f t="shared" ref="AR3496:AR3950" si="1310">AO3496*AP3496</f>
        <v>0</v>
      </c>
      <c r="AS3496" s="235"/>
      <c r="AT3496" s="236"/>
      <c r="AU3496" s="237"/>
      <c r="AV3496" s="238"/>
      <c r="AW3496" s="239"/>
      <c r="AX3496" s="240">
        <v>73</v>
      </c>
    </row>
    <row r="3497" spans="1:50" ht="17.25" hidden="1" customHeight="1" x14ac:dyDescent="0.3">
      <c r="A3497" s="213"/>
      <c r="B3497" s="214"/>
      <c r="C3497" s="215"/>
      <c r="D3497" s="186"/>
      <c r="E3497" s="184"/>
      <c r="F3497" s="185"/>
      <c r="G3497" s="186"/>
      <c r="H3497" s="186"/>
      <c r="I3497" s="187"/>
      <c r="J3497" s="188"/>
      <c r="K3497" s="216"/>
      <c r="L3497" s="186"/>
      <c r="M3497" s="186"/>
      <c r="N3497" s="187"/>
      <c r="O3497" s="191"/>
      <c r="P3497" s="541" t="s">
        <v>3213</v>
      </c>
      <c r="Q3497" s="218"/>
      <c r="R3497" s="219">
        <f t="shared" si="1306"/>
        <v>0</v>
      </c>
      <c r="S3497" s="219">
        <f t="shared" si="1307"/>
        <v>7</v>
      </c>
      <c r="T3497" s="195"/>
      <c r="U3497" s="196">
        <v>10</v>
      </c>
      <c r="V3497" s="89">
        <f t="shared" si="1303"/>
        <v>0</v>
      </c>
      <c r="W3497" s="220" t="s">
        <v>3427</v>
      </c>
      <c r="X3497" s="221" t="s">
        <v>71</v>
      </c>
      <c r="Y3497" s="222" t="s">
        <v>3682</v>
      </c>
      <c r="Z3497" s="199"/>
      <c r="AA3497" s="218"/>
      <c r="AB3497" s="223">
        <v>0</v>
      </c>
      <c r="AC3497" s="224" t="s">
        <v>40</v>
      </c>
      <c r="AD3497" s="225"/>
      <c r="AE3497" s="226"/>
      <c r="AF3497" s="226"/>
      <c r="AG3497" s="241">
        <f>CEILING(AX3497+(AX3497*'[1]Nastavení cen'!$G$17),1)</f>
        <v>73</v>
      </c>
      <c r="AH3497" s="242">
        <f>CEILING(AG3497*'[1]Nastavení cen'!$K$17,1)+AG3497</f>
        <v>95</v>
      </c>
      <c r="AI3497" s="242">
        <f t="shared" si="1308"/>
        <v>0</v>
      </c>
      <c r="AJ3497" s="228">
        <f t="shared" si="1304"/>
        <v>95</v>
      </c>
      <c r="AK3497" s="218"/>
      <c r="AL3497" s="229">
        <f t="shared" si="1305"/>
        <v>0</v>
      </c>
      <c r="AM3497" s="204"/>
      <c r="AN3497" s="230">
        <v>2</v>
      </c>
      <c r="AO3497" s="231">
        <f t="shared" si="1309"/>
        <v>0</v>
      </c>
      <c r="AP3497" s="232">
        <v>0.05</v>
      </c>
      <c r="AQ3497" s="233" t="s">
        <v>41</v>
      </c>
      <c r="AR3497" s="234">
        <f t="shared" si="1310"/>
        <v>0</v>
      </c>
      <c r="AS3497" s="235"/>
      <c r="AT3497" s="236"/>
      <c r="AU3497" s="237"/>
      <c r="AV3497" s="238"/>
      <c r="AW3497" s="239"/>
      <c r="AX3497" s="240">
        <v>73</v>
      </c>
    </row>
    <row r="3498" spans="1:50" ht="17.25" hidden="1" customHeight="1" x14ac:dyDescent="0.3">
      <c r="A3498" s="213"/>
      <c r="B3498" s="214"/>
      <c r="C3498" s="215"/>
      <c r="D3498" s="186"/>
      <c r="E3498" s="184"/>
      <c r="F3498" s="185"/>
      <c r="G3498" s="186"/>
      <c r="H3498" s="186"/>
      <c r="I3498" s="187"/>
      <c r="J3498" s="188"/>
      <c r="K3498" s="216"/>
      <c r="L3498" s="186"/>
      <c r="M3498" s="186"/>
      <c r="N3498" s="187"/>
      <c r="O3498" s="191"/>
      <c r="P3498" s="541" t="s">
        <v>3213</v>
      </c>
      <c r="Q3498" s="218"/>
      <c r="R3498" s="219">
        <f t="shared" si="1306"/>
        <v>0</v>
      </c>
      <c r="S3498" s="219">
        <f t="shared" si="1307"/>
        <v>7</v>
      </c>
      <c r="T3498" s="195"/>
      <c r="U3498" s="196">
        <v>10</v>
      </c>
      <c r="V3498" s="89">
        <f t="shared" si="1303"/>
        <v>0</v>
      </c>
      <c r="W3498" s="220" t="s">
        <v>3427</v>
      </c>
      <c r="X3498" s="221" t="s">
        <v>71</v>
      </c>
      <c r="Y3498" s="222" t="s">
        <v>3683</v>
      </c>
      <c r="Z3498" s="199"/>
      <c r="AA3498" s="218"/>
      <c r="AB3498" s="223">
        <v>0</v>
      </c>
      <c r="AC3498" s="224" t="s">
        <v>40</v>
      </c>
      <c r="AD3498" s="225"/>
      <c r="AE3498" s="226"/>
      <c r="AF3498" s="226"/>
      <c r="AG3498" s="241">
        <f>CEILING(AX3498+(AX3498*'[1]Nastavení cen'!$G$17),1)</f>
        <v>73</v>
      </c>
      <c r="AH3498" s="242">
        <f>CEILING(AG3498*'[1]Nastavení cen'!$K$17,1)+AG3498</f>
        <v>95</v>
      </c>
      <c r="AI3498" s="242">
        <f t="shared" si="1308"/>
        <v>0</v>
      </c>
      <c r="AJ3498" s="228">
        <f t="shared" si="1304"/>
        <v>95</v>
      </c>
      <c r="AK3498" s="218"/>
      <c r="AL3498" s="229">
        <f t="shared" si="1305"/>
        <v>0</v>
      </c>
      <c r="AM3498" s="204"/>
      <c r="AN3498" s="230">
        <v>2</v>
      </c>
      <c r="AO3498" s="231">
        <f t="shared" si="1309"/>
        <v>0</v>
      </c>
      <c r="AP3498" s="232">
        <v>0.05</v>
      </c>
      <c r="AQ3498" s="233" t="s">
        <v>41</v>
      </c>
      <c r="AR3498" s="234">
        <f t="shared" si="1310"/>
        <v>0</v>
      </c>
      <c r="AS3498" s="235"/>
      <c r="AT3498" s="236"/>
      <c r="AU3498" s="237"/>
      <c r="AV3498" s="238"/>
      <c r="AW3498" s="239"/>
      <c r="AX3498" s="240">
        <v>73</v>
      </c>
    </row>
    <row r="3499" spans="1:50" ht="17.25" hidden="1" customHeight="1" x14ac:dyDescent="0.3">
      <c r="A3499" s="213"/>
      <c r="B3499" s="214"/>
      <c r="C3499" s="215"/>
      <c r="D3499" s="186"/>
      <c r="E3499" s="184"/>
      <c r="F3499" s="185"/>
      <c r="G3499" s="186"/>
      <c r="H3499" s="186"/>
      <c r="I3499" s="187"/>
      <c r="J3499" s="188"/>
      <c r="K3499" s="216"/>
      <c r="L3499" s="186"/>
      <c r="M3499" s="186"/>
      <c r="N3499" s="187"/>
      <c r="O3499" s="191"/>
      <c r="P3499" s="541" t="s">
        <v>3213</v>
      </c>
      <c r="Q3499" s="218"/>
      <c r="R3499" s="219">
        <f t="shared" si="1306"/>
        <v>0</v>
      </c>
      <c r="S3499" s="219">
        <f t="shared" si="1307"/>
        <v>7</v>
      </c>
      <c r="T3499" s="195"/>
      <c r="U3499" s="196">
        <v>10</v>
      </c>
      <c r="V3499" s="89">
        <f t="shared" si="1303"/>
        <v>0</v>
      </c>
      <c r="W3499" s="220" t="s">
        <v>3427</v>
      </c>
      <c r="X3499" s="221" t="s">
        <v>71</v>
      </c>
      <c r="Y3499" s="222" t="s">
        <v>3684</v>
      </c>
      <c r="Z3499" s="199"/>
      <c r="AA3499" s="218"/>
      <c r="AB3499" s="223">
        <v>0</v>
      </c>
      <c r="AC3499" s="224" t="s">
        <v>40</v>
      </c>
      <c r="AD3499" s="225"/>
      <c r="AE3499" s="226"/>
      <c r="AF3499" s="226"/>
      <c r="AG3499" s="241">
        <f>CEILING(AX3499+(AX3499*'[1]Nastavení cen'!$G$17),1)</f>
        <v>73</v>
      </c>
      <c r="AH3499" s="242">
        <f>CEILING(AG3499*'[1]Nastavení cen'!$K$17,1)+AG3499</f>
        <v>95</v>
      </c>
      <c r="AI3499" s="242">
        <f t="shared" si="1308"/>
        <v>0</v>
      </c>
      <c r="AJ3499" s="228">
        <f t="shared" si="1304"/>
        <v>95</v>
      </c>
      <c r="AK3499" s="218"/>
      <c r="AL3499" s="229">
        <f t="shared" si="1305"/>
        <v>0</v>
      </c>
      <c r="AM3499" s="204"/>
      <c r="AN3499" s="230">
        <v>2</v>
      </c>
      <c r="AO3499" s="231">
        <f t="shared" si="1309"/>
        <v>0</v>
      </c>
      <c r="AP3499" s="232">
        <v>0.05</v>
      </c>
      <c r="AQ3499" s="233" t="s">
        <v>41</v>
      </c>
      <c r="AR3499" s="234">
        <f t="shared" si="1310"/>
        <v>0</v>
      </c>
      <c r="AS3499" s="235"/>
      <c r="AT3499" s="236"/>
      <c r="AU3499" s="237"/>
      <c r="AV3499" s="238"/>
      <c r="AW3499" s="239"/>
      <c r="AX3499" s="240">
        <v>73</v>
      </c>
    </row>
    <row r="3500" spans="1:50" ht="17.25" hidden="1" customHeight="1" x14ac:dyDescent="0.3">
      <c r="A3500" s="213"/>
      <c r="B3500" s="214"/>
      <c r="C3500" s="215"/>
      <c r="D3500" s="186"/>
      <c r="E3500" s="184"/>
      <c r="F3500" s="185"/>
      <c r="G3500" s="186"/>
      <c r="H3500" s="186"/>
      <c r="I3500" s="187"/>
      <c r="J3500" s="188"/>
      <c r="K3500" s="216"/>
      <c r="L3500" s="186"/>
      <c r="M3500" s="186"/>
      <c r="N3500" s="187"/>
      <c r="O3500" s="191"/>
      <c r="P3500" s="541" t="s">
        <v>3213</v>
      </c>
      <c r="Q3500" s="218"/>
      <c r="R3500" s="219">
        <f t="shared" si="1306"/>
        <v>0</v>
      </c>
      <c r="S3500" s="219">
        <f t="shared" si="1307"/>
        <v>7</v>
      </c>
      <c r="T3500" s="195"/>
      <c r="U3500" s="196">
        <v>10</v>
      </c>
      <c r="V3500" s="89">
        <f t="shared" si="1303"/>
        <v>0</v>
      </c>
      <c r="W3500" s="220" t="s">
        <v>3427</v>
      </c>
      <c r="X3500" s="221" t="s">
        <v>71</v>
      </c>
      <c r="Y3500" s="222" t="s">
        <v>3685</v>
      </c>
      <c r="Z3500" s="199"/>
      <c r="AA3500" s="218"/>
      <c r="AB3500" s="223">
        <v>0</v>
      </c>
      <c r="AC3500" s="224" t="s">
        <v>40</v>
      </c>
      <c r="AD3500" s="225"/>
      <c r="AE3500" s="226"/>
      <c r="AF3500" s="226"/>
      <c r="AG3500" s="241">
        <f>CEILING(AX3500+(AX3500*'[1]Nastavení cen'!$G$17),1)</f>
        <v>73</v>
      </c>
      <c r="AH3500" s="242">
        <f>CEILING(AG3500*'[1]Nastavení cen'!$K$17,1)+AG3500</f>
        <v>95</v>
      </c>
      <c r="AI3500" s="242">
        <f t="shared" si="1308"/>
        <v>0</v>
      </c>
      <c r="AJ3500" s="228">
        <f t="shared" si="1304"/>
        <v>95</v>
      </c>
      <c r="AK3500" s="218"/>
      <c r="AL3500" s="229">
        <f t="shared" si="1305"/>
        <v>0</v>
      </c>
      <c r="AM3500" s="204"/>
      <c r="AN3500" s="230">
        <v>2</v>
      </c>
      <c r="AO3500" s="231">
        <f t="shared" si="1309"/>
        <v>0</v>
      </c>
      <c r="AP3500" s="232">
        <v>0.05</v>
      </c>
      <c r="AQ3500" s="233" t="s">
        <v>41</v>
      </c>
      <c r="AR3500" s="234">
        <f t="shared" si="1310"/>
        <v>0</v>
      </c>
      <c r="AS3500" s="235"/>
      <c r="AT3500" s="236"/>
      <c r="AU3500" s="237"/>
      <c r="AV3500" s="238"/>
      <c r="AW3500" s="239"/>
      <c r="AX3500" s="240">
        <v>73</v>
      </c>
    </row>
    <row r="3501" spans="1:50" ht="17.25" hidden="1" customHeight="1" x14ac:dyDescent="0.3">
      <c r="A3501" s="213"/>
      <c r="B3501" s="214"/>
      <c r="C3501" s="215"/>
      <c r="D3501" s="186"/>
      <c r="E3501" s="184"/>
      <c r="F3501" s="185"/>
      <c r="G3501" s="186"/>
      <c r="H3501" s="186"/>
      <c r="I3501" s="187"/>
      <c r="J3501" s="188"/>
      <c r="K3501" s="216"/>
      <c r="L3501" s="186"/>
      <c r="M3501" s="186"/>
      <c r="N3501" s="187"/>
      <c r="O3501" s="191"/>
      <c r="P3501" s="541" t="s">
        <v>3213</v>
      </c>
      <c r="Q3501" s="218"/>
      <c r="R3501" s="219">
        <f t="shared" si="1306"/>
        <v>0</v>
      </c>
      <c r="S3501" s="219">
        <f t="shared" si="1307"/>
        <v>7</v>
      </c>
      <c r="T3501" s="195"/>
      <c r="U3501" s="196">
        <v>10</v>
      </c>
      <c r="V3501" s="89">
        <f t="shared" si="1303"/>
        <v>0</v>
      </c>
      <c r="W3501" s="220" t="s">
        <v>3427</v>
      </c>
      <c r="X3501" s="221" t="s">
        <v>71</v>
      </c>
      <c r="Y3501" s="222" t="s">
        <v>3686</v>
      </c>
      <c r="Z3501" s="199"/>
      <c r="AA3501" s="218"/>
      <c r="AB3501" s="223">
        <v>0</v>
      </c>
      <c r="AC3501" s="224" t="s">
        <v>40</v>
      </c>
      <c r="AD3501" s="225"/>
      <c r="AE3501" s="226"/>
      <c r="AF3501" s="226"/>
      <c r="AG3501" s="241">
        <f>CEILING(AX3501+(AX3501*'[1]Nastavení cen'!$G$17),1)</f>
        <v>73</v>
      </c>
      <c r="AH3501" s="242">
        <f>CEILING(AG3501*'[1]Nastavení cen'!$K$17,1)+AG3501</f>
        <v>95</v>
      </c>
      <c r="AI3501" s="242">
        <f t="shared" si="1308"/>
        <v>0</v>
      </c>
      <c r="AJ3501" s="228">
        <f t="shared" si="1304"/>
        <v>95</v>
      </c>
      <c r="AK3501" s="218"/>
      <c r="AL3501" s="229">
        <f t="shared" si="1305"/>
        <v>0</v>
      </c>
      <c r="AM3501" s="204"/>
      <c r="AN3501" s="230">
        <v>2</v>
      </c>
      <c r="AO3501" s="231">
        <f t="shared" si="1309"/>
        <v>0</v>
      </c>
      <c r="AP3501" s="232">
        <v>0.05</v>
      </c>
      <c r="AQ3501" s="233" t="s">
        <v>41</v>
      </c>
      <c r="AR3501" s="234">
        <f t="shared" si="1310"/>
        <v>0</v>
      </c>
      <c r="AS3501" s="235"/>
      <c r="AT3501" s="236"/>
      <c r="AU3501" s="237"/>
      <c r="AV3501" s="238"/>
      <c r="AW3501" s="239"/>
      <c r="AX3501" s="240">
        <v>73</v>
      </c>
    </row>
    <row r="3502" spans="1:50" ht="17.25" hidden="1" customHeight="1" x14ac:dyDescent="0.3">
      <c r="A3502" s="213"/>
      <c r="B3502" s="214"/>
      <c r="C3502" s="215"/>
      <c r="D3502" s="186"/>
      <c r="E3502" s="184"/>
      <c r="F3502" s="185"/>
      <c r="G3502" s="186"/>
      <c r="H3502" s="186"/>
      <c r="I3502" s="187"/>
      <c r="J3502" s="188"/>
      <c r="K3502" s="216"/>
      <c r="L3502" s="186"/>
      <c r="M3502" s="186"/>
      <c r="N3502" s="187"/>
      <c r="O3502" s="191"/>
      <c r="P3502" s="541" t="s">
        <v>3213</v>
      </c>
      <c r="Q3502" s="218"/>
      <c r="R3502" s="219">
        <f t="shared" si="1306"/>
        <v>0</v>
      </c>
      <c r="S3502" s="219">
        <f t="shared" si="1307"/>
        <v>7</v>
      </c>
      <c r="T3502" s="195"/>
      <c r="U3502" s="196">
        <v>10</v>
      </c>
      <c r="V3502" s="89">
        <f t="shared" si="1303"/>
        <v>0</v>
      </c>
      <c r="W3502" s="220" t="s">
        <v>3427</v>
      </c>
      <c r="X3502" s="221" t="s">
        <v>71</v>
      </c>
      <c r="Y3502" s="222" t="s">
        <v>3687</v>
      </c>
      <c r="Z3502" s="199"/>
      <c r="AA3502" s="218"/>
      <c r="AB3502" s="223">
        <v>0</v>
      </c>
      <c r="AC3502" s="224" t="s">
        <v>40</v>
      </c>
      <c r="AD3502" s="225"/>
      <c r="AE3502" s="226"/>
      <c r="AF3502" s="226"/>
      <c r="AG3502" s="241">
        <f>CEILING(AX3502+(AX3502*'[1]Nastavení cen'!$G$17),1)</f>
        <v>73</v>
      </c>
      <c r="AH3502" s="242">
        <f>CEILING(AG3502*'[1]Nastavení cen'!$K$17,1)+AG3502</f>
        <v>95</v>
      </c>
      <c r="AI3502" s="242">
        <f t="shared" si="1308"/>
        <v>0</v>
      </c>
      <c r="AJ3502" s="228">
        <f t="shared" si="1304"/>
        <v>95</v>
      </c>
      <c r="AK3502" s="218"/>
      <c r="AL3502" s="229">
        <f t="shared" si="1305"/>
        <v>0</v>
      </c>
      <c r="AM3502" s="204"/>
      <c r="AN3502" s="230">
        <v>2</v>
      </c>
      <c r="AO3502" s="231">
        <f t="shared" si="1309"/>
        <v>0</v>
      </c>
      <c r="AP3502" s="232">
        <v>0.05</v>
      </c>
      <c r="AQ3502" s="233" t="s">
        <v>41</v>
      </c>
      <c r="AR3502" s="234">
        <f t="shared" si="1310"/>
        <v>0</v>
      </c>
      <c r="AS3502" s="235"/>
      <c r="AT3502" s="236"/>
      <c r="AU3502" s="237"/>
      <c r="AV3502" s="238"/>
      <c r="AW3502" s="239"/>
      <c r="AX3502" s="240">
        <v>73</v>
      </c>
    </row>
    <row r="3503" spans="1:50" ht="17.25" hidden="1" customHeight="1" x14ac:dyDescent="0.3">
      <c r="A3503" s="213"/>
      <c r="B3503" s="214"/>
      <c r="C3503" s="215"/>
      <c r="D3503" s="186"/>
      <c r="E3503" s="184"/>
      <c r="F3503" s="185"/>
      <c r="G3503" s="186"/>
      <c r="H3503" s="186"/>
      <c r="I3503" s="187"/>
      <c r="J3503" s="188"/>
      <c r="K3503" s="216"/>
      <c r="L3503" s="186"/>
      <c r="M3503" s="186"/>
      <c r="N3503" s="187"/>
      <c r="O3503" s="191"/>
      <c r="P3503" s="541" t="s">
        <v>3213</v>
      </c>
      <c r="Q3503" s="218"/>
      <c r="R3503" s="219">
        <f t="shared" si="1306"/>
        <v>0</v>
      </c>
      <c r="S3503" s="219">
        <f t="shared" si="1307"/>
        <v>7</v>
      </c>
      <c r="T3503" s="195"/>
      <c r="U3503" s="196">
        <v>10</v>
      </c>
      <c r="V3503" s="89">
        <f t="shared" si="1303"/>
        <v>0</v>
      </c>
      <c r="W3503" s="220" t="s">
        <v>3427</v>
      </c>
      <c r="X3503" s="221" t="s">
        <v>71</v>
      </c>
      <c r="Y3503" s="222" t="s">
        <v>3688</v>
      </c>
      <c r="Z3503" s="199"/>
      <c r="AA3503" s="218"/>
      <c r="AB3503" s="223">
        <v>0</v>
      </c>
      <c r="AC3503" s="224" t="s">
        <v>40</v>
      </c>
      <c r="AD3503" s="225"/>
      <c r="AE3503" s="226"/>
      <c r="AF3503" s="226"/>
      <c r="AG3503" s="241">
        <f>CEILING(AX3503+(AX3503*'[1]Nastavení cen'!$G$17),1)</f>
        <v>73</v>
      </c>
      <c r="AH3503" s="242">
        <f>CEILING(AG3503*'[1]Nastavení cen'!$K$17,1)+AG3503</f>
        <v>95</v>
      </c>
      <c r="AI3503" s="242">
        <f t="shared" si="1308"/>
        <v>0</v>
      </c>
      <c r="AJ3503" s="228">
        <f t="shared" si="1304"/>
        <v>95</v>
      </c>
      <c r="AK3503" s="218"/>
      <c r="AL3503" s="229">
        <f t="shared" si="1305"/>
        <v>0</v>
      </c>
      <c r="AM3503" s="204"/>
      <c r="AN3503" s="230">
        <v>2</v>
      </c>
      <c r="AO3503" s="231">
        <f t="shared" si="1309"/>
        <v>0</v>
      </c>
      <c r="AP3503" s="232">
        <v>0.05</v>
      </c>
      <c r="AQ3503" s="233" t="s">
        <v>41</v>
      </c>
      <c r="AR3503" s="234">
        <f t="shared" si="1310"/>
        <v>0</v>
      </c>
      <c r="AS3503" s="235"/>
      <c r="AT3503" s="236"/>
      <c r="AU3503" s="237"/>
      <c r="AV3503" s="238"/>
      <c r="AW3503" s="239"/>
      <c r="AX3503" s="240">
        <v>73</v>
      </c>
    </row>
    <row r="3504" spans="1:50" ht="17.25" hidden="1" customHeight="1" x14ac:dyDescent="0.3">
      <c r="A3504" s="213"/>
      <c r="B3504" s="214"/>
      <c r="C3504" s="215"/>
      <c r="D3504" s="186"/>
      <c r="E3504" s="184"/>
      <c r="F3504" s="185"/>
      <c r="G3504" s="186"/>
      <c r="H3504" s="186"/>
      <c r="I3504" s="187"/>
      <c r="J3504" s="188"/>
      <c r="K3504" s="216"/>
      <c r="L3504" s="186"/>
      <c r="M3504" s="186"/>
      <c r="N3504" s="187"/>
      <c r="O3504" s="191"/>
      <c r="P3504" s="541" t="s">
        <v>3213</v>
      </c>
      <c r="Q3504" s="218"/>
      <c r="R3504" s="219">
        <f t="shared" si="1306"/>
        <v>0</v>
      </c>
      <c r="S3504" s="219">
        <f t="shared" si="1307"/>
        <v>7</v>
      </c>
      <c r="T3504" s="195"/>
      <c r="U3504" s="196">
        <v>10</v>
      </c>
      <c r="V3504" s="89">
        <f t="shared" si="1303"/>
        <v>0</v>
      </c>
      <c r="W3504" s="220" t="s">
        <v>3427</v>
      </c>
      <c r="X3504" s="221" t="s">
        <v>71</v>
      </c>
      <c r="Y3504" s="222" t="s">
        <v>3689</v>
      </c>
      <c r="Z3504" s="199"/>
      <c r="AA3504" s="218"/>
      <c r="AB3504" s="223">
        <v>0</v>
      </c>
      <c r="AC3504" s="224" t="s">
        <v>40</v>
      </c>
      <c r="AD3504" s="225"/>
      <c r="AE3504" s="226"/>
      <c r="AF3504" s="226"/>
      <c r="AG3504" s="241">
        <f>CEILING(AX3504+(AX3504*'[1]Nastavení cen'!$G$17),1)</f>
        <v>73</v>
      </c>
      <c r="AH3504" s="242">
        <f>CEILING(AG3504*'[1]Nastavení cen'!$K$17,1)+AG3504</f>
        <v>95</v>
      </c>
      <c r="AI3504" s="242">
        <f t="shared" si="1308"/>
        <v>0</v>
      </c>
      <c r="AJ3504" s="228">
        <f t="shared" si="1304"/>
        <v>95</v>
      </c>
      <c r="AK3504" s="218"/>
      <c r="AL3504" s="229">
        <f t="shared" si="1305"/>
        <v>0</v>
      </c>
      <c r="AM3504" s="204"/>
      <c r="AN3504" s="230">
        <v>2</v>
      </c>
      <c r="AO3504" s="231">
        <f t="shared" si="1309"/>
        <v>0</v>
      </c>
      <c r="AP3504" s="232">
        <v>0.05</v>
      </c>
      <c r="AQ3504" s="233" t="s">
        <v>41</v>
      </c>
      <c r="AR3504" s="234">
        <f t="shared" si="1310"/>
        <v>0</v>
      </c>
      <c r="AS3504" s="235"/>
      <c r="AT3504" s="236"/>
      <c r="AU3504" s="237"/>
      <c r="AV3504" s="238"/>
      <c r="AW3504" s="239"/>
      <c r="AX3504" s="240">
        <v>73</v>
      </c>
    </row>
    <row r="3505" spans="1:50" ht="17.25" hidden="1" customHeight="1" x14ac:dyDescent="0.3">
      <c r="A3505" s="213"/>
      <c r="B3505" s="214"/>
      <c r="C3505" s="215"/>
      <c r="D3505" s="186"/>
      <c r="E3505" s="184"/>
      <c r="F3505" s="185"/>
      <c r="G3505" s="186"/>
      <c r="H3505" s="186"/>
      <c r="I3505" s="187"/>
      <c r="J3505" s="188"/>
      <c r="K3505" s="216"/>
      <c r="L3505" s="186"/>
      <c r="M3505" s="186"/>
      <c r="N3505" s="187"/>
      <c r="O3505" s="191"/>
      <c r="P3505" s="541" t="s">
        <v>3213</v>
      </c>
      <c r="Q3505" s="218"/>
      <c r="R3505" s="219">
        <f t="shared" si="1306"/>
        <v>0</v>
      </c>
      <c r="S3505" s="219">
        <f t="shared" si="1307"/>
        <v>7</v>
      </c>
      <c r="T3505" s="195"/>
      <c r="U3505" s="196">
        <v>10</v>
      </c>
      <c r="V3505" s="89">
        <f t="shared" si="1303"/>
        <v>0</v>
      </c>
      <c r="W3505" s="220" t="s">
        <v>3427</v>
      </c>
      <c r="X3505" s="221" t="s">
        <v>71</v>
      </c>
      <c r="Y3505" s="222" t="s">
        <v>3690</v>
      </c>
      <c r="Z3505" s="199"/>
      <c r="AA3505" s="218"/>
      <c r="AB3505" s="223">
        <v>0</v>
      </c>
      <c r="AC3505" s="224" t="s">
        <v>40</v>
      </c>
      <c r="AD3505" s="225"/>
      <c r="AE3505" s="226"/>
      <c r="AF3505" s="226"/>
      <c r="AG3505" s="241">
        <f>CEILING(AX3505+(AX3505*'[1]Nastavení cen'!$G$17),1)</f>
        <v>73</v>
      </c>
      <c r="AH3505" s="242">
        <f>CEILING(AG3505*'[1]Nastavení cen'!$K$17,1)+AG3505</f>
        <v>95</v>
      </c>
      <c r="AI3505" s="242">
        <f t="shared" si="1308"/>
        <v>0</v>
      </c>
      <c r="AJ3505" s="228">
        <f t="shared" si="1304"/>
        <v>95</v>
      </c>
      <c r="AK3505" s="218"/>
      <c r="AL3505" s="229">
        <f t="shared" si="1305"/>
        <v>0</v>
      </c>
      <c r="AM3505" s="204"/>
      <c r="AN3505" s="230">
        <v>2</v>
      </c>
      <c r="AO3505" s="231">
        <f t="shared" si="1309"/>
        <v>0</v>
      </c>
      <c r="AP3505" s="232">
        <v>0.05</v>
      </c>
      <c r="AQ3505" s="233" t="s">
        <v>41</v>
      </c>
      <c r="AR3505" s="234">
        <f t="shared" si="1310"/>
        <v>0</v>
      </c>
      <c r="AS3505" s="235"/>
      <c r="AT3505" s="236"/>
      <c r="AU3505" s="237"/>
      <c r="AV3505" s="238"/>
      <c r="AW3505" s="239"/>
      <c r="AX3505" s="240">
        <v>73</v>
      </c>
    </row>
    <row r="3506" spans="1:50" ht="17.25" hidden="1" customHeight="1" x14ac:dyDescent="0.3">
      <c r="A3506" s="213"/>
      <c r="B3506" s="214"/>
      <c r="C3506" s="215"/>
      <c r="D3506" s="186"/>
      <c r="E3506" s="184"/>
      <c r="F3506" s="185"/>
      <c r="G3506" s="186"/>
      <c r="H3506" s="186"/>
      <c r="I3506" s="187"/>
      <c r="J3506" s="188"/>
      <c r="K3506" s="216"/>
      <c r="L3506" s="186"/>
      <c r="M3506" s="186"/>
      <c r="N3506" s="187"/>
      <c r="O3506" s="191"/>
      <c r="P3506" s="541" t="s">
        <v>3213</v>
      </c>
      <c r="Q3506" s="218"/>
      <c r="R3506" s="219">
        <f t="shared" si="1306"/>
        <v>0</v>
      </c>
      <c r="S3506" s="219">
        <f t="shared" si="1307"/>
        <v>7</v>
      </c>
      <c r="T3506" s="195"/>
      <c r="U3506" s="196">
        <v>10</v>
      </c>
      <c r="V3506" s="89">
        <f t="shared" si="1303"/>
        <v>0</v>
      </c>
      <c r="W3506" s="220" t="s">
        <v>3427</v>
      </c>
      <c r="X3506" s="221" t="s">
        <v>71</v>
      </c>
      <c r="Y3506" s="222" t="s">
        <v>3691</v>
      </c>
      <c r="Z3506" s="199"/>
      <c r="AA3506" s="218"/>
      <c r="AB3506" s="223">
        <v>0</v>
      </c>
      <c r="AC3506" s="224" t="s">
        <v>40</v>
      </c>
      <c r="AD3506" s="225"/>
      <c r="AE3506" s="226"/>
      <c r="AF3506" s="226"/>
      <c r="AG3506" s="241">
        <f>CEILING(AX3506+(AX3506*'[1]Nastavení cen'!$G$17),1)</f>
        <v>73</v>
      </c>
      <c r="AH3506" s="242">
        <f>CEILING(AG3506*'[1]Nastavení cen'!$K$17,1)+AG3506</f>
        <v>95</v>
      </c>
      <c r="AI3506" s="242">
        <f t="shared" si="1308"/>
        <v>0</v>
      </c>
      <c r="AJ3506" s="228">
        <f t="shared" si="1304"/>
        <v>95</v>
      </c>
      <c r="AK3506" s="218"/>
      <c r="AL3506" s="229">
        <f t="shared" si="1305"/>
        <v>0</v>
      </c>
      <c r="AM3506" s="204"/>
      <c r="AN3506" s="230">
        <v>2</v>
      </c>
      <c r="AO3506" s="231">
        <f t="shared" si="1309"/>
        <v>0</v>
      </c>
      <c r="AP3506" s="232">
        <v>0.05</v>
      </c>
      <c r="AQ3506" s="233" t="s">
        <v>41</v>
      </c>
      <c r="AR3506" s="234">
        <f t="shared" si="1310"/>
        <v>0</v>
      </c>
      <c r="AS3506" s="235"/>
      <c r="AT3506" s="236"/>
      <c r="AU3506" s="237"/>
      <c r="AV3506" s="238"/>
      <c r="AW3506" s="239"/>
      <c r="AX3506" s="240">
        <v>73</v>
      </c>
    </row>
    <row r="3507" spans="1:50" ht="17.25" hidden="1" customHeight="1" x14ac:dyDescent="0.3">
      <c r="A3507" s="213"/>
      <c r="B3507" s="214"/>
      <c r="C3507" s="215"/>
      <c r="D3507" s="186"/>
      <c r="E3507" s="184"/>
      <c r="F3507" s="185"/>
      <c r="G3507" s="186"/>
      <c r="H3507" s="186"/>
      <c r="I3507" s="187"/>
      <c r="J3507" s="188"/>
      <c r="K3507" s="216"/>
      <c r="L3507" s="186"/>
      <c r="M3507" s="186"/>
      <c r="N3507" s="187"/>
      <c r="O3507" s="191"/>
      <c r="P3507" s="541" t="s">
        <v>3213</v>
      </c>
      <c r="Q3507" s="218"/>
      <c r="R3507" s="219">
        <f t="shared" si="1306"/>
        <v>0</v>
      </c>
      <c r="S3507" s="219">
        <f t="shared" si="1307"/>
        <v>7</v>
      </c>
      <c r="T3507" s="195"/>
      <c r="U3507" s="196">
        <v>10</v>
      </c>
      <c r="V3507" s="89">
        <f t="shared" si="1303"/>
        <v>0</v>
      </c>
      <c r="W3507" s="220" t="s">
        <v>3427</v>
      </c>
      <c r="X3507" s="221" t="s">
        <v>71</v>
      </c>
      <c r="Y3507" s="222" t="s">
        <v>3692</v>
      </c>
      <c r="Z3507" s="199"/>
      <c r="AA3507" s="218"/>
      <c r="AB3507" s="223">
        <v>0</v>
      </c>
      <c r="AC3507" s="224" t="s">
        <v>40</v>
      </c>
      <c r="AD3507" s="225"/>
      <c r="AE3507" s="226"/>
      <c r="AF3507" s="226"/>
      <c r="AG3507" s="241">
        <f>CEILING(AX3507+(AX3507*'[1]Nastavení cen'!$G$17),1)</f>
        <v>73</v>
      </c>
      <c r="AH3507" s="242">
        <f>CEILING(AG3507*'[1]Nastavení cen'!$K$17,1)+AG3507</f>
        <v>95</v>
      </c>
      <c r="AI3507" s="242">
        <f t="shared" si="1308"/>
        <v>0</v>
      </c>
      <c r="AJ3507" s="228">
        <f t="shared" si="1304"/>
        <v>95</v>
      </c>
      <c r="AK3507" s="218"/>
      <c r="AL3507" s="229">
        <f t="shared" si="1305"/>
        <v>0</v>
      </c>
      <c r="AM3507" s="204"/>
      <c r="AN3507" s="230">
        <v>2</v>
      </c>
      <c r="AO3507" s="231">
        <f t="shared" si="1309"/>
        <v>0</v>
      </c>
      <c r="AP3507" s="232">
        <v>0.05</v>
      </c>
      <c r="AQ3507" s="233" t="s">
        <v>41</v>
      </c>
      <c r="AR3507" s="234">
        <f t="shared" si="1310"/>
        <v>0</v>
      </c>
      <c r="AS3507" s="235"/>
      <c r="AT3507" s="236"/>
      <c r="AU3507" s="237"/>
      <c r="AV3507" s="238"/>
      <c r="AW3507" s="239"/>
      <c r="AX3507" s="240">
        <v>73</v>
      </c>
    </row>
    <row r="3508" spans="1:50" ht="17.25" hidden="1" customHeight="1" x14ac:dyDescent="0.3">
      <c r="A3508" s="213"/>
      <c r="B3508" s="214"/>
      <c r="C3508" s="215"/>
      <c r="D3508" s="186"/>
      <c r="E3508" s="184"/>
      <c r="F3508" s="185"/>
      <c r="G3508" s="186"/>
      <c r="H3508" s="186"/>
      <c r="I3508" s="187"/>
      <c r="J3508" s="188"/>
      <c r="K3508" s="216"/>
      <c r="L3508" s="186"/>
      <c r="M3508" s="186"/>
      <c r="N3508" s="187"/>
      <c r="O3508" s="191"/>
      <c r="P3508" s="541" t="s">
        <v>3213</v>
      </c>
      <c r="Q3508" s="218"/>
      <c r="R3508" s="219">
        <f t="shared" si="1306"/>
        <v>0</v>
      </c>
      <c r="S3508" s="219">
        <f t="shared" si="1307"/>
        <v>7</v>
      </c>
      <c r="T3508" s="195"/>
      <c r="U3508" s="196">
        <v>10</v>
      </c>
      <c r="V3508" s="89">
        <f t="shared" si="1303"/>
        <v>0</v>
      </c>
      <c r="W3508" s="220" t="s">
        <v>3427</v>
      </c>
      <c r="X3508" s="221" t="s">
        <v>71</v>
      </c>
      <c r="Y3508" s="222" t="s">
        <v>3693</v>
      </c>
      <c r="Z3508" s="199"/>
      <c r="AA3508" s="218"/>
      <c r="AB3508" s="223">
        <v>0</v>
      </c>
      <c r="AC3508" s="224" t="s">
        <v>40</v>
      </c>
      <c r="AD3508" s="225"/>
      <c r="AE3508" s="226"/>
      <c r="AF3508" s="226"/>
      <c r="AG3508" s="241">
        <f>CEILING(AX3508+(AX3508*'[1]Nastavení cen'!$G$17),1)</f>
        <v>73</v>
      </c>
      <c r="AH3508" s="242">
        <f>CEILING(AG3508*'[1]Nastavení cen'!$K$17,1)+AG3508</f>
        <v>95</v>
      </c>
      <c r="AI3508" s="242">
        <f t="shared" si="1308"/>
        <v>0</v>
      </c>
      <c r="AJ3508" s="228">
        <f t="shared" si="1304"/>
        <v>95</v>
      </c>
      <c r="AK3508" s="218"/>
      <c r="AL3508" s="229">
        <f t="shared" si="1305"/>
        <v>0</v>
      </c>
      <c r="AM3508" s="204"/>
      <c r="AN3508" s="230">
        <v>2</v>
      </c>
      <c r="AO3508" s="231">
        <f t="shared" si="1309"/>
        <v>0</v>
      </c>
      <c r="AP3508" s="232">
        <v>0.05</v>
      </c>
      <c r="AQ3508" s="233" t="s">
        <v>41</v>
      </c>
      <c r="AR3508" s="234">
        <f t="shared" si="1310"/>
        <v>0</v>
      </c>
      <c r="AS3508" s="235"/>
      <c r="AT3508" s="236"/>
      <c r="AU3508" s="237"/>
      <c r="AV3508" s="238"/>
      <c r="AW3508" s="239"/>
      <c r="AX3508" s="240">
        <v>73</v>
      </c>
    </row>
    <row r="3509" spans="1:50" ht="17.25" hidden="1" customHeight="1" x14ac:dyDescent="0.3">
      <c r="A3509" s="213"/>
      <c r="B3509" s="214"/>
      <c r="C3509" s="215"/>
      <c r="D3509" s="186"/>
      <c r="E3509" s="184"/>
      <c r="F3509" s="185"/>
      <c r="G3509" s="186"/>
      <c r="H3509" s="186"/>
      <c r="I3509" s="187"/>
      <c r="J3509" s="188"/>
      <c r="K3509" s="216"/>
      <c r="L3509" s="186"/>
      <c r="M3509" s="186"/>
      <c r="N3509" s="187"/>
      <c r="O3509" s="191"/>
      <c r="P3509" s="541" t="s">
        <v>3213</v>
      </c>
      <c r="Q3509" s="218"/>
      <c r="R3509" s="219">
        <f t="shared" si="1306"/>
        <v>0</v>
      </c>
      <c r="S3509" s="219">
        <f t="shared" si="1307"/>
        <v>7</v>
      </c>
      <c r="T3509" s="195"/>
      <c r="U3509" s="196">
        <v>10</v>
      </c>
      <c r="V3509" s="89">
        <f t="shared" si="1303"/>
        <v>0</v>
      </c>
      <c r="W3509" s="220" t="s">
        <v>3427</v>
      </c>
      <c r="X3509" s="221" t="s">
        <v>71</v>
      </c>
      <c r="Y3509" s="222" t="s">
        <v>3694</v>
      </c>
      <c r="Z3509" s="199"/>
      <c r="AA3509" s="218"/>
      <c r="AB3509" s="223">
        <v>0</v>
      </c>
      <c r="AC3509" s="224" t="s">
        <v>40</v>
      </c>
      <c r="AD3509" s="225"/>
      <c r="AE3509" s="226"/>
      <c r="AF3509" s="226"/>
      <c r="AG3509" s="241">
        <f>CEILING(AX3509+(AX3509*'[1]Nastavení cen'!$G$17),1)</f>
        <v>73</v>
      </c>
      <c r="AH3509" s="242">
        <f>CEILING(AG3509*'[1]Nastavení cen'!$K$17,1)+AG3509</f>
        <v>95</v>
      </c>
      <c r="AI3509" s="242">
        <f t="shared" si="1308"/>
        <v>0</v>
      </c>
      <c r="AJ3509" s="228">
        <f t="shared" si="1304"/>
        <v>95</v>
      </c>
      <c r="AK3509" s="218"/>
      <c r="AL3509" s="229">
        <f t="shared" si="1305"/>
        <v>0</v>
      </c>
      <c r="AM3509" s="204"/>
      <c r="AN3509" s="230">
        <v>2</v>
      </c>
      <c r="AO3509" s="231">
        <f t="shared" si="1309"/>
        <v>0</v>
      </c>
      <c r="AP3509" s="232">
        <v>0.05</v>
      </c>
      <c r="AQ3509" s="233" t="s">
        <v>41</v>
      </c>
      <c r="AR3509" s="234">
        <f t="shared" si="1310"/>
        <v>0</v>
      </c>
      <c r="AS3509" s="235"/>
      <c r="AT3509" s="236"/>
      <c r="AU3509" s="237"/>
      <c r="AV3509" s="238"/>
      <c r="AW3509" s="239"/>
      <c r="AX3509" s="240">
        <v>73</v>
      </c>
    </row>
    <row r="3510" spans="1:50" ht="17.25" hidden="1" customHeight="1" x14ac:dyDescent="0.3">
      <c r="A3510" s="213"/>
      <c r="B3510" s="214"/>
      <c r="C3510" s="215"/>
      <c r="D3510" s="186"/>
      <c r="E3510" s="184"/>
      <c r="F3510" s="185"/>
      <c r="G3510" s="186"/>
      <c r="H3510" s="186"/>
      <c r="I3510" s="187"/>
      <c r="J3510" s="188"/>
      <c r="K3510" s="216"/>
      <c r="L3510" s="186"/>
      <c r="M3510" s="186"/>
      <c r="N3510" s="187"/>
      <c r="O3510" s="191"/>
      <c r="P3510" s="541" t="s">
        <v>3213</v>
      </c>
      <c r="Q3510" s="218"/>
      <c r="R3510" s="219">
        <f t="shared" si="1306"/>
        <v>0</v>
      </c>
      <c r="S3510" s="219">
        <f t="shared" si="1307"/>
        <v>7</v>
      </c>
      <c r="T3510" s="195"/>
      <c r="U3510" s="196">
        <v>10</v>
      </c>
      <c r="V3510" s="89">
        <f t="shared" si="1303"/>
        <v>0</v>
      </c>
      <c r="W3510" s="220" t="s">
        <v>3427</v>
      </c>
      <c r="X3510" s="221" t="s">
        <v>71</v>
      </c>
      <c r="Y3510" s="222" t="s">
        <v>3695</v>
      </c>
      <c r="Z3510" s="199"/>
      <c r="AA3510" s="218"/>
      <c r="AB3510" s="223">
        <v>0</v>
      </c>
      <c r="AC3510" s="224" t="s">
        <v>40</v>
      </c>
      <c r="AD3510" s="225"/>
      <c r="AE3510" s="226"/>
      <c r="AF3510" s="226"/>
      <c r="AG3510" s="241">
        <f>CEILING(AX3510+(AX3510*'[1]Nastavení cen'!$G$17),1)</f>
        <v>73</v>
      </c>
      <c r="AH3510" s="242">
        <f>CEILING(AG3510*'[1]Nastavení cen'!$K$17,1)+AG3510</f>
        <v>95</v>
      </c>
      <c r="AI3510" s="242">
        <f t="shared" si="1308"/>
        <v>0</v>
      </c>
      <c r="AJ3510" s="228">
        <f t="shared" si="1304"/>
        <v>95</v>
      </c>
      <c r="AK3510" s="218"/>
      <c r="AL3510" s="229">
        <f t="shared" si="1305"/>
        <v>0</v>
      </c>
      <c r="AM3510" s="204"/>
      <c r="AN3510" s="230">
        <v>2</v>
      </c>
      <c r="AO3510" s="231">
        <f t="shared" si="1309"/>
        <v>0</v>
      </c>
      <c r="AP3510" s="232">
        <v>0.05</v>
      </c>
      <c r="AQ3510" s="233" t="s">
        <v>41</v>
      </c>
      <c r="AR3510" s="234">
        <f t="shared" si="1310"/>
        <v>0</v>
      </c>
      <c r="AS3510" s="235"/>
      <c r="AT3510" s="236"/>
      <c r="AU3510" s="237"/>
      <c r="AV3510" s="238"/>
      <c r="AW3510" s="239"/>
      <c r="AX3510" s="240">
        <v>73</v>
      </c>
    </row>
    <row r="3511" spans="1:50" ht="17.25" hidden="1" customHeight="1" x14ac:dyDescent="0.3">
      <c r="A3511" s="213"/>
      <c r="B3511" s="214"/>
      <c r="C3511" s="215"/>
      <c r="D3511" s="186"/>
      <c r="E3511" s="184"/>
      <c r="F3511" s="185"/>
      <c r="G3511" s="186"/>
      <c r="H3511" s="186"/>
      <c r="I3511" s="187"/>
      <c r="J3511" s="188"/>
      <c r="K3511" s="216"/>
      <c r="L3511" s="186"/>
      <c r="M3511" s="186"/>
      <c r="N3511" s="187"/>
      <c r="O3511" s="191"/>
      <c r="P3511" s="541" t="s">
        <v>3213</v>
      </c>
      <c r="Q3511" s="218"/>
      <c r="R3511" s="219">
        <f t="shared" si="1306"/>
        <v>0</v>
      </c>
      <c r="S3511" s="219">
        <f t="shared" si="1307"/>
        <v>7</v>
      </c>
      <c r="T3511" s="195"/>
      <c r="U3511" s="196">
        <v>10</v>
      </c>
      <c r="V3511" s="89">
        <f t="shared" si="1303"/>
        <v>0</v>
      </c>
      <c r="W3511" s="220" t="s">
        <v>3427</v>
      </c>
      <c r="X3511" s="221" t="s">
        <v>71</v>
      </c>
      <c r="Y3511" s="222" t="s">
        <v>3696</v>
      </c>
      <c r="Z3511" s="199"/>
      <c r="AA3511" s="218"/>
      <c r="AB3511" s="223">
        <v>0</v>
      </c>
      <c r="AC3511" s="224" t="s">
        <v>40</v>
      </c>
      <c r="AD3511" s="225"/>
      <c r="AE3511" s="226"/>
      <c r="AF3511" s="226"/>
      <c r="AG3511" s="241">
        <f>CEILING(AX3511+(AX3511*'[1]Nastavení cen'!$G$17),1)</f>
        <v>73</v>
      </c>
      <c r="AH3511" s="242">
        <f>CEILING(AG3511*'[1]Nastavení cen'!$K$17,1)+AG3511</f>
        <v>95</v>
      </c>
      <c r="AI3511" s="242">
        <f t="shared" si="1308"/>
        <v>0</v>
      </c>
      <c r="AJ3511" s="228">
        <f t="shared" si="1304"/>
        <v>95</v>
      </c>
      <c r="AK3511" s="218"/>
      <c r="AL3511" s="229">
        <f t="shared" si="1305"/>
        <v>0</v>
      </c>
      <c r="AM3511" s="204"/>
      <c r="AN3511" s="230">
        <v>2</v>
      </c>
      <c r="AO3511" s="231">
        <f t="shared" si="1309"/>
        <v>0</v>
      </c>
      <c r="AP3511" s="232">
        <v>0.05</v>
      </c>
      <c r="AQ3511" s="233" t="s">
        <v>41</v>
      </c>
      <c r="AR3511" s="234">
        <f t="shared" si="1310"/>
        <v>0</v>
      </c>
      <c r="AS3511" s="235"/>
      <c r="AT3511" s="236"/>
      <c r="AU3511" s="237"/>
      <c r="AV3511" s="238"/>
      <c r="AW3511" s="239"/>
      <c r="AX3511" s="240">
        <v>73</v>
      </c>
    </row>
    <row r="3512" spans="1:50" ht="17.25" hidden="1" customHeight="1" x14ac:dyDescent="0.3">
      <c r="A3512" s="213"/>
      <c r="B3512" s="214"/>
      <c r="C3512" s="215"/>
      <c r="D3512" s="186"/>
      <c r="E3512" s="184"/>
      <c r="F3512" s="185"/>
      <c r="G3512" s="186"/>
      <c r="H3512" s="186"/>
      <c r="I3512" s="187"/>
      <c r="J3512" s="188"/>
      <c r="K3512" s="216"/>
      <c r="L3512" s="186"/>
      <c r="M3512" s="186"/>
      <c r="N3512" s="187"/>
      <c r="O3512" s="191"/>
      <c r="P3512" s="541" t="s">
        <v>3213</v>
      </c>
      <c r="Q3512" s="218"/>
      <c r="R3512" s="219">
        <f t="shared" si="1306"/>
        <v>0</v>
      </c>
      <c r="S3512" s="219">
        <f t="shared" si="1307"/>
        <v>7</v>
      </c>
      <c r="T3512" s="195"/>
      <c r="U3512" s="196">
        <v>10</v>
      </c>
      <c r="V3512" s="89">
        <f t="shared" si="1303"/>
        <v>0</v>
      </c>
      <c r="W3512" s="220" t="s">
        <v>3427</v>
      </c>
      <c r="X3512" s="221" t="s">
        <v>71</v>
      </c>
      <c r="Y3512" s="222" t="s">
        <v>3697</v>
      </c>
      <c r="Z3512" s="199"/>
      <c r="AA3512" s="218"/>
      <c r="AB3512" s="223">
        <v>0</v>
      </c>
      <c r="AC3512" s="224" t="s">
        <v>40</v>
      </c>
      <c r="AD3512" s="225"/>
      <c r="AE3512" s="226"/>
      <c r="AF3512" s="226"/>
      <c r="AG3512" s="241">
        <f>CEILING(AX3512+(AX3512*'[1]Nastavení cen'!$G$17),1)</f>
        <v>73</v>
      </c>
      <c r="AH3512" s="242">
        <f>CEILING(AG3512*'[1]Nastavení cen'!$K$17,1)+AG3512</f>
        <v>95</v>
      </c>
      <c r="AI3512" s="242">
        <f t="shared" si="1308"/>
        <v>0</v>
      </c>
      <c r="AJ3512" s="228">
        <f t="shared" si="1304"/>
        <v>95</v>
      </c>
      <c r="AK3512" s="218"/>
      <c r="AL3512" s="229">
        <f t="shared" si="1305"/>
        <v>0</v>
      </c>
      <c r="AM3512" s="204"/>
      <c r="AN3512" s="230">
        <v>2</v>
      </c>
      <c r="AO3512" s="231">
        <f t="shared" si="1309"/>
        <v>0</v>
      </c>
      <c r="AP3512" s="232">
        <v>0.05</v>
      </c>
      <c r="AQ3512" s="233" t="s">
        <v>41</v>
      </c>
      <c r="AR3512" s="234">
        <f t="shared" si="1310"/>
        <v>0</v>
      </c>
      <c r="AS3512" s="235"/>
      <c r="AT3512" s="236"/>
      <c r="AU3512" s="237"/>
      <c r="AV3512" s="238"/>
      <c r="AW3512" s="239"/>
      <c r="AX3512" s="240">
        <v>73</v>
      </c>
    </row>
    <row r="3513" spans="1:50" ht="17.25" hidden="1" customHeight="1" x14ac:dyDescent="0.3">
      <c r="A3513" s="213"/>
      <c r="B3513" s="214"/>
      <c r="C3513" s="215"/>
      <c r="D3513" s="186"/>
      <c r="E3513" s="184"/>
      <c r="F3513" s="185"/>
      <c r="G3513" s="186"/>
      <c r="H3513" s="186"/>
      <c r="I3513" s="187"/>
      <c r="J3513" s="188"/>
      <c r="K3513" s="216"/>
      <c r="L3513" s="186"/>
      <c r="M3513" s="186"/>
      <c r="N3513" s="187"/>
      <c r="O3513" s="191"/>
      <c r="P3513" s="541" t="s">
        <v>3213</v>
      </c>
      <c r="Q3513" s="218"/>
      <c r="R3513" s="219">
        <f t="shared" si="1306"/>
        <v>0</v>
      </c>
      <c r="S3513" s="219">
        <f t="shared" si="1307"/>
        <v>7</v>
      </c>
      <c r="T3513" s="195"/>
      <c r="U3513" s="196">
        <v>10</v>
      </c>
      <c r="V3513" s="89">
        <f t="shared" si="1303"/>
        <v>0</v>
      </c>
      <c r="W3513" s="220" t="s">
        <v>3427</v>
      </c>
      <c r="X3513" s="221" t="s">
        <v>71</v>
      </c>
      <c r="Y3513" s="222" t="s">
        <v>3698</v>
      </c>
      <c r="Z3513" s="199"/>
      <c r="AA3513" s="218"/>
      <c r="AB3513" s="223">
        <v>0</v>
      </c>
      <c r="AC3513" s="224" t="s">
        <v>40</v>
      </c>
      <c r="AD3513" s="225"/>
      <c r="AE3513" s="226"/>
      <c r="AF3513" s="226"/>
      <c r="AG3513" s="241">
        <f>CEILING(AX3513+(AX3513*'[1]Nastavení cen'!$G$17),1)</f>
        <v>73</v>
      </c>
      <c r="AH3513" s="242">
        <f>CEILING(AG3513*'[1]Nastavení cen'!$K$17,1)+AG3513</f>
        <v>95</v>
      </c>
      <c r="AI3513" s="242">
        <f t="shared" si="1308"/>
        <v>0</v>
      </c>
      <c r="AJ3513" s="228">
        <f t="shared" si="1304"/>
        <v>95</v>
      </c>
      <c r="AK3513" s="218"/>
      <c r="AL3513" s="229">
        <f t="shared" si="1305"/>
        <v>0</v>
      </c>
      <c r="AM3513" s="204"/>
      <c r="AN3513" s="230">
        <v>2</v>
      </c>
      <c r="AO3513" s="231">
        <f t="shared" si="1309"/>
        <v>0</v>
      </c>
      <c r="AP3513" s="232">
        <v>0.05</v>
      </c>
      <c r="AQ3513" s="233" t="s">
        <v>41</v>
      </c>
      <c r="AR3513" s="234">
        <f t="shared" si="1310"/>
        <v>0</v>
      </c>
      <c r="AS3513" s="235"/>
      <c r="AT3513" s="236"/>
      <c r="AU3513" s="237"/>
      <c r="AV3513" s="238"/>
      <c r="AW3513" s="239"/>
      <c r="AX3513" s="240">
        <v>73</v>
      </c>
    </row>
    <row r="3514" spans="1:50" ht="17.25" hidden="1" customHeight="1" x14ac:dyDescent="0.3">
      <c r="A3514" s="213"/>
      <c r="B3514" s="214"/>
      <c r="C3514" s="215"/>
      <c r="D3514" s="186"/>
      <c r="E3514" s="184"/>
      <c r="F3514" s="185"/>
      <c r="G3514" s="186"/>
      <c r="H3514" s="186"/>
      <c r="I3514" s="187"/>
      <c r="J3514" s="188"/>
      <c r="K3514" s="216"/>
      <c r="L3514" s="186"/>
      <c r="M3514" s="186"/>
      <c r="N3514" s="187"/>
      <c r="O3514" s="191"/>
      <c r="P3514" s="541" t="s">
        <v>3213</v>
      </c>
      <c r="Q3514" s="218"/>
      <c r="R3514" s="219">
        <f t="shared" si="1306"/>
        <v>0</v>
      </c>
      <c r="S3514" s="219">
        <f t="shared" si="1307"/>
        <v>7</v>
      </c>
      <c r="T3514" s="195"/>
      <c r="U3514" s="196">
        <v>10</v>
      </c>
      <c r="V3514" s="89">
        <f t="shared" si="1303"/>
        <v>0</v>
      </c>
      <c r="W3514" s="220" t="s">
        <v>3427</v>
      </c>
      <c r="X3514" s="221" t="s">
        <v>71</v>
      </c>
      <c r="Y3514" s="222" t="s">
        <v>3699</v>
      </c>
      <c r="Z3514" s="199"/>
      <c r="AA3514" s="218"/>
      <c r="AB3514" s="223">
        <v>0</v>
      </c>
      <c r="AC3514" s="224" t="s">
        <v>40</v>
      </c>
      <c r="AD3514" s="225"/>
      <c r="AE3514" s="226"/>
      <c r="AF3514" s="226"/>
      <c r="AG3514" s="241">
        <f>CEILING(AX3514+(AX3514*'[1]Nastavení cen'!$G$17),1)</f>
        <v>73</v>
      </c>
      <c r="AH3514" s="242">
        <f>CEILING(AG3514*'[1]Nastavení cen'!$K$17,1)+AG3514</f>
        <v>95</v>
      </c>
      <c r="AI3514" s="242">
        <f t="shared" si="1308"/>
        <v>0</v>
      </c>
      <c r="AJ3514" s="228">
        <f t="shared" si="1304"/>
        <v>95</v>
      </c>
      <c r="AK3514" s="218"/>
      <c r="AL3514" s="229">
        <f t="shared" si="1305"/>
        <v>0</v>
      </c>
      <c r="AM3514" s="204"/>
      <c r="AN3514" s="230">
        <v>2</v>
      </c>
      <c r="AO3514" s="231">
        <f t="shared" si="1309"/>
        <v>0</v>
      </c>
      <c r="AP3514" s="232">
        <v>0.05</v>
      </c>
      <c r="AQ3514" s="233" t="s">
        <v>41</v>
      </c>
      <c r="AR3514" s="234">
        <f t="shared" si="1310"/>
        <v>0</v>
      </c>
      <c r="AS3514" s="235"/>
      <c r="AT3514" s="236"/>
      <c r="AU3514" s="237"/>
      <c r="AV3514" s="238"/>
      <c r="AW3514" s="239"/>
      <c r="AX3514" s="240">
        <v>73</v>
      </c>
    </row>
    <row r="3515" spans="1:50" ht="17.25" hidden="1" customHeight="1" x14ac:dyDescent="0.3">
      <c r="A3515" s="213"/>
      <c r="B3515" s="214"/>
      <c r="C3515" s="215"/>
      <c r="D3515" s="186"/>
      <c r="E3515" s="184"/>
      <c r="F3515" s="185"/>
      <c r="G3515" s="186"/>
      <c r="H3515" s="186"/>
      <c r="I3515" s="187"/>
      <c r="J3515" s="188"/>
      <c r="K3515" s="216"/>
      <c r="L3515" s="186"/>
      <c r="M3515" s="186"/>
      <c r="N3515" s="187"/>
      <c r="O3515" s="191"/>
      <c r="P3515" s="541" t="s">
        <v>3213</v>
      </c>
      <c r="Q3515" s="218"/>
      <c r="R3515" s="219">
        <f t="shared" si="1306"/>
        <v>0</v>
      </c>
      <c r="S3515" s="219">
        <f t="shared" si="1307"/>
        <v>7</v>
      </c>
      <c r="T3515" s="195"/>
      <c r="U3515" s="196">
        <v>10</v>
      </c>
      <c r="V3515" s="89">
        <f t="shared" si="1303"/>
        <v>0</v>
      </c>
      <c r="W3515" s="220" t="s">
        <v>3427</v>
      </c>
      <c r="X3515" s="221" t="s">
        <v>71</v>
      </c>
      <c r="Y3515" s="222" t="s">
        <v>3700</v>
      </c>
      <c r="Z3515" s="199"/>
      <c r="AA3515" s="218"/>
      <c r="AB3515" s="223">
        <v>0</v>
      </c>
      <c r="AC3515" s="224" t="s">
        <v>40</v>
      </c>
      <c r="AD3515" s="225"/>
      <c r="AE3515" s="226"/>
      <c r="AF3515" s="226"/>
      <c r="AG3515" s="241">
        <f>CEILING(AX3515+(AX3515*'[1]Nastavení cen'!$G$17),1)</f>
        <v>73</v>
      </c>
      <c r="AH3515" s="242">
        <f>CEILING(AG3515*'[1]Nastavení cen'!$K$17,1)+AG3515</f>
        <v>95</v>
      </c>
      <c r="AI3515" s="242">
        <f t="shared" si="1308"/>
        <v>0</v>
      </c>
      <c r="AJ3515" s="228">
        <f t="shared" si="1304"/>
        <v>95</v>
      </c>
      <c r="AK3515" s="218"/>
      <c r="AL3515" s="229">
        <f t="shared" si="1305"/>
        <v>0</v>
      </c>
      <c r="AM3515" s="204"/>
      <c r="AN3515" s="230">
        <v>2</v>
      </c>
      <c r="AO3515" s="231">
        <f t="shared" si="1309"/>
        <v>0</v>
      </c>
      <c r="AP3515" s="232">
        <v>0.05</v>
      </c>
      <c r="AQ3515" s="233" t="s">
        <v>41</v>
      </c>
      <c r="AR3515" s="234">
        <f t="shared" si="1310"/>
        <v>0</v>
      </c>
      <c r="AS3515" s="235"/>
      <c r="AT3515" s="236"/>
      <c r="AU3515" s="237"/>
      <c r="AV3515" s="238"/>
      <c r="AW3515" s="239"/>
      <c r="AX3515" s="240">
        <v>73</v>
      </c>
    </row>
    <row r="3516" spans="1:50" ht="17.25" hidden="1" customHeight="1" x14ac:dyDescent="0.3">
      <c r="A3516" s="213"/>
      <c r="B3516" s="214"/>
      <c r="C3516" s="215"/>
      <c r="D3516" s="186"/>
      <c r="E3516" s="184"/>
      <c r="F3516" s="185"/>
      <c r="G3516" s="186"/>
      <c r="H3516" s="186"/>
      <c r="I3516" s="187"/>
      <c r="J3516" s="188"/>
      <c r="K3516" s="216"/>
      <c r="L3516" s="186"/>
      <c r="M3516" s="186"/>
      <c r="N3516" s="187"/>
      <c r="O3516" s="191"/>
      <c r="P3516" s="541" t="s">
        <v>3213</v>
      </c>
      <c r="Q3516" s="218"/>
      <c r="R3516" s="219">
        <f t="shared" si="1306"/>
        <v>0</v>
      </c>
      <c r="S3516" s="219">
        <f t="shared" si="1307"/>
        <v>7</v>
      </c>
      <c r="T3516" s="195"/>
      <c r="U3516" s="196">
        <v>10</v>
      </c>
      <c r="V3516" s="89">
        <f t="shared" si="1303"/>
        <v>0</v>
      </c>
      <c r="W3516" s="220" t="s">
        <v>3427</v>
      </c>
      <c r="X3516" s="221" t="s">
        <v>71</v>
      </c>
      <c r="Y3516" s="222" t="s">
        <v>3701</v>
      </c>
      <c r="Z3516" s="199"/>
      <c r="AA3516" s="218"/>
      <c r="AB3516" s="223">
        <v>0</v>
      </c>
      <c r="AC3516" s="224" t="s">
        <v>40</v>
      </c>
      <c r="AD3516" s="225"/>
      <c r="AE3516" s="226"/>
      <c r="AF3516" s="226"/>
      <c r="AG3516" s="241">
        <f>CEILING(AX3516+(AX3516*'[1]Nastavení cen'!$G$17),1)</f>
        <v>73</v>
      </c>
      <c r="AH3516" s="242">
        <f>CEILING(AG3516*'[1]Nastavení cen'!$K$17,1)+AG3516</f>
        <v>95</v>
      </c>
      <c r="AI3516" s="242">
        <f t="shared" si="1308"/>
        <v>0</v>
      </c>
      <c r="AJ3516" s="228">
        <f t="shared" si="1304"/>
        <v>95</v>
      </c>
      <c r="AK3516" s="218"/>
      <c r="AL3516" s="229">
        <f t="shared" si="1305"/>
        <v>0</v>
      </c>
      <c r="AM3516" s="204"/>
      <c r="AN3516" s="230">
        <v>2</v>
      </c>
      <c r="AO3516" s="231">
        <f t="shared" si="1309"/>
        <v>0</v>
      </c>
      <c r="AP3516" s="232">
        <v>0.05</v>
      </c>
      <c r="AQ3516" s="233" t="s">
        <v>41</v>
      </c>
      <c r="AR3516" s="234">
        <f t="shared" si="1310"/>
        <v>0</v>
      </c>
      <c r="AS3516" s="235"/>
      <c r="AT3516" s="236"/>
      <c r="AU3516" s="237"/>
      <c r="AV3516" s="238"/>
      <c r="AW3516" s="239"/>
      <c r="AX3516" s="240">
        <v>73</v>
      </c>
    </row>
    <row r="3517" spans="1:50" ht="17.25" hidden="1" customHeight="1" x14ac:dyDescent="0.3">
      <c r="A3517" s="213"/>
      <c r="B3517" s="214"/>
      <c r="C3517" s="215"/>
      <c r="D3517" s="186"/>
      <c r="E3517" s="184"/>
      <c r="F3517" s="185"/>
      <c r="G3517" s="186"/>
      <c r="H3517" s="186"/>
      <c r="I3517" s="187"/>
      <c r="J3517" s="188"/>
      <c r="K3517" s="216"/>
      <c r="L3517" s="186"/>
      <c r="M3517" s="186"/>
      <c r="N3517" s="187"/>
      <c r="O3517" s="191"/>
      <c r="P3517" s="541" t="s">
        <v>3213</v>
      </c>
      <c r="Q3517" s="218"/>
      <c r="R3517" s="219">
        <f t="shared" si="1306"/>
        <v>0</v>
      </c>
      <c r="S3517" s="219">
        <f t="shared" si="1307"/>
        <v>7</v>
      </c>
      <c r="T3517" s="195"/>
      <c r="U3517" s="196">
        <v>10</v>
      </c>
      <c r="V3517" s="89">
        <f t="shared" si="1303"/>
        <v>0</v>
      </c>
      <c r="W3517" s="220" t="s">
        <v>3427</v>
      </c>
      <c r="X3517" s="221" t="s">
        <v>71</v>
      </c>
      <c r="Y3517" s="222" t="s">
        <v>3702</v>
      </c>
      <c r="Z3517" s="199"/>
      <c r="AA3517" s="218"/>
      <c r="AB3517" s="223">
        <v>0</v>
      </c>
      <c r="AC3517" s="224" t="s">
        <v>40</v>
      </c>
      <c r="AD3517" s="225"/>
      <c r="AE3517" s="226"/>
      <c r="AF3517" s="226"/>
      <c r="AG3517" s="241">
        <f>CEILING(AX3517+(AX3517*'[1]Nastavení cen'!$G$17),1)</f>
        <v>73</v>
      </c>
      <c r="AH3517" s="242">
        <f>CEILING(AG3517*'[1]Nastavení cen'!$K$17,1)+AG3517</f>
        <v>95</v>
      </c>
      <c r="AI3517" s="242">
        <f t="shared" si="1308"/>
        <v>0</v>
      </c>
      <c r="AJ3517" s="228">
        <f t="shared" si="1304"/>
        <v>95</v>
      </c>
      <c r="AK3517" s="218"/>
      <c r="AL3517" s="229">
        <f t="shared" si="1305"/>
        <v>0</v>
      </c>
      <c r="AM3517" s="204"/>
      <c r="AN3517" s="230">
        <v>2</v>
      </c>
      <c r="AO3517" s="231">
        <f t="shared" si="1309"/>
        <v>0</v>
      </c>
      <c r="AP3517" s="232">
        <v>0.05</v>
      </c>
      <c r="AQ3517" s="233" t="s">
        <v>41</v>
      </c>
      <c r="AR3517" s="234">
        <f t="shared" si="1310"/>
        <v>0</v>
      </c>
      <c r="AS3517" s="235"/>
      <c r="AT3517" s="236"/>
      <c r="AU3517" s="237"/>
      <c r="AV3517" s="238"/>
      <c r="AW3517" s="239"/>
      <c r="AX3517" s="240">
        <v>73</v>
      </c>
    </row>
    <row r="3518" spans="1:50" ht="17.25" hidden="1" customHeight="1" x14ac:dyDescent="0.3">
      <c r="A3518" s="213"/>
      <c r="B3518" s="214"/>
      <c r="C3518" s="215"/>
      <c r="D3518" s="186"/>
      <c r="E3518" s="184"/>
      <c r="F3518" s="185"/>
      <c r="G3518" s="186"/>
      <c r="H3518" s="186"/>
      <c r="I3518" s="187"/>
      <c r="J3518" s="188"/>
      <c r="K3518" s="216"/>
      <c r="L3518" s="186"/>
      <c r="M3518" s="186"/>
      <c r="N3518" s="187"/>
      <c r="O3518" s="191"/>
      <c r="P3518" s="541" t="s">
        <v>3213</v>
      </c>
      <c r="Q3518" s="218"/>
      <c r="R3518" s="219">
        <f t="shared" si="1306"/>
        <v>0</v>
      </c>
      <c r="S3518" s="219">
        <f t="shared" si="1307"/>
        <v>7</v>
      </c>
      <c r="T3518" s="195"/>
      <c r="U3518" s="196">
        <v>10</v>
      </c>
      <c r="V3518" s="89">
        <f t="shared" si="1303"/>
        <v>0</v>
      </c>
      <c r="W3518" s="220" t="s">
        <v>3427</v>
      </c>
      <c r="X3518" s="221" t="s">
        <v>71</v>
      </c>
      <c r="Y3518" s="222" t="s">
        <v>3703</v>
      </c>
      <c r="Z3518" s="199"/>
      <c r="AA3518" s="218"/>
      <c r="AB3518" s="223">
        <v>0</v>
      </c>
      <c r="AC3518" s="224" t="s">
        <v>40</v>
      </c>
      <c r="AD3518" s="225"/>
      <c r="AE3518" s="226"/>
      <c r="AF3518" s="226"/>
      <c r="AG3518" s="241">
        <f>CEILING(AX3518+(AX3518*'[1]Nastavení cen'!$G$17),1)</f>
        <v>73</v>
      </c>
      <c r="AH3518" s="242">
        <f>CEILING(AG3518*'[1]Nastavení cen'!$K$17,1)+AG3518</f>
        <v>95</v>
      </c>
      <c r="AI3518" s="242">
        <f t="shared" si="1308"/>
        <v>0</v>
      </c>
      <c r="AJ3518" s="228">
        <f t="shared" si="1304"/>
        <v>95</v>
      </c>
      <c r="AK3518" s="218"/>
      <c r="AL3518" s="229">
        <f t="shared" si="1305"/>
        <v>0</v>
      </c>
      <c r="AM3518" s="204"/>
      <c r="AN3518" s="230">
        <v>2</v>
      </c>
      <c r="AO3518" s="231">
        <f t="shared" si="1309"/>
        <v>0</v>
      </c>
      <c r="AP3518" s="232">
        <v>0.05</v>
      </c>
      <c r="AQ3518" s="233" t="s">
        <v>41</v>
      </c>
      <c r="AR3518" s="234">
        <f t="shared" si="1310"/>
        <v>0</v>
      </c>
      <c r="AS3518" s="235"/>
      <c r="AT3518" s="236"/>
      <c r="AU3518" s="237"/>
      <c r="AV3518" s="238"/>
      <c r="AW3518" s="239"/>
      <c r="AX3518" s="240">
        <v>73</v>
      </c>
    </row>
    <row r="3519" spans="1:50" ht="17.25" hidden="1" customHeight="1" x14ac:dyDescent="0.3">
      <c r="A3519" s="213"/>
      <c r="B3519" s="214"/>
      <c r="C3519" s="215"/>
      <c r="D3519" s="186"/>
      <c r="E3519" s="184"/>
      <c r="F3519" s="185"/>
      <c r="G3519" s="186"/>
      <c r="H3519" s="186"/>
      <c r="I3519" s="187"/>
      <c r="J3519" s="188"/>
      <c r="K3519" s="216"/>
      <c r="L3519" s="186"/>
      <c r="M3519" s="186"/>
      <c r="N3519" s="187"/>
      <c r="O3519" s="191"/>
      <c r="P3519" s="541" t="s">
        <v>3213</v>
      </c>
      <c r="Q3519" s="218"/>
      <c r="R3519" s="219">
        <f t="shared" si="1306"/>
        <v>0</v>
      </c>
      <c r="S3519" s="219">
        <f t="shared" si="1307"/>
        <v>7</v>
      </c>
      <c r="T3519" s="195"/>
      <c r="U3519" s="196">
        <v>10</v>
      </c>
      <c r="V3519" s="89">
        <f t="shared" si="1303"/>
        <v>0</v>
      </c>
      <c r="W3519" s="220" t="s">
        <v>3427</v>
      </c>
      <c r="X3519" s="221" t="s">
        <v>71</v>
      </c>
      <c r="Y3519" s="222" t="s">
        <v>3704</v>
      </c>
      <c r="Z3519" s="199"/>
      <c r="AA3519" s="218"/>
      <c r="AB3519" s="223">
        <v>0</v>
      </c>
      <c r="AC3519" s="224" t="s">
        <v>40</v>
      </c>
      <c r="AD3519" s="225"/>
      <c r="AE3519" s="226"/>
      <c r="AF3519" s="226"/>
      <c r="AG3519" s="241">
        <f>CEILING(AX3519+(AX3519*'[1]Nastavení cen'!$G$17),1)</f>
        <v>73</v>
      </c>
      <c r="AH3519" s="242">
        <f>CEILING(AG3519*'[1]Nastavení cen'!$K$17,1)+AG3519</f>
        <v>95</v>
      </c>
      <c r="AI3519" s="242">
        <f t="shared" si="1308"/>
        <v>0</v>
      </c>
      <c r="AJ3519" s="228">
        <f t="shared" si="1304"/>
        <v>95</v>
      </c>
      <c r="AK3519" s="218"/>
      <c r="AL3519" s="229">
        <f t="shared" si="1305"/>
        <v>0</v>
      </c>
      <c r="AM3519" s="204"/>
      <c r="AN3519" s="230">
        <v>2</v>
      </c>
      <c r="AO3519" s="231">
        <f t="shared" si="1309"/>
        <v>0</v>
      </c>
      <c r="AP3519" s="232">
        <v>0.05</v>
      </c>
      <c r="AQ3519" s="233" t="s">
        <v>41</v>
      </c>
      <c r="AR3519" s="234">
        <f t="shared" si="1310"/>
        <v>0</v>
      </c>
      <c r="AS3519" s="235"/>
      <c r="AT3519" s="236"/>
      <c r="AU3519" s="237"/>
      <c r="AV3519" s="238"/>
      <c r="AW3519" s="239"/>
      <c r="AX3519" s="240">
        <v>73</v>
      </c>
    </row>
    <row r="3520" spans="1:50" ht="17.25" hidden="1" customHeight="1" x14ac:dyDescent="0.3">
      <c r="A3520" s="213"/>
      <c r="B3520" s="214"/>
      <c r="C3520" s="215"/>
      <c r="D3520" s="186"/>
      <c r="E3520" s="184"/>
      <c r="F3520" s="185"/>
      <c r="G3520" s="186"/>
      <c r="H3520" s="186"/>
      <c r="I3520" s="187"/>
      <c r="J3520" s="188"/>
      <c r="K3520" s="216"/>
      <c r="L3520" s="186"/>
      <c r="M3520" s="186"/>
      <c r="N3520" s="187"/>
      <c r="O3520" s="191"/>
      <c r="P3520" s="541" t="s">
        <v>3213</v>
      </c>
      <c r="Q3520" s="218"/>
      <c r="R3520" s="219">
        <f t="shared" si="1306"/>
        <v>0</v>
      </c>
      <c r="S3520" s="219">
        <f t="shared" si="1307"/>
        <v>7</v>
      </c>
      <c r="T3520" s="195"/>
      <c r="U3520" s="196">
        <v>10</v>
      </c>
      <c r="V3520" s="89">
        <f t="shared" si="1303"/>
        <v>0</v>
      </c>
      <c r="W3520" s="220" t="s">
        <v>3427</v>
      </c>
      <c r="X3520" s="221" t="s">
        <v>71</v>
      </c>
      <c r="Y3520" s="222" t="s">
        <v>3705</v>
      </c>
      <c r="Z3520" s="199"/>
      <c r="AA3520" s="218"/>
      <c r="AB3520" s="223">
        <v>0</v>
      </c>
      <c r="AC3520" s="224" t="s">
        <v>40</v>
      </c>
      <c r="AD3520" s="225"/>
      <c r="AE3520" s="226"/>
      <c r="AF3520" s="226"/>
      <c r="AG3520" s="241">
        <f>CEILING(AX3520+(AX3520*'[1]Nastavení cen'!$G$17),1)</f>
        <v>73</v>
      </c>
      <c r="AH3520" s="242">
        <f>CEILING(AG3520*'[1]Nastavení cen'!$K$17,1)+AG3520</f>
        <v>95</v>
      </c>
      <c r="AI3520" s="242">
        <f t="shared" si="1308"/>
        <v>0</v>
      </c>
      <c r="AJ3520" s="228">
        <f t="shared" si="1304"/>
        <v>95</v>
      </c>
      <c r="AK3520" s="218"/>
      <c r="AL3520" s="229">
        <f t="shared" si="1305"/>
        <v>0</v>
      </c>
      <c r="AM3520" s="204"/>
      <c r="AN3520" s="230">
        <v>2</v>
      </c>
      <c r="AO3520" s="231">
        <f t="shared" si="1309"/>
        <v>0</v>
      </c>
      <c r="AP3520" s="232">
        <v>0.05</v>
      </c>
      <c r="AQ3520" s="233" t="s">
        <v>41</v>
      </c>
      <c r="AR3520" s="234">
        <f t="shared" si="1310"/>
        <v>0</v>
      </c>
      <c r="AS3520" s="235"/>
      <c r="AT3520" s="236"/>
      <c r="AU3520" s="237"/>
      <c r="AV3520" s="238"/>
      <c r="AW3520" s="239"/>
      <c r="AX3520" s="240">
        <v>73</v>
      </c>
    </row>
    <row r="3521" spans="1:50" ht="17.25" hidden="1" customHeight="1" x14ac:dyDescent="0.3">
      <c r="A3521" s="213"/>
      <c r="B3521" s="214"/>
      <c r="C3521" s="215"/>
      <c r="D3521" s="186"/>
      <c r="E3521" s="184"/>
      <c r="F3521" s="185"/>
      <c r="G3521" s="186"/>
      <c r="H3521" s="186"/>
      <c r="I3521" s="187"/>
      <c r="J3521" s="188"/>
      <c r="K3521" s="216"/>
      <c r="L3521" s="186"/>
      <c r="M3521" s="186"/>
      <c r="N3521" s="187"/>
      <c r="O3521" s="191"/>
      <c r="P3521" s="541" t="s">
        <v>3213</v>
      </c>
      <c r="Q3521" s="218"/>
      <c r="R3521" s="219">
        <f t="shared" si="1306"/>
        <v>0</v>
      </c>
      <c r="S3521" s="219">
        <f t="shared" si="1307"/>
        <v>7</v>
      </c>
      <c r="T3521" s="195"/>
      <c r="U3521" s="196">
        <v>10</v>
      </c>
      <c r="V3521" s="89">
        <f t="shared" si="1303"/>
        <v>0</v>
      </c>
      <c r="W3521" s="220" t="s">
        <v>3427</v>
      </c>
      <c r="X3521" s="221" t="s">
        <v>71</v>
      </c>
      <c r="Y3521" s="222" t="s">
        <v>3706</v>
      </c>
      <c r="Z3521" s="199"/>
      <c r="AA3521" s="218"/>
      <c r="AB3521" s="223">
        <v>0</v>
      </c>
      <c r="AC3521" s="224" t="s">
        <v>40</v>
      </c>
      <c r="AD3521" s="225"/>
      <c r="AE3521" s="226"/>
      <c r="AF3521" s="226"/>
      <c r="AG3521" s="241">
        <f>CEILING(AX3521+(AX3521*'[1]Nastavení cen'!$G$17),1)</f>
        <v>73</v>
      </c>
      <c r="AH3521" s="242">
        <f>CEILING(AG3521*'[1]Nastavení cen'!$K$17,1)+AG3521</f>
        <v>95</v>
      </c>
      <c r="AI3521" s="242">
        <f t="shared" si="1308"/>
        <v>0</v>
      </c>
      <c r="AJ3521" s="228">
        <f t="shared" si="1304"/>
        <v>95</v>
      </c>
      <c r="AK3521" s="218"/>
      <c r="AL3521" s="229">
        <f t="shared" si="1305"/>
        <v>0</v>
      </c>
      <c r="AM3521" s="204"/>
      <c r="AN3521" s="230">
        <v>2</v>
      </c>
      <c r="AO3521" s="231">
        <f t="shared" si="1309"/>
        <v>0</v>
      </c>
      <c r="AP3521" s="232">
        <v>0.05</v>
      </c>
      <c r="AQ3521" s="233" t="s">
        <v>41</v>
      </c>
      <c r="AR3521" s="234">
        <f t="shared" si="1310"/>
        <v>0</v>
      </c>
      <c r="AS3521" s="235"/>
      <c r="AT3521" s="236"/>
      <c r="AU3521" s="237"/>
      <c r="AV3521" s="238"/>
      <c r="AW3521" s="239"/>
      <c r="AX3521" s="240">
        <v>73</v>
      </c>
    </row>
    <row r="3522" spans="1:50" ht="17.25" hidden="1" customHeight="1" x14ac:dyDescent="0.3">
      <c r="A3522" s="213"/>
      <c r="B3522" s="214"/>
      <c r="C3522" s="215"/>
      <c r="D3522" s="186"/>
      <c r="E3522" s="184"/>
      <c r="F3522" s="185"/>
      <c r="G3522" s="186"/>
      <c r="H3522" s="186"/>
      <c r="I3522" s="187"/>
      <c r="J3522" s="188"/>
      <c r="K3522" s="216"/>
      <c r="L3522" s="186"/>
      <c r="M3522" s="186"/>
      <c r="N3522" s="187"/>
      <c r="O3522" s="191"/>
      <c r="P3522" s="541" t="s">
        <v>3213</v>
      </c>
      <c r="Q3522" s="218"/>
      <c r="R3522" s="219">
        <f t="shared" si="1306"/>
        <v>0</v>
      </c>
      <c r="S3522" s="219">
        <f t="shared" si="1307"/>
        <v>7</v>
      </c>
      <c r="T3522" s="195"/>
      <c r="U3522" s="196">
        <v>10</v>
      </c>
      <c r="V3522" s="89">
        <f t="shared" si="1303"/>
        <v>0</v>
      </c>
      <c r="W3522" s="220" t="s">
        <v>3427</v>
      </c>
      <c r="X3522" s="221" t="s">
        <v>71</v>
      </c>
      <c r="Y3522" s="222" t="s">
        <v>3707</v>
      </c>
      <c r="Z3522" s="199"/>
      <c r="AA3522" s="218"/>
      <c r="AB3522" s="223">
        <v>0</v>
      </c>
      <c r="AC3522" s="224" t="s">
        <v>40</v>
      </c>
      <c r="AD3522" s="225"/>
      <c r="AE3522" s="226"/>
      <c r="AF3522" s="226"/>
      <c r="AG3522" s="241">
        <f>CEILING(AX3522+(AX3522*'[1]Nastavení cen'!$G$17),1)</f>
        <v>73</v>
      </c>
      <c r="AH3522" s="242">
        <f>CEILING(AG3522*'[1]Nastavení cen'!$K$17,1)+AG3522</f>
        <v>95</v>
      </c>
      <c r="AI3522" s="242">
        <f t="shared" si="1308"/>
        <v>0</v>
      </c>
      <c r="AJ3522" s="228">
        <f t="shared" si="1304"/>
        <v>95</v>
      </c>
      <c r="AK3522" s="218"/>
      <c r="AL3522" s="229">
        <f t="shared" si="1305"/>
        <v>0</v>
      </c>
      <c r="AM3522" s="204"/>
      <c r="AN3522" s="230">
        <v>2</v>
      </c>
      <c r="AO3522" s="231">
        <f t="shared" si="1309"/>
        <v>0</v>
      </c>
      <c r="AP3522" s="232">
        <v>0.05</v>
      </c>
      <c r="AQ3522" s="233" t="s">
        <v>41</v>
      </c>
      <c r="AR3522" s="234">
        <f t="shared" si="1310"/>
        <v>0</v>
      </c>
      <c r="AS3522" s="235"/>
      <c r="AT3522" s="236"/>
      <c r="AU3522" s="237"/>
      <c r="AV3522" s="238"/>
      <c r="AW3522" s="239"/>
      <c r="AX3522" s="240">
        <v>73</v>
      </c>
    </row>
    <row r="3523" spans="1:50" ht="17.25" hidden="1" customHeight="1" x14ac:dyDescent="0.3">
      <c r="A3523" s="213"/>
      <c r="B3523" s="214"/>
      <c r="C3523" s="215"/>
      <c r="D3523" s="186"/>
      <c r="E3523" s="184"/>
      <c r="F3523" s="185"/>
      <c r="G3523" s="186"/>
      <c r="H3523" s="186"/>
      <c r="I3523" s="187"/>
      <c r="J3523" s="188"/>
      <c r="K3523" s="216"/>
      <c r="L3523" s="186"/>
      <c r="M3523" s="186"/>
      <c r="N3523" s="187"/>
      <c r="O3523" s="191"/>
      <c r="P3523" s="541" t="s">
        <v>3213</v>
      </c>
      <c r="Q3523" s="218"/>
      <c r="R3523" s="219">
        <f t="shared" si="1306"/>
        <v>0</v>
      </c>
      <c r="S3523" s="219">
        <f t="shared" si="1307"/>
        <v>7</v>
      </c>
      <c r="T3523" s="195"/>
      <c r="U3523" s="196">
        <v>10</v>
      </c>
      <c r="V3523" s="89">
        <f t="shared" si="1303"/>
        <v>0</v>
      </c>
      <c r="W3523" s="220" t="s">
        <v>3427</v>
      </c>
      <c r="X3523" s="221" t="s">
        <v>71</v>
      </c>
      <c r="Y3523" s="222" t="s">
        <v>3708</v>
      </c>
      <c r="Z3523" s="199"/>
      <c r="AA3523" s="218"/>
      <c r="AB3523" s="223">
        <v>0</v>
      </c>
      <c r="AC3523" s="224" t="s">
        <v>40</v>
      </c>
      <c r="AD3523" s="225"/>
      <c r="AE3523" s="226"/>
      <c r="AF3523" s="226"/>
      <c r="AG3523" s="241">
        <f>CEILING(AX3523+(AX3523*'[1]Nastavení cen'!$G$17),1)</f>
        <v>73</v>
      </c>
      <c r="AH3523" s="242">
        <f>CEILING(AG3523*'[1]Nastavení cen'!$K$17,1)+AG3523</f>
        <v>95</v>
      </c>
      <c r="AI3523" s="242">
        <f t="shared" si="1308"/>
        <v>0</v>
      </c>
      <c r="AJ3523" s="228">
        <f t="shared" si="1304"/>
        <v>95</v>
      </c>
      <c r="AK3523" s="218"/>
      <c r="AL3523" s="229">
        <f t="shared" si="1305"/>
        <v>0</v>
      </c>
      <c r="AM3523" s="204"/>
      <c r="AN3523" s="230">
        <v>2</v>
      </c>
      <c r="AO3523" s="231">
        <f t="shared" si="1309"/>
        <v>0</v>
      </c>
      <c r="AP3523" s="232">
        <v>0.05</v>
      </c>
      <c r="AQ3523" s="233" t="s">
        <v>41</v>
      </c>
      <c r="AR3523" s="234">
        <f t="shared" si="1310"/>
        <v>0</v>
      </c>
      <c r="AS3523" s="235"/>
      <c r="AT3523" s="236"/>
      <c r="AU3523" s="237"/>
      <c r="AV3523" s="238"/>
      <c r="AW3523" s="239"/>
      <c r="AX3523" s="240">
        <v>73</v>
      </c>
    </row>
    <row r="3524" spans="1:50" ht="17.25" hidden="1" customHeight="1" x14ac:dyDescent="0.3">
      <c r="A3524" s="213"/>
      <c r="B3524" s="214"/>
      <c r="C3524" s="215"/>
      <c r="D3524" s="186"/>
      <c r="E3524" s="184"/>
      <c r="F3524" s="185"/>
      <c r="G3524" s="186"/>
      <c r="H3524" s="186"/>
      <c r="I3524" s="187"/>
      <c r="J3524" s="188"/>
      <c r="K3524" s="216"/>
      <c r="L3524" s="186"/>
      <c r="M3524" s="186"/>
      <c r="N3524" s="187"/>
      <c r="O3524" s="191"/>
      <c r="P3524" s="541" t="s">
        <v>3213</v>
      </c>
      <c r="Q3524" s="218"/>
      <c r="R3524" s="219">
        <f t="shared" si="1306"/>
        <v>0</v>
      </c>
      <c r="S3524" s="219">
        <f t="shared" si="1307"/>
        <v>7</v>
      </c>
      <c r="T3524" s="195"/>
      <c r="U3524" s="196">
        <v>10</v>
      </c>
      <c r="V3524" s="89">
        <f t="shared" si="1303"/>
        <v>0</v>
      </c>
      <c r="W3524" s="220" t="s">
        <v>3427</v>
      </c>
      <c r="X3524" s="221" t="s">
        <v>71</v>
      </c>
      <c r="Y3524" s="222" t="s">
        <v>3709</v>
      </c>
      <c r="Z3524" s="199"/>
      <c r="AA3524" s="218"/>
      <c r="AB3524" s="223">
        <v>0</v>
      </c>
      <c r="AC3524" s="224" t="s">
        <v>40</v>
      </c>
      <c r="AD3524" s="225"/>
      <c r="AE3524" s="226"/>
      <c r="AF3524" s="226"/>
      <c r="AG3524" s="241">
        <f>CEILING(AX3524+(AX3524*'[1]Nastavení cen'!$G$17),1)</f>
        <v>73</v>
      </c>
      <c r="AH3524" s="242">
        <f>CEILING(AG3524*'[1]Nastavení cen'!$K$17,1)+AG3524</f>
        <v>95</v>
      </c>
      <c r="AI3524" s="242">
        <f t="shared" si="1308"/>
        <v>0</v>
      </c>
      <c r="AJ3524" s="228">
        <f t="shared" si="1304"/>
        <v>95</v>
      </c>
      <c r="AK3524" s="218"/>
      <c r="AL3524" s="229">
        <f t="shared" si="1305"/>
        <v>0</v>
      </c>
      <c r="AM3524" s="204"/>
      <c r="AN3524" s="230">
        <v>2</v>
      </c>
      <c r="AO3524" s="231">
        <f t="shared" si="1309"/>
        <v>0</v>
      </c>
      <c r="AP3524" s="232">
        <v>0.05</v>
      </c>
      <c r="AQ3524" s="233" t="s">
        <v>41</v>
      </c>
      <c r="AR3524" s="234">
        <f t="shared" si="1310"/>
        <v>0</v>
      </c>
      <c r="AS3524" s="235"/>
      <c r="AT3524" s="236"/>
      <c r="AU3524" s="237"/>
      <c r="AV3524" s="238"/>
      <c r="AW3524" s="239"/>
      <c r="AX3524" s="240">
        <v>73</v>
      </c>
    </row>
    <row r="3525" spans="1:50" ht="17.25" hidden="1" customHeight="1" x14ac:dyDescent="0.3">
      <c r="A3525" s="213"/>
      <c r="B3525" s="214"/>
      <c r="C3525" s="215"/>
      <c r="D3525" s="186"/>
      <c r="E3525" s="184"/>
      <c r="F3525" s="185"/>
      <c r="G3525" s="186"/>
      <c r="H3525" s="186"/>
      <c r="I3525" s="187"/>
      <c r="J3525" s="188"/>
      <c r="K3525" s="216"/>
      <c r="L3525" s="186"/>
      <c r="M3525" s="186"/>
      <c r="N3525" s="187"/>
      <c r="O3525" s="191"/>
      <c r="P3525" s="541" t="s">
        <v>3213</v>
      </c>
      <c r="Q3525" s="218"/>
      <c r="R3525" s="219">
        <f t="shared" si="1306"/>
        <v>0</v>
      </c>
      <c r="S3525" s="219">
        <f t="shared" si="1307"/>
        <v>7</v>
      </c>
      <c r="T3525" s="195"/>
      <c r="U3525" s="196">
        <v>10</v>
      </c>
      <c r="V3525" s="89">
        <f t="shared" si="1303"/>
        <v>0</v>
      </c>
      <c r="W3525" s="220" t="s">
        <v>3427</v>
      </c>
      <c r="X3525" s="221" t="s">
        <v>71</v>
      </c>
      <c r="Y3525" s="222" t="s">
        <v>3710</v>
      </c>
      <c r="Z3525" s="199"/>
      <c r="AA3525" s="218"/>
      <c r="AB3525" s="223">
        <v>0</v>
      </c>
      <c r="AC3525" s="224" t="s">
        <v>40</v>
      </c>
      <c r="AD3525" s="225"/>
      <c r="AE3525" s="226"/>
      <c r="AF3525" s="226"/>
      <c r="AG3525" s="241">
        <f>CEILING(AX3525+(AX3525*'[1]Nastavení cen'!$G$17),1)</f>
        <v>73</v>
      </c>
      <c r="AH3525" s="242">
        <f>CEILING(AG3525*'[1]Nastavení cen'!$K$17,1)+AG3525</f>
        <v>95</v>
      </c>
      <c r="AI3525" s="242">
        <f t="shared" si="1308"/>
        <v>0</v>
      </c>
      <c r="AJ3525" s="228">
        <f t="shared" si="1304"/>
        <v>95</v>
      </c>
      <c r="AK3525" s="218"/>
      <c r="AL3525" s="229">
        <f t="shared" si="1305"/>
        <v>0</v>
      </c>
      <c r="AM3525" s="204"/>
      <c r="AN3525" s="230">
        <v>2</v>
      </c>
      <c r="AO3525" s="231">
        <f t="shared" si="1309"/>
        <v>0</v>
      </c>
      <c r="AP3525" s="232">
        <v>0.05</v>
      </c>
      <c r="AQ3525" s="233" t="s">
        <v>41</v>
      </c>
      <c r="AR3525" s="234">
        <f t="shared" si="1310"/>
        <v>0</v>
      </c>
      <c r="AS3525" s="235"/>
      <c r="AT3525" s="236"/>
      <c r="AU3525" s="237"/>
      <c r="AV3525" s="238"/>
      <c r="AW3525" s="239"/>
      <c r="AX3525" s="240">
        <v>73</v>
      </c>
    </row>
    <row r="3526" spans="1:50" ht="17.25" hidden="1" customHeight="1" x14ac:dyDescent="0.3">
      <c r="A3526" s="213"/>
      <c r="B3526" s="214"/>
      <c r="C3526" s="215"/>
      <c r="D3526" s="186"/>
      <c r="E3526" s="184"/>
      <c r="F3526" s="185"/>
      <c r="G3526" s="186"/>
      <c r="H3526" s="186"/>
      <c r="I3526" s="187"/>
      <c r="J3526" s="188"/>
      <c r="K3526" s="216"/>
      <c r="L3526" s="186"/>
      <c r="M3526" s="186"/>
      <c r="N3526" s="187"/>
      <c r="O3526" s="191"/>
      <c r="P3526" s="541" t="s">
        <v>3213</v>
      </c>
      <c r="Q3526" s="218"/>
      <c r="R3526" s="219">
        <f t="shared" si="1306"/>
        <v>0</v>
      </c>
      <c r="S3526" s="219">
        <f t="shared" si="1307"/>
        <v>7</v>
      </c>
      <c r="T3526" s="195"/>
      <c r="U3526" s="196">
        <v>10</v>
      </c>
      <c r="V3526" s="89">
        <f t="shared" si="1303"/>
        <v>0</v>
      </c>
      <c r="W3526" s="220" t="s">
        <v>3427</v>
      </c>
      <c r="X3526" s="221" t="s">
        <v>71</v>
      </c>
      <c r="Y3526" s="222" t="s">
        <v>3711</v>
      </c>
      <c r="Z3526" s="199"/>
      <c r="AA3526" s="218"/>
      <c r="AB3526" s="223">
        <v>0</v>
      </c>
      <c r="AC3526" s="224" t="s">
        <v>40</v>
      </c>
      <c r="AD3526" s="225"/>
      <c r="AE3526" s="226"/>
      <c r="AF3526" s="226"/>
      <c r="AG3526" s="241">
        <f>CEILING(AX3526+(AX3526*'[1]Nastavení cen'!$G$17),1)</f>
        <v>73</v>
      </c>
      <c r="AH3526" s="242">
        <f>CEILING(AG3526*'[1]Nastavení cen'!$K$17,1)+AG3526</f>
        <v>95</v>
      </c>
      <c r="AI3526" s="242">
        <f t="shared" si="1308"/>
        <v>0</v>
      </c>
      <c r="AJ3526" s="228">
        <f t="shared" si="1304"/>
        <v>95</v>
      </c>
      <c r="AK3526" s="218"/>
      <c r="AL3526" s="229">
        <f t="shared" si="1305"/>
        <v>0</v>
      </c>
      <c r="AM3526" s="204"/>
      <c r="AN3526" s="230">
        <v>2</v>
      </c>
      <c r="AO3526" s="231">
        <f t="shared" si="1309"/>
        <v>0</v>
      </c>
      <c r="AP3526" s="232">
        <v>0.05</v>
      </c>
      <c r="AQ3526" s="233" t="s">
        <v>41</v>
      </c>
      <c r="AR3526" s="234">
        <f t="shared" si="1310"/>
        <v>0</v>
      </c>
      <c r="AS3526" s="235"/>
      <c r="AT3526" s="236"/>
      <c r="AU3526" s="237"/>
      <c r="AV3526" s="238"/>
      <c r="AW3526" s="239"/>
      <c r="AX3526" s="240">
        <v>73</v>
      </c>
    </row>
    <row r="3527" spans="1:50" ht="17.25" hidden="1" customHeight="1" x14ac:dyDescent="0.3">
      <c r="A3527" s="213"/>
      <c r="B3527" s="214"/>
      <c r="C3527" s="215"/>
      <c r="D3527" s="186"/>
      <c r="E3527" s="184"/>
      <c r="F3527" s="185"/>
      <c r="G3527" s="186"/>
      <c r="H3527" s="186"/>
      <c r="I3527" s="187"/>
      <c r="J3527" s="188"/>
      <c r="K3527" s="216"/>
      <c r="L3527" s="186"/>
      <c r="M3527" s="186"/>
      <c r="N3527" s="187"/>
      <c r="O3527" s="191"/>
      <c r="P3527" s="541" t="s">
        <v>3213</v>
      </c>
      <c r="Q3527" s="218"/>
      <c r="R3527" s="219">
        <f t="shared" si="1306"/>
        <v>0</v>
      </c>
      <c r="S3527" s="219">
        <f t="shared" si="1307"/>
        <v>7</v>
      </c>
      <c r="T3527" s="195"/>
      <c r="U3527" s="196">
        <v>10</v>
      </c>
      <c r="V3527" s="89">
        <f t="shared" si="1303"/>
        <v>0</v>
      </c>
      <c r="W3527" s="220" t="s">
        <v>3427</v>
      </c>
      <c r="X3527" s="221" t="s">
        <v>71</v>
      </c>
      <c r="Y3527" s="222" t="s">
        <v>3712</v>
      </c>
      <c r="Z3527" s="199"/>
      <c r="AA3527" s="218"/>
      <c r="AB3527" s="223">
        <v>0</v>
      </c>
      <c r="AC3527" s="224" t="s">
        <v>40</v>
      </c>
      <c r="AD3527" s="225"/>
      <c r="AE3527" s="226"/>
      <c r="AF3527" s="226"/>
      <c r="AG3527" s="241">
        <f>CEILING(AX3527+(AX3527*'[1]Nastavení cen'!$G$17),1)</f>
        <v>73</v>
      </c>
      <c r="AH3527" s="242">
        <f>CEILING(AG3527*'[1]Nastavení cen'!$K$17,1)+AG3527</f>
        <v>95</v>
      </c>
      <c r="AI3527" s="242">
        <f t="shared" si="1308"/>
        <v>0</v>
      </c>
      <c r="AJ3527" s="228">
        <f t="shared" si="1304"/>
        <v>95</v>
      </c>
      <c r="AK3527" s="218"/>
      <c r="AL3527" s="229">
        <f t="shared" si="1305"/>
        <v>0</v>
      </c>
      <c r="AM3527" s="204"/>
      <c r="AN3527" s="230">
        <v>2</v>
      </c>
      <c r="AO3527" s="231">
        <f t="shared" si="1309"/>
        <v>0</v>
      </c>
      <c r="AP3527" s="232">
        <v>0.05</v>
      </c>
      <c r="AQ3527" s="233" t="s">
        <v>41</v>
      </c>
      <c r="AR3527" s="234">
        <f t="shared" si="1310"/>
        <v>0</v>
      </c>
      <c r="AS3527" s="235"/>
      <c r="AT3527" s="236"/>
      <c r="AU3527" s="237"/>
      <c r="AV3527" s="238"/>
      <c r="AW3527" s="239"/>
      <c r="AX3527" s="240">
        <v>73</v>
      </c>
    </row>
    <row r="3528" spans="1:50" ht="17.25" hidden="1" customHeight="1" x14ac:dyDescent="0.3">
      <c r="A3528" s="213"/>
      <c r="B3528" s="214"/>
      <c r="C3528" s="215"/>
      <c r="D3528" s="186"/>
      <c r="E3528" s="184"/>
      <c r="F3528" s="185"/>
      <c r="G3528" s="186"/>
      <c r="H3528" s="186"/>
      <c r="I3528" s="187"/>
      <c r="J3528" s="188"/>
      <c r="K3528" s="216"/>
      <c r="L3528" s="186"/>
      <c r="M3528" s="186"/>
      <c r="N3528" s="187"/>
      <c r="O3528" s="191"/>
      <c r="P3528" s="541" t="s">
        <v>3213</v>
      </c>
      <c r="Q3528" s="218"/>
      <c r="R3528" s="219">
        <f t="shared" si="1306"/>
        <v>0</v>
      </c>
      <c r="S3528" s="219">
        <f t="shared" si="1307"/>
        <v>7</v>
      </c>
      <c r="T3528" s="195"/>
      <c r="U3528" s="196">
        <v>10</v>
      </c>
      <c r="V3528" s="89">
        <f t="shared" si="1303"/>
        <v>0</v>
      </c>
      <c r="W3528" s="220" t="s">
        <v>3427</v>
      </c>
      <c r="X3528" s="221" t="s">
        <v>71</v>
      </c>
      <c r="Y3528" s="222" t="s">
        <v>3713</v>
      </c>
      <c r="Z3528" s="199"/>
      <c r="AA3528" s="218"/>
      <c r="AB3528" s="223">
        <v>0</v>
      </c>
      <c r="AC3528" s="224" t="s">
        <v>40</v>
      </c>
      <c r="AD3528" s="225"/>
      <c r="AE3528" s="226"/>
      <c r="AF3528" s="226"/>
      <c r="AG3528" s="241">
        <f>CEILING(AX3528+(AX3528*'[1]Nastavení cen'!$G$17),1)</f>
        <v>73</v>
      </c>
      <c r="AH3528" s="242">
        <f>CEILING(AG3528*'[1]Nastavení cen'!$K$17,1)+AG3528</f>
        <v>95</v>
      </c>
      <c r="AI3528" s="242">
        <f t="shared" si="1308"/>
        <v>0</v>
      </c>
      <c r="AJ3528" s="228">
        <f t="shared" si="1304"/>
        <v>95</v>
      </c>
      <c r="AK3528" s="218"/>
      <c r="AL3528" s="229">
        <f t="shared" si="1305"/>
        <v>0</v>
      </c>
      <c r="AM3528" s="204"/>
      <c r="AN3528" s="230">
        <v>2</v>
      </c>
      <c r="AO3528" s="231">
        <f t="shared" si="1309"/>
        <v>0</v>
      </c>
      <c r="AP3528" s="232">
        <v>0.05</v>
      </c>
      <c r="AQ3528" s="233" t="s">
        <v>41</v>
      </c>
      <c r="AR3528" s="234">
        <f t="shared" si="1310"/>
        <v>0</v>
      </c>
      <c r="AS3528" s="235"/>
      <c r="AT3528" s="236"/>
      <c r="AU3528" s="237"/>
      <c r="AV3528" s="238"/>
      <c r="AW3528" s="239"/>
      <c r="AX3528" s="240">
        <v>73</v>
      </c>
    </row>
    <row r="3529" spans="1:50" ht="17.25" hidden="1" customHeight="1" x14ac:dyDescent="0.3">
      <c r="A3529" s="213"/>
      <c r="B3529" s="214"/>
      <c r="C3529" s="215"/>
      <c r="D3529" s="186"/>
      <c r="E3529" s="184"/>
      <c r="F3529" s="185"/>
      <c r="G3529" s="186"/>
      <c r="H3529" s="186"/>
      <c r="I3529" s="187"/>
      <c r="J3529" s="188"/>
      <c r="K3529" s="216"/>
      <c r="L3529" s="186"/>
      <c r="M3529" s="186"/>
      <c r="N3529" s="187"/>
      <c r="O3529" s="191"/>
      <c r="P3529" s="541" t="s">
        <v>3213</v>
      </c>
      <c r="Q3529" s="218"/>
      <c r="R3529" s="219">
        <f t="shared" si="1306"/>
        <v>0</v>
      </c>
      <c r="S3529" s="219">
        <f t="shared" si="1307"/>
        <v>7</v>
      </c>
      <c r="T3529" s="195"/>
      <c r="U3529" s="196">
        <v>10</v>
      </c>
      <c r="V3529" s="89">
        <f t="shared" si="1303"/>
        <v>0</v>
      </c>
      <c r="W3529" s="220" t="s">
        <v>3427</v>
      </c>
      <c r="X3529" s="221" t="s">
        <v>71</v>
      </c>
      <c r="Y3529" s="222" t="s">
        <v>3714</v>
      </c>
      <c r="Z3529" s="199"/>
      <c r="AA3529" s="218"/>
      <c r="AB3529" s="223">
        <v>0</v>
      </c>
      <c r="AC3529" s="224" t="s">
        <v>40</v>
      </c>
      <c r="AD3529" s="225"/>
      <c r="AE3529" s="226"/>
      <c r="AF3529" s="226"/>
      <c r="AG3529" s="241">
        <f>CEILING(AX3529+(AX3529*'[1]Nastavení cen'!$G$17),1)</f>
        <v>73</v>
      </c>
      <c r="AH3529" s="242">
        <f>CEILING(AG3529*'[1]Nastavení cen'!$K$17,1)+AG3529</f>
        <v>95</v>
      </c>
      <c r="AI3529" s="242">
        <f t="shared" si="1308"/>
        <v>0</v>
      </c>
      <c r="AJ3529" s="228">
        <f t="shared" si="1304"/>
        <v>95</v>
      </c>
      <c r="AK3529" s="218"/>
      <c r="AL3529" s="229">
        <f t="shared" si="1305"/>
        <v>0</v>
      </c>
      <c r="AM3529" s="204"/>
      <c r="AN3529" s="230">
        <v>2</v>
      </c>
      <c r="AO3529" s="231">
        <f t="shared" si="1309"/>
        <v>0</v>
      </c>
      <c r="AP3529" s="232">
        <v>0.05</v>
      </c>
      <c r="AQ3529" s="233" t="s">
        <v>41</v>
      </c>
      <c r="AR3529" s="234">
        <f t="shared" si="1310"/>
        <v>0</v>
      </c>
      <c r="AS3529" s="235"/>
      <c r="AT3529" s="236"/>
      <c r="AU3529" s="237"/>
      <c r="AV3529" s="238"/>
      <c r="AW3529" s="239"/>
      <c r="AX3529" s="240">
        <v>73</v>
      </c>
    </row>
    <row r="3530" spans="1:50" ht="17.25" hidden="1" customHeight="1" x14ac:dyDescent="0.3">
      <c r="A3530" s="213"/>
      <c r="B3530" s="214"/>
      <c r="C3530" s="215"/>
      <c r="D3530" s="186"/>
      <c r="E3530" s="184"/>
      <c r="F3530" s="185"/>
      <c r="G3530" s="186"/>
      <c r="H3530" s="186"/>
      <c r="I3530" s="187"/>
      <c r="J3530" s="188"/>
      <c r="K3530" s="216"/>
      <c r="L3530" s="186"/>
      <c r="M3530" s="186"/>
      <c r="N3530" s="187"/>
      <c r="O3530" s="191"/>
      <c r="P3530" s="541" t="s">
        <v>3213</v>
      </c>
      <c r="Q3530" s="218"/>
      <c r="R3530" s="219">
        <f t="shared" si="1306"/>
        <v>0</v>
      </c>
      <c r="S3530" s="219">
        <f t="shared" si="1307"/>
        <v>7</v>
      </c>
      <c r="T3530" s="195"/>
      <c r="U3530" s="196">
        <v>10</v>
      </c>
      <c r="V3530" s="89">
        <f t="shared" si="1303"/>
        <v>0</v>
      </c>
      <c r="W3530" s="220" t="s">
        <v>3427</v>
      </c>
      <c r="X3530" s="221" t="s">
        <v>71</v>
      </c>
      <c r="Y3530" s="222" t="s">
        <v>3715</v>
      </c>
      <c r="Z3530" s="199"/>
      <c r="AA3530" s="218"/>
      <c r="AB3530" s="223">
        <v>0</v>
      </c>
      <c r="AC3530" s="224" t="s">
        <v>40</v>
      </c>
      <c r="AD3530" s="225"/>
      <c r="AE3530" s="226"/>
      <c r="AF3530" s="226"/>
      <c r="AG3530" s="241">
        <f>CEILING(AX3530+(AX3530*'[1]Nastavení cen'!$G$17),1)</f>
        <v>73</v>
      </c>
      <c r="AH3530" s="242">
        <f>CEILING(AG3530*'[1]Nastavení cen'!$K$17,1)+AG3530</f>
        <v>95</v>
      </c>
      <c r="AI3530" s="242">
        <f t="shared" si="1308"/>
        <v>0</v>
      </c>
      <c r="AJ3530" s="228">
        <f t="shared" si="1304"/>
        <v>95</v>
      </c>
      <c r="AK3530" s="218"/>
      <c r="AL3530" s="229">
        <f t="shared" si="1305"/>
        <v>0</v>
      </c>
      <c r="AM3530" s="204"/>
      <c r="AN3530" s="230">
        <v>2</v>
      </c>
      <c r="AO3530" s="231">
        <f t="shared" si="1309"/>
        <v>0</v>
      </c>
      <c r="AP3530" s="232">
        <v>0.05</v>
      </c>
      <c r="AQ3530" s="233" t="s">
        <v>41</v>
      </c>
      <c r="AR3530" s="234">
        <f t="shared" si="1310"/>
        <v>0</v>
      </c>
      <c r="AS3530" s="235"/>
      <c r="AT3530" s="236"/>
      <c r="AU3530" s="237"/>
      <c r="AV3530" s="238"/>
      <c r="AW3530" s="239"/>
      <c r="AX3530" s="240">
        <v>73</v>
      </c>
    </row>
    <row r="3531" spans="1:50" ht="17.25" hidden="1" customHeight="1" x14ac:dyDescent="0.3">
      <c r="A3531" s="213"/>
      <c r="B3531" s="214"/>
      <c r="C3531" s="215"/>
      <c r="D3531" s="186"/>
      <c r="E3531" s="184"/>
      <c r="F3531" s="185"/>
      <c r="G3531" s="186"/>
      <c r="H3531" s="186"/>
      <c r="I3531" s="187"/>
      <c r="J3531" s="188"/>
      <c r="K3531" s="216"/>
      <c r="L3531" s="186"/>
      <c r="M3531" s="186"/>
      <c r="N3531" s="187"/>
      <c r="O3531" s="191"/>
      <c r="P3531" s="541" t="s">
        <v>3213</v>
      </c>
      <c r="Q3531" s="218"/>
      <c r="R3531" s="219">
        <f t="shared" si="1306"/>
        <v>0</v>
      </c>
      <c r="S3531" s="219">
        <f t="shared" si="1307"/>
        <v>7</v>
      </c>
      <c r="T3531" s="195"/>
      <c r="U3531" s="196">
        <v>10</v>
      </c>
      <c r="V3531" s="89">
        <f t="shared" si="1303"/>
        <v>0</v>
      </c>
      <c r="W3531" s="220" t="s">
        <v>3427</v>
      </c>
      <c r="X3531" s="221" t="s">
        <v>71</v>
      </c>
      <c r="Y3531" s="222" t="s">
        <v>3716</v>
      </c>
      <c r="Z3531" s="199"/>
      <c r="AA3531" s="218"/>
      <c r="AB3531" s="223">
        <v>0</v>
      </c>
      <c r="AC3531" s="224" t="s">
        <v>40</v>
      </c>
      <c r="AD3531" s="225"/>
      <c r="AE3531" s="226"/>
      <c r="AF3531" s="226"/>
      <c r="AG3531" s="241">
        <f>CEILING(AX3531+(AX3531*'[1]Nastavení cen'!$G$17),1)</f>
        <v>73</v>
      </c>
      <c r="AH3531" s="242">
        <f>CEILING(AG3531*'[1]Nastavení cen'!$K$17,1)+AG3531</f>
        <v>95</v>
      </c>
      <c r="AI3531" s="242">
        <f t="shared" si="1308"/>
        <v>0</v>
      </c>
      <c r="AJ3531" s="228">
        <f t="shared" si="1304"/>
        <v>95</v>
      </c>
      <c r="AK3531" s="218"/>
      <c r="AL3531" s="229">
        <f t="shared" si="1305"/>
        <v>0</v>
      </c>
      <c r="AM3531" s="204"/>
      <c r="AN3531" s="230">
        <v>2</v>
      </c>
      <c r="AO3531" s="231">
        <f t="shared" si="1309"/>
        <v>0</v>
      </c>
      <c r="AP3531" s="232">
        <v>0.05</v>
      </c>
      <c r="AQ3531" s="233" t="s">
        <v>41</v>
      </c>
      <c r="AR3531" s="234">
        <f t="shared" si="1310"/>
        <v>0</v>
      </c>
      <c r="AS3531" s="235"/>
      <c r="AT3531" s="236"/>
      <c r="AU3531" s="237"/>
      <c r="AV3531" s="238"/>
      <c r="AW3531" s="239"/>
      <c r="AX3531" s="240">
        <v>73</v>
      </c>
    </row>
    <row r="3532" spans="1:50" ht="17.25" hidden="1" customHeight="1" x14ac:dyDescent="0.3">
      <c r="A3532" s="213"/>
      <c r="B3532" s="214"/>
      <c r="C3532" s="215"/>
      <c r="D3532" s="186"/>
      <c r="E3532" s="184"/>
      <c r="F3532" s="185"/>
      <c r="G3532" s="186"/>
      <c r="H3532" s="186"/>
      <c r="I3532" s="187"/>
      <c r="J3532" s="188"/>
      <c r="K3532" s="216"/>
      <c r="L3532" s="186"/>
      <c r="M3532" s="186"/>
      <c r="N3532" s="187"/>
      <c r="O3532" s="191"/>
      <c r="P3532" s="541" t="s">
        <v>3213</v>
      </c>
      <c r="Q3532" s="218"/>
      <c r="R3532" s="219">
        <f t="shared" si="1306"/>
        <v>0</v>
      </c>
      <c r="S3532" s="219">
        <f t="shared" si="1307"/>
        <v>7</v>
      </c>
      <c r="T3532" s="195"/>
      <c r="U3532" s="196">
        <v>10</v>
      </c>
      <c r="V3532" s="89">
        <f t="shared" si="1303"/>
        <v>0</v>
      </c>
      <c r="W3532" s="220" t="s">
        <v>3427</v>
      </c>
      <c r="X3532" s="221" t="s">
        <v>71</v>
      </c>
      <c r="Y3532" s="222" t="s">
        <v>3717</v>
      </c>
      <c r="Z3532" s="199"/>
      <c r="AA3532" s="218"/>
      <c r="AB3532" s="223">
        <v>0</v>
      </c>
      <c r="AC3532" s="224" t="s">
        <v>40</v>
      </c>
      <c r="AD3532" s="225"/>
      <c r="AE3532" s="226"/>
      <c r="AF3532" s="226"/>
      <c r="AG3532" s="241">
        <f>CEILING(AX3532+(AX3532*'[1]Nastavení cen'!$G$17),1)</f>
        <v>73</v>
      </c>
      <c r="AH3532" s="242">
        <f>CEILING(AG3532*'[1]Nastavení cen'!$K$17,1)+AG3532</f>
        <v>95</v>
      </c>
      <c r="AI3532" s="242">
        <f t="shared" si="1308"/>
        <v>0</v>
      </c>
      <c r="AJ3532" s="228">
        <f t="shared" si="1304"/>
        <v>95</v>
      </c>
      <c r="AK3532" s="218"/>
      <c r="AL3532" s="229">
        <f t="shared" si="1305"/>
        <v>0</v>
      </c>
      <c r="AM3532" s="204"/>
      <c r="AN3532" s="230">
        <v>2</v>
      </c>
      <c r="AO3532" s="231">
        <f t="shared" si="1309"/>
        <v>0</v>
      </c>
      <c r="AP3532" s="232">
        <v>0.05</v>
      </c>
      <c r="AQ3532" s="233" t="s">
        <v>41</v>
      </c>
      <c r="AR3532" s="234">
        <f t="shared" si="1310"/>
        <v>0</v>
      </c>
      <c r="AS3532" s="235"/>
      <c r="AT3532" s="236"/>
      <c r="AU3532" s="237"/>
      <c r="AV3532" s="238"/>
      <c r="AW3532" s="239"/>
      <c r="AX3532" s="240">
        <v>73</v>
      </c>
    </row>
    <row r="3533" spans="1:50" ht="17.25" hidden="1" customHeight="1" x14ac:dyDescent="0.3">
      <c r="A3533" s="213"/>
      <c r="B3533" s="214"/>
      <c r="C3533" s="215"/>
      <c r="D3533" s="186"/>
      <c r="E3533" s="184"/>
      <c r="F3533" s="185"/>
      <c r="G3533" s="186"/>
      <c r="H3533" s="186"/>
      <c r="I3533" s="187"/>
      <c r="J3533" s="188"/>
      <c r="K3533" s="216"/>
      <c r="L3533" s="186"/>
      <c r="M3533" s="186"/>
      <c r="N3533" s="187"/>
      <c r="O3533" s="191"/>
      <c r="P3533" s="541" t="s">
        <v>3213</v>
      </c>
      <c r="Q3533" s="218"/>
      <c r="R3533" s="219">
        <f t="shared" si="1306"/>
        <v>0</v>
      </c>
      <c r="S3533" s="219">
        <f t="shared" si="1307"/>
        <v>7</v>
      </c>
      <c r="T3533" s="195"/>
      <c r="U3533" s="196">
        <v>10</v>
      </c>
      <c r="V3533" s="89">
        <f t="shared" si="1303"/>
        <v>0</v>
      </c>
      <c r="W3533" s="220" t="s">
        <v>3427</v>
      </c>
      <c r="X3533" s="221" t="s">
        <v>71</v>
      </c>
      <c r="Y3533" s="222" t="s">
        <v>3718</v>
      </c>
      <c r="Z3533" s="199"/>
      <c r="AA3533" s="218"/>
      <c r="AB3533" s="223">
        <v>0</v>
      </c>
      <c r="AC3533" s="224" t="s">
        <v>40</v>
      </c>
      <c r="AD3533" s="225"/>
      <c r="AE3533" s="226"/>
      <c r="AF3533" s="226"/>
      <c r="AG3533" s="241">
        <f>CEILING(AX3533+(AX3533*'[1]Nastavení cen'!$G$17),1)</f>
        <v>73</v>
      </c>
      <c r="AH3533" s="242">
        <f>CEILING(AG3533*'[1]Nastavení cen'!$K$17,1)+AG3533</f>
        <v>95</v>
      </c>
      <c r="AI3533" s="242">
        <f t="shared" si="1308"/>
        <v>0</v>
      </c>
      <c r="AJ3533" s="228">
        <f t="shared" si="1304"/>
        <v>95</v>
      </c>
      <c r="AK3533" s="218"/>
      <c r="AL3533" s="229">
        <f t="shared" si="1305"/>
        <v>0</v>
      </c>
      <c r="AM3533" s="204"/>
      <c r="AN3533" s="230">
        <v>2</v>
      </c>
      <c r="AO3533" s="231">
        <f t="shared" si="1309"/>
        <v>0</v>
      </c>
      <c r="AP3533" s="232">
        <v>0.05</v>
      </c>
      <c r="AQ3533" s="233" t="s">
        <v>41</v>
      </c>
      <c r="AR3533" s="234">
        <f t="shared" si="1310"/>
        <v>0</v>
      </c>
      <c r="AS3533" s="235"/>
      <c r="AT3533" s="236"/>
      <c r="AU3533" s="237"/>
      <c r="AV3533" s="238"/>
      <c r="AW3533" s="239"/>
      <c r="AX3533" s="240">
        <v>73</v>
      </c>
    </row>
    <row r="3534" spans="1:50" ht="17.25" hidden="1" customHeight="1" x14ac:dyDescent="0.3">
      <c r="A3534" s="213"/>
      <c r="B3534" s="214"/>
      <c r="C3534" s="215"/>
      <c r="D3534" s="186"/>
      <c r="E3534" s="184"/>
      <c r="F3534" s="185"/>
      <c r="G3534" s="186"/>
      <c r="H3534" s="186"/>
      <c r="I3534" s="187"/>
      <c r="J3534" s="188"/>
      <c r="K3534" s="216"/>
      <c r="L3534" s="186"/>
      <c r="M3534" s="186"/>
      <c r="N3534" s="187"/>
      <c r="O3534" s="191"/>
      <c r="P3534" s="541" t="s">
        <v>3213</v>
      </c>
      <c r="Q3534" s="218"/>
      <c r="R3534" s="219">
        <f t="shared" si="1306"/>
        <v>0</v>
      </c>
      <c r="S3534" s="219">
        <f t="shared" si="1307"/>
        <v>7</v>
      </c>
      <c r="T3534" s="195"/>
      <c r="U3534" s="196">
        <v>10</v>
      </c>
      <c r="V3534" s="89">
        <f t="shared" si="1303"/>
        <v>0</v>
      </c>
      <c r="W3534" s="220" t="s">
        <v>3427</v>
      </c>
      <c r="X3534" s="221" t="s">
        <v>71</v>
      </c>
      <c r="Y3534" s="222" t="s">
        <v>3719</v>
      </c>
      <c r="Z3534" s="199"/>
      <c r="AA3534" s="218"/>
      <c r="AB3534" s="223">
        <v>0</v>
      </c>
      <c r="AC3534" s="224" t="s">
        <v>40</v>
      </c>
      <c r="AD3534" s="225"/>
      <c r="AE3534" s="226"/>
      <c r="AF3534" s="226"/>
      <c r="AG3534" s="241">
        <f>CEILING(AX3534+(AX3534*'[1]Nastavení cen'!$G$17),1)</f>
        <v>73</v>
      </c>
      <c r="AH3534" s="242">
        <f>CEILING(AG3534*'[1]Nastavení cen'!$K$17,1)+AG3534</f>
        <v>95</v>
      </c>
      <c r="AI3534" s="242">
        <f t="shared" si="1308"/>
        <v>0</v>
      </c>
      <c r="AJ3534" s="228">
        <f t="shared" si="1304"/>
        <v>95</v>
      </c>
      <c r="AK3534" s="218"/>
      <c r="AL3534" s="229">
        <f t="shared" si="1305"/>
        <v>0</v>
      </c>
      <c r="AM3534" s="204"/>
      <c r="AN3534" s="230">
        <v>2</v>
      </c>
      <c r="AO3534" s="231">
        <f t="shared" si="1309"/>
        <v>0</v>
      </c>
      <c r="AP3534" s="232">
        <v>0.05</v>
      </c>
      <c r="AQ3534" s="233" t="s">
        <v>41</v>
      </c>
      <c r="AR3534" s="234">
        <f t="shared" si="1310"/>
        <v>0</v>
      </c>
      <c r="AS3534" s="235"/>
      <c r="AT3534" s="236"/>
      <c r="AU3534" s="237"/>
      <c r="AV3534" s="238"/>
      <c r="AW3534" s="239"/>
      <c r="AX3534" s="240">
        <v>73</v>
      </c>
    </row>
    <row r="3535" spans="1:50" ht="17.25" hidden="1" customHeight="1" x14ac:dyDescent="0.3">
      <c r="A3535" s="213"/>
      <c r="B3535" s="214"/>
      <c r="C3535" s="215"/>
      <c r="D3535" s="186"/>
      <c r="E3535" s="184"/>
      <c r="F3535" s="185"/>
      <c r="G3535" s="186"/>
      <c r="H3535" s="186"/>
      <c r="I3535" s="187"/>
      <c r="J3535" s="188"/>
      <c r="K3535" s="216"/>
      <c r="L3535" s="186"/>
      <c r="M3535" s="186"/>
      <c r="N3535" s="187"/>
      <c r="O3535" s="191"/>
      <c r="P3535" s="541" t="s">
        <v>3213</v>
      </c>
      <c r="Q3535" s="218"/>
      <c r="R3535" s="219">
        <f t="shared" si="1306"/>
        <v>0</v>
      </c>
      <c r="S3535" s="219">
        <f t="shared" si="1307"/>
        <v>7</v>
      </c>
      <c r="T3535" s="195"/>
      <c r="U3535" s="196">
        <v>10</v>
      </c>
      <c r="V3535" s="89">
        <f t="shared" si="1303"/>
        <v>0</v>
      </c>
      <c r="W3535" s="220" t="s">
        <v>3427</v>
      </c>
      <c r="X3535" s="221" t="s">
        <v>71</v>
      </c>
      <c r="Y3535" s="222" t="s">
        <v>3720</v>
      </c>
      <c r="Z3535" s="199"/>
      <c r="AA3535" s="218"/>
      <c r="AB3535" s="223">
        <v>0</v>
      </c>
      <c r="AC3535" s="224" t="s">
        <v>40</v>
      </c>
      <c r="AD3535" s="225"/>
      <c r="AE3535" s="226"/>
      <c r="AF3535" s="226"/>
      <c r="AG3535" s="241">
        <f>CEILING(AX3535+(AX3535*'[1]Nastavení cen'!$G$17),1)</f>
        <v>73</v>
      </c>
      <c r="AH3535" s="242">
        <f>CEILING(AG3535*'[1]Nastavení cen'!$K$17,1)+AG3535</f>
        <v>95</v>
      </c>
      <c r="AI3535" s="242">
        <f t="shared" si="1308"/>
        <v>0</v>
      </c>
      <c r="AJ3535" s="228">
        <f t="shared" si="1304"/>
        <v>95</v>
      </c>
      <c r="AK3535" s="218"/>
      <c r="AL3535" s="229">
        <f t="shared" si="1305"/>
        <v>0</v>
      </c>
      <c r="AM3535" s="204"/>
      <c r="AN3535" s="230">
        <v>2</v>
      </c>
      <c r="AO3535" s="231">
        <f t="shared" si="1309"/>
        <v>0</v>
      </c>
      <c r="AP3535" s="232">
        <v>0.05</v>
      </c>
      <c r="AQ3535" s="233" t="s">
        <v>41</v>
      </c>
      <c r="AR3535" s="234">
        <f t="shared" si="1310"/>
        <v>0</v>
      </c>
      <c r="AS3535" s="235"/>
      <c r="AT3535" s="236"/>
      <c r="AU3535" s="237"/>
      <c r="AV3535" s="238"/>
      <c r="AW3535" s="239"/>
      <c r="AX3535" s="240">
        <v>73</v>
      </c>
    </row>
    <row r="3536" spans="1:50" ht="17.25" hidden="1" customHeight="1" x14ac:dyDescent="0.3">
      <c r="A3536" s="213"/>
      <c r="B3536" s="214"/>
      <c r="C3536" s="215"/>
      <c r="D3536" s="186"/>
      <c r="E3536" s="184"/>
      <c r="F3536" s="185"/>
      <c r="G3536" s="186"/>
      <c r="H3536" s="186"/>
      <c r="I3536" s="187"/>
      <c r="J3536" s="188"/>
      <c r="K3536" s="216"/>
      <c r="L3536" s="186"/>
      <c r="M3536" s="186"/>
      <c r="N3536" s="187"/>
      <c r="O3536" s="191"/>
      <c r="P3536" s="541" t="s">
        <v>3213</v>
      </c>
      <c r="Q3536" s="218"/>
      <c r="R3536" s="219">
        <f t="shared" si="1306"/>
        <v>0</v>
      </c>
      <c r="S3536" s="219">
        <f t="shared" si="1307"/>
        <v>7</v>
      </c>
      <c r="T3536" s="195"/>
      <c r="U3536" s="196">
        <v>10</v>
      </c>
      <c r="V3536" s="89">
        <f t="shared" si="1303"/>
        <v>0</v>
      </c>
      <c r="W3536" s="220" t="s">
        <v>3427</v>
      </c>
      <c r="X3536" s="221" t="s">
        <v>71</v>
      </c>
      <c r="Y3536" s="222" t="s">
        <v>3721</v>
      </c>
      <c r="Z3536" s="199"/>
      <c r="AA3536" s="218"/>
      <c r="AB3536" s="223">
        <v>0</v>
      </c>
      <c r="AC3536" s="224" t="s">
        <v>40</v>
      </c>
      <c r="AD3536" s="225"/>
      <c r="AE3536" s="226"/>
      <c r="AF3536" s="226"/>
      <c r="AG3536" s="241">
        <f>CEILING(AX3536+(AX3536*'[1]Nastavení cen'!$G$17),1)</f>
        <v>73</v>
      </c>
      <c r="AH3536" s="242">
        <f>CEILING(AG3536*'[1]Nastavení cen'!$K$17,1)+AG3536</f>
        <v>95</v>
      </c>
      <c r="AI3536" s="242">
        <f t="shared" si="1308"/>
        <v>0</v>
      </c>
      <c r="AJ3536" s="228">
        <f t="shared" si="1304"/>
        <v>95</v>
      </c>
      <c r="AK3536" s="218"/>
      <c r="AL3536" s="229">
        <f t="shared" si="1305"/>
        <v>0</v>
      </c>
      <c r="AM3536" s="204"/>
      <c r="AN3536" s="230">
        <v>2</v>
      </c>
      <c r="AO3536" s="231">
        <f t="shared" si="1309"/>
        <v>0</v>
      </c>
      <c r="AP3536" s="232">
        <v>0.05</v>
      </c>
      <c r="AQ3536" s="233" t="s">
        <v>41</v>
      </c>
      <c r="AR3536" s="234">
        <f t="shared" si="1310"/>
        <v>0</v>
      </c>
      <c r="AS3536" s="235"/>
      <c r="AT3536" s="236"/>
      <c r="AU3536" s="237"/>
      <c r="AV3536" s="238"/>
      <c r="AW3536" s="239"/>
      <c r="AX3536" s="240">
        <v>73</v>
      </c>
    </row>
    <row r="3537" spans="1:50" ht="17.25" hidden="1" customHeight="1" x14ac:dyDescent="0.3">
      <c r="A3537" s="213"/>
      <c r="B3537" s="214"/>
      <c r="C3537" s="215"/>
      <c r="D3537" s="186"/>
      <c r="E3537" s="184"/>
      <c r="F3537" s="185"/>
      <c r="G3537" s="186"/>
      <c r="H3537" s="186"/>
      <c r="I3537" s="187"/>
      <c r="J3537" s="188"/>
      <c r="K3537" s="216"/>
      <c r="L3537" s="186"/>
      <c r="M3537" s="186"/>
      <c r="N3537" s="187"/>
      <c r="O3537" s="191"/>
      <c r="P3537" s="541" t="s">
        <v>3213</v>
      </c>
      <c r="Q3537" s="218"/>
      <c r="R3537" s="219">
        <f t="shared" si="1306"/>
        <v>0</v>
      </c>
      <c r="S3537" s="219">
        <f t="shared" si="1307"/>
        <v>7</v>
      </c>
      <c r="T3537" s="195"/>
      <c r="U3537" s="196">
        <v>10</v>
      </c>
      <c r="V3537" s="89">
        <f t="shared" si="1303"/>
        <v>0</v>
      </c>
      <c r="W3537" s="220" t="s">
        <v>3427</v>
      </c>
      <c r="X3537" s="221" t="s">
        <v>71</v>
      </c>
      <c r="Y3537" s="222" t="s">
        <v>3722</v>
      </c>
      <c r="Z3537" s="199"/>
      <c r="AA3537" s="218"/>
      <c r="AB3537" s="223">
        <v>0</v>
      </c>
      <c r="AC3537" s="224" t="s">
        <v>40</v>
      </c>
      <c r="AD3537" s="225"/>
      <c r="AE3537" s="226"/>
      <c r="AF3537" s="226"/>
      <c r="AG3537" s="241">
        <f>CEILING(AX3537+(AX3537*'[1]Nastavení cen'!$G$17),1)</f>
        <v>73</v>
      </c>
      <c r="AH3537" s="242">
        <f>CEILING(AG3537*'[1]Nastavení cen'!$K$17,1)+AG3537</f>
        <v>95</v>
      </c>
      <c r="AI3537" s="242">
        <f t="shared" si="1308"/>
        <v>0</v>
      </c>
      <c r="AJ3537" s="228">
        <f t="shared" si="1304"/>
        <v>95</v>
      </c>
      <c r="AK3537" s="218"/>
      <c r="AL3537" s="229">
        <f t="shared" si="1305"/>
        <v>0</v>
      </c>
      <c r="AM3537" s="204"/>
      <c r="AN3537" s="230">
        <v>2</v>
      </c>
      <c r="AO3537" s="231">
        <f t="shared" si="1309"/>
        <v>0</v>
      </c>
      <c r="AP3537" s="232">
        <v>0.05</v>
      </c>
      <c r="AQ3537" s="233" t="s">
        <v>41</v>
      </c>
      <c r="AR3537" s="234">
        <f t="shared" si="1310"/>
        <v>0</v>
      </c>
      <c r="AS3537" s="235"/>
      <c r="AT3537" s="236"/>
      <c r="AU3537" s="237"/>
      <c r="AV3537" s="238"/>
      <c r="AW3537" s="239"/>
      <c r="AX3537" s="240">
        <v>73</v>
      </c>
    </row>
    <row r="3538" spans="1:50" ht="17.25" hidden="1" customHeight="1" x14ac:dyDescent="0.3">
      <c r="A3538" s="213"/>
      <c r="B3538" s="214"/>
      <c r="C3538" s="215"/>
      <c r="D3538" s="186"/>
      <c r="E3538" s="184"/>
      <c r="F3538" s="185"/>
      <c r="G3538" s="186"/>
      <c r="H3538" s="186"/>
      <c r="I3538" s="187"/>
      <c r="J3538" s="188"/>
      <c r="K3538" s="216"/>
      <c r="L3538" s="186"/>
      <c r="M3538" s="186"/>
      <c r="N3538" s="187"/>
      <c r="O3538" s="191"/>
      <c r="P3538" s="541" t="s">
        <v>3213</v>
      </c>
      <c r="Q3538" s="218"/>
      <c r="R3538" s="219">
        <f t="shared" si="1306"/>
        <v>0</v>
      </c>
      <c r="S3538" s="219">
        <f t="shared" si="1307"/>
        <v>7</v>
      </c>
      <c r="T3538" s="195"/>
      <c r="U3538" s="196">
        <v>10</v>
      </c>
      <c r="V3538" s="89">
        <f t="shared" si="1303"/>
        <v>0</v>
      </c>
      <c r="W3538" s="220" t="s">
        <v>3427</v>
      </c>
      <c r="X3538" s="221" t="s">
        <v>71</v>
      </c>
      <c r="Y3538" s="222" t="s">
        <v>3723</v>
      </c>
      <c r="Z3538" s="199"/>
      <c r="AA3538" s="218"/>
      <c r="AB3538" s="223">
        <v>0</v>
      </c>
      <c r="AC3538" s="224" t="s">
        <v>40</v>
      </c>
      <c r="AD3538" s="225"/>
      <c r="AE3538" s="226"/>
      <c r="AF3538" s="226"/>
      <c r="AG3538" s="241">
        <f>CEILING(AX3538+(AX3538*'[1]Nastavení cen'!$G$17),1)</f>
        <v>120</v>
      </c>
      <c r="AH3538" s="242">
        <f>CEILING(AG3538*'[1]Nastavení cen'!$K$17,1)+AG3538</f>
        <v>156</v>
      </c>
      <c r="AI3538" s="242">
        <f t="shared" si="1308"/>
        <v>0</v>
      </c>
      <c r="AJ3538" s="228">
        <f t="shared" si="1304"/>
        <v>156</v>
      </c>
      <c r="AK3538" s="218"/>
      <c r="AL3538" s="229">
        <f t="shared" si="1305"/>
        <v>0</v>
      </c>
      <c r="AM3538" s="204"/>
      <c r="AN3538" s="230">
        <v>2</v>
      </c>
      <c r="AO3538" s="231">
        <f t="shared" si="1309"/>
        <v>0</v>
      </c>
      <c r="AP3538" s="232">
        <v>0.05</v>
      </c>
      <c r="AQ3538" s="233" t="s">
        <v>41</v>
      </c>
      <c r="AR3538" s="234">
        <f t="shared" si="1310"/>
        <v>0</v>
      </c>
      <c r="AS3538" s="235"/>
      <c r="AT3538" s="236"/>
      <c r="AU3538" s="237"/>
      <c r="AV3538" s="238"/>
      <c r="AW3538" s="239"/>
      <c r="AX3538" s="240">
        <v>120</v>
      </c>
    </row>
    <row r="3539" spans="1:50" ht="17.25" hidden="1" customHeight="1" x14ac:dyDescent="0.3">
      <c r="A3539" s="213"/>
      <c r="B3539" s="214"/>
      <c r="C3539" s="215"/>
      <c r="D3539" s="186"/>
      <c r="E3539" s="184"/>
      <c r="F3539" s="185"/>
      <c r="G3539" s="186"/>
      <c r="H3539" s="186"/>
      <c r="I3539" s="187"/>
      <c r="J3539" s="188"/>
      <c r="K3539" s="216"/>
      <c r="L3539" s="186"/>
      <c r="M3539" s="186"/>
      <c r="N3539" s="187"/>
      <c r="O3539" s="191"/>
      <c r="P3539" s="541" t="s">
        <v>3213</v>
      </c>
      <c r="Q3539" s="218"/>
      <c r="R3539" s="219">
        <f t="shared" si="1306"/>
        <v>0</v>
      </c>
      <c r="S3539" s="219">
        <f t="shared" si="1307"/>
        <v>7</v>
      </c>
      <c r="T3539" s="195"/>
      <c r="U3539" s="196">
        <v>10</v>
      </c>
      <c r="V3539" s="89">
        <f t="shared" si="1303"/>
        <v>0</v>
      </c>
      <c r="W3539" s="220" t="s">
        <v>3427</v>
      </c>
      <c r="X3539" s="221" t="s">
        <v>71</v>
      </c>
      <c r="Y3539" s="222" t="s">
        <v>3724</v>
      </c>
      <c r="Z3539" s="199"/>
      <c r="AA3539" s="218"/>
      <c r="AB3539" s="223">
        <v>0</v>
      </c>
      <c r="AC3539" s="224" t="s">
        <v>40</v>
      </c>
      <c r="AD3539" s="225"/>
      <c r="AE3539" s="226"/>
      <c r="AF3539" s="226"/>
      <c r="AG3539" s="241">
        <f>CEILING(AX3539+(AX3539*'[1]Nastavení cen'!$G$17),1)</f>
        <v>112</v>
      </c>
      <c r="AH3539" s="242">
        <f>CEILING(AG3539*'[1]Nastavení cen'!$K$17,1)+AG3539</f>
        <v>146</v>
      </c>
      <c r="AI3539" s="242">
        <f t="shared" si="1308"/>
        <v>0</v>
      </c>
      <c r="AJ3539" s="228">
        <f t="shared" si="1304"/>
        <v>146</v>
      </c>
      <c r="AK3539" s="218"/>
      <c r="AL3539" s="229">
        <f t="shared" si="1305"/>
        <v>0</v>
      </c>
      <c r="AM3539" s="204"/>
      <c r="AN3539" s="230">
        <v>2</v>
      </c>
      <c r="AO3539" s="231">
        <f t="shared" si="1309"/>
        <v>0</v>
      </c>
      <c r="AP3539" s="232">
        <v>0.05</v>
      </c>
      <c r="AQ3539" s="233" t="s">
        <v>41</v>
      </c>
      <c r="AR3539" s="234">
        <f t="shared" si="1310"/>
        <v>0</v>
      </c>
      <c r="AS3539" s="235"/>
      <c r="AT3539" s="236"/>
      <c r="AU3539" s="237"/>
      <c r="AV3539" s="238"/>
      <c r="AW3539" s="239"/>
      <c r="AX3539" s="240">
        <v>112</v>
      </c>
    </row>
    <row r="3540" spans="1:50" ht="17.25" hidden="1" customHeight="1" x14ac:dyDescent="0.3">
      <c r="A3540" s="213"/>
      <c r="B3540" s="214"/>
      <c r="C3540" s="215"/>
      <c r="D3540" s="186"/>
      <c r="E3540" s="184"/>
      <c r="F3540" s="185"/>
      <c r="G3540" s="186"/>
      <c r="H3540" s="186"/>
      <c r="I3540" s="187"/>
      <c r="J3540" s="188"/>
      <c r="K3540" s="216"/>
      <c r="L3540" s="186"/>
      <c r="M3540" s="186"/>
      <c r="N3540" s="187"/>
      <c r="O3540" s="191"/>
      <c r="P3540" s="541" t="s">
        <v>3213</v>
      </c>
      <c r="Q3540" s="218"/>
      <c r="R3540" s="219">
        <f t="shared" si="1306"/>
        <v>0</v>
      </c>
      <c r="S3540" s="219">
        <f t="shared" si="1307"/>
        <v>7</v>
      </c>
      <c r="T3540" s="195"/>
      <c r="U3540" s="196">
        <v>10</v>
      </c>
      <c r="V3540" s="89">
        <f t="shared" si="1303"/>
        <v>0</v>
      </c>
      <c r="W3540" s="220" t="s">
        <v>3427</v>
      </c>
      <c r="X3540" s="221" t="s">
        <v>71</v>
      </c>
      <c r="Y3540" s="222" t="s">
        <v>3725</v>
      </c>
      <c r="Z3540" s="199"/>
      <c r="AA3540" s="218"/>
      <c r="AB3540" s="223">
        <v>0</v>
      </c>
      <c r="AC3540" s="224" t="s">
        <v>40</v>
      </c>
      <c r="AD3540" s="225"/>
      <c r="AE3540" s="226"/>
      <c r="AF3540" s="226"/>
      <c r="AG3540" s="241">
        <f>CEILING(AX3540+(AX3540*'[1]Nastavení cen'!$G$17),1)</f>
        <v>112</v>
      </c>
      <c r="AH3540" s="242">
        <f>CEILING(AG3540*'[1]Nastavení cen'!$K$17,1)+AG3540</f>
        <v>146</v>
      </c>
      <c r="AI3540" s="242">
        <f t="shared" si="1308"/>
        <v>0</v>
      </c>
      <c r="AJ3540" s="228">
        <f t="shared" si="1304"/>
        <v>146</v>
      </c>
      <c r="AK3540" s="218"/>
      <c r="AL3540" s="229">
        <f t="shared" si="1305"/>
        <v>0</v>
      </c>
      <c r="AM3540" s="204"/>
      <c r="AN3540" s="230">
        <v>2</v>
      </c>
      <c r="AO3540" s="231">
        <f t="shared" si="1309"/>
        <v>0</v>
      </c>
      <c r="AP3540" s="232">
        <v>0.05</v>
      </c>
      <c r="AQ3540" s="233" t="s">
        <v>41</v>
      </c>
      <c r="AR3540" s="234">
        <f t="shared" si="1310"/>
        <v>0</v>
      </c>
      <c r="AS3540" s="235"/>
      <c r="AT3540" s="236"/>
      <c r="AU3540" s="237"/>
      <c r="AV3540" s="238"/>
      <c r="AW3540" s="239"/>
      <c r="AX3540" s="240">
        <v>112</v>
      </c>
    </row>
    <row r="3541" spans="1:50" ht="17.25" hidden="1" customHeight="1" x14ac:dyDescent="0.3">
      <c r="A3541" s="213"/>
      <c r="B3541" s="214"/>
      <c r="C3541" s="215"/>
      <c r="D3541" s="186"/>
      <c r="E3541" s="184"/>
      <c r="F3541" s="185"/>
      <c r="G3541" s="186"/>
      <c r="H3541" s="186"/>
      <c r="I3541" s="187"/>
      <c r="J3541" s="188"/>
      <c r="K3541" s="216"/>
      <c r="L3541" s="186"/>
      <c r="M3541" s="186"/>
      <c r="N3541" s="187"/>
      <c r="O3541" s="191"/>
      <c r="P3541" s="541" t="s">
        <v>3213</v>
      </c>
      <c r="Q3541" s="218"/>
      <c r="R3541" s="219">
        <f t="shared" si="1306"/>
        <v>0</v>
      </c>
      <c r="S3541" s="219">
        <f t="shared" si="1307"/>
        <v>7</v>
      </c>
      <c r="T3541" s="195"/>
      <c r="U3541" s="196">
        <v>10</v>
      </c>
      <c r="V3541" s="89">
        <f t="shared" si="1303"/>
        <v>0</v>
      </c>
      <c r="W3541" s="220" t="s">
        <v>3427</v>
      </c>
      <c r="X3541" s="221" t="s">
        <v>71</v>
      </c>
      <c r="Y3541" s="222" t="s">
        <v>3726</v>
      </c>
      <c r="Z3541" s="199"/>
      <c r="AA3541" s="218"/>
      <c r="AB3541" s="223">
        <v>0</v>
      </c>
      <c r="AC3541" s="224" t="s">
        <v>40</v>
      </c>
      <c r="AD3541" s="225"/>
      <c r="AE3541" s="226"/>
      <c r="AF3541" s="226"/>
      <c r="AG3541" s="241">
        <f>CEILING(AX3541+(AX3541*'[1]Nastavení cen'!$G$17),1)</f>
        <v>73</v>
      </c>
      <c r="AH3541" s="242">
        <f>CEILING(AG3541*'[1]Nastavení cen'!$K$17,1)+AG3541</f>
        <v>95</v>
      </c>
      <c r="AI3541" s="242">
        <f t="shared" si="1308"/>
        <v>0</v>
      </c>
      <c r="AJ3541" s="228">
        <f t="shared" si="1304"/>
        <v>95</v>
      </c>
      <c r="AK3541" s="218"/>
      <c r="AL3541" s="229">
        <f t="shared" si="1305"/>
        <v>0</v>
      </c>
      <c r="AM3541" s="204"/>
      <c r="AN3541" s="230">
        <v>2</v>
      </c>
      <c r="AO3541" s="231">
        <f t="shared" si="1309"/>
        <v>0</v>
      </c>
      <c r="AP3541" s="232">
        <v>0.05</v>
      </c>
      <c r="AQ3541" s="233" t="s">
        <v>41</v>
      </c>
      <c r="AR3541" s="234">
        <f t="shared" si="1310"/>
        <v>0</v>
      </c>
      <c r="AS3541" s="235"/>
      <c r="AT3541" s="236"/>
      <c r="AU3541" s="237"/>
      <c r="AV3541" s="238"/>
      <c r="AW3541" s="239"/>
      <c r="AX3541" s="240">
        <v>73</v>
      </c>
    </row>
    <row r="3542" spans="1:50" ht="17.25" hidden="1" customHeight="1" x14ac:dyDescent="0.3">
      <c r="A3542" s="213"/>
      <c r="B3542" s="214"/>
      <c r="C3542" s="215"/>
      <c r="D3542" s="186"/>
      <c r="E3542" s="184"/>
      <c r="F3542" s="185"/>
      <c r="G3542" s="186"/>
      <c r="H3542" s="186"/>
      <c r="I3542" s="187"/>
      <c r="J3542" s="188"/>
      <c r="K3542" s="216"/>
      <c r="L3542" s="186"/>
      <c r="M3542" s="186"/>
      <c r="N3542" s="187"/>
      <c r="O3542" s="191"/>
      <c r="P3542" s="541" t="s">
        <v>3213</v>
      </c>
      <c r="Q3542" s="218"/>
      <c r="R3542" s="219">
        <f t="shared" si="1306"/>
        <v>0</v>
      </c>
      <c r="S3542" s="219">
        <f t="shared" si="1307"/>
        <v>7</v>
      </c>
      <c r="T3542" s="195"/>
      <c r="U3542" s="196">
        <v>10</v>
      </c>
      <c r="V3542" s="89">
        <f t="shared" si="1303"/>
        <v>0</v>
      </c>
      <c r="W3542" s="220" t="s">
        <v>3427</v>
      </c>
      <c r="X3542" s="221" t="s">
        <v>71</v>
      </c>
      <c r="Y3542" s="222" t="s">
        <v>3727</v>
      </c>
      <c r="Z3542" s="199"/>
      <c r="AA3542" s="218"/>
      <c r="AB3542" s="223">
        <v>0</v>
      </c>
      <c r="AC3542" s="224" t="s">
        <v>40</v>
      </c>
      <c r="AD3542" s="225"/>
      <c r="AE3542" s="226"/>
      <c r="AF3542" s="226"/>
      <c r="AG3542" s="241">
        <f>CEILING(AX3542+(AX3542*'[1]Nastavení cen'!$G$17),1)</f>
        <v>73</v>
      </c>
      <c r="AH3542" s="242">
        <f>CEILING(AG3542*'[1]Nastavení cen'!$K$17,1)+AG3542</f>
        <v>95</v>
      </c>
      <c r="AI3542" s="242">
        <f t="shared" si="1308"/>
        <v>0</v>
      </c>
      <c r="AJ3542" s="228">
        <f t="shared" si="1304"/>
        <v>95</v>
      </c>
      <c r="AK3542" s="218"/>
      <c r="AL3542" s="229">
        <f t="shared" si="1305"/>
        <v>0</v>
      </c>
      <c r="AM3542" s="204"/>
      <c r="AN3542" s="230">
        <v>2</v>
      </c>
      <c r="AO3542" s="231">
        <f t="shared" si="1309"/>
        <v>0</v>
      </c>
      <c r="AP3542" s="232">
        <v>0.05</v>
      </c>
      <c r="AQ3542" s="233" t="s">
        <v>41</v>
      </c>
      <c r="AR3542" s="234">
        <f t="shared" si="1310"/>
        <v>0</v>
      </c>
      <c r="AS3542" s="235"/>
      <c r="AT3542" s="236"/>
      <c r="AU3542" s="237"/>
      <c r="AV3542" s="238"/>
      <c r="AW3542" s="239"/>
      <c r="AX3542" s="240">
        <v>73</v>
      </c>
    </row>
    <row r="3543" spans="1:50" ht="17.25" hidden="1" customHeight="1" x14ac:dyDescent="0.3">
      <c r="A3543" s="213"/>
      <c r="B3543" s="214"/>
      <c r="C3543" s="215"/>
      <c r="D3543" s="186"/>
      <c r="E3543" s="184"/>
      <c r="F3543" s="185"/>
      <c r="G3543" s="186"/>
      <c r="H3543" s="186"/>
      <c r="I3543" s="187"/>
      <c r="J3543" s="188"/>
      <c r="K3543" s="216"/>
      <c r="L3543" s="186"/>
      <c r="M3543" s="186"/>
      <c r="N3543" s="187"/>
      <c r="O3543" s="191"/>
      <c r="P3543" s="541" t="s">
        <v>3213</v>
      </c>
      <c r="Q3543" s="218"/>
      <c r="R3543" s="219">
        <f t="shared" si="1306"/>
        <v>0</v>
      </c>
      <c r="S3543" s="219">
        <f t="shared" si="1307"/>
        <v>7</v>
      </c>
      <c r="T3543" s="195"/>
      <c r="U3543" s="196">
        <v>10</v>
      </c>
      <c r="V3543" s="89">
        <f t="shared" si="1303"/>
        <v>0</v>
      </c>
      <c r="W3543" s="220" t="s">
        <v>3427</v>
      </c>
      <c r="X3543" s="221" t="s">
        <v>71</v>
      </c>
      <c r="Y3543" s="222" t="s">
        <v>3728</v>
      </c>
      <c r="Z3543" s="199"/>
      <c r="AA3543" s="218"/>
      <c r="AB3543" s="223">
        <v>0</v>
      </c>
      <c r="AC3543" s="224" t="s">
        <v>40</v>
      </c>
      <c r="AD3543" s="225"/>
      <c r="AE3543" s="226"/>
      <c r="AF3543" s="226"/>
      <c r="AG3543" s="241">
        <f>CEILING(AX3543+(AX3543*'[1]Nastavení cen'!$G$17),1)</f>
        <v>73</v>
      </c>
      <c r="AH3543" s="242">
        <f>CEILING(AG3543*'[1]Nastavení cen'!$K$17,1)+AG3543</f>
        <v>95</v>
      </c>
      <c r="AI3543" s="242">
        <f t="shared" si="1308"/>
        <v>0</v>
      </c>
      <c r="AJ3543" s="228">
        <f t="shared" si="1304"/>
        <v>95</v>
      </c>
      <c r="AK3543" s="218"/>
      <c r="AL3543" s="229">
        <f t="shared" si="1305"/>
        <v>0</v>
      </c>
      <c r="AM3543" s="204"/>
      <c r="AN3543" s="230">
        <v>2</v>
      </c>
      <c r="AO3543" s="231">
        <f t="shared" si="1309"/>
        <v>0</v>
      </c>
      <c r="AP3543" s="232">
        <v>0.05</v>
      </c>
      <c r="AQ3543" s="233" t="s">
        <v>41</v>
      </c>
      <c r="AR3543" s="234">
        <f t="shared" si="1310"/>
        <v>0</v>
      </c>
      <c r="AS3543" s="235"/>
      <c r="AT3543" s="236"/>
      <c r="AU3543" s="237"/>
      <c r="AV3543" s="238"/>
      <c r="AW3543" s="239"/>
      <c r="AX3543" s="240">
        <v>73</v>
      </c>
    </row>
    <row r="3544" spans="1:50" ht="17.25" hidden="1" customHeight="1" x14ac:dyDescent="0.3">
      <c r="A3544" s="213"/>
      <c r="B3544" s="214"/>
      <c r="C3544" s="215"/>
      <c r="D3544" s="186"/>
      <c r="E3544" s="184"/>
      <c r="F3544" s="185"/>
      <c r="G3544" s="186"/>
      <c r="H3544" s="186"/>
      <c r="I3544" s="187"/>
      <c r="J3544" s="188"/>
      <c r="K3544" s="216"/>
      <c r="L3544" s="186"/>
      <c r="M3544" s="186"/>
      <c r="N3544" s="187"/>
      <c r="O3544" s="191"/>
      <c r="P3544" s="541" t="s">
        <v>3213</v>
      </c>
      <c r="Q3544" s="218"/>
      <c r="R3544" s="219">
        <f t="shared" si="1306"/>
        <v>0</v>
      </c>
      <c r="S3544" s="219">
        <f t="shared" si="1307"/>
        <v>7</v>
      </c>
      <c r="T3544" s="195"/>
      <c r="U3544" s="196">
        <v>10</v>
      </c>
      <c r="V3544" s="89">
        <f t="shared" si="1303"/>
        <v>0</v>
      </c>
      <c r="W3544" s="220" t="s">
        <v>3427</v>
      </c>
      <c r="X3544" s="221" t="s">
        <v>71</v>
      </c>
      <c r="Y3544" s="222" t="s">
        <v>3729</v>
      </c>
      <c r="Z3544" s="199"/>
      <c r="AA3544" s="218"/>
      <c r="AB3544" s="223">
        <v>0</v>
      </c>
      <c r="AC3544" s="224" t="s">
        <v>40</v>
      </c>
      <c r="AD3544" s="225"/>
      <c r="AE3544" s="226"/>
      <c r="AF3544" s="226"/>
      <c r="AG3544" s="241">
        <f>CEILING(AX3544+(AX3544*'[1]Nastavení cen'!$G$17),1)</f>
        <v>73</v>
      </c>
      <c r="AH3544" s="242">
        <f>CEILING(AG3544*'[1]Nastavení cen'!$K$17,1)+AG3544</f>
        <v>95</v>
      </c>
      <c r="AI3544" s="242">
        <f t="shared" si="1308"/>
        <v>0</v>
      </c>
      <c r="AJ3544" s="228">
        <f t="shared" si="1304"/>
        <v>95</v>
      </c>
      <c r="AK3544" s="218"/>
      <c r="AL3544" s="229">
        <f t="shared" si="1305"/>
        <v>0</v>
      </c>
      <c r="AM3544" s="204"/>
      <c r="AN3544" s="230">
        <v>2</v>
      </c>
      <c r="AO3544" s="231">
        <f t="shared" si="1309"/>
        <v>0</v>
      </c>
      <c r="AP3544" s="232">
        <v>0.05</v>
      </c>
      <c r="AQ3544" s="233" t="s">
        <v>41</v>
      </c>
      <c r="AR3544" s="234">
        <f t="shared" si="1310"/>
        <v>0</v>
      </c>
      <c r="AS3544" s="235"/>
      <c r="AT3544" s="236"/>
      <c r="AU3544" s="237"/>
      <c r="AV3544" s="238"/>
      <c r="AW3544" s="239"/>
      <c r="AX3544" s="240">
        <v>73</v>
      </c>
    </row>
    <row r="3545" spans="1:50" ht="17.25" hidden="1" customHeight="1" x14ac:dyDescent="0.3">
      <c r="A3545" s="213"/>
      <c r="B3545" s="214"/>
      <c r="C3545" s="215"/>
      <c r="D3545" s="186"/>
      <c r="E3545" s="184"/>
      <c r="F3545" s="185"/>
      <c r="G3545" s="186"/>
      <c r="H3545" s="186"/>
      <c r="I3545" s="187"/>
      <c r="J3545" s="188"/>
      <c r="K3545" s="216"/>
      <c r="L3545" s="186"/>
      <c r="M3545" s="186"/>
      <c r="N3545" s="187"/>
      <c r="O3545" s="191"/>
      <c r="P3545" s="541" t="s">
        <v>3213</v>
      </c>
      <c r="Q3545" s="218"/>
      <c r="R3545" s="219">
        <f t="shared" si="1306"/>
        <v>0</v>
      </c>
      <c r="S3545" s="219">
        <f t="shared" si="1307"/>
        <v>7</v>
      </c>
      <c r="T3545" s="195"/>
      <c r="U3545" s="196">
        <v>10</v>
      </c>
      <c r="V3545" s="89">
        <f t="shared" si="1303"/>
        <v>0</v>
      </c>
      <c r="W3545" s="220" t="s">
        <v>3427</v>
      </c>
      <c r="X3545" s="221" t="s">
        <v>71</v>
      </c>
      <c r="Y3545" s="222" t="s">
        <v>3730</v>
      </c>
      <c r="Z3545" s="199"/>
      <c r="AA3545" s="218"/>
      <c r="AB3545" s="223">
        <v>0</v>
      </c>
      <c r="AC3545" s="224" t="s">
        <v>40</v>
      </c>
      <c r="AD3545" s="225"/>
      <c r="AE3545" s="226"/>
      <c r="AF3545" s="226"/>
      <c r="AG3545" s="241">
        <f>CEILING(AX3545+(AX3545*'[1]Nastavení cen'!$G$17),1)</f>
        <v>73</v>
      </c>
      <c r="AH3545" s="242">
        <f>CEILING(AG3545*'[1]Nastavení cen'!$K$17,1)+AG3545</f>
        <v>95</v>
      </c>
      <c r="AI3545" s="242">
        <f t="shared" si="1308"/>
        <v>0</v>
      </c>
      <c r="AJ3545" s="228">
        <f t="shared" si="1304"/>
        <v>95</v>
      </c>
      <c r="AK3545" s="218"/>
      <c r="AL3545" s="229">
        <f t="shared" si="1305"/>
        <v>0</v>
      </c>
      <c r="AM3545" s="204"/>
      <c r="AN3545" s="230">
        <v>2</v>
      </c>
      <c r="AO3545" s="231">
        <f t="shared" si="1309"/>
        <v>0</v>
      </c>
      <c r="AP3545" s="232">
        <v>0.05</v>
      </c>
      <c r="AQ3545" s="233" t="s">
        <v>41</v>
      </c>
      <c r="AR3545" s="234">
        <f t="shared" si="1310"/>
        <v>0</v>
      </c>
      <c r="AS3545" s="235"/>
      <c r="AT3545" s="236"/>
      <c r="AU3545" s="237"/>
      <c r="AV3545" s="238"/>
      <c r="AW3545" s="239"/>
      <c r="AX3545" s="240">
        <v>73</v>
      </c>
    </row>
    <row r="3546" spans="1:50" ht="17.25" hidden="1" customHeight="1" x14ac:dyDescent="0.3">
      <c r="A3546" s="213"/>
      <c r="B3546" s="214"/>
      <c r="C3546" s="215"/>
      <c r="D3546" s="186"/>
      <c r="E3546" s="184"/>
      <c r="F3546" s="185"/>
      <c r="G3546" s="186"/>
      <c r="H3546" s="186"/>
      <c r="I3546" s="187"/>
      <c r="J3546" s="188"/>
      <c r="K3546" s="216"/>
      <c r="L3546" s="186"/>
      <c r="M3546" s="186"/>
      <c r="N3546" s="187"/>
      <c r="O3546" s="191"/>
      <c r="P3546" s="541" t="s">
        <v>3213</v>
      </c>
      <c r="Q3546" s="218"/>
      <c r="R3546" s="219">
        <f t="shared" si="1306"/>
        <v>0</v>
      </c>
      <c r="S3546" s="219">
        <f t="shared" si="1307"/>
        <v>7</v>
      </c>
      <c r="T3546" s="195"/>
      <c r="U3546" s="196">
        <v>10</v>
      </c>
      <c r="V3546" s="89">
        <f t="shared" si="1303"/>
        <v>0</v>
      </c>
      <c r="W3546" s="220" t="s">
        <v>3427</v>
      </c>
      <c r="X3546" s="221" t="s">
        <v>71</v>
      </c>
      <c r="Y3546" s="222" t="s">
        <v>3731</v>
      </c>
      <c r="Z3546" s="199"/>
      <c r="AA3546" s="218"/>
      <c r="AB3546" s="223">
        <v>0</v>
      </c>
      <c r="AC3546" s="224" t="s">
        <v>40</v>
      </c>
      <c r="AD3546" s="225"/>
      <c r="AE3546" s="226"/>
      <c r="AF3546" s="226"/>
      <c r="AG3546" s="241">
        <f>CEILING(AX3546+(AX3546*'[1]Nastavení cen'!$G$17),1)</f>
        <v>73</v>
      </c>
      <c r="AH3546" s="242">
        <f>CEILING(AG3546*'[1]Nastavení cen'!$K$17,1)+AG3546</f>
        <v>95</v>
      </c>
      <c r="AI3546" s="242">
        <f t="shared" si="1308"/>
        <v>0</v>
      </c>
      <c r="AJ3546" s="228">
        <f t="shared" si="1304"/>
        <v>95</v>
      </c>
      <c r="AK3546" s="218"/>
      <c r="AL3546" s="229">
        <f t="shared" si="1305"/>
        <v>0</v>
      </c>
      <c r="AM3546" s="204"/>
      <c r="AN3546" s="230">
        <v>2</v>
      </c>
      <c r="AO3546" s="231">
        <f t="shared" si="1309"/>
        <v>0</v>
      </c>
      <c r="AP3546" s="232">
        <v>0.05</v>
      </c>
      <c r="AQ3546" s="233" t="s">
        <v>41</v>
      </c>
      <c r="AR3546" s="234">
        <f t="shared" si="1310"/>
        <v>0</v>
      </c>
      <c r="AS3546" s="235"/>
      <c r="AT3546" s="236"/>
      <c r="AU3546" s="237"/>
      <c r="AV3546" s="238"/>
      <c r="AW3546" s="239"/>
      <c r="AX3546" s="240">
        <v>73</v>
      </c>
    </row>
    <row r="3547" spans="1:50" ht="17.25" hidden="1" customHeight="1" x14ac:dyDescent="0.3">
      <c r="A3547" s="213"/>
      <c r="B3547" s="214"/>
      <c r="C3547" s="215"/>
      <c r="D3547" s="186"/>
      <c r="E3547" s="184"/>
      <c r="F3547" s="185"/>
      <c r="G3547" s="186"/>
      <c r="H3547" s="186"/>
      <c r="I3547" s="187"/>
      <c r="J3547" s="188"/>
      <c r="K3547" s="216"/>
      <c r="L3547" s="186"/>
      <c r="M3547" s="186"/>
      <c r="N3547" s="187"/>
      <c r="O3547" s="191"/>
      <c r="P3547" s="541" t="s">
        <v>3213</v>
      </c>
      <c r="Q3547" s="218"/>
      <c r="R3547" s="219">
        <f t="shared" si="1306"/>
        <v>0</v>
      </c>
      <c r="S3547" s="219">
        <f t="shared" si="1307"/>
        <v>7</v>
      </c>
      <c r="T3547" s="195"/>
      <c r="U3547" s="196">
        <v>10</v>
      </c>
      <c r="V3547" s="89">
        <f t="shared" si="1303"/>
        <v>0</v>
      </c>
      <c r="W3547" s="220" t="s">
        <v>3427</v>
      </c>
      <c r="X3547" s="221" t="s">
        <v>71</v>
      </c>
      <c r="Y3547" s="222" t="s">
        <v>3732</v>
      </c>
      <c r="Z3547" s="199"/>
      <c r="AA3547" s="218"/>
      <c r="AB3547" s="223">
        <v>0</v>
      </c>
      <c r="AC3547" s="224" t="s">
        <v>40</v>
      </c>
      <c r="AD3547" s="225"/>
      <c r="AE3547" s="226"/>
      <c r="AF3547" s="226"/>
      <c r="AG3547" s="241">
        <f>CEILING(AX3547+(AX3547*'[1]Nastavení cen'!$G$17),1)</f>
        <v>73</v>
      </c>
      <c r="AH3547" s="242">
        <f>CEILING(AG3547*'[1]Nastavení cen'!$K$17,1)+AG3547</f>
        <v>95</v>
      </c>
      <c r="AI3547" s="242">
        <f t="shared" si="1308"/>
        <v>0</v>
      </c>
      <c r="AJ3547" s="228">
        <f t="shared" si="1304"/>
        <v>95</v>
      </c>
      <c r="AK3547" s="218"/>
      <c r="AL3547" s="229">
        <f t="shared" si="1305"/>
        <v>0</v>
      </c>
      <c r="AM3547" s="204"/>
      <c r="AN3547" s="230">
        <v>2</v>
      </c>
      <c r="AO3547" s="231">
        <f t="shared" si="1309"/>
        <v>0</v>
      </c>
      <c r="AP3547" s="232">
        <v>0.05</v>
      </c>
      <c r="AQ3547" s="233" t="s">
        <v>41</v>
      </c>
      <c r="AR3547" s="234">
        <f t="shared" si="1310"/>
        <v>0</v>
      </c>
      <c r="AS3547" s="235"/>
      <c r="AT3547" s="236"/>
      <c r="AU3547" s="237"/>
      <c r="AV3547" s="238"/>
      <c r="AW3547" s="239"/>
      <c r="AX3547" s="240">
        <v>73</v>
      </c>
    </row>
    <row r="3548" spans="1:50" ht="17.25" hidden="1" customHeight="1" x14ac:dyDescent="0.3">
      <c r="A3548" s="213"/>
      <c r="B3548" s="214"/>
      <c r="C3548" s="215"/>
      <c r="D3548" s="186"/>
      <c r="E3548" s="184"/>
      <c r="F3548" s="185"/>
      <c r="G3548" s="186"/>
      <c r="H3548" s="186"/>
      <c r="I3548" s="187"/>
      <c r="J3548" s="188"/>
      <c r="K3548" s="216"/>
      <c r="L3548" s="186"/>
      <c r="M3548" s="186"/>
      <c r="N3548" s="187"/>
      <c r="O3548" s="191"/>
      <c r="P3548" s="541" t="s">
        <v>3213</v>
      </c>
      <c r="Q3548" s="218"/>
      <c r="R3548" s="219">
        <f t="shared" si="1306"/>
        <v>0</v>
      </c>
      <c r="S3548" s="219">
        <f t="shared" si="1307"/>
        <v>7</v>
      </c>
      <c r="T3548" s="195"/>
      <c r="U3548" s="196">
        <v>10</v>
      </c>
      <c r="V3548" s="89">
        <f t="shared" si="1303"/>
        <v>0</v>
      </c>
      <c r="W3548" s="220" t="s">
        <v>3427</v>
      </c>
      <c r="X3548" s="221" t="s">
        <v>71</v>
      </c>
      <c r="Y3548" s="222" t="s">
        <v>3733</v>
      </c>
      <c r="Z3548" s="199"/>
      <c r="AA3548" s="218"/>
      <c r="AB3548" s="223">
        <v>0</v>
      </c>
      <c r="AC3548" s="224" t="s">
        <v>40</v>
      </c>
      <c r="AD3548" s="225"/>
      <c r="AE3548" s="226"/>
      <c r="AF3548" s="226"/>
      <c r="AG3548" s="241">
        <f>CEILING(AX3548+(AX3548*'[1]Nastavení cen'!$G$17),1)</f>
        <v>73</v>
      </c>
      <c r="AH3548" s="242">
        <f>CEILING(AG3548*'[1]Nastavení cen'!$K$17,1)+AG3548</f>
        <v>95</v>
      </c>
      <c r="AI3548" s="242">
        <f t="shared" si="1308"/>
        <v>0</v>
      </c>
      <c r="AJ3548" s="228">
        <f t="shared" si="1304"/>
        <v>95</v>
      </c>
      <c r="AK3548" s="218"/>
      <c r="AL3548" s="229">
        <f t="shared" si="1305"/>
        <v>0</v>
      </c>
      <c r="AM3548" s="204"/>
      <c r="AN3548" s="230">
        <v>2</v>
      </c>
      <c r="AO3548" s="231">
        <f t="shared" si="1309"/>
        <v>0</v>
      </c>
      <c r="AP3548" s="232">
        <v>0.05</v>
      </c>
      <c r="AQ3548" s="233" t="s">
        <v>41</v>
      </c>
      <c r="AR3548" s="234">
        <f t="shared" si="1310"/>
        <v>0</v>
      </c>
      <c r="AS3548" s="235"/>
      <c r="AT3548" s="236"/>
      <c r="AU3548" s="237"/>
      <c r="AV3548" s="238"/>
      <c r="AW3548" s="239"/>
      <c r="AX3548" s="240">
        <v>73</v>
      </c>
    </row>
    <row r="3549" spans="1:50" ht="17.25" hidden="1" customHeight="1" x14ac:dyDescent="0.3">
      <c r="A3549" s="213"/>
      <c r="B3549" s="214"/>
      <c r="C3549" s="215"/>
      <c r="D3549" s="186"/>
      <c r="E3549" s="184"/>
      <c r="F3549" s="185"/>
      <c r="G3549" s="186"/>
      <c r="H3549" s="186"/>
      <c r="I3549" s="187"/>
      <c r="J3549" s="188"/>
      <c r="K3549" s="216"/>
      <c r="L3549" s="186"/>
      <c r="M3549" s="186"/>
      <c r="N3549" s="187"/>
      <c r="O3549" s="191"/>
      <c r="P3549" s="541" t="s">
        <v>3213</v>
      </c>
      <c r="Q3549" s="218"/>
      <c r="R3549" s="219">
        <f t="shared" si="1306"/>
        <v>0</v>
      </c>
      <c r="S3549" s="219">
        <f t="shared" si="1307"/>
        <v>7</v>
      </c>
      <c r="T3549" s="195"/>
      <c r="U3549" s="196">
        <v>10</v>
      </c>
      <c r="V3549" s="89">
        <f t="shared" si="1303"/>
        <v>0</v>
      </c>
      <c r="W3549" s="220" t="s">
        <v>3427</v>
      </c>
      <c r="X3549" s="221" t="s">
        <v>71</v>
      </c>
      <c r="Y3549" s="222" t="s">
        <v>3734</v>
      </c>
      <c r="Z3549" s="199"/>
      <c r="AA3549" s="218"/>
      <c r="AB3549" s="223">
        <v>0</v>
      </c>
      <c r="AC3549" s="224" t="s">
        <v>40</v>
      </c>
      <c r="AD3549" s="225"/>
      <c r="AE3549" s="226"/>
      <c r="AF3549" s="226"/>
      <c r="AG3549" s="241">
        <f>CEILING(AX3549+(AX3549*'[1]Nastavení cen'!$G$17),1)</f>
        <v>73</v>
      </c>
      <c r="AH3549" s="242">
        <f>CEILING(AG3549*'[1]Nastavení cen'!$K$17,1)+AG3549</f>
        <v>95</v>
      </c>
      <c r="AI3549" s="242">
        <f t="shared" si="1308"/>
        <v>0</v>
      </c>
      <c r="AJ3549" s="228">
        <f t="shared" si="1304"/>
        <v>95</v>
      </c>
      <c r="AK3549" s="218"/>
      <c r="AL3549" s="229">
        <f t="shared" si="1305"/>
        <v>0</v>
      </c>
      <c r="AM3549" s="204"/>
      <c r="AN3549" s="230">
        <v>2</v>
      </c>
      <c r="AO3549" s="231">
        <f t="shared" si="1309"/>
        <v>0</v>
      </c>
      <c r="AP3549" s="232">
        <v>0.05</v>
      </c>
      <c r="AQ3549" s="233" t="s">
        <v>41</v>
      </c>
      <c r="AR3549" s="234">
        <f t="shared" si="1310"/>
        <v>0</v>
      </c>
      <c r="AS3549" s="235"/>
      <c r="AT3549" s="236"/>
      <c r="AU3549" s="237"/>
      <c r="AV3549" s="238"/>
      <c r="AW3549" s="239"/>
      <c r="AX3549" s="240">
        <v>73</v>
      </c>
    </row>
    <row r="3550" spans="1:50" ht="17.25" hidden="1" customHeight="1" x14ac:dyDescent="0.3">
      <c r="A3550" s="213"/>
      <c r="B3550" s="214"/>
      <c r="C3550" s="215"/>
      <c r="D3550" s="186"/>
      <c r="E3550" s="184"/>
      <c r="F3550" s="185"/>
      <c r="G3550" s="186"/>
      <c r="H3550" s="186"/>
      <c r="I3550" s="187"/>
      <c r="J3550" s="188"/>
      <c r="K3550" s="216"/>
      <c r="L3550" s="186"/>
      <c r="M3550" s="186"/>
      <c r="N3550" s="187"/>
      <c r="O3550" s="191"/>
      <c r="P3550" s="541" t="s">
        <v>3213</v>
      </c>
      <c r="Q3550" s="218"/>
      <c r="R3550" s="219">
        <f t="shared" si="1306"/>
        <v>0</v>
      </c>
      <c r="S3550" s="219">
        <f t="shared" si="1307"/>
        <v>7</v>
      </c>
      <c r="T3550" s="195"/>
      <c r="U3550" s="196">
        <v>10</v>
      </c>
      <c r="V3550" s="89">
        <f t="shared" si="1303"/>
        <v>0</v>
      </c>
      <c r="W3550" s="220" t="s">
        <v>3427</v>
      </c>
      <c r="X3550" s="221" t="s">
        <v>71</v>
      </c>
      <c r="Y3550" s="222" t="s">
        <v>3735</v>
      </c>
      <c r="Z3550" s="199"/>
      <c r="AA3550" s="218"/>
      <c r="AB3550" s="223">
        <v>0</v>
      </c>
      <c r="AC3550" s="224" t="s">
        <v>40</v>
      </c>
      <c r="AD3550" s="225"/>
      <c r="AE3550" s="226"/>
      <c r="AF3550" s="226"/>
      <c r="AG3550" s="241">
        <f>CEILING(AX3550+(AX3550*'[1]Nastavení cen'!$G$17),1)</f>
        <v>73</v>
      </c>
      <c r="AH3550" s="242">
        <f>CEILING(AG3550*'[1]Nastavení cen'!$K$17,1)+AG3550</f>
        <v>95</v>
      </c>
      <c r="AI3550" s="242">
        <f t="shared" si="1308"/>
        <v>0</v>
      </c>
      <c r="AJ3550" s="228">
        <f t="shared" si="1304"/>
        <v>95</v>
      </c>
      <c r="AK3550" s="218"/>
      <c r="AL3550" s="229">
        <f t="shared" si="1305"/>
        <v>0</v>
      </c>
      <c r="AM3550" s="204"/>
      <c r="AN3550" s="230">
        <v>2</v>
      </c>
      <c r="AO3550" s="231">
        <f t="shared" si="1309"/>
        <v>0</v>
      </c>
      <c r="AP3550" s="232">
        <v>0.05</v>
      </c>
      <c r="AQ3550" s="233" t="s">
        <v>41</v>
      </c>
      <c r="AR3550" s="234">
        <f t="shared" si="1310"/>
        <v>0</v>
      </c>
      <c r="AS3550" s="235"/>
      <c r="AT3550" s="236"/>
      <c r="AU3550" s="237"/>
      <c r="AV3550" s="238"/>
      <c r="AW3550" s="239"/>
      <c r="AX3550" s="240">
        <v>73</v>
      </c>
    </row>
    <row r="3551" spans="1:50" ht="17.25" hidden="1" customHeight="1" x14ac:dyDescent="0.3">
      <c r="A3551" s="213"/>
      <c r="B3551" s="214"/>
      <c r="C3551" s="215"/>
      <c r="D3551" s="186"/>
      <c r="E3551" s="184"/>
      <c r="F3551" s="185"/>
      <c r="G3551" s="186"/>
      <c r="H3551" s="186"/>
      <c r="I3551" s="187"/>
      <c r="J3551" s="188"/>
      <c r="K3551" s="216"/>
      <c r="L3551" s="186"/>
      <c r="M3551" s="186"/>
      <c r="N3551" s="187"/>
      <c r="O3551" s="191"/>
      <c r="P3551" s="541" t="s">
        <v>3213</v>
      </c>
      <c r="Q3551" s="218"/>
      <c r="R3551" s="219">
        <f t="shared" si="1306"/>
        <v>0</v>
      </c>
      <c r="S3551" s="219">
        <f t="shared" si="1307"/>
        <v>7</v>
      </c>
      <c r="T3551" s="195"/>
      <c r="U3551" s="196">
        <v>10</v>
      </c>
      <c r="V3551" s="89">
        <f t="shared" si="1303"/>
        <v>0</v>
      </c>
      <c r="W3551" s="220" t="s">
        <v>3427</v>
      </c>
      <c r="X3551" s="221" t="s">
        <v>71</v>
      </c>
      <c r="Y3551" s="222" t="s">
        <v>3736</v>
      </c>
      <c r="Z3551" s="199"/>
      <c r="AA3551" s="218"/>
      <c r="AB3551" s="223">
        <v>0</v>
      </c>
      <c r="AC3551" s="224" t="s">
        <v>40</v>
      </c>
      <c r="AD3551" s="225"/>
      <c r="AE3551" s="226"/>
      <c r="AF3551" s="226"/>
      <c r="AG3551" s="241">
        <f>CEILING(AX3551+(AX3551*'[1]Nastavení cen'!$G$17),1)</f>
        <v>73</v>
      </c>
      <c r="AH3551" s="242">
        <f>CEILING(AG3551*'[1]Nastavení cen'!$K$17,1)+AG3551</f>
        <v>95</v>
      </c>
      <c r="AI3551" s="242">
        <f t="shared" si="1308"/>
        <v>0</v>
      </c>
      <c r="AJ3551" s="228">
        <f t="shared" si="1304"/>
        <v>95</v>
      </c>
      <c r="AK3551" s="218"/>
      <c r="AL3551" s="229">
        <f t="shared" si="1305"/>
        <v>0</v>
      </c>
      <c r="AM3551" s="204"/>
      <c r="AN3551" s="230">
        <v>2</v>
      </c>
      <c r="AO3551" s="231">
        <f t="shared" si="1309"/>
        <v>0</v>
      </c>
      <c r="AP3551" s="232">
        <v>0.05</v>
      </c>
      <c r="AQ3551" s="233" t="s">
        <v>41</v>
      </c>
      <c r="AR3551" s="234">
        <f t="shared" si="1310"/>
        <v>0</v>
      </c>
      <c r="AS3551" s="235"/>
      <c r="AT3551" s="236"/>
      <c r="AU3551" s="237"/>
      <c r="AV3551" s="238"/>
      <c r="AW3551" s="239"/>
      <c r="AX3551" s="240">
        <v>73</v>
      </c>
    </row>
    <row r="3552" spans="1:50" ht="17.25" hidden="1" customHeight="1" x14ac:dyDescent="0.3">
      <c r="A3552" s="213"/>
      <c r="B3552" s="214"/>
      <c r="C3552" s="215"/>
      <c r="D3552" s="186"/>
      <c r="E3552" s="184"/>
      <c r="F3552" s="185"/>
      <c r="G3552" s="186"/>
      <c r="H3552" s="186"/>
      <c r="I3552" s="187"/>
      <c r="J3552" s="188"/>
      <c r="K3552" s="216"/>
      <c r="L3552" s="186"/>
      <c r="M3552" s="186"/>
      <c r="N3552" s="187"/>
      <c r="O3552" s="191"/>
      <c r="P3552" s="541" t="s">
        <v>3213</v>
      </c>
      <c r="Q3552" s="218"/>
      <c r="R3552" s="219">
        <f t="shared" si="1306"/>
        <v>0</v>
      </c>
      <c r="S3552" s="219">
        <f t="shared" si="1307"/>
        <v>7</v>
      </c>
      <c r="T3552" s="195"/>
      <c r="U3552" s="196">
        <v>10</v>
      </c>
      <c r="V3552" s="89">
        <f t="shared" si="1303"/>
        <v>0</v>
      </c>
      <c r="W3552" s="220" t="s">
        <v>3427</v>
      </c>
      <c r="X3552" s="221" t="s">
        <v>71</v>
      </c>
      <c r="Y3552" s="222" t="s">
        <v>3737</v>
      </c>
      <c r="Z3552" s="199"/>
      <c r="AA3552" s="218"/>
      <c r="AB3552" s="223">
        <v>0</v>
      </c>
      <c r="AC3552" s="224" t="s">
        <v>40</v>
      </c>
      <c r="AD3552" s="225"/>
      <c r="AE3552" s="226"/>
      <c r="AF3552" s="226"/>
      <c r="AG3552" s="241">
        <f>CEILING(AX3552+(AX3552*'[1]Nastavení cen'!$G$17),1)</f>
        <v>73</v>
      </c>
      <c r="AH3552" s="242">
        <f>CEILING(AG3552*'[1]Nastavení cen'!$K$17,1)+AG3552</f>
        <v>95</v>
      </c>
      <c r="AI3552" s="242">
        <f t="shared" si="1308"/>
        <v>0</v>
      </c>
      <c r="AJ3552" s="228">
        <f t="shared" si="1304"/>
        <v>95</v>
      </c>
      <c r="AK3552" s="218"/>
      <c r="AL3552" s="229">
        <f t="shared" si="1305"/>
        <v>0</v>
      </c>
      <c r="AM3552" s="204"/>
      <c r="AN3552" s="230">
        <v>2</v>
      </c>
      <c r="AO3552" s="231">
        <f t="shared" si="1309"/>
        <v>0</v>
      </c>
      <c r="AP3552" s="232">
        <v>0.05</v>
      </c>
      <c r="AQ3552" s="233" t="s">
        <v>41</v>
      </c>
      <c r="AR3552" s="234">
        <f t="shared" si="1310"/>
        <v>0</v>
      </c>
      <c r="AS3552" s="235"/>
      <c r="AT3552" s="236"/>
      <c r="AU3552" s="237"/>
      <c r="AV3552" s="238"/>
      <c r="AW3552" s="239"/>
      <c r="AX3552" s="240">
        <v>73</v>
      </c>
    </row>
    <row r="3553" spans="1:50" ht="17.25" hidden="1" customHeight="1" x14ac:dyDescent="0.3">
      <c r="A3553" s="213"/>
      <c r="B3553" s="214"/>
      <c r="C3553" s="215"/>
      <c r="D3553" s="186"/>
      <c r="E3553" s="184"/>
      <c r="F3553" s="185"/>
      <c r="G3553" s="186"/>
      <c r="H3553" s="186"/>
      <c r="I3553" s="187"/>
      <c r="J3553" s="188"/>
      <c r="K3553" s="216"/>
      <c r="L3553" s="186"/>
      <c r="M3553" s="186"/>
      <c r="N3553" s="187"/>
      <c r="O3553" s="191"/>
      <c r="P3553" s="541" t="s">
        <v>3213</v>
      </c>
      <c r="Q3553" s="218"/>
      <c r="R3553" s="219">
        <f t="shared" si="1306"/>
        <v>0</v>
      </c>
      <c r="S3553" s="219">
        <f t="shared" si="1307"/>
        <v>7</v>
      </c>
      <c r="T3553" s="195"/>
      <c r="U3553" s="196">
        <v>10</v>
      </c>
      <c r="V3553" s="89">
        <f t="shared" si="1303"/>
        <v>0</v>
      </c>
      <c r="W3553" s="220" t="s">
        <v>3427</v>
      </c>
      <c r="X3553" s="221" t="s">
        <v>71</v>
      </c>
      <c r="Y3553" s="222" t="s">
        <v>3738</v>
      </c>
      <c r="Z3553" s="199"/>
      <c r="AA3553" s="218"/>
      <c r="AB3553" s="223">
        <v>0</v>
      </c>
      <c r="AC3553" s="224" t="s">
        <v>40</v>
      </c>
      <c r="AD3553" s="225"/>
      <c r="AE3553" s="226"/>
      <c r="AF3553" s="226"/>
      <c r="AG3553" s="241">
        <f>CEILING(AX3553+(AX3553*'[1]Nastavení cen'!$G$17),1)</f>
        <v>73</v>
      </c>
      <c r="AH3553" s="242">
        <f>CEILING(AG3553*'[1]Nastavení cen'!$K$17,1)+AG3553</f>
        <v>95</v>
      </c>
      <c r="AI3553" s="242">
        <f t="shared" si="1308"/>
        <v>0</v>
      </c>
      <c r="AJ3553" s="228">
        <f t="shared" si="1304"/>
        <v>95</v>
      </c>
      <c r="AK3553" s="218"/>
      <c r="AL3553" s="229">
        <f t="shared" si="1305"/>
        <v>0</v>
      </c>
      <c r="AM3553" s="204"/>
      <c r="AN3553" s="230">
        <v>2</v>
      </c>
      <c r="AO3553" s="231">
        <f t="shared" si="1309"/>
        <v>0</v>
      </c>
      <c r="AP3553" s="232">
        <v>0.05</v>
      </c>
      <c r="AQ3553" s="233" t="s">
        <v>41</v>
      </c>
      <c r="AR3553" s="234">
        <f t="shared" si="1310"/>
        <v>0</v>
      </c>
      <c r="AS3553" s="235"/>
      <c r="AT3553" s="236"/>
      <c r="AU3553" s="237"/>
      <c r="AV3553" s="238"/>
      <c r="AW3553" s="239"/>
      <c r="AX3553" s="240">
        <v>73</v>
      </c>
    </row>
    <row r="3554" spans="1:50" ht="17.25" hidden="1" customHeight="1" x14ac:dyDescent="0.3">
      <c r="A3554" s="213"/>
      <c r="B3554" s="214"/>
      <c r="C3554" s="215"/>
      <c r="D3554" s="186"/>
      <c r="E3554" s="184"/>
      <c r="F3554" s="185"/>
      <c r="G3554" s="186"/>
      <c r="H3554" s="186"/>
      <c r="I3554" s="187"/>
      <c r="J3554" s="188"/>
      <c r="K3554" s="216"/>
      <c r="L3554" s="186"/>
      <c r="M3554" s="186"/>
      <c r="N3554" s="187"/>
      <c r="O3554" s="191"/>
      <c r="P3554" s="541" t="s">
        <v>3213</v>
      </c>
      <c r="Q3554" s="218"/>
      <c r="R3554" s="219">
        <f t="shared" si="1306"/>
        <v>0</v>
      </c>
      <c r="S3554" s="219">
        <f t="shared" si="1307"/>
        <v>7</v>
      </c>
      <c r="T3554" s="195"/>
      <c r="U3554" s="196">
        <v>10</v>
      </c>
      <c r="V3554" s="89">
        <f t="shared" si="1303"/>
        <v>0</v>
      </c>
      <c r="W3554" s="220" t="s">
        <v>3427</v>
      </c>
      <c r="X3554" s="221" t="s">
        <v>71</v>
      </c>
      <c r="Y3554" s="222" t="s">
        <v>3739</v>
      </c>
      <c r="Z3554" s="199"/>
      <c r="AA3554" s="218"/>
      <c r="AB3554" s="223">
        <v>0</v>
      </c>
      <c r="AC3554" s="224" t="s">
        <v>40</v>
      </c>
      <c r="AD3554" s="225"/>
      <c r="AE3554" s="226"/>
      <c r="AF3554" s="226"/>
      <c r="AG3554" s="241">
        <f>CEILING(AX3554+(AX3554*'[1]Nastavení cen'!$G$17),1)</f>
        <v>73</v>
      </c>
      <c r="AH3554" s="242">
        <f>CEILING(AG3554*'[1]Nastavení cen'!$K$17,1)+AG3554</f>
        <v>95</v>
      </c>
      <c r="AI3554" s="242">
        <f t="shared" si="1308"/>
        <v>0</v>
      </c>
      <c r="AJ3554" s="228">
        <f t="shared" si="1304"/>
        <v>95</v>
      </c>
      <c r="AK3554" s="218"/>
      <c r="AL3554" s="229">
        <f t="shared" si="1305"/>
        <v>0</v>
      </c>
      <c r="AM3554" s="204"/>
      <c r="AN3554" s="230">
        <v>2</v>
      </c>
      <c r="AO3554" s="231">
        <f t="shared" si="1309"/>
        <v>0</v>
      </c>
      <c r="AP3554" s="232">
        <v>0.05</v>
      </c>
      <c r="AQ3554" s="233" t="s">
        <v>41</v>
      </c>
      <c r="AR3554" s="234">
        <f t="shared" si="1310"/>
        <v>0</v>
      </c>
      <c r="AS3554" s="235"/>
      <c r="AT3554" s="236"/>
      <c r="AU3554" s="237"/>
      <c r="AV3554" s="238"/>
      <c r="AW3554" s="239"/>
      <c r="AX3554" s="240">
        <v>73</v>
      </c>
    </row>
    <row r="3555" spans="1:50" ht="17.25" hidden="1" customHeight="1" x14ac:dyDescent="0.3">
      <c r="A3555" s="213"/>
      <c r="B3555" s="214"/>
      <c r="C3555" s="215"/>
      <c r="D3555" s="186"/>
      <c r="E3555" s="184"/>
      <c r="F3555" s="185"/>
      <c r="G3555" s="186"/>
      <c r="H3555" s="186"/>
      <c r="I3555" s="187"/>
      <c r="J3555" s="188"/>
      <c r="K3555" s="216"/>
      <c r="L3555" s="186"/>
      <c r="M3555" s="186"/>
      <c r="N3555" s="187"/>
      <c r="O3555" s="191"/>
      <c r="P3555" s="541" t="s">
        <v>3213</v>
      </c>
      <c r="Q3555" s="218"/>
      <c r="R3555" s="219">
        <f t="shared" si="1306"/>
        <v>0</v>
      </c>
      <c r="S3555" s="219">
        <f t="shared" si="1307"/>
        <v>7</v>
      </c>
      <c r="T3555" s="195"/>
      <c r="U3555" s="196">
        <v>10</v>
      </c>
      <c r="V3555" s="89">
        <f t="shared" si="1303"/>
        <v>0</v>
      </c>
      <c r="W3555" s="220" t="s">
        <v>3427</v>
      </c>
      <c r="X3555" s="221" t="s">
        <v>71</v>
      </c>
      <c r="Y3555" s="222" t="s">
        <v>3740</v>
      </c>
      <c r="Z3555" s="199"/>
      <c r="AA3555" s="218"/>
      <c r="AB3555" s="223">
        <v>0</v>
      </c>
      <c r="AC3555" s="224" t="s">
        <v>40</v>
      </c>
      <c r="AD3555" s="225"/>
      <c r="AE3555" s="226"/>
      <c r="AF3555" s="226"/>
      <c r="AG3555" s="241">
        <f>CEILING(AX3555+(AX3555*'[1]Nastavení cen'!$G$17),1)</f>
        <v>73</v>
      </c>
      <c r="AH3555" s="242">
        <f>CEILING(AG3555*'[1]Nastavení cen'!$K$17,1)+AG3555</f>
        <v>95</v>
      </c>
      <c r="AI3555" s="242">
        <f t="shared" si="1308"/>
        <v>0</v>
      </c>
      <c r="AJ3555" s="228">
        <f t="shared" si="1304"/>
        <v>95</v>
      </c>
      <c r="AK3555" s="218"/>
      <c r="AL3555" s="229">
        <f t="shared" si="1305"/>
        <v>0</v>
      </c>
      <c r="AM3555" s="204"/>
      <c r="AN3555" s="230">
        <v>2</v>
      </c>
      <c r="AO3555" s="231">
        <f t="shared" si="1309"/>
        <v>0</v>
      </c>
      <c r="AP3555" s="232">
        <v>0.05</v>
      </c>
      <c r="AQ3555" s="233" t="s">
        <v>41</v>
      </c>
      <c r="AR3555" s="234">
        <f t="shared" si="1310"/>
        <v>0</v>
      </c>
      <c r="AS3555" s="235"/>
      <c r="AT3555" s="236"/>
      <c r="AU3555" s="237"/>
      <c r="AV3555" s="238"/>
      <c r="AW3555" s="239"/>
      <c r="AX3555" s="240">
        <v>73</v>
      </c>
    </row>
    <row r="3556" spans="1:50" ht="17.25" hidden="1" customHeight="1" x14ac:dyDescent="0.3">
      <c r="A3556" s="213"/>
      <c r="B3556" s="214"/>
      <c r="C3556" s="215"/>
      <c r="D3556" s="186"/>
      <c r="E3556" s="184"/>
      <c r="F3556" s="185"/>
      <c r="G3556" s="186"/>
      <c r="H3556" s="186"/>
      <c r="I3556" s="187"/>
      <c r="J3556" s="188"/>
      <c r="K3556" s="216"/>
      <c r="L3556" s="186"/>
      <c r="M3556" s="186"/>
      <c r="N3556" s="187"/>
      <c r="O3556" s="191"/>
      <c r="P3556" s="541" t="s">
        <v>3213</v>
      </c>
      <c r="Q3556" s="218"/>
      <c r="R3556" s="219">
        <f t="shared" si="1306"/>
        <v>0</v>
      </c>
      <c r="S3556" s="219">
        <f t="shared" si="1307"/>
        <v>7</v>
      </c>
      <c r="T3556" s="195"/>
      <c r="U3556" s="196">
        <v>10</v>
      </c>
      <c r="V3556" s="89">
        <f t="shared" si="1303"/>
        <v>0</v>
      </c>
      <c r="W3556" s="220" t="s">
        <v>3427</v>
      </c>
      <c r="X3556" s="221" t="s">
        <v>71</v>
      </c>
      <c r="Y3556" s="222" t="s">
        <v>3741</v>
      </c>
      <c r="Z3556" s="199"/>
      <c r="AA3556" s="218"/>
      <c r="AB3556" s="223">
        <v>0</v>
      </c>
      <c r="AC3556" s="224" t="s">
        <v>40</v>
      </c>
      <c r="AD3556" s="225"/>
      <c r="AE3556" s="226"/>
      <c r="AF3556" s="226"/>
      <c r="AG3556" s="241">
        <f>CEILING(AX3556+(AX3556*'[1]Nastavení cen'!$G$17),1)</f>
        <v>73</v>
      </c>
      <c r="AH3556" s="242">
        <f>CEILING(AG3556*'[1]Nastavení cen'!$K$17,1)+AG3556</f>
        <v>95</v>
      </c>
      <c r="AI3556" s="242">
        <f t="shared" si="1308"/>
        <v>0</v>
      </c>
      <c r="AJ3556" s="228">
        <f t="shared" si="1304"/>
        <v>95</v>
      </c>
      <c r="AK3556" s="218"/>
      <c r="AL3556" s="229">
        <f t="shared" si="1305"/>
        <v>0</v>
      </c>
      <c r="AM3556" s="204"/>
      <c r="AN3556" s="230">
        <v>2</v>
      </c>
      <c r="AO3556" s="231">
        <f t="shared" si="1309"/>
        <v>0</v>
      </c>
      <c r="AP3556" s="232">
        <v>0.05</v>
      </c>
      <c r="AQ3556" s="233" t="s">
        <v>41</v>
      </c>
      <c r="AR3556" s="234">
        <f t="shared" si="1310"/>
        <v>0</v>
      </c>
      <c r="AS3556" s="235"/>
      <c r="AT3556" s="236"/>
      <c r="AU3556" s="237"/>
      <c r="AV3556" s="238"/>
      <c r="AW3556" s="239"/>
      <c r="AX3556" s="240">
        <v>73</v>
      </c>
    </row>
    <row r="3557" spans="1:50" ht="17.25" hidden="1" customHeight="1" x14ac:dyDescent="0.3">
      <c r="A3557" s="213"/>
      <c r="B3557" s="214"/>
      <c r="C3557" s="215"/>
      <c r="D3557" s="186"/>
      <c r="E3557" s="184"/>
      <c r="F3557" s="185"/>
      <c r="G3557" s="186"/>
      <c r="H3557" s="186"/>
      <c r="I3557" s="187"/>
      <c r="J3557" s="188"/>
      <c r="K3557" s="216"/>
      <c r="L3557" s="186"/>
      <c r="M3557" s="186"/>
      <c r="N3557" s="187"/>
      <c r="O3557" s="191"/>
      <c r="P3557" s="541" t="s">
        <v>3213</v>
      </c>
      <c r="Q3557" s="218"/>
      <c r="R3557" s="219">
        <f t="shared" si="1306"/>
        <v>0</v>
      </c>
      <c r="S3557" s="219">
        <f t="shared" si="1307"/>
        <v>7</v>
      </c>
      <c r="T3557" s="195"/>
      <c r="U3557" s="196">
        <v>10</v>
      </c>
      <c r="V3557" s="89">
        <f t="shared" si="1303"/>
        <v>0</v>
      </c>
      <c r="W3557" s="220" t="s">
        <v>3427</v>
      </c>
      <c r="X3557" s="221" t="s">
        <v>71</v>
      </c>
      <c r="Y3557" s="222" t="s">
        <v>3742</v>
      </c>
      <c r="Z3557" s="199"/>
      <c r="AA3557" s="218"/>
      <c r="AB3557" s="223">
        <v>0</v>
      </c>
      <c r="AC3557" s="224" t="s">
        <v>40</v>
      </c>
      <c r="AD3557" s="225"/>
      <c r="AE3557" s="226"/>
      <c r="AF3557" s="226"/>
      <c r="AG3557" s="241">
        <f>CEILING(AX3557+(AX3557*'[1]Nastavení cen'!$G$17),1)</f>
        <v>73</v>
      </c>
      <c r="AH3557" s="242">
        <f>CEILING(AG3557*'[1]Nastavení cen'!$K$17,1)+AG3557</f>
        <v>95</v>
      </c>
      <c r="AI3557" s="242">
        <f t="shared" si="1308"/>
        <v>0</v>
      </c>
      <c r="AJ3557" s="228">
        <f t="shared" si="1304"/>
        <v>95</v>
      </c>
      <c r="AK3557" s="218"/>
      <c r="AL3557" s="229">
        <f t="shared" si="1305"/>
        <v>0</v>
      </c>
      <c r="AM3557" s="204"/>
      <c r="AN3557" s="230">
        <v>2</v>
      </c>
      <c r="AO3557" s="231">
        <f t="shared" si="1309"/>
        <v>0</v>
      </c>
      <c r="AP3557" s="232">
        <v>0.05</v>
      </c>
      <c r="AQ3557" s="233" t="s">
        <v>41</v>
      </c>
      <c r="AR3557" s="234">
        <f t="shared" si="1310"/>
        <v>0</v>
      </c>
      <c r="AS3557" s="235"/>
      <c r="AT3557" s="236"/>
      <c r="AU3557" s="237"/>
      <c r="AV3557" s="238"/>
      <c r="AW3557" s="239"/>
      <c r="AX3557" s="240">
        <v>73</v>
      </c>
    </row>
    <row r="3558" spans="1:50" ht="17.25" hidden="1" customHeight="1" x14ac:dyDescent="0.3">
      <c r="A3558" s="213"/>
      <c r="B3558" s="214"/>
      <c r="C3558" s="215"/>
      <c r="D3558" s="186"/>
      <c r="E3558" s="184"/>
      <c r="F3558" s="185"/>
      <c r="G3558" s="186"/>
      <c r="H3558" s="186"/>
      <c r="I3558" s="187"/>
      <c r="J3558" s="188"/>
      <c r="K3558" s="216"/>
      <c r="L3558" s="186"/>
      <c r="M3558" s="186"/>
      <c r="N3558" s="187"/>
      <c r="O3558" s="191"/>
      <c r="P3558" s="541" t="s">
        <v>3213</v>
      </c>
      <c r="Q3558" s="218"/>
      <c r="R3558" s="219">
        <f t="shared" si="1306"/>
        <v>0</v>
      </c>
      <c r="S3558" s="219">
        <f t="shared" si="1307"/>
        <v>7</v>
      </c>
      <c r="T3558" s="195"/>
      <c r="U3558" s="196">
        <v>10</v>
      </c>
      <c r="V3558" s="89">
        <f t="shared" si="1303"/>
        <v>0</v>
      </c>
      <c r="W3558" s="220" t="s">
        <v>3427</v>
      </c>
      <c r="X3558" s="221" t="s">
        <v>71</v>
      </c>
      <c r="Y3558" s="222" t="s">
        <v>3743</v>
      </c>
      <c r="Z3558" s="199"/>
      <c r="AA3558" s="218"/>
      <c r="AB3558" s="223">
        <v>0</v>
      </c>
      <c r="AC3558" s="224" t="s">
        <v>40</v>
      </c>
      <c r="AD3558" s="225"/>
      <c r="AE3558" s="226"/>
      <c r="AF3558" s="226"/>
      <c r="AG3558" s="241">
        <f>CEILING(AX3558+(AX3558*'[1]Nastavení cen'!$G$17),1)</f>
        <v>73</v>
      </c>
      <c r="AH3558" s="242">
        <f>CEILING(AG3558*'[1]Nastavení cen'!$K$17,1)+AG3558</f>
        <v>95</v>
      </c>
      <c r="AI3558" s="242">
        <f t="shared" si="1308"/>
        <v>0</v>
      </c>
      <c r="AJ3558" s="228">
        <f t="shared" si="1304"/>
        <v>95</v>
      </c>
      <c r="AK3558" s="218"/>
      <c r="AL3558" s="229">
        <f t="shared" si="1305"/>
        <v>0</v>
      </c>
      <c r="AM3558" s="204"/>
      <c r="AN3558" s="230">
        <v>2</v>
      </c>
      <c r="AO3558" s="231">
        <f t="shared" si="1309"/>
        <v>0</v>
      </c>
      <c r="AP3558" s="232">
        <v>0.05</v>
      </c>
      <c r="AQ3558" s="233" t="s">
        <v>41</v>
      </c>
      <c r="AR3558" s="234">
        <f t="shared" si="1310"/>
        <v>0</v>
      </c>
      <c r="AS3558" s="235"/>
      <c r="AT3558" s="236"/>
      <c r="AU3558" s="237"/>
      <c r="AV3558" s="238"/>
      <c r="AW3558" s="239"/>
      <c r="AX3558" s="240">
        <v>73</v>
      </c>
    </row>
    <row r="3559" spans="1:50" ht="17.25" hidden="1" customHeight="1" x14ac:dyDescent="0.3">
      <c r="A3559" s="213"/>
      <c r="B3559" s="214"/>
      <c r="C3559" s="215"/>
      <c r="D3559" s="186"/>
      <c r="E3559" s="184"/>
      <c r="F3559" s="185"/>
      <c r="G3559" s="186"/>
      <c r="H3559" s="186"/>
      <c r="I3559" s="187"/>
      <c r="J3559" s="188"/>
      <c r="K3559" s="216"/>
      <c r="L3559" s="186"/>
      <c r="M3559" s="186"/>
      <c r="N3559" s="187"/>
      <c r="O3559" s="191"/>
      <c r="P3559" s="541" t="s">
        <v>3213</v>
      </c>
      <c r="Q3559" s="218"/>
      <c r="R3559" s="219">
        <f t="shared" si="1306"/>
        <v>0</v>
      </c>
      <c r="S3559" s="219">
        <f t="shared" si="1307"/>
        <v>7</v>
      </c>
      <c r="T3559" s="195"/>
      <c r="U3559" s="196">
        <v>10</v>
      </c>
      <c r="V3559" s="89">
        <f t="shared" si="1303"/>
        <v>0</v>
      </c>
      <c r="W3559" s="220" t="s">
        <v>3427</v>
      </c>
      <c r="X3559" s="221" t="s">
        <v>71</v>
      </c>
      <c r="Y3559" s="222" t="s">
        <v>3744</v>
      </c>
      <c r="Z3559" s="199"/>
      <c r="AA3559" s="218"/>
      <c r="AB3559" s="223">
        <v>0</v>
      </c>
      <c r="AC3559" s="224" t="s">
        <v>40</v>
      </c>
      <c r="AD3559" s="225"/>
      <c r="AE3559" s="226"/>
      <c r="AF3559" s="226"/>
      <c r="AG3559" s="241">
        <f>CEILING(AX3559+(AX3559*'[1]Nastavení cen'!$G$17),1)</f>
        <v>73</v>
      </c>
      <c r="AH3559" s="242">
        <f>CEILING(AG3559*'[1]Nastavení cen'!$K$17,1)+AG3559</f>
        <v>95</v>
      </c>
      <c r="AI3559" s="242">
        <f t="shared" si="1308"/>
        <v>0</v>
      </c>
      <c r="AJ3559" s="228">
        <f t="shared" si="1304"/>
        <v>95</v>
      </c>
      <c r="AK3559" s="218"/>
      <c r="AL3559" s="229">
        <f t="shared" si="1305"/>
        <v>0</v>
      </c>
      <c r="AM3559" s="204"/>
      <c r="AN3559" s="230">
        <v>2</v>
      </c>
      <c r="AO3559" s="231">
        <f t="shared" si="1309"/>
        <v>0</v>
      </c>
      <c r="AP3559" s="232">
        <v>0.05</v>
      </c>
      <c r="AQ3559" s="233" t="s">
        <v>41</v>
      </c>
      <c r="AR3559" s="234">
        <f t="shared" si="1310"/>
        <v>0</v>
      </c>
      <c r="AS3559" s="235"/>
      <c r="AT3559" s="236"/>
      <c r="AU3559" s="237"/>
      <c r="AV3559" s="238"/>
      <c r="AW3559" s="239"/>
      <c r="AX3559" s="240">
        <v>73</v>
      </c>
    </row>
    <row r="3560" spans="1:50" ht="17.25" hidden="1" customHeight="1" x14ac:dyDescent="0.3">
      <c r="A3560" s="213"/>
      <c r="B3560" s="214"/>
      <c r="C3560" s="215"/>
      <c r="D3560" s="186"/>
      <c r="E3560" s="184"/>
      <c r="F3560" s="185"/>
      <c r="G3560" s="186"/>
      <c r="H3560" s="186"/>
      <c r="I3560" s="187"/>
      <c r="J3560" s="188"/>
      <c r="K3560" s="216"/>
      <c r="L3560" s="186"/>
      <c r="M3560" s="186"/>
      <c r="N3560" s="187"/>
      <c r="O3560" s="191"/>
      <c r="P3560" s="541" t="s">
        <v>3213</v>
      </c>
      <c r="Q3560" s="218"/>
      <c r="R3560" s="219">
        <f t="shared" si="1306"/>
        <v>0</v>
      </c>
      <c r="S3560" s="219">
        <f t="shared" si="1307"/>
        <v>7</v>
      </c>
      <c r="T3560" s="195"/>
      <c r="U3560" s="196">
        <v>10</v>
      </c>
      <c r="V3560" s="89">
        <f t="shared" si="1303"/>
        <v>0</v>
      </c>
      <c r="W3560" s="220" t="s">
        <v>3427</v>
      </c>
      <c r="X3560" s="221" t="s">
        <v>71</v>
      </c>
      <c r="Y3560" s="222" t="s">
        <v>3745</v>
      </c>
      <c r="Z3560" s="199"/>
      <c r="AA3560" s="218"/>
      <c r="AB3560" s="223">
        <v>0</v>
      </c>
      <c r="AC3560" s="224" t="s">
        <v>40</v>
      </c>
      <c r="AD3560" s="225"/>
      <c r="AE3560" s="226"/>
      <c r="AF3560" s="226"/>
      <c r="AG3560" s="241">
        <f>CEILING(AX3560+(AX3560*'[1]Nastavení cen'!$G$17),1)</f>
        <v>73</v>
      </c>
      <c r="AH3560" s="242">
        <f>CEILING(AG3560*'[1]Nastavení cen'!$K$17,1)+AG3560</f>
        <v>95</v>
      </c>
      <c r="AI3560" s="242">
        <f t="shared" si="1308"/>
        <v>0</v>
      </c>
      <c r="AJ3560" s="228">
        <f t="shared" si="1304"/>
        <v>95</v>
      </c>
      <c r="AK3560" s="218"/>
      <c r="AL3560" s="229">
        <f t="shared" si="1305"/>
        <v>0</v>
      </c>
      <c r="AM3560" s="204"/>
      <c r="AN3560" s="230">
        <v>2</v>
      </c>
      <c r="AO3560" s="231">
        <f t="shared" si="1309"/>
        <v>0</v>
      </c>
      <c r="AP3560" s="232">
        <v>0.05</v>
      </c>
      <c r="AQ3560" s="233" t="s">
        <v>41</v>
      </c>
      <c r="AR3560" s="234">
        <f t="shared" si="1310"/>
        <v>0</v>
      </c>
      <c r="AS3560" s="235"/>
      <c r="AT3560" s="236"/>
      <c r="AU3560" s="237"/>
      <c r="AV3560" s="238"/>
      <c r="AW3560" s="239"/>
      <c r="AX3560" s="240">
        <v>73</v>
      </c>
    </row>
    <row r="3561" spans="1:50" ht="17.25" hidden="1" customHeight="1" x14ac:dyDescent="0.3">
      <c r="A3561" s="213"/>
      <c r="B3561" s="214"/>
      <c r="C3561" s="215"/>
      <c r="D3561" s="186"/>
      <c r="E3561" s="184"/>
      <c r="F3561" s="185"/>
      <c r="G3561" s="186"/>
      <c r="H3561" s="186"/>
      <c r="I3561" s="187"/>
      <c r="J3561" s="188"/>
      <c r="K3561" s="216"/>
      <c r="L3561" s="186"/>
      <c r="M3561" s="186"/>
      <c r="N3561" s="187"/>
      <c r="O3561" s="191"/>
      <c r="P3561" s="541" t="s">
        <v>3213</v>
      </c>
      <c r="Q3561" s="218"/>
      <c r="R3561" s="219">
        <f t="shared" si="1306"/>
        <v>0</v>
      </c>
      <c r="S3561" s="219">
        <f t="shared" si="1307"/>
        <v>7</v>
      </c>
      <c r="T3561" s="195"/>
      <c r="U3561" s="196">
        <v>10</v>
      </c>
      <c r="V3561" s="89">
        <f t="shared" si="1303"/>
        <v>0</v>
      </c>
      <c r="W3561" s="220" t="s">
        <v>3427</v>
      </c>
      <c r="X3561" s="221" t="s">
        <v>71</v>
      </c>
      <c r="Y3561" s="222" t="s">
        <v>3746</v>
      </c>
      <c r="Z3561" s="199"/>
      <c r="AA3561" s="218"/>
      <c r="AB3561" s="223">
        <v>0</v>
      </c>
      <c r="AC3561" s="224" t="s">
        <v>40</v>
      </c>
      <c r="AD3561" s="225"/>
      <c r="AE3561" s="226"/>
      <c r="AF3561" s="226"/>
      <c r="AG3561" s="241">
        <f>CEILING(AX3561+(AX3561*'[1]Nastavení cen'!$G$17),1)</f>
        <v>73</v>
      </c>
      <c r="AH3561" s="242">
        <f>CEILING(AG3561*'[1]Nastavení cen'!$K$17,1)+AG3561</f>
        <v>95</v>
      </c>
      <c r="AI3561" s="242">
        <f t="shared" si="1308"/>
        <v>0</v>
      </c>
      <c r="AJ3561" s="228">
        <f t="shared" si="1304"/>
        <v>95</v>
      </c>
      <c r="AK3561" s="218"/>
      <c r="AL3561" s="229">
        <f t="shared" si="1305"/>
        <v>0</v>
      </c>
      <c r="AM3561" s="204"/>
      <c r="AN3561" s="230">
        <v>2</v>
      </c>
      <c r="AO3561" s="231">
        <f t="shared" si="1309"/>
        <v>0</v>
      </c>
      <c r="AP3561" s="232">
        <v>0.05</v>
      </c>
      <c r="AQ3561" s="233" t="s">
        <v>41</v>
      </c>
      <c r="AR3561" s="234">
        <f t="shared" si="1310"/>
        <v>0</v>
      </c>
      <c r="AS3561" s="235"/>
      <c r="AT3561" s="236"/>
      <c r="AU3561" s="237"/>
      <c r="AV3561" s="238"/>
      <c r="AW3561" s="239"/>
      <c r="AX3561" s="240">
        <v>73</v>
      </c>
    </row>
    <row r="3562" spans="1:50" ht="17.25" hidden="1" customHeight="1" x14ac:dyDescent="0.3">
      <c r="A3562" s="213"/>
      <c r="B3562" s="214"/>
      <c r="C3562" s="215"/>
      <c r="D3562" s="186"/>
      <c r="E3562" s="184"/>
      <c r="F3562" s="185"/>
      <c r="G3562" s="186"/>
      <c r="H3562" s="186"/>
      <c r="I3562" s="187"/>
      <c r="J3562" s="188"/>
      <c r="K3562" s="216"/>
      <c r="L3562" s="186"/>
      <c r="M3562" s="186"/>
      <c r="N3562" s="187"/>
      <c r="O3562" s="191"/>
      <c r="P3562" s="541" t="s">
        <v>3213</v>
      </c>
      <c r="Q3562" s="218"/>
      <c r="R3562" s="219">
        <f t="shared" si="1306"/>
        <v>0</v>
      </c>
      <c r="S3562" s="219">
        <f t="shared" si="1307"/>
        <v>7</v>
      </c>
      <c r="T3562" s="195"/>
      <c r="U3562" s="196">
        <v>10</v>
      </c>
      <c r="V3562" s="89">
        <f t="shared" si="1303"/>
        <v>0</v>
      </c>
      <c r="W3562" s="220" t="s">
        <v>3427</v>
      </c>
      <c r="X3562" s="221" t="s">
        <v>71</v>
      </c>
      <c r="Y3562" s="222" t="s">
        <v>3747</v>
      </c>
      <c r="Z3562" s="199"/>
      <c r="AA3562" s="218"/>
      <c r="AB3562" s="223">
        <v>0</v>
      </c>
      <c r="AC3562" s="224" t="s">
        <v>40</v>
      </c>
      <c r="AD3562" s="225"/>
      <c r="AE3562" s="226"/>
      <c r="AF3562" s="226"/>
      <c r="AG3562" s="241">
        <f>CEILING(AX3562+(AX3562*'[1]Nastavení cen'!$G$17),1)</f>
        <v>73</v>
      </c>
      <c r="AH3562" s="242">
        <f>CEILING(AG3562*'[1]Nastavení cen'!$K$17,1)+AG3562</f>
        <v>95</v>
      </c>
      <c r="AI3562" s="242">
        <f t="shared" si="1308"/>
        <v>0</v>
      </c>
      <c r="AJ3562" s="228">
        <f t="shared" si="1304"/>
        <v>95</v>
      </c>
      <c r="AK3562" s="218"/>
      <c r="AL3562" s="229">
        <f t="shared" si="1305"/>
        <v>0</v>
      </c>
      <c r="AM3562" s="204"/>
      <c r="AN3562" s="230">
        <v>2</v>
      </c>
      <c r="AO3562" s="231">
        <f t="shared" si="1309"/>
        <v>0</v>
      </c>
      <c r="AP3562" s="232">
        <v>0.05</v>
      </c>
      <c r="AQ3562" s="233" t="s">
        <v>41</v>
      </c>
      <c r="AR3562" s="234">
        <f t="shared" si="1310"/>
        <v>0</v>
      </c>
      <c r="AS3562" s="235"/>
      <c r="AT3562" s="236"/>
      <c r="AU3562" s="237"/>
      <c r="AV3562" s="238"/>
      <c r="AW3562" s="239"/>
      <c r="AX3562" s="240">
        <v>73</v>
      </c>
    </row>
    <row r="3563" spans="1:50" ht="17.25" hidden="1" customHeight="1" x14ac:dyDescent="0.3">
      <c r="A3563" s="213"/>
      <c r="B3563" s="214"/>
      <c r="C3563" s="215"/>
      <c r="D3563" s="186"/>
      <c r="E3563" s="184"/>
      <c r="F3563" s="185"/>
      <c r="G3563" s="186"/>
      <c r="H3563" s="186"/>
      <c r="I3563" s="187"/>
      <c r="J3563" s="188"/>
      <c r="K3563" s="216"/>
      <c r="L3563" s="186"/>
      <c r="M3563" s="186"/>
      <c r="N3563" s="187"/>
      <c r="O3563" s="191"/>
      <c r="P3563" s="541" t="s">
        <v>3213</v>
      </c>
      <c r="Q3563" s="218"/>
      <c r="R3563" s="219">
        <f t="shared" si="1306"/>
        <v>0</v>
      </c>
      <c r="S3563" s="219">
        <f t="shared" si="1307"/>
        <v>7</v>
      </c>
      <c r="T3563" s="195"/>
      <c r="U3563" s="196">
        <v>10</v>
      </c>
      <c r="V3563" s="89">
        <f t="shared" si="1303"/>
        <v>0</v>
      </c>
      <c r="W3563" s="220" t="s">
        <v>3427</v>
      </c>
      <c r="X3563" s="221" t="s">
        <v>71</v>
      </c>
      <c r="Y3563" s="222" t="s">
        <v>3748</v>
      </c>
      <c r="Z3563" s="199"/>
      <c r="AA3563" s="218"/>
      <c r="AB3563" s="223">
        <v>0</v>
      </c>
      <c r="AC3563" s="224" t="s">
        <v>40</v>
      </c>
      <c r="AD3563" s="225"/>
      <c r="AE3563" s="226"/>
      <c r="AF3563" s="226"/>
      <c r="AG3563" s="241">
        <f>CEILING(AX3563+(AX3563*'[1]Nastavení cen'!$G$17),1)</f>
        <v>73</v>
      </c>
      <c r="AH3563" s="242">
        <f>CEILING(AG3563*'[1]Nastavení cen'!$K$17,1)+AG3563</f>
        <v>95</v>
      </c>
      <c r="AI3563" s="242">
        <f t="shared" si="1308"/>
        <v>0</v>
      </c>
      <c r="AJ3563" s="228">
        <f t="shared" si="1304"/>
        <v>95</v>
      </c>
      <c r="AK3563" s="218"/>
      <c r="AL3563" s="229">
        <f t="shared" si="1305"/>
        <v>0</v>
      </c>
      <c r="AM3563" s="204"/>
      <c r="AN3563" s="230">
        <v>2</v>
      </c>
      <c r="AO3563" s="231">
        <f t="shared" si="1309"/>
        <v>0</v>
      </c>
      <c r="AP3563" s="232">
        <v>0.05</v>
      </c>
      <c r="AQ3563" s="233" t="s">
        <v>41</v>
      </c>
      <c r="AR3563" s="234">
        <f t="shared" si="1310"/>
        <v>0</v>
      </c>
      <c r="AS3563" s="235"/>
      <c r="AT3563" s="236"/>
      <c r="AU3563" s="237"/>
      <c r="AV3563" s="238"/>
      <c r="AW3563" s="239"/>
      <c r="AX3563" s="240">
        <v>73</v>
      </c>
    </row>
    <row r="3564" spans="1:50" ht="17.25" hidden="1" customHeight="1" x14ac:dyDescent="0.3">
      <c r="A3564" s="213"/>
      <c r="B3564" s="214"/>
      <c r="C3564" s="215"/>
      <c r="D3564" s="186"/>
      <c r="E3564" s="184"/>
      <c r="F3564" s="185"/>
      <c r="G3564" s="186"/>
      <c r="H3564" s="186"/>
      <c r="I3564" s="187"/>
      <c r="J3564" s="188"/>
      <c r="K3564" s="216"/>
      <c r="L3564" s="186"/>
      <c r="M3564" s="186"/>
      <c r="N3564" s="187"/>
      <c r="O3564" s="191"/>
      <c r="P3564" s="541" t="s">
        <v>3213</v>
      </c>
      <c r="Q3564" s="218"/>
      <c r="R3564" s="219">
        <f t="shared" si="1306"/>
        <v>0</v>
      </c>
      <c r="S3564" s="219">
        <f t="shared" si="1307"/>
        <v>7</v>
      </c>
      <c r="T3564" s="195"/>
      <c r="U3564" s="196">
        <v>10</v>
      </c>
      <c r="V3564" s="89">
        <f t="shared" si="1303"/>
        <v>0</v>
      </c>
      <c r="W3564" s="220" t="s">
        <v>3427</v>
      </c>
      <c r="X3564" s="221" t="s">
        <v>71</v>
      </c>
      <c r="Y3564" s="222" t="s">
        <v>3749</v>
      </c>
      <c r="Z3564" s="199"/>
      <c r="AA3564" s="218"/>
      <c r="AB3564" s="223">
        <v>0</v>
      </c>
      <c r="AC3564" s="224" t="s">
        <v>40</v>
      </c>
      <c r="AD3564" s="225"/>
      <c r="AE3564" s="226"/>
      <c r="AF3564" s="226"/>
      <c r="AG3564" s="241">
        <f>CEILING(AX3564+(AX3564*'[1]Nastavení cen'!$G$17),1)</f>
        <v>73</v>
      </c>
      <c r="AH3564" s="242">
        <f>CEILING(AG3564*'[1]Nastavení cen'!$K$17,1)+AG3564</f>
        <v>95</v>
      </c>
      <c r="AI3564" s="242">
        <f t="shared" si="1308"/>
        <v>0</v>
      </c>
      <c r="AJ3564" s="228">
        <f t="shared" si="1304"/>
        <v>95</v>
      </c>
      <c r="AK3564" s="218"/>
      <c r="AL3564" s="229">
        <f t="shared" si="1305"/>
        <v>0</v>
      </c>
      <c r="AM3564" s="204"/>
      <c r="AN3564" s="230">
        <v>2</v>
      </c>
      <c r="AO3564" s="231">
        <f t="shared" si="1309"/>
        <v>0</v>
      </c>
      <c r="AP3564" s="232">
        <v>0.05</v>
      </c>
      <c r="AQ3564" s="233" t="s">
        <v>41</v>
      </c>
      <c r="AR3564" s="234">
        <f t="shared" si="1310"/>
        <v>0</v>
      </c>
      <c r="AS3564" s="235"/>
      <c r="AT3564" s="236"/>
      <c r="AU3564" s="237"/>
      <c r="AV3564" s="238"/>
      <c r="AW3564" s="239"/>
      <c r="AX3564" s="240">
        <v>73</v>
      </c>
    </row>
    <row r="3565" spans="1:50" ht="17.25" hidden="1" customHeight="1" x14ac:dyDescent="0.3">
      <c r="A3565" s="213"/>
      <c r="B3565" s="214"/>
      <c r="C3565" s="215"/>
      <c r="D3565" s="186"/>
      <c r="E3565" s="184"/>
      <c r="F3565" s="185"/>
      <c r="G3565" s="186"/>
      <c r="H3565" s="186"/>
      <c r="I3565" s="187"/>
      <c r="J3565" s="188"/>
      <c r="K3565" s="216"/>
      <c r="L3565" s="186"/>
      <c r="M3565" s="186"/>
      <c r="N3565" s="187"/>
      <c r="O3565" s="191"/>
      <c r="P3565" s="541" t="s">
        <v>3213</v>
      </c>
      <c r="Q3565" s="218"/>
      <c r="R3565" s="219">
        <f t="shared" si="1306"/>
        <v>0</v>
      </c>
      <c r="S3565" s="219">
        <f t="shared" si="1307"/>
        <v>7</v>
      </c>
      <c r="T3565" s="195"/>
      <c r="U3565" s="196">
        <v>10</v>
      </c>
      <c r="V3565" s="89">
        <f t="shared" ref="V3565:V3709" si="1311">$AL$3706</f>
        <v>0</v>
      </c>
      <c r="W3565" s="220" t="s">
        <v>3427</v>
      </c>
      <c r="X3565" s="221" t="s">
        <v>71</v>
      </c>
      <c r="Y3565" s="222" t="s">
        <v>3750</v>
      </c>
      <c r="Z3565" s="199"/>
      <c r="AA3565" s="218"/>
      <c r="AB3565" s="223">
        <v>0</v>
      </c>
      <c r="AC3565" s="224" t="s">
        <v>40</v>
      </c>
      <c r="AD3565" s="225"/>
      <c r="AE3565" s="226"/>
      <c r="AF3565" s="226"/>
      <c r="AG3565" s="241">
        <f>CEILING(AX3565+(AX3565*'[1]Nastavení cen'!$G$17),1)</f>
        <v>73</v>
      </c>
      <c r="AH3565" s="242">
        <f>CEILING(AG3565*'[1]Nastavení cen'!$K$17,1)+AG3565</f>
        <v>95</v>
      </c>
      <c r="AI3565" s="242">
        <f t="shared" si="1308"/>
        <v>0</v>
      </c>
      <c r="AJ3565" s="228">
        <f t="shared" si="1304"/>
        <v>95</v>
      </c>
      <c r="AK3565" s="218"/>
      <c r="AL3565" s="229">
        <f t="shared" si="1305"/>
        <v>0</v>
      </c>
      <c r="AM3565" s="204"/>
      <c r="AN3565" s="230">
        <v>2</v>
      </c>
      <c r="AO3565" s="231">
        <f t="shared" si="1309"/>
        <v>0</v>
      </c>
      <c r="AP3565" s="232">
        <v>0.05</v>
      </c>
      <c r="AQ3565" s="233" t="s">
        <v>41</v>
      </c>
      <c r="AR3565" s="234">
        <f t="shared" si="1310"/>
        <v>0</v>
      </c>
      <c r="AS3565" s="235"/>
      <c r="AT3565" s="236"/>
      <c r="AU3565" s="237"/>
      <c r="AV3565" s="238"/>
      <c r="AW3565" s="239"/>
      <c r="AX3565" s="240">
        <v>73</v>
      </c>
    </row>
    <row r="3566" spans="1:50" ht="17.25" hidden="1" customHeight="1" x14ac:dyDescent="0.3">
      <c r="A3566" s="213"/>
      <c r="B3566" s="214"/>
      <c r="C3566" s="215"/>
      <c r="D3566" s="186"/>
      <c r="E3566" s="184"/>
      <c r="F3566" s="185"/>
      <c r="G3566" s="186"/>
      <c r="H3566" s="186"/>
      <c r="I3566" s="187"/>
      <c r="J3566" s="188"/>
      <c r="K3566" s="216"/>
      <c r="L3566" s="186"/>
      <c r="M3566" s="186"/>
      <c r="N3566" s="187"/>
      <c r="O3566" s="191"/>
      <c r="P3566" s="541" t="s">
        <v>3213</v>
      </c>
      <c r="Q3566" s="218"/>
      <c r="R3566" s="219">
        <f t="shared" si="1306"/>
        <v>0</v>
      </c>
      <c r="S3566" s="219">
        <f t="shared" si="1307"/>
        <v>7</v>
      </c>
      <c r="T3566" s="195"/>
      <c r="U3566" s="196">
        <v>10</v>
      </c>
      <c r="V3566" s="89">
        <f t="shared" si="1311"/>
        <v>0</v>
      </c>
      <c r="W3566" s="220" t="s">
        <v>3427</v>
      </c>
      <c r="X3566" s="221" t="s">
        <v>71</v>
      </c>
      <c r="Y3566" s="222" t="s">
        <v>3751</v>
      </c>
      <c r="Z3566" s="199"/>
      <c r="AA3566" s="218"/>
      <c r="AB3566" s="223">
        <v>0</v>
      </c>
      <c r="AC3566" s="224" t="s">
        <v>40</v>
      </c>
      <c r="AD3566" s="225"/>
      <c r="AE3566" s="226"/>
      <c r="AF3566" s="226"/>
      <c r="AG3566" s="241">
        <f>CEILING(AX3566+(AX3566*'[1]Nastavení cen'!$G$17),1)</f>
        <v>73</v>
      </c>
      <c r="AH3566" s="242">
        <f>CEILING(AG3566*'[1]Nastavení cen'!$K$17,1)+AG3566</f>
        <v>95</v>
      </c>
      <c r="AI3566" s="242">
        <f t="shared" si="1308"/>
        <v>0</v>
      </c>
      <c r="AJ3566" s="228">
        <f t="shared" si="1304"/>
        <v>95</v>
      </c>
      <c r="AK3566" s="218"/>
      <c r="AL3566" s="229">
        <f t="shared" si="1305"/>
        <v>0</v>
      </c>
      <c r="AM3566" s="204"/>
      <c r="AN3566" s="230">
        <v>2</v>
      </c>
      <c r="AO3566" s="231">
        <f t="shared" si="1309"/>
        <v>0</v>
      </c>
      <c r="AP3566" s="232">
        <v>0.05</v>
      </c>
      <c r="AQ3566" s="233" t="s">
        <v>41</v>
      </c>
      <c r="AR3566" s="234">
        <f t="shared" si="1310"/>
        <v>0</v>
      </c>
      <c r="AS3566" s="235"/>
      <c r="AT3566" s="236"/>
      <c r="AU3566" s="237"/>
      <c r="AV3566" s="238"/>
      <c r="AW3566" s="239"/>
      <c r="AX3566" s="240">
        <v>73</v>
      </c>
    </row>
    <row r="3567" spans="1:50" ht="17.25" hidden="1" customHeight="1" x14ac:dyDescent="0.3">
      <c r="A3567" s="213"/>
      <c r="B3567" s="214"/>
      <c r="C3567" s="215"/>
      <c r="D3567" s="186"/>
      <c r="E3567" s="184"/>
      <c r="F3567" s="185"/>
      <c r="G3567" s="186"/>
      <c r="H3567" s="186"/>
      <c r="I3567" s="187"/>
      <c r="J3567" s="188"/>
      <c r="K3567" s="216"/>
      <c r="L3567" s="186"/>
      <c r="M3567" s="186"/>
      <c r="N3567" s="187"/>
      <c r="O3567" s="191"/>
      <c r="P3567" s="541" t="s">
        <v>3213</v>
      </c>
      <c r="Q3567" s="218"/>
      <c r="R3567" s="219">
        <f t="shared" si="1306"/>
        <v>0</v>
      </c>
      <c r="S3567" s="219">
        <f t="shared" si="1307"/>
        <v>7</v>
      </c>
      <c r="T3567" s="195"/>
      <c r="U3567" s="196">
        <v>10</v>
      </c>
      <c r="V3567" s="89">
        <f t="shared" si="1311"/>
        <v>0</v>
      </c>
      <c r="W3567" s="220" t="s">
        <v>3427</v>
      </c>
      <c r="X3567" s="221" t="s">
        <v>71</v>
      </c>
      <c r="Y3567" s="222" t="s">
        <v>3752</v>
      </c>
      <c r="Z3567" s="199"/>
      <c r="AA3567" s="218"/>
      <c r="AB3567" s="223">
        <v>0</v>
      </c>
      <c r="AC3567" s="224" t="s">
        <v>40</v>
      </c>
      <c r="AD3567" s="225"/>
      <c r="AE3567" s="226"/>
      <c r="AF3567" s="226"/>
      <c r="AG3567" s="241">
        <f>CEILING(AX3567+(AX3567*'[1]Nastavení cen'!$G$17),1)</f>
        <v>73</v>
      </c>
      <c r="AH3567" s="242">
        <f>CEILING(AG3567*'[1]Nastavení cen'!$K$17,1)+AG3567</f>
        <v>95</v>
      </c>
      <c r="AI3567" s="242">
        <f t="shared" si="1308"/>
        <v>0</v>
      </c>
      <c r="AJ3567" s="228">
        <f t="shared" si="1304"/>
        <v>95</v>
      </c>
      <c r="AK3567" s="218"/>
      <c r="AL3567" s="229">
        <f t="shared" si="1305"/>
        <v>0</v>
      </c>
      <c r="AM3567" s="204"/>
      <c r="AN3567" s="230">
        <v>2</v>
      </c>
      <c r="AO3567" s="231">
        <f t="shared" si="1309"/>
        <v>0</v>
      </c>
      <c r="AP3567" s="232">
        <v>0.05</v>
      </c>
      <c r="AQ3567" s="233" t="s">
        <v>41</v>
      </c>
      <c r="AR3567" s="234">
        <f t="shared" si="1310"/>
        <v>0</v>
      </c>
      <c r="AS3567" s="235"/>
      <c r="AT3567" s="236"/>
      <c r="AU3567" s="237"/>
      <c r="AV3567" s="238"/>
      <c r="AW3567" s="239"/>
      <c r="AX3567" s="240">
        <v>73</v>
      </c>
    </row>
    <row r="3568" spans="1:50" ht="17.25" hidden="1" customHeight="1" x14ac:dyDescent="0.3">
      <c r="A3568" s="213"/>
      <c r="B3568" s="214"/>
      <c r="C3568" s="215"/>
      <c r="D3568" s="186"/>
      <c r="E3568" s="184"/>
      <c r="F3568" s="185"/>
      <c r="G3568" s="186"/>
      <c r="H3568" s="186"/>
      <c r="I3568" s="187"/>
      <c r="J3568" s="188"/>
      <c r="K3568" s="216"/>
      <c r="L3568" s="186"/>
      <c r="M3568" s="186"/>
      <c r="N3568" s="187"/>
      <c r="O3568" s="191"/>
      <c r="P3568" s="541" t="s">
        <v>3213</v>
      </c>
      <c r="Q3568" s="218"/>
      <c r="R3568" s="219">
        <f t="shared" si="1306"/>
        <v>0</v>
      </c>
      <c r="S3568" s="219">
        <f t="shared" si="1307"/>
        <v>7</v>
      </c>
      <c r="T3568" s="195"/>
      <c r="U3568" s="196">
        <v>10</v>
      </c>
      <c r="V3568" s="89">
        <f t="shared" si="1311"/>
        <v>0</v>
      </c>
      <c r="W3568" s="220" t="s">
        <v>3427</v>
      </c>
      <c r="X3568" s="221" t="s">
        <v>71</v>
      </c>
      <c r="Y3568" s="222" t="s">
        <v>3753</v>
      </c>
      <c r="Z3568" s="199"/>
      <c r="AA3568" s="218"/>
      <c r="AB3568" s="223">
        <v>0</v>
      </c>
      <c r="AC3568" s="224" t="s">
        <v>40</v>
      </c>
      <c r="AD3568" s="225"/>
      <c r="AE3568" s="226"/>
      <c r="AF3568" s="226"/>
      <c r="AG3568" s="241">
        <f>CEILING(AX3568+(AX3568*'[1]Nastavení cen'!$G$17),1)</f>
        <v>73</v>
      </c>
      <c r="AH3568" s="242">
        <f>CEILING(AG3568*'[1]Nastavení cen'!$K$17,1)+AG3568</f>
        <v>95</v>
      </c>
      <c r="AI3568" s="242">
        <f t="shared" si="1308"/>
        <v>0</v>
      </c>
      <c r="AJ3568" s="228">
        <f t="shared" si="1304"/>
        <v>95</v>
      </c>
      <c r="AK3568" s="218"/>
      <c r="AL3568" s="229">
        <f t="shared" si="1305"/>
        <v>0</v>
      </c>
      <c r="AM3568" s="204"/>
      <c r="AN3568" s="230">
        <v>2</v>
      </c>
      <c r="AO3568" s="231">
        <f t="shared" si="1309"/>
        <v>0</v>
      </c>
      <c r="AP3568" s="232">
        <v>0.05</v>
      </c>
      <c r="AQ3568" s="233" t="s">
        <v>41</v>
      </c>
      <c r="AR3568" s="234">
        <f t="shared" si="1310"/>
        <v>0</v>
      </c>
      <c r="AS3568" s="235"/>
      <c r="AT3568" s="236"/>
      <c r="AU3568" s="237"/>
      <c r="AV3568" s="238"/>
      <c r="AW3568" s="239"/>
      <c r="AX3568" s="240">
        <v>73</v>
      </c>
    </row>
    <row r="3569" spans="1:50" ht="17.25" hidden="1" customHeight="1" x14ac:dyDescent="0.3">
      <c r="A3569" s="213"/>
      <c r="B3569" s="214"/>
      <c r="C3569" s="215"/>
      <c r="D3569" s="186"/>
      <c r="E3569" s="184"/>
      <c r="F3569" s="185"/>
      <c r="G3569" s="186"/>
      <c r="H3569" s="186"/>
      <c r="I3569" s="187"/>
      <c r="J3569" s="188"/>
      <c r="K3569" s="216"/>
      <c r="L3569" s="186"/>
      <c r="M3569" s="186"/>
      <c r="N3569" s="187"/>
      <c r="O3569" s="191"/>
      <c r="P3569" s="541" t="s">
        <v>3213</v>
      </c>
      <c r="Q3569" s="218"/>
      <c r="R3569" s="219">
        <f t="shared" si="1306"/>
        <v>0</v>
      </c>
      <c r="S3569" s="219">
        <f t="shared" si="1307"/>
        <v>7</v>
      </c>
      <c r="T3569" s="195"/>
      <c r="U3569" s="196">
        <v>10</v>
      </c>
      <c r="V3569" s="89">
        <f t="shared" si="1311"/>
        <v>0</v>
      </c>
      <c r="W3569" s="220" t="s">
        <v>3427</v>
      </c>
      <c r="X3569" s="221" t="s">
        <v>71</v>
      </c>
      <c r="Y3569" s="222" t="s">
        <v>3754</v>
      </c>
      <c r="Z3569" s="199"/>
      <c r="AA3569" s="218"/>
      <c r="AB3569" s="223">
        <v>0</v>
      </c>
      <c r="AC3569" s="224" t="s">
        <v>40</v>
      </c>
      <c r="AD3569" s="225"/>
      <c r="AE3569" s="226"/>
      <c r="AF3569" s="226"/>
      <c r="AG3569" s="241">
        <f>CEILING(AX3569+(AX3569*'[1]Nastavení cen'!$G$17),1)</f>
        <v>73</v>
      </c>
      <c r="AH3569" s="242">
        <f>CEILING(AG3569*'[1]Nastavení cen'!$K$17,1)+AG3569</f>
        <v>95</v>
      </c>
      <c r="AI3569" s="242">
        <f t="shared" si="1308"/>
        <v>0</v>
      </c>
      <c r="AJ3569" s="228">
        <f t="shared" si="1304"/>
        <v>95</v>
      </c>
      <c r="AK3569" s="218"/>
      <c r="AL3569" s="229">
        <f t="shared" si="1305"/>
        <v>0</v>
      </c>
      <c r="AM3569" s="204"/>
      <c r="AN3569" s="230">
        <v>2</v>
      </c>
      <c r="AO3569" s="231">
        <f t="shared" si="1309"/>
        <v>0</v>
      </c>
      <c r="AP3569" s="232">
        <v>0.05</v>
      </c>
      <c r="AQ3569" s="233" t="s">
        <v>41</v>
      </c>
      <c r="AR3569" s="234">
        <f t="shared" si="1310"/>
        <v>0</v>
      </c>
      <c r="AS3569" s="235"/>
      <c r="AT3569" s="236"/>
      <c r="AU3569" s="237"/>
      <c r="AV3569" s="238"/>
      <c r="AW3569" s="239"/>
      <c r="AX3569" s="240">
        <v>73</v>
      </c>
    </row>
    <row r="3570" spans="1:50" ht="17.25" hidden="1" customHeight="1" x14ac:dyDescent="0.3">
      <c r="A3570" s="213"/>
      <c r="B3570" s="214"/>
      <c r="C3570" s="215"/>
      <c r="D3570" s="186"/>
      <c r="E3570" s="184"/>
      <c r="F3570" s="185"/>
      <c r="G3570" s="186"/>
      <c r="H3570" s="186"/>
      <c r="I3570" s="187"/>
      <c r="J3570" s="188"/>
      <c r="K3570" s="216"/>
      <c r="L3570" s="186"/>
      <c r="M3570" s="186"/>
      <c r="N3570" s="187"/>
      <c r="O3570" s="191"/>
      <c r="P3570" s="541" t="s">
        <v>3213</v>
      </c>
      <c r="Q3570" s="218"/>
      <c r="R3570" s="219">
        <f t="shared" si="1306"/>
        <v>0</v>
      </c>
      <c r="S3570" s="219">
        <f t="shared" si="1307"/>
        <v>7</v>
      </c>
      <c r="T3570" s="195"/>
      <c r="U3570" s="196">
        <v>10</v>
      </c>
      <c r="V3570" s="89">
        <f t="shared" si="1311"/>
        <v>0</v>
      </c>
      <c r="W3570" s="220" t="s">
        <v>3427</v>
      </c>
      <c r="X3570" s="221" t="s">
        <v>71</v>
      </c>
      <c r="Y3570" s="222" t="s">
        <v>3755</v>
      </c>
      <c r="Z3570" s="199"/>
      <c r="AA3570" s="218"/>
      <c r="AB3570" s="223">
        <v>0</v>
      </c>
      <c r="AC3570" s="224" t="s">
        <v>40</v>
      </c>
      <c r="AD3570" s="225"/>
      <c r="AE3570" s="226"/>
      <c r="AF3570" s="226"/>
      <c r="AG3570" s="241">
        <f>CEILING(AX3570+(AX3570*'[1]Nastavení cen'!$G$17),1)</f>
        <v>73</v>
      </c>
      <c r="AH3570" s="242">
        <f>CEILING(AG3570*'[1]Nastavení cen'!$K$17,1)+AG3570</f>
        <v>95</v>
      </c>
      <c r="AI3570" s="242">
        <f t="shared" si="1308"/>
        <v>0</v>
      </c>
      <c r="AJ3570" s="228">
        <f t="shared" si="1304"/>
        <v>95</v>
      </c>
      <c r="AK3570" s="218"/>
      <c r="AL3570" s="229">
        <f t="shared" si="1305"/>
        <v>0</v>
      </c>
      <c r="AM3570" s="204"/>
      <c r="AN3570" s="230">
        <v>2</v>
      </c>
      <c r="AO3570" s="231">
        <f t="shared" si="1309"/>
        <v>0</v>
      </c>
      <c r="AP3570" s="232">
        <v>0.05</v>
      </c>
      <c r="AQ3570" s="233" t="s">
        <v>41</v>
      </c>
      <c r="AR3570" s="234">
        <f t="shared" si="1310"/>
        <v>0</v>
      </c>
      <c r="AS3570" s="235"/>
      <c r="AT3570" s="236"/>
      <c r="AU3570" s="237"/>
      <c r="AV3570" s="238"/>
      <c r="AW3570" s="239"/>
      <c r="AX3570" s="240">
        <v>73</v>
      </c>
    </row>
    <row r="3571" spans="1:50" ht="17.25" hidden="1" customHeight="1" x14ac:dyDescent="0.3">
      <c r="A3571" s="213"/>
      <c r="B3571" s="214"/>
      <c r="C3571" s="215"/>
      <c r="D3571" s="186"/>
      <c r="E3571" s="184"/>
      <c r="F3571" s="185"/>
      <c r="G3571" s="186"/>
      <c r="H3571" s="186"/>
      <c r="I3571" s="187"/>
      <c r="J3571" s="188"/>
      <c r="K3571" s="216"/>
      <c r="L3571" s="186"/>
      <c r="M3571" s="186"/>
      <c r="N3571" s="187"/>
      <c r="O3571" s="191"/>
      <c r="P3571" s="541" t="s">
        <v>3213</v>
      </c>
      <c r="Q3571" s="218"/>
      <c r="R3571" s="219">
        <f t="shared" si="1306"/>
        <v>0</v>
      </c>
      <c r="S3571" s="219">
        <f t="shared" si="1307"/>
        <v>7</v>
      </c>
      <c r="T3571" s="195"/>
      <c r="U3571" s="196">
        <v>10</v>
      </c>
      <c r="V3571" s="89">
        <f t="shared" si="1311"/>
        <v>0</v>
      </c>
      <c r="W3571" s="220" t="s">
        <v>3427</v>
      </c>
      <c r="X3571" s="221" t="s">
        <v>71</v>
      </c>
      <c r="Y3571" s="222" t="s">
        <v>3756</v>
      </c>
      <c r="Z3571" s="199"/>
      <c r="AA3571" s="218"/>
      <c r="AB3571" s="223">
        <v>0</v>
      </c>
      <c r="AC3571" s="224" t="s">
        <v>40</v>
      </c>
      <c r="AD3571" s="225"/>
      <c r="AE3571" s="226"/>
      <c r="AF3571" s="226"/>
      <c r="AG3571" s="241">
        <f>CEILING(AX3571+(AX3571*'[1]Nastavení cen'!$G$17),1)</f>
        <v>73</v>
      </c>
      <c r="AH3571" s="242">
        <f>CEILING(AG3571*'[1]Nastavení cen'!$K$17,1)+AG3571</f>
        <v>95</v>
      </c>
      <c r="AI3571" s="242">
        <f t="shared" si="1308"/>
        <v>0</v>
      </c>
      <c r="AJ3571" s="228">
        <f t="shared" si="1304"/>
        <v>95</v>
      </c>
      <c r="AK3571" s="218"/>
      <c r="AL3571" s="229">
        <f t="shared" si="1305"/>
        <v>0</v>
      </c>
      <c r="AM3571" s="204"/>
      <c r="AN3571" s="230">
        <v>2</v>
      </c>
      <c r="AO3571" s="231">
        <f t="shared" si="1309"/>
        <v>0</v>
      </c>
      <c r="AP3571" s="232">
        <v>0.05</v>
      </c>
      <c r="AQ3571" s="233" t="s">
        <v>41</v>
      </c>
      <c r="AR3571" s="234">
        <f t="shared" si="1310"/>
        <v>0</v>
      </c>
      <c r="AS3571" s="235"/>
      <c r="AT3571" s="236"/>
      <c r="AU3571" s="237"/>
      <c r="AV3571" s="238"/>
      <c r="AW3571" s="239"/>
      <c r="AX3571" s="240">
        <v>73</v>
      </c>
    </row>
    <row r="3572" spans="1:50" ht="17.25" hidden="1" customHeight="1" x14ac:dyDescent="0.3">
      <c r="A3572" s="213"/>
      <c r="B3572" s="214"/>
      <c r="C3572" s="215"/>
      <c r="D3572" s="186"/>
      <c r="E3572" s="184"/>
      <c r="F3572" s="185"/>
      <c r="G3572" s="186"/>
      <c r="H3572" s="186"/>
      <c r="I3572" s="187"/>
      <c r="J3572" s="188"/>
      <c r="K3572" s="216"/>
      <c r="L3572" s="186"/>
      <c r="M3572" s="186"/>
      <c r="N3572" s="187"/>
      <c r="O3572" s="191"/>
      <c r="P3572" s="541" t="s">
        <v>3213</v>
      </c>
      <c r="Q3572" s="218"/>
      <c r="R3572" s="219">
        <f t="shared" si="1306"/>
        <v>0</v>
      </c>
      <c r="S3572" s="219">
        <f t="shared" si="1307"/>
        <v>7</v>
      </c>
      <c r="T3572" s="195"/>
      <c r="U3572" s="196">
        <v>10</v>
      </c>
      <c r="V3572" s="89">
        <f t="shared" si="1311"/>
        <v>0</v>
      </c>
      <c r="W3572" s="220" t="s">
        <v>3427</v>
      </c>
      <c r="X3572" s="221" t="s">
        <v>71</v>
      </c>
      <c r="Y3572" s="222" t="s">
        <v>3757</v>
      </c>
      <c r="Z3572" s="199"/>
      <c r="AA3572" s="218"/>
      <c r="AB3572" s="223">
        <v>0</v>
      </c>
      <c r="AC3572" s="224" t="s">
        <v>40</v>
      </c>
      <c r="AD3572" s="225"/>
      <c r="AE3572" s="226"/>
      <c r="AF3572" s="226"/>
      <c r="AG3572" s="241">
        <f>CEILING(AX3572+(AX3572*'[1]Nastavení cen'!$G$17),1)</f>
        <v>73</v>
      </c>
      <c r="AH3572" s="242">
        <f>CEILING(AG3572*'[1]Nastavení cen'!$K$17,1)+AG3572</f>
        <v>95</v>
      </c>
      <c r="AI3572" s="242">
        <f t="shared" si="1308"/>
        <v>0</v>
      </c>
      <c r="AJ3572" s="228">
        <f t="shared" si="1304"/>
        <v>95</v>
      </c>
      <c r="AK3572" s="218"/>
      <c r="AL3572" s="229">
        <f t="shared" si="1305"/>
        <v>0</v>
      </c>
      <c r="AM3572" s="204"/>
      <c r="AN3572" s="230">
        <v>2</v>
      </c>
      <c r="AO3572" s="231">
        <f t="shared" si="1309"/>
        <v>0</v>
      </c>
      <c r="AP3572" s="232">
        <v>0.05</v>
      </c>
      <c r="AQ3572" s="233" t="s">
        <v>41</v>
      </c>
      <c r="AR3572" s="234">
        <f t="shared" si="1310"/>
        <v>0</v>
      </c>
      <c r="AS3572" s="235"/>
      <c r="AT3572" s="236"/>
      <c r="AU3572" s="237"/>
      <c r="AV3572" s="238"/>
      <c r="AW3572" s="239"/>
      <c r="AX3572" s="240">
        <v>73</v>
      </c>
    </row>
    <row r="3573" spans="1:50" ht="17.25" hidden="1" customHeight="1" x14ac:dyDescent="0.3">
      <c r="A3573" s="213"/>
      <c r="B3573" s="214"/>
      <c r="C3573" s="215"/>
      <c r="D3573" s="186"/>
      <c r="E3573" s="184"/>
      <c r="F3573" s="185"/>
      <c r="G3573" s="186"/>
      <c r="H3573" s="186"/>
      <c r="I3573" s="187"/>
      <c r="J3573" s="188"/>
      <c r="K3573" s="216"/>
      <c r="L3573" s="186"/>
      <c r="M3573" s="186"/>
      <c r="N3573" s="187"/>
      <c r="O3573" s="191"/>
      <c r="P3573" s="541" t="s">
        <v>3213</v>
      </c>
      <c r="Q3573" s="218"/>
      <c r="R3573" s="219">
        <f t="shared" si="1306"/>
        <v>0</v>
      </c>
      <c r="S3573" s="219">
        <f t="shared" si="1307"/>
        <v>7</v>
      </c>
      <c r="T3573" s="195"/>
      <c r="U3573" s="196">
        <v>10</v>
      </c>
      <c r="V3573" s="89">
        <f t="shared" si="1311"/>
        <v>0</v>
      </c>
      <c r="W3573" s="220" t="s">
        <v>3427</v>
      </c>
      <c r="X3573" s="221" t="s">
        <v>71</v>
      </c>
      <c r="Y3573" s="222" t="s">
        <v>3758</v>
      </c>
      <c r="Z3573" s="199"/>
      <c r="AA3573" s="218"/>
      <c r="AB3573" s="223">
        <v>0</v>
      </c>
      <c r="AC3573" s="224" t="s">
        <v>40</v>
      </c>
      <c r="AD3573" s="225"/>
      <c r="AE3573" s="226"/>
      <c r="AF3573" s="226"/>
      <c r="AG3573" s="241">
        <f>CEILING(AX3573+(AX3573*'[1]Nastavení cen'!$G$17),1)</f>
        <v>73</v>
      </c>
      <c r="AH3573" s="242">
        <f>CEILING(AG3573*'[1]Nastavení cen'!$K$17,1)+AG3573</f>
        <v>95</v>
      </c>
      <c r="AI3573" s="242">
        <f t="shared" si="1308"/>
        <v>0</v>
      </c>
      <c r="AJ3573" s="228">
        <f t="shared" si="1304"/>
        <v>95</v>
      </c>
      <c r="AK3573" s="218"/>
      <c r="AL3573" s="229">
        <f t="shared" si="1305"/>
        <v>0</v>
      </c>
      <c r="AM3573" s="204"/>
      <c r="AN3573" s="230">
        <v>2</v>
      </c>
      <c r="AO3573" s="231">
        <f t="shared" si="1309"/>
        <v>0</v>
      </c>
      <c r="AP3573" s="232">
        <v>0.05</v>
      </c>
      <c r="AQ3573" s="233" t="s">
        <v>41</v>
      </c>
      <c r="AR3573" s="234">
        <f t="shared" si="1310"/>
        <v>0</v>
      </c>
      <c r="AS3573" s="235"/>
      <c r="AT3573" s="236"/>
      <c r="AU3573" s="237"/>
      <c r="AV3573" s="238"/>
      <c r="AW3573" s="239"/>
      <c r="AX3573" s="240">
        <v>73</v>
      </c>
    </row>
    <row r="3574" spans="1:50" ht="17.25" hidden="1" customHeight="1" x14ac:dyDescent="0.3">
      <c r="A3574" s="213"/>
      <c r="B3574" s="214"/>
      <c r="C3574" s="215"/>
      <c r="D3574" s="186"/>
      <c r="E3574" s="184"/>
      <c r="F3574" s="185"/>
      <c r="G3574" s="186"/>
      <c r="H3574" s="186"/>
      <c r="I3574" s="187"/>
      <c r="J3574" s="188"/>
      <c r="K3574" s="216"/>
      <c r="L3574" s="186"/>
      <c r="M3574" s="186"/>
      <c r="N3574" s="187"/>
      <c r="O3574" s="191"/>
      <c r="P3574" s="541" t="s">
        <v>3213</v>
      </c>
      <c r="Q3574" s="218"/>
      <c r="R3574" s="219">
        <f t="shared" si="1306"/>
        <v>0</v>
      </c>
      <c r="S3574" s="219">
        <f t="shared" si="1307"/>
        <v>7</v>
      </c>
      <c r="T3574" s="195"/>
      <c r="U3574" s="196">
        <v>10</v>
      </c>
      <c r="V3574" s="89">
        <f t="shared" si="1311"/>
        <v>0</v>
      </c>
      <c r="W3574" s="220" t="s">
        <v>3427</v>
      </c>
      <c r="X3574" s="221" t="s">
        <v>71</v>
      </c>
      <c r="Y3574" s="222" t="s">
        <v>3759</v>
      </c>
      <c r="Z3574" s="199"/>
      <c r="AA3574" s="218"/>
      <c r="AB3574" s="223">
        <v>0</v>
      </c>
      <c r="AC3574" s="224" t="s">
        <v>40</v>
      </c>
      <c r="AD3574" s="225"/>
      <c r="AE3574" s="226"/>
      <c r="AF3574" s="226"/>
      <c r="AG3574" s="241">
        <f>CEILING(AX3574+(AX3574*'[1]Nastavení cen'!$G$17),1)</f>
        <v>73</v>
      </c>
      <c r="AH3574" s="242">
        <f>CEILING(AG3574*'[1]Nastavení cen'!$K$17,1)+AG3574</f>
        <v>95</v>
      </c>
      <c r="AI3574" s="242">
        <f t="shared" si="1308"/>
        <v>0</v>
      </c>
      <c r="AJ3574" s="228">
        <f t="shared" si="1304"/>
        <v>95</v>
      </c>
      <c r="AK3574" s="218"/>
      <c r="AL3574" s="229">
        <f t="shared" si="1305"/>
        <v>0</v>
      </c>
      <c r="AM3574" s="204"/>
      <c r="AN3574" s="230">
        <v>2</v>
      </c>
      <c r="AO3574" s="231">
        <f t="shared" si="1309"/>
        <v>0</v>
      </c>
      <c r="AP3574" s="232">
        <v>0.05</v>
      </c>
      <c r="AQ3574" s="233" t="s">
        <v>41</v>
      </c>
      <c r="AR3574" s="234">
        <f t="shared" si="1310"/>
        <v>0</v>
      </c>
      <c r="AS3574" s="235"/>
      <c r="AT3574" s="236"/>
      <c r="AU3574" s="237"/>
      <c r="AV3574" s="238"/>
      <c r="AW3574" s="239"/>
      <c r="AX3574" s="240">
        <v>73</v>
      </c>
    </row>
    <row r="3575" spans="1:50" ht="17.25" hidden="1" customHeight="1" x14ac:dyDescent="0.3">
      <c r="A3575" s="213"/>
      <c r="B3575" s="214"/>
      <c r="C3575" s="215"/>
      <c r="D3575" s="186"/>
      <c r="E3575" s="184"/>
      <c r="F3575" s="185"/>
      <c r="G3575" s="186"/>
      <c r="H3575" s="186"/>
      <c r="I3575" s="187"/>
      <c r="J3575" s="188"/>
      <c r="K3575" s="216"/>
      <c r="L3575" s="186"/>
      <c r="M3575" s="186"/>
      <c r="N3575" s="187"/>
      <c r="O3575" s="191"/>
      <c r="P3575" s="541" t="s">
        <v>3213</v>
      </c>
      <c r="Q3575" s="218"/>
      <c r="R3575" s="219">
        <f t="shared" si="1306"/>
        <v>0</v>
      </c>
      <c r="S3575" s="219">
        <f t="shared" si="1307"/>
        <v>7</v>
      </c>
      <c r="T3575" s="195"/>
      <c r="U3575" s="196">
        <v>10</v>
      </c>
      <c r="V3575" s="89">
        <f t="shared" si="1311"/>
        <v>0</v>
      </c>
      <c r="W3575" s="220" t="s">
        <v>3427</v>
      </c>
      <c r="X3575" s="221" t="s">
        <v>71</v>
      </c>
      <c r="Y3575" s="222" t="s">
        <v>3760</v>
      </c>
      <c r="Z3575" s="199"/>
      <c r="AA3575" s="218"/>
      <c r="AB3575" s="223">
        <v>0</v>
      </c>
      <c r="AC3575" s="224" t="s">
        <v>40</v>
      </c>
      <c r="AD3575" s="225"/>
      <c r="AE3575" s="226"/>
      <c r="AF3575" s="226"/>
      <c r="AG3575" s="241">
        <f>CEILING(AX3575+(AX3575*'[1]Nastavení cen'!$G$17),1)</f>
        <v>73</v>
      </c>
      <c r="AH3575" s="242">
        <f>CEILING(AG3575*'[1]Nastavení cen'!$K$17,1)+AG3575</f>
        <v>95</v>
      </c>
      <c r="AI3575" s="242">
        <f t="shared" si="1308"/>
        <v>0</v>
      </c>
      <c r="AJ3575" s="228">
        <f t="shared" si="1304"/>
        <v>95</v>
      </c>
      <c r="AK3575" s="218"/>
      <c r="AL3575" s="229">
        <f t="shared" si="1305"/>
        <v>0</v>
      </c>
      <c r="AM3575" s="204"/>
      <c r="AN3575" s="230">
        <v>2</v>
      </c>
      <c r="AO3575" s="231">
        <f t="shared" si="1309"/>
        <v>0</v>
      </c>
      <c r="AP3575" s="232">
        <v>0.05</v>
      </c>
      <c r="AQ3575" s="233" t="s">
        <v>41</v>
      </c>
      <c r="AR3575" s="234">
        <f t="shared" si="1310"/>
        <v>0</v>
      </c>
      <c r="AS3575" s="235"/>
      <c r="AT3575" s="236"/>
      <c r="AU3575" s="237"/>
      <c r="AV3575" s="238"/>
      <c r="AW3575" s="239"/>
      <c r="AX3575" s="240">
        <v>73</v>
      </c>
    </row>
    <row r="3576" spans="1:50" ht="17.25" hidden="1" customHeight="1" x14ac:dyDescent="0.3">
      <c r="A3576" s="213"/>
      <c r="B3576" s="214"/>
      <c r="C3576" s="215"/>
      <c r="D3576" s="186"/>
      <c r="E3576" s="184"/>
      <c r="F3576" s="185"/>
      <c r="G3576" s="186"/>
      <c r="H3576" s="186"/>
      <c r="I3576" s="187"/>
      <c r="J3576" s="188"/>
      <c r="K3576" s="216"/>
      <c r="L3576" s="186"/>
      <c r="M3576" s="186"/>
      <c r="N3576" s="187"/>
      <c r="O3576" s="191"/>
      <c r="P3576" s="541" t="s">
        <v>3213</v>
      </c>
      <c r="Q3576" s="218"/>
      <c r="R3576" s="219">
        <f t="shared" si="1306"/>
        <v>0</v>
      </c>
      <c r="S3576" s="219">
        <f t="shared" si="1307"/>
        <v>7</v>
      </c>
      <c r="T3576" s="195"/>
      <c r="U3576" s="196">
        <v>10</v>
      </c>
      <c r="V3576" s="89">
        <f t="shared" si="1311"/>
        <v>0</v>
      </c>
      <c r="W3576" s="220" t="s">
        <v>3427</v>
      </c>
      <c r="X3576" s="221" t="s">
        <v>71</v>
      </c>
      <c r="Y3576" s="222" t="s">
        <v>3761</v>
      </c>
      <c r="Z3576" s="199"/>
      <c r="AA3576" s="218"/>
      <c r="AB3576" s="223">
        <v>0</v>
      </c>
      <c r="AC3576" s="224" t="s">
        <v>40</v>
      </c>
      <c r="AD3576" s="225"/>
      <c r="AE3576" s="226"/>
      <c r="AF3576" s="226"/>
      <c r="AG3576" s="241">
        <f>CEILING(AX3576+(AX3576*'[1]Nastavení cen'!$G$17),1)</f>
        <v>73</v>
      </c>
      <c r="AH3576" s="242">
        <f>CEILING(AG3576*'[1]Nastavení cen'!$K$17,1)+AG3576</f>
        <v>95</v>
      </c>
      <c r="AI3576" s="242">
        <f t="shared" si="1308"/>
        <v>0</v>
      </c>
      <c r="AJ3576" s="228">
        <f t="shared" si="1304"/>
        <v>95</v>
      </c>
      <c r="AK3576" s="218"/>
      <c r="AL3576" s="229">
        <f t="shared" si="1305"/>
        <v>0</v>
      </c>
      <c r="AM3576" s="204"/>
      <c r="AN3576" s="230">
        <v>2</v>
      </c>
      <c r="AO3576" s="231">
        <f t="shared" si="1309"/>
        <v>0</v>
      </c>
      <c r="AP3576" s="232">
        <v>0.05</v>
      </c>
      <c r="AQ3576" s="233" t="s">
        <v>41</v>
      </c>
      <c r="AR3576" s="234">
        <f t="shared" si="1310"/>
        <v>0</v>
      </c>
      <c r="AS3576" s="235"/>
      <c r="AT3576" s="236"/>
      <c r="AU3576" s="237"/>
      <c r="AV3576" s="238"/>
      <c r="AW3576" s="239"/>
      <c r="AX3576" s="240">
        <v>73</v>
      </c>
    </row>
    <row r="3577" spans="1:50" ht="17.25" hidden="1" customHeight="1" x14ac:dyDescent="0.3">
      <c r="A3577" s="213"/>
      <c r="B3577" s="214"/>
      <c r="C3577" s="215"/>
      <c r="D3577" s="186"/>
      <c r="E3577" s="184"/>
      <c r="F3577" s="185"/>
      <c r="G3577" s="186"/>
      <c r="H3577" s="186"/>
      <c r="I3577" s="187"/>
      <c r="J3577" s="188"/>
      <c r="K3577" s="216"/>
      <c r="L3577" s="186"/>
      <c r="M3577" s="186"/>
      <c r="N3577" s="187"/>
      <c r="O3577" s="191"/>
      <c r="P3577" s="541" t="s">
        <v>3213</v>
      </c>
      <c r="Q3577" s="218"/>
      <c r="R3577" s="219">
        <f t="shared" si="1306"/>
        <v>0</v>
      </c>
      <c r="S3577" s="219">
        <f t="shared" si="1307"/>
        <v>7</v>
      </c>
      <c r="T3577" s="195"/>
      <c r="U3577" s="196">
        <v>10</v>
      </c>
      <c r="V3577" s="89">
        <f t="shared" si="1311"/>
        <v>0</v>
      </c>
      <c r="W3577" s="220" t="s">
        <v>3427</v>
      </c>
      <c r="X3577" s="221" t="s">
        <v>71</v>
      </c>
      <c r="Y3577" s="222" t="s">
        <v>3762</v>
      </c>
      <c r="Z3577" s="199"/>
      <c r="AA3577" s="218"/>
      <c r="AB3577" s="223">
        <v>0</v>
      </c>
      <c r="AC3577" s="224" t="s">
        <v>40</v>
      </c>
      <c r="AD3577" s="225"/>
      <c r="AE3577" s="226"/>
      <c r="AF3577" s="226"/>
      <c r="AG3577" s="241">
        <f>CEILING(AX3577+(AX3577*'[1]Nastavení cen'!$G$17),1)</f>
        <v>73</v>
      </c>
      <c r="AH3577" s="242">
        <f>CEILING(AG3577*'[1]Nastavení cen'!$K$17,1)+AG3577</f>
        <v>95</v>
      </c>
      <c r="AI3577" s="242">
        <f t="shared" si="1308"/>
        <v>0</v>
      </c>
      <c r="AJ3577" s="228">
        <f t="shared" si="1304"/>
        <v>95</v>
      </c>
      <c r="AK3577" s="218"/>
      <c r="AL3577" s="229">
        <f t="shared" si="1305"/>
        <v>0</v>
      </c>
      <c r="AM3577" s="204"/>
      <c r="AN3577" s="230">
        <v>2</v>
      </c>
      <c r="AO3577" s="231">
        <f t="shared" si="1309"/>
        <v>0</v>
      </c>
      <c r="AP3577" s="232">
        <v>0.05</v>
      </c>
      <c r="AQ3577" s="233" t="s">
        <v>41</v>
      </c>
      <c r="AR3577" s="234">
        <f t="shared" si="1310"/>
        <v>0</v>
      </c>
      <c r="AS3577" s="235"/>
      <c r="AT3577" s="236"/>
      <c r="AU3577" s="237"/>
      <c r="AV3577" s="238"/>
      <c r="AW3577" s="239"/>
      <c r="AX3577" s="240">
        <v>73</v>
      </c>
    </row>
    <row r="3578" spans="1:50" ht="17.25" hidden="1" customHeight="1" x14ac:dyDescent="0.3">
      <c r="A3578" s="213"/>
      <c r="B3578" s="214"/>
      <c r="C3578" s="215"/>
      <c r="D3578" s="186"/>
      <c r="E3578" s="184"/>
      <c r="F3578" s="185"/>
      <c r="G3578" s="186"/>
      <c r="H3578" s="186"/>
      <c r="I3578" s="187"/>
      <c r="J3578" s="188"/>
      <c r="K3578" s="216"/>
      <c r="L3578" s="186"/>
      <c r="M3578" s="186"/>
      <c r="N3578" s="187"/>
      <c r="O3578" s="191"/>
      <c r="P3578" s="541" t="s">
        <v>3213</v>
      </c>
      <c r="Q3578" s="218"/>
      <c r="R3578" s="219">
        <f t="shared" si="1306"/>
        <v>0</v>
      </c>
      <c r="S3578" s="219">
        <f t="shared" si="1307"/>
        <v>7</v>
      </c>
      <c r="T3578" s="195"/>
      <c r="U3578" s="196">
        <v>10</v>
      </c>
      <c r="V3578" s="89">
        <f t="shared" si="1311"/>
        <v>0</v>
      </c>
      <c r="W3578" s="220" t="s">
        <v>3427</v>
      </c>
      <c r="X3578" s="221" t="s">
        <v>71</v>
      </c>
      <c r="Y3578" s="222" t="s">
        <v>3763</v>
      </c>
      <c r="Z3578" s="199"/>
      <c r="AA3578" s="218"/>
      <c r="AB3578" s="223">
        <v>0</v>
      </c>
      <c r="AC3578" s="224" t="s">
        <v>40</v>
      </c>
      <c r="AD3578" s="225"/>
      <c r="AE3578" s="226"/>
      <c r="AF3578" s="226"/>
      <c r="AG3578" s="241">
        <f>CEILING(AX3578+(AX3578*'[1]Nastavení cen'!$G$17),1)</f>
        <v>73</v>
      </c>
      <c r="AH3578" s="242">
        <f>CEILING(AG3578*'[1]Nastavení cen'!$K$17,1)+AG3578</f>
        <v>95</v>
      </c>
      <c r="AI3578" s="242">
        <f t="shared" si="1308"/>
        <v>0</v>
      </c>
      <c r="AJ3578" s="228">
        <f t="shared" si="1304"/>
        <v>95</v>
      </c>
      <c r="AK3578" s="218"/>
      <c r="AL3578" s="229">
        <f t="shared" si="1305"/>
        <v>0</v>
      </c>
      <c r="AM3578" s="204"/>
      <c r="AN3578" s="230">
        <v>2</v>
      </c>
      <c r="AO3578" s="231">
        <f t="shared" si="1309"/>
        <v>0</v>
      </c>
      <c r="AP3578" s="232">
        <v>0.05</v>
      </c>
      <c r="AQ3578" s="233" t="s">
        <v>41</v>
      </c>
      <c r="AR3578" s="234">
        <f t="shared" si="1310"/>
        <v>0</v>
      </c>
      <c r="AS3578" s="235"/>
      <c r="AT3578" s="236"/>
      <c r="AU3578" s="237"/>
      <c r="AV3578" s="238"/>
      <c r="AW3578" s="239"/>
      <c r="AX3578" s="240">
        <v>73</v>
      </c>
    </row>
    <row r="3579" spans="1:50" ht="17.25" hidden="1" customHeight="1" x14ac:dyDescent="0.3">
      <c r="A3579" s="213"/>
      <c r="B3579" s="214"/>
      <c r="C3579" s="215"/>
      <c r="D3579" s="186"/>
      <c r="E3579" s="184"/>
      <c r="F3579" s="185"/>
      <c r="G3579" s="186"/>
      <c r="H3579" s="186"/>
      <c r="I3579" s="187"/>
      <c r="J3579" s="188"/>
      <c r="K3579" s="216"/>
      <c r="L3579" s="186"/>
      <c r="M3579" s="186"/>
      <c r="N3579" s="187"/>
      <c r="O3579" s="191"/>
      <c r="P3579" s="541" t="s">
        <v>3213</v>
      </c>
      <c r="Q3579" s="218"/>
      <c r="R3579" s="219">
        <f t="shared" si="1306"/>
        <v>0</v>
      </c>
      <c r="S3579" s="219">
        <f t="shared" si="1307"/>
        <v>7</v>
      </c>
      <c r="T3579" s="195"/>
      <c r="U3579" s="196">
        <v>10</v>
      </c>
      <c r="V3579" s="89">
        <f t="shared" si="1311"/>
        <v>0</v>
      </c>
      <c r="W3579" s="220" t="s">
        <v>3427</v>
      </c>
      <c r="X3579" s="221" t="s">
        <v>71</v>
      </c>
      <c r="Y3579" s="222" t="s">
        <v>3764</v>
      </c>
      <c r="Z3579" s="199"/>
      <c r="AA3579" s="218"/>
      <c r="AB3579" s="223">
        <v>0</v>
      </c>
      <c r="AC3579" s="224" t="s">
        <v>40</v>
      </c>
      <c r="AD3579" s="225"/>
      <c r="AE3579" s="226"/>
      <c r="AF3579" s="226"/>
      <c r="AG3579" s="241">
        <f>CEILING(AX3579+(AX3579*'[1]Nastavení cen'!$G$17),1)</f>
        <v>73</v>
      </c>
      <c r="AH3579" s="242">
        <f>CEILING(AG3579*'[1]Nastavení cen'!$K$17,1)+AG3579</f>
        <v>95</v>
      </c>
      <c r="AI3579" s="242">
        <f t="shared" si="1308"/>
        <v>0</v>
      </c>
      <c r="AJ3579" s="228">
        <f t="shared" si="1304"/>
        <v>95</v>
      </c>
      <c r="AK3579" s="218"/>
      <c r="AL3579" s="229">
        <f t="shared" si="1305"/>
        <v>0</v>
      </c>
      <c r="AM3579" s="204"/>
      <c r="AN3579" s="230">
        <v>2</v>
      </c>
      <c r="AO3579" s="231">
        <f t="shared" si="1309"/>
        <v>0</v>
      </c>
      <c r="AP3579" s="232">
        <v>0.05</v>
      </c>
      <c r="AQ3579" s="233" t="s">
        <v>41</v>
      </c>
      <c r="AR3579" s="234">
        <f t="shared" si="1310"/>
        <v>0</v>
      </c>
      <c r="AS3579" s="235"/>
      <c r="AT3579" s="236"/>
      <c r="AU3579" s="237"/>
      <c r="AV3579" s="238"/>
      <c r="AW3579" s="239"/>
      <c r="AX3579" s="240">
        <v>73</v>
      </c>
    </row>
    <row r="3580" spans="1:50" ht="17.25" hidden="1" customHeight="1" x14ac:dyDescent="0.3">
      <c r="A3580" s="213"/>
      <c r="B3580" s="214"/>
      <c r="C3580" s="215"/>
      <c r="D3580" s="186"/>
      <c r="E3580" s="184"/>
      <c r="F3580" s="185"/>
      <c r="G3580" s="186"/>
      <c r="H3580" s="186"/>
      <c r="I3580" s="187"/>
      <c r="J3580" s="188"/>
      <c r="K3580" s="216"/>
      <c r="L3580" s="186"/>
      <c r="M3580" s="186"/>
      <c r="N3580" s="187"/>
      <c r="O3580" s="191"/>
      <c r="P3580" s="541" t="s">
        <v>3213</v>
      </c>
      <c r="Q3580" s="218"/>
      <c r="R3580" s="219">
        <f t="shared" si="1306"/>
        <v>0</v>
      </c>
      <c r="S3580" s="219">
        <f t="shared" si="1307"/>
        <v>7</v>
      </c>
      <c r="T3580" s="195"/>
      <c r="U3580" s="196">
        <v>10</v>
      </c>
      <c r="V3580" s="89">
        <f t="shared" si="1311"/>
        <v>0</v>
      </c>
      <c r="W3580" s="220" t="s">
        <v>3427</v>
      </c>
      <c r="X3580" s="221" t="s">
        <v>71</v>
      </c>
      <c r="Y3580" s="222" t="s">
        <v>3765</v>
      </c>
      <c r="Z3580" s="199"/>
      <c r="AA3580" s="218"/>
      <c r="AB3580" s="223">
        <v>0</v>
      </c>
      <c r="AC3580" s="224" t="s">
        <v>40</v>
      </c>
      <c r="AD3580" s="225"/>
      <c r="AE3580" s="226"/>
      <c r="AF3580" s="226"/>
      <c r="AG3580" s="241">
        <f>CEILING(AX3580+(AX3580*'[1]Nastavení cen'!$G$17),1)</f>
        <v>73</v>
      </c>
      <c r="AH3580" s="242">
        <f>CEILING(AG3580*'[1]Nastavení cen'!$K$17,1)+AG3580</f>
        <v>95</v>
      </c>
      <c r="AI3580" s="242">
        <f t="shared" si="1308"/>
        <v>0</v>
      </c>
      <c r="AJ3580" s="228">
        <f t="shared" si="1304"/>
        <v>95</v>
      </c>
      <c r="AK3580" s="218"/>
      <c r="AL3580" s="229">
        <f t="shared" si="1305"/>
        <v>0</v>
      </c>
      <c r="AM3580" s="204"/>
      <c r="AN3580" s="230">
        <v>2</v>
      </c>
      <c r="AO3580" s="231">
        <f t="shared" si="1309"/>
        <v>0</v>
      </c>
      <c r="AP3580" s="232">
        <v>0.05</v>
      </c>
      <c r="AQ3580" s="233" t="s">
        <v>41</v>
      </c>
      <c r="AR3580" s="234">
        <f t="shared" si="1310"/>
        <v>0</v>
      </c>
      <c r="AS3580" s="235"/>
      <c r="AT3580" s="236"/>
      <c r="AU3580" s="237"/>
      <c r="AV3580" s="238"/>
      <c r="AW3580" s="239"/>
      <c r="AX3580" s="240">
        <v>73</v>
      </c>
    </row>
    <row r="3581" spans="1:50" ht="17.25" hidden="1" customHeight="1" x14ac:dyDescent="0.3">
      <c r="A3581" s="213"/>
      <c r="B3581" s="214"/>
      <c r="C3581" s="215"/>
      <c r="D3581" s="186"/>
      <c r="E3581" s="184"/>
      <c r="F3581" s="185"/>
      <c r="G3581" s="186"/>
      <c r="H3581" s="186"/>
      <c r="I3581" s="187"/>
      <c r="J3581" s="188"/>
      <c r="K3581" s="216"/>
      <c r="L3581" s="186"/>
      <c r="M3581" s="186"/>
      <c r="N3581" s="187"/>
      <c r="O3581" s="191"/>
      <c r="P3581" s="541" t="s">
        <v>3213</v>
      </c>
      <c r="Q3581" s="218"/>
      <c r="R3581" s="219">
        <f t="shared" si="1306"/>
        <v>0</v>
      </c>
      <c r="S3581" s="219">
        <f t="shared" si="1307"/>
        <v>7</v>
      </c>
      <c r="T3581" s="195"/>
      <c r="U3581" s="196">
        <v>10</v>
      </c>
      <c r="V3581" s="89">
        <f t="shared" si="1311"/>
        <v>0</v>
      </c>
      <c r="W3581" s="220" t="s">
        <v>3427</v>
      </c>
      <c r="X3581" s="221" t="s">
        <v>71</v>
      </c>
      <c r="Y3581" s="222" t="s">
        <v>3766</v>
      </c>
      <c r="Z3581" s="199"/>
      <c r="AA3581" s="218"/>
      <c r="AB3581" s="223">
        <v>0</v>
      </c>
      <c r="AC3581" s="224" t="s">
        <v>40</v>
      </c>
      <c r="AD3581" s="225"/>
      <c r="AE3581" s="226"/>
      <c r="AF3581" s="226"/>
      <c r="AG3581" s="241">
        <f>CEILING(AX3581+(AX3581*'[1]Nastavení cen'!$G$17),1)</f>
        <v>73</v>
      </c>
      <c r="AH3581" s="242">
        <f>CEILING(AG3581*'[1]Nastavení cen'!$K$17,1)+AG3581</f>
        <v>95</v>
      </c>
      <c r="AI3581" s="242">
        <f t="shared" si="1308"/>
        <v>0</v>
      </c>
      <c r="AJ3581" s="228">
        <f t="shared" si="1304"/>
        <v>95</v>
      </c>
      <c r="AK3581" s="218"/>
      <c r="AL3581" s="229">
        <f t="shared" si="1305"/>
        <v>0</v>
      </c>
      <c r="AM3581" s="204"/>
      <c r="AN3581" s="230">
        <v>2</v>
      </c>
      <c r="AO3581" s="231">
        <f t="shared" si="1309"/>
        <v>0</v>
      </c>
      <c r="AP3581" s="232">
        <v>0.05</v>
      </c>
      <c r="AQ3581" s="233" t="s">
        <v>41</v>
      </c>
      <c r="AR3581" s="234">
        <f t="shared" si="1310"/>
        <v>0</v>
      </c>
      <c r="AS3581" s="235"/>
      <c r="AT3581" s="236"/>
      <c r="AU3581" s="237"/>
      <c r="AV3581" s="238"/>
      <c r="AW3581" s="239"/>
      <c r="AX3581" s="240">
        <v>73</v>
      </c>
    </row>
    <row r="3582" spans="1:50" ht="17.25" hidden="1" customHeight="1" x14ac:dyDescent="0.3">
      <c r="A3582" s="213"/>
      <c r="B3582" s="214"/>
      <c r="C3582" s="215"/>
      <c r="D3582" s="186"/>
      <c r="E3582" s="184"/>
      <c r="F3582" s="185"/>
      <c r="G3582" s="186"/>
      <c r="H3582" s="186"/>
      <c r="I3582" s="187"/>
      <c r="J3582" s="188"/>
      <c r="K3582" s="216"/>
      <c r="L3582" s="186"/>
      <c r="M3582" s="186"/>
      <c r="N3582" s="187"/>
      <c r="O3582" s="191"/>
      <c r="P3582" s="541" t="s">
        <v>3213</v>
      </c>
      <c r="Q3582" s="218"/>
      <c r="R3582" s="219">
        <f t="shared" si="1306"/>
        <v>0</v>
      </c>
      <c r="S3582" s="219">
        <f t="shared" si="1307"/>
        <v>7</v>
      </c>
      <c r="T3582" s="195"/>
      <c r="U3582" s="196">
        <v>10</v>
      </c>
      <c r="V3582" s="89">
        <f t="shared" si="1311"/>
        <v>0</v>
      </c>
      <c r="W3582" s="220" t="s">
        <v>3427</v>
      </c>
      <c r="X3582" s="221" t="s">
        <v>71</v>
      </c>
      <c r="Y3582" s="222" t="s">
        <v>3767</v>
      </c>
      <c r="Z3582" s="199"/>
      <c r="AA3582" s="218"/>
      <c r="AB3582" s="223">
        <v>0</v>
      </c>
      <c r="AC3582" s="224" t="s">
        <v>40</v>
      </c>
      <c r="AD3582" s="225"/>
      <c r="AE3582" s="226"/>
      <c r="AF3582" s="226"/>
      <c r="AG3582" s="241">
        <f>CEILING(AX3582+(AX3582*'[1]Nastavení cen'!$G$17),1)</f>
        <v>73</v>
      </c>
      <c r="AH3582" s="242">
        <f>CEILING(AG3582*'[1]Nastavení cen'!$K$17,1)+AG3582</f>
        <v>95</v>
      </c>
      <c r="AI3582" s="242">
        <f t="shared" si="1308"/>
        <v>0</v>
      </c>
      <c r="AJ3582" s="228">
        <f t="shared" si="1304"/>
        <v>95</v>
      </c>
      <c r="AK3582" s="218"/>
      <c r="AL3582" s="229">
        <f t="shared" si="1305"/>
        <v>0</v>
      </c>
      <c r="AM3582" s="204"/>
      <c r="AN3582" s="230">
        <v>2</v>
      </c>
      <c r="AO3582" s="231">
        <f t="shared" si="1309"/>
        <v>0</v>
      </c>
      <c r="AP3582" s="232">
        <v>0.05</v>
      </c>
      <c r="AQ3582" s="233" t="s">
        <v>41</v>
      </c>
      <c r="AR3582" s="234">
        <f t="shared" si="1310"/>
        <v>0</v>
      </c>
      <c r="AS3582" s="235"/>
      <c r="AT3582" s="236"/>
      <c r="AU3582" s="237"/>
      <c r="AV3582" s="238"/>
      <c r="AW3582" s="239"/>
      <c r="AX3582" s="240">
        <v>73</v>
      </c>
    </row>
    <row r="3583" spans="1:50" ht="17.25" hidden="1" customHeight="1" x14ac:dyDescent="0.3">
      <c r="A3583" s="213"/>
      <c r="B3583" s="214"/>
      <c r="C3583" s="215"/>
      <c r="D3583" s="186"/>
      <c r="E3583" s="184"/>
      <c r="F3583" s="185"/>
      <c r="G3583" s="186"/>
      <c r="H3583" s="186"/>
      <c r="I3583" s="187"/>
      <c r="J3583" s="188"/>
      <c r="K3583" s="216"/>
      <c r="L3583" s="186"/>
      <c r="M3583" s="186"/>
      <c r="N3583" s="187"/>
      <c r="O3583" s="191"/>
      <c r="P3583" s="541" t="s">
        <v>3213</v>
      </c>
      <c r="Q3583" s="218"/>
      <c r="R3583" s="219">
        <f t="shared" si="1306"/>
        <v>0</v>
      </c>
      <c r="S3583" s="219">
        <f t="shared" si="1307"/>
        <v>7</v>
      </c>
      <c r="T3583" s="195"/>
      <c r="U3583" s="196">
        <v>10</v>
      </c>
      <c r="V3583" s="89">
        <f t="shared" si="1311"/>
        <v>0</v>
      </c>
      <c r="W3583" s="220" t="s">
        <v>3427</v>
      </c>
      <c r="X3583" s="221" t="s">
        <v>71</v>
      </c>
      <c r="Y3583" s="222" t="s">
        <v>3768</v>
      </c>
      <c r="Z3583" s="199"/>
      <c r="AA3583" s="218"/>
      <c r="AB3583" s="223">
        <v>0</v>
      </c>
      <c r="AC3583" s="224" t="s">
        <v>40</v>
      </c>
      <c r="AD3583" s="225"/>
      <c r="AE3583" s="226"/>
      <c r="AF3583" s="226"/>
      <c r="AG3583" s="241">
        <f>CEILING(AX3583+(AX3583*'[1]Nastavení cen'!$G$17),1)</f>
        <v>73</v>
      </c>
      <c r="AH3583" s="242">
        <f>CEILING(AG3583*'[1]Nastavení cen'!$K$17,1)+AG3583</f>
        <v>95</v>
      </c>
      <c r="AI3583" s="242">
        <f t="shared" si="1308"/>
        <v>0</v>
      </c>
      <c r="AJ3583" s="228">
        <f t="shared" si="1304"/>
        <v>95</v>
      </c>
      <c r="AK3583" s="218"/>
      <c r="AL3583" s="229">
        <f t="shared" si="1305"/>
        <v>0</v>
      </c>
      <c r="AM3583" s="204"/>
      <c r="AN3583" s="230">
        <v>2</v>
      </c>
      <c r="AO3583" s="231">
        <f t="shared" si="1309"/>
        <v>0</v>
      </c>
      <c r="AP3583" s="232">
        <v>0.05</v>
      </c>
      <c r="AQ3583" s="233" t="s">
        <v>41</v>
      </c>
      <c r="AR3583" s="234">
        <f t="shared" si="1310"/>
        <v>0</v>
      </c>
      <c r="AS3583" s="235"/>
      <c r="AT3583" s="236"/>
      <c r="AU3583" s="237"/>
      <c r="AV3583" s="238"/>
      <c r="AW3583" s="239"/>
      <c r="AX3583" s="240">
        <v>73</v>
      </c>
    </row>
    <row r="3584" spans="1:50" ht="17.25" hidden="1" customHeight="1" x14ac:dyDescent="0.3">
      <c r="A3584" s="213"/>
      <c r="B3584" s="214"/>
      <c r="C3584" s="215"/>
      <c r="D3584" s="186"/>
      <c r="E3584" s="184"/>
      <c r="F3584" s="185"/>
      <c r="G3584" s="186"/>
      <c r="H3584" s="186"/>
      <c r="I3584" s="187"/>
      <c r="J3584" s="188"/>
      <c r="K3584" s="216"/>
      <c r="L3584" s="186"/>
      <c r="M3584" s="186"/>
      <c r="N3584" s="187"/>
      <c r="O3584" s="191"/>
      <c r="P3584" s="541" t="s">
        <v>3213</v>
      </c>
      <c r="Q3584" s="218"/>
      <c r="R3584" s="219">
        <f t="shared" si="1306"/>
        <v>0</v>
      </c>
      <c r="S3584" s="219">
        <f t="shared" si="1307"/>
        <v>7</v>
      </c>
      <c r="T3584" s="195"/>
      <c r="U3584" s="196">
        <v>10</v>
      </c>
      <c r="V3584" s="89">
        <f t="shared" si="1311"/>
        <v>0</v>
      </c>
      <c r="W3584" s="220" t="s">
        <v>3427</v>
      </c>
      <c r="X3584" s="221" t="s">
        <v>71</v>
      </c>
      <c r="Y3584" s="222" t="s">
        <v>3769</v>
      </c>
      <c r="Z3584" s="199"/>
      <c r="AA3584" s="218"/>
      <c r="AB3584" s="223">
        <v>0</v>
      </c>
      <c r="AC3584" s="224" t="s">
        <v>40</v>
      </c>
      <c r="AD3584" s="225"/>
      <c r="AE3584" s="226"/>
      <c r="AF3584" s="226"/>
      <c r="AG3584" s="241">
        <f>CEILING(AX3584+(AX3584*'[1]Nastavení cen'!$G$17),1)</f>
        <v>73</v>
      </c>
      <c r="AH3584" s="242">
        <f>CEILING(AG3584*'[1]Nastavení cen'!$K$17,1)+AG3584</f>
        <v>95</v>
      </c>
      <c r="AI3584" s="242">
        <f t="shared" si="1308"/>
        <v>0</v>
      </c>
      <c r="AJ3584" s="228">
        <f t="shared" si="1304"/>
        <v>95</v>
      </c>
      <c r="AK3584" s="218"/>
      <c r="AL3584" s="229">
        <f t="shared" si="1305"/>
        <v>0</v>
      </c>
      <c r="AM3584" s="204"/>
      <c r="AN3584" s="230">
        <v>2</v>
      </c>
      <c r="AO3584" s="231">
        <f t="shared" si="1309"/>
        <v>0</v>
      </c>
      <c r="AP3584" s="232">
        <v>0.05</v>
      </c>
      <c r="AQ3584" s="233" t="s">
        <v>41</v>
      </c>
      <c r="AR3584" s="234">
        <f t="shared" si="1310"/>
        <v>0</v>
      </c>
      <c r="AS3584" s="235"/>
      <c r="AT3584" s="236"/>
      <c r="AU3584" s="237"/>
      <c r="AV3584" s="238"/>
      <c r="AW3584" s="239"/>
      <c r="AX3584" s="240">
        <v>73</v>
      </c>
    </row>
    <row r="3585" spans="1:50" ht="17.25" hidden="1" customHeight="1" x14ac:dyDescent="0.3">
      <c r="A3585" s="213"/>
      <c r="B3585" s="214"/>
      <c r="C3585" s="215"/>
      <c r="D3585" s="186"/>
      <c r="E3585" s="184"/>
      <c r="F3585" s="185"/>
      <c r="G3585" s="186"/>
      <c r="H3585" s="186"/>
      <c r="I3585" s="187"/>
      <c r="J3585" s="188"/>
      <c r="K3585" s="216"/>
      <c r="L3585" s="186"/>
      <c r="M3585" s="186"/>
      <c r="N3585" s="187"/>
      <c r="O3585" s="191"/>
      <c r="P3585" s="541" t="s">
        <v>3213</v>
      </c>
      <c r="Q3585" s="218"/>
      <c r="R3585" s="219">
        <f t="shared" si="1306"/>
        <v>0</v>
      </c>
      <c r="S3585" s="219">
        <f t="shared" si="1307"/>
        <v>7</v>
      </c>
      <c r="T3585" s="195"/>
      <c r="U3585" s="196">
        <v>10</v>
      </c>
      <c r="V3585" s="89">
        <f t="shared" si="1311"/>
        <v>0</v>
      </c>
      <c r="W3585" s="220" t="s">
        <v>3427</v>
      </c>
      <c r="X3585" s="221" t="s">
        <v>71</v>
      </c>
      <c r="Y3585" s="222" t="s">
        <v>3770</v>
      </c>
      <c r="Z3585" s="199"/>
      <c r="AA3585" s="218"/>
      <c r="AB3585" s="223">
        <v>0</v>
      </c>
      <c r="AC3585" s="224" t="s">
        <v>40</v>
      </c>
      <c r="AD3585" s="225"/>
      <c r="AE3585" s="226"/>
      <c r="AF3585" s="226"/>
      <c r="AG3585" s="241">
        <f>CEILING(AX3585+(AX3585*'[1]Nastavení cen'!$G$17),1)</f>
        <v>73</v>
      </c>
      <c r="AH3585" s="242">
        <f>CEILING(AG3585*'[1]Nastavení cen'!$K$17,1)+AG3585</f>
        <v>95</v>
      </c>
      <c r="AI3585" s="242">
        <f t="shared" si="1308"/>
        <v>0</v>
      </c>
      <c r="AJ3585" s="228">
        <f t="shared" si="1304"/>
        <v>95</v>
      </c>
      <c r="AK3585" s="218"/>
      <c r="AL3585" s="229">
        <f t="shared" si="1305"/>
        <v>0</v>
      </c>
      <c r="AM3585" s="204"/>
      <c r="AN3585" s="230">
        <v>2</v>
      </c>
      <c r="AO3585" s="231">
        <f t="shared" si="1309"/>
        <v>0</v>
      </c>
      <c r="AP3585" s="232">
        <v>0.05</v>
      </c>
      <c r="AQ3585" s="233" t="s">
        <v>41</v>
      </c>
      <c r="AR3585" s="234">
        <f t="shared" si="1310"/>
        <v>0</v>
      </c>
      <c r="AS3585" s="235"/>
      <c r="AT3585" s="236"/>
      <c r="AU3585" s="237"/>
      <c r="AV3585" s="238"/>
      <c r="AW3585" s="239"/>
      <c r="AX3585" s="240">
        <v>73</v>
      </c>
    </row>
    <row r="3586" spans="1:50" ht="17.25" hidden="1" customHeight="1" x14ac:dyDescent="0.3">
      <c r="A3586" s="213"/>
      <c r="B3586" s="214"/>
      <c r="C3586" s="215"/>
      <c r="D3586" s="186"/>
      <c r="E3586" s="184"/>
      <c r="F3586" s="185"/>
      <c r="G3586" s="186"/>
      <c r="H3586" s="186"/>
      <c r="I3586" s="187"/>
      <c r="J3586" s="188"/>
      <c r="K3586" s="216"/>
      <c r="L3586" s="186"/>
      <c r="M3586" s="186"/>
      <c r="N3586" s="187"/>
      <c r="O3586" s="191"/>
      <c r="P3586" s="541" t="s">
        <v>3213</v>
      </c>
      <c r="Q3586" s="218"/>
      <c r="R3586" s="219">
        <f t="shared" si="1306"/>
        <v>0</v>
      </c>
      <c r="S3586" s="219">
        <f t="shared" si="1307"/>
        <v>7</v>
      </c>
      <c r="T3586" s="195"/>
      <c r="U3586" s="196">
        <v>10</v>
      </c>
      <c r="V3586" s="89">
        <f t="shared" si="1311"/>
        <v>0</v>
      </c>
      <c r="W3586" s="220" t="s">
        <v>3427</v>
      </c>
      <c r="X3586" s="221" t="s">
        <v>71</v>
      </c>
      <c r="Y3586" s="222" t="s">
        <v>3771</v>
      </c>
      <c r="Z3586" s="199"/>
      <c r="AA3586" s="218"/>
      <c r="AB3586" s="223">
        <v>0</v>
      </c>
      <c r="AC3586" s="224" t="s">
        <v>40</v>
      </c>
      <c r="AD3586" s="225"/>
      <c r="AE3586" s="226"/>
      <c r="AF3586" s="226"/>
      <c r="AG3586" s="241">
        <f>CEILING(AX3586+(AX3586*'[1]Nastavení cen'!$G$17),1)</f>
        <v>73</v>
      </c>
      <c r="AH3586" s="242">
        <f>CEILING(AG3586*'[1]Nastavení cen'!$K$17,1)+AG3586</f>
        <v>95</v>
      </c>
      <c r="AI3586" s="242">
        <f t="shared" si="1308"/>
        <v>0</v>
      </c>
      <c r="AJ3586" s="228">
        <f t="shared" si="1304"/>
        <v>95</v>
      </c>
      <c r="AK3586" s="218"/>
      <c r="AL3586" s="229">
        <f t="shared" si="1305"/>
        <v>0</v>
      </c>
      <c r="AM3586" s="204"/>
      <c r="AN3586" s="230">
        <v>2</v>
      </c>
      <c r="AO3586" s="231">
        <f t="shared" si="1309"/>
        <v>0</v>
      </c>
      <c r="AP3586" s="232">
        <v>0.05</v>
      </c>
      <c r="AQ3586" s="233" t="s">
        <v>41</v>
      </c>
      <c r="AR3586" s="234">
        <f t="shared" si="1310"/>
        <v>0</v>
      </c>
      <c r="AS3586" s="235"/>
      <c r="AT3586" s="236"/>
      <c r="AU3586" s="237"/>
      <c r="AV3586" s="238"/>
      <c r="AW3586" s="239"/>
      <c r="AX3586" s="240">
        <v>73</v>
      </c>
    </row>
    <row r="3587" spans="1:50" ht="17.25" hidden="1" customHeight="1" x14ac:dyDescent="0.3">
      <c r="A3587" s="213"/>
      <c r="B3587" s="214"/>
      <c r="C3587" s="215"/>
      <c r="D3587" s="186"/>
      <c r="E3587" s="184"/>
      <c r="F3587" s="185"/>
      <c r="G3587" s="186"/>
      <c r="H3587" s="186"/>
      <c r="I3587" s="187"/>
      <c r="J3587" s="188"/>
      <c r="K3587" s="216"/>
      <c r="L3587" s="186"/>
      <c r="M3587" s="186"/>
      <c r="N3587" s="187"/>
      <c r="O3587" s="191"/>
      <c r="P3587" s="541" t="s">
        <v>3213</v>
      </c>
      <c r="Q3587" s="218"/>
      <c r="R3587" s="219">
        <f t="shared" si="1306"/>
        <v>0</v>
      </c>
      <c r="S3587" s="219">
        <f t="shared" si="1307"/>
        <v>7</v>
      </c>
      <c r="T3587" s="195"/>
      <c r="U3587" s="196">
        <v>10</v>
      </c>
      <c r="V3587" s="89">
        <f t="shared" si="1311"/>
        <v>0</v>
      </c>
      <c r="W3587" s="220" t="s">
        <v>3427</v>
      </c>
      <c r="X3587" s="221" t="s">
        <v>71</v>
      </c>
      <c r="Y3587" s="222" t="s">
        <v>3772</v>
      </c>
      <c r="Z3587" s="199"/>
      <c r="AA3587" s="218"/>
      <c r="AB3587" s="223">
        <v>0</v>
      </c>
      <c r="AC3587" s="224" t="s">
        <v>40</v>
      </c>
      <c r="AD3587" s="225"/>
      <c r="AE3587" s="226"/>
      <c r="AF3587" s="226"/>
      <c r="AG3587" s="241">
        <f>CEILING(AX3587+(AX3587*'[1]Nastavení cen'!$G$17),1)</f>
        <v>99</v>
      </c>
      <c r="AH3587" s="242">
        <f>CEILING(AG3587*'[1]Nastavení cen'!$K$17,1)+AG3587</f>
        <v>129</v>
      </c>
      <c r="AI3587" s="242">
        <f t="shared" si="1308"/>
        <v>0</v>
      </c>
      <c r="AJ3587" s="228">
        <f t="shared" si="1304"/>
        <v>129</v>
      </c>
      <c r="AK3587" s="218"/>
      <c r="AL3587" s="229">
        <f t="shared" si="1305"/>
        <v>0</v>
      </c>
      <c r="AM3587" s="204"/>
      <c r="AN3587" s="230">
        <v>2</v>
      </c>
      <c r="AO3587" s="231">
        <f t="shared" si="1309"/>
        <v>0</v>
      </c>
      <c r="AP3587" s="232">
        <v>0.05</v>
      </c>
      <c r="AQ3587" s="233" t="s">
        <v>41</v>
      </c>
      <c r="AR3587" s="234">
        <f t="shared" si="1310"/>
        <v>0</v>
      </c>
      <c r="AS3587" s="235"/>
      <c r="AT3587" s="236"/>
      <c r="AU3587" s="237"/>
      <c r="AV3587" s="238"/>
      <c r="AW3587" s="239"/>
      <c r="AX3587" s="240">
        <v>99</v>
      </c>
    </row>
    <row r="3588" spans="1:50" ht="17.25" hidden="1" customHeight="1" x14ac:dyDescent="0.3">
      <c r="A3588" s="213"/>
      <c r="B3588" s="214"/>
      <c r="C3588" s="215"/>
      <c r="D3588" s="186"/>
      <c r="E3588" s="184"/>
      <c r="F3588" s="185"/>
      <c r="G3588" s="186"/>
      <c r="H3588" s="186"/>
      <c r="I3588" s="187"/>
      <c r="J3588" s="188"/>
      <c r="K3588" s="216"/>
      <c r="L3588" s="186"/>
      <c r="M3588" s="186"/>
      <c r="N3588" s="187"/>
      <c r="O3588" s="191"/>
      <c r="P3588" s="541" t="s">
        <v>3213</v>
      </c>
      <c r="Q3588" s="218"/>
      <c r="R3588" s="219">
        <f t="shared" si="1306"/>
        <v>0</v>
      </c>
      <c r="S3588" s="219">
        <f t="shared" si="1307"/>
        <v>7</v>
      </c>
      <c r="T3588" s="195"/>
      <c r="U3588" s="196">
        <v>10</v>
      </c>
      <c r="V3588" s="89">
        <f t="shared" si="1311"/>
        <v>0</v>
      </c>
      <c r="W3588" s="220" t="s">
        <v>3427</v>
      </c>
      <c r="X3588" s="221" t="s">
        <v>71</v>
      </c>
      <c r="Y3588" s="222" t="s">
        <v>3773</v>
      </c>
      <c r="Z3588" s="199"/>
      <c r="AA3588" s="218"/>
      <c r="AB3588" s="223">
        <v>0</v>
      </c>
      <c r="AC3588" s="224" t="s">
        <v>40</v>
      </c>
      <c r="AD3588" s="225"/>
      <c r="AE3588" s="226"/>
      <c r="AF3588" s="226"/>
      <c r="AG3588" s="241">
        <f>CEILING(AX3588+(AX3588*'[1]Nastavení cen'!$G$17),1)</f>
        <v>99</v>
      </c>
      <c r="AH3588" s="242">
        <f>CEILING(AG3588*'[1]Nastavení cen'!$K$17,1)+AG3588</f>
        <v>129</v>
      </c>
      <c r="AI3588" s="242">
        <f t="shared" si="1308"/>
        <v>0</v>
      </c>
      <c r="AJ3588" s="228">
        <f t="shared" si="1304"/>
        <v>129</v>
      </c>
      <c r="AK3588" s="218"/>
      <c r="AL3588" s="229">
        <f t="shared" si="1305"/>
        <v>0</v>
      </c>
      <c r="AM3588" s="204"/>
      <c r="AN3588" s="230">
        <v>2</v>
      </c>
      <c r="AO3588" s="231">
        <f t="shared" si="1309"/>
        <v>0</v>
      </c>
      <c r="AP3588" s="232">
        <v>0.05</v>
      </c>
      <c r="AQ3588" s="233" t="s">
        <v>41</v>
      </c>
      <c r="AR3588" s="234">
        <f t="shared" si="1310"/>
        <v>0</v>
      </c>
      <c r="AS3588" s="235"/>
      <c r="AT3588" s="236"/>
      <c r="AU3588" s="237"/>
      <c r="AV3588" s="238"/>
      <c r="AW3588" s="239"/>
      <c r="AX3588" s="240">
        <v>99</v>
      </c>
    </row>
    <row r="3589" spans="1:50" ht="17.25" hidden="1" customHeight="1" x14ac:dyDescent="0.3">
      <c r="A3589" s="213"/>
      <c r="B3589" s="214"/>
      <c r="C3589" s="215"/>
      <c r="D3589" s="186"/>
      <c r="E3589" s="184"/>
      <c r="F3589" s="185"/>
      <c r="G3589" s="186"/>
      <c r="H3589" s="186"/>
      <c r="I3589" s="187"/>
      <c r="J3589" s="188"/>
      <c r="K3589" s="216"/>
      <c r="L3589" s="186"/>
      <c r="M3589" s="186"/>
      <c r="N3589" s="187"/>
      <c r="O3589" s="191"/>
      <c r="P3589" s="541" t="s">
        <v>3213</v>
      </c>
      <c r="Q3589" s="218"/>
      <c r="R3589" s="219">
        <f t="shared" si="1306"/>
        <v>0</v>
      </c>
      <c r="S3589" s="219">
        <f t="shared" si="1307"/>
        <v>7</v>
      </c>
      <c r="T3589" s="195"/>
      <c r="U3589" s="196">
        <v>10</v>
      </c>
      <c r="V3589" s="89">
        <f t="shared" si="1311"/>
        <v>0</v>
      </c>
      <c r="W3589" s="220" t="s">
        <v>3427</v>
      </c>
      <c r="X3589" s="221" t="s">
        <v>71</v>
      </c>
      <c r="Y3589" s="222" t="s">
        <v>3774</v>
      </c>
      <c r="Z3589" s="199"/>
      <c r="AA3589" s="218"/>
      <c r="AB3589" s="223">
        <v>0</v>
      </c>
      <c r="AC3589" s="224" t="s">
        <v>40</v>
      </c>
      <c r="AD3589" s="225"/>
      <c r="AE3589" s="226"/>
      <c r="AF3589" s="226"/>
      <c r="AG3589" s="241">
        <f>CEILING(AX3589+(AX3589*'[1]Nastavení cen'!$G$17),1)</f>
        <v>99</v>
      </c>
      <c r="AH3589" s="242">
        <f>CEILING(AG3589*'[1]Nastavení cen'!$K$17,1)+AG3589</f>
        <v>129</v>
      </c>
      <c r="AI3589" s="242">
        <f t="shared" si="1308"/>
        <v>0</v>
      </c>
      <c r="AJ3589" s="228">
        <f t="shared" si="1304"/>
        <v>129</v>
      </c>
      <c r="AK3589" s="218"/>
      <c r="AL3589" s="229">
        <f t="shared" si="1305"/>
        <v>0</v>
      </c>
      <c r="AM3589" s="204"/>
      <c r="AN3589" s="230">
        <v>2</v>
      </c>
      <c r="AO3589" s="231">
        <f t="shared" si="1309"/>
        <v>0</v>
      </c>
      <c r="AP3589" s="232">
        <v>0.05</v>
      </c>
      <c r="AQ3589" s="233" t="s">
        <v>41</v>
      </c>
      <c r="AR3589" s="234">
        <f t="shared" si="1310"/>
        <v>0</v>
      </c>
      <c r="AS3589" s="235"/>
      <c r="AT3589" s="236"/>
      <c r="AU3589" s="237"/>
      <c r="AV3589" s="238"/>
      <c r="AW3589" s="239"/>
      <c r="AX3589" s="240">
        <v>99</v>
      </c>
    </row>
    <row r="3590" spans="1:50" ht="17.25" hidden="1" customHeight="1" x14ac:dyDescent="0.3">
      <c r="A3590" s="213"/>
      <c r="B3590" s="214"/>
      <c r="C3590" s="215"/>
      <c r="D3590" s="186"/>
      <c r="E3590" s="184"/>
      <c r="F3590" s="185"/>
      <c r="G3590" s="186"/>
      <c r="H3590" s="186"/>
      <c r="I3590" s="187"/>
      <c r="J3590" s="188"/>
      <c r="K3590" s="216"/>
      <c r="L3590" s="186"/>
      <c r="M3590" s="186"/>
      <c r="N3590" s="187"/>
      <c r="O3590" s="191"/>
      <c r="P3590" s="541" t="s">
        <v>3213</v>
      </c>
      <c r="Q3590" s="218"/>
      <c r="R3590" s="219">
        <f t="shared" si="1306"/>
        <v>0</v>
      </c>
      <c r="S3590" s="219">
        <f t="shared" si="1307"/>
        <v>7</v>
      </c>
      <c r="T3590" s="195"/>
      <c r="U3590" s="196">
        <v>10</v>
      </c>
      <c r="V3590" s="89">
        <f t="shared" si="1311"/>
        <v>0</v>
      </c>
      <c r="W3590" s="220" t="s">
        <v>3427</v>
      </c>
      <c r="X3590" s="221" t="s">
        <v>71</v>
      </c>
      <c r="Y3590" s="222" t="s">
        <v>3775</v>
      </c>
      <c r="Z3590" s="199"/>
      <c r="AA3590" s="218"/>
      <c r="AB3590" s="223">
        <v>0</v>
      </c>
      <c r="AC3590" s="224" t="s">
        <v>40</v>
      </c>
      <c r="AD3590" s="225"/>
      <c r="AE3590" s="226"/>
      <c r="AF3590" s="226"/>
      <c r="AG3590" s="241">
        <f>CEILING(AX3590+(AX3590*'[1]Nastavení cen'!$G$17),1)</f>
        <v>99</v>
      </c>
      <c r="AH3590" s="242">
        <f>CEILING(AG3590*'[1]Nastavení cen'!$K$17,1)+AG3590</f>
        <v>129</v>
      </c>
      <c r="AI3590" s="242">
        <f t="shared" si="1308"/>
        <v>0</v>
      </c>
      <c r="AJ3590" s="228">
        <f t="shared" si="1304"/>
        <v>129</v>
      </c>
      <c r="AK3590" s="218"/>
      <c r="AL3590" s="229">
        <f t="shared" si="1305"/>
        <v>0</v>
      </c>
      <c r="AM3590" s="204"/>
      <c r="AN3590" s="230">
        <v>2</v>
      </c>
      <c r="AO3590" s="231">
        <f t="shared" si="1309"/>
        <v>0</v>
      </c>
      <c r="AP3590" s="232">
        <v>0.05</v>
      </c>
      <c r="AQ3590" s="233" t="s">
        <v>41</v>
      </c>
      <c r="AR3590" s="234">
        <f t="shared" si="1310"/>
        <v>0</v>
      </c>
      <c r="AS3590" s="235"/>
      <c r="AT3590" s="236"/>
      <c r="AU3590" s="237"/>
      <c r="AV3590" s="238"/>
      <c r="AW3590" s="239"/>
      <c r="AX3590" s="240">
        <v>99</v>
      </c>
    </row>
    <row r="3591" spans="1:50" ht="17.25" hidden="1" customHeight="1" x14ac:dyDescent="0.3">
      <c r="A3591" s="213"/>
      <c r="B3591" s="214"/>
      <c r="C3591" s="215"/>
      <c r="D3591" s="186"/>
      <c r="E3591" s="184"/>
      <c r="F3591" s="185"/>
      <c r="G3591" s="186"/>
      <c r="H3591" s="186"/>
      <c r="I3591" s="187"/>
      <c r="J3591" s="188"/>
      <c r="K3591" s="216"/>
      <c r="L3591" s="186"/>
      <c r="M3591" s="186"/>
      <c r="N3591" s="187"/>
      <c r="O3591" s="191"/>
      <c r="P3591" s="541" t="s">
        <v>3213</v>
      </c>
      <c r="Q3591" s="218"/>
      <c r="R3591" s="219">
        <f t="shared" si="1306"/>
        <v>0</v>
      </c>
      <c r="S3591" s="219">
        <f t="shared" si="1307"/>
        <v>7</v>
      </c>
      <c r="T3591" s="195"/>
      <c r="U3591" s="196">
        <v>10</v>
      </c>
      <c r="V3591" s="89">
        <f t="shared" si="1311"/>
        <v>0</v>
      </c>
      <c r="W3591" s="220" t="s">
        <v>3427</v>
      </c>
      <c r="X3591" s="221" t="s">
        <v>71</v>
      </c>
      <c r="Y3591" s="222" t="s">
        <v>3776</v>
      </c>
      <c r="Z3591" s="199"/>
      <c r="AA3591" s="218"/>
      <c r="AB3591" s="223">
        <v>0</v>
      </c>
      <c r="AC3591" s="224" t="s">
        <v>40</v>
      </c>
      <c r="AD3591" s="225"/>
      <c r="AE3591" s="226"/>
      <c r="AF3591" s="226"/>
      <c r="AG3591" s="241">
        <f>CEILING(AX3591+(AX3591*'[1]Nastavení cen'!$G$17),1)</f>
        <v>99</v>
      </c>
      <c r="AH3591" s="242">
        <f>CEILING(AG3591*'[1]Nastavení cen'!$K$17,1)+AG3591</f>
        <v>129</v>
      </c>
      <c r="AI3591" s="242">
        <f t="shared" si="1308"/>
        <v>0</v>
      </c>
      <c r="AJ3591" s="228">
        <f t="shared" si="1304"/>
        <v>129</v>
      </c>
      <c r="AK3591" s="218"/>
      <c r="AL3591" s="229">
        <f t="shared" si="1305"/>
        <v>0</v>
      </c>
      <c r="AM3591" s="204"/>
      <c r="AN3591" s="230">
        <v>2</v>
      </c>
      <c r="AO3591" s="231">
        <f t="shared" si="1309"/>
        <v>0</v>
      </c>
      <c r="AP3591" s="232">
        <v>0.05</v>
      </c>
      <c r="AQ3591" s="233" t="s">
        <v>41</v>
      </c>
      <c r="AR3591" s="234">
        <f t="shared" si="1310"/>
        <v>0</v>
      </c>
      <c r="AS3591" s="235"/>
      <c r="AT3591" s="236"/>
      <c r="AU3591" s="237"/>
      <c r="AV3591" s="238"/>
      <c r="AW3591" s="239"/>
      <c r="AX3591" s="240">
        <v>99</v>
      </c>
    </row>
    <row r="3592" spans="1:50" ht="17.25" hidden="1" customHeight="1" x14ac:dyDescent="0.3">
      <c r="A3592" s="213"/>
      <c r="B3592" s="214"/>
      <c r="C3592" s="215"/>
      <c r="D3592" s="186"/>
      <c r="E3592" s="184"/>
      <c r="F3592" s="185"/>
      <c r="G3592" s="186"/>
      <c r="H3592" s="186"/>
      <c r="I3592" s="187"/>
      <c r="J3592" s="188"/>
      <c r="K3592" s="216"/>
      <c r="L3592" s="186"/>
      <c r="M3592" s="186"/>
      <c r="N3592" s="187"/>
      <c r="O3592" s="191"/>
      <c r="P3592" s="541" t="s">
        <v>3213</v>
      </c>
      <c r="Q3592" s="218"/>
      <c r="R3592" s="219">
        <f t="shared" si="1306"/>
        <v>0</v>
      </c>
      <c r="S3592" s="219">
        <f t="shared" si="1307"/>
        <v>7</v>
      </c>
      <c r="T3592" s="195"/>
      <c r="U3592" s="196">
        <v>10</v>
      </c>
      <c r="V3592" s="89">
        <f t="shared" si="1311"/>
        <v>0</v>
      </c>
      <c r="W3592" s="220" t="s">
        <v>3427</v>
      </c>
      <c r="X3592" s="221" t="s">
        <v>71</v>
      </c>
      <c r="Y3592" s="222" t="s">
        <v>3777</v>
      </c>
      <c r="Z3592" s="199"/>
      <c r="AA3592" s="218"/>
      <c r="AB3592" s="223">
        <v>0</v>
      </c>
      <c r="AC3592" s="224" t="s">
        <v>40</v>
      </c>
      <c r="AD3592" s="225"/>
      <c r="AE3592" s="226"/>
      <c r="AF3592" s="226"/>
      <c r="AG3592" s="241">
        <f>CEILING(AX3592+(AX3592*'[1]Nastavení cen'!$G$17),1)</f>
        <v>99</v>
      </c>
      <c r="AH3592" s="242">
        <f>CEILING(AG3592*'[1]Nastavení cen'!$K$17,1)+AG3592</f>
        <v>129</v>
      </c>
      <c r="AI3592" s="242">
        <f t="shared" si="1308"/>
        <v>0</v>
      </c>
      <c r="AJ3592" s="228">
        <f t="shared" si="1304"/>
        <v>129</v>
      </c>
      <c r="AK3592" s="218"/>
      <c r="AL3592" s="229">
        <f t="shared" si="1305"/>
        <v>0</v>
      </c>
      <c r="AM3592" s="204"/>
      <c r="AN3592" s="230">
        <v>2</v>
      </c>
      <c r="AO3592" s="231">
        <f t="shared" si="1309"/>
        <v>0</v>
      </c>
      <c r="AP3592" s="232">
        <v>0.05</v>
      </c>
      <c r="AQ3592" s="233" t="s">
        <v>41</v>
      </c>
      <c r="AR3592" s="234">
        <f t="shared" si="1310"/>
        <v>0</v>
      </c>
      <c r="AS3592" s="235"/>
      <c r="AT3592" s="236"/>
      <c r="AU3592" s="237"/>
      <c r="AV3592" s="238"/>
      <c r="AW3592" s="239"/>
      <c r="AX3592" s="240">
        <v>99</v>
      </c>
    </row>
    <row r="3593" spans="1:50" ht="17.25" hidden="1" customHeight="1" x14ac:dyDescent="0.3">
      <c r="A3593" s="213"/>
      <c r="B3593" s="214"/>
      <c r="C3593" s="215"/>
      <c r="D3593" s="186"/>
      <c r="E3593" s="184"/>
      <c r="F3593" s="185"/>
      <c r="G3593" s="186"/>
      <c r="H3593" s="186"/>
      <c r="I3593" s="187"/>
      <c r="J3593" s="188"/>
      <c r="K3593" s="216"/>
      <c r="L3593" s="186"/>
      <c r="M3593" s="186"/>
      <c r="N3593" s="187"/>
      <c r="O3593" s="191"/>
      <c r="P3593" s="541" t="s">
        <v>3213</v>
      </c>
      <c r="Q3593" s="218"/>
      <c r="R3593" s="219">
        <f t="shared" si="1306"/>
        <v>0</v>
      </c>
      <c r="S3593" s="219">
        <f t="shared" si="1307"/>
        <v>7</v>
      </c>
      <c r="T3593" s="195"/>
      <c r="U3593" s="196">
        <v>10</v>
      </c>
      <c r="V3593" s="89">
        <f t="shared" si="1311"/>
        <v>0</v>
      </c>
      <c r="W3593" s="220" t="s">
        <v>3427</v>
      </c>
      <c r="X3593" s="221" t="s">
        <v>71</v>
      </c>
      <c r="Y3593" s="222" t="s">
        <v>3778</v>
      </c>
      <c r="Z3593" s="199"/>
      <c r="AA3593" s="218"/>
      <c r="AB3593" s="223">
        <v>0</v>
      </c>
      <c r="AC3593" s="224" t="s">
        <v>40</v>
      </c>
      <c r="AD3593" s="225"/>
      <c r="AE3593" s="226"/>
      <c r="AF3593" s="226"/>
      <c r="AG3593" s="241">
        <f>CEILING(AX3593+(AX3593*'[1]Nastavení cen'!$G$17),1)</f>
        <v>112</v>
      </c>
      <c r="AH3593" s="242">
        <f>CEILING(AG3593*'[1]Nastavení cen'!$K$17,1)+AG3593</f>
        <v>146</v>
      </c>
      <c r="AI3593" s="242">
        <f t="shared" si="1308"/>
        <v>0</v>
      </c>
      <c r="AJ3593" s="228">
        <f t="shared" si="1304"/>
        <v>146</v>
      </c>
      <c r="AK3593" s="218"/>
      <c r="AL3593" s="229">
        <f t="shared" si="1305"/>
        <v>0</v>
      </c>
      <c r="AM3593" s="204"/>
      <c r="AN3593" s="230">
        <v>2</v>
      </c>
      <c r="AO3593" s="231">
        <f t="shared" si="1309"/>
        <v>0</v>
      </c>
      <c r="AP3593" s="232">
        <v>0.05</v>
      </c>
      <c r="AQ3593" s="233" t="s">
        <v>41</v>
      </c>
      <c r="AR3593" s="234">
        <f t="shared" si="1310"/>
        <v>0</v>
      </c>
      <c r="AS3593" s="235"/>
      <c r="AT3593" s="236"/>
      <c r="AU3593" s="237"/>
      <c r="AV3593" s="238"/>
      <c r="AW3593" s="239"/>
      <c r="AX3593" s="240">
        <v>112</v>
      </c>
    </row>
    <row r="3594" spans="1:50" ht="17.25" hidden="1" customHeight="1" x14ac:dyDescent="0.3">
      <c r="A3594" s="213"/>
      <c r="B3594" s="214"/>
      <c r="C3594" s="215"/>
      <c r="D3594" s="186"/>
      <c r="E3594" s="184"/>
      <c r="F3594" s="185"/>
      <c r="G3594" s="186"/>
      <c r="H3594" s="186"/>
      <c r="I3594" s="187"/>
      <c r="J3594" s="188"/>
      <c r="K3594" s="216"/>
      <c r="L3594" s="186"/>
      <c r="M3594" s="186"/>
      <c r="N3594" s="187"/>
      <c r="O3594" s="191"/>
      <c r="P3594" s="541" t="s">
        <v>3213</v>
      </c>
      <c r="Q3594" s="218"/>
      <c r="R3594" s="219">
        <f t="shared" si="1306"/>
        <v>0</v>
      </c>
      <c r="S3594" s="219">
        <f t="shared" si="1307"/>
        <v>7</v>
      </c>
      <c r="T3594" s="195"/>
      <c r="U3594" s="196">
        <v>10</v>
      </c>
      <c r="V3594" s="89">
        <f t="shared" si="1311"/>
        <v>0</v>
      </c>
      <c r="W3594" s="220" t="s">
        <v>3427</v>
      </c>
      <c r="X3594" s="221" t="s">
        <v>71</v>
      </c>
      <c r="Y3594" s="222" t="s">
        <v>3779</v>
      </c>
      <c r="Z3594" s="199"/>
      <c r="AA3594" s="218"/>
      <c r="AB3594" s="223">
        <v>0</v>
      </c>
      <c r="AC3594" s="224" t="s">
        <v>40</v>
      </c>
      <c r="AD3594" s="225"/>
      <c r="AE3594" s="226"/>
      <c r="AF3594" s="226"/>
      <c r="AG3594" s="241">
        <f>CEILING(AX3594+(AX3594*'[1]Nastavení cen'!$G$17),1)</f>
        <v>104</v>
      </c>
      <c r="AH3594" s="242">
        <f>CEILING(AG3594*'[1]Nastavení cen'!$K$17,1)+AG3594</f>
        <v>136</v>
      </c>
      <c r="AI3594" s="242">
        <f t="shared" si="1308"/>
        <v>0</v>
      </c>
      <c r="AJ3594" s="228">
        <f t="shared" si="1304"/>
        <v>136</v>
      </c>
      <c r="AK3594" s="218"/>
      <c r="AL3594" s="229">
        <f t="shared" si="1305"/>
        <v>0</v>
      </c>
      <c r="AM3594" s="204"/>
      <c r="AN3594" s="230">
        <v>2</v>
      </c>
      <c r="AO3594" s="231">
        <f t="shared" si="1309"/>
        <v>0</v>
      </c>
      <c r="AP3594" s="232">
        <v>0.05</v>
      </c>
      <c r="AQ3594" s="233" t="s">
        <v>41</v>
      </c>
      <c r="AR3594" s="234">
        <f t="shared" si="1310"/>
        <v>0</v>
      </c>
      <c r="AS3594" s="235"/>
      <c r="AT3594" s="236"/>
      <c r="AU3594" s="237"/>
      <c r="AV3594" s="238"/>
      <c r="AW3594" s="239"/>
      <c r="AX3594" s="240">
        <v>104</v>
      </c>
    </row>
    <row r="3595" spans="1:50" ht="17.25" hidden="1" customHeight="1" x14ac:dyDescent="0.3">
      <c r="A3595" s="213"/>
      <c r="B3595" s="214"/>
      <c r="C3595" s="215"/>
      <c r="D3595" s="186"/>
      <c r="E3595" s="184"/>
      <c r="F3595" s="185"/>
      <c r="G3595" s="186"/>
      <c r="H3595" s="186"/>
      <c r="I3595" s="187"/>
      <c r="J3595" s="188"/>
      <c r="K3595" s="216"/>
      <c r="L3595" s="186"/>
      <c r="M3595" s="186"/>
      <c r="N3595" s="187"/>
      <c r="O3595" s="191"/>
      <c r="P3595" s="541" t="s">
        <v>3213</v>
      </c>
      <c r="Q3595" s="218"/>
      <c r="R3595" s="219">
        <f t="shared" si="1306"/>
        <v>0</v>
      </c>
      <c r="S3595" s="219">
        <f t="shared" si="1307"/>
        <v>7</v>
      </c>
      <c r="T3595" s="195"/>
      <c r="U3595" s="196">
        <v>10</v>
      </c>
      <c r="V3595" s="89">
        <f t="shared" si="1311"/>
        <v>0</v>
      </c>
      <c r="W3595" s="220" t="s">
        <v>3427</v>
      </c>
      <c r="X3595" s="221" t="s">
        <v>71</v>
      </c>
      <c r="Y3595" s="222" t="s">
        <v>3780</v>
      </c>
      <c r="Z3595" s="199"/>
      <c r="AA3595" s="218"/>
      <c r="AB3595" s="223">
        <v>0</v>
      </c>
      <c r="AC3595" s="224" t="s">
        <v>40</v>
      </c>
      <c r="AD3595" s="225"/>
      <c r="AE3595" s="226"/>
      <c r="AF3595" s="226"/>
      <c r="AG3595" s="241">
        <f>CEILING(AX3595+(AX3595*'[1]Nastavení cen'!$G$17),1)</f>
        <v>112</v>
      </c>
      <c r="AH3595" s="242">
        <f>CEILING(AG3595*'[1]Nastavení cen'!$K$17,1)+AG3595</f>
        <v>146</v>
      </c>
      <c r="AI3595" s="242">
        <f t="shared" si="1308"/>
        <v>0</v>
      </c>
      <c r="AJ3595" s="228">
        <f t="shared" si="1304"/>
        <v>146</v>
      </c>
      <c r="AK3595" s="218"/>
      <c r="AL3595" s="229">
        <f t="shared" si="1305"/>
        <v>0</v>
      </c>
      <c r="AM3595" s="204"/>
      <c r="AN3595" s="230">
        <v>2</v>
      </c>
      <c r="AO3595" s="231">
        <f t="shared" si="1309"/>
        <v>0</v>
      </c>
      <c r="AP3595" s="232">
        <v>0.05</v>
      </c>
      <c r="AQ3595" s="233" t="s">
        <v>41</v>
      </c>
      <c r="AR3595" s="234">
        <f t="shared" si="1310"/>
        <v>0</v>
      </c>
      <c r="AS3595" s="235"/>
      <c r="AT3595" s="236"/>
      <c r="AU3595" s="237"/>
      <c r="AV3595" s="238"/>
      <c r="AW3595" s="239"/>
      <c r="AX3595" s="240">
        <v>112</v>
      </c>
    </row>
    <row r="3596" spans="1:50" ht="17.25" hidden="1" customHeight="1" x14ac:dyDescent="0.3">
      <c r="A3596" s="213"/>
      <c r="B3596" s="214"/>
      <c r="C3596" s="215"/>
      <c r="D3596" s="186"/>
      <c r="E3596" s="184"/>
      <c r="F3596" s="185"/>
      <c r="G3596" s="186"/>
      <c r="H3596" s="186"/>
      <c r="I3596" s="187"/>
      <c r="J3596" s="188"/>
      <c r="K3596" s="216"/>
      <c r="L3596" s="186"/>
      <c r="M3596" s="186"/>
      <c r="N3596" s="187"/>
      <c r="O3596" s="191"/>
      <c r="P3596" s="541" t="s">
        <v>3213</v>
      </c>
      <c r="Q3596" s="218"/>
      <c r="R3596" s="219">
        <f t="shared" si="1306"/>
        <v>0</v>
      </c>
      <c r="S3596" s="219">
        <f t="shared" si="1307"/>
        <v>7</v>
      </c>
      <c r="T3596" s="195"/>
      <c r="U3596" s="196">
        <v>10</v>
      </c>
      <c r="V3596" s="89">
        <f t="shared" si="1311"/>
        <v>0</v>
      </c>
      <c r="W3596" s="220" t="s">
        <v>3427</v>
      </c>
      <c r="X3596" s="221" t="s">
        <v>71</v>
      </c>
      <c r="Y3596" s="222" t="s">
        <v>3781</v>
      </c>
      <c r="Z3596" s="199"/>
      <c r="AA3596" s="218"/>
      <c r="AB3596" s="223">
        <v>0</v>
      </c>
      <c r="AC3596" s="224" t="s">
        <v>40</v>
      </c>
      <c r="AD3596" s="225"/>
      <c r="AE3596" s="226"/>
      <c r="AF3596" s="226"/>
      <c r="AG3596" s="241">
        <f>CEILING(AX3596+(AX3596*'[1]Nastavení cen'!$G$17),1)</f>
        <v>104</v>
      </c>
      <c r="AH3596" s="242">
        <f>CEILING(AG3596*'[1]Nastavení cen'!$K$17,1)+AG3596</f>
        <v>136</v>
      </c>
      <c r="AI3596" s="242">
        <f t="shared" si="1308"/>
        <v>0</v>
      </c>
      <c r="AJ3596" s="228">
        <f t="shared" si="1304"/>
        <v>136</v>
      </c>
      <c r="AK3596" s="218"/>
      <c r="AL3596" s="229">
        <f t="shared" si="1305"/>
        <v>0</v>
      </c>
      <c r="AM3596" s="204"/>
      <c r="AN3596" s="230">
        <v>2</v>
      </c>
      <c r="AO3596" s="231">
        <f t="shared" si="1309"/>
        <v>0</v>
      </c>
      <c r="AP3596" s="232">
        <v>0.05</v>
      </c>
      <c r="AQ3596" s="233" t="s">
        <v>41</v>
      </c>
      <c r="AR3596" s="234">
        <f t="shared" si="1310"/>
        <v>0</v>
      </c>
      <c r="AS3596" s="235"/>
      <c r="AT3596" s="236"/>
      <c r="AU3596" s="237"/>
      <c r="AV3596" s="238"/>
      <c r="AW3596" s="239"/>
      <c r="AX3596" s="240">
        <v>104</v>
      </c>
    </row>
    <row r="3597" spans="1:50" ht="17.25" hidden="1" customHeight="1" x14ac:dyDescent="0.3">
      <c r="A3597" s="213"/>
      <c r="B3597" s="214"/>
      <c r="C3597" s="215"/>
      <c r="D3597" s="186"/>
      <c r="E3597" s="184"/>
      <c r="F3597" s="185"/>
      <c r="G3597" s="186"/>
      <c r="H3597" s="186"/>
      <c r="I3597" s="187"/>
      <c r="J3597" s="188"/>
      <c r="K3597" s="216"/>
      <c r="L3597" s="186"/>
      <c r="M3597" s="186"/>
      <c r="N3597" s="187"/>
      <c r="O3597" s="191"/>
      <c r="P3597" s="541" t="s">
        <v>3213</v>
      </c>
      <c r="Q3597" s="218"/>
      <c r="R3597" s="219">
        <f t="shared" si="1306"/>
        <v>0</v>
      </c>
      <c r="S3597" s="219">
        <f t="shared" si="1307"/>
        <v>7</v>
      </c>
      <c r="T3597" s="195"/>
      <c r="U3597" s="196">
        <v>10</v>
      </c>
      <c r="V3597" s="89">
        <f t="shared" si="1311"/>
        <v>0</v>
      </c>
      <c r="W3597" s="220" t="s">
        <v>3427</v>
      </c>
      <c r="X3597" s="221" t="s">
        <v>71</v>
      </c>
      <c r="Y3597" s="222" t="s">
        <v>3782</v>
      </c>
      <c r="Z3597" s="199"/>
      <c r="AA3597" s="218"/>
      <c r="AB3597" s="223">
        <v>0</v>
      </c>
      <c r="AC3597" s="224" t="s">
        <v>40</v>
      </c>
      <c r="AD3597" s="225"/>
      <c r="AE3597" s="226"/>
      <c r="AF3597" s="226"/>
      <c r="AG3597" s="241">
        <f>CEILING(AX3597+(AX3597*'[1]Nastavení cen'!$G$17),1)</f>
        <v>104</v>
      </c>
      <c r="AH3597" s="242">
        <f>CEILING(AG3597*'[1]Nastavení cen'!$K$17,1)+AG3597</f>
        <v>136</v>
      </c>
      <c r="AI3597" s="242">
        <f t="shared" si="1308"/>
        <v>0</v>
      </c>
      <c r="AJ3597" s="228">
        <f t="shared" si="1304"/>
        <v>136</v>
      </c>
      <c r="AK3597" s="218"/>
      <c r="AL3597" s="229">
        <f t="shared" si="1305"/>
        <v>0</v>
      </c>
      <c r="AM3597" s="204"/>
      <c r="AN3597" s="230">
        <v>2</v>
      </c>
      <c r="AO3597" s="231">
        <f t="shared" si="1309"/>
        <v>0</v>
      </c>
      <c r="AP3597" s="232">
        <v>0.05</v>
      </c>
      <c r="AQ3597" s="233" t="s">
        <v>41</v>
      </c>
      <c r="AR3597" s="234">
        <f t="shared" si="1310"/>
        <v>0</v>
      </c>
      <c r="AS3597" s="235"/>
      <c r="AT3597" s="236"/>
      <c r="AU3597" s="237"/>
      <c r="AV3597" s="238"/>
      <c r="AW3597" s="239"/>
      <c r="AX3597" s="240">
        <v>104</v>
      </c>
    </row>
    <row r="3598" spans="1:50" ht="17.25" hidden="1" customHeight="1" x14ac:dyDescent="0.3">
      <c r="A3598" s="213"/>
      <c r="B3598" s="214"/>
      <c r="C3598" s="215"/>
      <c r="D3598" s="186"/>
      <c r="E3598" s="184"/>
      <c r="F3598" s="185"/>
      <c r="G3598" s="186"/>
      <c r="H3598" s="186"/>
      <c r="I3598" s="187"/>
      <c r="J3598" s="188"/>
      <c r="K3598" s="216"/>
      <c r="L3598" s="186"/>
      <c r="M3598" s="186"/>
      <c r="N3598" s="187"/>
      <c r="O3598" s="191"/>
      <c r="P3598" s="541" t="s">
        <v>3213</v>
      </c>
      <c r="Q3598" s="218"/>
      <c r="R3598" s="219">
        <f t="shared" si="1306"/>
        <v>0</v>
      </c>
      <c r="S3598" s="219">
        <f t="shared" si="1307"/>
        <v>7</v>
      </c>
      <c r="T3598" s="195"/>
      <c r="U3598" s="196">
        <v>10</v>
      </c>
      <c r="V3598" s="89">
        <f t="shared" si="1311"/>
        <v>0</v>
      </c>
      <c r="W3598" s="220" t="s">
        <v>3427</v>
      </c>
      <c r="X3598" s="221" t="s">
        <v>71</v>
      </c>
      <c r="Y3598" s="222" t="s">
        <v>3783</v>
      </c>
      <c r="Z3598" s="199"/>
      <c r="AA3598" s="218"/>
      <c r="AB3598" s="223">
        <v>0</v>
      </c>
      <c r="AC3598" s="224" t="s">
        <v>40</v>
      </c>
      <c r="AD3598" s="225"/>
      <c r="AE3598" s="226"/>
      <c r="AF3598" s="226"/>
      <c r="AG3598" s="241">
        <f>CEILING(AX3598+(AX3598*'[1]Nastavení cen'!$G$17),1)</f>
        <v>99</v>
      </c>
      <c r="AH3598" s="242">
        <f>CEILING(AG3598*'[1]Nastavení cen'!$K$17,1)+AG3598</f>
        <v>129</v>
      </c>
      <c r="AI3598" s="242">
        <f t="shared" si="1308"/>
        <v>0</v>
      </c>
      <c r="AJ3598" s="228">
        <f t="shared" si="1304"/>
        <v>129</v>
      </c>
      <c r="AK3598" s="218"/>
      <c r="AL3598" s="229">
        <f t="shared" si="1305"/>
        <v>0</v>
      </c>
      <c r="AM3598" s="204"/>
      <c r="AN3598" s="230">
        <v>2</v>
      </c>
      <c r="AO3598" s="231">
        <f t="shared" si="1309"/>
        <v>0</v>
      </c>
      <c r="AP3598" s="232">
        <v>0.05</v>
      </c>
      <c r="AQ3598" s="233" t="s">
        <v>41</v>
      </c>
      <c r="AR3598" s="234">
        <f t="shared" si="1310"/>
        <v>0</v>
      </c>
      <c r="AS3598" s="235"/>
      <c r="AT3598" s="236"/>
      <c r="AU3598" s="237"/>
      <c r="AV3598" s="238"/>
      <c r="AW3598" s="239"/>
      <c r="AX3598" s="240">
        <v>99</v>
      </c>
    </row>
    <row r="3599" spans="1:50" ht="17.25" hidden="1" customHeight="1" x14ac:dyDescent="0.3">
      <c r="A3599" s="213"/>
      <c r="B3599" s="214"/>
      <c r="C3599" s="215"/>
      <c r="D3599" s="186"/>
      <c r="E3599" s="184"/>
      <c r="F3599" s="185"/>
      <c r="G3599" s="186"/>
      <c r="H3599" s="186"/>
      <c r="I3599" s="187"/>
      <c r="J3599" s="188"/>
      <c r="K3599" s="216"/>
      <c r="L3599" s="186"/>
      <c r="M3599" s="186"/>
      <c r="N3599" s="187"/>
      <c r="O3599" s="191"/>
      <c r="P3599" s="541" t="s">
        <v>3213</v>
      </c>
      <c r="Q3599" s="218"/>
      <c r="R3599" s="219">
        <f t="shared" si="1306"/>
        <v>0</v>
      </c>
      <c r="S3599" s="219">
        <f t="shared" si="1307"/>
        <v>7</v>
      </c>
      <c r="T3599" s="195"/>
      <c r="U3599" s="196">
        <v>10</v>
      </c>
      <c r="V3599" s="89">
        <f t="shared" si="1311"/>
        <v>0</v>
      </c>
      <c r="W3599" s="220" t="s">
        <v>3427</v>
      </c>
      <c r="X3599" s="221" t="s">
        <v>71</v>
      </c>
      <c r="Y3599" s="222" t="s">
        <v>3784</v>
      </c>
      <c r="Z3599" s="199"/>
      <c r="AA3599" s="218"/>
      <c r="AB3599" s="223">
        <v>0</v>
      </c>
      <c r="AC3599" s="224" t="s">
        <v>40</v>
      </c>
      <c r="AD3599" s="225"/>
      <c r="AE3599" s="226"/>
      <c r="AF3599" s="226"/>
      <c r="AG3599" s="241">
        <f>CEILING(AX3599+(AX3599*'[1]Nastavení cen'!$G$17),1)</f>
        <v>99</v>
      </c>
      <c r="AH3599" s="242">
        <f>CEILING(AG3599*'[1]Nastavení cen'!$K$17,1)+AG3599</f>
        <v>129</v>
      </c>
      <c r="AI3599" s="242">
        <f t="shared" si="1308"/>
        <v>0</v>
      </c>
      <c r="AJ3599" s="228">
        <f t="shared" si="1304"/>
        <v>129</v>
      </c>
      <c r="AK3599" s="218"/>
      <c r="AL3599" s="229">
        <f t="shared" si="1305"/>
        <v>0</v>
      </c>
      <c r="AM3599" s="204"/>
      <c r="AN3599" s="230">
        <v>2</v>
      </c>
      <c r="AO3599" s="231">
        <f t="shared" si="1309"/>
        <v>0</v>
      </c>
      <c r="AP3599" s="232">
        <v>0.05</v>
      </c>
      <c r="AQ3599" s="233" t="s">
        <v>41</v>
      </c>
      <c r="AR3599" s="234">
        <f t="shared" si="1310"/>
        <v>0</v>
      </c>
      <c r="AS3599" s="235"/>
      <c r="AT3599" s="236"/>
      <c r="AU3599" s="237"/>
      <c r="AV3599" s="238"/>
      <c r="AW3599" s="239"/>
      <c r="AX3599" s="240">
        <v>99</v>
      </c>
    </row>
    <row r="3600" spans="1:50" ht="17.25" hidden="1" customHeight="1" x14ac:dyDescent="0.3">
      <c r="A3600" s="213"/>
      <c r="B3600" s="214"/>
      <c r="C3600" s="215"/>
      <c r="D3600" s="186"/>
      <c r="E3600" s="184"/>
      <c r="F3600" s="185"/>
      <c r="G3600" s="186"/>
      <c r="H3600" s="186"/>
      <c r="I3600" s="187"/>
      <c r="J3600" s="188"/>
      <c r="K3600" s="216"/>
      <c r="L3600" s="186"/>
      <c r="M3600" s="186"/>
      <c r="N3600" s="187"/>
      <c r="O3600" s="191"/>
      <c r="P3600" s="541" t="s">
        <v>3213</v>
      </c>
      <c r="Q3600" s="218"/>
      <c r="R3600" s="219">
        <f t="shared" si="1306"/>
        <v>0</v>
      </c>
      <c r="S3600" s="219">
        <f t="shared" si="1307"/>
        <v>7</v>
      </c>
      <c r="T3600" s="195"/>
      <c r="U3600" s="196">
        <v>10</v>
      </c>
      <c r="V3600" s="89">
        <f t="shared" si="1311"/>
        <v>0</v>
      </c>
      <c r="W3600" s="220" t="s">
        <v>3427</v>
      </c>
      <c r="X3600" s="221" t="s">
        <v>71</v>
      </c>
      <c r="Y3600" s="222" t="s">
        <v>3785</v>
      </c>
      <c r="Z3600" s="199"/>
      <c r="AA3600" s="218"/>
      <c r="AB3600" s="223">
        <v>0</v>
      </c>
      <c r="AC3600" s="224" t="s">
        <v>40</v>
      </c>
      <c r="AD3600" s="225"/>
      <c r="AE3600" s="226"/>
      <c r="AF3600" s="226"/>
      <c r="AG3600" s="241">
        <f>CEILING(AX3600+(AX3600*'[1]Nastavení cen'!$G$17),1)</f>
        <v>99</v>
      </c>
      <c r="AH3600" s="242">
        <f>CEILING(AG3600*'[1]Nastavení cen'!$K$17,1)+AG3600</f>
        <v>129</v>
      </c>
      <c r="AI3600" s="242">
        <f t="shared" si="1308"/>
        <v>0</v>
      </c>
      <c r="AJ3600" s="228">
        <f t="shared" si="1304"/>
        <v>129</v>
      </c>
      <c r="AK3600" s="218"/>
      <c r="AL3600" s="229">
        <f t="shared" si="1305"/>
        <v>0</v>
      </c>
      <c r="AM3600" s="204"/>
      <c r="AN3600" s="230">
        <v>2</v>
      </c>
      <c r="AO3600" s="231">
        <f t="shared" si="1309"/>
        <v>0</v>
      </c>
      <c r="AP3600" s="232">
        <v>0.05</v>
      </c>
      <c r="AQ3600" s="233" t="s">
        <v>41</v>
      </c>
      <c r="AR3600" s="234">
        <f t="shared" si="1310"/>
        <v>0</v>
      </c>
      <c r="AS3600" s="235"/>
      <c r="AT3600" s="236"/>
      <c r="AU3600" s="237"/>
      <c r="AV3600" s="238"/>
      <c r="AW3600" s="239"/>
      <c r="AX3600" s="240">
        <v>99</v>
      </c>
    </row>
    <row r="3601" spans="1:50" ht="17.25" hidden="1" customHeight="1" x14ac:dyDescent="0.3">
      <c r="A3601" s="213"/>
      <c r="B3601" s="214"/>
      <c r="C3601" s="215"/>
      <c r="D3601" s="186"/>
      <c r="E3601" s="184"/>
      <c r="F3601" s="185"/>
      <c r="G3601" s="186"/>
      <c r="H3601" s="186"/>
      <c r="I3601" s="187"/>
      <c r="J3601" s="188"/>
      <c r="K3601" s="216"/>
      <c r="L3601" s="186"/>
      <c r="M3601" s="186"/>
      <c r="N3601" s="187"/>
      <c r="O3601" s="191"/>
      <c r="P3601" s="541" t="s">
        <v>3213</v>
      </c>
      <c r="Q3601" s="218"/>
      <c r="R3601" s="219">
        <f t="shared" si="1306"/>
        <v>0</v>
      </c>
      <c r="S3601" s="219">
        <f t="shared" si="1307"/>
        <v>7</v>
      </c>
      <c r="T3601" s="195"/>
      <c r="U3601" s="196">
        <v>10</v>
      </c>
      <c r="V3601" s="89">
        <f t="shared" si="1311"/>
        <v>0</v>
      </c>
      <c r="W3601" s="220" t="s">
        <v>3427</v>
      </c>
      <c r="X3601" s="221" t="s">
        <v>71</v>
      </c>
      <c r="Y3601" s="222" t="s">
        <v>3786</v>
      </c>
      <c r="Z3601" s="199"/>
      <c r="AA3601" s="218"/>
      <c r="AB3601" s="223">
        <v>0</v>
      </c>
      <c r="AC3601" s="224" t="s">
        <v>40</v>
      </c>
      <c r="AD3601" s="225"/>
      <c r="AE3601" s="226"/>
      <c r="AF3601" s="226"/>
      <c r="AG3601" s="241">
        <f>CEILING(AX3601+(AX3601*'[1]Nastavení cen'!$G$17),1)</f>
        <v>99</v>
      </c>
      <c r="AH3601" s="242">
        <f>CEILING(AG3601*'[1]Nastavení cen'!$K$17,1)+AG3601</f>
        <v>129</v>
      </c>
      <c r="AI3601" s="242">
        <f t="shared" si="1308"/>
        <v>0</v>
      </c>
      <c r="AJ3601" s="228">
        <f t="shared" si="1304"/>
        <v>129</v>
      </c>
      <c r="AK3601" s="218"/>
      <c r="AL3601" s="229">
        <f t="shared" si="1305"/>
        <v>0</v>
      </c>
      <c r="AM3601" s="204"/>
      <c r="AN3601" s="230">
        <v>2</v>
      </c>
      <c r="AO3601" s="231">
        <f t="shared" si="1309"/>
        <v>0</v>
      </c>
      <c r="AP3601" s="232">
        <v>0.05</v>
      </c>
      <c r="AQ3601" s="233" t="s">
        <v>41</v>
      </c>
      <c r="AR3601" s="234">
        <f t="shared" si="1310"/>
        <v>0</v>
      </c>
      <c r="AS3601" s="235"/>
      <c r="AT3601" s="236"/>
      <c r="AU3601" s="237"/>
      <c r="AV3601" s="238"/>
      <c r="AW3601" s="239"/>
      <c r="AX3601" s="240">
        <v>99</v>
      </c>
    </row>
    <row r="3602" spans="1:50" ht="17.25" hidden="1" customHeight="1" x14ac:dyDescent="0.3">
      <c r="A3602" s="213"/>
      <c r="B3602" s="214"/>
      <c r="C3602" s="215"/>
      <c r="D3602" s="186"/>
      <c r="E3602" s="184"/>
      <c r="F3602" s="185"/>
      <c r="G3602" s="186"/>
      <c r="H3602" s="186"/>
      <c r="I3602" s="187"/>
      <c r="J3602" s="188"/>
      <c r="K3602" s="216"/>
      <c r="L3602" s="186"/>
      <c r="M3602" s="186"/>
      <c r="N3602" s="187"/>
      <c r="O3602" s="191"/>
      <c r="P3602" s="541" t="s">
        <v>3213</v>
      </c>
      <c r="Q3602" s="218"/>
      <c r="R3602" s="219">
        <f t="shared" si="1306"/>
        <v>0</v>
      </c>
      <c r="S3602" s="219">
        <f t="shared" si="1307"/>
        <v>7</v>
      </c>
      <c r="T3602" s="195"/>
      <c r="U3602" s="196">
        <v>10</v>
      </c>
      <c r="V3602" s="89">
        <f t="shared" si="1311"/>
        <v>0</v>
      </c>
      <c r="W3602" s="220" t="s">
        <v>3427</v>
      </c>
      <c r="X3602" s="221" t="s">
        <v>71</v>
      </c>
      <c r="Y3602" s="222" t="s">
        <v>3787</v>
      </c>
      <c r="Z3602" s="199"/>
      <c r="AA3602" s="218"/>
      <c r="AB3602" s="223">
        <v>0</v>
      </c>
      <c r="AC3602" s="224" t="s">
        <v>40</v>
      </c>
      <c r="AD3602" s="225"/>
      <c r="AE3602" s="226"/>
      <c r="AF3602" s="226"/>
      <c r="AG3602" s="241">
        <f>CEILING(AX3602+(AX3602*'[1]Nastavení cen'!$G$17),1)</f>
        <v>99</v>
      </c>
      <c r="AH3602" s="242">
        <f>CEILING(AG3602*'[1]Nastavení cen'!$K$17,1)+AG3602</f>
        <v>129</v>
      </c>
      <c r="AI3602" s="242">
        <f t="shared" si="1308"/>
        <v>0</v>
      </c>
      <c r="AJ3602" s="228">
        <f t="shared" si="1304"/>
        <v>129</v>
      </c>
      <c r="AK3602" s="218"/>
      <c r="AL3602" s="229">
        <f t="shared" si="1305"/>
        <v>0</v>
      </c>
      <c r="AM3602" s="204"/>
      <c r="AN3602" s="230">
        <v>2</v>
      </c>
      <c r="AO3602" s="231">
        <f t="shared" si="1309"/>
        <v>0</v>
      </c>
      <c r="AP3602" s="232">
        <v>0.05</v>
      </c>
      <c r="AQ3602" s="233" t="s">
        <v>41</v>
      </c>
      <c r="AR3602" s="234">
        <f t="shared" si="1310"/>
        <v>0</v>
      </c>
      <c r="AS3602" s="235"/>
      <c r="AT3602" s="236"/>
      <c r="AU3602" s="237"/>
      <c r="AV3602" s="238"/>
      <c r="AW3602" s="239"/>
      <c r="AX3602" s="240">
        <v>99</v>
      </c>
    </row>
    <row r="3603" spans="1:50" ht="17.25" hidden="1" customHeight="1" x14ac:dyDescent="0.3">
      <c r="A3603" s="213"/>
      <c r="B3603" s="214"/>
      <c r="C3603" s="215"/>
      <c r="D3603" s="186"/>
      <c r="E3603" s="184"/>
      <c r="F3603" s="185"/>
      <c r="G3603" s="186"/>
      <c r="H3603" s="186"/>
      <c r="I3603" s="187"/>
      <c r="J3603" s="188"/>
      <c r="K3603" s="216"/>
      <c r="L3603" s="186"/>
      <c r="M3603" s="186"/>
      <c r="N3603" s="187"/>
      <c r="O3603" s="191"/>
      <c r="P3603" s="541" t="s">
        <v>3213</v>
      </c>
      <c r="Q3603" s="218"/>
      <c r="R3603" s="219">
        <f t="shared" si="1306"/>
        <v>0</v>
      </c>
      <c r="S3603" s="219">
        <f t="shared" si="1307"/>
        <v>7</v>
      </c>
      <c r="T3603" s="195"/>
      <c r="U3603" s="196">
        <v>10</v>
      </c>
      <c r="V3603" s="89">
        <f t="shared" si="1311"/>
        <v>0</v>
      </c>
      <c r="W3603" s="220" t="s">
        <v>3427</v>
      </c>
      <c r="X3603" s="221" t="s">
        <v>71</v>
      </c>
      <c r="Y3603" s="222" t="s">
        <v>3788</v>
      </c>
      <c r="Z3603" s="199"/>
      <c r="AA3603" s="218"/>
      <c r="AB3603" s="223">
        <v>0</v>
      </c>
      <c r="AC3603" s="224" t="s">
        <v>40</v>
      </c>
      <c r="AD3603" s="225"/>
      <c r="AE3603" s="226"/>
      <c r="AF3603" s="226"/>
      <c r="AG3603" s="241">
        <f>CEILING(AX3603+(AX3603*'[1]Nastavení cen'!$G$17),1)</f>
        <v>99</v>
      </c>
      <c r="AH3603" s="242">
        <f>CEILING(AG3603*'[1]Nastavení cen'!$K$17,1)+AG3603</f>
        <v>129</v>
      </c>
      <c r="AI3603" s="242">
        <f t="shared" si="1308"/>
        <v>0</v>
      </c>
      <c r="AJ3603" s="228">
        <f t="shared" si="1304"/>
        <v>129</v>
      </c>
      <c r="AK3603" s="218"/>
      <c r="AL3603" s="229">
        <f t="shared" si="1305"/>
        <v>0</v>
      </c>
      <c r="AM3603" s="204"/>
      <c r="AN3603" s="230">
        <v>2</v>
      </c>
      <c r="AO3603" s="231">
        <f t="shared" si="1309"/>
        <v>0</v>
      </c>
      <c r="AP3603" s="232">
        <v>0.05</v>
      </c>
      <c r="AQ3603" s="233" t="s">
        <v>41</v>
      </c>
      <c r="AR3603" s="234">
        <f t="shared" si="1310"/>
        <v>0</v>
      </c>
      <c r="AS3603" s="235"/>
      <c r="AT3603" s="236"/>
      <c r="AU3603" s="237"/>
      <c r="AV3603" s="238"/>
      <c r="AW3603" s="239"/>
      <c r="AX3603" s="240">
        <v>99</v>
      </c>
    </row>
    <row r="3604" spans="1:50" ht="17.25" hidden="1" customHeight="1" x14ac:dyDescent="0.3">
      <c r="A3604" s="213"/>
      <c r="B3604" s="214"/>
      <c r="C3604" s="215"/>
      <c r="D3604" s="186"/>
      <c r="E3604" s="184"/>
      <c r="F3604" s="185"/>
      <c r="G3604" s="186"/>
      <c r="H3604" s="186"/>
      <c r="I3604" s="187"/>
      <c r="J3604" s="188"/>
      <c r="K3604" s="216"/>
      <c r="L3604" s="186"/>
      <c r="M3604" s="186"/>
      <c r="N3604" s="187"/>
      <c r="O3604" s="191"/>
      <c r="P3604" s="541" t="s">
        <v>3213</v>
      </c>
      <c r="Q3604" s="218"/>
      <c r="R3604" s="219">
        <f t="shared" si="1306"/>
        <v>0</v>
      </c>
      <c r="S3604" s="219">
        <f t="shared" si="1307"/>
        <v>7</v>
      </c>
      <c r="T3604" s="195"/>
      <c r="U3604" s="196">
        <v>10</v>
      </c>
      <c r="V3604" s="89">
        <f t="shared" si="1311"/>
        <v>0</v>
      </c>
      <c r="W3604" s="220" t="s">
        <v>3427</v>
      </c>
      <c r="X3604" s="221" t="s">
        <v>71</v>
      </c>
      <c r="Y3604" s="222" t="s">
        <v>3789</v>
      </c>
      <c r="Z3604" s="199"/>
      <c r="AA3604" s="218"/>
      <c r="AB3604" s="223">
        <v>0</v>
      </c>
      <c r="AC3604" s="224" t="s">
        <v>40</v>
      </c>
      <c r="AD3604" s="225"/>
      <c r="AE3604" s="226"/>
      <c r="AF3604" s="226"/>
      <c r="AG3604" s="241">
        <f>CEILING(AX3604+(AX3604*'[1]Nastavení cen'!$G$17),1)</f>
        <v>99</v>
      </c>
      <c r="AH3604" s="242">
        <f>CEILING(AG3604*'[1]Nastavení cen'!$K$17,1)+AG3604</f>
        <v>129</v>
      </c>
      <c r="AI3604" s="242">
        <f t="shared" si="1308"/>
        <v>0</v>
      </c>
      <c r="AJ3604" s="228">
        <f t="shared" si="1304"/>
        <v>129</v>
      </c>
      <c r="AK3604" s="218"/>
      <c r="AL3604" s="229">
        <f t="shared" si="1305"/>
        <v>0</v>
      </c>
      <c r="AM3604" s="204"/>
      <c r="AN3604" s="230">
        <v>2</v>
      </c>
      <c r="AO3604" s="231">
        <f t="shared" si="1309"/>
        <v>0</v>
      </c>
      <c r="AP3604" s="232">
        <v>0.05</v>
      </c>
      <c r="AQ3604" s="233" t="s">
        <v>41</v>
      </c>
      <c r="AR3604" s="234">
        <f t="shared" si="1310"/>
        <v>0</v>
      </c>
      <c r="AS3604" s="235"/>
      <c r="AT3604" s="236"/>
      <c r="AU3604" s="237"/>
      <c r="AV3604" s="238"/>
      <c r="AW3604" s="239"/>
      <c r="AX3604" s="240">
        <v>99</v>
      </c>
    </row>
    <row r="3605" spans="1:50" ht="17.25" hidden="1" customHeight="1" x14ac:dyDescent="0.3">
      <c r="A3605" s="213"/>
      <c r="B3605" s="214"/>
      <c r="C3605" s="215"/>
      <c r="D3605" s="186"/>
      <c r="E3605" s="184"/>
      <c r="F3605" s="185"/>
      <c r="G3605" s="186"/>
      <c r="H3605" s="186"/>
      <c r="I3605" s="187"/>
      <c r="J3605" s="188"/>
      <c r="K3605" s="216"/>
      <c r="L3605" s="186"/>
      <c r="M3605" s="186"/>
      <c r="N3605" s="187"/>
      <c r="O3605" s="191"/>
      <c r="P3605" s="541" t="s">
        <v>3213</v>
      </c>
      <c r="Q3605" s="218"/>
      <c r="R3605" s="219">
        <f t="shared" si="1306"/>
        <v>0</v>
      </c>
      <c r="S3605" s="219">
        <f t="shared" si="1307"/>
        <v>7</v>
      </c>
      <c r="T3605" s="195"/>
      <c r="U3605" s="196">
        <v>10</v>
      </c>
      <c r="V3605" s="89">
        <f t="shared" si="1311"/>
        <v>0</v>
      </c>
      <c r="W3605" s="220" t="s">
        <v>3427</v>
      </c>
      <c r="X3605" s="221" t="s">
        <v>71</v>
      </c>
      <c r="Y3605" s="222" t="s">
        <v>3790</v>
      </c>
      <c r="Z3605" s="199"/>
      <c r="AA3605" s="218"/>
      <c r="AB3605" s="223">
        <v>0</v>
      </c>
      <c r="AC3605" s="224" t="s">
        <v>40</v>
      </c>
      <c r="AD3605" s="225"/>
      <c r="AE3605" s="226"/>
      <c r="AF3605" s="226"/>
      <c r="AG3605" s="241">
        <f>CEILING(AX3605+(AX3605*'[1]Nastavení cen'!$G$17),1)</f>
        <v>99</v>
      </c>
      <c r="AH3605" s="242">
        <f>CEILING(AG3605*'[1]Nastavení cen'!$K$17,1)+AG3605</f>
        <v>129</v>
      </c>
      <c r="AI3605" s="242">
        <f t="shared" si="1308"/>
        <v>0</v>
      </c>
      <c r="AJ3605" s="228">
        <f t="shared" si="1304"/>
        <v>129</v>
      </c>
      <c r="AK3605" s="218"/>
      <c r="AL3605" s="229">
        <f t="shared" si="1305"/>
        <v>0</v>
      </c>
      <c r="AM3605" s="204"/>
      <c r="AN3605" s="230">
        <v>2</v>
      </c>
      <c r="AO3605" s="231">
        <f t="shared" si="1309"/>
        <v>0</v>
      </c>
      <c r="AP3605" s="232">
        <v>0.05</v>
      </c>
      <c r="AQ3605" s="233" t="s">
        <v>41</v>
      </c>
      <c r="AR3605" s="234">
        <f t="shared" si="1310"/>
        <v>0</v>
      </c>
      <c r="AS3605" s="235"/>
      <c r="AT3605" s="236"/>
      <c r="AU3605" s="237"/>
      <c r="AV3605" s="238"/>
      <c r="AW3605" s="239"/>
      <c r="AX3605" s="240">
        <v>99</v>
      </c>
    </row>
    <row r="3606" spans="1:50" ht="17.25" hidden="1" customHeight="1" x14ac:dyDescent="0.3">
      <c r="A3606" s="213"/>
      <c r="B3606" s="214"/>
      <c r="C3606" s="215"/>
      <c r="D3606" s="186"/>
      <c r="E3606" s="184"/>
      <c r="F3606" s="185"/>
      <c r="G3606" s="186"/>
      <c r="H3606" s="186"/>
      <c r="I3606" s="187"/>
      <c r="J3606" s="188"/>
      <c r="K3606" s="216"/>
      <c r="L3606" s="186"/>
      <c r="M3606" s="186"/>
      <c r="N3606" s="187"/>
      <c r="O3606" s="191"/>
      <c r="P3606" s="541" t="s">
        <v>3213</v>
      </c>
      <c r="Q3606" s="218"/>
      <c r="R3606" s="219">
        <f t="shared" si="1306"/>
        <v>0</v>
      </c>
      <c r="S3606" s="219">
        <f t="shared" si="1307"/>
        <v>7</v>
      </c>
      <c r="T3606" s="195"/>
      <c r="U3606" s="196">
        <v>10</v>
      </c>
      <c r="V3606" s="89">
        <f t="shared" si="1311"/>
        <v>0</v>
      </c>
      <c r="W3606" s="220" t="s">
        <v>3427</v>
      </c>
      <c r="X3606" s="221" t="s">
        <v>71</v>
      </c>
      <c r="Y3606" s="222" t="s">
        <v>3791</v>
      </c>
      <c r="Z3606" s="199"/>
      <c r="AA3606" s="218"/>
      <c r="AB3606" s="223">
        <v>0</v>
      </c>
      <c r="AC3606" s="224" t="s">
        <v>40</v>
      </c>
      <c r="AD3606" s="225"/>
      <c r="AE3606" s="226"/>
      <c r="AF3606" s="226"/>
      <c r="AG3606" s="241">
        <f>CEILING(AX3606+(AX3606*'[1]Nastavení cen'!$G$17),1)</f>
        <v>99</v>
      </c>
      <c r="AH3606" s="242">
        <f>CEILING(AG3606*'[1]Nastavení cen'!$K$17,1)+AG3606</f>
        <v>129</v>
      </c>
      <c r="AI3606" s="242">
        <f t="shared" si="1308"/>
        <v>0</v>
      </c>
      <c r="AJ3606" s="228">
        <f t="shared" si="1304"/>
        <v>129</v>
      </c>
      <c r="AK3606" s="218"/>
      <c r="AL3606" s="229">
        <f t="shared" si="1305"/>
        <v>0</v>
      </c>
      <c r="AM3606" s="204"/>
      <c r="AN3606" s="230">
        <v>2</v>
      </c>
      <c r="AO3606" s="231">
        <f t="shared" si="1309"/>
        <v>0</v>
      </c>
      <c r="AP3606" s="232">
        <v>0.05</v>
      </c>
      <c r="AQ3606" s="233" t="s">
        <v>41</v>
      </c>
      <c r="AR3606" s="234">
        <f t="shared" si="1310"/>
        <v>0</v>
      </c>
      <c r="AS3606" s="235"/>
      <c r="AT3606" s="236"/>
      <c r="AU3606" s="237"/>
      <c r="AV3606" s="238"/>
      <c r="AW3606" s="239"/>
      <c r="AX3606" s="240">
        <v>99</v>
      </c>
    </row>
    <row r="3607" spans="1:50" ht="17.25" hidden="1" customHeight="1" x14ac:dyDescent="0.3">
      <c r="A3607" s="213"/>
      <c r="B3607" s="214"/>
      <c r="C3607" s="215"/>
      <c r="D3607" s="186"/>
      <c r="E3607" s="184"/>
      <c r="F3607" s="185"/>
      <c r="G3607" s="186"/>
      <c r="H3607" s="186"/>
      <c r="I3607" s="187"/>
      <c r="J3607" s="188"/>
      <c r="K3607" s="216"/>
      <c r="L3607" s="186"/>
      <c r="M3607" s="186"/>
      <c r="N3607" s="187"/>
      <c r="O3607" s="191"/>
      <c r="P3607" s="541" t="s">
        <v>3213</v>
      </c>
      <c r="Q3607" s="218"/>
      <c r="R3607" s="219">
        <f t="shared" si="1306"/>
        <v>0</v>
      </c>
      <c r="S3607" s="219">
        <f t="shared" si="1307"/>
        <v>7</v>
      </c>
      <c r="T3607" s="195"/>
      <c r="U3607" s="196">
        <v>10</v>
      </c>
      <c r="V3607" s="89">
        <f t="shared" si="1311"/>
        <v>0</v>
      </c>
      <c r="W3607" s="220" t="s">
        <v>3427</v>
      </c>
      <c r="X3607" s="221" t="s">
        <v>71</v>
      </c>
      <c r="Y3607" s="222" t="s">
        <v>3792</v>
      </c>
      <c r="Z3607" s="199"/>
      <c r="AA3607" s="218"/>
      <c r="AB3607" s="223">
        <v>0</v>
      </c>
      <c r="AC3607" s="224" t="s">
        <v>40</v>
      </c>
      <c r="AD3607" s="225"/>
      <c r="AE3607" s="226"/>
      <c r="AF3607" s="226"/>
      <c r="AG3607" s="241">
        <f>CEILING(AX3607+(AX3607*'[1]Nastavení cen'!$G$17),1)</f>
        <v>99</v>
      </c>
      <c r="AH3607" s="242">
        <f>CEILING(AG3607*'[1]Nastavení cen'!$K$17,1)+AG3607</f>
        <v>129</v>
      </c>
      <c r="AI3607" s="242">
        <f t="shared" si="1308"/>
        <v>0</v>
      </c>
      <c r="AJ3607" s="228">
        <f t="shared" si="1304"/>
        <v>129</v>
      </c>
      <c r="AK3607" s="218"/>
      <c r="AL3607" s="229">
        <f t="shared" si="1305"/>
        <v>0</v>
      </c>
      <c r="AM3607" s="204"/>
      <c r="AN3607" s="230">
        <v>2</v>
      </c>
      <c r="AO3607" s="231">
        <f t="shared" si="1309"/>
        <v>0</v>
      </c>
      <c r="AP3607" s="232">
        <v>0.05</v>
      </c>
      <c r="AQ3607" s="233" t="s">
        <v>41</v>
      </c>
      <c r="AR3607" s="234">
        <f t="shared" si="1310"/>
        <v>0</v>
      </c>
      <c r="AS3607" s="235"/>
      <c r="AT3607" s="236"/>
      <c r="AU3607" s="237"/>
      <c r="AV3607" s="238"/>
      <c r="AW3607" s="239"/>
      <c r="AX3607" s="240">
        <v>99</v>
      </c>
    </row>
    <row r="3608" spans="1:50" ht="17.25" hidden="1" customHeight="1" x14ac:dyDescent="0.3">
      <c r="A3608" s="213"/>
      <c r="B3608" s="214"/>
      <c r="C3608" s="215"/>
      <c r="D3608" s="186"/>
      <c r="E3608" s="184"/>
      <c r="F3608" s="185"/>
      <c r="G3608" s="186"/>
      <c r="H3608" s="186"/>
      <c r="I3608" s="187"/>
      <c r="J3608" s="188"/>
      <c r="K3608" s="216"/>
      <c r="L3608" s="186"/>
      <c r="M3608" s="186"/>
      <c r="N3608" s="187"/>
      <c r="O3608" s="191"/>
      <c r="P3608" s="541" t="s">
        <v>3213</v>
      </c>
      <c r="Q3608" s="218"/>
      <c r="R3608" s="219">
        <f t="shared" si="1306"/>
        <v>0</v>
      </c>
      <c r="S3608" s="219">
        <f t="shared" si="1307"/>
        <v>7</v>
      </c>
      <c r="T3608" s="195"/>
      <c r="U3608" s="196">
        <v>10</v>
      </c>
      <c r="V3608" s="89">
        <f t="shared" si="1311"/>
        <v>0</v>
      </c>
      <c r="W3608" s="220" t="s">
        <v>3427</v>
      </c>
      <c r="X3608" s="221" t="s">
        <v>71</v>
      </c>
      <c r="Y3608" s="222" t="s">
        <v>3793</v>
      </c>
      <c r="Z3608" s="199"/>
      <c r="AA3608" s="218"/>
      <c r="AB3608" s="223">
        <v>0</v>
      </c>
      <c r="AC3608" s="224" t="s">
        <v>40</v>
      </c>
      <c r="AD3608" s="225"/>
      <c r="AE3608" s="226"/>
      <c r="AF3608" s="226"/>
      <c r="AG3608" s="241">
        <f>CEILING(AX3608+(AX3608*'[1]Nastavení cen'!$G$17),1)</f>
        <v>99</v>
      </c>
      <c r="AH3608" s="242">
        <f>CEILING(AG3608*'[1]Nastavení cen'!$K$17,1)+AG3608</f>
        <v>129</v>
      </c>
      <c r="AI3608" s="242">
        <f t="shared" si="1308"/>
        <v>0</v>
      </c>
      <c r="AJ3608" s="228">
        <f t="shared" si="1304"/>
        <v>129</v>
      </c>
      <c r="AK3608" s="218"/>
      <c r="AL3608" s="229">
        <f t="shared" si="1305"/>
        <v>0</v>
      </c>
      <c r="AM3608" s="204"/>
      <c r="AN3608" s="230">
        <v>2</v>
      </c>
      <c r="AO3608" s="231">
        <f t="shared" si="1309"/>
        <v>0</v>
      </c>
      <c r="AP3608" s="232">
        <v>0.05</v>
      </c>
      <c r="AQ3608" s="233" t="s">
        <v>41</v>
      </c>
      <c r="AR3608" s="234">
        <f t="shared" si="1310"/>
        <v>0</v>
      </c>
      <c r="AS3608" s="235"/>
      <c r="AT3608" s="236"/>
      <c r="AU3608" s="237"/>
      <c r="AV3608" s="238"/>
      <c r="AW3608" s="239"/>
      <c r="AX3608" s="240">
        <v>99</v>
      </c>
    </row>
    <row r="3609" spans="1:50" ht="17.25" hidden="1" customHeight="1" x14ac:dyDescent="0.3">
      <c r="A3609" s="213"/>
      <c r="B3609" s="214"/>
      <c r="C3609" s="215"/>
      <c r="D3609" s="186"/>
      <c r="E3609" s="184"/>
      <c r="F3609" s="185"/>
      <c r="G3609" s="186"/>
      <c r="H3609" s="186"/>
      <c r="I3609" s="187"/>
      <c r="J3609" s="188"/>
      <c r="K3609" s="216"/>
      <c r="L3609" s="186"/>
      <c r="M3609" s="186"/>
      <c r="N3609" s="187"/>
      <c r="O3609" s="191"/>
      <c r="P3609" s="541" t="s">
        <v>3213</v>
      </c>
      <c r="Q3609" s="218"/>
      <c r="R3609" s="219">
        <f t="shared" si="1306"/>
        <v>0</v>
      </c>
      <c r="S3609" s="219">
        <f t="shared" si="1307"/>
        <v>7</v>
      </c>
      <c r="T3609" s="195"/>
      <c r="U3609" s="196">
        <v>10</v>
      </c>
      <c r="V3609" s="89">
        <f t="shared" si="1311"/>
        <v>0</v>
      </c>
      <c r="W3609" s="220" t="s">
        <v>3427</v>
      </c>
      <c r="X3609" s="221" t="s">
        <v>71</v>
      </c>
      <c r="Y3609" s="222" t="s">
        <v>3794</v>
      </c>
      <c r="Z3609" s="199"/>
      <c r="AA3609" s="218"/>
      <c r="AB3609" s="223">
        <v>0</v>
      </c>
      <c r="AC3609" s="224" t="s">
        <v>40</v>
      </c>
      <c r="AD3609" s="225"/>
      <c r="AE3609" s="226"/>
      <c r="AF3609" s="226"/>
      <c r="AG3609" s="241">
        <f>CEILING(AX3609+(AX3609*'[1]Nastavení cen'!$G$17),1)</f>
        <v>99</v>
      </c>
      <c r="AH3609" s="242">
        <f>CEILING(AG3609*'[1]Nastavení cen'!$K$17,1)+AG3609</f>
        <v>129</v>
      </c>
      <c r="AI3609" s="242">
        <f t="shared" si="1308"/>
        <v>0</v>
      </c>
      <c r="AJ3609" s="228">
        <f t="shared" si="1304"/>
        <v>129</v>
      </c>
      <c r="AK3609" s="218"/>
      <c r="AL3609" s="229">
        <f t="shared" si="1305"/>
        <v>0</v>
      </c>
      <c r="AM3609" s="204"/>
      <c r="AN3609" s="230">
        <v>2</v>
      </c>
      <c r="AO3609" s="231">
        <f t="shared" si="1309"/>
        <v>0</v>
      </c>
      <c r="AP3609" s="232">
        <v>0.05</v>
      </c>
      <c r="AQ3609" s="233" t="s">
        <v>41</v>
      </c>
      <c r="AR3609" s="234">
        <f t="shared" si="1310"/>
        <v>0</v>
      </c>
      <c r="AS3609" s="235"/>
      <c r="AT3609" s="236"/>
      <c r="AU3609" s="237"/>
      <c r="AV3609" s="238"/>
      <c r="AW3609" s="239"/>
      <c r="AX3609" s="240">
        <v>99</v>
      </c>
    </row>
    <row r="3610" spans="1:50" ht="17.25" hidden="1" customHeight="1" x14ac:dyDescent="0.3">
      <c r="A3610" s="213"/>
      <c r="B3610" s="214"/>
      <c r="C3610" s="215"/>
      <c r="D3610" s="186"/>
      <c r="E3610" s="184"/>
      <c r="F3610" s="185"/>
      <c r="G3610" s="186"/>
      <c r="H3610" s="186"/>
      <c r="I3610" s="187"/>
      <c r="J3610" s="188"/>
      <c r="K3610" s="216"/>
      <c r="L3610" s="186"/>
      <c r="M3610" s="186"/>
      <c r="N3610" s="187"/>
      <c r="O3610" s="191"/>
      <c r="P3610" s="541" t="s">
        <v>3213</v>
      </c>
      <c r="Q3610" s="218"/>
      <c r="R3610" s="219">
        <f t="shared" si="1306"/>
        <v>0</v>
      </c>
      <c r="S3610" s="219">
        <f t="shared" si="1307"/>
        <v>7</v>
      </c>
      <c r="T3610" s="195"/>
      <c r="U3610" s="196">
        <v>10</v>
      </c>
      <c r="V3610" s="89">
        <f t="shared" si="1311"/>
        <v>0</v>
      </c>
      <c r="W3610" s="220" t="s">
        <v>3427</v>
      </c>
      <c r="X3610" s="221" t="s">
        <v>71</v>
      </c>
      <c r="Y3610" s="222" t="s">
        <v>3795</v>
      </c>
      <c r="Z3610" s="199"/>
      <c r="AA3610" s="218"/>
      <c r="AB3610" s="223">
        <v>0</v>
      </c>
      <c r="AC3610" s="224" t="s">
        <v>40</v>
      </c>
      <c r="AD3610" s="225"/>
      <c r="AE3610" s="226"/>
      <c r="AF3610" s="226"/>
      <c r="AG3610" s="241">
        <f>CEILING(AX3610+(AX3610*'[1]Nastavení cen'!$G$17),1)</f>
        <v>99</v>
      </c>
      <c r="AH3610" s="242">
        <f>CEILING(AG3610*'[1]Nastavení cen'!$K$17,1)+AG3610</f>
        <v>129</v>
      </c>
      <c r="AI3610" s="242">
        <f t="shared" si="1308"/>
        <v>0</v>
      </c>
      <c r="AJ3610" s="228">
        <f t="shared" si="1304"/>
        <v>129</v>
      </c>
      <c r="AK3610" s="218"/>
      <c r="AL3610" s="229">
        <f t="shared" si="1305"/>
        <v>0</v>
      </c>
      <c r="AM3610" s="204"/>
      <c r="AN3610" s="230">
        <v>2</v>
      </c>
      <c r="AO3610" s="231">
        <f t="shared" si="1309"/>
        <v>0</v>
      </c>
      <c r="AP3610" s="232">
        <v>0.05</v>
      </c>
      <c r="AQ3610" s="233" t="s">
        <v>41</v>
      </c>
      <c r="AR3610" s="234">
        <f t="shared" si="1310"/>
        <v>0</v>
      </c>
      <c r="AS3610" s="235"/>
      <c r="AT3610" s="236"/>
      <c r="AU3610" s="237"/>
      <c r="AV3610" s="238"/>
      <c r="AW3610" s="239"/>
      <c r="AX3610" s="240">
        <v>99</v>
      </c>
    </row>
    <row r="3611" spans="1:50" ht="17.25" hidden="1" customHeight="1" x14ac:dyDescent="0.3">
      <c r="A3611" s="213"/>
      <c r="B3611" s="214"/>
      <c r="C3611" s="215"/>
      <c r="D3611" s="186"/>
      <c r="E3611" s="184"/>
      <c r="F3611" s="185"/>
      <c r="G3611" s="186"/>
      <c r="H3611" s="186"/>
      <c r="I3611" s="187"/>
      <c r="J3611" s="188"/>
      <c r="K3611" s="216"/>
      <c r="L3611" s="186"/>
      <c r="M3611" s="186"/>
      <c r="N3611" s="187"/>
      <c r="O3611" s="191"/>
      <c r="P3611" s="541" t="s">
        <v>3213</v>
      </c>
      <c r="Q3611" s="218"/>
      <c r="R3611" s="219">
        <f t="shared" si="1306"/>
        <v>0</v>
      </c>
      <c r="S3611" s="219">
        <f t="shared" si="1307"/>
        <v>7</v>
      </c>
      <c r="T3611" s="195"/>
      <c r="U3611" s="196">
        <v>10</v>
      </c>
      <c r="V3611" s="89">
        <f t="shared" si="1311"/>
        <v>0</v>
      </c>
      <c r="W3611" s="220" t="s">
        <v>3427</v>
      </c>
      <c r="X3611" s="221" t="s">
        <v>71</v>
      </c>
      <c r="Y3611" s="222" t="s">
        <v>3796</v>
      </c>
      <c r="Z3611" s="199"/>
      <c r="AA3611" s="218"/>
      <c r="AB3611" s="223">
        <v>0</v>
      </c>
      <c r="AC3611" s="224" t="s">
        <v>40</v>
      </c>
      <c r="AD3611" s="225"/>
      <c r="AE3611" s="226"/>
      <c r="AF3611" s="226"/>
      <c r="AG3611" s="241">
        <f>CEILING(AX3611+(AX3611*'[1]Nastavení cen'!$G$17),1)</f>
        <v>99</v>
      </c>
      <c r="AH3611" s="242">
        <f>CEILING(AG3611*'[1]Nastavení cen'!$K$17,1)+AG3611</f>
        <v>129</v>
      </c>
      <c r="AI3611" s="242">
        <f t="shared" si="1308"/>
        <v>0</v>
      </c>
      <c r="AJ3611" s="228">
        <f t="shared" si="1304"/>
        <v>129</v>
      </c>
      <c r="AK3611" s="218"/>
      <c r="AL3611" s="229">
        <f t="shared" si="1305"/>
        <v>0</v>
      </c>
      <c r="AM3611" s="204"/>
      <c r="AN3611" s="230">
        <v>2</v>
      </c>
      <c r="AO3611" s="231">
        <f t="shared" si="1309"/>
        <v>0</v>
      </c>
      <c r="AP3611" s="232">
        <v>0.05</v>
      </c>
      <c r="AQ3611" s="233" t="s">
        <v>41</v>
      </c>
      <c r="AR3611" s="234">
        <f t="shared" si="1310"/>
        <v>0</v>
      </c>
      <c r="AS3611" s="235"/>
      <c r="AT3611" s="236"/>
      <c r="AU3611" s="237"/>
      <c r="AV3611" s="238"/>
      <c r="AW3611" s="239"/>
      <c r="AX3611" s="240">
        <v>99</v>
      </c>
    </row>
    <row r="3612" spans="1:50" ht="17.25" hidden="1" customHeight="1" x14ac:dyDescent="0.3">
      <c r="A3612" s="213"/>
      <c r="B3612" s="214"/>
      <c r="C3612" s="215"/>
      <c r="D3612" s="186"/>
      <c r="E3612" s="184"/>
      <c r="F3612" s="185"/>
      <c r="G3612" s="186"/>
      <c r="H3612" s="186"/>
      <c r="I3612" s="187"/>
      <c r="J3612" s="188"/>
      <c r="K3612" s="216"/>
      <c r="L3612" s="186"/>
      <c r="M3612" s="186"/>
      <c r="N3612" s="187"/>
      <c r="O3612" s="191"/>
      <c r="P3612" s="541" t="s">
        <v>3213</v>
      </c>
      <c r="Q3612" s="218"/>
      <c r="R3612" s="219">
        <f t="shared" si="1306"/>
        <v>0</v>
      </c>
      <c r="S3612" s="219">
        <f t="shared" si="1307"/>
        <v>7</v>
      </c>
      <c r="T3612" s="195"/>
      <c r="U3612" s="196">
        <v>10</v>
      </c>
      <c r="V3612" s="89">
        <f t="shared" si="1311"/>
        <v>0</v>
      </c>
      <c r="W3612" s="220" t="s">
        <v>3427</v>
      </c>
      <c r="X3612" s="221" t="s">
        <v>71</v>
      </c>
      <c r="Y3612" s="222" t="s">
        <v>3797</v>
      </c>
      <c r="Z3612" s="199"/>
      <c r="AA3612" s="218"/>
      <c r="AB3612" s="223">
        <v>0</v>
      </c>
      <c r="AC3612" s="224" t="s">
        <v>40</v>
      </c>
      <c r="AD3612" s="225"/>
      <c r="AE3612" s="226"/>
      <c r="AF3612" s="226"/>
      <c r="AG3612" s="241">
        <f>CEILING(AX3612+(AX3612*'[1]Nastavení cen'!$G$17),1)</f>
        <v>99</v>
      </c>
      <c r="AH3612" s="242">
        <f>CEILING(AG3612*'[1]Nastavení cen'!$K$17,1)+AG3612</f>
        <v>129</v>
      </c>
      <c r="AI3612" s="242">
        <f t="shared" si="1308"/>
        <v>0</v>
      </c>
      <c r="AJ3612" s="228">
        <f t="shared" si="1304"/>
        <v>129</v>
      </c>
      <c r="AK3612" s="218"/>
      <c r="AL3612" s="229">
        <f t="shared" si="1305"/>
        <v>0</v>
      </c>
      <c r="AM3612" s="204"/>
      <c r="AN3612" s="230">
        <v>2</v>
      </c>
      <c r="AO3612" s="231">
        <f t="shared" si="1309"/>
        <v>0</v>
      </c>
      <c r="AP3612" s="232">
        <v>0.05</v>
      </c>
      <c r="AQ3612" s="233" t="s">
        <v>41</v>
      </c>
      <c r="AR3612" s="234">
        <f t="shared" si="1310"/>
        <v>0</v>
      </c>
      <c r="AS3612" s="235"/>
      <c r="AT3612" s="236"/>
      <c r="AU3612" s="237"/>
      <c r="AV3612" s="238"/>
      <c r="AW3612" s="239"/>
      <c r="AX3612" s="240">
        <v>99</v>
      </c>
    </row>
    <row r="3613" spans="1:50" ht="17.25" hidden="1" customHeight="1" x14ac:dyDescent="0.3">
      <c r="A3613" s="213"/>
      <c r="B3613" s="214"/>
      <c r="C3613" s="215"/>
      <c r="D3613" s="186"/>
      <c r="E3613" s="184"/>
      <c r="F3613" s="185"/>
      <c r="G3613" s="186"/>
      <c r="H3613" s="186"/>
      <c r="I3613" s="187"/>
      <c r="J3613" s="188"/>
      <c r="K3613" s="216"/>
      <c r="L3613" s="186"/>
      <c r="M3613" s="186"/>
      <c r="N3613" s="187"/>
      <c r="O3613" s="191"/>
      <c r="P3613" s="541" t="s">
        <v>3213</v>
      </c>
      <c r="Q3613" s="218"/>
      <c r="R3613" s="219">
        <f t="shared" si="1306"/>
        <v>0</v>
      </c>
      <c r="S3613" s="219">
        <f t="shared" si="1307"/>
        <v>7</v>
      </c>
      <c r="T3613" s="195"/>
      <c r="U3613" s="196">
        <v>10</v>
      </c>
      <c r="V3613" s="89">
        <f t="shared" si="1311"/>
        <v>0</v>
      </c>
      <c r="W3613" s="220" t="s">
        <v>3427</v>
      </c>
      <c r="X3613" s="221" t="s">
        <v>71</v>
      </c>
      <c r="Y3613" s="222" t="s">
        <v>3798</v>
      </c>
      <c r="Z3613" s="199"/>
      <c r="AA3613" s="218"/>
      <c r="AB3613" s="223">
        <v>0</v>
      </c>
      <c r="AC3613" s="224" t="s">
        <v>40</v>
      </c>
      <c r="AD3613" s="225"/>
      <c r="AE3613" s="226"/>
      <c r="AF3613" s="226"/>
      <c r="AG3613" s="241">
        <f>CEILING(AX3613+(AX3613*'[1]Nastavení cen'!$G$17),1)</f>
        <v>99</v>
      </c>
      <c r="AH3613" s="242">
        <f>CEILING(AG3613*'[1]Nastavení cen'!$K$17,1)+AG3613</f>
        <v>129</v>
      </c>
      <c r="AI3613" s="242">
        <f t="shared" si="1308"/>
        <v>0</v>
      </c>
      <c r="AJ3613" s="228">
        <f t="shared" si="1304"/>
        <v>129</v>
      </c>
      <c r="AK3613" s="218"/>
      <c r="AL3613" s="229">
        <f t="shared" si="1305"/>
        <v>0</v>
      </c>
      <c r="AM3613" s="204"/>
      <c r="AN3613" s="230">
        <v>2</v>
      </c>
      <c r="AO3613" s="231">
        <f t="shared" si="1309"/>
        <v>0</v>
      </c>
      <c r="AP3613" s="232">
        <v>0.05</v>
      </c>
      <c r="AQ3613" s="233" t="s">
        <v>41</v>
      </c>
      <c r="AR3613" s="234">
        <f t="shared" si="1310"/>
        <v>0</v>
      </c>
      <c r="AS3613" s="235"/>
      <c r="AT3613" s="236"/>
      <c r="AU3613" s="237"/>
      <c r="AV3613" s="238"/>
      <c r="AW3613" s="239"/>
      <c r="AX3613" s="240">
        <v>99</v>
      </c>
    </row>
    <row r="3614" spans="1:50" ht="17.25" hidden="1" customHeight="1" x14ac:dyDescent="0.3">
      <c r="A3614" s="213"/>
      <c r="B3614" s="214"/>
      <c r="C3614" s="215"/>
      <c r="D3614" s="186"/>
      <c r="E3614" s="184"/>
      <c r="F3614" s="185"/>
      <c r="G3614" s="186"/>
      <c r="H3614" s="186"/>
      <c r="I3614" s="187"/>
      <c r="J3614" s="188"/>
      <c r="K3614" s="216"/>
      <c r="L3614" s="186"/>
      <c r="M3614" s="186"/>
      <c r="N3614" s="187"/>
      <c r="O3614" s="191"/>
      <c r="P3614" s="541" t="s">
        <v>3213</v>
      </c>
      <c r="Q3614" s="218"/>
      <c r="R3614" s="219">
        <f t="shared" si="1306"/>
        <v>0</v>
      </c>
      <c r="S3614" s="219">
        <f t="shared" si="1307"/>
        <v>7</v>
      </c>
      <c r="T3614" s="195"/>
      <c r="U3614" s="196">
        <v>10</v>
      </c>
      <c r="V3614" s="89">
        <f t="shared" si="1311"/>
        <v>0</v>
      </c>
      <c r="W3614" s="220" t="s">
        <v>3427</v>
      </c>
      <c r="X3614" s="221" t="s">
        <v>71</v>
      </c>
      <c r="Y3614" s="222" t="s">
        <v>3799</v>
      </c>
      <c r="Z3614" s="199"/>
      <c r="AA3614" s="218"/>
      <c r="AB3614" s="223">
        <v>0</v>
      </c>
      <c r="AC3614" s="224" t="s">
        <v>40</v>
      </c>
      <c r="AD3614" s="225"/>
      <c r="AE3614" s="226"/>
      <c r="AF3614" s="226"/>
      <c r="AG3614" s="241">
        <f>CEILING(AX3614+(AX3614*'[1]Nastavení cen'!$G$17),1)</f>
        <v>99</v>
      </c>
      <c r="AH3614" s="242">
        <f>CEILING(AG3614*'[1]Nastavení cen'!$K$17,1)+AG3614</f>
        <v>129</v>
      </c>
      <c r="AI3614" s="242">
        <f t="shared" si="1308"/>
        <v>0</v>
      </c>
      <c r="AJ3614" s="228">
        <f t="shared" si="1304"/>
        <v>129</v>
      </c>
      <c r="AK3614" s="218"/>
      <c r="AL3614" s="229">
        <f t="shared" si="1305"/>
        <v>0</v>
      </c>
      <c r="AM3614" s="204"/>
      <c r="AN3614" s="230">
        <v>2</v>
      </c>
      <c r="AO3614" s="231">
        <f t="shared" si="1309"/>
        <v>0</v>
      </c>
      <c r="AP3614" s="232">
        <v>0.05</v>
      </c>
      <c r="AQ3614" s="233" t="s">
        <v>41</v>
      </c>
      <c r="AR3614" s="234">
        <f t="shared" si="1310"/>
        <v>0</v>
      </c>
      <c r="AS3614" s="235"/>
      <c r="AT3614" s="236"/>
      <c r="AU3614" s="237"/>
      <c r="AV3614" s="238"/>
      <c r="AW3614" s="239"/>
      <c r="AX3614" s="240">
        <v>99</v>
      </c>
    </row>
    <row r="3615" spans="1:50" ht="17.25" hidden="1" customHeight="1" x14ac:dyDescent="0.3">
      <c r="A3615" s="213"/>
      <c r="B3615" s="214"/>
      <c r="C3615" s="215"/>
      <c r="D3615" s="186"/>
      <c r="E3615" s="184"/>
      <c r="F3615" s="185"/>
      <c r="G3615" s="186"/>
      <c r="H3615" s="186"/>
      <c r="I3615" s="187"/>
      <c r="J3615" s="188"/>
      <c r="K3615" s="216"/>
      <c r="L3615" s="186"/>
      <c r="M3615" s="186"/>
      <c r="N3615" s="187"/>
      <c r="O3615" s="191"/>
      <c r="P3615" s="541" t="s">
        <v>3213</v>
      </c>
      <c r="Q3615" s="218"/>
      <c r="R3615" s="219">
        <f t="shared" si="1306"/>
        <v>0</v>
      </c>
      <c r="S3615" s="219">
        <f t="shared" si="1307"/>
        <v>7</v>
      </c>
      <c r="T3615" s="195"/>
      <c r="U3615" s="196">
        <v>10</v>
      </c>
      <c r="V3615" s="89">
        <f t="shared" si="1311"/>
        <v>0</v>
      </c>
      <c r="W3615" s="220" t="s">
        <v>3427</v>
      </c>
      <c r="X3615" s="221" t="s">
        <v>71</v>
      </c>
      <c r="Y3615" s="222" t="s">
        <v>3800</v>
      </c>
      <c r="Z3615" s="199"/>
      <c r="AA3615" s="218"/>
      <c r="AB3615" s="223">
        <v>0</v>
      </c>
      <c r="AC3615" s="224" t="s">
        <v>40</v>
      </c>
      <c r="AD3615" s="225"/>
      <c r="AE3615" s="226"/>
      <c r="AF3615" s="226"/>
      <c r="AG3615" s="241">
        <f>CEILING(AX3615+(AX3615*'[1]Nastavení cen'!$G$17),1)</f>
        <v>99</v>
      </c>
      <c r="AH3615" s="242">
        <f>CEILING(AG3615*'[1]Nastavení cen'!$K$17,1)+AG3615</f>
        <v>129</v>
      </c>
      <c r="AI3615" s="242">
        <f t="shared" si="1308"/>
        <v>0</v>
      </c>
      <c r="AJ3615" s="228">
        <f t="shared" si="1304"/>
        <v>129</v>
      </c>
      <c r="AK3615" s="218"/>
      <c r="AL3615" s="229">
        <f t="shared" si="1305"/>
        <v>0</v>
      </c>
      <c r="AM3615" s="204"/>
      <c r="AN3615" s="230">
        <v>2</v>
      </c>
      <c r="AO3615" s="231">
        <f t="shared" si="1309"/>
        <v>0</v>
      </c>
      <c r="AP3615" s="232">
        <v>0.05</v>
      </c>
      <c r="AQ3615" s="233" t="s">
        <v>41</v>
      </c>
      <c r="AR3615" s="234">
        <f t="shared" si="1310"/>
        <v>0</v>
      </c>
      <c r="AS3615" s="235"/>
      <c r="AT3615" s="236"/>
      <c r="AU3615" s="237"/>
      <c r="AV3615" s="238"/>
      <c r="AW3615" s="239"/>
      <c r="AX3615" s="240">
        <v>99</v>
      </c>
    </row>
    <row r="3616" spans="1:50" ht="17.25" hidden="1" customHeight="1" x14ac:dyDescent="0.3">
      <c r="A3616" s="213"/>
      <c r="B3616" s="214"/>
      <c r="C3616" s="215"/>
      <c r="D3616" s="186"/>
      <c r="E3616" s="184"/>
      <c r="F3616" s="185"/>
      <c r="G3616" s="186"/>
      <c r="H3616" s="186"/>
      <c r="I3616" s="187"/>
      <c r="J3616" s="188"/>
      <c r="K3616" s="216"/>
      <c r="L3616" s="186"/>
      <c r="M3616" s="186"/>
      <c r="N3616" s="187"/>
      <c r="O3616" s="191"/>
      <c r="P3616" s="541" t="s">
        <v>3213</v>
      </c>
      <c r="Q3616" s="218"/>
      <c r="R3616" s="219">
        <f t="shared" si="1306"/>
        <v>0</v>
      </c>
      <c r="S3616" s="219">
        <f t="shared" si="1307"/>
        <v>7</v>
      </c>
      <c r="T3616" s="195"/>
      <c r="U3616" s="196">
        <v>10</v>
      </c>
      <c r="V3616" s="89">
        <f t="shared" si="1311"/>
        <v>0</v>
      </c>
      <c r="W3616" s="220" t="s">
        <v>3427</v>
      </c>
      <c r="X3616" s="221" t="s">
        <v>71</v>
      </c>
      <c r="Y3616" s="222" t="s">
        <v>3801</v>
      </c>
      <c r="Z3616" s="199"/>
      <c r="AA3616" s="218"/>
      <c r="AB3616" s="223">
        <v>0</v>
      </c>
      <c r="AC3616" s="224" t="s">
        <v>40</v>
      </c>
      <c r="AD3616" s="225"/>
      <c r="AE3616" s="226"/>
      <c r="AF3616" s="226"/>
      <c r="AG3616" s="241">
        <f>CEILING(AX3616+(AX3616*'[1]Nastavení cen'!$G$17),1)</f>
        <v>99</v>
      </c>
      <c r="AH3616" s="242">
        <f>CEILING(AG3616*'[1]Nastavení cen'!$K$17,1)+AG3616</f>
        <v>129</v>
      </c>
      <c r="AI3616" s="242">
        <f t="shared" si="1308"/>
        <v>0</v>
      </c>
      <c r="AJ3616" s="228">
        <f t="shared" si="1304"/>
        <v>129</v>
      </c>
      <c r="AK3616" s="218"/>
      <c r="AL3616" s="229">
        <f t="shared" si="1305"/>
        <v>0</v>
      </c>
      <c r="AM3616" s="204"/>
      <c r="AN3616" s="230">
        <v>2</v>
      </c>
      <c r="AO3616" s="231">
        <f t="shared" si="1309"/>
        <v>0</v>
      </c>
      <c r="AP3616" s="232">
        <v>0.05</v>
      </c>
      <c r="AQ3616" s="233" t="s">
        <v>41</v>
      </c>
      <c r="AR3616" s="234">
        <f t="shared" si="1310"/>
        <v>0</v>
      </c>
      <c r="AS3616" s="235"/>
      <c r="AT3616" s="236"/>
      <c r="AU3616" s="237"/>
      <c r="AV3616" s="238"/>
      <c r="AW3616" s="239"/>
      <c r="AX3616" s="240">
        <v>99</v>
      </c>
    </row>
    <row r="3617" spans="1:50" ht="17.25" hidden="1" customHeight="1" x14ac:dyDescent="0.3">
      <c r="A3617" s="213"/>
      <c r="B3617" s="214"/>
      <c r="C3617" s="215"/>
      <c r="D3617" s="186"/>
      <c r="E3617" s="184"/>
      <c r="F3617" s="185"/>
      <c r="G3617" s="186"/>
      <c r="H3617" s="186"/>
      <c r="I3617" s="187"/>
      <c r="J3617" s="188"/>
      <c r="K3617" s="216"/>
      <c r="L3617" s="186"/>
      <c r="M3617" s="186"/>
      <c r="N3617" s="187"/>
      <c r="O3617" s="191"/>
      <c r="P3617" s="541" t="s">
        <v>3213</v>
      </c>
      <c r="Q3617" s="218"/>
      <c r="R3617" s="219">
        <f t="shared" si="1306"/>
        <v>0</v>
      </c>
      <c r="S3617" s="219">
        <f t="shared" si="1307"/>
        <v>7</v>
      </c>
      <c r="T3617" s="195"/>
      <c r="U3617" s="196">
        <v>10</v>
      </c>
      <c r="V3617" s="89">
        <f t="shared" si="1311"/>
        <v>0</v>
      </c>
      <c r="W3617" s="220" t="s">
        <v>3427</v>
      </c>
      <c r="X3617" s="221" t="s">
        <v>71</v>
      </c>
      <c r="Y3617" s="222" t="s">
        <v>3802</v>
      </c>
      <c r="Z3617" s="199"/>
      <c r="AA3617" s="218"/>
      <c r="AB3617" s="223">
        <v>0</v>
      </c>
      <c r="AC3617" s="224" t="s">
        <v>40</v>
      </c>
      <c r="AD3617" s="225"/>
      <c r="AE3617" s="226"/>
      <c r="AF3617" s="226"/>
      <c r="AG3617" s="241">
        <f>CEILING(AX3617+(AX3617*'[1]Nastavení cen'!$G$17),1)</f>
        <v>99</v>
      </c>
      <c r="AH3617" s="242">
        <f>CEILING(AG3617*'[1]Nastavení cen'!$K$17,1)+AG3617</f>
        <v>129</v>
      </c>
      <c r="AI3617" s="242">
        <f t="shared" si="1308"/>
        <v>0</v>
      </c>
      <c r="AJ3617" s="228">
        <f t="shared" si="1304"/>
        <v>129</v>
      </c>
      <c r="AK3617" s="218"/>
      <c r="AL3617" s="229">
        <f t="shared" si="1305"/>
        <v>0</v>
      </c>
      <c r="AM3617" s="204"/>
      <c r="AN3617" s="230">
        <v>2</v>
      </c>
      <c r="AO3617" s="231">
        <f t="shared" si="1309"/>
        <v>0</v>
      </c>
      <c r="AP3617" s="232">
        <v>0.05</v>
      </c>
      <c r="AQ3617" s="233" t="s">
        <v>41</v>
      </c>
      <c r="AR3617" s="234">
        <f t="shared" si="1310"/>
        <v>0</v>
      </c>
      <c r="AS3617" s="235"/>
      <c r="AT3617" s="236"/>
      <c r="AU3617" s="237"/>
      <c r="AV3617" s="238"/>
      <c r="AW3617" s="239"/>
      <c r="AX3617" s="240">
        <v>99</v>
      </c>
    </row>
    <row r="3618" spans="1:50" ht="17.25" hidden="1" customHeight="1" x14ac:dyDescent="0.3">
      <c r="A3618" s="213"/>
      <c r="B3618" s="214"/>
      <c r="C3618" s="215"/>
      <c r="D3618" s="186"/>
      <c r="E3618" s="184"/>
      <c r="F3618" s="185"/>
      <c r="G3618" s="186"/>
      <c r="H3618" s="186"/>
      <c r="I3618" s="187"/>
      <c r="J3618" s="188"/>
      <c r="K3618" s="216"/>
      <c r="L3618" s="186"/>
      <c r="M3618" s="186"/>
      <c r="N3618" s="187"/>
      <c r="O3618" s="191"/>
      <c r="P3618" s="541" t="s">
        <v>3213</v>
      </c>
      <c r="Q3618" s="218"/>
      <c r="R3618" s="219">
        <f t="shared" si="1306"/>
        <v>0</v>
      </c>
      <c r="S3618" s="219">
        <f t="shared" si="1307"/>
        <v>7</v>
      </c>
      <c r="T3618" s="195"/>
      <c r="U3618" s="196">
        <v>10</v>
      </c>
      <c r="V3618" s="89">
        <f t="shared" si="1311"/>
        <v>0</v>
      </c>
      <c r="W3618" s="220" t="s">
        <v>3427</v>
      </c>
      <c r="X3618" s="221" t="s">
        <v>71</v>
      </c>
      <c r="Y3618" s="222" t="s">
        <v>3803</v>
      </c>
      <c r="Z3618" s="199"/>
      <c r="AA3618" s="218"/>
      <c r="AB3618" s="223">
        <v>0</v>
      </c>
      <c r="AC3618" s="224" t="s">
        <v>40</v>
      </c>
      <c r="AD3618" s="225"/>
      <c r="AE3618" s="226"/>
      <c r="AF3618" s="226"/>
      <c r="AG3618" s="241">
        <f>CEILING(AX3618+(AX3618*'[1]Nastavení cen'!$G$17),1)</f>
        <v>99</v>
      </c>
      <c r="AH3618" s="242">
        <f>CEILING(AG3618*'[1]Nastavení cen'!$K$17,1)+AG3618</f>
        <v>129</v>
      </c>
      <c r="AI3618" s="242">
        <f t="shared" si="1308"/>
        <v>0</v>
      </c>
      <c r="AJ3618" s="228">
        <f t="shared" si="1304"/>
        <v>129</v>
      </c>
      <c r="AK3618" s="218"/>
      <c r="AL3618" s="229">
        <f t="shared" si="1305"/>
        <v>0</v>
      </c>
      <c r="AM3618" s="204"/>
      <c r="AN3618" s="230">
        <v>2</v>
      </c>
      <c r="AO3618" s="231">
        <f t="shared" si="1309"/>
        <v>0</v>
      </c>
      <c r="AP3618" s="232">
        <v>0.05</v>
      </c>
      <c r="AQ3618" s="233" t="s">
        <v>41</v>
      </c>
      <c r="AR3618" s="234">
        <f t="shared" si="1310"/>
        <v>0</v>
      </c>
      <c r="AS3618" s="235"/>
      <c r="AT3618" s="236"/>
      <c r="AU3618" s="237"/>
      <c r="AV3618" s="238"/>
      <c r="AW3618" s="239"/>
      <c r="AX3618" s="240">
        <v>99</v>
      </c>
    </row>
    <row r="3619" spans="1:50" ht="17.25" hidden="1" customHeight="1" x14ac:dyDescent="0.3">
      <c r="A3619" s="213"/>
      <c r="B3619" s="214"/>
      <c r="C3619" s="215"/>
      <c r="D3619" s="186"/>
      <c r="E3619" s="184"/>
      <c r="F3619" s="185"/>
      <c r="G3619" s="186"/>
      <c r="H3619" s="186"/>
      <c r="I3619" s="187"/>
      <c r="J3619" s="188"/>
      <c r="K3619" s="216"/>
      <c r="L3619" s="186"/>
      <c r="M3619" s="186"/>
      <c r="N3619" s="187"/>
      <c r="O3619" s="191"/>
      <c r="P3619" s="541" t="s">
        <v>3213</v>
      </c>
      <c r="Q3619" s="218"/>
      <c r="R3619" s="219">
        <f t="shared" si="1306"/>
        <v>0</v>
      </c>
      <c r="S3619" s="219">
        <f t="shared" si="1307"/>
        <v>7</v>
      </c>
      <c r="T3619" s="195"/>
      <c r="U3619" s="196">
        <v>10</v>
      </c>
      <c r="V3619" s="89">
        <f t="shared" si="1311"/>
        <v>0</v>
      </c>
      <c r="W3619" s="220" t="s">
        <v>3427</v>
      </c>
      <c r="X3619" s="221" t="s">
        <v>71</v>
      </c>
      <c r="Y3619" s="222" t="s">
        <v>3804</v>
      </c>
      <c r="Z3619" s="199"/>
      <c r="AA3619" s="218"/>
      <c r="AB3619" s="223">
        <v>0</v>
      </c>
      <c r="AC3619" s="224" t="s">
        <v>40</v>
      </c>
      <c r="AD3619" s="225"/>
      <c r="AE3619" s="226"/>
      <c r="AF3619" s="226"/>
      <c r="AG3619" s="241">
        <f>CEILING(AX3619+(AX3619*'[1]Nastavení cen'!$G$17),1)</f>
        <v>99</v>
      </c>
      <c r="AH3619" s="242">
        <f>CEILING(AG3619*'[1]Nastavení cen'!$K$17,1)+AG3619</f>
        <v>129</v>
      </c>
      <c r="AI3619" s="242">
        <f t="shared" si="1308"/>
        <v>0</v>
      </c>
      <c r="AJ3619" s="228">
        <f t="shared" si="1304"/>
        <v>129</v>
      </c>
      <c r="AK3619" s="218"/>
      <c r="AL3619" s="229">
        <f t="shared" si="1305"/>
        <v>0</v>
      </c>
      <c r="AM3619" s="204"/>
      <c r="AN3619" s="230">
        <v>2</v>
      </c>
      <c r="AO3619" s="231">
        <f t="shared" si="1309"/>
        <v>0</v>
      </c>
      <c r="AP3619" s="232">
        <v>0.05</v>
      </c>
      <c r="AQ3619" s="233" t="s">
        <v>41</v>
      </c>
      <c r="AR3619" s="234">
        <f t="shared" si="1310"/>
        <v>0</v>
      </c>
      <c r="AS3619" s="235"/>
      <c r="AT3619" s="236"/>
      <c r="AU3619" s="237"/>
      <c r="AV3619" s="238"/>
      <c r="AW3619" s="239"/>
      <c r="AX3619" s="240">
        <v>99</v>
      </c>
    </row>
    <row r="3620" spans="1:50" ht="17.25" hidden="1" customHeight="1" x14ac:dyDescent="0.3">
      <c r="A3620" s="213"/>
      <c r="B3620" s="214"/>
      <c r="C3620" s="215"/>
      <c r="D3620" s="186"/>
      <c r="E3620" s="184"/>
      <c r="F3620" s="185"/>
      <c r="G3620" s="186"/>
      <c r="H3620" s="186"/>
      <c r="I3620" s="187"/>
      <c r="J3620" s="188"/>
      <c r="K3620" s="216"/>
      <c r="L3620" s="186"/>
      <c r="M3620" s="186"/>
      <c r="N3620" s="187"/>
      <c r="O3620" s="191"/>
      <c r="P3620" s="541" t="s">
        <v>3213</v>
      </c>
      <c r="Q3620" s="218"/>
      <c r="R3620" s="219">
        <f t="shared" si="1306"/>
        <v>0</v>
      </c>
      <c r="S3620" s="219">
        <f t="shared" si="1307"/>
        <v>7</v>
      </c>
      <c r="T3620" s="195"/>
      <c r="U3620" s="196">
        <v>10</v>
      </c>
      <c r="V3620" s="89">
        <f t="shared" si="1311"/>
        <v>0</v>
      </c>
      <c r="W3620" s="220" t="s">
        <v>3427</v>
      </c>
      <c r="X3620" s="221" t="s">
        <v>71</v>
      </c>
      <c r="Y3620" s="222" t="s">
        <v>3805</v>
      </c>
      <c r="Z3620" s="199"/>
      <c r="AA3620" s="218"/>
      <c r="AB3620" s="223">
        <v>0</v>
      </c>
      <c r="AC3620" s="224" t="s">
        <v>40</v>
      </c>
      <c r="AD3620" s="225"/>
      <c r="AE3620" s="226"/>
      <c r="AF3620" s="226"/>
      <c r="AG3620" s="241">
        <f>CEILING(AX3620+(AX3620*'[1]Nastavení cen'!$G$17),1)</f>
        <v>99</v>
      </c>
      <c r="AH3620" s="242">
        <f>CEILING(AG3620*'[1]Nastavení cen'!$K$17,1)+AG3620</f>
        <v>129</v>
      </c>
      <c r="AI3620" s="242">
        <f t="shared" si="1308"/>
        <v>0</v>
      </c>
      <c r="AJ3620" s="228">
        <f t="shared" si="1304"/>
        <v>129</v>
      </c>
      <c r="AK3620" s="218"/>
      <c r="AL3620" s="229">
        <f t="shared" si="1305"/>
        <v>0</v>
      </c>
      <c r="AM3620" s="204"/>
      <c r="AN3620" s="230">
        <v>2</v>
      </c>
      <c r="AO3620" s="231">
        <f t="shared" si="1309"/>
        <v>0</v>
      </c>
      <c r="AP3620" s="232">
        <v>0.05</v>
      </c>
      <c r="AQ3620" s="233" t="s">
        <v>41</v>
      </c>
      <c r="AR3620" s="234">
        <f t="shared" si="1310"/>
        <v>0</v>
      </c>
      <c r="AS3620" s="235"/>
      <c r="AT3620" s="236"/>
      <c r="AU3620" s="237"/>
      <c r="AV3620" s="238"/>
      <c r="AW3620" s="239"/>
      <c r="AX3620" s="240">
        <v>99</v>
      </c>
    </row>
    <row r="3621" spans="1:50" ht="17.25" hidden="1" customHeight="1" x14ac:dyDescent="0.3">
      <c r="A3621" s="213"/>
      <c r="B3621" s="214"/>
      <c r="C3621" s="215"/>
      <c r="D3621" s="186"/>
      <c r="E3621" s="184"/>
      <c r="F3621" s="185"/>
      <c r="G3621" s="186"/>
      <c r="H3621" s="186"/>
      <c r="I3621" s="187"/>
      <c r="J3621" s="188"/>
      <c r="K3621" s="216"/>
      <c r="L3621" s="186"/>
      <c r="M3621" s="186"/>
      <c r="N3621" s="187"/>
      <c r="O3621" s="191"/>
      <c r="P3621" s="541" t="s">
        <v>3213</v>
      </c>
      <c r="Q3621" s="218"/>
      <c r="R3621" s="219">
        <f t="shared" si="1306"/>
        <v>0</v>
      </c>
      <c r="S3621" s="219">
        <f t="shared" si="1307"/>
        <v>7</v>
      </c>
      <c r="T3621" s="195"/>
      <c r="U3621" s="196">
        <v>10</v>
      </c>
      <c r="V3621" s="89">
        <f t="shared" si="1311"/>
        <v>0</v>
      </c>
      <c r="W3621" s="220" t="s">
        <v>3427</v>
      </c>
      <c r="X3621" s="221" t="s">
        <v>71</v>
      </c>
      <c r="Y3621" s="222" t="s">
        <v>3806</v>
      </c>
      <c r="Z3621" s="199"/>
      <c r="AA3621" s="218"/>
      <c r="AB3621" s="223">
        <v>0</v>
      </c>
      <c r="AC3621" s="224" t="s">
        <v>40</v>
      </c>
      <c r="AD3621" s="225"/>
      <c r="AE3621" s="226"/>
      <c r="AF3621" s="226"/>
      <c r="AG3621" s="241">
        <f>CEILING(AX3621+(AX3621*'[1]Nastavení cen'!$G$17),1)</f>
        <v>99</v>
      </c>
      <c r="AH3621" s="242">
        <f>CEILING(AG3621*'[1]Nastavení cen'!$K$17,1)+AG3621</f>
        <v>129</v>
      </c>
      <c r="AI3621" s="242">
        <f t="shared" si="1308"/>
        <v>0</v>
      </c>
      <c r="AJ3621" s="228">
        <f t="shared" si="1304"/>
        <v>129</v>
      </c>
      <c r="AK3621" s="218"/>
      <c r="AL3621" s="229">
        <f t="shared" si="1305"/>
        <v>0</v>
      </c>
      <c r="AM3621" s="204"/>
      <c r="AN3621" s="230">
        <v>2</v>
      </c>
      <c r="AO3621" s="231">
        <f t="shared" si="1309"/>
        <v>0</v>
      </c>
      <c r="AP3621" s="232">
        <v>0.05</v>
      </c>
      <c r="AQ3621" s="233" t="s">
        <v>41</v>
      </c>
      <c r="AR3621" s="234">
        <f t="shared" si="1310"/>
        <v>0</v>
      </c>
      <c r="AS3621" s="235"/>
      <c r="AT3621" s="236"/>
      <c r="AU3621" s="237"/>
      <c r="AV3621" s="238"/>
      <c r="AW3621" s="239"/>
      <c r="AX3621" s="240">
        <v>99</v>
      </c>
    </row>
    <row r="3622" spans="1:50" ht="17.25" hidden="1" customHeight="1" x14ac:dyDescent="0.3">
      <c r="A3622" s="213"/>
      <c r="B3622" s="214"/>
      <c r="C3622" s="215"/>
      <c r="D3622" s="186"/>
      <c r="E3622" s="184"/>
      <c r="F3622" s="185"/>
      <c r="G3622" s="186"/>
      <c r="H3622" s="186"/>
      <c r="I3622" s="187"/>
      <c r="J3622" s="188"/>
      <c r="K3622" s="216"/>
      <c r="L3622" s="186"/>
      <c r="M3622" s="186"/>
      <c r="N3622" s="187"/>
      <c r="O3622" s="191"/>
      <c r="P3622" s="541" t="s">
        <v>3213</v>
      </c>
      <c r="Q3622" s="218"/>
      <c r="R3622" s="219">
        <f t="shared" si="1306"/>
        <v>0</v>
      </c>
      <c r="S3622" s="219">
        <f t="shared" si="1307"/>
        <v>7</v>
      </c>
      <c r="T3622" s="195"/>
      <c r="U3622" s="196">
        <v>10</v>
      </c>
      <c r="V3622" s="89">
        <f t="shared" si="1311"/>
        <v>0</v>
      </c>
      <c r="W3622" s="220" t="s">
        <v>3427</v>
      </c>
      <c r="X3622" s="221" t="s">
        <v>71</v>
      </c>
      <c r="Y3622" s="222" t="s">
        <v>3807</v>
      </c>
      <c r="Z3622" s="199"/>
      <c r="AA3622" s="218"/>
      <c r="AB3622" s="223">
        <v>0</v>
      </c>
      <c r="AC3622" s="224" t="s">
        <v>40</v>
      </c>
      <c r="AD3622" s="225"/>
      <c r="AE3622" s="226"/>
      <c r="AF3622" s="226"/>
      <c r="AG3622" s="241">
        <f>CEILING(AX3622+(AX3622*'[1]Nastavení cen'!$G$17),1)</f>
        <v>99</v>
      </c>
      <c r="AH3622" s="242">
        <f>CEILING(AG3622*'[1]Nastavení cen'!$K$17,1)+AG3622</f>
        <v>129</v>
      </c>
      <c r="AI3622" s="242">
        <f t="shared" si="1308"/>
        <v>0</v>
      </c>
      <c r="AJ3622" s="228">
        <f t="shared" si="1304"/>
        <v>129</v>
      </c>
      <c r="AK3622" s="218"/>
      <c r="AL3622" s="229">
        <f t="shared" si="1305"/>
        <v>0</v>
      </c>
      <c r="AM3622" s="204"/>
      <c r="AN3622" s="230">
        <v>2</v>
      </c>
      <c r="AO3622" s="231">
        <f t="shared" si="1309"/>
        <v>0</v>
      </c>
      <c r="AP3622" s="232">
        <v>0.05</v>
      </c>
      <c r="AQ3622" s="233" t="s">
        <v>41</v>
      </c>
      <c r="AR3622" s="234">
        <f t="shared" si="1310"/>
        <v>0</v>
      </c>
      <c r="AS3622" s="235"/>
      <c r="AT3622" s="236"/>
      <c r="AU3622" s="237"/>
      <c r="AV3622" s="238"/>
      <c r="AW3622" s="239"/>
      <c r="AX3622" s="240">
        <v>99</v>
      </c>
    </row>
    <row r="3623" spans="1:50" ht="17.25" hidden="1" customHeight="1" x14ac:dyDescent="0.3">
      <c r="A3623" s="213"/>
      <c r="B3623" s="214"/>
      <c r="C3623" s="215"/>
      <c r="D3623" s="186"/>
      <c r="E3623" s="184"/>
      <c r="F3623" s="185"/>
      <c r="G3623" s="186"/>
      <c r="H3623" s="186"/>
      <c r="I3623" s="187"/>
      <c r="J3623" s="188"/>
      <c r="K3623" s="216"/>
      <c r="L3623" s="186"/>
      <c r="M3623" s="186"/>
      <c r="N3623" s="187"/>
      <c r="O3623" s="191"/>
      <c r="P3623" s="541" t="s">
        <v>3213</v>
      </c>
      <c r="Q3623" s="218"/>
      <c r="R3623" s="219">
        <f t="shared" si="1306"/>
        <v>0</v>
      </c>
      <c r="S3623" s="219">
        <f t="shared" si="1307"/>
        <v>7</v>
      </c>
      <c r="T3623" s="195"/>
      <c r="U3623" s="196">
        <v>10</v>
      </c>
      <c r="V3623" s="89">
        <f t="shared" si="1311"/>
        <v>0</v>
      </c>
      <c r="W3623" s="220" t="s">
        <v>3427</v>
      </c>
      <c r="X3623" s="221" t="s">
        <v>71</v>
      </c>
      <c r="Y3623" s="222" t="s">
        <v>3808</v>
      </c>
      <c r="Z3623" s="199"/>
      <c r="AA3623" s="218"/>
      <c r="AB3623" s="223">
        <v>0</v>
      </c>
      <c r="AC3623" s="224" t="s">
        <v>40</v>
      </c>
      <c r="AD3623" s="225"/>
      <c r="AE3623" s="226"/>
      <c r="AF3623" s="226"/>
      <c r="AG3623" s="241">
        <f>CEILING(AX3623+(AX3623*'[1]Nastavení cen'!$G$17),1)</f>
        <v>99</v>
      </c>
      <c r="AH3623" s="242">
        <f>CEILING(AG3623*'[1]Nastavení cen'!$K$17,1)+AG3623</f>
        <v>129</v>
      </c>
      <c r="AI3623" s="242">
        <f t="shared" si="1308"/>
        <v>0</v>
      </c>
      <c r="AJ3623" s="228">
        <f t="shared" si="1304"/>
        <v>129</v>
      </c>
      <c r="AK3623" s="218"/>
      <c r="AL3623" s="229">
        <f t="shared" si="1305"/>
        <v>0</v>
      </c>
      <c r="AM3623" s="204"/>
      <c r="AN3623" s="230">
        <v>2</v>
      </c>
      <c r="AO3623" s="231">
        <f t="shared" si="1309"/>
        <v>0</v>
      </c>
      <c r="AP3623" s="232">
        <v>0.05</v>
      </c>
      <c r="AQ3623" s="233" t="s">
        <v>41</v>
      </c>
      <c r="AR3623" s="234">
        <f t="shared" si="1310"/>
        <v>0</v>
      </c>
      <c r="AS3623" s="235"/>
      <c r="AT3623" s="236"/>
      <c r="AU3623" s="237"/>
      <c r="AV3623" s="238"/>
      <c r="AW3623" s="239"/>
      <c r="AX3623" s="240">
        <v>99</v>
      </c>
    </row>
    <row r="3624" spans="1:50" ht="17.25" hidden="1" customHeight="1" x14ac:dyDescent="0.3">
      <c r="A3624" s="213"/>
      <c r="B3624" s="214"/>
      <c r="C3624" s="215"/>
      <c r="D3624" s="186"/>
      <c r="E3624" s="184"/>
      <c r="F3624" s="185"/>
      <c r="G3624" s="186"/>
      <c r="H3624" s="186"/>
      <c r="I3624" s="187"/>
      <c r="J3624" s="188"/>
      <c r="K3624" s="216"/>
      <c r="L3624" s="186"/>
      <c r="M3624" s="186"/>
      <c r="N3624" s="187"/>
      <c r="O3624" s="191"/>
      <c r="P3624" s="541" t="s">
        <v>3213</v>
      </c>
      <c r="Q3624" s="218"/>
      <c r="R3624" s="219">
        <f t="shared" si="1306"/>
        <v>0</v>
      </c>
      <c r="S3624" s="219">
        <f t="shared" si="1307"/>
        <v>7</v>
      </c>
      <c r="T3624" s="195"/>
      <c r="U3624" s="196">
        <v>10</v>
      </c>
      <c r="V3624" s="89">
        <f t="shared" si="1311"/>
        <v>0</v>
      </c>
      <c r="W3624" s="220" t="s">
        <v>3427</v>
      </c>
      <c r="X3624" s="221" t="s">
        <v>71</v>
      </c>
      <c r="Y3624" s="222" t="s">
        <v>3809</v>
      </c>
      <c r="Z3624" s="199"/>
      <c r="AA3624" s="218"/>
      <c r="AB3624" s="223">
        <v>0</v>
      </c>
      <c r="AC3624" s="224" t="s">
        <v>40</v>
      </c>
      <c r="AD3624" s="225"/>
      <c r="AE3624" s="226"/>
      <c r="AF3624" s="226"/>
      <c r="AG3624" s="241">
        <f>CEILING(AX3624+(AX3624*'[1]Nastavení cen'!$G$17),1)</f>
        <v>99</v>
      </c>
      <c r="AH3624" s="242">
        <f>CEILING(AG3624*'[1]Nastavení cen'!$K$17,1)+AG3624</f>
        <v>129</v>
      </c>
      <c r="AI3624" s="242">
        <f t="shared" si="1308"/>
        <v>0</v>
      </c>
      <c r="AJ3624" s="228">
        <f t="shared" ref="AJ3624:AJ4214" si="1312">AE3624+AH3624</f>
        <v>129</v>
      </c>
      <c r="AK3624" s="218"/>
      <c r="AL3624" s="229">
        <f t="shared" ref="AL3624:AL4214" si="1313">AF3624+AI3624</f>
        <v>0</v>
      </c>
      <c r="AM3624" s="204"/>
      <c r="AN3624" s="230">
        <v>2</v>
      </c>
      <c r="AO3624" s="231">
        <f t="shared" si="1309"/>
        <v>0</v>
      </c>
      <c r="AP3624" s="232">
        <v>0.05</v>
      </c>
      <c r="AQ3624" s="233" t="s">
        <v>41</v>
      </c>
      <c r="AR3624" s="234">
        <f t="shared" si="1310"/>
        <v>0</v>
      </c>
      <c r="AS3624" s="235"/>
      <c r="AT3624" s="236"/>
      <c r="AU3624" s="237"/>
      <c r="AV3624" s="238"/>
      <c r="AW3624" s="239"/>
      <c r="AX3624" s="240">
        <v>99</v>
      </c>
    </row>
    <row r="3625" spans="1:50" ht="17.25" hidden="1" customHeight="1" x14ac:dyDescent="0.3">
      <c r="A3625" s="213"/>
      <c r="B3625" s="214"/>
      <c r="C3625" s="215"/>
      <c r="D3625" s="186"/>
      <c r="E3625" s="184"/>
      <c r="F3625" s="185"/>
      <c r="G3625" s="186"/>
      <c r="H3625" s="186"/>
      <c r="I3625" s="187"/>
      <c r="J3625" s="188"/>
      <c r="K3625" s="216"/>
      <c r="L3625" s="186"/>
      <c r="M3625" s="186"/>
      <c r="N3625" s="187"/>
      <c r="O3625" s="191"/>
      <c r="P3625" s="541" t="s">
        <v>3213</v>
      </c>
      <c r="Q3625" s="218"/>
      <c r="R3625" s="219">
        <f t="shared" si="1306"/>
        <v>0</v>
      </c>
      <c r="S3625" s="219">
        <f t="shared" si="1307"/>
        <v>7</v>
      </c>
      <c r="T3625" s="195"/>
      <c r="U3625" s="196">
        <v>10</v>
      </c>
      <c r="V3625" s="89">
        <f t="shared" si="1311"/>
        <v>0</v>
      </c>
      <c r="W3625" s="220" t="s">
        <v>3427</v>
      </c>
      <c r="X3625" s="221" t="s">
        <v>71</v>
      </c>
      <c r="Y3625" s="222" t="s">
        <v>3810</v>
      </c>
      <c r="Z3625" s="199"/>
      <c r="AA3625" s="218"/>
      <c r="AB3625" s="223">
        <v>0</v>
      </c>
      <c r="AC3625" s="224" t="s">
        <v>40</v>
      </c>
      <c r="AD3625" s="225"/>
      <c r="AE3625" s="226"/>
      <c r="AF3625" s="226"/>
      <c r="AG3625" s="241">
        <f>CEILING(AX3625+(AX3625*'[1]Nastavení cen'!$G$17),1)</f>
        <v>99</v>
      </c>
      <c r="AH3625" s="242">
        <f>CEILING(AG3625*'[1]Nastavení cen'!$K$17,1)+AG3625</f>
        <v>129</v>
      </c>
      <c r="AI3625" s="242">
        <f t="shared" si="1308"/>
        <v>0</v>
      </c>
      <c r="AJ3625" s="228">
        <f t="shared" si="1312"/>
        <v>129</v>
      </c>
      <c r="AK3625" s="218"/>
      <c r="AL3625" s="229">
        <f t="shared" si="1313"/>
        <v>0</v>
      </c>
      <c r="AM3625" s="204"/>
      <c r="AN3625" s="230">
        <v>2</v>
      </c>
      <c r="AO3625" s="231">
        <f t="shared" si="1309"/>
        <v>0</v>
      </c>
      <c r="AP3625" s="232">
        <v>0.05</v>
      </c>
      <c r="AQ3625" s="233" t="s">
        <v>41</v>
      </c>
      <c r="AR3625" s="234">
        <f t="shared" si="1310"/>
        <v>0</v>
      </c>
      <c r="AS3625" s="235"/>
      <c r="AT3625" s="236"/>
      <c r="AU3625" s="237"/>
      <c r="AV3625" s="238"/>
      <c r="AW3625" s="239"/>
      <c r="AX3625" s="240">
        <v>99</v>
      </c>
    </row>
    <row r="3626" spans="1:50" ht="17.25" hidden="1" customHeight="1" x14ac:dyDescent="0.3">
      <c r="A3626" s="213"/>
      <c r="B3626" s="214"/>
      <c r="C3626" s="215"/>
      <c r="D3626" s="186"/>
      <c r="E3626" s="184"/>
      <c r="F3626" s="185"/>
      <c r="G3626" s="186"/>
      <c r="H3626" s="186"/>
      <c r="I3626" s="187"/>
      <c r="J3626" s="188"/>
      <c r="K3626" s="216"/>
      <c r="L3626" s="186"/>
      <c r="M3626" s="186"/>
      <c r="N3626" s="187"/>
      <c r="O3626" s="191"/>
      <c r="P3626" s="541" t="s">
        <v>3213</v>
      </c>
      <c r="Q3626" s="218"/>
      <c r="R3626" s="219">
        <f t="shared" si="1306"/>
        <v>0</v>
      </c>
      <c r="S3626" s="219">
        <f t="shared" si="1307"/>
        <v>7</v>
      </c>
      <c r="T3626" s="195"/>
      <c r="U3626" s="196">
        <v>10</v>
      </c>
      <c r="V3626" s="89">
        <f t="shared" si="1311"/>
        <v>0</v>
      </c>
      <c r="W3626" s="220" t="s">
        <v>3427</v>
      </c>
      <c r="X3626" s="221" t="s">
        <v>71</v>
      </c>
      <c r="Y3626" s="222" t="s">
        <v>3811</v>
      </c>
      <c r="Z3626" s="199"/>
      <c r="AA3626" s="218"/>
      <c r="AB3626" s="223">
        <v>0</v>
      </c>
      <c r="AC3626" s="224" t="s">
        <v>40</v>
      </c>
      <c r="AD3626" s="225"/>
      <c r="AE3626" s="226"/>
      <c r="AF3626" s="226"/>
      <c r="AG3626" s="241">
        <f>CEILING(AX3626+(AX3626*'[1]Nastavení cen'!$G$17),1)</f>
        <v>99</v>
      </c>
      <c r="AH3626" s="242">
        <f>CEILING(AG3626*'[1]Nastavení cen'!$K$17,1)+AG3626</f>
        <v>129</v>
      </c>
      <c r="AI3626" s="242">
        <f t="shared" si="1308"/>
        <v>0</v>
      </c>
      <c r="AJ3626" s="228">
        <f t="shared" si="1312"/>
        <v>129</v>
      </c>
      <c r="AK3626" s="218"/>
      <c r="AL3626" s="229">
        <f t="shared" si="1313"/>
        <v>0</v>
      </c>
      <c r="AM3626" s="204"/>
      <c r="AN3626" s="230">
        <v>2</v>
      </c>
      <c r="AO3626" s="231">
        <f t="shared" si="1309"/>
        <v>0</v>
      </c>
      <c r="AP3626" s="232">
        <v>0.05</v>
      </c>
      <c r="AQ3626" s="233" t="s">
        <v>41</v>
      </c>
      <c r="AR3626" s="234">
        <f t="shared" si="1310"/>
        <v>0</v>
      </c>
      <c r="AS3626" s="235"/>
      <c r="AT3626" s="236"/>
      <c r="AU3626" s="237"/>
      <c r="AV3626" s="238"/>
      <c r="AW3626" s="239"/>
      <c r="AX3626" s="240">
        <v>99</v>
      </c>
    </row>
    <row r="3627" spans="1:50" ht="17.25" hidden="1" customHeight="1" x14ac:dyDescent="0.3">
      <c r="A3627" s="213"/>
      <c r="B3627" s="214"/>
      <c r="C3627" s="215"/>
      <c r="D3627" s="186"/>
      <c r="E3627" s="184"/>
      <c r="F3627" s="185"/>
      <c r="G3627" s="186"/>
      <c r="H3627" s="186"/>
      <c r="I3627" s="187"/>
      <c r="J3627" s="188"/>
      <c r="K3627" s="216"/>
      <c r="L3627" s="186"/>
      <c r="M3627" s="186"/>
      <c r="N3627" s="187"/>
      <c r="O3627" s="191"/>
      <c r="P3627" s="541" t="s">
        <v>3213</v>
      </c>
      <c r="Q3627" s="218"/>
      <c r="R3627" s="219">
        <f t="shared" si="1306"/>
        <v>0</v>
      </c>
      <c r="S3627" s="219">
        <f t="shared" si="1307"/>
        <v>7</v>
      </c>
      <c r="T3627" s="195"/>
      <c r="U3627" s="196">
        <v>10</v>
      </c>
      <c r="V3627" s="89">
        <f t="shared" si="1311"/>
        <v>0</v>
      </c>
      <c r="W3627" s="220" t="s">
        <v>3427</v>
      </c>
      <c r="X3627" s="221" t="s">
        <v>71</v>
      </c>
      <c r="Y3627" s="222" t="s">
        <v>3812</v>
      </c>
      <c r="Z3627" s="199"/>
      <c r="AA3627" s="218"/>
      <c r="AB3627" s="223">
        <v>0</v>
      </c>
      <c r="AC3627" s="224" t="s">
        <v>40</v>
      </c>
      <c r="AD3627" s="225"/>
      <c r="AE3627" s="226"/>
      <c r="AF3627" s="226"/>
      <c r="AG3627" s="241">
        <f>CEILING(AX3627+(AX3627*'[1]Nastavení cen'!$G$17),1)</f>
        <v>99</v>
      </c>
      <c r="AH3627" s="242">
        <f>CEILING(AG3627*'[1]Nastavení cen'!$K$17,1)+AG3627</f>
        <v>129</v>
      </c>
      <c r="AI3627" s="242">
        <f t="shared" si="1308"/>
        <v>0</v>
      </c>
      <c r="AJ3627" s="228">
        <f t="shared" si="1312"/>
        <v>129</v>
      </c>
      <c r="AK3627" s="218"/>
      <c r="AL3627" s="229">
        <f t="shared" si="1313"/>
        <v>0</v>
      </c>
      <c r="AM3627" s="204"/>
      <c r="AN3627" s="230">
        <v>2</v>
      </c>
      <c r="AO3627" s="231">
        <f t="shared" si="1309"/>
        <v>0</v>
      </c>
      <c r="AP3627" s="232">
        <v>0.05</v>
      </c>
      <c r="AQ3627" s="233" t="s">
        <v>41</v>
      </c>
      <c r="AR3627" s="234">
        <f t="shared" si="1310"/>
        <v>0</v>
      </c>
      <c r="AS3627" s="235"/>
      <c r="AT3627" s="236"/>
      <c r="AU3627" s="237"/>
      <c r="AV3627" s="238"/>
      <c r="AW3627" s="239"/>
      <c r="AX3627" s="240">
        <v>99</v>
      </c>
    </row>
    <row r="3628" spans="1:50" ht="17.25" hidden="1" customHeight="1" x14ac:dyDescent="0.3">
      <c r="A3628" s="213"/>
      <c r="B3628" s="214"/>
      <c r="C3628" s="215"/>
      <c r="D3628" s="186"/>
      <c r="E3628" s="184"/>
      <c r="F3628" s="185"/>
      <c r="G3628" s="186"/>
      <c r="H3628" s="186"/>
      <c r="I3628" s="187"/>
      <c r="J3628" s="188"/>
      <c r="K3628" s="216"/>
      <c r="L3628" s="186"/>
      <c r="M3628" s="186"/>
      <c r="N3628" s="187"/>
      <c r="O3628" s="191"/>
      <c r="P3628" s="541" t="s">
        <v>3213</v>
      </c>
      <c r="Q3628" s="218"/>
      <c r="R3628" s="219">
        <f t="shared" ref="R3628:R3704" si="1314">$R$3113</f>
        <v>0</v>
      </c>
      <c r="S3628" s="219">
        <f t="shared" ref="S3628:S3704" si="1315">$S$3113</f>
        <v>7</v>
      </c>
      <c r="T3628" s="195"/>
      <c r="U3628" s="196">
        <v>10</v>
      </c>
      <c r="V3628" s="89">
        <f t="shared" si="1311"/>
        <v>0</v>
      </c>
      <c r="W3628" s="220" t="s">
        <v>3427</v>
      </c>
      <c r="X3628" s="221" t="s">
        <v>71</v>
      </c>
      <c r="Y3628" s="222" t="s">
        <v>3813</v>
      </c>
      <c r="Z3628" s="199"/>
      <c r="AA3628" s="218"/>
      <c r="AB3628" s="223">
        <v>0</v>
      </c>
      <c r="AC3628" s="224" t="s">
        <v>40</v>
      </c>
      <c r="AD3628" s="225"/>
      <c r="AE3628" s="226"/>
      <c r="AF3628" s="226"/>
      <c r="AG3628" s="241">
        <f>CEILING(AX3628+(AX3628*'[1]Nastavení cen'!$G$17),1)</f>
        <v>99</v>
      </c>
      <c r="AH3628" s="242">
        <f>CEILING(AG3628*'[1]Nastavení cen'!$K$17,1)+AG3628</f>
        <v>129</v>
      </c>
      <c r="AI3628" s="242">
        <f t="shared" si="1308"/>
        <v>0</v>
      </c>
      <c r="AJ3628" s="228">
        <f t="shared" si="1312"/>
        <v>129</v>
      </c>
      <c r="AK3628" s="218"/>
      <c r="AL3628" s="229">
        <f t="shared" si="1313"/>
        <v>0</v>
      </c>
      <c r="AM3628" s="204"/>
      <c r="AN3628" s="230">
        <v>2</v>
      </c>
      <c r="AO3628" s="231">
        <f t="shared" si="1309"/>
        <v>0</v>
      </c>
      <c r="AP3628" s="232">
        <v>0.05</v>
      </c>
      <c r="AQ3628" s="233" t="s">
        <v>41</v>
      </c>
      <c r="AR3628" s="234">
        <f t="shared" si="1310"/>
        <v>0</v>
      </c>
      <c r="AS3628" s="235"/>
      <c r="AT3628" s="236"/>
      <c r="AU3628" s="237"/>
      <c r="AV3628" s="238"/>
      <c r="AW3628" s="239"/>
      <c r="AX3628" s="240">
        <v>99</v>
      </c>
    </row>
    <row r="3629" spans="1:50" ht="17.25" hidden="1" customHeight="1" x14ac:dyDescent="0.3">
      <c r="A3629" s="213"/>
      <c r="B3629" s="214"/>
      <c r="C3629" s="215"/>
      <c r="D3629" s="186"/>
      <c r="E3629" s="184"/>
      <c r="F3629" s="185"/>
      <c r="G3629" s="186"/>
      <c r="H3629" s="186"/>
      <c r="I3629" s="187"/>
      <c r="J3629" s="188"/>
      <c r="K3629" s="216"/>
      <c r="L3629" s="186"/>
      <c r="M3629" s="186"/>
      <c r="N3629" s="187"/>
      <c r="O3629" s="191"/>
      <c r="P3629" s="541" t="s">
        <v>3213</v>
      </c>
      <c r="Q3629" s="218"/>
      <c r="R3629" s="219">
        <f t="shared" si="1314"/>
        <v>0</v>
      </c>
      <c r="S3629" s="219">
        <f t="shared" si="1315"/>
        <v>7</v>
      </c>
      <c r="T3629" s="195"/>
      <c r="U3629" s="196">
        <v>10</v>
      </c>
      <c r="V3629" s="89">
        <f t="shared" si="1311"/>
        <v>0</v>
      </c>
      <c r="W3629" s="220" t="s">
        <v>3427</v>
      </c>
      <c r="X3629" s="221" t="s">
        <v>71</v>
      </c>
      <c r="Y3629" s="222" t="s">
        <v>3814</v>
      </c>
      <c r="Z3629" s="199"/>
      <c r="AA3629" s="218"/>
      <c r="AB3629" s="223">
        <v>0</v>
      </c>
      <c r="AC3629" s="224" t="s">
        <v>40</v>
      </c>
      <c r="AD3629" s="225"/>
      <c r="AE3629" s="226"/>
      <c r="AF3629" s="226"/>
      <c r="AG3629" s="241">
        <f>CEILING(AX3629+(AX3629*'[1]Nastavení cen'!$G$17),1)</f>
        <v>99</v>
      </c>
      <c r="AH3629" s="242">
        <f>CEILING(AG3629*'[1]Nastavení cen'!$K$17,1)+AG3629</f>
        <v>129</v>
      </c>
      <c r="AI3629" s="242">
        <f t="shared" si="1308"/>
        <v>0</v>
      </c>
      <c r="AJ3629" s="228">
        <f t="shared" si="1312"/>
        <v>129</v>
      </c>
      <c r="AK3629" s="218"/>
      <c r="AL3629" s="229">
        <f t="shared" si="1313"/>
        <v>0</v>
      </c>
      <c r="AM3629" s="204"/>
      <c r="AN3629" s="230">
        <v>2</v>
      </c>
      <c r="AO3629" s="231">
        <f t="shared" si="1309"/>
        <v>0</v>
      </c>
      <c r="AP3629" s="232">
        <v>0.05</v>
      </c>
      <c r="AQ3629" s="233" t="s">
        <v>41</v>
      </c>
      <c r="AR3629" s="234">
        <f t="shared" si="1310"/>
        <v>0</v>
      </c>
      <c r="AS3629" s="235"/>
      <c r="AT3629" s="236"/>
      <c r="AU3629" s="237"/>
      <c r="AV3629" s="238"/>
      <c r="AW3629" s="239"/>
      <c r="AX3629" s="240">
        <v>99</v>
      </c>
    </row>
    <row r="3630" spans="1:50" ht="17.25" hidden="1" customHeight="1" x14ac:dyDescent="0.3">
      <c r="A3630" s="213"/>
      <c r="B3630" s="214"/>
      <c r="C3630" s="215"/>
      <c r="D3630" s="186"/>
      <c r="E3630" s="184"/>
      <c r="F3630" s="185"/>
      <c r="G3630" s="186"/>
      <c r="H3630" s="186"/>
      <c r="I3630" s="187"/>
      <c r="J3630" s="188"/>
      <c r="K3630" s="216"/>
      <c r="L3630" s="186"/>
      <c r="M3630" s="186"/>
      <c r="N3630" s="187"/>
      <c r="O3630" s="191"/>
      <c r="P3630" s="541" t="s">
        <v>3213</v>
      </c>
      <c r="Q3630" s="218"/>
      <c r="R3630" s="219">
        <f t="shared" si="1314"/>
        <v>0</v>
      </c>
      <c r="S3630" s="219">
        <f t="shared" si="1315"/>
        <v>7</v>
      </c>
      <c r="T3630" s="195"/>
      <c r="U3630" s="196">
        <v>10</v>
      </c>
      <c r="V3630" s="89">
        <f t="shared" si="1311"/>
        <v>0</v>
      </c>
      <c r="W3630" s="220" t="s">
        <v>3427</v>
      </c>
      <c r="X3630" s="221" t="s">
        <v>71</v>
      </c>
      <c r="Y3630" s="222" t="s">
        <v>3815</v>
      </c>
      <c r="Z3630" s="199"/>
      <c r="AA3630" s="218"/>
      <c r="AB3630" s="223">
        <v>0</v>
      </c>
      <c r="AC3630" s="224" t="s">
        <v>40</v>
      </c>
      <c r="AD3630" s="225"/>
      <c r="AE3630" s="226"/>
      <c r="AF3630" s="226"/>
      <c r="AG3630" s="241">
        <f>CEILING(AX3630+(AX3630*'[1]Nastavení cen'!$G$17),1)</f>
        <v>99</v>
      </c>
      <c r="AH3630" s="242">
        <f>CEILING(AG3630*'[1]Nastavení cen'!$K$17,1)+AG3630</f>
        <v>129</v>
      </c>
      <c r="AI3630" s="242">
        <f t="shared" si="1308"/>
        <v>0</v>
      </c>
      <c r="AJ3630" s="228">
        <f t="shared" si="1312"/>
        <v>129</v>
      </c>
      <c r="AK3630" s="218"/>
      <c r="AL3630" s="229">
        <f t="shared" si="1313"/>
        <v>0</v>
      </c>
      <c r="AM3630" s="204"/>
      <c r="AN3630" s="230">
        <v>2</v>
      </c>
      <c r="AO3630" s="231">
        <f t="shared" si="1309"/>
        <v>0</v>
      </c>
      <c r="AP3630" s="232">
        <v>0.05</v>
      </c>
      <c r="AQ3630" s="233" t="s">
        <v>41</v>
      </c>
      <c r="AR3630" s="234">
        <f t="shared" si="1310"/>
        <v>0</v>
      </c>
      <c r="AS3630" s="235"/>
      <c r="AT3630" s="236"/>
      <c r="AU3630" s="237"/>
      <c r="AV3630" s="238"/>
      <c r="AW3630" s="239"/>
      <c r="AX3630" s="240">
        <v>99</v>
      </c>
    </row>
    <row r="3631" spans="1:50" ht="17.25" hidden="1" customHeight="1" x14ac:dyDescent="0.3">
      <c r="A3631" s="213"/>
      <c r="B3631" s="214"/>
      <c r="C3631" s="215"/>
      <c r="D3631" s="186"/>
      <c r="E3631" s="184"/>
      <c r="F3631" s="185"/>
      <c r="G3631" s="186"/>
      <c r="H3631" s="186"/>
      <c r="I3631" s="187"/>
      <c r="J3631" s="188"/>
      <c r="K3631" s="216"/>
      <c r="L3631" s="186"/>
      <c r="M3631" s="186"/>
      <c r="N3631" s="187"/>
      <c r="O3631" s="191"/>
      <c r="P3631" s="541" t="s">
        <v>3213</v>
      </c>
      <c r="Q3631" s="218"/>
      <c r="R3631" s="219">
        <f t="shared" si="1314"/>
        <v>0</v>
      </c>
      <c r="S3631" s="219">
        <f t="shared" si="1315"/>
        <v>7</v>
      </c>
      <c r="T3631" s="195"/>
      <c r="U3631" s="196">
        <v>10</v>
      </c>
      <c r="V3631" s="89">
        <f t="shared" si="1311"/>
        <v>0</v>
      </c>
      <c r="W3631" s="220" t="s">
        <v>3427</v>
      </c>
      <c r="X3631" s="221" t="s">
        <v>71</v>
      </c>
      <c r="Y3631" s="222" t="s">
        <v>3816</v>
      </c>
      <c r="Z3631" s="199"/>
      <c r="AA3631" s="218"/>
      <c r="AB3631" s="223">
        <v>0</v>
      </c>
      <c r="AC3631" s="224" t="s">
        <v>40</v>
      </c>
      <c r="AD3631" s="225"/>
      <c r="AE3631" s="226"/>
      <c r="AF3631" s="226"/>
      <c r="AG3631" s="241">
        <f>CEILING(AX3631+(AX3631*'[1]Nastavení cen'!$G$17),1)</f>
        <v>99</v>
      </c>
      <c r="AH3631" s="242">
        <f>CEILING(AG3631*'[1]Nastavení cen'!$K$17,1)+AG3631</f>
        <v>129</v>
      </c>
      <c r="AI3631" s="242">
        <f t="shared" si="1308"/>
        <v>0</v>
      </c>
      <c r="AJ3631" s="228">
        <f t="shared" si="1312"/>
        <v>129</v>
      </c>
      <c r="AK3631" s="218"/>
      <c r="AL3631" s="229">
        <f t="shared" si="1313"/>
        <v>0</v>
      </c>
      <c r="AM3631" s="204"/>
      <c r="AN3631" s="230">
        <v>2</v>
      </c>
      <c r="AO3631" s="231">
        <f t="shared" si="1309"/>
        <v>0</v>
      </c>
      <c r="AP3631" s="232">
        <v>0.05</v>
      </c>
      <c r="AQ3631" s="233" t="s">
        <v>41</v>
      </c>
      <c r="AR3631" s="234">
        <f t="shared" si="1310"/>
        <v>0</v>
      </c>
      <c r="AS3631" s="235"/>
      <c r="AT3631" s="236"/>
      <c r="AU3631" s="237"/>
      <c r="AV3631" s="238"/>
      <c r="AW3631" s="239"/>
      <c r="AX3631" s="240">
        <v>99</v>
      </c>
    </row>
    <row r="3632" spans="1:50" ht="17.25" hidden="1" customHeight="1" x14ac:dyDescent="0.3">
      <c r="A3632" s="213"/>
      <c r="B3632" s="214"/>
      <c r="C3632" s="215"/>
      <c r="D3632" s="186"/>
      <c r="E3632" s="184"/>
      <c r="F3632" s="185"/>
      <c r="G3632" s="186"/>
      <c r="H3632" s="186"/>
      <c r="I3632" s="187"/>
      <c r="J3632" s="188"/>
      <c r="K3632" s="216"/>
      <c r="L3632" s="186"/>
      <c r="M3632" s="186"/>
      <c r="N3632" s="187"/>
      <c r="O3632" s="191"/>
      <c r="P3632" s="541" t="s">
        <v>3213</v>
      </c>
      <c r="Q3632" s="218"/>
      <c r="R3632" s="219">
        <f t="shared" si="1314"/>
        <v>0</v>
      </c>
      <c r="S3632" s="219">
        <f t="shared" si="1315"/>
        <v>7</v>
      </c>
      <c r="T3632" s="195"/>
      <c r="U3632" s="196">
        <v>10</v>
      </c>
      <c r="V3632" s="89">
        <f t="shared" si="1311"/>
        <v>0</v>
      </c>
      <c r="W3632" s="220" t="s">
        <v>3427</v>
      </c>
      <c r="X3632" s="221" t="s">
        <v>71</v>
      </c>
      <c r="Y3632" s="222" t="s">
        <v>3817</v>
      </c>
      <c r="Z3632" s="199"/>
      <c r="AA3632" s="218"/>
      <c r="AB3632" s="223">
        <v>0</v>
      </c>
      <c r="AC3632" s="224" t="s">
        <v>40</v>
      </c>
      <c r="AD3632" s="225"/>
      <c r="AE3632" s="226"/>
      <c r="AF3632" s="226"/>
      <c r="AG3632" s="241">
        <f>CEILING(AX3632+(AX3632*'[1]Nastavení cen'!$G$17),1)</f>
        <v>99</v>
      </c>
      <c r="AH3632" s="242">
        <f>CEILING(AG3632*'[1]Nastavení cen'!$K$17,1)+AG3632</f>
        <v>129</v>
      </c>
      <c r="AI3632" s="242">
        <f t="shared" si="1308"/>
        <v>0</v>
      </c>
      <c r="AJ3632" s="228">
        <f t="shared" si="1312"/>
        <v>129</v>
      </c>
      <c r="AK3632" s="218"/>
      <c r="AL3632" s="229">
        <f t="shared" si="1313"/>
        <v>0</v>
      </c>
      <c r="AM3632" s="204"/>
      <c r="AN3632" s="230">
        <v>2</v>
      </c>
      <c r="AO3632" s="231">
        <f t="shared" si="1309"/>
        <v>0</v>
      </c>
      <c r="AP3632" s="232">
        <v>0.05</v>
      </c>
      <c r="AQ3632" s="233" t="s">
        <v>41</v>
      </c>
      <c r="AR3632" s="234">
        <f t="shared" si="1310"/>
        <v>0</v>
      </c>
      <c r="AS3632" s="235"/>
      <c r="AT3632" s="236"/>
      <c r="AU3632" s="237"/>
      <c r="AV3632" s="238"/>
      <c r="AW3632" s="239"/>
      <c r="AX3632" s="240">
        <v>99</v>
      </c>
    </row>
    <row r="3633" spans="1:50" ht="17.25" hidden="1" customHeight="1" x14ac:dyDescent="0.3">
      <c r="A3633" s="213"/>
      <c r="B3633" s="214"/>
      <c r="C3633" s="215"/>
      <c r="D3633" s="186"/>
      <c r="E3633" s="184"/>
      <c r="F3633" s="185"/>
      <c r="G3633" s="186"/>
      <c r="H3633" s="186"/>
      <c r="I3633" s="187"/>
      <c r="J3633" s="188"/>
      <c r="K3633" s="216"/>
      <c r="L3633" s="186"/>
      <c r="M3633" s="186"/>
      <c r="N3633" s="187"/>
      <c r="O3633" s="191"/>
      <c r="P3633" s="541" t="s">
        <v>3213</v>
      </c>
      <c r="Q3633" s="218"/>
      <c r="R3633" s="219">
        <f t="shared" si="1314"/>
        <v>0</v>
      </c>
      <c r="S3633" s="219">
        <f t="shared" si="1315"/>
        <v>7</v>
      </c>
      <c r="T3633" s="195"/>
      <c r="U3633" s="196">
        <v>10</v>
      </c>
      <c r="V3633" s="89">
        <f t="shared" si="1311"/>
        <v>0</v>
      </c>
      <c r="W3633" s="220" t="s">
        <v>3427</v>
      </c>
      <c r="X3633" s="221" t="s">
        <v>71</v>
      </c>
      <c r="Y3633" s="222" t="s">
        <v>3818</v>
      </c>
      <c r="Z3633" s="199"/>
      <c r="AA3633" s="218"/>
      <c r="AB3633" s="223">
        <v>0</v>
      </c>
      <c r="AC3633" s="224" t="s">
        <v>40</v>
      </c>
      <c r="AD3633" s="225"/>
      <c r="AE3633" s="226"/>
      <c r="AF3633" s="226"/>
      <c r="AG3633" s="241">
        <f>CEILING(AX3633+(AX3633*'[1]Nastavení cen'!$G$17),1)</f>
        <v>99</v>
      </c>
      <c r="AH3633" s="242">
        <f>CEILING(AG3633*'[1]Nastavení cen'!$K$17,1)+AG3633</f>
        <v>129</v>
      </c>
      <c r="AI3633" s="242">
        <f t="shared" si="1308"/>
        <v>0</v>
      </c>
      <c r="AJ3633" s="228">
        <f t="shared" si="1312"/>
        <v>129</v>
      </c>
      <c r="AK3633" s="218"/>
      <c r="AL3633" s="229">
        <f t="shared" si="1313"/>
        <v>0</v>
      </c>
      <c r="AM3633" s="204"/>
      <c r="AN3633" s="230">
        <v>2</v>
      </c>
      <c r="AO3633" s="231">
        <f t="shared" si="1309"/>
        <v>0</v>
      </c>
      <c r="AP3633" s="232">
        <v>0.05</v>
      </c>
      <c r="AQ3633" s="233" t="s">
        <v>41</v>
      </c>
      <c r="AR3633" s="234">
        <f t="shared" si="1310"/>
        <v>0</v>
      </c>
      <c r="AS3633" s="235"/>
      <c r="AT3633" s="236"/>
      <c r="AU3633" s="237"/>
      <c r="AV3633" s="238"/>
      <c r="AW3633" s="239"/>
      <c r="AX3633" s="240">
        <v>99</v>
      </c>
    </row>
    <row r="3634" spans="1:50" ht="17.25" hidden="1" customHeight="1" x14ac:dyDescent="0.3">
      <c r="A3634" s="213"/>
      <c r="B3634" s="214"/>
      <c r="C3634" s="215"/>
      <c r="D3634" s="186"/>
      <c r="E3634" s="184"/>
      <c r="F3634" s="185"/>
      <c r="G3634" s="186"/>
      <c r="H3634" s="186"/>
      <c r="I3634" s="187"/>
      <c r="J3634" s="188"/>
      <c r="K3634" s="216"/>
      <c r="L3634" s="186"/>
      <c r="M3634" s="186"/>
      <c r="N3634" s="187"/>
      <c r="O3634" s="191"/>
      <c r="P3634" s="541" t="s">
        <v>3213</v>
      </c>
      <c r="Q3634" s="218"/>
      <c r="R3634" s="219">
        <f t="shared" si="1314"/>
        <v>0</v>
      </c>
      <c r="S3634" s="219">
        <f t="shared" si="1315"/>
        <v>7</v>
      </c>
      <c r="T3634" s="195"/>
      <c r="U3634" s="196">
        <v>10</v>
      </c>
      <c r="V3634" s="89">
        <f t="shared" si="1311"/>
        <v>0</v>
      </c>
      <c r="W3634" s="220" t="s">
        <v>3427</v>
      </c>
      <c r="X3634" s="221" t="s">
        <v>71</v>
      </c>
      <c r="Y3634" s="222" t="s">
        <v>3819</v>
      </c>
      <c r="Z3634" s="199"/>
      <c r="AA3634" s="218"/>
      <c r="AB3634" s="223">
        <v>0</v>
      </c>
      <c r="AC3634" s="224" t="s">
        <v>40</v>
      </c>
      <c r="AD3634" s="225"/>
      <c r="AE3634" s="226"/>
      <c r="AF3634" s="226"/>
      <c r="AG3634" s="241">
        <f>CEILING(AX3634+(AX3634*'[1]Nastavení cen'!$G$17),1)</f>
        <v>99</v>
      </c>
      <c r="AH3634" s="242">
        <f>CEILING(AG3634*'[1]Nastavení cen'!$K$17,1)+AG3634</f>
        <v>129</v>
      </c>
      <c r="AI3634" s="242">
        <f t="shared" si="1308"/>
        <v>0</v>
      </c>
      <c r="AJ3634" s="228">
        <f t="shared" si="1312"/>
        <v>129</v>
      </c>
      <c r="AK3634" s="218"/>
      <c r="AL3634" s="229">
        <f t="shared" si="1313"/>
        <v>0</v>
      </c>
      <c r="AM3634" s="204"/>
      <c r="AN3634" s="230">
        <v>2</v>
      </c>
      <c r="AO3634" s="231">
        <f t="shared" si="1309"/>
        <v>0</v>
      </c>
      <c r="AP3634" s="232">
        <v>0.05</v>
      </c>
      <c r="AQ3634" s="233" t="s">
        <v>41</v>
      </c>
      <c r="AR3634" s="234">
        <f t="shared" si="1310"/>
        <v>0</v>
      </c>
      <c r="AS3634" s="235"/>
      <c r="AT3634" s="236"/>
      <c r="AU3634" s="237"/>
      <c r="AV3634" s="238"/>
      <c r="AW3634" s="239"/>
      <c r="AX3634" s="240">
        <v>99</v>
      </c>
    </row>
    <row r="3635" spans="1:50" ht="17.25" hidden="1" customHeight="1" x14ac:dyDescent="0.3">
      <c r="A3635" s="213"/>
      <c r="B3635" s="214"/>
      <c r="C3635" s="215"/>
      <c r="D3635" s="186"/>
      <c r="E3635" s="184"/>
      <c r="F3635" s="185"/>
      <c r="G3635" s="186"/>
      <c r="H3635" s="186"/>
      <c r="I3635" s="187"/>
      <c r="J3635" s="188"/>
      <c r="K3635" s="216"/>
      <c r="L3635" s="186"/>
      <c r="M3635" s="186"/>
      <c r="N3635" s="187"/>
      <c r="O3635" s="191"/>
      <c r="P3635" s="541" t="s">
        <v>3213</v>
      </c>
      <c r="Q3635" s="218"/>
      <c r="R3635" s="219">
        <f t="shared" si="1314"/>
        <v>0</v>
      </c>
      <c r="S3635" s="219">
        <f t="shared" si="1315"/>
        <v>7</v>
      </c>
      <c r="T3635" s="195"/>
      <c r="U3635" s="196">
        <v>10</v>
      </c>
      <c r="V3635" s="89">
        <f t="shared" si="1311"/>
        <v>0</v>
      </c>
      <c r="W3635" s="220" t="s">
        <v>3427</v>
      </c>
      <c r="X3635" s="221" t="s">
        <v>71</v>
      </c>
      <c r="Y3635" s="222" t="s">
        <v>3820</v>
      </c>
      <c r="Z3635" s="199"/>
      <c r="AA3635" s="218"/>
      <c r="AB3635" s="223">
        <v>0</v>
      </c>
      <c r="AC3635" s="224" t="s">
        <v>40</v>
      </c>
      <c r="AD3635" s="225"/>
      <c r="AE3635" s="226"/>
      <c r="AF3635" s="226"/>
      <c r="AG3635" s="241">
        <f>CEILING(AX3635+(AX3635*'[1]Nastavení cen'!$G$17),1)</f>
        <v>99</v>
      </c>
      <c r="AH3635" s="242">
        <f>CEILING(AG3635*'[1]Nastavení cen'!$K$17,1)+AG3635</f>
        <v>129</v>
      </c>
      <c r="AI3635" s="242">
        <f t="shared" si="1308"/>
        <v>0</v>
      </c>
      <c r="AJ3635" s="228">
        <f t="shared" si="1312"/>
        <v>129</v>
      </c>
      <c r="AK3635" s="218"/>
      <c r="AL3635" s="229">
        <f t="shared" si="1313"/>
        <v>0</v>
      </c>
      <c r="AM3635" s="204"/>
      <c r="AN3635" s="230">
        <v>2</v>
      </c>
      <c r="AO3635" s="231">
        <f t="shared" si="1309"/>
        <v>0</v>
      </c>
      <c r="AP3635" s="232">
        <v>0.05</v>
      </c>
      <c r="AQ3635" s="233" t="s">
        <v>41</v>
      </c>
      <c r="AR3635" s="234">
        <f t="shared" si="1310"/>
        <v>0</v>
      </c>
      <c r="AS3635" s="235"/>
      <c r="AT3635" s="236"/>
      <c r="AU3635" s="237"/>
      <c r="AV3635" s="238"/>
      <c r="AW3635" s="239"/>
      <c r="AX3635" s="240">
        <v>99</v>
      </c>
    </row>
    <row r="3636" spans="1:50" ht="17.25" hidden="1" customHeight="1" x14ac:dyDescent="0.3">
      <c r="A3636" s="213"/>
      <c r="B3636" s="214"/>
      <c r="C3636" s="215"/>
      <c r="D3636" s="186"/>
      <c r="E3636" s="184"/>
      <c r="F3636" s="185"/>
      <c r="G3636" s="186"/>
      <c r="H3636" s="186"/>
      <c r="I3636" s="187"/>
      <c r="J3636" s="188"/>
      <c r="K3636" s="216"/>
      <c r="L3636" s="186"/>
      <c r="M3636" s="186"/>
      <c r="N3636" s="187"/>
      <c r="O3636" s="191"/>
      <c r="P3636" s="541" t="s">
        <v>3213</v>
      </c>
      <c r="Q3636" s="218"/>
      <c r="R3636" s="219">
        <f t="shared" si="1314"/>
        <v>0</v>
      </c>
      <c r="S3636" s="219">
        <f t="shared" si="1315"/>
        <v>7</v>
      </c>
      <c r="T3636" s="195"/>
      <c r="U3636" s="196">
        <v>10</v>
      </c>
      <c r="V3636" s="89">
        <f t="shared" si="1311"/>
        <v>0</v>
      </c>
      <c r="W3636" s="220" t="s">
        <v>3427</v>
      </c>
      <c r="X3636" s="221" t="s">
        <v>71</v>
      </c>
      <c r="Y3636" s="222" t="s">
        <v>3821</v>
      </c>
      <c r="Z3636" s="199"/>
      <c r="AA3636" s="218"/>
      <c r="AB3636" s="223">
        <v>0</v>
      </c>
      <c r="AC3636" s="224" t="s">
        <v>40</v>
      </c>
      <c r="AD3636" s="225"/>
      <c r="AE3636" s="226"/>
      <c r="AF3636" s="226"/>
      <c r="AG3636" s="241">
        <f>CEILING(AX3636+(AX3636*'[1]Nastavení cen'!$G$17),1)</f>
        <v>99</v>
      </c>
      <c r="AH3636" s="242">
        <f>CEILING(AG3636*'[1]Nastavení cen'!$K$17,1)+AG3636</f>
        <v>129</v>
      </c>
      <c r="AI3636" s="242">
        <f t="shared" si="1308"/>
        <v>0</v>
      </c>
      <c r="AJ3636" s="228">
        <f t="shared" si="1312"/>
        <v>129</v>
      </c>
      <c r="AK3636" s="218"/>
      <c r="AL3636" s="229">
        <f t="shared" si="1313"/>
        <v>0</v>
      </c>
      <c r="AM3636" s="204"/>
      <c r="AN3636" s="230">
        <v>2</v>
      </c>
      <c r="AO3636" s="231">
        <f t="shared" si="1309"/>
        <v>0</v>
      </c>
      <c r="AP3636" s="232">
        <v>0.05</v>
      </c>
      <c r="AQ3636" s="233" t="s">
        <v>41</v>
      </c>
      <c r="AR3636" s="234">
        <f t="shared" si="1310"/>
        <v>0</v>
      </c>
      <c r="AS3636" s="235"/>
      <c r="AT3636" s="236"/>
      <c r="AU3636" s="237"/>
      <c r="AV3636" s="238"/>
      <c r="AW3636" s="239"/>
      <c r="AX3636" s="240">
        <v>99</v>
      </c>
    </row>
    <row r="3637" spans="1:50" ht="17.25" hidden="1" customHeight="1" x14ac:dyDescent="0.3">
      <c r="A3637" s="213"/>
      <c r="B3637" s="214"/>
      <c r="C3637" s="215"/>
      <c r="D3637" s="186"/>
      <c r="E3637" s="184"/>
      <c r="F3637" s="185"/>
      <c r="G3637" s="186"/>
      <c r="H3637" s="186"/>
      <c r="I3637" s="187"/>
      <c r="J3637" s="188"/>
      <c r="K3637" s="216"/>
      <c r="L3637" s="186"/>
      <c r="M3637" s="186"/>
      <c r="N3637" s="187"/>
      <c r="O3637" s="191"/>
      <c r="P3637" s="541" t="s">
        <v>3213</v>
      </c>
      <c r="Q3637" s="218"/>
      <c r="R3637" s="219">
        <f t="shared" si="1314"/>
        <v>0</v>
      </c>
      <c r="S3637" s="219">
        <f t="shared" si="1315"/>
        <v>7</v>
      </c>
      <c r="T3637" s="195"/>
      <c r="U3637" s="196">
        <v>10</v>
      </c>
      <c r="V3637" s="89">
        <f t="shared" si="1311"/>
        <v>0</v>
      </c>
      <c r="W3637" s="220" t="s">
        <v>3427</v>
      </c>
      <c r="X3637" s="221" t="s">
        <v>71</v>
      </c>
      <c r="Y3637" s="222" t="s">
        <v>3822</v>
      </c>
      <c r="Z3637" s="199"/>
      <c r="AA3637" s="218"/>
      <c r="AB3637" s="223">
        <v>0</v>
      </c>
      <c r="AC3637" s="224" t="s">
        <v>40</v>
      </c>
      <c r="AD3637" s="225"/>
      <c r="AE3637" s="226"/>
      <c r="AF3637" s="226"/>
      <c r="AG3637" s="241">
        <f>CEILING(AX3637+(AX3637*'[1]Nastavení cen'!$G$17),1)</f>
        <v>99</v>
      </c>
      <c r="AH3637" s="242">
        <f>CEILING(AG3637*'[1]Nastavení cen'!$K$17,1)+AG3637</f>
        <v>129</v>
      </c>
      <c r="AI3637" s="242">
        <f t="shared" si="1308"/>
        <v>0</v>
      </c>
      <c r="AJ3637" s="228">
        <f t="shared" si="1312"/>
        <v>129</v>
      </c>
      <c r="AK3637" s="218"/>
      <c r="AL3637" s="229">
        <f t="shared" si="1313"/>
        <v>0</v>
      </c>
      <c r="AM3637" s="204"/>
      <c r="AN3637" s="230">
        <v>2</v>
      </c>
      <c r="AO3637" s="231">
        <f t="shared" si="1309"/>
        <v>0</v>
      </c>
      <c r="AP3637" s="232">
        <v>0.05</v>
      </c>
      <c r="AQ3637" s="233" t="s">
        <v>41</v>
      </c>
      <c r="AR3637" s="234">
        <f t="shared" si="1310"/>
        <v>0</v>
      </c>
      <c r="AS3637" s="235"/>
      <c r="AT3637" s="236"/>
      <c r="AU3637" s="237"/>
      <c r="AV3637" s="238"/>
      <c r="AW3637" s="239"/>
      <c r="AX3637" s="240">
        <v>99</v>
      </c>
    </row>
    <row r="3638" spans="1:50" ht="17.25" hidden="1" customHeight="1" x14ac:dyDescent="0.3">
      <c r="A3638" s="213"/>
      <c r="B3638" s="214"/>
      <c r="C3638" s="215"/>
      <c r="D3638" s="186"/>
      <c r="E3638" s="184"/>
      <c r="F3638" s="185"/>
      <c r="G3638" s="186"/>
      <c r="H3638" s="186"/>
      <c r="I3638" s="187"/>
      <c r="J3638" s="188"/>
      <c r="K3638" s="216"/>
      <c r="L3638" s="186"/>
      <c r="M3638" s="186"/>
      <c r="N3638" s="187"/>
      <c r="O3638" s="191"/>
      <c r="P3638" s="541" t="s">
        <v>3213</v>
      </c>
      <c r="Q3638" s="218"/>
      <c r="R3638" s="219">
        <f t="shared" si="1314"/>
        <v>0</v>
      </c>
      <c r="S3638" s="219">
        <f t="shared" si="1315"/>
        <v>7</v>
      </c>
      <c r="T3638" s="195"/>
      <c r="U3638" s="196">
        <v>10</v>
      </c>
      <c r="V3638" s="89">
        <f t="shared" si="1311"/>
        <v>0</v>
      </c>
      <c r="W3638" s="220" t="s">
        <v>3427</v>
      </c>
      <c r="X3638" s="221" t="s">
        <v>71</v>
      </c>
      <c r="Y3638" s="222" t="s">
        <v>3823</v>
      </c>
      <c r="Z3638" s="199"/>
      <c r="AA3638" s="218"/>
      <c r="AB3638" s="223">
        <v>0</v>
      </c>
      <c r="AC3638" s="224" t="s">
        <v>40</v>
      </c>
      <c r="AD3638" s="225"/>
      <c r="AE3638" s="226"/>
      <c r="AF3638" s="226"/>
      <c r="AG3638" s="241">
        <f>CEILING(AX3638+(AX3638*'[1]Nastavení cen'!$G$17),1)</f>
        <v>99</v>
      </c>
      <c r="AH3638" s="242">
        <f>CEILING(AG3638*'[1]Nastavení cen'!$K$17,1)+AG3638</f>
        <v>129</v>
      </c>
      <c r="AI3638" s="242">
        <f t="shared" si="1308"/>
        <v>0</v>
      </c>
      <c r="AJ3638" s="228">
        <f t="shared" si="1312"/>
        <v>129</v>
      </c>
      <c r="AK3638" s="218"/>
      <c r="AL3638" s="229">
        <f t="shared" si="1313"/>
        <v>0</v>
      </c>
      <c r="AM3638" s="204"/>
      <c r="AN3638" s="230">
        <v>2</v>
      </c>
      <c r="AO3638" s="231">
        <f t="shared" si="1309"/>
        <v>0</v>
      </c>
      <c r="AP3638" s="232">
        <v>0.05</v>
      </c>
      <c r="AQ3638" s="233" t="s">
        <v>41</v>
      </c>
      <c r="AR3638" s="234">
        <f t="shared" si="1310"/>
        <v>0</v>
      </c>
      <c r="AS3638" s="235"/>
      <c r="AT3638" s="236"/>
      <c r="AU3638" s="237"/>
      <c r="AV3638" s="238"/>
      <c r="AW3638" s="239"/>
      <c r="AX3638" s="240">
        <v>99</v>
      </c>
    </row>
    <row r="3639" spans="1:50" ht="17.25" hidden="1" customHeight="1" x14ac:dyDescent="0.3">
      <c r="A3639" s="213"/>
      <c r="B3639" s="214"/>
      <c r="C3639" s="215"/>
      <c r="D3639" s="186"/>
      <c r="E3639" s="184"/>
      <c r="F3639" s="185"/>
      <c r="G3639" s="186"/>
      <c r="H3639" s="186"/>
      <c r="I3639" s="187"/>
      <c r="J3639" s="188"/>
      <c r="K3639" s="216"/>
      <c r="L3639" s="186"/>
      <c r="M3639" s="186"/>
      <c r="N3639" s="187"/>
      <c r="O3639" s="191"/>
      <c r="P3639" s="541" t="s">
        <v>3213</v>
      </c>
      <c r="Q3639" s="218"/>
      <c r="R3639" s="219">
        <f t="shared" si="1314"/>
        <v>0</v>
      </c>
      <c r="S3639" s="219">
        <f t="shared" si="1315"/>
        <v>7</v>
      </c>
      <c r="T3639" s="195"/>
      <c r="U3639" s="196">
        <v>10</v>
      </c>
      <c r="V3639" s="89">
        <f t="shared" si="1311"/>
        <v>0</v>
      </c>
      <c r="W3639" s="220" t="s">
        <v>3427</v>
      </c>
      <c r="X3639" s="221" t="s">
        <v>71</v>
      </c>
      <c r="Y3639" s="222" t="s">
        <v>3824</v>
      </c>
      <c r="Z3639" s="199"/>
      <c r="AA3639" s="218"/>
      <c r="AB3639" s="223">
        <v>0</v>
      </c>
      <c r="AC3639" s="224" t="s">
        <v>40</v>
      </c>
      <c r="AD3639" s="225"/>
      <c r="AE3639" s="226"/>
      <c r="AF3639" s="226"/>
      <c r="AG3639" s="241">
        <f>CEILING(AX3639+(AX3639*'[1]Nastavení cen'!$G$17),1)</f>
        <v>99</v>
      </c>
      <c r="AH3639" s="242">
        <f>CEILING(AG3639*'[1]Nastavení cen'!$K$17,1)+AG3639</f>
        <v>129</v>
      </c>
      <c r="AI3639" s="242">
        <f t="shared" si="1308"/>
        <v>0</v>
      </c>
      <c r="AJ3639" s="228">
        <f t="shared" si="1312"/>
        <v>129</v>
      </c>
      <c r="AK3639" s="218"/>
      <c r="AL3639" s="229">
        <f t="shared" si="1313"/>
        <v>0</v>
      </c>
      <c r="AM3639" s="204"/>
      <c r="AN3639" s="230">
        <v>2</v>
      </c>
      <c r="AO3639" s="231">
        <f t="shared" si="1309"/>
        <v>0</v>
      </c>
      <c r="AP3639" s="232">
        <v>0.05</v>
      </c>
      <c r="AQ3639" s="233" t="s">
        <v>41</v>
      </c>
      <c r="AR3639" s="234">
        <f t="shared" si="1310"/>
        <v>0</v>
      </c>
      <c r="AS3639" s="235"/>
      <c r="AT3639" s="236"/>
      <c r="AU3639" s="237"/>
      <c r="AV3639" s="238"/>
      <c r="AW3639" s="239"/>
      <c r="AX3639" s="240">
        <v>99</v>
      </c>
    </row>
    <row r="3640" spans="1:50" ht="17.25" hidden="1" customHeight="1" x14ac:dyDescent="0.3">
      <c r="A3640" s="213"/>
      <c r="B3640" s="214"/>
      <c r="C3640" s="215"/>
      <c r="D3640" s="186"/>
      <c r="E3640" s="184"/>
      <c r="F3640" s="185"/>
      <c r="G3640" s="186"/>
      <c r="H3640" s="186"/>
      <c r="I3640" s="187"/>
      <c r="J3640" s="188"/>
      <c r="K3640" s="216"/>
      <c r="L3640" s="186"/>
      <c r="M3640" s="186"/>
      <c r="N3640" s="187"/>
      <c r="O3640" s="191"/>
      <c r="P3640" s="541" t="s">
        <v>3213</v>
      </c>
      <c r="Q3640" s="218"/>
      <c r="R3640" s="219">
        <f t="shared" si="1314"/>
        <v>0</v>
      </c>
      <c r="S3640" s="219">
        <f t="shared" si="1315"/>
        <v>7</v>
      </c>
      <c r="T3640" s="195"/>
      <c r="U3640" s="196">
        <v>10</v>
      </c>
      <c r="V3640" s="89">
        <f t="shared" si="1311"/>
        <v>0</v>
      </c>
      <c r="W3640" s="220" t="s">
        <v>3427</v>
      </c>
      <c r="X3640" s="221" t="s">
        <v>71</v>
      </c>
      <c r="Y3640" s="222" t="s">
        <v>3825</v>
      </c>
      <c r="Z3640" s="199"/>
      <c r="AA3640" s="218"/>
      <c r="AB3640" s="223">
        <v>0</v>
      </c>
      <c r="AC3640" s="224" t="s">
        <v>40</v>
      </c>
      <c r="AD3640" s="225"/>
      <c r="AE3640" s="226"/>
      <c r="AF3640" s="226"/>
      <c r="AG3640" s="241">
        <f>CEILING(AX3640+(AX3640*'[1]Nastavení cen'!$G$17),1)</f>
        <v>99</v>
      </c>
      <c r="AH3640" s="242">
        <f>CEILING(AG3640*'[1]Nastavení cen'!$K$17,1)+AG3640</f>
        <v>129</v>
      </c>
      <c r="AI3640" s="242">
        <f t="shared" si="1308"/>
        <v>0</v>
      </c>
      <c r="AJ3640" s="228">
        <f t="shared" si="1312"/>
        <v>129</v>
      </c>
      <c r="AK3640" s="218"/>
      <c r="AL3640" s="229">
        <f t="shared" si="1313"/>
        <v>0</v>
      </c>
      <c r="AM3640" s="204"/>
      <c r="AN3640" s="230">
        <v>2</v>
      </c>
      <c r="AO3640" s="231">
        <f t="shared" si="1309"/>
        <v>0</v>
      </c>
      <c r="AP3640" s="232">
        <v>0.05</v>
      </c>
      <c r="AQ3640" s="233" t="s">
        <v>41</v>
      </c>
      <c r="AR3640" s="234">
        <f t="shared" si="1310"/>
        <v>0</v>
      </c>
      <c r="AS3640" s="235"/>
      <c r="AT3640" s="236"/>
      <c r="AU3640" s="237"/>
      <c r="AV3640" s="238"/>
      <c r="AW3640" s="239"/>
      <c r="AX3640" s="240">
        <v>99</v>
      </c>
    </row>
    <row r="3641" spans="1:50" ht="17.25" hidden="1" customHeight="1" x14ac:dyDescent="0.3">
      <c r="A3641" s="213"/>
      <c r="B3641" s="214"/>
      <c r="C3641" s="215"/>
      <c r="D3641" s="186"/>
      <c r="E3641" s="184"/>
      <c r="F3641" s="185"/>
      <c r="G3641" s="186"/>
      <c r="H3641" s="186"/>
      <c r="I3641" s="187"/>
      <c r="J3641" s="188"/>
      <c r="K3641" s="216"/>
      <c r="L3641" s="186"/>
      <c r="M3641" s="186"/>
      <c r="N3641" s="187"/>
      <c r="O3641" s="191"/>
      <c r="P3641" s="541" t="s">
        <v>3213</v>
      </c>
      <c r="Q3641" s="218"/>
      <c r="R3641" s="219">
        <f t="shared" si="1314"/>
        <v>0</v>
      </c>
      <c r="S3641" s="219">
        <f t="shared" si="1315"/>
        <v>7</v>
      </c>
      <c r="T3641" s="195"/>
      <c r="U3641" s="196">
        <v>10</v>
      </c>
      <c r="V3641" s="89">
        <f t="shared" si="1311"/>
        <v>0</v>
      </c>
      <c r="W3641" s="220" t="s">
        <v>3427</v>
      </c>
      <c r="X3641" s="221" t="s">
        <v>71</v>
      </c>
      <c r="Y3641" s="222" t="s">
        <v>3826</v>
      </c>
      <c r="Z3641" s="199"/>
      <c r="AA3641" s="218"/>
      <c r="AB3641" s="223">
        <v>0</v>
      </c>
      <c r="AC3641" s="224" t="s">
        <v>40</v>
      </c>
      <c r="AD3641" s="225"/>
      <c r="AE3641" s="226"/>
      <c r="AF3641" s="226"/>
      <c r="AG3641" s="241">
        <f>CEILING(AX3641+(AX3641*'[1]Nastavení cen'!$G$17),1)</f>
        <v>99</v>
      </c>
      <c r="AH3641" s="242">
        <f>CEILING(AG3641*'[1]Nastavení cen'!$K$17,1)+AG3641</f>
        <v>129</v>
      </c>
      <c r="AI3641" s="242">
        <f t="shared" si="1308"/>
        <v>0</v>
      </c>
      <c r="AJ3641" s="228">
        <f t="shared" si="1312"/>
        <v>129</v>
      </c>
      <c r="AK3641" s="218"/>
      <c r="AL3641" s="229">
        <f t="shared" si="1313"/>
        <v>0</v>
      </c>
      <c r="AM3641" s="204"/>
      <c r="AN3641" s="230">
        <v>2</v>
      </c>
      <c r="AO3641" s="231">
        <f t="shared" si="1309"/>
        <v>0</v>
      </c>
      <c r="AP3641" s="232">
        <v>0.05</v>
      </c>
      <c r="AQ3641" s="233" t="s">
        <v>41</v>
      </c>
      <c r="AR3641" s="234">
        <f t="shared" si="1310"/>
        <v>0</v>
      </c>
      <c r="AS3641" s="235"/>
      <c r="AT3641" s="236"/>
      <c r="AU3641" s="237"/>
      <c r="AV3641" s="238"/>
      <c r="AW3641" s="239"/>
      <c r="AX3641" s="240">
        <v>99</v>
      </c>
    </row>
    <row r="3642" spans="1:50" ht="17.25" hidden="1" customHeight="1" x14ac:dyDescent="0.3">
      <c r="A3642" s="213"/>
      <c r="B3642" s="214"/>
      <c r="C3642" s="215"/>
      <c r="D3642" s="186"/>
      <c r="E3642" s="184"/>
      <c r="F3642" s="185"/>
      <c r="G3642" s="186"/>
      <c r="H3642" s="186"/>
      <c r="I3642" s="187"/>
      <c r="J3642" s="188"/>
      <c r="K3642" s="216"/>
      <c r="L3642" s="186"/>
      <c r="M3642" s="186"/>
      <c r="N3642" s="187"/>
      <c r="O3642" s="191"/>
      <c r="P3642" s="541" t="s">
        <v>3213</v>
      </c>
      <c r="Q3642" s="218"/>
      <c r="R3642" s="219">
        <f t="shared" si="1314"/>
        <v>0</v>
      </c>
      <c r="S3642" s="219">
        <f t="shared" si="1315"/>
        <v>7</v>
      </c>
      <c r="T3642" s="195"/>
      <c r="U3642" s="196">
        <v>10</v>
      </c>
      <c r="V3642" s="89">
        <f t="shared" si="1311"/>
        <v>0</v>
      </c>
      <c r="W3642" s="220" t="s">
        <v>3427</v>
      </c>
      <c r="X3642" s="221" t="s">
        <v>71</v>
      </c>
      <c r="Y3642" s="222" t="s">
        <v>3827</v>
      </c>
      <c r="Z3642" s="199"/>
      <c r="AA3642" s="218"/>
      <c r="AB3642" s="223">
        <v>0</v>
      </c>
      <c r="AC3642" s="224" t="s">
        <v>40</v>
      </c>
      <c r="AD3642" s="225"/>
      <c r="AE3642" s="226"/>
      <c r="AF3642" s="226"/>
      <c r="AG3642" s="241">
        <f>CEILING(AX3642+(AX3642*'[1]Nastavení cen'!$G$17),1)</f>
        <v>99</v>
      </c>
      <c r="AH3642" s="242">
        <f>CEILING(AG3642*'[1]Nastavení cen'!$K$17,1)+AG3642</f>
        <v>129</v>
      </c>
      <c r="AI3642" s="242">
        <f t="shared" si="1308"/>
        <v>0</v>
      </c>
      <c r="AJ3642" s="228">
        <f t="shared" si="1312"/>
        <v>129</v>
      </c>
      <c r="AK3642" s="218"/>
      <c r="AL3642" s="229">
        <f t="shared" si="1313"/>
        <v>0</v>
      </c>
      <c r="AM3642" s="204"/>
      <c r="AN3642" s="230">
        <v>2</v>
      </c>
      <c r="AO3642" s="231">
        <f t="shared" si="1309"/>
        <v>0</v>
      </c>
      <c r="AP3642" s="232">
        <v>0.05</v>
      </c>
      <c r="AQ3642" s="233" t="s">
        <v>41</v>
      </c>
      <c r="AR3642" s="234">
        <f t="shared" si="1310"/>
        <v>0</v>
      </c>
      <c r="AS3642" s="235"/>
      <c r="AT3642" s="236"/>
      <c r="AU3642" s="237"/>
      <c r="AV3642" s="238"/>
      <c r="AW3642" s="239"/>
      <c r="AX3642" s="240">
        <v>99</v>
      </c>
    </row>
    <row r="3643" spans="1:50" ht="17.25" hidden="1" customHeight="1" x14ac:dyDescent="0.3">
      <c r="A3643" s="213"/>
      <c r="B3643" s="214"/>
      <c r="C3643" s="215"/>
      <c r="D3643" s="186"/>
      <c r="E3643" s="184"/>
      <c r="F3643" s="185"/>
      <c r="G3643" s="186"/>
      <c r="H3643" s="186"/>
      <c r="I3643" s="187"/>
      <c r="J3643" s="188"/>
      <c r="K3643" s="216"/>
      <c r="L3643" s="186"/>
      <c r="M3643" s="186"/>
      <c r="N3643" s="187"/>
      <c r="O3643" s="191"/>
      <c r="P3643" s="541" t="s">
        <v>3213</v>
      </c>
      <c r="Q3643" s="218"/>
      <c r="R3643" s="219">
        <f t="shared" si="1314"/>
        <v>0</v>
      </c>
      <c r="S3643" s="219">
        <f t="shared" si="1315"/>
        <v>7</v>
      </c>
      <c r="T3643" s="195"/>
      <c r="U3643" s="196">
        <v>10</v>
      </c>
      <c r="V3643" s="89">
        <f t="shared" si="1311"/>
        <v>0</v>
      </c>
      <c r="W3643" s="220" t="s">
        <v>3427</v>
      </c>
      <c r="X3643" s="221" t="s">
        <v>71</v>
      </c>
      <c r="Y3643" s="222" t="s">
        <v>3828</v>
      </c>
      <c r="Z3643" s="199"/>
      <c r="AA3643" s="218"/>
      <c r="AB3643" s="223">
        <v>0</v>
      </c>
      <c r="AC3643" s="224" t="s">
        <v>40</v>
      </c>
      <c r="AD3643" s="225"/>
      <c r="AE3643" s="226"/>
      <c r="AF3643" s="226"/>
      <c r="AG3643" s="241">
        <f>CEILING(AX3643+(AX3643*'[1]Nastavení cen'!$G$17),1)</f>
        <v>99</v>
      </c>
      <c r="AH3643" s="242">
        <f>CEILING(AG3643*'[1]Nastavení cen'!$K$17,1)+AG3643</f>
        <v>129</v>
      </c>
      <c r="AI3643" s="242">
        <f t="shared" si="1308"/>
        <v>0</v>
      </c>
      <c r="AJ3643" s="228">
        <f t="shared" si="1312"/>
        <v>129</v>
      </c>
      <c r="AK3643" s="218"/>
      <c r="AL3643" s="229">
        <f t="shared" si="1313"/>
        <v>0</v>
      </c>
      <c r="AM3643" s="204"/>
      <c r="AN3643" s="230">
        <v>2</v>
      </c>
      <c r="AO3643" s="231">
        <f t="shared" si="1309"/>
        <v>0</v>
      </c>
      <c r="AP3643" s="232">
        <v>0.05</v>
      </c>
      <c r="AQ3643" s="233" t="s">
        <v>41</v>
      </c>
      <c r="AR3643" s="234">
        <f t="shared" si="1310"/>
        <v>0</v>
      </c>
      <c r="AS3643" s="235"/>
      <c r="AT3643" s="236"/>
      <c r="AU3643" s="237"/>
      <c r="AV3643" s="238"/>
      <c r="AW3643" s="239"/>
      <c r="AX3643" s="240">
        <v>99</v>
      </c>
    </row>
    <row r="3644" spans="1:50" ht="17.25" hidden="1" customHeight="1" x14ac:dyDescent="0.3">
      <c r="A3644" s="213"/>
      <c r="B3644" s="214"/>
      <c r="C3644" s="215"/>
      <c r="D3644" s="186"/>
      <c r="E3644" s="184"/>
      <c r="F3644" s="185"/>
      <c r="G3644" s="186"/>
      <c r="H3644" s="186"/>
      <c r="I3644" s="187"/>
      <c r="J3644" s="188"/>
      <c r="K3644" s="216"/>
      <c r="L3644" s="186"/>
      <c r="M3644" s="186"/>
      <c r="N3644" s="187"/>
      <c r="O3644" s="191"/>
      <c r="P3644" s="541" t="s">
        <v>3213</v>
      </c>
      <c r="Q3644" s="218"/>
      <c r="R3644" s="219">
        <f t="shared" si="1314"/>
        <v>0</v>
      </c>
      <c r="S3644" s="219">
        <f t="shared" si="1315"/>
        <v>7</v>
      </c>
      <c r="T3644" s="195"/>
      <c r="U3644" s="196">
        <v>10</v>
      </c>
      <c r="V3644" s="89">
        <f t="shared" si="1311"/>
        <v>0</v>
      </c>
      <c r="W3644" s="220" t="s">
        <v>3427</v>
      </c>
      <c r="X3644" s="221" t="s">
        <v>71</v>
      </c>
      <c r="Y3644" s="222" t="s">
        <v>3829</v>
      </c>
      <c r="Z3644" s="199"/>
      <c r="AA3644" s="218"/>
      <c r="AB3644" s="223">
        <v>0</v>
      </c>
      <c r="AC3644" s="224" t="s">
        <v>40</v>
      </c>
      <c r="AD3644" s="225"/>
      <c r="AE3644" s="226"/>
      <c r="AF3644" s="226"/>
      <c r="AG3644" s="241">
        <f>CEILING(AX3644+(AX3644*'[1]Nastavení cen'!$G$17),1)</f>
        <v>99</v>
      </c>
      <c r="AH3644" s="242">
        <f>CEILING(AG3644*'[1]Nastavení cen'!$K$17,1)+AG3644</f>
        <v>129</v>
      </c>
      <c r="AI3644" s="242">
        <f t="shared" si="1308"/>
        <v>0</v>
      </c>
      <c r="AJ3644" s="228">
        <f t="shared" si="1312"/>
        <v>129</v>
      </c>
      <c r="AK3644" s="218"/>
      <c r="AL3644" s="229">
        <f t="shared" si="1313"/>
        <v>0</v>
      </c>
      <c r="AM3644" s="204"/>
      <c r="AN3644" s="230">
        <v>2</v>
      </c>
      <c r="AO3644" s="231">
        <f t="shared" si="1309"/>
        <v>0</v>
      </c>
      <c r="AP3644" s="232">
        <v>0.05</v>
      </c>
      <c r="AQ3644" s="233" t="s">
        <v>41</v>
      </c>
      <c r="AR3644" s="234">
        <f t="shared" si="1310"/>
        <v>0</v>
      </c>
      <c r="AS3644" s="235"/>
      <c r="AT3644" s="236"/>
      <c r="AU3644" s="237"/>
      <c r="AV3644" s="238"/>
      <c r="AW3644" s="239"/>
      <c r="AX3644" s="240">
        <v>99</v>
      </c>
    </row>
    <row r="3645" spans="1:50" ht="17.25" hidden="1" customHeight="1" x14ac:dyDescent="0.3">
      <c r="A3645" s="213"/>
      <c r="B3645" s="214"/>
      <c r="C3645" s="215"/>
      <c r="D3645" s="186"/>
      <c r="E3645" s="184"/>
      <c r="F3645" s="185"/>
      <c r="G3645" s="186"/>
      <c r="H3645" s="186"/>
      <c r="I3645" s="187"/>
      <c r="J3645" s="188"/>
      <c r="K3645" s="216"/>
      <c r="L3645" s="186"/>
      <c r="M3645" s="186"/>
      <c r="N3645" s="187"/>
      <c r="O3645" s="191"/>
      <c r="P3645" s="541" t="s">
        <v>3213</v>
      </c>
      <c r="Q3645" s="218"/>
      <c r="R3645" s="219">
        <f t="shared" si="1314"/>
        <v>0</v>
      </c>
      <c r="S3645" s="219">
        <f t="shared" si="1315"/>
        <v>7</v>
      </c>
      <c r="T3645" s="195"/>
      <c r="U3645" s="196">
        <v>10</v>
      </c>
      <c r="V3645" s="89">
        <f t="shared" si="1311"/>
        <v>0</v>
      </c>
      <c r="W3645" s="220" t="s">
        <v>3427</v>
      </c>
      <c r="X3645" s="221" t="s">
        <v>71</v>
      </c>
      <c r="Y3645" s="222" t="s">
        <v>3830</v>
      </c>
      <c r="Z3645" s="199"/>
      <c r="AA3645" s="218"/>
      <c r="AB3645" s="223">
        <v>0</v>
      </c>
      <c r="AC3645" s="224" t="s">
        <v>40</v>
      </c>
      <c r="AD3645" s="225"/>
      <c r="AE3645" s="226"/>
      <c r="AF3645" s="226"/>
      <c r="AG3645" s="241">
        <f>CEILING(AX3645+(AX3645*'[1]Nastavení cen'!$G$17),1)</f>
        <v>99</v>
      </c>
      <c r="AH3645" s="242">
        <f>CEILING(AG3645*'[1]Nastavení cen'!$K$17,1)+AG3645</f>
        <v>129</v>
      </c>
      <c r="AI3645" s="242">
        <f t="shared" si="1308"/>
        <v>0</v>
      </c>
      <c r="AJ3645" s="228">
        <f t="shared" si="1312"/>
        <v>129</v>
      </c>
      <c r="AK3645" s="218"/>
      <c r="AL3645" s="229">
        <f t="shared" si="1313"/>
        <v>0</v>
      </c>
      <c r="AM3645" s="204"/>
      <c r="AN3645" s="230">
        <v>2</v>
      </c>
      <c r="AO3645" s="231">
        <f t="shared" si="1309"/>
        <v>0</v>
      </c>
      <c r="AP3645" s="232">
        <v>0.05</v>
      </c>
      <c r="AQ3645" s="233" t="s">
        <v>41</v>
      </c>
      <c r="AR3645" s="234">
        <f t="shared" si="1310"/>
        <v>0</v>
      </c>
      <c r="AS3645" s="235"/>
      <c r="AT3645" s="236"/>
      <c r="AU3645" s="237"/>
      <c r="AV3645" s="238"/>
      <c r="AW3645" s="239"/>
      <c r="AX3645" s="240">
        <v>99</v>
      </c>
    </row>
    <row r="3646" spans="1:50" ht="17.25" hidden="1" customHeight="1" x14ac:dyDescent="0.3">
      <c r="A3646" s="213"/>
      <c r="B3646" s="214"/>
      <c r="C3646" s="215"/>
      <c r="D3646" s="186"/>
      <c r="E3646" s="184"/>
      <c r="F3646" s="185"/>
      <c r="G3646" s="186"/>
      <c r="H3646" s="186"/>
      <c r="I3646" s="187"/>
      <c r="J3646" s="188"/>
      <c r="K3646" s="216"/>
      <c r="L3646" s="186"/>
      <c r="M3646" s="186"/>
      <c r="N3646" s="187"/>
      <c r="O3646" s="191"/>
      <c r="P3646" s="541" t="s">
        <v>3213</v>
      </c>
      <c r="Q3646" s="218"/>
      <c r="R3646" s="219">
        <f t="shared" si="1314"/>
        <v>0</v>
      </c>
      <c r="S3646" s="219">
        <f t="shared" si="1315"/>
        <v>7</v>
      </c>
      <c r="T3646" s="195"/>
      <c r="U3646" s="196">
        <v>10</v>
      </c>
      <c r="V3646" s="89">
        <f t="shared" si="1311"/>
        <v>0</v>
      </c>
      <c r="W3646" s="220" t="s">
        <v>3427</v>
      </c>
      <c r="X3646" s="221" t="s">
        <v>71</v>
      </c>
      <c r="Y3646" s="222" t="s">
        <v>3831</v>
      </c>
      <c r="Z3646" s="199"/>
      <c r="AA3646" s="218"/>
      <c r="AB3646" s="223">
        <v>0</v>
      </c>
      <c r="AC3646" s="224" t="s">
        <v>40</v>
      </c>
      <c r="AD3646" s="225"/>
      <c r="AE3646" s="226"/>
      <c r="AF3646" s="226"/>
      <c r="AG3646" s="241">
        <f>CEILING(AX3646+(AX3646*'[1]Nastavení cen'!$G$17),1)</f>
        <v>99</v>
      </c>
      <c r="AH3646" s="242">
        <f>CEILING(AG3646*'[1]Nastavení cen'!$K$17,1)+AG3646</f>
        <v>129</v>
      </c>
      <c r="AI3646" s="242">
        <f t="shared" si="1308"/>
        <v>0</v>
      </c>
      <c r="AJ3646" s="228">
        <f t="shared" si="1312"/>
        <v>129</v>
      </c>
      <c r="AK3646" s="218"/>
      <c r="AL3646" s="229">
        <f t="shared" si="1313"/>
        <v>0</v>
      </c>
      <c r="AM3646" s="204"/>
      <c r="AN3646" s="230">
        <v>2</v>
      </c>
      <c r="AO3646" s="231">
        <f t="shared" si="1309"/>
        <v>0</v>
      </c>
      <c r="AP3646" s="232">
        <v>0.05</v>
      </c>
      <c r="AQ3646" s="233" t="s">
        <v>41</v>
      </c>
      <c r="AR3646" s="234">
        <f t="shared" si="1310"/>
        <v>0</v>
      </c>
      <c r="AS3646" s="235"/>
      <c r="AT3646" s="236"/>
      <c r="AU3646" s="237"/>
      <c r="AV3646" s="238"/>
      <c r="AW3646" s="239"/>
      <c r="AX3646" s="240">
        <v>99</v>
      </c>
    </row>
    <row r="3647" spans="1:50" ht="17.25" hidden="1" customHeight="1" x14ac:dyDescent="0.3">
      <c r="A3647" s="213"/>
      <c r="B3647" s="214"/>
      <c r="C3647" s="215"/>
      <c r="D3647" s="186"/>
      <c r="E3647" s="184"/>
      <c r="F3647" s="185"/>
      <c r="G3647" s="186"/>
      <c r="H3647" s="186"/>
      <c r="I3647" s="187"/>
      <c r="J3647" s="188"/>
      <c r="K3647" s="216"/>
      <c r="L3647" s="186"/>
      <c r="M3647" s="186"/>
      <c r="N3647" s="187"/>
      <c r="O3647" s="191"/>
      <c r="P3647" s="541" t="s">
        <v>3213</v>
      </c>
      <c r="Q3647" s="218"/>
      <c r="R3647" s="219">
        <f t="shared" si="1314"/>
        <v>0</v>
      </c>
      <c r="S3647" s="219">
        <f t="shared" si="1315"/>
        <v>7</v>
      </c>
      <c r="T3647" s="195"/>
      <c r="U3647" s="196">
        <v>10</v>
      </c>
      <c r="V3647" s="89">
        <f t="shared" si="1311"/>
        <v>0</v>
      </c>
      <c r="W3647" s="220" t="s">
        <v>3427</v>
      </c>
      <c r="X3647" s="221" t="s">
        <v>71</v>
      </c>
      <c r="Y3647" s="222" t="s">
        <v>3832</v>
      </c>
      <c r="Z3647" s="199"/>
      <c r="AA3647" s="218"/>
      <c r="AB3647" s="223">
        <v>0</v>
      </c>
      <c r="AC3647" s="224" t="s">
        <v>40</v>
      </c>
      <c r="AD3647" s="225"/>
      <c r="AE3647" s="226"/>
      <c r="AF3647" s="226"/>
      <c r="AG3647" s="241">
        <f>CEILING(AX3647+(AX3647*'[1]Nastavení cen'!$G$17),1)</f>
        <v>99</v>
      </c>
      <c r="AH3647" s="242">
        <f>CEILING(AG3647*'[1]Nastavení cen'!$K$17,1)+AG3647</f>
        <v>129</v>
      </c>
      <c r="AI3647" s="242">
        <f t="shared" si="1308"/>
        <v>0</v>
      </c>
      <c r="AJ3647" s="228">
        <f t="shared" si="1312"/>
        <v>129</v>
      </c>
      <c r="AK3647" s="218"/>
      <c r="AL3647" s="229">
        <f t="shared" si="1313"/>
        <v>0</v>
      </c>
      <c r="AM3647" s="204"/>
      <c r="AN3647" s="230">
        <v>2</v>
      </c>
      <c r="AO3647" s="231">
        <f t="shared" si="1309"/>
        <v>0</v>
      </c>
      <c r="AP3647" s="232">
        <v>0.05</v>
      </c>
      <c r="AQ3647" s="233" t="s">
        <v>41</v>
      </c>
      <c r="AR3647" s="234">
        <f t="shared" si="1310"/>
        <v>0</v>
      </c>
      <c r="AS3647" s="235"/>
      <c r="AT3647" s="236"/>
      <c r="AU3647" s="237"/>
      <c r="AV3647" s="238"/>
      <c r="AW3647" s="239"/>
      <c r="AX3647" s="240">
        <v>99</v>
      </c>
    </row>
    <row r="3648" spans="1:50" ht="17.25" hidden="1" customHeight="1" x14ac:dyDescent="0.3">
      <c r="A3648" s="213"/>
      <c r="B3648" s="214"/>
      <c r="C3648" s="215"/>
      <c r="D3648" s="186"/>
      <c r="E3648" s="184"/>
      <c r="F3648" s="185"/>
      <c r="G3648" s="186"/>
      <c r="H3648" s="186"/>
      <c r="I3648" s="187"/>
      <c r="J3648" s="188"/>
      <c r="K3648" s="216"/>
      <c r="L3648" s="186"/>
      <c r="M3648" s="186"/>
      <c r="N3648" s="187"/>
      <c r="O3648" s="191"/>
      <c r="P3648" s="541" t="s">
        <v>3213</v>
      </c>
      <c r="Q3648" s="218"/>
      <c r="R3648" s="219">
        <f t="shared" si="1314"/>
        <v>0</v>
      </c>
      <c r="S3648" s="219">
        <f t="shared" si="1315"/>
        <v>7</v>
      </c>
      <c r="T3648" s="195"/>
      <c r="U3648" s="196">
        <v>10</v>
      </c>
      <c r="V3648" s="89">
        <f t="shared" si="1311"/>
        <v>0</v>
      </c>
      <c r="W3648" s="220" t="s">
        <v>3427</v>
      </c>
      <c r="X3648" s="221" t="s">
        <v>71</v>
      </c>
      <c r="Y3648" s="222" t="s">
        <v>3833</v>
      </c>
      <c r="Z3648" s="199"/>
      <c r="AA3648" s="218"/>
      <c r="AB3648" s="223">
        <v>0</v>
      </c>
      <c r="AC3648" s="224" t="s">
        <v>40</v>
      </c>
      <c r="AD3648" s="225"/>
      <c r="AE3648" s="226"/>
      <c r="AF3648" s="226"/>
      <c r="AG3648" s="241">
        <f>CEILING(AX3648+(AX3648*'[1]Nastavení cen'!$G$17),1)</f>
        <v>99</v>
      </c>
      <c r="AH3648" s="242">
        <f>CEILING(AG3648*'[1]Nastavení cen'!$K$17,1)+AG3648</f>
        <v>129</v>
      </c>
      <c r="AI3648" s="242">
        <f t="shared" si="1308"/>
        <v>0</v>
      </c>
      <c r="AJ3648" s="228">
        <f t="shared" si="1312"/>
        <v>129</v>
      </c>
      <c r="AK3648" s="218"/>
      <c r="AL3648" s="229">
        <f t="shared" si="1313"/>
        <v>0</v>
      </c>
      <c r="AM3648" s="204"/>
      <c r="AN3648" s="230">
        <v>2</v>
      </c>
      <c r="AO3648" s="231">
        <f t="shared" si="1309"/>
        <v>0</v>
      </c>
      <c r="AP3648" s="232">
        <v>0.05</v>
      </c>
      <c r="AQ3648" s="233" t="s">
        <v>41</v>
      </c>
      <c r="AR3648" s="234">
        <f t="shared" si="1310"/>
        <v>0</v>
      </c>
      <c r="AS3648" s="235"/>
      <c r="AT3648" s="236"/>
      <c r="AU3648" s="237"/>
      <c r="AV3648" s="238"/>
      <c r="AW3648" s="239"/>
      <c r="AX3648" s="240">
        <v>99</v>
      </c>
    </row>
    <row r="3649" spans="1:50" ht="17.25" hidden="1" customHeight="1" x14ac:dyDescent="0.3">
      <c r="A3649" s="213"/>
      <c r="B3649" s="214"/>
      <c r="C3649" s="215"/>
      <c r="D3649" s="186"/>
      <c r="E3649" s="184"/>
      <c r="F3649" s="185"/>
      <c r="G3649" s="186"/>
      <c r="H3649" s="186"/>
      <c r="I3649" s="187"/>
      <c r="J3649" s="188"/>
      <c r="K3649" s="216"/>
      <c r="L3649" s="186"/>
      <c r="M3649" s="186"/>
      <c r="N3649" s="187"/>
      <c r="O3649" s="191"/>
      <c r="P3649" s="541" t="s">
        <v>3213</v>
      </c>
      <c r="Q3649" s="218"/>
      <c r="R3649" s="219">
        <f t="shared" si="1314"/>
        <v>0</v>
      </c>
      <c r="S3649" s="219">
        <f t="shared" si="1315"/>
        <v>7</v>
      </c>
      <c r="T3649" s="195"/>
      <c r="U3649" s="196">
        <v>10</v>
      </c>
      <c r="V3649" s="89">
        <f t="shared" si="1311"/>
        <v>0</v>
      </c>
      <c r="W3649" s="220" t="s">
        <v>3427</v>
      </c>
      <c r="X3649" s="221" t="s">
        <v>71</v>
      </c>
      <c r="Y3649" s="222" t="s">
        <v>3834</v>
      </c>
      <c r="Z3649" s="199"/>
      <c r="AA3649" s="218"/>
      <c r="AB3649" s="223">
        <v>0</v>
      </c>
      <c r="AC3649" s="224" t="s">
        <v>40</v>
      </c>
      <c r="AD3649" s="225"/>
      <c r="AE3649" s="226"/>
      <c r="AF3649" s="226"/>
      <c r="AG3649" s="241">
        <f>CEILING(AX3649+(AX3649*'[1]Nastavení cen'!$G$17),1)</f>
        <v>99</v>
      </c>
      <c r="AH3649" s="242">
        <f>CEILING(AG3649*'[1]Nastavení cen'!$K$17,1)+AG3649</f>
        <v>129</v>
      </c>
      <c r="AI3649" s="242">
        <f t="shared" si="1308"/>
        <v>0</v>
      </c>
      <c r="AJ3649" s="228">
        <f t="shared" si="1312"/>
        <v>129</v>
      </c>
      <c r="AK3649" s="218"/>
      <c r="AL3649" s="229">
        <f t="shared" si="1313"/>
        <v>0</v>
      </c>
      <c r="AM3649" s="204"/>
      <c r="AN3649" s="230">
        <v>2</v>
      </c>
      <c r="AO3649" s="231">
        <f t="shared" si="1309"/>
        <v>0</v>
      </c>
      <c r="AP3649" s="232">
        <v>0.05</v>
      </c>
      <c r="AQ3649" s="233" t="s">
        <v>41</v>
      </c>
      <c r="AR3649" s="234">
        <f t="shared" si="1310"/>
        <v>0</v>
      </c>
      <c r="AS3649" s="235"/>
      <c r="AT3649" s="236"/>
      <c r="AU3649" s="237"/>
      <c r="AV3649" s="238"/>
      <c r="AW3649" s="239"/>
      <c r="AX3649" s="240">
        <v>99</v>
      </c>
    </row>
    <row r="3650" spans="1:50" ht="17.25" hidden="1" customHeight="1" x14ac:dyDescent="0.3">
      <c r="A3650" s="213"/>
      <c r="B3650" s="214"/>
      <c r="C3650" s="215"/>
      <c r="D3650" s="186"/>
      <c r="E3650" s="184"/>
      <c r="F3650" s="185"/>
      <c r="G3650" s="186"/>
      <c r="H3650" s="186"/>
      <c r="I3650" s="187"/>
      <c r="J3650" s="188"/>
      <c r="K3650" s="216"/>
      <c r="L3650" s="186"/>
      <c r="M3650" s="186"/>
      <c r="N3650" s="187"/>
      <c r="O3650" s="191"/>
      <c r="P3650" s="541" t="s">
        <v>3213</v>
      </c>
      <c r="Q3650" s="218"/>
      <c r="R3650" s="219">
        <f t="shared" si="1314"/>
        <v>0</v>
      </c>
      <c r="S3650" s="219">
        <f t="shared" si="1315"/>
        <v>7</v>
      </c>
      <c r="T3650" s="195"/>
      <c r="U3650" s="196">
        <v>10</v>
      </c>
      <c r="V3650" s="89">
        <f t="shared" si="1311"/>
        <v>0</v>
      </c>
      <c r="W3650" s="220" t="s">
        <v>3427</v>
      </c>
      <c r="X3650" s="221" t="s">
        <v>71</v>
      </c>
      <c r="Y3650" s="222" t="s">
        <v>3835</v>
      </c>
      <c r="Z3650" s="199"/>
      <c r="AA3650" s="218"/>
      <c r="AB3650" s="223">
        <v>0</v>
      </c>
      <c r="AC3650" s="224" t="s">
        <v>40</v>
      </c>
      <c r="AD3650" s="225"/>
      <c r="AE3650" s="226"/>
      <c r="AF3650" s="226"/>
      <c r="AG3650" s="241">
        <f>CEILING(AX3650+(AX3650*'[1]Nastavení cen'!$G$17),1)</f>
        <v>99</v>
      </c>
      <c r="AH3650" s="242">
        <f>CEILING(AG3650*'[1]Nastavení cen'!$K$17,1)+AG3650</f>
        <v>129</v>
      </c>
      <c r="AI3650" s="242">
        <f t="shared" si="1308"/>
        <v>0</v>
      </c>
      <c r="AJ3650" s="228">
        <f t="shared" si="1312"/>
        <v>129</v>
      </c>
      <c r="AK3650" s="218"/>
      <c r="AL3650" s="229">
        <f t="shared" si="1313"/>
        <v>0</v>
      </c>
      <c r="AM3650" s="204"/>
      <c r="AN3650" s="230">
        <v>2</v>
      </c>
      <c r="AO3650" s="231">
        <f t="shared" si="1309"/>
        <v>0</v>
      </c>
      <c r="AP3650" s="232">
        <v>0.05</v>
      </c>
      <c r="AQ3650" s="233" t="s">
        <v>41</v>
      </c>
      <c r="AR3650" s="234">
        <f t="shared" si="1310"/>
        <v>0</v>
      </c>
      <c r="AS3650" s="235"/>
      <c r="AT3650" s="236"/>
      <c r="AU3650" s="237"/>
      <c r="AV3650" s="238"/>
      <c r="AW3650" s="239"/>
      <c r="AX3650" s="240">
        <v>99</v>
      </c>
    </row>
    <row r="3651" spans="1:50" ht="17.25" hidden="1" customHeight="1" x14ac:dyDescent="0.3">
      <c r="A3651" s="213"/>
      <c r="B3651" s="214"/>
      <c r="C3651" s="215"/>
      <c r="D3651" s="186"/>
      <c r="E3651" s="184"/>
      <c r="F3651" s="185"/>
      <c r="G3651" s="186"/>
      <c r="H3651" s="186"/>
      <c r="I3651" s="187"/>
      <c r="J3651" s="188"/>
      <c r="K3651" s="216"/>
      <c r="L3651" s="186"/>
      <c r="M3651" s="186"/>
      <c r="N3651" s="187"/>
      <c r="O3651" s="191"/>
      <c r="P3651" s="541" t="s">
        <v>3213</v>
      </c>
      <c r="Q3651" s="218"/>
      <c r="R3651" s="219">
        <f t="shared" si="1314"/>
        <v>0</v>
      </c>
      <c r="S3651" s="219">
        <f t="shared" si="1315"/>
        <v>7</v>
      </c>
      <c r="T3651" s="195"/>
      <c r="U3651" s="196">
        <v>10</v>
      </c>
      <c r="V3651" s="89">
        <f t="shared" si="1311"/>
        <v>0</v>
      </c>
      <c r="W3651" s="220" t="s">
        <v>3427</v>
      </c>
      <c r="X3651" s="221" t="s">
        <v>71</v>
      </c>
      <c r="Y3651" s="222" t="s">
        <v>3836</v>
      </c>
      <c r="Z3651" s="199"/>
      <c r="AA3651" s="218"/>
      <c r="AB3651" s="223">
        <v>0</v>
      </c>
      <c r="AC3651" s="224" t="s">
        <v>40</v>
      </c>
      <c r="AD3651" s="225"/>
      <c r="AE3651" s="226"/>
      <c r="AF3651" s="226"/>
      <c r="AG3651" s="241">
        <f>CEILING(AX3651+(AX3651*'[1]Nastavení cen'!$G$17),1)</f>
        <v>99</v>
      </c>
      <c r="AH3651" s="242">
        <f>CEILING(AG3651*'[1]Nastavení cen'!$K$17,1)+AG3651</f>
        <v>129</v>
      </c>
      <c r="AI3651" s="242">
        <f t="shared" si="1308"/>
        <v>0</v>
      </c>
      <c r="AJ3651" s="228">
        <f t="shared" si="1312"/>
        <v>129</v>
      </c>
      <c r="AK3651" s="218"/>
      <c r="AL3651" s="229">
        <f t="shared" si="1313"/>
        <v>0</v>
      </c>
      <c r="AM3651" s="204"/>
      <c r="AN3651" s="230">
        <v>2</v>
      </c>
      <c r="AO3651" s="231">
        <f t="shared" si="1309"/>
        <v>0</v>
      </c>
      <c r="AP3651" s="232">
        <v>0.05</v>
      </c>
      <c r="AQ3651" s="233" t="s">
        <v>41</v>
      </c>
      <c r="AR3651" s="234">
        <f t="shared" si="1310"/>
        <v>0</v>
      </c>
      <c r="AS3651" s="235"/>
      <c r="AT3651" s="236"/>
      <c r="AU3651" s="237"/>
      <c r="AV3651" s="238"/>
      <c r="AW3651" s="239"/>
      <c r="AX3651" s="240">
        <v>99</v>
      </c>
    </row>
    <row r="3652" spans="1:50" ht="17.25" hidden="1" customHeight="1" x14ac:dyDescent="0.3">
      <c r="A3652" s="213"/>
      <c r="B3652" s="214"/>
      <c r="C3652" s="215"/>
      <c r="D3652" s="186"/>
      <c r="E3652" s="184"/>
      <c r="F3652" s="185"/>
      <c r="G3652" s="186"/>
      <c r="H3652" s="186"/>
      <c r="I3652" s="187"/>
      <c r="J3652" s="188"/>
      <c r="K3652" s="216"/>
      <c r="L3652" s="186"/>
      <c r="M3652" s="186"/>
      <c r="N3652" s="187"/>
      <c r="O3652" s="191"/>
      <c r="P3652" s="541" t="s">
        <v>3213</v>
      </c>
      <c r="Q3652" s="218"/>
      <c r="R3652" s="219">
        <f t="shared" si="1314"/>
        <v>0</v>
      </c>
      <c r="S3652" s="219">
        <f t="shared" si="1315"/>
        <v>7</v>
      </c>
      <c r="T3652" s="195"/>
      <c r="U3652" s="196">
        <v>10</v>
      </c>
      <c r="V3652" s="89">
        <f t="shared" si="1311"/>
        <v>0</v>
      </c>
      <c r="W3652" s="220" t="s">
        <v>3427</v>
      </c>
      <c r="X3652" s="221" t="s">
        <v>71</v>
      </c>
      <c r="Y3652" s="222" t="s">
        <v>3837</v>
      </c>
      <c r="Z3652" s="199"/>
      <c r="AA3652" s="218"/>
      <c r="AB3652" s="223">
        <v>0</v>
      </c>
      <c r="AC3652" s="224" t="s">
        <v>40</v>
      </c>
      <c r="AD3652" s="225"/>
      <c r="AE3652" s="226"/>
      <c r="AF3652" s="226"/>
      <c r="AG3652" s="241">
        <f>CEILING(AX3652+(AX3652*'[1]Nastavení cen'!$G$17),1)</f>
        <v>158</v>
      </c>
      <c r="AH3652" s="242">
        <f>CEILING(AG3652*'[1]Nastavení cen'!$K$17,1)+AG3652</f>
        <v>206</v>
      </c>
      <c r="AI3652" s="242">
        <f t="shared" si="1308"/>
        <v>0</v>
      </c>
      <c r="AJ3652" s="228">
        <f t="shared" si="1312"/>
        <v>206</v>
      </c>
      <c r="AK3652" s="218"/>
      <c r="AL3652" s="229">
        <f t="shared" si="1313"/>
        <v>0</v>
      </c>
      <c r="AM3652" s="204"/>
      <c r="AN3652" s="230">
        <v>2</v>
      </c>
      <c r="AO3652" s="231">
        <f t="shared" si="1309"/>
        <v>0</v>
      </c>
      <c r="AP3652" s="232">
        <v>0.05</v>
      </c>
      <c r="AQ3652" s="233" t="s">
        <v>41</v>
      </c>
      <c r="AR3652" s="234">
        <f t="shared" si="1310"/>
        <v>0</v>
      </c>
      <c r="AS3652" s="235"/>
      <c r="AT3652" s="236"/>
      <c r="AU3652" s="237"/>
      <c r="AV3652" s="238"/>
      <c r="AW3652" s="239"/>
      <c r="AX3652" s="240">
        <v>158</v>
      </c>
    </row>
    <row r="3653" spans="1:50" ht="17.25" hidden="1" customHeight="1" x14ac:dyDescent="0.3">
      <c r="A3653" s="213"/>
      <c r="B3653" s="214"/>
      <c r="C3653" s="215"/>
      <c r="D3653" s="186"/>
      <c r="E3653" s="184"/>
      <c r="F3653" s="185"/>
      <c r="G3653" s="186"/>
      <c r="H3653" s="186"/>
      <c r="I3653" s="187"/>
      <c r="J3653" s="188"/>
      <c r="K3653" s="216"/>
      <c r="L3653" s="186"/>
      <c r="M3653" s="186"/>
      <c r="N3653" s="187"/>
      <c r="O3653" s="191"/>
      <c r="P3653" s="541" t="s">
        <v>3213</v>
      </c>
      <c r="Q3653" s="218"/>
      <c r="R3653" s="219">
        <f t="shared" si="1314"/>
        <v>0</v>
      </c>
      <c r="S3653" s="219">
        <f t="shared" si="1315"/>
        <v>7</v>
      </c>
      <c r="T3653" s="195"/>
      <c r="U3653" s="196">
        <v>10</v>
      </c>
      <c r="V3653" s="89">
        <f t="shared" si="1311"/>
        <v>0</v>
      </c>
      <c r="W3653" s="220" t="s">
        <v>3427</v>
      </c>
      <c r="X3653" s="221" t="s">
        <v>71</v>
      </c>
      <c r="Y3653" s="222" t="s">
        <v>3838</v>
      </c>
      <c r="Z3653" s="199"/>
      <c r="AA3653" s="218"/>
      <c r="AB3653" s="223">
        <v>0</v>
      </c>
      <c r="AC3653" s="224" t="s">
        <v>40</v>
      </c>
      <c r="AD3653" s="225"/>
      <c r="AE3653" s="226"/>
      <c r="AF3653" s="226"/>
      <c r="AG3653" s="241">
        <f>CEILING(AX3653+(AX3653*'[1]Nastavení cen'!$G$17),1)</f>
        <v>141</v>
      </c>
      <c r="AH3653" s="242">
        <f>CEILING(AG3653*'[1]Nastavení cen'!$K$17,1)+AG3653</f>
        <v>184</v>
      </c>
      <c r="AI3653" s="242">
        <f t="shared" si="1308"/>
        <v>0</v>
      </c>
      <c r="AJ3653" s="228">
        <f t="shared" si="1312"/>
        <v>184</v>
      </c>
      <c r="AK3653" s="218"/>
      <c r="AL3653" s="229">
        <f t="shared" si="1313"/>
        <v>0</v>
      </c>
      <c r="AM3653" s="204"/>
      <c r="AN3653" s="230">
        <v>2</v>
      </c>
      <c r="AO3653" s="231">
        <f t="shared" si="1309"/>
        <v>0</v>
      </c>
      <c r="AP3653" s="232">
        <v>0.05</v>
      </c>
      <c r="AQ3653" s="233" t="s">
        <v>41</v>
      </c>
      <c r="AR3653" s="234">
        <f t="shared" si="1310"/>
        <v>0</v>
      </c>
      <c r="AS3653" s="235"/>
      <c r="AT3653" s="236"/>
      <c r="AU3653" s="237"/>
      <c r="AV3653" s="238"/>
      <c r="AW3653" s="239"/>
      <c r="AX3653" s="240">
        <v>141</v>
      </c>
    </row>
    <row r="3654" spans="1:50" ht="17.25" hidden="1" customHeight="1" x14ac:dyDescent="0.3">
      <c r="A3654" s="213"/>
      <c r="B3654" s="214"/>
      <c r="C3654" s="215"/>
      <c r="D3654" s="186"/>
      <c r="E3654" s="184"/>
      <c r="F3654" s="185"/>
      <c r="G3654" s="186"/>
      <c r="H3654" s="186"/>
      <c r="I3654" s="187"/>
      <c r="J3654" s="188"/>
      <c r="K3654" s="216"/>
      <c r="L3654" s="186"/>
      <c r="M3654" s="186"/>
      <c r="N3654" s="187"/>
      <c r="O3654" s="191"/>
      <c r="P3654" s="541" t="s">
        <v>3213</v>
      </c>
      <c r="Q3654" s="218"/>
      <c r="R3654" s="219">
        <f t="shared" si="1314"/>
        <v>0</v>
      </c>
      <c r="S3654" s="219">
        <f t="shared" si="1315"/>
        <v>7</v>
      </c>
      <c r="T3654" s="195"/>
      <c r="U3654" s="196">
        <v>10</v>
      </c>
      <c r="V3654" s="89">
        <f t="shared" si="1311"/>
        <v>0</v>
      </c>
      <c r="W3654" s="220" t="s">
        <v>3427</v>
      </c>
      <c r="X3654" s="221" t="s">
        <v>71</v>
      </c>
      <c r="Y3654" s="222" t="s">
        <v>3839</v>
      </c>
      <c r="Z3654" s="199"/>
      <c r="AA3654" s="218"/>
      <c r="AB3654" s="223">
        <v>0</v>
      </c>
      <c r="AC3654" s="224" t="s">
        <v>40</v>
      </c>
      <c r="AD3654" s="225"/>
      <c r="AE3654" s="226"/>
      <c r="AF3654" s="226"/>
      <c r="AG3654" s="241">
        <f>CEILING(AX3654+(AX3654*'[1]Nastavení cen'!$G$17),1)</f>
        <v>111</v>
      </c>
      <c r="AH3654" s="242">
        <f>CEILING(AG3654*'[1]Nastavení cen'!$K$17,1)+AG3654</f>
        <v>145</v>
      </c>
      <c r="AI3654" s="242">
        <f t="shared" si="1308"/>
        <v>0</v>
      </c>
      <c r="AJ3654" s="228">
        <f t="shared" si="1312"/>
        <v>145</v>
      </c>
      <c r="AK3654" s="218"/>
      <c r="AL3654" s="229">
        <f t="shared" si="1313"/>
        <v>0</v>
      </c>
      <c r="AM3654" s="204"/>
      <c r="AN3654" s="230">
        <v>2</v>
      </c>
      <c r="AO3654" s="231">
        <f t="shared" si="1309"/>
        <v>0</v>
      </c>
      <c r="AP3654" s="232">
        <v>0.05</v>
      </c>
      <c r="AQ3654" s="233" t="s">
        <v>41</v>
      </c>
      <c r="AR3654" s="234">
        <f t="shared" si="1310"/>
        <v>0</v>
      </c>
      <c r="AS3654" s="235"/>
      <c r="AT3654" s="236"/>
      <c r="AU3654" s="237"/>
      <c r="AV3654" s="238"/>
      <c r="AW3654" s="239"/>
      <c r="AX3654" s="240">
        <v>111</v>
      </c>
    </row>
    <row r="3655" spans="1:50" ht="17.25" hidden="1" customHeight="1" x14ac:dyDescent="0.3">
      <c r="A3655" s="213"/>
      <c r="B3655" s="214"/>
      <c r="C3655" s="215"/>
      <c r="D3655" s="186"/>
      <c r="E3655" s="184"/>
      <c r="F3655" s="185"/>
      <c r="G3655" s="186"/>
      <c r="H3655" s="186"/>
      <c r="I3655" s="187"/>
      <c r="J3655" s="188"/>
      <c r="K3655" s="216"/>
      <c r="L3655" s="186"/>
      <c r="M3655" s="186"/>
      <c r="N3655" s="187"/>
      <c r="O3655" s="191"/>
      <c r="P3655" s="541" t="s">
        <v>3213</v>
      </c>
      <c r="Q3655" s="218"/>
      <c r="R3655" s="219">
        <f t="shared" si="1314"/>
        <v>0</v>
      </c>
      <c r="S3655" s="219">
        <f t="shared" si="1315"/>
        <v>7</v>
      </c>
      <c r="T3655" s="195"/>
      <c r="U3655" s="196">
        <v>10</v>
      </c>
      <c r="V3655" s="89">
        <f t="shared" si="1311"/>
        <v>0</v>
      </c>
      <c r="W3655" s="220" t="s">
        <v>3427</v>
      </c>
      <c r="X3655" s="221" t="s">
        <v>71</v>
      </c>
      <c r="Y3655" s="222" t="s">
        <v>3840</v>
      </c>
      <c r="Z3655" s="199"/>
      <c r="AA3655" s="218"/>
      <c r="AB3655" s="223">
        <v>0</v>
      </c>
      <c r="AC3655" s="224" t="s">
        <v>40</v>
      </c>
      <c r="AD3655" s="225"/>
      <c r="AE3655" s="226"/>
      <c r="AF3655" s="226"/>
      <c r="AG3655" s="241">
        <f>CEILING(AX3655+(AX3655*'[1]Nastavení cen'!$G$17),1)</f>
        <v>141</v>
      </c>
      <c r="AH3655" s="242">
        <f>CEILING(AG3655*'[1]Nastavení cen'!$K$17,1)+AG3655</f>
        <v>184</v>
      </c>
      <c r="AI3655" s="242">
        <f t="shared" si="1308"/>
        <v>0</v>
      </c>
      <c r="AJ3655" s="228">
        <f t="shared" si="1312"/>
        <v>184</v>
      </c>
      <c r="AK3655" s="218"/>
      <c r="AL3655" s="229">
        <f t="shared" si="1313"/>
        <v>0</v>
      </c>
      <c r="AM3655" s="204"/>
      <c r="AN3655" s="230">
        <v>2</v>
      </c>
      <c r="AO3655" s="231">
        <f t="shared" si="1309"/>
        <v>0</v>
      </c>
      <c r="AP3655" s="232">
        <v>0.05</v>
      </c>
      <c r="AQ3655" s="233" t="s">
        <v>41</v>
      </c>
      <c r="AR3655" s="234">
        <f t="shared" si="1310"/>
        <v>0</v>
      </c>
      <c r="AS3655" s="235"/>
      <c r="AT3655" s="236"/>
      <c r="AU3655" s="237"/>
      <c r="AV3655" s="238"/>
      <c r="AW3655" s="239"/>
      <c r="AX3655" s="240">
        <v>141</v>
      </c>
    </row>
    <row r="3656" spans="1:50" ht="17.25" hidden="1" customHeight="1" x14ac:dyDescent="0.3">
      <c r="A3656" s="213"/>
      <c r="B3656" s="214"/>
      <c r="C3656" s="215"/>
      <c r="D3656" s="186"/>
      <c r="E3656" s="184"/>
      <c r="F3656" s="185"/>
      <c r="G3656" s="186"/>
      <c r="H3656" s="186"/>
      <c r="I3656" s="187"/>
      <c r="J3656" s="188"/>
      <c r="K3656" s="216"/>
      <c r="L3656" s="186"/>
      <c r="M3656" s="186"/>
      <c r="N3656" s="187"/>
      <c r="O3656" s="191"/>
      <c r="P3656" s="541" t="s">
        <v>3213</v>
      </c>
      <c r="Q3656" s="218"/>
      <c r="R3656" s="219">
        <f t="shared" si="1314"/>
        <v>0</v>
      </c>
      <c r="S3656" s="219">
        <f t="shared" si="1315"/>
        <v>7</v>
      </c>
      <c r="T3656" s="195"/>
      <c r="U3656" s="196">
        <v>10</v>
      </c>
      <c r="V3656" s="89">
        <f t="shared" si="1311"/>
        <v>0</v>
      </c>
      <c r="W3656" s="220" t="s">
        <v>3427</v>
      </c>
      <c r="X3656" s="221" t="s">
        <v>71</v>
      </c>
      <c r="Y3656" s="222" t="s">
        <v>3841</v>
      </c>
      <c r="Z3656" s="199"/>
      <c r="AA3656" s="218"/>
      <c r="AB3656" s="223">
        <v>0</v>
      </c>
      <c r="AC3656" s="224" t="s">
        <v>40</v>
      </c>
      <c r="AD3656" s="225"/>
      <c r="AE3656" s="226"/>
      <c r="AF3656" s="226"/>
      <c r="AG3656" s="241">
        <f>CEILING(AX3656+(AX3656*'[1]Nastavení cen'!$G$17),1)</f>
        <v>158</v>
      </c>
      <c r="AH3656" s="242">
        <f>CEILING(AG3656*'[1]Nastavení cen'!$K$17,1)+AG3656</f>
        <v>206</v>
      </c>
      <c r="AI3656" s="242">
        <f t="shared" si="1308"/>
        <v>0</v>
      </c>
      <c r="AJ3656" s="228">
        <f t="shared" si="1312"/>
        <v>206</v>
      </c>
      <c r="AK3656" s="218"/>
      <c r="AL3656" s="229">
        <f t="shared" si="1313"/>
        <v>0</v>
      </c>
      <c r="AM3656" s="204"/>
      <c r="AN3656" s="230">
        <v>2</v>
      </c>
      <c r="AO3656" s="231">
        <f t="shared" si="1309"/>
        <v>0</v>
      </c>
      <c r="AP3656" s="232">
        <v>0.05</v>
      </c>
      <c r="AQ3656" s="233" t="s">
        <v>41</v>
      </c>
      <c r="AR3656" s="234">
        <f t="shared" si="1310"/>
        <v>0</v>
      </c>
      <c r="AS3656" s="235"/>
      <c r="AT3656" s="236"/>
      <c r="AU3656" s="237"/>
      <c r="AV3656" s="238"/>
      <c r="AW3656" s="239"/>
      <c r="AX3656" s="240">
        <v>158</v>
      </c>
    </row>
    <row r="3657" spans="1:50" ht="17.25" hidden="1" customHeight="1" x14ac:dyDescent="0.3">
      <c r="A3657" s="213"/>
      <c r="B3657" s="214"/>
      <c r="C3657" s="215"/>
      <c r="D3657" s="186"/>
      <c r="E3657" s="184"/>
      <c r="F3657" s="185"/>
      <c r="G3657" s="186"/>
      <c r="H3657" s="186"/>
      <c r="I3657" s="187"/>
      <c r="J3657" s="188"/>
      <c r="K3657" s="216"/>
      <c r="L3657" s="186"/>
      <c r="M3657" s="186"/>
      <c r="N3657" s="187"/>
      <c r="O3657" s="191"/>
      <c r="P3657" s="541" t="s">
        <v>3213</v>
      </c>
      <c r="Q3657" s="218"/>
      <c r="R3657" s="219">
        <f t="shared" si="1314"/>
        <v>0</v>
      </c>
      <c r="S3657" s="219">
        <f t="shared" si="1315"/>
        <v>7</v>
      </c>
      <c r="T3657" s="195"/>
      <c r="U3657" s="196">
        <v>10</v>
      </c>
      <c r="V3657" s="89">
        <f t="shared" si="1311"/>
        <v>0</v>
      </c>
      <c r="W3657" s="220" t="s">
        <v>3427</v>
      </c>
      <c r="X3657" s="221" t="s">
        <v>71</v>
      </c>
      <c r="Y3657" s="222" t="s">
        <v>3842</v>
      </c>
      <c r="Z3657" s="199"/>
      <c r="AA3657" s="218"/>
      <c r="AB3657" s="223">
        <v>0</v>
      </c>
      <c r="AC3657" s="224" t="s">
        <v>40</v>
      </c>
      <c r="AD3657" s="225"/>
      <c r="AE3657" s="226"/>
      <c r="AF3657" s="226"/>
      <c r="AG3657" s="241">
        <f>CEILING(AX3657+(AX3657*'[1]Nastavení cen'!$G$17),1)</f>
        <v>158</v>
      </c>
      <c r="AH3657" s="242">
        <f>CEILING(AG3657*'[1]Nastavení cen'!$K$17,1)+AG3657</f>
        <v>206</v>
      </c>
      <c r="AI3657" s="242">
        <f t="shared" si="1308"/>
        <v>0</v>
      </c>
      <c r="AJ3657" s="228">
        <f t="shared" si="1312"/>
        <v>206</v>
      </c>
      <c r="AK3657" s="218"/>
      <c r="AL3657" s="229">
        <f t="shared" si="1313"/>
        <v>0</v>
      </c>
      <c r="AM3657" s="204"/>
      <c r="AN3657" s="230">
        <v>2</v>
      </c>
      <c r="AO3657" s="231">
        <f t="shared" si="1309"/>
        <v>0</v>
      </c>
      <c r="AP3657" s="232">
        <v>0.05</v>
      </c>
      <c r="AQ3657" s="233" t="s">
        <v>41</v>
      </c>
      <c r="AR3657" s="234">
        <f t="shared" si="1310"/>
        <v>0</v>
      </c>
      <c r="AS3657" s="235"/>
      <c r="AT3657" s="236"/>
      <c r="AU3657" s="237"/>
      <c r="AV3657" s="238"/>
      <c r="AW3657" s="239"/>
      <c r="AX3657" s="240">
        <v>158</v>
      </c>
    </row>
    <row r="3658" spans="1:50" ht="17.25" hidden="1" customHeight="1" x14ac:dyDescent="0.3">
      <c r="A3658" s="213"/>
      <c r="B3658" s="214"/>
      <c r="C3658" s="215"/>
      <c r="D3658" s="186"/>
      <c r="E3658" s="184"/>
      <c r="F3658" s="185"/>
      <c r="G3658" s="186"/>
      <c r="H3658" s="186"/>
      <c r="I3658" s="187"/>
      <c r="J3658" s="188"/>
      <c r="K3658" s="216"/>
      <c r="L3658" s="186"/>
      <c r="M3658" s="186"/>
      <c r="N3658" s="187"/>
      <c r="O3658" s="191"/>
      <c r="P3658" s="541" t="s">
        <v>3213</v>
      </c>
      <c r="Q3658" s="218"/>
      <c r="R3658" s="219">
        <f t="shared" si="1314"/>
        <v>0</v>
      </c>
      <c r="S3658" s="219">
        <f t="shared" si="1315"/>
        <v>7</v>
      </c>
      <c r="T3658" s="195"/>
      <c r="U3658" s="196">
        <v>10</v>
      </c>
      <c r="V3658" s="89">
        <f t="shared" si="1311"/>
        <v>0</v>
      </c>
      <c r="W3658" s="220" t="s">
        <v>3427</v>
      </c>
      <c r="X3658" s="221" t="s">
        <v>71</v>
      </c>
      <c r="Y3658" s="222" t="s">
        <v>3843</v>
      </c>
      <c r="Z3658" s="199"/>
      <c r="AA3658" s="218"/>
      <c r="AB3658" s="223">
        <v>0</v>
      </c>
      <c r="AC3658" s="224" t="s">
        <v>40</v>
      </c>
      <c r="AD3658" s="225"/>
      <c r="AE3658" s="226"/>
      <c r="AF3658" s="226"/>
      <c r="AG3658" s="241">
        <f>CEILING(AX3658+(AX3658*'[1]Nastavení cen'!$G$17),1)</f>
        <v>158</v>
      </c>
      <c r="AH3658" s="242">
        <f>CEILING(AG3658*'[1]Nastavení cen'!$K$17,1)+AG3658</f>
        <v>206</v>
      </c>
      <c r="AI3658" s="242">
        <f t="shared" si="1308"/>
        <v>0</v>
      </c>
      <c r="AJ3658" s="228">
        <f t="shared" si="1312"/>
        <v>206</v>
      </c>
      <c r="AK3658" s="218"/>
      <c r="AL3658" s="229">
        <f t="shared" si="1313"/>
        <v>0</v>
      </c>
      <c r="AM3658" s="204"/>
      <c r="AN3658" s="230">
        <v>2</v>
      </c>
      <c r="AO3658" s="231">
        <f t="shared" si="1309"/>
        <v>0</v>
      </c>
      <c r="AP3658" s="232">
        <v>0.05</v>
      </c>
      <c r="AQ3658" s="233" t="s">
        <v>41</v>
      </c>
      <c r="AR3658" s="234">
        <f t="shared" si="1310"/>
        <v>0</v>
      </c>
      <c r="AS3658" s="235"/>
      <c r="AT3658" s="236"/>
      <c r="AU3658" s="237"/>
      <c r="AV3658" s="238"/>
      <c r="AW3658" s="239"/>
      <c r="AX3658" s="240">
        <v>158</v>
      </c>
    </row>
    <row r="3659" spans="1:50" ht="17.25" hidden="1" customHeight="1" x14ac:dyDescent="0.3">
      <c r="A3659" s="213"/>
      <c r="B3659" s="214"/>
      <c r="C3659" s="215"/>
      <c r="D3659" s="186"/>
      <c r="E3659" s="184"/>
      <c r="F3659" s="185"/>
      <c r="G3659" s="186"/>
      <c r="H3659" s="186"/>
      <c r="I3659" s="187"/>
      <c r="J3659" s="188"/>
      <c r="K3659" s="216"/>
      <c r="L3659" s="186"/>
      <c r="M3659" s="186"/>
      <c r="N3659" s="187"/>
      <c r="O3659" s="191"/>
      <c r="P3659" s="541" t="s">
        <v>3213</v>
      </c>
      <c r="Q3659" s="218"/>
      <c r="R3659" s="219">
        <f t="shared" si="1314"/>
        <v>0</v>
      </c>
      <c r="S3659" s="219">
        <f t="shared" si="1315"/>
        <v>7</v>
      </c>
      <c r="T3659" s="195"/>
      <c r="U3659" s="196">
        <v>10</v>
      </c>
      <c r="V3659" s="89">
        <f t="shared" si="1311"/>
        <v>0</v>
      </c>
      <c r="W3659" s="220" t="s">
        <v>3427</v>
      </c>
      <c r="X3659" s="221" t="s">
        <v>71</v>
      </c>
      <c r="Y3659" s="222" t="s">
        <v>3844</v>
      </c>
      <c r="Z3659" s="199"/>
      <c r="AA3659" s="218"/>
      <c r="AB3659" s="223">
        <v>0</v>
      </c>
      <c r="AC3659" s="224" t="s">
        <v>40</v>
      </c>
      <c r="AD3659" s="225"/>
      <c r="AE3659" s="226"/>
      <c r="AF3659" s="226"/>
      <c r="AG3659" s="241">
        <f>CEILING(AX3659+(AX3659*'[1]Nastavení cen'!$G$17),1)</f>
        <v>158</v>
      </c>
      <c r="AH3659" s="242">
        <f>CEILING(AG3659*'[1]Nastavení cen'!$K$17,1)+AG3659</f>
        <v>206</v>
      </c>
      <c r="AI3659" s="242">
        <f t="shared" si="1308"/>
        <v>0</v>
      </c>
      <c r="AJ3659" s="228">
        <f t="shared" si="1312"/>
        <v>206</v>
      </c>
      <c r="AK3659" s="218"/>
      <c r="AL3659" s="229">
        <f t="shared" si="1313"/>
        <v>0</v>
      </c>
      <c r="AM3659" s="204"/>
      <c r="AN3659" s="230">
        <v>2</v>
      </c>
      <c r="AO3659" s="231">
        <f t="shared" si="1309"/>
        <v>0</v>
      </c>
      <c r="AP3659" s="232">
        <v>0.05</v>
      </c>
      <c r="AQ3659" s="233" t="s">
        <v>41</v>
      </c>
      <c r="AR3659" s="234">
        <f t="shared" si="1310"/>
        <v>0</v>
      </c>
      <c r="AS3659" s="235"/>
      <c r="AT3659" s="236"/>
      <c r="AU3659" s="237"/>
      <c r="AV3659" s="238"/>
      <c r="AW3659" s="239"/>
      <c r="AX3659" s="240">
        <v>158</v>
      </c>
    </row>
    <row r="3660" spans="1:50" ht="17.25" hidden="1" customHeight="1" x14ac:dyDescent="0.3">
      <c r="A3660" s="213"/>
      <c r="B3660" s="214"/>
      <c r="C3660" s="215"/>
      <c r="D3660" s="186"/>
      <c r="E3660" s="184"/>
      <c r="F3660" s="185"/>
      <c r="G3660" s="186"/>
      <c r="H3660" s="186"/>
      <c r="I3660" s="187"/>
      <c r="J3660" s="188"/>
      <c r="K3660" s="216"/>
      <c r="L3660" s="186"/>
      <c r="M3660" s="186"/>
      <c r="N3660" s="187"/>
      <c r="O3660" s="191"/>
      <c r="P3660" s="541" t="s">
        <v>3213</v>
      </c>
      <c r="Q3660" s="218"/>
      <c r="R3660" s="219">
        <f t="shared" si="1314"/>
        <v>0</v>
      </c>
      <c r="S3660" s="219">
        <f t="shared" si="1315"/>
        <v>7</v>
      </c>
      <c r="T3660" s="195"/>
      <c r="U3660" s="196">
        <v>10</v>
      </c>
      <c r="V3660" s="89">
        <f t="shared" si="1311"/>
        <v>0</v>
      </c>
      <c r="W3660" s="220" t="s">
        <v>3427</v>
      </c>
      <c r="X3660" s="221" t="s">
        <v>71</v>
      </c>
      <c r="Y3660" s="222" t="s">
        <v>3845</v>
      </c>
      <c r="Z3660" s="199"/>
      <c r="AA3660" s="218"/>
      <c r="AB3660" s="223">
        <v>0</v>
      </c>
      <c r="AC3660" s="224" t="s">
        <v>40</v>
      </c>
      <c r="AD3660" s="225"/>
      <c r="AE3660" s="226"/>
      <c r="AF3660" s="226"/>
      <c r="AG3660" s="241">
        <f>CEILING(AX3660+(AX3660*'[1]Nastavení cen'!$G$17),1)</f>
        <v>158</v>
      </c>
      <c r="AH3660" s="242">
        <f>CEILING(AG3660*'[1]Nastavení cen'!$K$17,1)+AG3660</f>
        <v>206</v>
      </c>
      <c r="AI3660" s="242">
        <f t="shared" si="1308"/>
        <v>0</v>
      </c>
      <c r="AJ3660" s="228">
        <f t="shared" si="1312"/>
        <v>206</v>
      </c>
      <c r="AK3660" s="218"/>
      <c r="AL3660" s="229">
        <f t="shared" si="1313"/>
        <v>0</v>
      </c>
      <c r="AM3660" s="204"/>
      <c r="AN3660" s="230">
        <v>2</v>
      </c>
      <c r="AO3660" s="231">
        <f t="shared" si="1309"/>
        <v>0</v>
      </c>
      <c r="AP3660" s="232">
        <v>0.05</v>
      </c>
      <c r="AQ3660" s="233" t="s">
        <v>41</v>
      </c>
      <c r="AR3660" s="234">
        <f t="shared" si="1310"/>
        <v>0</v>
      </c>
      <c r="AS3660" s="235"/>
      <c r="AT3660" s="236"/>
      <c r="AU3660" s="237"/>
      <c r="AV3660" s="238"/>
      <c r="AW3660" s="239"/>
      <c r="AX3660" s="240">
        <v>158</v>
      </c>
    </row>
    <row r="3661" spans="1:50" ht="17.25" hidden="1" customHeight="1" x14ac:dyDescent="0.3">
      <c r="A3661" s="213"/>
      <c r="B3661" s="214"/>
      <c r="C3661" s="215"/>
      <c r="D3661" s="186"/>
      <c r="E3661" s="184"/>
      <c r="F3661" s="185"/>
      <c r="G3661" s="186"/>
      <c r="H3661" s="186"/>
      <c r="I3661" s="187"/>
      <c r="J3661" s="188"/>
      <c r="K3661" s="216"/>
      <c r="L3661" s="186"/>
      <c r="M3661" s="186"/>
      <c r="N3661" s="187"/>
      <c r="O3661" s="191"/>
      <c r="P3661" s="541" t="s">
        <v>3213</v>
      </c>
      <c r="Q3661" s="218"/>
      <c r="R3661" s="219">
        <f t="shared" si="1314"/>
        <v>0</v>
      </c>
      <c r="S3661" s="219">
        <f t="shared" si="1315"/>
        <v>7</v>
      </c>
      <c r="T3661" s="195"/>
      <c r="U3661" s="196">
        <v>10</v>
      </c>
      <c r="V3661" s="89">
        <f t="shared" si="1311"/>
        <v>0</v>
      </c>
      <c r="W3661" s="220" t="s">
        <v>3427</v>
      </c>
      <c r="X3661" s="221" t="s">
        <v>71</v>
      </c>
      <c r="Y3661" s="222" t="s">
        <v>3846</v>
      </c>
      <c r="Z3661" s="199"/>
      <c r="AA3661" s="218"/>
      <c r="AB3661" s="223">
        <v>0</v>
      </c>
      <c r="AC3661" s="224" t="s">
        <v>40</v>
      </c>
      <c r="AD3661" s="225"/>
      <c r="AE3661" s="226"/>
      <c r="AF3661" s="226"/>
      <c r="AG3661" s="241">
        <f>CEILING(AX3661+(AX3661*'[1]Nastavení cen'!$G$17),1)</f>
        <v>158</v>
      </c>
      <c r="AH3661" s="242">
        <f>CEILING(AG3661*'[1]Nastavení cen'!$K$17,1)+AG3661</f>
        <v>206</v>
      </c>
      <c r="AI3661" s="242">
        <f t="shared" si="1308"/>
        <v>0</v>
      </c>
      <c r="AJ3661" s="228">
        <f t="shared" si="1312"/>
        <v>206</v>
      </c>
      <c r="AK3661" s="218"/>
      <c r="AL3661" s="229">
        <f t="shared" si="1313"/>
        <v>0</v>
      </c>
      <c r="AM3661" s="204"/>
      <c r="AN3661" s="230">
        <v>2</v>
      </c>
      <c r="AO3661" s="231">
        <f t="shared" si="1309"/>
        <v>0</v>
      </c>
      <c r="AP3661" s="232">
        <v>0.05</v>
      </c>
      <c r="AQ3661" s="233" t="s">
        <v>41</v>
      </c>
      <c r="AR3661" s="234">
        <f t="shared" si="1310"/>
        <v>0</v>
      </c>
      <c r="AS3661" s="235"/>
      <c r="AT3661" s="236"/>
      <c r="AU3661" s="237"/>
      <c r="AV3661" s="238"/>
      <c r="AW3661" s="239"/>
      <c r="AX3661" s="240">
        <v>158</v>
      </c>
    </row>
    <row r="3662" spans="1:50" ht="17.25" hidden="1" customHeight="1" x14ac:dyDescent="0.3">
      <c r="A3662" s="213"/>
      <c r="B3662" s="214"/>
      <c r="C3662" s="215"/>
      <c r="D3662" s="186"/>
      <c r="E3662" s="184"/>
      <c r="F3662" s="185"/>
      <c r="G3662" s="186"/>
      <c r="H3662" s="186"/>
      <c r="I3662" s="187"/>
      <c r="J3662" s="188"/>
      <c r="K3662" s="216"/>
      <c r="L3662" s="186"/>
      <c r="M3662" s="186"/>
      <c r="N3662" s="187"/>
      <c r="O3662" s="191"/>
      <c r="P3662" s="541" t="s">
        <v>3213</v>
      </c>
      <c r="Q3662" s="218"/>
      <c r="R3662" s="219">
        <f t="shared" si="1314"/>
        <v>0</v>
      </c>
      <c r="S3662" s="219">
        <f t="shared" si="1315"/>
        <v>7</v>
      </c>
      <c r="T3662" s="195"/>
      <c r="U3662" s="196">
        <v>10</v>
      </c>
      <c r="V3662" s="89">
        <f t="shared" si="1311"/>
        <v>0</v>
      </c>
      <c r="W3662" s="220" t="s">
        <v>3427</v>
      </c>
      <c r="X3662" s="221" t="s">
        <v>71</v>
      </c>
      <c r="Y3662" s="222" t="s">
        <v>3847</v>
      </c>
      <c r="Z3662" s="199"/>
      <c r="AA3662" s="218"/>
      <c r="AB3662" s="223">
        <v>0</v>
      </c>
      <c r="AC3662" s="224" t="s">
        <v>40</v>
      </c>
      <c r="AD3662" s="225"/>
      <c r="AE3662" s="226"/>
      <c r="AF3662" s="226"/>
      <c r="AG3662" s="241">
        <f>CEILING(AX3662+(AX3662*'[1]Nastavení cen'!$G$17),1)</f>
        <v>158</v>
      </c>
      <c r="AH3662" s="242">
        <f>CEILING(AG3662*'[1]Nastavení cen'!$K$17,1)+AG3662</f>
        <v>206</v>
      </c>
      <c r="AI3662" s="242">
        <f t="shared" si="1308"/>
        <v>0</v>
      </c>
      <c r="AJ3662" s="228">
        <f t="shared" si="1312"/>
        <v>206</v>
      </c>
      <c r="AK3662" s="218"/>
      <c r="AL3662" s="229">
        <f t="shared" si="1313"/>
        <v>0</v>
      </c>
      <c r="AM3662" s="204"/>
      <c r="AN3662" s="230">
        <v>2</v>
      </c>
      <c r="AO3662" s="231">
        <f t="shared" si="1309"/>
        <v>0</v>
      </c>
      <c r="AP3662" s="232">
        <v>0.05</v>
      </c>
      <c r="AQ3662" s="233" t="s">
        <v>41</v>
      </c>
      <c r="AR3662" s="234">
        <f t="shared" si="1310"/>
        <v>0</v>
      </c>
      <c r="AS3662" s="235"/>
      <c r="AT3662" s="236"/>
      <c r="AU3662" s="237"/>
      <c r="AV3662" s="238"/>
      <c r="AW3662" s="239"/>
      <c r="AX3662" s="240">
        <v>158</v>
      </c>
    </row>
    <row r="3663" spans="1:50" ht="17.25" hidden="1" customHeight="1" x14ac:dyDescent="0.3">
      <c r="A3663" s="213"/>
      <c r="B3663" s="214"/>
      <c r="C3663" s="215"/>
      <c r="D3663" s="186"/>
      <c r="E3663" s="184"/>
      <c r="F3663" s="185"/>
      <c r="G3663" s="186"/>
      <c r="H3663" s="186"/>
      <c r="I3663" s="187"/>
      <c r="J3663" s="188"/>
      <c r="K3663" s="216"/>
      <c r="L3663" s="186"/>
      <c r="M3663" s="186"/>
      <c r="N3663" s="187"/>
      <c r="O3663" s="191"/>
      <c r="P3663" s="541" t="s">
        <v>3213</v>
      </c>
      <c r="Q3663" s="218"/>
      <c r="R3663" s="219">
        <f t="shared" si="1314"/>
        <v>0</v>
      </c>
      <c r="S3663" s="219">
        <f t="shared" si="1315"/>
        <v>7</v>
      </c>
      <c r="T3663" s="195"/>
      <c r="U3663" s="196">
        <v>10</v>
      </c>
      <c r="V3663" s="89">
        <f t="shared" si="1311"/>
        <v>0</v>
      </c>
      <c r="W3663" s="220" t="s">
        <v>3427</v>
      </c>
      <c r="X3663" s="221" t="s">
        <v>71</v>
      </c>
      <c r="Y3663" s="222" t="s">
        <v>3848</v>
      </c>
      <c r="Z3663" s="199"/>
      <c r="AA3663" s="218"/>
      <c r="AB3663" s="223">
        <v>0</v>
      </c>
      <c r="AC3663" s="224" t="s">
        <v>40</v>
      </c>
      <c r="AD3663" s="225"/>
      <c r="AE3663" s="226"/>
      <c r="AF3663" s="226"/>
      <c r="AG3663" s="241">
        <f>CEILING(AX3663+(AX3663*'[1]Nastavení cen'!$G$17),1)</f>
        <v>158</v>
      </c>
      <c r="AH3663" s="242">
        <f>CEILING(AG3663*'[1]Nastavení cen'!$K$17,1)+AG3663</f>
        <v>206</v>
      </c>
      <c r="AI3663" s="242">
        <f t="shared" si="1308"/>
        <v>0</v>
      </c>
      <c r="AJ3663" s="228">
        <f t="shared" si="1312"/>
        <v>206</v>
      </c>
      <c r="AK3663" s="218"/>
      <c r="AL3663" s="229">
        <f t="shared" si="1313"/>
        <v>0</v>
      </c>
      <c r="AM3663" s="204"/>
      <c r="AN3663" s="230">
        <v>2</v>
      </c>
      <c r="AO3663" s="231">
        <f t="shared" si="1309"/>
        <v>0</v>
      </c>
      <c r="AP3663" s="232">
        <v>0.05</v>
      </c>
      <c r="AQ3663" s="233" t="s">
        <v>41</v>
      </c>
      <c r="AR3663" s="234">
        <f t="shared" si="1310"/>
        <v>0</v>
      </c>
      <c r="AS3663" s="235"/>
      <c r="AT3663" s="236"/>
      <c r="AU3663" s="237"/>
      <c r="AV3663" s="238"/>
      <c r="AW3663" s="239"/>
      <c r="AX3663" s="240">
        <v>158</v>
      </c>
    </row>
    <row r="3664" spans="1:50" ht="17.25" hidden="1" customHeight="1" x14ac:dyDescent="0.3">
      <c r="A3664" s="213"/>
      <c r="B3664" s="214"/>
      <c r="C3664" s="215"/>
      <c r="D3664" s="186"/>
      <c r="E3664" s="184"/>
      <c r="F3664" s="185"/>
      <c r="G3664" s="186"/>
      <c r="H3664" s="186"/>
      <c r="I3664" s="187"/>
      <c r="J3664" s="188"/>
      <c r="K3664" s="216"/>
      <c r="L3664" s="186"/>
      <c r="M3664" s="186"/>
      <c r="N3664" s="187"/>
      <c r="O3664" s="191"/>
      <c r="P3664" s="541" t="s">
        <v>3213</v>
      </c>
      <c r="Q3664" s="218"/>
      <c r="R3664" s="219">
        <f t="shared" si="1314"/>
        <v>0</v>
      </c>
      <c r="S3664" s="219">
        <f t="shared" si="1315"/>
        <v>7</v>
      </c>
      <c r="T3664" s="195"/>
      <c r="U3664" s="196">
        <v>10</v>
      </c>
      <c r="V3664" s="89">
        <f t="shared" si="1311"/>
        <v>0</v>
      </c>
      <c r="W3664" s="220" t="s">
        <v>3427</v>
      </c>
      <c r="X3664" s="221" t="s">
        <v>71</v>
      </c>
      <c r="Y3664" s="222" t="s">
        <v>3849</v>
      </c>
      <c r="Z3664" s="199"/>
      <c r="AA3664" s="218"/>
      <c r="AB3664" s="223">
        <v>0</v>
      </c>
      <c r="AC3664" s="224" t="s">
        <v>40</v>
      </c>
      <c r="AD3664" s="225"/>
      <c r="AE3664" s="226"/>
      <c r="AF3664" s="226"/>
      <c r="AG3664" s="241">
        <f>CEILING(AX3664+(AX3664*'[1]Nastavení cen'!$G$17),1)</f>
        <v>158</v>
      </c>
      <c r="AH3664" s="242">
        <f>CEILING(AG3664*'[1]Nastavení cen'!$K$17,1)+AG3664</f>
        <v>206</v>
      </c>
      <c r="AI3664" s="242">
        <f t="shared" si="1308"/>
        <v>0</v>
      </c>
      <c r="AJ3664" s="228">
        <f t="shared" si="1312"/>
        <v>206</v>
      </c>
      <c r="AK3664" s="218"/>
      <c r="AL3664" s="229">
        <f t="shared" si="1313"/>
        <v>0</v>
      </c>
      <c r="AM3664" s="204"/>
      <c r="AN3664" s="230">
        <v>2</v>
      </c>
      <c r="AO3664" s="231">
        <f t="shared" si="1309"/>
        <v>0</v>
      </c>
      <c r="AP3664" s="232">
        <v>0.05</v>
      </c>
      <c r="AQ3664" s="233" t="s">
        <v>41</v>
      </c>
      <c r="AR3664" s="234">
        <f t="shared" si="1310"/>
        <v>0</v>
      </c>
      <c r="AS3664" s="235"/>
      <c r="AT3664" s="236"/>
      <c r="AU3664" s="237"/>
      <c r="AV3664" s="238"/>
      <c r="AW3664" s="239"/>
      <c r="AX3664" s="240">
        <v>158</v>
      </c>
    </row>
    <row r="3665" spans="1:50" ht="17.25" hidden="1" customHeight="1" x14ac:dyDescent="0.3">
      <c r="A3665" s="213"/>
      <c r="B3665" s="214"/>
      <c r="C3665" s="215"/>
      <c r="D3665" s="186"/>
      <c r="E3665" s="184"/>
      <c r="F3665" s="185"/>
      <c r="G3665" s="186"/>
      <c r="H3665" s="186"/>
      <c r="I3665" s="187"/>
      <c r="J3665" s="188"/>
      <c r="K3665" s="216"/>
      <c r="L3665" s="186"/>
      <c r="M3665" s="186"/>
      <c r="N3665" s="187"/>
      <c r="O3665" s="191"/>
      <c r="P3665" s="541" t="s">
        <v>3213</v>
      </c>
      <c r="Q3665" s="218"/>
      <c r="R3665" s="219">
        <f t="shared" si="1314"/>
        <v>0</v>
      </c>
      <c r="S3665" s="219">
        <f t="shared" si="1315"/>
        <v>7</v>
      </c>
      <c r="T3665" s="195"/>
      <c r="U3665" s="196">
        <v>10</v>
      </c>
      <c r="V3665" s="89">
        <f t="shared" si="1311"/>
        <v>0</v>
      </c>
      <c r="W3665" s="220" t="s">
        <v>3427</v>
      </c>
      <c r="X3665" s="221" t="s">
        <v>71</v>
      </c>
      <c r="Y3665" s="222" t="s">
        <v>3850</v>
      </c>
      <c r="Z3665" s="199"/>
      <c r="AA3665" s="218"/>
      <c r="AB3665" s="223">
        <v>0</v>
      </c>
      <c r="AC3665" s="224" t="s">
        <v>40</v>
      </c>
      <c r="AD3665" s="225"/>
      <c r="AE3665" s="226"/>
      <c r="AF3665" s="226"/>
      <c r="AG3665" s="241">
        <f>CEILING(AX3665+(AX3665*'[1]Nastavení cen'!$G$17),1)</f>
        <v>158</v>
      </c>
      <c r="AH3665" s="242">
        <f>CEILING(AG3665*'[1]Nastavení cen'!$K$17,1)+AG3665</f>
        <v>206</v>
      </c>
      <c r="AI3665" s="242">
        <f t="shared" si="1308"/>
        <v>0</v>
      </c>
      <c r="AJ3665" s="228">
        <f t="shared" si="1312"/>
        <v>206</v>
      </c>
      <c r="AK3665" s="218"/>
      <c r="AL3665" s="229">
        <f t="shared" si="1313"/>
        <v>0</v>
      </c>
      <c r="AM3665" s="204"/>
      <c r="AN3665" s="230">
        <v>2</v>
      </c>
      <c r="AO3665" s="231">
        <f t="shared" si="1309"/>
        <v>0</v>
      </c>
      <c r="AP3665" s="232">
        <v>0.05</v>
      </c>
      <c r="AQ3665" s="233" t="s">
        <v>41</v>
      </c>
      <c r="AR3665" s="234">
        <f t="shared" si="1310"/>
        <v>0</v>
      </c>
      <c r="AS3665" s="235"/>
      <c r="AT3665" s="236"/>
      <c r="AU3665" s="237"/>
      <c r="AV3665" s="238"/>
      <c r="AW3665" s="239"/>
      <c r="AX3665" s="240">
        <v>158</v>
      </c>
    </row>
    <row r="3666" spans="1:50" ht="17.25" hidden="1" customHeight="1" x14ac:dyDescent="0.3">
      <c r="A3666" s="213"/>
      <c r="B3666" s="214"/>
      <c r="C3666" s="215"/>
      <c r="D3666" s="186"/>
      <c r="E3666" s="184"/>
      <c r="F3666" s="185"/>
      <c r="G3666" s="186"/>
      <c r="H3666" s="186"/>
      <c r="I3666" s="187"/>
      <c r="J3666" s="188"/>
      <c r="K3666" s="216"/>
      <c r="L3666" s="186"/>
      <c r="M3666" s="186"/>
      <c r="N3666" s="187"/>
      <c r="O3666" s="191"/>
      <c r="P3666" s="541" t="s">
        <v>3213</v>
      </c>
      <c r="Q3666" s="218"/>
      <c r="R3666" s="219">
        <f t="shared" si="1314"/>
        <v>0</v>
      </c>
      <c r="S3666" s="219">
        <f t="shared" si="1315"/>
        <v>7</v>
      </c>
      <c r="T3666" s="195"/>
      <c r="U3666" s="196">
        <v>10</v>
      </c>
      <c r="V3666" s="89">
        <f t="shared" si="1311"/>
        <v>0</v>
      </c>
      <c r="W3666" s="220" t="s">
        <v>3427</v>
      </c>
      <c r="X3666" s="221" t="s">
        <v>71</v>
      </c>
      <c r="Y3666" s="222" t="s">
        <v>3851</v>
      </c>
      <c r="Z3666" s="199"/>
      <c r="AA3666" s="218"/>
      <c r="AB3666" s="223">
        <v>0</v>
      </c>
      <c r="AC3666" s="224" t="s">
        <v>40</v>
      </c>
      <c r="AD3666" s="225"/>
      <c r="AE3666" s="226"/>
      <c r="AF3666" s="226"/>
      <c r="AG3666" s="241">
        <f>CEILING(AX3666+(AX3666*'[1]Nastavení cen'!$G$17),1)</f>
        <v>158</v>
      </c>
      <c r="AH3666" s="242">
        <f>CEILING(AG3666*'[1]Nastavení cen'!$K$17,1)+AG3666</f>
        <v>206</v>
      </c>
      <c r="AI3666" s="242">
        <f t="shared" si="1308"/>
        <v>0</v>
      </c>
      <c r="AJ3666" s="228">
        <f t="shared" si="1312"/>
        <v>206</v>
      </c>
      <c r="AK3666" s="218"/>
      <c r="AL3666" s="229">
        <f t="shared" si="1313"/>
        <v>0</v>
      </c>
      <c r="AM3666" s="204"/>
      <c r="AN3666" s="230">
        <v>2</v>
      </c>
      <c r="AO3666" s="231">
        <f t="shared" si="1309"/>
        <v>0</v>
      </c>
      <c r="AP3666" s="232">
        <v>0.05</v>
      </c>
      <c r="AQ3666" s="233" t="s">
        <v>41</v>
      </c>
      <c r="AR3666" s="234">
        <f t="shared" si="1310"/>
        <v>0</v>
      </c>
      <c r="AS3666" s="235"/>
      <c r="AT3666" s="236"/>
      <c r="AU3666" s="237"/>
      <c r="AV3666" s="238"/>
      <c r="AW3666" s="239"/>
      <c r="AX3666" s="240">
        <v>158</v>
      </c>
    </row>
    <row r="3667" spans="1:50" ht="17.25" hidden="1" customHeight="1" x14ac:dyDescent="0.3">
      <c r="A3667" s="213"/>
      <c r="B3667" s="214"/>
      <c r="C3667" s="215"/>
      <c r="D3667" s="186"/>
      <c r="E3667" s="184"/>
      <c r="F3667" s="185"/>
      <c r="G3667" s="186"/>
      <c r="H3667" s="186"/>
      <c r="I3667" s="187"/>
      <c r="J3667" s="188"/>
      <c r="K3667" s="216"/>
      <c r="L3667" s="186"/>
      <c r="M3667" s="186"/>
      <c r="N3667" s="187"/>
      <c r="O3667" s="191"/>
      <c r="P3667" s="541" t="s">
        <v>3213</v>
      </c>
      <c r="Q3667" s="218"/>
      <c r="R3667" s="219">
        <f t="shared" si="1314"/>
        <v>0</v>
      </c>
      <c r="S3667" s="219">
        <f t="shared" si="1315"/>
        <v>7</v>
      </c>
      <c r="T3667" s="195"/>
      <c r="U3667" s="196">
        <v>10</v>
      </c>
      <c r="V3667" s="89">
        <f t="shared" si="1311"/>
        <v>0</v>
      </c>
      <c r="W3667" s="220" t="s">
        <v>3427</v>
      </c>
      <c r="X3667" s="221" t="s">
        <v>71</v>
      </c>
      <c r="Y3667" s="222" t="s">
        <v>3852</v>
      </c>
      <c r="Z3667" s="199"/>
      <c r="AA3667" s="218"/>
      <c r="AB3667" s="223">
        <v>0</v>
      </c>
      <c r="AC3667" s="224" t="s">
        <v>40</v>
      </c>
      <c r="AD3667" s="225"/>
      <c r="AE3667" s="226"/>
      <c r="AF3667" s="226"/>
      <c r="AG3667" s="241">
        <f>CEILING(AX3667+(AX3667*'[1]Nastavení cen'!$G$17),1)</f>
        <v>158</v>
      </c>
      <c r="AH3667" s="242">
        <f>CEILING(AG3667*'[1]Nastavení cen'!$K$17,1)+AG3667</f>
        <v>206</v>
      </c>
      <c r="AI3667" s="242">
        <f t="shared" si="1308"/>
        <v>0</v>
      </c>
      <c r="AJ3667" s="228">
        <f t="shared" si="1312"/>
        <v>206</v>
      </c>
      <c r="AK3667" s="218"/>
      <c r="AL3667" s="229">
        <f t="shared" si="1313"/>
        <v>0</v>
      </c>
      <c r="AM3667" s="204"/>
      <c r="AN3667" s="230">
        <v>2</v>
      </c>
      <c r="AO3667" s="231">
        <f t="shared" si="1309"/>
        <v>0</v>
      </c>
      <c r="AP3667" s="232">
        <v>0.05</v>
      </c>
      <c r="AQ3667" s="233" t="s">
        <v>41</v>
      </c>
      <c r="AR3667" s="234">
        <f t="shared" si="1310"/>
        <v>0</v>
      </c>
      <c r="AS3667" s="235"/>
      <c r="AT3667" s="236"/>
      <c r="AU3667" s="237"/>
      <c r="AV3667" s="238"/>
      <c r="AW3667" s="239"/>
      <c r="AX3667" s="240">
        <v>158</v>
      </c>
    </row>
    <row r="3668" spans="1:50" ht="17.25" hidden="1" customHeight="1" x14ac:dyDescent="0.3">
      <c r="A3668" s="213"/>
      <c r="B3668" s="214"/>
      <c r="C3668" s="215"/>
      <c r="D3668" s="186"/>
      <c r="E3668" s="184"/>
      <c r="F3668" s="185"/>
      <c r="G3668" s="186"/>
      <c r="H3668" s="186"/>
      <c r="I3668" s="187"/>
      <c r="J3668" s="188"/>
      <c r="K3668" s="216"/>
      <c r="L3668" s="186"/>
      <c r="M3668" s="186"/>
      <c r="N3668" s="187"/>
      <c r="O3668" s="191"/>
      <c r="P3668" s="541" t="s">
        <v>3213</v>
      </c>
      <c r="Q3668" s="218"/>
      <c r="R3668" s="219">
        <f t="shared" si="1314"/>
        <v>0</v>
      </c>
      <c r="S3668" s="219">
        <f t="shared" si="1315"/>
        <v>7</v>
      </c>
      <c r="T3668" s="195"/>
      <c r="U3668" s="196">
        <v>10</v>
      </c>
      <c r="V3668" s="89">
        <f t="shared" si="1311"/>
        <v>0</v>
      </c>
      <c r="W3668" s="220" t="s">
        <v>3427</v>
      </c>
      <c r="X3668" s="221" t="s">
        <v>71</v>
      </c>
      <c r="Y3668" s="222" t="s">
        <v>3853</v>
      </c>
      <c r="Z3668" s="199"/>
      <c r="AA3668" s="218"/>
      <c r="AB3668" s="223">
        <v>0</v>
      </c>
      <c r="AC3668" s="224" t="s">
        <v>40</v>
      </c>
      <c r="AD3668" s="225"/>
      <c r="AE3668" s="226"/>
      <c r="AF3668" s="226"/>
      <c r="AG3668" s="241">
        <f>CEILING(AX3668+(AX3668*'[1]Nastavení cen'!$G$17),1)</f>
        <v>158</v>
      </c>
      <c r="AH3668" s="242">
        <f>CEILING(AG3668*'[1]Nastavení cen'!$K$17,1)+AG3668</f>
        <v>206</v>
      </c>
      <c r="AI3668" s="242">
        <f t="shared" si="1308"/>
        <v>0</v>
      </c>
      <c r="AJ3668" s="228">
        <f t="shared" si="1312"/>
        <v>206</v>
      </c>
      <c r="AK3668" s="218"/>
      <c r="AL3668" s="229">
        <f t="shared" si="1313"/>
        <v>0</v>
      </c>
      <c r="AM3668" s="204"/>
      <c r="AN3668" s="230">
        <v>2</v>
      </c>
      <c r="AO3668" s="231">
        <f t="shared" si="1309"/>
        <v>0</v>
      </c>
      <c r="AP3668" s="232">
        <v>0.05</v>
      </c>
      <c r="AQ3668" s="233" t="s">
        <v>41</v>
      </c>
      <c r="AR3668" s="234">
        <f t="shared" si="1310"/>
        <v>0</v>
      </c>
      <c r="AS3668" s="235"/>
      <c r="AT3668" s="236"/>
      <c r="AU3668" s="237"/>
      <c r="AV3668" s="238"/>
      <c r="AW3668" s="239"/>
      <c r="AX3668" s="240">
        <v>158</v>
      </c>
    </row>
    <row r="3669" spans="1:50" ht="17.25" hidden="1" customHeight="1" x14ac:dyDescent="0.3">
      <c r="A3669" s="213"/>
      <c r="B3669" s="214"/>
      <c r="C3669" s="215"/>
      <c r="D3669" s="186"/>
      <c r="E3669" s="184"/>
      <c r="F3669" s="185"/>
      <c r="G3669" s="186"/>
      <c r="H3669" s="186"/>
      <c r="I3669" s="187"/>
      <c r="J3669" s="188"/>
      <c r="K3669" s="216"/>
      <c r="L3669" s="186"/>
      <c r="M3669" s="186"/>
      <c r="N3669" s="187"/>
      <c r="O3669" s="191"/>
      <c r="P3669" s="541" t="s">
        <v>3213</v>
      </c>
      <c r="Q3669" s="218"/>
      <c r="R3669" s="219">
        <f t="shared" si="1314"/>
        <v>0</v>
      </c>
      <c r="S3669" s="219">
        <f t="shared" si="1315"/>
        <v>7</v>
      </c>
      <c r="T3669" s="195"/>
      <c r="U3669" s="196">
        <v>10</v>
      </c>
      <c r="V3669" s="89">
        <f t="shared" si="1311"/>
        <v>0</v>
      </c>
      <c r="W3669" s="220" t="s">
        <v>3427</v>
      </c>
      <c r="X3669" s="221" t="s">
        <v>71</v>
      </c>
      <c r="Y3669" s="222" t="s">
        <v>3854</v>
      </c>
      <c r="Z3669" s="199"/>
      <c r="AA3669" s="218"/>
      <c r="AB3669" s="223">
        <v>0</v>
      </c>
      <c r="AC3669" s="224" t="s">
        <v>40</v>
      </c>
      <c r="AD3669" s="225"/>
      <c r="AE3669" s="226"/>
      <c r="AF3669" s="226"/>
      <c r="AG3669" s="241">
        <f>CEILING(AX3669+(AX3669*'[1]Nastavení cen'!$G$17),1)</f>
        <v>158</v>
      </c>
      <c r="AH3669" s="242">
        <f>CEILING(AG3669*'[1]Nastavení cen'!$K$17,1)+AG3669</f>
        <v>206</v>
      </c>
      <c r="AI3669" s="242">
        <f t="shared" si="1308"/>
        <v>0</v>
      </c>
      <c r="AJ3669" s="228">
        <f t="shared" si="1312"/>
        <v>206</v>
      </c>
      <c r="AK3669" s="218"/>
      <c r="AL3669" s="229">
        <f t="shared" si="1313"/>
        <v>0</v>
      </c>
      <c r="AM3669" s="204"/>
      <c r="AN3669" s="230">
        <v>2</v>
      </c>
      <c r="AO3669" s="231">
        <f t="shared" si="1309"/>
        <v>0</v>
      </c>
      <c r="AP3669" s="232">
        <v>0.05</v>
      </c>
      <c r="AQ3669" s="233" t="s">
        <v>41</v>
      </c>
      <c r="AR3669" s="234">
        <f t="shared" si="1310"/>
        <v>0</v>
      </c>
      <c r="AS3669" s="235"/>
      <c r="AT3669" s="236"/>
      <c r="AU3669" s="237"/>
      <c r="AV3669" s="238"/>
      <c r="AW3669" s="239"/>
      <c r="AX3669" s="240">
        <v>158</v>
      </c>
    </row>
    <row r="3670" spans="1:50" ht="17.25" hidden="1" customHeight="1" x14ac:dyDescent="0.3">
      <c r="A3670" s="213"/>
      <c r="B3670" s="214"/>
      <c r="C3670" s="215"/>
      <c r="D3670" s="186"/>
      <c r="E3670" s="184"/>
      <c r="F3670" s="185"/>
      <c r="G3670" s="186"/>
      <c r="H3670" s="186"/>
      <c r="I3670" s="187"/>
      <c r="J3670" s="188"/>
      <c r="K3670" s="216"/>
      <c r="L3670" s="186"/>
      <c r="M3670" s="186"/>
      <c r="N3670" s="187"/>
      <c r="O3670" s="191"/>
      <c r="P3670" s="541" t="s">
        <v>3213</v>
      </c>
      <c r="Q3670" s="218"/>
      <c r="R3670" s="219">
        <f t="shared" si="1314"/>
        <v>0</v>
      </c>
      <c r="S3670" s="219">
        <f t="shared" si="1315"/>
        <v>7</v>
      </c>
      <c r="T3670" s="195"/>
      <c r="U3670" s="196">
        <v>10</v>
      </c>
      <c r="V3670" s="89">
        <f t="shared" si="1311"/>
        <v>0</v>
      </c>
      <c r="W3670" s="220" t="s">
        <v>3427</v>
      </c>
      <c r="X3670" s="221" t="s">
        <v>71</v>
      </c>
      <c r="Y3670" s="222" t="s">
        <v>3855</v>
      </c>
      <c r="Z3670" s="199"/>
      <c r="AA3670" s="218"/>
      <c r="AB3670" s="223">
        <v>0</v>
      </c>
      <c r="AC3670" s="224" t="s">
        <v>40</v>
      </c>
      <c r="AD3670" s="225"/>
      <c r="AE3670" s="226"/>
      <c r="AF3670" s="226"/>
      <c r="AG3670" s="241">
        <f>CEILING(AX3670+(AX3670*'[1]Nastavení cen'!$G$17),1)</f>
        <v>158</v>
      </c>
      <c r="AH3670" s="242">
        <f>CEILING(AG3670*'[1]Nastavení cen'!$K$17,1)+AG3670</f>
        <v>206</v>
      </c>
      <c r="AI3670" s="242">
        <f t="shared" si="1308"/>
        <v>0</v>
      </c>
      <c r="AJ3670" s="228">
        <f t="shared" si="1312"/>
        <v>206</v>
      </c>
      <c r="AK3670" s="218"/>
      <c r="AL3670" s="229">
        <f t="shared" si="1313"/>
        <v>0</v>
      </c>
      <c r="AM3670" s="204"/>
      <c r="AN3670" s="230">
        <v>2</v>
      </c>
      <c r="AO3670" s="231">
        <f t="shared" si="1309"/>
        <v>0</v>
      </c>
      <c r="AP3670" s="232">
        <v>0.05</v>
      </c>
      <c r="AQ3670" s="233" t="s">
        <v>41</v>
      </c>
      <c r="AR3670" s="234">
        <f t="shared" si="1310"/>
        <v>0</v>
      </c>
      <c r="AS3670" s="235"/>
      <c r="AT3670" s="236"/>
      <c r="AU3670" s="237"/>
      <c r="AV3670" s="238"/>
      <c r="AW3670" s="239"/>
      <c r="AX3670" s="240">
        <v>158</v>
      </c>
    </row>
    <row r="3671" spans="1:50" ht="17.25" hidden="1" customHeight="1" x14ac:dyDescent="0.3">
      <c r="A3671" s="213"/>
      <c r="B3671" s="214"/>
      <c r="C3671" s="215"/>
      <c r="D3671" s="186"/>
      <c r="E3671" s="184"/>
      <c r="F3671" s="185"/>
      <c r="G3671" s="186"/>
      <c r="H3671" s="186"/>
      <c r="I3671" s="187"/>
      <c r="J3671" s="188"/>
      <c r="K3671" s="216"/>
      <c r="L3671" s="186"/>
      <c r="M3671" s="186"/>
      <c r="N3671" s="187"/>
      <c r="O3671" s="191"/>
      <c r="P3671" s="541" t="s">
        <v>3213</v>
      </c>
      <c r="Q3671" s="218"/>
      <c r="R3671" s="219">
        <f t="shared" si="1314"/>
        <v>0</v>
      </c>
      <c r="S3671" s="219">
        <f t="shared" si="1315"/>
        <v>7</v>
      </c>
      <c r="T3671" s="195"/>
      <c r="U3671" s="196">
        <v>10</v>
      </c>
      <c r="V3671" s="89">
        <f t="shared" si="1311"/>
        <v>0</v>
      </c>
      <c r="W3671" s="220" t="s">
        <v>3427</v>
      </c>
      <c r="X3671" s="221" t="s">
        <v>71</v>
      </c>
      <c r="Y3671" s="222" t="s">
        <v>3856</v>
      </c>
      <c r="Z3671" s="199"/>
      <c r="AA3671" s="218"/>
      <c r="AB3671" s="223">
        <v>0</v>
      </c>
      <c r="AC3671" s="224" t="s">
        <v>40</v>
      </c>
      <c r="AD3671" s="225"/>
      <c r="AE3671" s="226"/>
      <c r="AF3671" s="226"/>
      <c r="AG3671" s="241">
        <f>CEILING(AX3671+(AX3671*'[1]Nastavení cen'!$G$17),1)</f>
        <v>158</v>
      </c>
      <c r="AH3671" s="242">
        <f>CEILING(AG3671*'[1]Nastavení cen'!$K$17,1)+AG3671</f>
        <v>206</v>
      </c>
      <c r="AI3671" s="242">
        <f t="shared" si="1308"/>
        <v>0</v>
      </c>
      <c r="AJ3671" s="228">
        <f t="shared" si="1312"/>
        <v>206</v>
      </c>
      <c r="AK3671" s="218"/>
      <c r="AL3671" s="229">
        <f t="shared" si="1313"/>
        <v>0</v>
      </c>
      <c r="AM3671" s="204"/>
      <c r="AN3671" s="230">
        <v>2</v>
      </c>
      <c r="AO3671" s="231">
        <f t="shared" si="1309"/>
        <v>0</v>
      </c>
      <c r="AP3671" s="232">
        <v>0.05</v>
      </c>
      <c r="AQ3671" s="233" t="s">
        <v>41</v>
      </c>
      <c r="AR3671" s="234">
        <f t="shared" si="1310"/>
        <v>0</v>
      </c>
      <c r="AS3671" s="235"/>
      <c r="AT3671" s="236"/>
      <c r="AU3671" s="237"/>
      <c r="AV3671" s="238"/>
      <c r="AW3671" s="239"/>
      <c r="AX3671" s="240">
        <v>158</v>
      </c>
    </row>
    <row r="3672" spans="1:50" ht="17.25" hidden="1" customHeight="1" x14ac:dyDescent="0.3">
      <c r="A3672" s="213"/>
      <c r="B3672" s="214"/>
      <c r="C3672" s="215"/>
      <c r="D3672" s="186"/>
      <c r="E3672" s="184"/>
      <c r="F3672" s="185"/>
      <c r="G3672" s="186"/>
      <c r="H3672" s="186"/>
      <c r="I3672" s="187"/>
      <c r="J3672" s="188"/>
      <c r="K3672" s="216"/>
      <c r="L3672" s="186"/>
      <c r="M3672" s="186"/>
      <c r="N3672" s="187"/>
      <c r="O3672" s="191"/>
      <c r="P3672" s="541" t="s">
        <v>3213</v>
      </c>
      <c r="Q3672" s="218"/>
      <c r="R3672" s="219">
        <f t="shared" si="1314"/>
        <v>0</v>
      </c>
      <c r="S3672" s="219">
        <f t="shared" si="1315"/>
        <v>7</v>
      </c>
      <c r="T3672" s="195"/>
      <c r="U3672" s="196">
        <v>10</v>
      </c>
      <c r="V3672" s="89">
        <f t="shared" si="1311"/>
        <v>0</v>
      </c>
      <c r="W3672" s="220" t="s">
        <v>3427</v>
      </c>
      <c r="X3672" s="221" t="s">
        <v>71</v>
      </c>
      <c r="Y3672" s="222" t="s">
        <v>3857</v>
      </c>
      <c r="Z3672" s="199"/>
      <c r="AA3672" s="218"/>
      <c r="AB3672" s="223">
        <v>0</v>
      </c>
      <c r="AC3672" s="224" t="s">
        <v>40</v>
      </c>
      <c r="AD3672" s="225"/>
      <c r="AE3672" s="226"/>
      <c r="AF3672" s="226"/>
      <c r="AG3672" s="241">
        <f>CEILING(AX3672+(AX3672*'[1]Nastavení cen'!$G$17),1)</f>
        <v>158</v>
      </c>
      <c r="AH3672" s="242">
        <f>CEILING(AG3672*'[1]Nastavení cen'!$K$17,1)+AG3672</f>
        <v>206</v>
      </c>
      <c r="AI3672" s="242">
        <f t="shared" si="1308"/>
        <v>0</v>
      </c>
      <c r="AJ3672" s="228">
        <f t="shared" si="1312"/>
        <v>206</v>
      </c>
      <c r="AK3672" s="218"/>
      <c r="AL3672" s="229">
        <f t="shared" si="1313"/>
        <v>0</v>
      </c>
      <c r="AM3672" s="204"/>
      <c r="AN3672" s="230">
        <v>2</v>
      </c>
      <c r="AO3672" s="231">
        <f t="shared" si="1309"/>
        <v>0</v>
      </c>
      <c r="AP3672" s="232">
        <v>0.05</v>
      </c>
      <c r="AQ3672" s="233" t="s">
        <v>41</v>
      </c>
      <c r="AR3672" s="234">
        <f t="shared" si="1310"/>
        <v>0</v>
      </c>
      <c r="AS3672" s="235"/>
      <c r="AT3672" s="236"/>
      <c r="AU3672" s="237"/>
      <c r="AV3672" s="238"/>
      <c r="AW3672" s="239"/>
      <c r="AX3672" s="240">
        <v>158</v>
      </c>
    </row>
    <row r="3673" spans="1:50" ht="17.25" hidden="1" customHeight="1" x14ac:dyDescent="0.3">
      <c r="A3673" s="213"/>
      <c r="B3673" s="214"/>
      <c r="C3673" s="215"/>
      <c r="D3673" s="186"/>
      <c r="E3673" s="184"/>
      <c r="F3673" s="185"/>
      <c r="G3673" s="186"/>
      <c r="H3673" s="186"/>
      <c r="I3673" s="187"/>
      <c r="J3673" s="188"/>
      <c r="K3673" s="216"/>
      <c r="L3673" s="186"/>
      <c r="M3673" s="186"/>
      <c r="N3673" s="187"/>
      <c r="O3673" s="191"/>
      <c r="P3673" s="541" t="s">
        <v>3213</v>
      </c>
      <c r="Q3673" s="218"/>
      <c r="R3673" s="219">
        <f t="shared" si="1314"/>
        <v>0</v>
      </c>
      <c r="S3673" s="219">
        <f t="shared" si="1315"/>
        <v>7</v>
      </c>
      <c r="T3673" s="195"/>
      <c r="U3673" s="196">
        <v>10</v>
      </c>
      <c r="V3673" s="89">
        <f t="shared" si="1311"/>
        <v>0</v>
      </c>
      <c r="W3673" s="220" t="s">
        <v>3427</v>
      </c>
      <c r="X3673" s="221" t="s">
        <v>71</v>
      </c>
      <c r="Y3673" s="222" t="s">
        <v>3858</v>
      </c>
      <c r="Z3673" s="199"/>
      <c r="AA3673" s="218"/>
      <c r="AB3673" s="223">
        <v>0</v>
      </c>
      <c r="AC3673" s="224" t="s">
        <v>40</v>
      </c>
      <c r="AD3673" s="225"/>
      <c r="AE3673" s="226"/>
      <c r="AF3673" s="226"/>
      <c r="AG3673" s="241">
        <f>CEILING(AX3673+(AX3673*'[1]Nastavení cen'!$G$17),1)</f>
        <v>158</v>
      </c>
      <c r="AH3673" s="242">
        <f>CEILING(AG3673*'[1]Nastavení cen'!$K$17,1)+AG3673</f>
        <v>206</v>
      </c>
      <c r="AI3673" s="242">
        <f t="shared" si="1308"/>
        <v>0</v>
      </c>
      <c r="AJ3673" s="228">
        <f t="shared" si="1312"/>
        <v>206</v>
      </c>
      <c r="AK3673" s="218"/>
      <c r="AL3673" s="229">
        <f t="shared" si="1313"/>
        <v>0</v>
      </c>
      <c r="AM3673" s="204"/>
      <c r="AN3673" s="230">
        <v>2</v>
      </c>
      <c r="AO3673" s="231">
        <f t="shared" si="1309"/>
        <v>0</v>
      </c>
      <c r="AP3673" s="232">
        <v>0.05</v>
      </c>
      <c r="AQ3673" s="233" t="s">
        <v>41</v>
      </c>
      <c r="AR3673" s="234">
        <f t="shared" si="1310"/>
        <v>0</v>
      </c>
      <c r="AS3673" s="235"/>
      <c r="AT3673" s="236"/>
      <c r="AU3673" s="237"/>
      <c r="AV3673" s="238"/>
      <c r="AW3673" s="239"/>
      <c r="AX3673" s="240">
        <v>158</v>
      </c>
    </row>
    <row r="3674" spans="1:50" ht="17.25" hidden="1" customHeight="1" x14ac:dyDescent="0.3">
      <c r="A3674" s="213"/>
      <c r="B3674" s="214"/>
      <c r="C3674" s="215"/>
      <c r="D3674" s="186"/>
      <c r="E3674" s="184"/>
      <c r="F3674" s="185"/>
      <c r="G3674" s="186"/>
      <c r="H3674" s="186"/>
      <c r="I3674" s="187"/>
      <c r="J3674" s="188"/>
      <c r="K3674" s="216"/>
      <c r="L3674" s="186"/>
      <c r="M3674" s="186"/>
      <c r="N3674" s="187"/>
      <c r="O3674" s="191"/>
      <c r="P3674" s="541" t="s">
        <v>3213</v>
      </c>
      <c r="Q3674" s="218"/>
      <c r="R3674" s="219">
        <f t="shared" si="1314"/>
        <v>0</v>
      </c>
      <c r="S3674" s="219">
        <f t="shared" si="1315"/>
        <v>7</v>
      </c>
      <c r="T3674" s="195"/>
      <c r="U3674" s="196">
        <v>10</v>
      </c>
      <c r="V3674" s="89">
        <f t="shared" si="1311"/>
        <v>0</v>
      </c>
      <c r="W3674" s="220" t="s">
        <v>3427</v>
      </c>
      <c r="X3674" s="221" t="s">
        <v>71</v>
      </c>
      <c r="Y3674" s="222" t="s">
        <v>3859</v>
      </c>
      <c r="Z3674" s="199"/>
      <c r="AA3674" s="218"/>
      <c r="AB3674" s="223">
        <v>0</v>
      </c>
      <c r="AC3674" s="224" t="s">
        <v>40</v>
      </c>
      <c r="AD3674" s="225"/>
      <c r="AE3674" s="226"/>
      <c r="AF3674" s="226"/>
      <c r="AG3674" s="241">
        <f>CEILING(AX3674+(AX3674*'[1]Nastavení cen'!$G$17),1)</f>
        <v>158</v>
      </c>
      <c r="AH3674" s="242">
        <f>CEILING(AG3674*'[1]Nastavení cen'!$K$17,1)+AG3674</f>
        <v>206</v>
      </c>
      <c r="AI3674" s="242">
        <f t="shared" si="1308"/>
        <v>0</v>
      </c>
      <c r="AJ3674" s="228">
        <f t="shared" si="1312"/>
        <v>206</v>
      </c>
      <c r="AK3674" s="218"/>
      <c r="AL3674" s="229">
        <f t="shared" si="1313"/>
        <v>0</v>
      </c>
      <c r="AM3674" s="204"/>
      <c r="AN3674" s="230">
        <v>2</v>
      </c>
      <c r="AO3674" s="231">
        <f t="shared" si="1309"/>
        <v>0</v>
      </c>
      <c r="AP3674" s="232">
        <v>0.05</v>
      </c>
      <c r="AQ3674" s="233" t="s">
        <v>41</v>
      </c>
      <c r="AR3674" s="234">
        <f t="shared" si="1310"/>
        <v>0</v>
      </c>
      <c r="AS3674" s="235"/>
      <c r="AT3674" s="236"/>
      <c r="AU3674" s="237"/>
      <c r="AV3674" s="238"/>
      <c r="AW3674" s="239"/>
      <c r="AX3674" s="240">
        <v>158</v>
      </c>
    </row>
    <row r="3675" spans="1:50" ht="17.25" hidden="1" customHeight="1" x14ac:dyDescent="0.3">
      <c r="A3675" s="213"/>
      <c r="B3675" s="214"/>
      <c r="C3675" s="215"/>
      <c r="D3675" s="186"/>
      <c r="E3675" s="184"/>
      <c r="F3675" s="185"/>
      <c r="G3675" s="186"/>
      <c r="H3675" s="186"/>
      <c r="I3675" s="187"/>
      <c r="J3675" s="188"/>
      <c r="K3675" s="216"/>
      <c r="L3675" s="186"/>
      <c r="M3675" s="186"/>
      <c r="N3675" s="187"/>
      <c r="O3675" s="191"/>
      <c r="P3675" s="541" t="s">
        <v>3213</v>
      </c>
      <c r="Q3675" s="218"/>
      <c r="R3675" s="219">
        <f t="shared" si="1314"/>
        <v>0</v>
      </c>
      <c r="S3675" s="219">
        <f t="shared" si="1315"/>
        <v>7</v>
      </c>
      <c r="T3675" s="195"/>
      <c r="U3675" s="196">
        <v>10</v>
      </c>
      <c r="V3675" s="89">
        <f t="shared" si="1311"/>
        <v>0</v>
      </c>
      <c r="W3675" s="220" t="s">
        <v>3427</v>
      </c>
      <c r="X3675" s="221" t="s">
        <v>71</v>
      </c>
      <c r="Y3675" s="222" t="s">
        <v>3860</v>
      </c>
      <c r="Z3675" s="199"/>
      <c r="AA3675" s="218"/>
      <c r="AB3675" s="223">
        <v>0</v>
      </c>
      <c r="AC3675" s="224" t="s">
        <v>40</v>
      </c>
      <c r="AD3675" s="225"/>
      <c r="AE3675" s="226"/>
      <c r="AF3675" s="226"/>
      <c r="AG3675" s="241">
        <f>CEILING(AX3675+(AX3675*'[1]Nastavení cen'!$G$17),1)</f>
        <v>111</v>
      </c>
      <c r="AH3675" s="242">
        <f>CEILING(AG3675*'[1]Nastavení cen'!$K$17,1)+AG3675</f>
        <v>145</v>
      </c>
      <c r="AI3675" s="242">
        <f t="shared" si="1308"/>
        <v>0</v>
      </c>
      <c r="AJ3675" s="228">
        <f t="shared" si="1312"/>
        <v>145</v>
      </c>
      <c r="AK3675" s="218"/>
      <c r="AL3675" s="229">
        <f t="shared" si="1313"/>
        <v>0</v>
      </c>
      <c r="AM3675" s="204"/>
      <c r="AN3675" s="230">
        <v>2</v>
      </c>
      <c r="AO3675" s="231">
        <f t="shared" si="1309"/>
        <v>0</v>
      </c>
      <c r="AP3675" s="232">
        <v>0.05</v>
      </c>
      <c r="AQ3675" s="233" t="s">
        <v>41</v>
      </c>
      <c r="AR3675" s="234">
        <f t="shared" si="1310"/>
        <v>0</v>
      </c>
      <c r="AS3675" s="235"/>
      <c r="AT3675" s="236"/>
      <c r="AU3675" s="237"/>
      <c r="AV3675" s="238"/>
      <c r="AW3675" s="239"/>
      <c r="AX3675" s="240">
        <v>111</v>
      </c>
    </row>
    <row r="3676" spans="1:50" ht="17.25" hidden="1" customHeight="1" x14ac:dyDescent="0.3">
      <c r="A3676" s="213"/>
      <c r="B3676" s="214"/>
      <c r="C3676" s="215"/>
      <c r="D3676" s="186"/>
      <c r="E3676" s="184"/>
      <c r="F3676" s="185"/>
      <c r="G3676" s="186"/>
      <c r="H3676" s="186"/>
      <c r="I3676" s="187"/>
      <c r="J3676" s="188"/>
      <c r="K3676" s="216"/>
      <c r="L3676" s="186"/>
      <c r="M3676" s="186"/>
      <c r="N3676" s="187"/>
      <c r="O3676" s="191"/>
      <c r="P3676" s="541" t="s">
        <v>3213</v>
      </c>
      <c r="Q3676" s="218"/>
      <c r="R3676" s="219">
        <f t="shared" si="1314"/>
        <v>0</v>
      </c>
      <c r="S3676" s="219">
        <f t="shared" si="1315"/>
        <v>7</v>
      </c>
      <c r="T3676" s="195"/>
      <c r="U3676" s="196">
        <v>10</v>
      </c>
      <c r="V3676" s="89">
        <f t="shared" si="1311"/>
        <v>0</v>
      </c>
      <c r="W3676" s="220" t="s">
        <v>3427</v>
      </c>
      <c r="X3676" s="221" t="s">
        <v>71</v>
      </c>
      <c r="Y3676" s="222" t="s">
        <v>3861</v>
      </c>
      <c r="Z3676" s="199"/>
      <c r="AA3676" s="218"/>
      <c r="AB3676" s="223">
        <v>0</v>
      </c>
      <c r="AC3676" s="224" t="s">
        <v>40</v>
      </c>
      <c r="AD3676" s="225"/>
      <c r="AE3676" s="226"/>
      <c r="AF3676" s="226"/>
      <c r="AG3676" s="241">
        <f>CEILING(AX3676+(AX3676*'[1]Nastavení cen'!$G$17),1)</f>
        <v>158</v>
      </c>
      <c r="AH3676" s="242">
        <f>CEILING(AG3676*'[1]Nastavení cen'!$K$17,1)+AG3676</f>
        <v>206</v>
      </c>
      <c r="AI3676" s="242">
        <f t="shared" si="1308"/>
        <v>0</v>
      </c>
      <c r="AJ3676" s="228">
        <f t="shared" si="1312"/>
        <v>206</v>
      </c>
      <c r="AK3676" s="218"/>
      <c r="AL3676" s="229">
        <f t="shared" si="1313"/>
        <v>0</v>
      </c>
      <c r="AM3676" s="204"/>
      <c r="AN3676" s="230">
        <v>2</v>
      </c>
      <c r="AO3676" s="231">
        <f t="shared" si="1309"/>
        <v>0</v>
      </c>
      <c r="AP3676" s="232">
        <v>0.05</v>
      </c>
      <c r="AQ3676" s="233" t="s">
        <v>41</v>
      </c>
      <c r="AR3676" s="234">
        <f t="shared" si="1310"/>
        <v>0</v>
      </c>
      <c r="AS3676" s="235"/>
      <c r="AT3676" s="236"/>
      <c r="AU3676" s="237"/>
      <c r="AV3676" s="238"/>
      <c r="AW3676" s="239"/>
      <c r="AX3676" s="240">
        <v>158</v>
      </c>
    </row>
    <row r="3677" spans="1:50" ht="17.25" hidden="1" customHeight="1" x14ac:dyDescent="0.3">
      <c r="A3677" s="213"/>
      <c r="B3677" s="214"/>
      <c r="C3677" s="215"/>
      <c r="D3677" s="186"/>
      <c r="E3677" s="184"/>
      <c r="F3677" s="185"/>
      <c r="G3677" s="186"/>
      <c r="H3677" s="186"/>
      <c r="I3677" s="187"/>
      <c r="J3677" s="188"/>
      <c r="K3677" s="216"/>
      <c r="L3677" s="186"/>
      <c r="M3677" s="186"/>
      <c r="N3677" s="187"/>
      <c r="O3677" s="191"/>
      <c r="P3677" s="541" t="s">
        <v>3213</v>
      </c>
      <c r="Q3677" s="218"/>
      <c r="R3677" s="219">
        <f t="shared" si="1314"/>
        <v>0</v>
      </c>
      <c r="S3677" s="219">
        <f t="shared" si="1315"/>
        <v>7</v>
      </c>
      <c r="T3677" s="195"/>
      <c r="U3677" s="196">
        <v>10</v>
      </c>
      <c r="V3677" s="89">
        <f t="shared" si="1311"/>
        <v>0</v>
      </c>
      <c r="W3677" s="220" t="s">
        <v>3427</v>
      </c>
      <c r="X3677" s="221" t="s">
        <v>71</v>
      </c>
      <c r="Y3677" s="222" t="s">
        <v>3862</v>
      </c>
      <c r="Z3677" s="199"/>
      <c r="AA3677" s="218"/>
      <c r="AB3677" s="223">
        <v>0</v>
      </c>
      <c r="AC3677" s="224" t="s">
        <v>40</v>
      </c>
      <c r="AD3677" s="225"/>
      <c r="AE3677" s="226"/>
      <c r="AF3677" s="226"/>
      <c r="AG3677" s="241">
        <f>CEILING(AX3677+(AX3677*'[1]Nastavení cen'!$G$17),1)</f>
        <v>158</v>
      </c>
      <c r="AH3677" s="242">
        <f>CEILING(AG3677*'[1]Nastavení cen'!$K$17,1)+AG3677</f>
        <v>206</v>
      </c>
      <c r="AI3677" s="242">
        <f t="shared" si="1308"/>
        <v>0</v>
      </c>
      <c r="AJ3677" s="228">
        <f t="shared" si="1312"/>
        <v>206</v>
      </c>
      <c r="AK3677" s="218"/>
      <c r="AL3677" s="229">
        <f t="shared" si="1313"/>
        <v>0</v>
      </c>
      <c r="AM3677" s="204"/>
      <c r="AN3677" s="230">
        <v>2</v>
      </c>
      <c r="AO3677" s="231">
        <f t="shared" si="1309"/>
        <v>0</v>
      </c>
      <c r="AP3677" s="232">
        <v>0.05</v>
      </c>
      <c r="AQ3677" s="233" t="s">
        <v>41</v>
      </c>
      <c r="AR3677" s="234">
        <f t="shared" si="1310"/>
        <v>0</v>
      </c>
      <c r="AS3677" s="235"/>
      <c r="AT3677" s="236"/>
      <c r="AU3677" s="237"/>
      <c r="AV3677" s="238"/>
      <c r="AW3677" s="239"/>
      <c r="AX3677" s="240">
        <v>158</v>
      </c>
    </row>
    <row r="3678" spans="1:50" ht="17.25" hidden="1" customHeight="1" x14ac:dyDescent="0.3">
      <c r="A3678" s="213"/>
      <c r="B3678" s="214"/>
      <c r="C3678" s="215"/>
      <c r="D3678" s="186"/>
      <c r="E3678" s="184"/>
      <c r="F3678" s="185"/>
      <c r="G3678" s="186"/>
      <c r="H3678" s="186"/>
      <c r="I3678" s="187"/>
      <c r="J3678" s="188"/>
      <c r="K3678" s="216"/>
      <c r="L3678" s="186"/>
      <c r="M3678" s="186"/>
      <c r="N3678" s="187"/>
      <c r="O3678" s="191"/>
      <c r="P3678" s="541" t="s">
        <v>3213</v>
      </c>
      <c r="Q3678" s="218"/>
      <c r="R3678" s="219">
        <f t="shared" si="1314"/>
        <v>0</v>
      </c>
      <c r="S3678" s="219">
        <f t="shared" si="1315"/>
        <v>7</v>
      </c>
      <c r="T3678" s="195"/>
      <c r="U3678" s="196">
        <v>10</v>
      </c>
      <c r="V3678" s="89">
        <f t="shared" si="1311"/>
        <v>0</v>
      </c>
      <c r="W3678" s="220" t="s">
        <v>3427</v>
      </c>
      <c r="X3678" s="221" t="s">
        <v>71</v>
      </c>
      <c r="Y3678" s="222" t="s">
        <v>3863</v>
      </c>
      <c r="Z3678" s="199"/>
      <c r="AA3678" s="218"/>
      <c r="AB3678" s="223">
        <v>0</v>
      </c>
      <c r="AC3678" s="224" t="s">
        <v>40</v>
      </c>
      <c r="AD3678" s="225"/>
      <c r="AE3678" s="226"/>
      <c r="AF3678" s="226"/>
      <c r="AG3678" s="241">
        <f>CEILING(AX3678+(AX3678*'[1]Nastavení cen'!$G$17),1)</f>
        <v>158</v>
      </c>
      <c r="AH3678" s="242">
        <f>CEILING(AG3678*'[1]Nastavení cen'!$K$17,1)+AG3678</f>
        <v>206</v>
      </c>
      <c r="AI3678" s="242">
        <f t="shared" si="1308"/>
        <v>0</v>
      </c>
      <c r="AJ3678" s="228">
        <f t="shared" si="1312"/>
        <v>206</v>
      </c>
      <c r="AK3678" s="218"/>
      <c r="AL3678" s="229">
        <f t="shared" si="1313"/>
        <v>0</v>
      </c>
      <c r="AM3678" s="204"/>
      <c r="AN3678" s="230">
        <v>2</v>
      </c>
      <c r="AO3678" s="231">
        <f t="shared" si="1309"/>
        <v>0</v>
      </c>
      <c r="AP3678" s="232">
        <v>0.05</v>
      </c>
      <c r="AQ3678" s="233" t="s">
        <v>41</v>
      </c>
      <c r="AR3678" s="234">
        <f t="shared" si="1310"/>
        <v>0</v>
      </c>
      <c r="AS3678" s="235"/>
      <c r="AT3678" s="236"/>
      <c r="AU3678" s="237"/>
      <c r="AV3678" s="238"/>
      <c r="AW3678" s="239"/>
      <c r="AX3678" s="240">
        <v>158</v>
      </c>
    </row>
    <row r="3679" spans="1:50" ht="17.25" hidden="1" customHeight="1" x14ac:dyDescent="0.3">
      <c r="A3679" s="213"/>
      <c r="B3679" s="214"/>
      <c r="C3679" s="215"/>
      <c r="D3679" s="186"/>
      <c r="E3679" s="184"/>
      <c r="F3679" s="185"/>
      <c r="G3679" s="186"/>
      <c r="H3679" s="186"/>
      <c r="I3679" s="187"/>
      <c r="J3679" s="188"/>
      <c r="K3679" s="216"/>
      <c r="L3679" s="186"/>
      <c r="M3679" s="186"/>
      <c r="N3679" s="187"/>
      <c r="O3679" s="191"/>
      <c r="P3679" s="541" t="s">
        <v>3213</v>
      </c>
      <c r="Q3679" s="218"/>
      <c r="R3679" s="219">
        <f t="shared" si="1314"/>
        <v>0</v>
      </c>
      <c r="S3679" s="219">
        <f t="shared" si="1315"/>
        <v>7</v>
      </c>
      <c r="T3679" s="195"/>
      <c r="U3679" s="196">
        <v>10</v>
      </c>
      <c r="V3679" s="89">
        <f t="shared" si="1311"/>
        <v>0</v>
      </c>
      <c r="W3679" s="220" t="s">
        <v>3427</v>
      </c>
      <c r="X3679" s="221" t="s">
        <v>71</v>
      </c>
      <c r="Y3679" s="222" t="s">
        <v>3864</v>
      </c>
      <c r="Z3679" s="199"/>
      <c r="AA3679" s="218"/>
      <c r="AB3679" s="223">
        <v>0</v>
      </c>
      <c r="AC3679" s="224" t="s">
        <v>40</v>
      </c>
      <c r="AD3679" s="225"/>
      <c r="AE3679" s="226"/>
      <c r="AF3679" s="226"/>
      <c r="AG3679" s="241">
        <f>CEILING(AX3679+(AX3679*'[1]Nastavení cen'!$G$17),1)</f>
        <v>158</v>
      </c>
      <c r="AH3679" s="242">
        <f>CEILING(AG3679*'[1]Nastavení cen'!$K$17,1)+AG3679</f>
        <v>206</v>
      </c>
      <c r="AI3679" s="242">
        <f t="shared" si="1308"/>
        <v>0</v>
      </c>
      <c r="AJ3679" s="228">
        <f t="shared" si="1312"/>
        <v>206</v>
      </c>
      <c r="AK3679" s="218"/>
      <c r="AL3679" s="229">
        <f t="shared" si="1313"/>
        <v>0</v>
      </c>
      <c r="AM3679" s="204"/>
      <c r="AN3679" s="230">
        <v>2</v>
      </c>
      <c r="AO3679" s="231">
        <f t="shared" si="1309"/>
        <v>0</v>
      </c>
      <c r="AP3679" s="232">
        <v>0.05</v>
      </c>
      <c r="AQ3679" s="233" t="s">
        <v>41</v>
      </c>
      <c r="AR3679" s="234">
        <f t="shared" si="1310"/>
        <v>0</v>
      </c>
      <c r="AS3679" s="235"/>
      <c r="AT3679" s="236"/>
      <c r="AU3679" s="237"/>
      <c r="AV3679" s="238"/>
      <c r="AW3679" s="239"/>
      <c r="AX3679" s="240">
        <v>158</v>
      </c>
    </row>
    <row r="3680" spans="1:50" ht="17.25" hidden="1" customHeight="1" x14ac:dyDescent="0.3">
      <c r="A3680" s="213"/>
      <c r="B3680" s="214"/>
      <c r="C3680" s="215"/>
      <c r="D3680" s="186"/>
      <c r="E3680" s="184"/>
      <c r="F3680" s="185"/>
      <c r="G3680" s="186"/>
      <c r="H3680" s="186"/>
      <c r="I3680" s="187"/>
      <c r="J3680" s="188"/>
      <c r="K3680" s="216"/>
      <c r="L3680" s="186"/>
      <c r="M3680" s="186"/>
      <c r="N3680" s="187"/>
      <c r="O3680" s="191"/>
      <c r="P3680" s="541" t="s">
        <v>3213</v>
      </c>
      <c r="Q3680" s="218"/>
      <c r="R3680" s="219">
        <f t="shared" si="1314"/>
        <v>0</v>
      </c>
      <c r="S3680" s="219">
        <f t="shared" si="1315"/>
        <v>7</v>
      </c>
      <c r="T3680" s="195"/>
      <c r="U3680" s="196">
        <v>10</v>
      </c>
      <c r="V3680" s="89">
        <f t="shared" si="1311"/>
        <v>0</v>
      </c>
      <c r="W3680" s="220" t="s">
        <v>3427</v>
      </c>
      <c r="X3680" s="221" t="s">
        <v>71</v>
      </c>
      <c r="Y3680" s="222" t="s">
        <v>3865</v>
      </c>
      <c r="Z3680" s="199"/>
      <c r="AA3680" s="218"/>
      <c r="AB3680" s="223">
        <v>0</v>
      </c>
      <c r="AC3680" s="224" t="s">
        <v>40</v>
      </c>
      <c r="AD3680" s="225"/>
      <c r="AE3680" s="226"/>
      <c r="AF3680" s="226"/>
      <c r="AG3680" s="241">
        <f>CEILING(AX3680+(AX3680*'[1]Nastavení cen'!$G$17),1)</f>
        <v>158</v>
      </c>
      <c r="AH3680" s="242">
        <f>CEILING(AG3680*'[1]Nastavení cen'!$K$17,1)+AG3680</f>
        <v>206</v>
      </c>
      <c r="AI3680" s="242">
        <f t="shared" si="1308"/>
        <v>0</v>
      </c>
      <c r="AJ3680" s="228">
        <f t="shared" si="1312"/>
        <v>206</v>
      </c>
      <c r="AK3680" s="218"/>
      <c r="AL3680" s="229">
        <f t="shared" si="1313"/>
        <v>0</v>
      </c>
      <c r="AM3680" s="204"/>
      <c r="AN3680" s="230">
        <v>2</v>
      </c>
      <c r="AO3680" s="231">
        <f t="shared" si="1309"/>
        <v>0</v>
      </c>
      <c r="AP3680" s="232">
        <v>0.05</v>
      </c>
      <c r="AQ3680" s="233" t="s">
        <v>41</v>
      </c>
      <c r="AR3680" s="234">
        <f t="shared" si="1310"/>
        <v>0</v>
      </c>
      <c r="AS3680" s="235"/>
      <c r="AT3680" s="236"/>
      <c r="AU3680" s="237"/>
      <c r="AV3680" s="238"/>
      <c r="AW3680" s="239"/>
      <c r="AX3680" s="240">
        <v>158</v>
      </c>
    </row>
    <row r="3681" spans="1:50" ht="17.25" hidden="1" customHeight="1" x14ac:dyDescent="0.3">
      <c r="A3681" s="213"/>
      <c r="B3681" s="214"/>
      <c r="C3681" s="215"/>
      <c r="D3681" s="186"/>
      <c r="E3681" s="184"/>
      <c r="F3681" s="185"/>
      <c r="G3681" s="186"/>
      <c r="H3681" s="186"/>
      <c r="I3681" s="187"/>
      <c r="J3681" s="188"/>
      <c r="K3681" s="216"/>
      <c r="L3681" s="186"/>
      <c r="M3681" s="186"/>
      <c r="N3681" s="187"/>
      <c r="O3681" s="191"/>
      <c r="P3681" s="541" t="s">
        <v>3213</v>
      </c>
      <c r="Q3681" s="218"/>
      <c r="R3681" s="219">
        <f t="shared" si="1314"/>
        <v>0</v>
      </c>
      <c r="S3681" s="219">
        <f t="shared" si="1315"/>
        <v>7</v>
      </c>
      <c r="T3681" s="195"/>
      <c r="U3681" s="196">
        <v>10</v>
      </c>
      <c r="V3681" s="89">
        <f t="shared" si="1311"/>
        <v>0</v>
      </c>
      <c r="W3681" s="220" t="s">
        <v>3427</v>
      </c>
      <c r="X3681" s="221" t="s">
        <v>71</v>
      </c>
      <c r="Y3681" s="222" t="s">
        <v>3866</v>
      </c>
      <c r="Z3681" s="199"/>
      <c r="AA3681" s="218"/>
      <c r="AB3681" s="223">
        <v>0</v>
      </c>
      <c r="AC3681" s="224" t="s">
        <v>40</v>
      </c>
      <c r="AD3681" s="225"/>
      <c r="AE3681" s="226"/>
      <c r="AF3681" s="226"/>
      <c r="AG3681" s="241">
        <f>CEILING(AX3681+(AX3681*'[1]Nastavení cen'!$G$17),1)</f>
        <v>158</v>
      </c>
      <c r="AH3681" s="242">
        <f>CEILING(AG3681*'[1]Nastavení cen'!$K$17,1)+AG3681</f>
        <v>206</v>
      </c>
      <c r="AI3681" s="242">
        <f t="shared" si="1308"/>
        <v>0</v>
      </c>
      <c r="AJ3681" s="228">
        <f t="shared" si="1312"/>
        <v>206</v>
      </c>
      <c r="AK3681" s="218"/>
      <c r="AL3681" s="229">
        <f t="shared" si="1313"/>
        <v>0</v>
      </c>
      <c r="AM3681" s="204"/>
      <c r="AN3681" s="230">
        <v>2</v>
      </c>
      <c r="AO3681" s="231">
        <f t="shared" si="1309"/>
        <v>0</v>
      </c>
      <c r="AP3681" s="232">
        <v>0.05</v>
      </c>
      <c r="AQ3681" s="233" t="s">
        <v>41</v>
      </c>
      <c r="AR3681" s="234">
        <f t="shared" si="1310"/>
        <v>0</v>
      </c>
      <c r="AS3681" s="235"/>
      <c r="AT3681" s="236"/>
      <c r="AU3681" s="237"/>
      <c r="AV3681" s="238"/>
      <c r="AW3681" s="239"/>
      <c r="AX3681" s="240">
        <v>158</v>
      </c>
    </row>
    <row r="3682" spans="1:50" ht="17.25" hidden="1" customHeight="1" x14ac:dyDescent="0.3">
      <c r="A3682" s="213"/>
      <c r="B3682" s="214"/>
      <c r="C3682" s="215"/>
      <c r="D3682" s="186"/>
      <c r="E3682" s="184"/>
      <c r="F3682" s="185"/>
      <c r="G3682" s="186"/>
      <c r="H3682" s="186"/>
      <c r="I3682" s="187"/>
      <c r="J3682" s="188"/>
      <c r="K3682" s="216"/>
      <c r="L3682" s="186"/>
      <c r="M3682" s="186"/>
      <c r="N3682" s="187"/>
      <c r="O3682" s="191"/>
      <c r="P3682" s="541" t="s">
        <v>3213</v>
      </c>
      <c r="Q3682" s="218"/>
      <c r="R3682" s="219">
        <f t="shared" si="1314"/>
        <v>0</v>
      </c>
      <c r="S3682" s="219">
        <f t="shared" si="1315"/>
        <v>7</v>
      </c>
      <c r="T3682" s="195"/>
      <c r="U3682" s="196">
        <v>10</v>
      </c>
      <c r="V3682" s="89">
        <f t="shared" si="1311"/>
        <v>0</v>
      </c>
      <c r="W3682" s="220" t="s">
        <v>3427</v>
      </c>
      <c r="X3682" s="221" t="s">
        <v>71</v>
      </c>
      <c r="Y3682" s="222" t="s">
        <v>3867</v>
      </c>
      <c r="Z3682" s="199"/>
      <c r="AA3682" s="218"/>
      <c r="AB3682" s="223">
        <v>0</v>
      </c>
      <c r="AC3682" s="224" t="s">
        <v>40</v>
      </c>
      <c r="AD3682" s="225"/>
      <c r="AE3682" s="226"/>
      <c r="AF3682" s="226"/>
      <c r="AG3682" s="241">
        <f>CEILING(AX3682+(AX3682*'[1]Nastavení cen'!$G$17),1)</f>
        <v>158</v>
      </c>
      <c r="AH3682" s="242">
        <f>CEILING(AG3682*'[1]Nastavení cen'!$K$17,1)+AG3682</f>
        <v>206</v>
      </c>
      <c r="AI3682" s="242">
        <f t="shared" si="1308"/>
        <v>0</v>
      </c>
      <c r="AJ3682" s="228">
        <f t="shared" si="1312"/>
        <v>206</v>
      </c>
      <c r="AK3682" s="218"/>
      <c r="AL3682" s="229">
        <f t="shared" si="1313"/>
        <v>0</v>
      </c>
      <c r="AM3682" s="204"/>
      <c r="AN3682" s="230">
        <v>2</v>
      </c>
      <c r="AO3682" s="231">
        <f t="shared" si="1309"/>
        <v>0</v>
      </c>
      <c r="AP3682" s="232">
        <v>0.05</v>
      </c>
      <c r="AQ3682" s="233" t="s">
        <v>41</v>
      </c>
      <c r="AR3682" s="234">
        <f t="shared" si="1310"/>
        <v>0</v>
      </c>
      <c r="AS3682" s="235"/>
      <c r="AT3682" s="236"/>
      <c r="AU3682" s="237"/>
      <c r="AV3682" s="238"/>
      <c r="AW3682" s="239"/>
      <c r="AX3682" s="240">
        <v>158</v>
      </c>
    </row>
    <row r="3683" spans="1:50" ht="17.25" hidden="1" customHeight="1" x14ac:dyDescent="0.3">
      <c r="A3683" s="213"/>
      <c r="B3683" s="214"/>
      <c r="C3683" s="215"/>
      <c r="D3683" s="186"/>
      <c r="E3683" s="184"/>
      <c r="F3683" s="185"/>
      <c r="G3683" s="186"/>
      <c r="H3683" s="186"/>
      <c r="I3683" s="187"/>
      <c r="J3683" s="188"/>
      <c r="K3683" s="216"/>
      <c r="L3683" s="186"/>
      <c r="M3683" s="186"/>
      <c r="N3683" s="187"/>
      <c r="O3683" s="191"/>
      <c r="P3683" s="541" t="s">
        <v>3213</v>
      </c>
      <c r="Q3683" s="218"/>
      <c r="R3683" s="219">
        <f t="shared" si="1314"/>
        <v>0</v>
      </c>
      <c r="S3683" s="219">
        <f t="shared" si="1315"/>
        <v>7</v>
      </c>
      <c r="T3683" s="195"/>
      <c r="U3683" s="196">
        <v>10</v>
      </c>
      <c r="V3683" s="89">
        <f t="shared" si="1311"/>
        <v>0</v>
      </c>
      <c r="W3683" s="220" t="s">
        <v>3427</v>
      </c>
      <c r="X3683" s="221" t="s">
        <v>71</v>
      </c>
      <c r="Y3683" s="222" t="s">
        <v>3868</v>
      </c>
      <c r="Z3683" s="199"/>
      <c r="AA3683" s="218"/>
      <c r="AB3683" s="223">
        <v>0</v>
      </c>
      <c r="AC3683" s="224" t="s">
        <v>40</v>
      </c>
      <c r="AD3683" s="225"/>
      <c r="AE3683" s="226"/>
      <c r="AF3683" s="226"/>
      <c r="AG3683" s="241">
        <f>CEILING(AX3683+(AX3683*'[1]Nastavení cen'!$G$17),1)</f>
        <v>111</v>
      </c>
      <c r="AH3683" s="242">
        <f>CEILING(AG3683*'[1]Nastavení cen'!$K$17,1)+AG3683</f>
        <v>145</v>
      </c>
      <c r="AI3683" s="242">
        <f t="shared" si="1308"/>
        <v>0</v>
      </c>
      <c r="AJ3683" s="228">
        <f t="shared" si="1312"/>
        <v>145</v>
      </c>
      <c r="AK3683" s="218"/>
      <c r="AL3683" s="229">
        <f t="shared" si="1313"/>
        <v>0</v>
      </c>
      <c r="AM3683" s="204"/>
      <c r="AN3683" s="230">
        <v>2</v>
      </c>
      <c r="AO3683" s="231">
        <f t="shared" si="1309"/>
        <v>0</v>
      </c>
      <c r="AP3683" s="232">
        <v>0.05</v>
      </c>
      <c r="AQ3683" s="233" t="s">
        <v>41</v>
      </c>
      <c r="AR3683" s="234">
        <f t="shared" si="1310"/>
        <v>0</v>
      </c>
      <c r="AS3683" s="235"/>
      <c r="AT3683" s="236"/>
      <c r="AU3683" s="237"/>
      <c r="AV3683" s="238"/>
      <c r="AW3683" s="239"/>
      <c r="AX3683" s="240">
        <v>111</v>
      </c>
    </row>
    <row r="3684" spans="1:50" ht="17.25" hidden="1" customHeight="1" x14ac:dyDescent="0.3">
      <c r="A3684" s="213"/>
      <c r="B3684" s="214"/>
      <c r="C3684" s="215"/>
      <c r="D3684" s="186"/>
      <c r="E3684" s="184"/>
      <c r="F3684" s="185"/>
      <c r="G3684" s="186"/>
      <c r="H3684" s="186"/>
      <c r="I3684" s="187"/>
      <c r="J3684" s="188"/>
      <c r="K3684" s="216"/>
      <c r="L3684" s="186"/>
      <c r="M3684" s="186"/>
      <c r="N3684" s="187"/>
      <c r="O3684" s="191"/>
      <c r="P3684" s="541" t="s">
        <v>3213</v>
      </c>
      <c r="Q3684" s="218"/>
      <c r="R3684" s="219">
        <f t="shared" si="1314"/>
        <v>0</v>
      </c>
      <c r="S3684" s="219">
        <f t="shared" si="1315"/>
        <v>7</v>
      </c>
      <c r="T3684" s="195"/>
      <c r="U3684" s="196">
        <v>10</v>
      </c>
      <c r="V3684" s="89">
        <f t="shared" si="1311"/>
        <v>0</v>
      </c>
      <c r="W3684" s="220" t="s">
        <v>3427</v>
      </c>
      <c r="X3684" s="221" t="s">
        <v>71</v>
      </c>
      <c r="Y3684" s="222" t="s">
        <v>3869</v>
      </c>
      <c r="Z3684" s="199"/>
      <c r="AA3684" s="218"/>
      <c r="AB3684" s="223">
        <v>0</v>
      </c>
      <c r="AC3684" s="224" t="s">
        <v>40</v>
      </c>
      <c r="AD3684" s="225"/>
      <c r="AE3684" s="226"/>
      <c r="AF3684" s="226"/>
      <c r="AG3684" s="241">
        <f>CEILING(AX3684+(AX3684*'[1]Nastavení cen'!$G$17),1)</f>
        <v>158</v>
      </c>
      <c r="AH3684" s="242">
        <f>CEILING(AG3684*'[1]Nastavení cen'!$K$17,1)+AG3684</f>
        <v>206</v>
      </c>
      <c r="AI3684" s="242">
        <f t="shared" si="1308"/>
        <v>0</v>
      </c>
      <c r="AJ3684" s="228">
        <f t="shared" si="1312"/>
        <v>206</v>
      </c>
      <c r="AK3684" s="218"/>
      <c r="AL3684" s="229">
        <f t="shared" si="1313"/>
        <v>0</v>
      </c>
      <c r="AM3684" s="204"/>
      <c r="AN3684" s="230">
        <v>2</v>
      </c>
      <c r="AO3684" s="231">
        <f t="shared" si="1309"/>
        <v>0</v>
      </c>
      <c r="AP3684" s="232">
        <v>0.05</v>
      </c>
      <c r="AQ3684" s="233" t="s">
        <v>41</v>
      </c>
      <c r="AR3684" s="234">
        <f t="shared" si="1310"/>
        <v>0</v>
      </c>
      <c r="AS3684" s="235"/>
      <c r="AT3684" s="236"/>
      <c r="AU3684" s="237"/>
      <c r="AV3684" s="238"/>
      <c r="AW3684" s="239"/>
      <c r="AX3684" s="240">
        <v>158</v>
      </c>
    </row>
    <row r="3685" spans="1:50" ht="17.25" hidden="1" customHeight="1" x14ac:dyDescent="0.3">
      <c r="A3685" s="213"/>
      <c r="B3685" s="214"/>
      <c r="C3685" s="215"/>
      <c r="D3685" s="186"/>
      <c r="E3685" s="184"/>
      <c r="F3685" s="185"/>
      <c r="G3685" s="186"/>
      <c r="H3685" s="186"/>
      <c r="I3685" s="187"/>
      <c r="J3685" s="188"/>
      <c r="K3685" s="216"/>
      <c r="L3685" s="186"/>
      <c r="M3685" s="186"/>
      <c r="N3685" s="187"/>
      <c r="O3685" s="191"/>
      <c r="P3685" s="541" t="s">
        <v>3213</v>
      </c>
      <c r="Q3685" s="218"/>
      <c r="R3685" s="219">
        <f t="shared" si="1314"/>
        <v>0</v>
      </c>
      <c r="S3685" s="219">
        <f t="shared" si="1315"/>
        <v>7</v>
      </c>
      <c r="T3685" s="195"/>
      <c r="U3685" s="196">
        <v>10</v>
      </c>
      <c r="V3685" s="89">
        <f t="shared" si="1311"/>
        <v>0</v>
      </c>
      <c r="W3685" s="220" t="s">
        <v>3427</v>
      </c>
      <c r="X3685" s="221" t="s">
        <v>71</v>
      </c>
      <c r="Y3685" s="222" t="s">
        <v>3870</v>
      </c>
      <c r="Z3685" s="199"/>
      <c r="AA3685" s="218"/>
      <c r="AB3685" s="223">
        <v>0</v>
      </c>
      <c r="AC3685" s="224" t="s">
        <v>40</v>
      </c>
      <c r="AD3685" s="225"/>
      <c r="AE3685" s="226"/>
      <c r="AF3685" s="226"/>
      <c r="AG3685" s="241">
        <f>CEILING(AX3685+(AX3685*'[1]Nastavení cen'!$G$17),1)</f>
        <v>158</v>
      </c>
      <c r="AH3685" s="242">
        <f>CEILING(AG3685*'[1]Nastavení cen'!$K$17,1)+AG3685</f>
        <v>206</v>
      </c>
      <c r="AI3685" s="242">
        <f t="shared" si="1308"/>
        <v>0</v>
      </c>
      <c r="AJ3685" s="228">
        <f t="shared" si="1312"/>
        <v>206</v>
      </c>
      <c r="AK3685" s="218"/>
      <c r="AL3685" s="229">
        <f t="shared" si="1313"/>
        <v>0</v>
      </c>
      <c r="AM3685" s="204"/>
      <c r="AN3685" s="230">
        <v>2</v>
      </c>
      <c r="AO3685" s="231">
        <f t="shared" si="1309"/>
        <v>0</v>
      </c>
      <c r="AP3685" s="232">
        <v>0.05</v>
      </c>
      <c r="AQ3685" s="233" t="s">
        <v>41</v>
      </c>
      <c r="AR3685" s="234">
        <f t="shared" si="1310"/>
        <v>0</v>
      </c>
      <c r="AS3685" s="235"/>
      <c r="AT3685" s="236"/>
      <c r="AU3685" s="237"/>
      <c r="AV3685" s="238"/>
      <c r="AW3685" s="239"/>
      <c r="AX3685" s="240">
        <v>158</v>
      </c>
    </row>
    <row r="3686" spans="1:50" ht="17.25" hidden="1" customHeight="1" x14ac:dyDescent="0.3">
      <c r="A3686" s="213"/>
      <c r="B3686" s="214"/>
      <c r="C3686" s="215"/>
      <c r="D3686" s="186"/>
      <c r="E3686" s="184"/>
      <c r="F3686" s="185"/>
      <c r="G3686" s="186"/>
      <c r="H3686" s="186"/>
      <c r="I3686" s="187"/>
      <c r="J3686" s="188"/>
      <c r="K3686" s="216"/>
      <c r="L3686" s="186"/>
      <c r="M3686" s="186"/>
      <c r="N3686" s="187"/>
      <c r="O3686" s="191"/>
      <c r="P3686" s="541" t="s">
        <v>3213</v>
      </c>
      <c r="Q3686" s="218"/>
      <c r="R3686" s="219">
        <f t="shared" si="1314"/>
        <v>0</v>
      </c>
      <c r="S3686" s="219">
        <f t="shared" si="1315"/>
        <v>7</v>
      </c>
      <c r="T3686" s="195"/>
      <c r="U3686" s="196">
        <v>10</v>
      </c>
      <c r="V3686" s="89">
        <f t="shared" si="1311"/>
        <v>0</v>
      </c>
      <c r="W3686" s="220" t="s">
        <v>3427</v>
      </c>
      <c r="X3686" s="221" t="s">
        <v>71</v>
      </c>
      <c r="Y3686" s="222" t="s">
        <v>3871</v>
      </c>
      <c r="Z3686" s="199"/>
      <c r="AA3686" s="218"/>
      <c r="AB3686" s="223">
        <v>0</v>
      </c>
      <c r="AC3686" s="224" t="s">
        <v>40</v>
      </c>
      <c r="AD3686" s="225"/>
      <c r="AE3686" s="226"/>
      <c r="AF3686" s="226"/>
      <c r="AG3686" s="241">
        <f>CEILING(AX3686+(AX3686*'[1]Nastavení cen'!$G$17),1)</f>
        <v>158</v>
      </c>
      <c r="AH3686" s="242">
        <f>CEILING(AG3686*'[1]Nastavení cen'!$K$17,1)+AG3686</f>
        <v>206</v>
      </c>
      <c r="AI3686" s="242">
        <f t="shared" si="1308"/>
        <v>0</v>
      </c>
      <c r="AJ3686" s="228">
        <f t="shared" si="1312"/>
        <v>206</v>
      </c>
      <c r="AK3686" s="218"/>
      <c r="AL3686" s="229">
        <f t="shared" si="1313"/>
        <v>0</v>
      </c>
      <c r="AM3686" s="204"/>
      <c r="AN3686" s="230">
        <v>2</v>
      </c>
      <c r="AO3686" s="231">
        <f t="shared" si="1309"/>
        <v>0</v>
      </c>
      <c r="AP3686" s="232">
        <v>0.05</v>
      </c>
      <c r="AQ3686" s="233" t="s">
        <v>41</v>
      </c>
      <c r="AR3686" s="234">
        <f t="shared" si="1310"/>
        <v>0</v>
      </c>
      <c r="AS3686" s="235"/>
      <c r="AT3686" s="236"/>
      <c r="AU3686" s="237"/>
      <c r="AV3686" s="238"/>
      <c r="AW3686" s="239"/>
      <c r="AX3686" s="240">
        <v>158</v>
      </c>
    </row>
    <row r="3687" spans="1:50" ht="17.25" hidden="1" customHeight="1" x14ac:dyDescent="0.3">
      <c r="A3687" s="213"/>
      <c r="B3687" s="214"/>
      <c r="C3687" s="215"/>
      <c r="D3687" s="186"/>
      <c r="E3687" s="184"/>
      <c r="F3687" s="185"/>
      <c r="G3687" s="186"/>
      <c r="H3687" s="186"/>
      <c r="I3687" s="187"/>
      <c r="J3687" s="188"/>
      <c r="K3687" s="216"/>
      <c r="L3687" s="186"/>
      <c r="M3687" s="186"/>
      <c r="N3687" s="187"/>
      <c r="O3687" s="191"/>
      <c r="P3687" s="541" t="s">
        <v>3213</v>
      </c>
      <c r="Q3687" s="218"/>
      <c r="R3687" s="219">
        <f t="shared" si="1314"/>
        <v>0</v>
      </c>
      <c r="S3687" s="219">
        <f t="shared" si="1315"/>
        <v>7</v>
      </c>
      <c r="T3687" s="195"/>
      <c r="U3687" s="196">
        <v>10</v>
      </c>
      <c r="V3687" s="89">
        <f t="shared" si="1311"/>
        <v>0</v>
      </c>
      <c r="W3687" s="220" t="s">
        <v>3427</v>
      </c>
      <c r="X3687" s="221" t="s">
        <v>71</v>
      </c>
      <c r="Y3687" s="222" t="s">
        <v>3872</v>
      </c>
      <c r="Z3687" s="199"/>
      <c r="AA3687" s="218"/>
      <c r="AB3687" s="223">
        <v>0</v>
      </c>
      <c r="AC3687" s="224" t="s">
        <v>40</v>
      </c>
      <c r="AD3687" s="225"/>
      <c r="AE3687" s="226"/>
      <c r="AF3687" s="226"/>
      <c r="AG3687" s="241">
        <f>CEILING(AX3687+(AX3687*'[1]Nastavení cen'!$G$17),1)</f>
        <v>158</v>
      </c>
      <c r="AH3687" s="242">
        <f>CEILING(AG3687*'[1]Nastavení cen'!$K$17,1)+AG3687</f>
        <v>206</v>
      </c>
      <c r="AI3687" s="242">
        <f t="shared" si="1308"/>
        <v>0</v>
      </c>
      <c r="AJ3687" s="228">
        <f t="shared" si="1312"/>
        <v>206</v>
      </c>
      <c r="AK3687" s="218"/>
      <c r="AL3687" s="229">
        <f t="shared" si="1313"/>
        <v>0</v>
      </c>
      <c r="AM3687" s="204"/>
      <c r="AN3687" s="230">
        <v>2</v>
      </c>
      <c r="AO3687" s="231">
        <f t="shared" si="1309"/>
        <v>0</v>
      </c>
      <c r="AP3687" s="232">
        <v>0.05</v>
      </c>
      <c r="AQ3687" s="233" t="s">
        <v>41</v>
      </c>
      <c r="AR3687" s="234">
        <f t="shared" si="1310"/>
        <v>0</v>
      </c>
      <c r="AS3687" s="235"/>
      <c r="AT3687" s="236"/>
      <c r="AU3687" s="237"/>
      <c r="AV3687" s="238"/>
      <c r="AW3687" s="239"/>
      <c r="AX3687" s="240">
        <v>158</v>
      </c>
    </row>
    <row r="3688" spans="1:50" ht="17.25" hidden="1" customHeight="1" x14ac:dyDescent="0.3">
      <c r="A3688" s="213"/>
      <c r="B3688" s="214"/>
      <c r="C3688" s="215"/>
      <c r="D3688" s="186"/>
      <c r="E3688" s="184"/>
      <c r="F3688" s="185"/>
      <c r="G3688" s="186"/>
      <c r="H3688" s="186"/>
      <c r="I3688" s="187"/>
      <c r="J3688" s="188"/>
      <c r="K3688" s="216"/>
      <c r="L3688" s="186"/>
      <c r="M3688" s="186"/>
      <c r="N3688" s="187"/>
      <c r="O3688" s="191"/>
      <c r="P3688" s="541" t="s">
        <v>3213</v>
      </c>
      <c r="Q3688" s="218"/>
      <c r="R3688" s="219">
        <f t="shared" si="1314"/>
        <v>0</v>
      </c>
      <c r="S3688" s="219">
        <f t="shared" si="1315"/>
        <v>7</v>
      </c>
      <c r="T3688" s="195"/>
      <c r="U3688" s="196">
        <v>10</v>
      </c>
      <c r="V3688" s="89">
        <f t="shared" si="1311"/>
        <v>0</v>
      </c>
      <c r="W3688" s="220" t="s">
        <v>3427</v>
      </c>
      <c r="X3688" s="221" t="s">
        <v>71</v>
      </c>
      <c r="Y3688" s="222" t="s">
        <v>3873</v>
      </c>
      <c r="Z3688" s="199"/>
      <c r="AA3688" s="218"/>
      <c r="AB3688" s="223">
        <v>0</v>
      </c>
      <c r="AC3688" s="224" t="s">
        <v>40</v>
      </c>
      <c r="AD3688" s="225"/>
      <c r="AE3688" s="226"/>
      <c r="AF3688" s="226"/>
      <c r="AG3688" s="241">
        <f>CEILING(AX3688+(AX3688*'[1]Nastavení cen'!$G$17),1)</f>
        <v>158</v>
      </c>
      <c r="AH3688" s="242">
        <f>CEILING(AG3688*'[1]Nastavení cen'!$K$17,1)+AG3688</f>
        <v>206</v>
      </c>
      <c r="AI3688" s="242">
        <f t="shared" si="1308"/>
        <v>0</v>
      </c>
      <c r="AJ3688" s="228">
        <f t="shared" si="1312"/>
        <v>206</v>
      </c>
      <c r="AK3688" s="218"/>
      <c r="AL3688" s="229">
        <f t="shared" si="1313"/>
        <v>0</v>
      </c>
      <c r="AM3688" s="204"/>
      <c r="AN3688" s="230">
        <v>2</v>
      </c>
      <c r="AO3688" s="231">
        <f t="shared" si="1309"/>
        <v>0</v>
      </c>
      <c r="AP3688" s="232">
        <v>0.05</v>
      </c>
      <c r="AQ3688" s="233" t="s">
        <v>41</v>
      </c>
      <c r="AR3688" s="234">
        <f t="shared" si="1310"/>
        <v>0</v>
      </c>
      <c r="AS3688" s="235"/>
      <c r="AT3688" s="236"/>
      <c r="AU3688" s="237"/>
      <c r="AV3688" s="238"/>
      <c r="AW3688" s="239"/>
      <c r="AX3688" s="240">
        <v>158</v>
      </c>
    </row>
    <row r="3689" spans="1:50" ht="17.25" hidden="1" customHeight="1" x14ac:dyDescent="0.3">
      <c r="A3689" s="213"/>
      <c r="B3689" s="214"/>
      <c r="C3689" s="215"/>
      <c r="D3689" s="186"/>
      <c r="E3689" s="184"/>
      <c r="F3689" s="185"/>
      <c r="G3689" s="186"/>
      <c r="H3689" s="186"/>
      <c r="I3689" s="187"/>
      <c r="J3689" s="188"/>
      <c r="K3689" s="216"/>
      <c r="L3689" s="186"/>
      <c r="M3689" s="186"/>
      <c r="N3689" s="187"/>
      <c r="O3689" s="191"/>
      <c r="P3689" s="541" t="s">
        <v>3213</v>
      </c>
      <c r="Q3689" s="218"/>
      <c r="R3689" s="219">
        <f t="shared" si="1314"/>
        <v>0</v>
      </c>
      <c r="S3689" s="219">
        <f t="shared" si="1315"/>
        <v>7</v>
      </c>
      <c r="T3689" s="195"/>
      <c r="U3689" s="196">
        <v>10</v>
      </c>
      <c r="V3689" s="89">
        <f t="shared" si="1311"/>
        <v>0</v>
      </c>
      <c r="W3689" s="220" t="s">
        <v>3427</v>
      </c>
      <c r="X3689" s="221" t="s">
        <v>71</v>
      </c>
      <c r="Y3689" s="222" t="s">
        <v>3874</v>
      </c>
      <c r="Z3689" s="199"/>
      <c r="AA3689" s="218"/>
      <c r="AB3689" s="223">
        <v>0</v>
      </c>
      <c r="AC3689" s="224" t="s">
        <v>40</v>
      </c>
      <c r="AD3689" s="225"/>
      <c r="AE3689" s="226"/>
      <c r="AF3689" s="226"/>
      <c r="AG3689" s="241">
        <f>CEILING(AX3689+(AX3689*'[1]Nastavení cen'!$G$17),1)</f>
        <v>158</v>
      </c>
      <c r="AH3689" s="242">
        <f>CEILING(AG3689*'[1]Nastavení cen'!$K$17,1)+AG3689</f>
        <v>206</v>
      </c>
      <c r="AI3689" s="242">
        <f t="shared" si="1308"/>
        <v>0</v>
      </c>
      <c r="AJ3689" s="228">
        <f t="shared" si="1312"/>
        <v>206</v>
      </c>
      <c r="AK3689" s="218"/>
      <c r="AL3689" s="229">
        <f t="shared" si="1313"/>
        <v>0</v>
      </c>
      <c r="AM3689" s="204"/>
      <c r="AN3689" s="230">
        <v>2</v>
      </c>
      <c r="AO3689" s="231">
        <f t="shared" si="1309"/>
        <v>0</v>
      </c>
      <c r="AP3689" s="232">
        <v>0.05</v>
      </c>
      <c r="AQ3689" s="233" t="s">
        <v>41</v>
      </c>
      <c r="AR3689" s="234">
        <f t="shared" si="1310"/>
        <v>0</v>
      </c>
      <c r="AS3689" s="235"/>
      <c r="AT3689" s="236"/>
      <c r="AU3689" s="237"/>
      <c r="AV3689" s="238"/>
      <c r="AW3689" s="239"/>
      <c r="AX3689" s="240">
        <v>158</v>
      </c>
    </row>
    <row r="3690" spans="1:50" ht="17.25" hidden="1" customHeight="1" x14ac:dyDescent="0.3">
      <c r="A3690" s="213"/>
      <c r="B3690" s="214"/>
      <c r="C3690" s="215"/>
      <c r="D3690" s="186"/>
      <c r="E3690" s="184"/>
      <c r="F3690" s="185"/>
      <c r="G3690" s="186"/>
      <c r="H3690" s="186"/>
      <c r="I3690" s="187"/>
      <c r="J3690" s="188"/>
      <c r="K3690" s="216"/>
      <c r="L3690" s="186"/>
      <c r="M3690" s="186"/>
      <c r="N3690" s="187"/>
      <c r="O3690" s="191"/>
      <c r="P3690" s="541" t="s">
        <v>3213</v>
      </c>
      <c r="Q3690" s="218"/>
      <c r="R3690" s="219">
        <f t="shared" si="1314"/>
        <v>0</v>
      </c>
      <c r="S3690" s="219">
        <f t="shared" si="1315"/>
        <v>7</v>
      </c>
      <c r="T3690" s="195"/>
      <c r="U3690" s="196">
        <v>10</v>
      </c>
      <c r="V3690" s="89">
        <f t="shared" si="1311"/>
        <v>0</v>
      </c>
      <c r="W3690" s="220" t="s">
        <v>3427</v>
      </c>
      <c r="X3690" s="221" t="s">
        <v>71</v>
      </c>
      <c r="Y3690" s="222" t="s">
        <v>3875</v>
      </c>
      <c r="Z3690" s="199"/>
      <c r="AA3690" s="218"/>
      <c r="AB3690" s="223">
        <v>0</v>
      </c>
      <c r="AC3690" s="224" t="s">
        <v>40</v>
      </c>
      <c r="AD3690" s="225"/>
      <c r="AE3690" s="226"/>
      <c r="AF3690" s="226"/>
      <c r="AG3690" s="241">
        <f>CEILING(AX3690+(AX3690*'[1]Nastavení cen'!$G$17),1)</f>
        <v>158</v>
      </c>
      <c r="AH3690" s="242">
        <f>CEILING(AG3690*'[1]Nastavení cen'!$K$17,1)+AG3690</f>
        <v>206</v>
      </c>
      <c r="AI3690" s="242">
        <f t="shared" si="1308"/>
        <v>0</v>
      </c>
      <c r="AJ3690" s="228">
        <f t="shared" si="1312"/>
        <v>206</v>
      </c>
      <c r="AK3690" s="218"/>
      <c r="AL3690" s="229">
        <f t="shared" si="1313"/>
        <v>0</v>
      </c>
      <c r="AM3690" s="204"/>
      <c r="AN3690" s="230">
        <v>2</v>
      </c>
      <c r="AO3690" s="231">
        <f t="shared" si="1309"/>
        <v>0</v>
      </c>
      <c r="AP3690" s="232">
        <v>0.05</v>
      </c>
      <c r="AQ3690" s="233" t="s">
        <v>41</v>
      </c>
      <c r="AR3690" s="234">
        <f t="shared" si="1310"/>
        <v>0</v>
      </c>
      <c r="AS3690" s="235"/>
      <c r="AT3690" s="236"/>
      <c r="AU3690" s="237"/>
      <c r="AV3690" s="238"/>
      <c r="AW3690" s="239"/>
      <c r="AX3690" s="240">
        <v>158</v>
      </c>
    </row>
    <row r="3691" spans="1:50" ht="17.25" hidden="1" customHeight="1" x14ac:dyDescent="0.3">
      <c r="A3691" s="213"/>
      <c r="B3691" s="214"/>
      <c r="C3691" s="215"/>
      <c r="D3691" s="186"/>
      <c r="E3691" s="184"/>
      <c r="F3691" s="185"/>
      <c r="G3691" s="186"/>
      <c r="H3691" s="186"/>
      <c r="I3691" s="187"/>
      <c r="J3691" s="188"/>
      <c r="K3691" s="216"/>
      <c r="L3691" s="186"/>
      <c r="M3691" s="186"/>
      <c r="N3691" s="187"/>
      <c r="O3691" s="191"/>
      <c r="P3691" s="541" t="s">
        <v>3213</v>
      </c>
      <c r="Q3691" s="218"/>
      <c r="R3691" s="219">
        <f t="shared" si="1314"/>
        <v>0</v>
      </c>
      <c r="S3691" s="219">
        <f t="shared" si="1315"/>
        <v>7</v>
      </c>
      <c r="T3691" s="195"/>
      <c r="U3691" s="196">
        <v>10</v>
      </c>
      <c r="V3691" s="89">
        <f t="shared" si="1311"/>
        <v>0</v>
      </c>
      <c r="W3691" s="220" t="s">
        <v>3427</v>
      </c>
      <c r="X3691" s="221" t="s">
        <v>71</v>
      </c>
      <c r="Y3691" s="222" t="s">
        <v>3876</v>
      </c>
      <c r="Z3691" s="199"/>
      <c r="AA3691" s="218"/>
      <c r="AB3691" s="223">
        <v>0</v>
      </c>
      <c r="AC3691" s="224" t="s">
        <v>40</v>
      </c>
      <c r="AD3691" s="225"/>
      <c r="AE3691" s="226"/>
      <c r="AF3691" s="226"/>
      <c r="AG3691" s="241">
        <f>CEILING(AX3691+(AX3691*'[1]Nastavení cen'!$G$17),1)</f>
        <v>158</v>
      </c>
      <c r="AH3691" s="242">
        <f>CEILING(AG3691*'[1]Nastavení cen'!$K$17,1)+AG3691</f>
        <v>206</v>
      </c>
      <c r="AI3691" s="242">
        <f t="shared" si="1308"/>
        <v>0</v>
      </c>
      <c r="AJ3691" s="228">
        <f t="shared" si="1312"/>
        <v>206</v>
      </c>
      <c r="AK3691" s="218"/>
      <c r="AL3691" s="229">
        <f t="shared" si="1313"/>
        <v>0</v>
      </c>
      <c r="AM3691" s="204"/>
      <c r="AN3691" s="230">
        <v>2</v>
      </c>
      <c r="AO3691" s="231">
        <f t="shared" si="1309"/>
        <v>0</v>
      </c>
      <c r="AP3691" s="232">
        <v>0.05</v>
      </c>
      <c r="AQ3691" s="233" t="s">
        <v>41</v>
      </c>
      <c r="AR3691" s="234">
        <f t="shared" si="1310"/>
        <v>0</v>
      </c>
      <c r="AS3691" s="235"/>
      <c r="AT3691" s="236"/>
      <c r="AU3691" s="237"/>
      <c r="AV3691" s="238"/>
      <c r="AW3691" s="239"/>
      <c r="AX3691" s="240">
        <v>158</v>
      </c>
    </row>
    <row r="3692" spans="1:50" ht="17.25" hidden="1" customHeight="1" x14ac:dyDescent="0.3">
      <c r="A3692" s="213"/>
      <c r="B3692" s="214"/>
      <c r="C3692" s="215"/>
      <c r="D3692" s="186"/>
      <c r="E3692" s="184"/>
      <c r="F3692" s="185"/>
      <c r="G3692" s="186"/>
      <c r="H3692" s="186"/>
      <c r="I3692" s="187"/>
      <c r="J3692" s="188"/>
      <c r="K3692" s="216"/>
      <c r="L3692" s="186"/>
      <c r="M3692" s="186"/>
      <c r="N3692" s="187"/>
      <c r="O3692" s="191"/>
      <c r="P3692" s="541" t="s">
        <v>3213</v>
      </c>
      <c r="Q3692" s="218"/>
      <c r="R3692" s="219">
        <f t="shared" si="1314"/>
        <v>0</v>
      </c>
      <c r="S3692" s="219">
        <f t="shared" si="1315"/>
        <v>7</v>
      </c>
      <c r="T3692" s="195"/>
      <c r="U3692" s="196">
        <v>10</v>
      </c>
      <c r="V3692" s="89">
        <f t="shared" si="1311"/>
        <v>0</v>
      </c>
      <c r="W3692" s="220" t="s">
        <v>3427</v>
      </c>
      <c r="X3692" s="221" t="s">
        <v>71</v>
      </c>
      <c r="Y3692" s="222" t="s">
        <v>3877</v>
      </c>
      <c r="Z3692" s="199"/>
      <c r="AA3692" s="218"/>
      <c r="AB3692" s="223">
        <v>0</v>
      </c>
      <c r="AC3692" s="224" t="s">
        <v>40</v>
      </c>
      <c r="AD3692" s="225"/>
      <c r="AE3692" s="226"/>
      <c r="AF3692" s="226"/>
      <c r="AG3692" s="241">
        <f>CEILING(AX3692+(AX3692*'[1]Nastavení cen'!$G$17),1)</f>
        <v>140</v>
      </c>
      <c r="AH3692" s="242">
        <f>CEILING(AG3692*'[1]Nastavení cen'!$K$17,1)+AG3692</f>
        <v>182</v>
      </c>
      <c r="AI3692" s="242">
        <f t="shared" si="1308"/>
        <v>0</v>
      </c>
      <c r="AJ3692" s="228">
        <f t="shared" si="1312"/>
        <v>182</v>
      </c>
      <c r="AK3692" s="218"/>
      <c r="AL3692" s="229">
        <f t="shared" si="1313"/>
        <v>0</v>
      </c>
      <c r="AM3692" s="204"/>
      <c r="AN3692" s="230">
        <v>2</v>
      </c>
      <c r="AO3692" s="231">
        <f t="shared" si="1309"/>
        <v>0</v>
      </c>
      <c r="AP3692" s="232">
        <v>0.05</v>
      </c>
      <c r="AQ3692" s="233" t="s">
        <v>41</v>
      </c>
      <c r="AR3692" s="234">
        <f t="shared" si="1310"/>
        <v>0</v>
      </c>
      <c r="AS3692" s="235"/>
      <c r="AT3692" s="236"/>
      <c r="AU3692" s="237"/>
      <c r="AV3692" s="238"/>
      <c r="AW3692" s="239"/>
      <c r="AX3692" s="240">
        <v>140</v>
      </c>
    </row>
    <row r="3693" spans="1:50" ht="17.25" hidden="1" customHeight="1" x14ac:dyDescent="0.3">
      <c r="A3693" s="213"/>
      <c r="B3693" s="214"/>
      <c r="C3693" s="215"/>
      <c r="D3693" s="186"/>
      <c r="E3693" s="184"/>
      <c r="F3693" s="185"/>
      <c r="G3693" s="186"/>
      <c r="H3693" s="186"/>
      <c r="I3693" s="187"/>
      <c r="J3693" s="188"/>
      <c r="K3693" s="216"/>
      <c r="L3693" s="186"/>
      <c r="M3693" s="186"/>
      <c r="N3693" s="187"/>
      <c r="O3693" s="191"/>
      <c r="P3693" s="541" t="s">
        <v>3213</v>
      </c>
      <c r="Q3693" s="218"/>
      <c r="R3693" s="219">
        <f t="shared" si="1314"/>
        <v>0</v>
      </c>
      <c r="S3693" s="219">
        <f t="shared" si="1315"/>
        <v>7</v>
      </c>
      <c r="T3693" s="195"/>
      <c r="U3693" s="196">
        <v>10</v>
      </c>
      <c r="V3693" s="89">
        <f t="shared" si="1311"/>
        <v>0</v>
      </c>
      <c r="W3693" s="220" t="s">
        <v>3427</v>
      </c>
      <c r="X3693" s="221" t="s">
        <v>71</v>
      </c>
      <c r="Y3693" s="222" t="s">
        <v>3878</v>
      </c>
      <c r="Z3693" s="199"/>
      <c r="AA3693" s="218"/>
      <c r="AB3693" s="223">
        <v>0</v>
      </c>
      <c r="AC3693" s="224" t="s">
        <v>40</v>
      </c>
      <c r="AD3693" s="225"/>
      <c r="AE3693" s="226"/>
      <c r="AF3693" s="226"/>
      <c r="AG3693" s="241">
        <f>CEILING(AX3693+(AX3693*'[1]Nastavení cen'!$G$17),1)</f>
        <v>140</v>
      </c>
      <c r="AH3693" s="242">
        <f>CEILING(AG3693*'[1]Nastavení cen'!$K$17,1)+AG3693</f>
        <v>182</v>
      </c>
      <c r="AI3693" s="242">
        <f t="shared" si="1308"/>
        <v>0</v>
      </c>
      <c r="AJ3693" s="228">
        <f t="shared" si="1312"/>
        <v>182</v>
      </c>
      <c r="AK3693" s="218"/>
      <c r="AL3693" s="229">
        <f t="shared" si="1313"/>
        <v>0</v>
      </c>
      <c r="AM3693" s="204"/>
      <c r="AN3693" s="230">
        <v>2</v>
      </c>
      <c r="AO3693" s="231">
        <f t="shared" si="1309"/>
        <v>0</v>
      </c>
      <c r="AP3693" s="232">
        <v>0.05</v>
      </c>
      <c r="AQ3693" s="233" t="s">
        <v>41</v>
      </c>
      <c r="AR3693" s="234">
        <f t="shared" si="1310"/>
        <v>0</v>
      </c>
      <c r="AS3693" s="235"/>
      <c r="AT3693" s="236"/>
      <c r="AU3693" s="237"/>
      <c r="AV3693" s="238"/>
      <c r="AW3693" s="239"/>
      <c r="AX3693" s="240">
        <v>140</v>
      </c>
    </row>
    <row r="3694" spans="1:50" ht="17.25" hidden="1" customHeight="1" x14ac:dyDescent="0.3">
      <c r="A3694" s="213"/>
      <c r="B3694" s="214"/>
      <c r="C3694" s="215"/>
      <c r="D3694" s="186"/>
      <c r="E3694" s="184"/>
      <c r="F3694" s="185"/>
      <c r="G3694" s="186"/>
      <c r="H3694" s="186"/>
      <c r="I3694" s="187"/>
      <c r="J3694" s="188"/>
      <c r="K3694" s="216"/>
      <c r="L3694" s="186"/>
      <c r="M3694" s="186"/>
      <c r="N3694" s="187"/>
      <c r="O3694" s="191"/>
      <c r="P3694" s="541" t="s">
        <v>3213</v>
      </c>
      <c r="Q3694" s="218"/>
      <c r="R3694" s="219">
        <f t="shared" si="1314"/>
        <v>0</v>
      </c>
      <c r="S3694" s="219">
        <f t="shared" si="1315"/>
        <v>7</v>
      </c>
      <c r="T3694" s="195"/>
      <c r="U3694" s="196">
        <v>10</v>
      </c>
      <c r="V3694" s="89">
        <f t="shared" si="1311"/>
        <v>0</v>
      </c>
      <c r="W3694" s="220" t="s">
        <v>3427</v>
      </c>
      <c r="X3694" s="221" t="s">
        <v>71</v>
      </c>
      <c r="Y3694" s="222" t="s">
        <v>3879</v>
      </c>
      <c r="Z3694" s="199"/>
      <c r="AA3694" s="218"/>
      <c r="AB3694" s="223">
        <v>0</v>
      </c>
      <c r="AC3694" s="224" t="s">
        <v>40</v>
      </c>
      <c r="AD3694" s="225"/>
      <c r="AE3694" s="226"/>
      <c r="AF3694" s="226"/>
      <c r="AG3694" s="241">
        <f>CEILING(AX3694+(AX3694*'[1]Nastavení cen'!$G$17),1)</f>
        <v>140</v>
      </c>
      <c r="AH3694" s="242">
        <f>CEILING(AG3694*'[1]Nastavení cen'!$K$17,1)+AG3694</f>
        <v>182</v>
      </c>
      <c r="AI3694" s="242">
        <f t="shared" si="1308"/>
        <v>0</v>
      </c>
      <c r="AJ3694" s="228">
        <f t="shared" si="1312"/>
        <v>182</v>
      </c>
      <c r="AK3694" s="218"/>
      <c r="AL3694" s="229">
        <f t="shared" si="1313"/>
        <v>0</v>
      </c>
      <c r="AM3694" s="204"/>
      <c r="AN3694" s="230">
        <v>2</v>
      </c>
      <c r="AO3694" s="231">
        <f t="shared" si="1309"/>
        <v>0</v>
      </c>
      <c r="AP3694" s="232">
        <v>0.05</v>
      </c>
      <c r="AQ3694" s="233" t="s">
        <v>41</v>
      </c>
      <c r="AR3694" s="234">
        <f t="shared" si="1310"/>
        <v>0</v>
      </c>
      <c r="AS3694" s="235"/>
      <c r="AT3694" s="236"/>
      <c r="AU3694" s="237"/>
      <c r="AV3694" s="238"/>
      <c r="AW3694" s="239"/>
      <c r="AX3694" s="240">
        <v>140</v>
      </c>
    </row>
    <row r="3695" spans="1:50" ht="17.25" hidden="1" customHeight="1" x14ac:dyDescent="0.3">
      <c r="A3695" s="213"/>
      <c r="B3695" s="214"/>
      <c r="C3695" s="215"/>
      <c r="D3695" s="186"/>
      <c r="E3695" s="184"/>
      <c r="F3695" s="185"/>
      <c r="G3695" s="186"/>
      <c r="H3695" s="186"/>
      <c r="I3695" s="187"/>
      <c r="J3695" s="188"/>
      <c r="K3695" s="216"/>
      <c r="L3695" s="186"/>
      <c r="M3695" s="186"/>
      <c r="N3695" s="187"/>
      <c r="O3695" s="191"/>
      <c r="P3695" s="541" t="s">
        <v>3213</v>
      </c>
      <c r="Q3695" s="218"/>
      <c r="R3695" s="219">
        <f t="shared" si="1314"/>
        <v>0</v>
      </c>
      <c r="S3695" s="219">
        <f t="shared" si="1315"/>
        <v>7</v>
      </c>
      <c r="T3695" s="195"/>
      <c r="U3695" s="196">
        <v>10</v>
      </c>
      <c r="V3695" s="89">
        <f t="shared" si="1311"/>
        <v>0</v>
      </c>
      <c r="W3695" s="220" t="s">
        <v>3427</v>
      </c>
      <c r="X3695" s="221" t="s">
        <v>71</v>
      </c>
      <c r="Y3695" s="222" t="s">
        <v>3880</v>
      </c>
      <c r="Z3695" s="199"/>
      <c r="AA3695" s="218"/>
      <c r="AB3695" s="223">
        <v>0</v>
      </c>
      <c r="AC3695" s="224" t="s">
        <v>40</v>
      </c>
      <c r="AD3695" s="225"/>
      <c r="AE3695" s="226"/>
      <c r="AF3695" s="226"/>
      <c r="AG3695" s="241">
        <f>CEILING(AX3695+(AX3695*'[1]Nastavení cen'!$G$17),1)</f>
        <v>140</v>
      </c>
      <c r="AH3695" s="242">
        <f>CEILING(AG3695*'[1]Nastavení cen'!$K$17,1)+AG3695</f>
        <v>182</v>
      </c>
      <c r="AI3695" s="242">
        <f t="shared" si="1308"/>
        <v>0</v>
      </c>
      <c r="AJ3695" s="228">
        <f t="shared" si="1312"/>
        <v>182</v>
      </c>
      <c r="AK3695" s="218"/>
      <c r="AL3695" s="229">
        <f t="shared" si="1313"/>
        <v>0</v>
      </c>
      <c r="AM3695" s="204"/>
      <c r="AN3695" s="230">
        <v>2</v>
      </c>
      <c r="AO3695" s="231">
        <f t="shared" si="1309"/>
        <v>0</v>
      </c>
      <c r="AP3695" s="232">
        <v>0.05</v>
      </c>
      <c r="AQ3695" s="233" t="s">
        <v>41</v>
      </c>
      <c r="AR3695" s="234">
        <f t="shared" si="1310"/>
        <v>0</v>
      </c>
      <c r="AS3695" s="235"/>
      <c r="AT3695" s="236"/>
      <c r="AU3695" s="237"/>
      <c r="AV3695" s="238"/>
      <c r="AW3695" s="239"/>
      <c r="AX3695" s="240">
        <v>140</v>
      </c>
    </row>
    <row r="3696" spans="1:50" ht="17.25" hidden="1" customHeight="1" x14ac:dyDescent="0.3">
      <c r="A3696" s="213"/>
      <c r="B3696" s="214"/>
      <c r="C3696" s="215"/>
      <c r="D3696" s="186"/>
      <c r="E3696" s="184"/>
      <c r="F3696" s="185"/>
      <c r="G3696" s="186"/>
      <c r="H3696" s="186"/>
      <c r="I3696" s="187"/>
      <c r="J3696" s="188"/>
      <c r="K3696" s="216"/>
      <c r="L3696" s="186"/>
      <c r="M3696" s="186"/>
      <c r="N3696" s="187"/>
      <c r="O3696" s="191"/>
      <c r="P3696" s="541" t="s">
        <v>3213</v>
      </c>
      <c r="Q3696" s="218"/>
      <c r="R3696" s="219">
        <f t="shared" si="1314"/>
        <v>0</v>
      </c>
      <c r="S3696" s="219">
        <f t="shared" si="1315"/>
        <v>7</v>
      </c>
      <c r="T3696" s="195"/>
      <c r="U3696" s="196">
        <v>4</v>
      </c>
      <c r="V3696" s="89">
        <f t="shared" si="1311"/>
        <v>0</v>
      </c>
      <c r="W3696" s="220" t="s">
        <v>64</v>
      </c>
      <c r="X3696" s="221" t="s">
        <v>3881</v>
      </c>
      <c r="Y3696" s="222" t="s">
        <v>43</v>
      </c>
      <c r="Z3696" s="199"/>
      <c r="AA3696" s="218"/>
      <c r="AB3696" s="223">
        <v>0</v>
      </c>
      <c r="AC3696" s="224" t="s">
        <v>66</v>
      </c>
      <c r="AD3696" s="225">
        <f t="shared" ref="AD3696:AD3699" si="1316">ROUND(AV3696*(AW3696/60),0)</f>
        <v>390</v>
      </c>
      <c r="AE3696" s="226">
        <f>CEILING(AD3696+AD3696*'[1]Nastavení cen'!$J$17,1)</f>
        <v>570</v>
      </c>
      <c r="AF3696" s="226">
        <f t="shared" ref="AF3696:AF3699" si="1317">(AB3696*AE3696)</f>
        <v>0</v>
      </c>
      <c r="AG3696" s="241"/>
      <c r="AH3696" s="242"/>
      <c r="AI3696" s="242"/>
      <c r="AJ3696" s="228">
        <f t="shared" si="1312"/>
        <v>570</v>
      </c>
      <c r="AK3696" s="218"/>
      <c r="AL3696" s="229">
        <f t="shared" si="1313"/>
        <v>0</v>
      </c>
      <c r="AM3696" s="204"/>
      <c r="AN3696" s="230" t="s">
        <v>41</v>
      </c>
      <c r="AO3696" s="231" t="s">
        <v>41</v>
      </c>
      <c r="AP3696" s="245" t="s">
        <v>41</v>
      </c>
      <c r="AQ3696" s="233" t="s">
        <v>41</v>
      </c>
      <c r="AR3696" s="234" t="s">
        <v>41</v>
      </c>
      <c r="AS3696" s="235"/>
      <c r="AT3696" s="236"/>
      <c r="AU3696" s="237"/>
      <c r="AV3696" s="238">
        <v>60</v>
      </c>
      <c r="AW3696" s="239">
        <f>'[1]Nastavení cen'!$H$17</f>
        <v>390</v>
      </c>
      <c r="AX3696" s="240"/>
    </row>
    <row r="3697" spans="1:50" ht="17.25" hidden="1" customHeight="1" x14ac:dyDescent="0.3">
      <c r="A3697" s="213"/>
      <c r="B3697" s="214"/>
      <c r="C3697" s="215"/>
      <c r="D3697" s="186"/>
      <c r="E3697" s="184"/>
      <c r="F3697" s="185"/>
      <c r="G3697" s="186"/>
      <c r="H3697" s="186"/>
      <c r="I3697" s="187"/>
      <c r="J3697" s="188"/>
      <c r="K3697" s="216"/>
      <c r="L3697" s="186"/>
      <c r="M3697" s="186"/>
      <c r="N3697" s="187"/>
      <c r="O3697" s="191"/>
      <c r="P3697" s="541" t="s">
        <v>3213</v>
      </c>
      <c r="Q3697" s="218"/>
      <c r="R3697" s="219">
        <f t="shared" si="1314"/>
        <v>0</v>
      </c>
      <c r="S3697" s="219">
        <f t="shared" si="1315"/>
        <v>7</v>
      </c>
      <c r="T3697" s="195"/>
      <c r="U3697" s="196">
        <v>4</v>
      </c>
      <c r="V3697" s="89">
        <f t="shared" si="1311"/>
        <v>0</v>
      </c>
      <c r="W3697" s="220" t="s">
        <v>64</v>
      </c>
      <c r="X3697" s="221" t="s">
        <v>3882</v>
      </c>
      <c r="Y3697" s="222" t="s">
        <v>43</v>
      </c>
      <c r="Z3697" s="199"/>
      <c r="AA3697" s="218"/>
      <c r="AB3697" s="223">
        <v>0</v>
      </c>
      <c r="AC3697" s="224" t="s">
        <v>66</v>
      </c>
      <c r="AD3697" s="225">
        <f t="shared" si="1316"/>
        <v>390</v>
      </c>
      <c r="AE3697" s="226">
        <f>CEILING(AD3697+AD3697*'[1]Nastavení cen'!$J$17,1)</f>
        <v>570</v>
      </c>
      <c r="AF3697" s="226">
        <f t="shared" si="1317"/>
        <v>0</v>
      </c>
      <c r="AG3697" s="241"/>
      <c r="AH3697" s="242"/>
      <c r="AI3697" s="242"/>
      <c r="AJ3697" s="228">
        <f t="shared" si="1312"/>
        <v>570</v>
      </c>
      <c r="AK3697" s="218"/>
      <c r="AL3697" s="229">
        <f t="shared" si="1313"/>
        <v>0</v>
      </c>
      <c r="AM3697" s="204"/>
      <c r="AN3697" s="230" t="s">
        <v>41</v>
      </c>
      <c r="AO3697" s="231" t="s">
        <v>41</v>
      </c>
      <c r="AP3697" s="245" t="s">
        <v>41</v>
      </c>
      <c r="AQ3697" s="233" t="s">
        <v>41</v>
      </c>
      <c r="AR3697" s="234" t="s">
        <v>41</v>
      </c>
      <c r="AS3697" s="235"/>
      <c r="AT3697" s="236"/>
      <c r="AU3697" s="237"/>
      <c r="AV3697" s="238">
        <v>60</v>
      </c>
      <c r="AW3697" s="239">
        <f>'[1]Nastavení cen'!$H$17</f>
        <v>390</v>
      </c>
      <c r="AX3697" s="240"/>
    </row>
    <row r="3698" spans="1:50" ht="17.25" hidden="1" customHeight="1" x14ac:dyDescent="0.3">
      <c r="A3698" s="213"/>
      <c r="B3698" s="214"/>
      <c r="C3698" s="215"/>
      <c r="D3698" s="186"/>
      <c r="E3698" s="184"/>
      <c r="F3698" s="185"/>
      <c r="G3698" s="186"/>
      <c r="H3698" s="186"/>
      <c r="I3698" s="187"/>
      <c r="J3698" s="188"/>
      <c r="K3698" s="216"/>
      <c r="L3698" s="186"/>
      <c r="M3698" s="186"/>
      <c r="N3698" s="187"/>
      <c r="O3698" s="191"/>
      <c r="P3698" s="541" t="s">
        <v>3213</v>
      </c>
      <c r="Q3698" s="218"/>
      <c r="R3698" s="219">
        <f t="shared" si="1314"/>
        <v>0</v>
      </c>
      <c r="S3698" s="219">
        <f t="shared" si="1315"/>
        <v>7</v>
      </c>
      <c r="T3698" s="195"/>
      <c r="U3698" s="196">
        <v>4</v>
      </c>
      <c r="V3698" s="89">
        <f t="shared" si="1311"/>
        <v>0</v>
      </c>
      <c r="W3698" s="220" t="s">
        <v>64</v>
      </c>
      <c r="X3698" s="221" t="s">
        <v>3883</v>
      </c>
      <c r="Y3698" s="222" t="s">
        <v>43</v>
      </c>
      <c r="Z3698" s="199"/>
      <c r="AA3698" s="218"/>
      <c r="AB3698" s="223">
        <v>0</v>
      </c>
      <c r="AC3698" s="224" t="s">
        <v>66</v>
      </c>
      <c r="AD3698" s="225">
        <f t="shared" si="1316"/>
        <v>270</v>
      </c>
      <c r="AE3698" s="226">
        <f>CEILING(AD3698+AD3698*'[1]Nastavení cen'!$J$17,1)</f>
        <v>395</v>
      </c>
      <c r="AF3698" s="226">
        <f t="shared" si="1317"/>
        <v>0</v>
      </c>
      <c r="AG3698" s="241"/>
      <c r="AH3698" s="242"/>
      <c r="AI3698" s="242"/>
      <c r="AJ3698" s="228">
        <f t="shared" si="1312"/>
        <v>395</v>
      </c>
      <c r="AK3698" s="218"/>
      <c r="AL3698" s="229">
        <f t="shared" si="1313"/>
        <v>0</v>
      </c>
      <c r="AM3698" s="204"/>
      <c r="AN3698" s="230" t="s">
        <v>41</v>
      </c>
      <c r="AO3698" s="231" t="s">
        <v>41</v>
      </c>
      <c r="AP3698" s="245" t="s">
        <v>41</v>
      </c>
      <c r="AQ3698" s="233" t="s">
        <v>41</v>
      </c>
      <c r="AR3698" s="234" t="s">
        <v>41</v>
      </c>
      <c r="AS3698" s="235"/>
      <c r="AT3698" s="236"/>
      <c r="AU3698" s="237"/>
      <c r="AV3698" s="238">
        <v>60</v>
      </c>
      <c r="AW3698" s="239">
        <f>'[1]Nastavení cen'!$I$17</f>
        <v>270</v>
      </c>
      <c r="AX3698" s="240"/>
    </row>
    <row r="3699" spans="1:50" ht="17.25" hidden="1" customHeight="1" x14ac:dyDescent="0.3">
      <c r="A3699" s="213"/>
      <c r="B3699" s="214"/>
      <c r="C3699" s="215"/>
      <c r="D3699" s="186"/>
      <c r="E3699" s="184"/>
      <c r="F3699" s="185"/>
      <c r="G3699" s="186"/>
      <c r="H3699" s="186"/>
      <c r="I3699" s="187"/>
      <c r="J3699" s="188"/>
      <c r="K3699" s="216"/>
      <c r="L3699" s="186"/>
      <c r="M3699" s="186"/>
      <c r="N3699" s="187"/>
      <c r="O3699" s="191"/>
      <c r="P3699" s="541" t="s">
        <v>3213</v>
      </c>
      <c r="Q3699" s="218"/>
      <c r="R3699" s="219">
        <f t="shared" si="1314"/>
        <v>0</v>
      </c>
      <c r="S3699" s="219">
        <f t="shared" si="1315"/>
        <v>7</v>
      </c>
      <c r="T3699" s="195"/>
      <c r="U3699" s="196">
        <v>4</v>
      </c>
      <c r="V3699" s="89">
        <f t="shared" si="1311"/>
        <v>0</v>
      </c>
      <c r="W3699" s="220" t="s">
        <v>64</v>
      </c>
      <c r="X3699" s="221" t="s">
        <v>3884</v>
      </c>
      <c r="Y3699" s="222" t="s">
        <v>43</v>
      </c>
      <c r="Z3699" s="199"/>
      <c r="AA3699" s="218"/>
      <c r="AB3699" s="223">
        <v>0</v>
      </c>
      <c r="AC3699" s="224" t="s">
        <v>66</v>
      </c>
      <c r="AD3699" s="225">
        <f t="shared" si="1316"/>
        <v>270</v>
      </c>
      <c r="AE3699" s="226">
        <f>CEILING(AD3699+AD3699*'[1]Nastavení cen'!$J$17,1)</f>
        <v>395</v>
      </c>
      <c r="AF3699" s="226">
        <f t="shared" si="1317"/>
        <v>0</v>
      </c>
      <c r="AG3699" s="241"/>
      <c r="AH3699" s="242"/>
      <c r="AI3699" s="242"/>
      <c r="AJ3699" s="228">
        <f t="shared" si="1312"/>
        <v>395</v>
      </c>
      <c r="AK3699" s="218"/>
      <c r="AL3699" s="229">
        <f t="shared" si="1313"/>
        <v>0</v>
      </c>
      <c r="AM3699" s="204"/>
      <c r="AN3699" s="230" t="s">
        <v>41</v>
      </c>
      <c r="AO3699" s="231" t="s">
        <v>41</v>
      </c>
      <c r="AP3699" s="245" t="s">
        <v>41</v>
      </c>
      <c r="AQ3699" s="233" t="s">
        <v>41</v>
      </c>
      <c r="AR3699" s="234" t="s">
        <v>41</v>
      </c>
      <c r="AS3699" s="235"/>
      <c r="AT3699" s="236"/>
      <c r="AU3699" s="237"/>
      <c r="AV3699" s="238">
        <v>60</v>
      </c>
      <c r="AW3699" s="239">
        <f>'[1]Nastavení cen'!$I$17</f>
        <v>270</v>
      </c>
      <c r="AX3699" s="240"/>
    </row>
    <row r="3700" spans="1:50" ht="17.25" hidden="1" customHeight="1" x14ac:dyDescent="0.3">
      <c r="A3700" s="213"/>
      <c r="B3700" s="214"/>
      <c r="C3700" s="215"/>
      <c r="D3700" s="186"/>
      <c r="E3700" s="184"/>
      <c r="F3700" s="185"/>
      <c r="G3700" s="186"/>
      <c r="H3700" s="186"/>
      <c r="I3700" s="187"/>
      <c r="J3700" s="188"/>
      <c r="K3700" s="216"/>
      <c r="L3700" s="186"/>
      <c r="M3700" s="186"/>
      <c r="N3700" s="187"/>
      <c r="O3700" s="191"/>
      <c r="P3700" s="541" t="s">
        <v>3213</v>
      </c>
      <c r="Q3700" s="218"/>
      <c r="R3700" s="219">
        <f t="shared" si="1314"/>
        <v>0</v>
      </c>
      <c r="S3700" s="219">
        <f t="shared" si="1315"/>
        <v>7</v>
      </c>
      <c r="T3700" s="195"/>
      <c r="U3700" s="196">
        <v>5</v>
      </c>
      <c r="V3700" s="89">
        <f t="shared" si="1311"/>
        <v>0</v>
      </c>
      <c r="W3700" s="220" t="s">
        <v>70</v>
      </c>
      <c r="X3700" s="221" t="s">
        <v>71</v>
      </c>
      <c r="Y3700" s="222" t="s">
        <v>3885</v>
      </c>
      <c r="Z3700" s="199"/>
      <c r="AA3700" s="218"/>
      <c r="AB3700" s="223">
        <v>0</v>
      </c>
      <c r="AC3700" s="224" t="s">
        <v>46</v>
      </c>
      <c r="AD3700" s="225"/>
      <c r="AE3700" s="226"/>
      <c r="AF3700" s="226"/>
      <c r="AG3700" s="227">
        <f>CEILING(AX3700+(AX3700*'[1]Nastavení cen'!$G$17),1)</f>
        <v>500</v>
      </c>
      <c r="AH3700" s="227">
        <f>CEILING(AG3700*'[1]Nastavení cen'!$K$17,1)+AG3700</f>
        <v>650</v>
      </c>
      <c r="AI3700" s="227">
        <f t="shared" ref="AI3700:AI3704" si="1318">(AB3700*AH3700)</f>
        <v>0</v>
      </c>
      <c r="AJ3700" s="228">
        <f t="shared" si="1312"/>
        <v>650</v>
      </c>
      <c r="AK3700" s="218"/>
      <c r="AL3700" s="229">
        <f t="shared" si="1313"/>
        <v>0</v>
      </c>
      <c r="AM3700" s="204"/>
      <c r="AN3700" s="230">
        <v>5</v>
      </c>
      <c r="AO3700" s="231">
        <f t="shared" ref="AO3700:AO3704" si="1319">AB3700*AN3700</f>
        <v>0</v>
      </c>
      <c r="AP3700" s="232">
        <v>0.05</v>
      </c>
      <c r="AQ3700" s="233" t="s">
        <v>41</v>
      </c>
      <c r="AR3700" s="234">
        <f t="shared" ref="AR3700:AR3704" si="1320">AO3700*AP3700</f>
        <v>0</v>
      </c>
      <c r="AS3700" s="235"/>
      <c r="AT3700" s="236"/>
      <c r="AU3700" s="237"/>
      <c r="AV3700" s="238"/>
      <c r="AW3700" s="239"/>
      <c r="AX3700" s="240">
        <v>500</v>
      </c>
    </row>
    <row r="3701" spans="1:50" ht="17.25" hidden="1" customHeight="1" x14ac:dyDescent="0.3">
      <c r="A3701" s="213"/>
      <c r="B3701" s="214"/>
      <c r="C3701" s="215"/>
      <c r="D3701" s="186"/>
      <c r="E3701" s="184"/>
      <c r="F3701" s="185"/>
      <c r="G3701" s="186"/>
      <c r="H3701" s="186"/>
      <c r="I3701" s="187"/>
      <c r="J3701" s="188"/>
      <c r="K3701" s="216"/>
      <c r="L3701" s="186"/>
      <c r="M3701" s="186"/>
      <c r="N3701" s="187"/>
      <c r="O3701" s="191"/>
      <c r="P3701" s="541" t="s">
        <v>3213</v>
      </c>
      <c r="Q3701" s="218"/>
      <c r="R3701" s="219">
        <f t="shared" si="1314"/>
        <v>0</v>
      </c>
      <c r="S3701" s="219">
        <f t="shared" si="1315"/>
        <v>7</v>
      </c>
      <c r="T3701" s="195"/>
      <c r="U3701" s="196">
        <v>5</v>
      </c>
      <c r="V3701" s="89">
        <f t="shared" si="1311"/>
        <v>0</v>
      </c>
      <c r="W3701" s="220" t="s">
        <v>70</v>
      </c>
      <c r="X3701" s="221" t="s">
        <v>71</v>
      </c>
      <c r="Y3701" s="222" t="s">
        <v>3886</v>
      </c>
      <c r="Z3701" s="199"/>
      <c r="AA3701" s="218"/>
      <c r="AB3701" s="223">
        <v>0</v>
      </c>
      <c r="AC3701" s="224" t="s">
        <v>46</v>
      </c>
      <c r="AD3701" s="225"/>
      <c r="AE3701" s="226"/>
      <c r="AF3701" s="226"/>
      <c r="AG3701" s="227">
        <f>CEILING(AX3701+(AX3701*'[1]Nastavení cen'!$G$17),1)</f>
        <v>1000</v>
      </c>
      <c r="AH3701" s="227">
        <f>CEILING(AG3701*'[1]Nastavení cen'!$K$17,1)+AG3701</f>
        <v>1300</v>
      </c>
      <c r="AI3701" s="227">
        <f t="shared" si="1318"/>
        <v>0</v>
      </c>
      <c r="AJ3701" s="228">
        <f t="shared" si="1312"/>
        <v>1300</v>
      </c>
      <c r="AK3701" s="218"/>
      <c r="AL3701" s="229">
        <f t="shared" si="1313"/>
        <v>0</v>
      </c>
      <c r="AM3701" s="204"/>
      <c r="AN3701" s="230">
        <v>10</v>
      </c>
      <c r="AO3701" s="231">
        <f t="shared" si="1319"/>
        <v>0</v>
      </c>
      <c r="AP3701" s="232">
        <v>0.05</v>
      </c>
      <c r="AQ3701" s="233" t="s">
        <v>41</v>
      </c>
      <c r="AR3701" s="234">
        <f t="shared" si="1320"/>
        <v>0</v>
      </c>
      <c r="AS3701" s="235"/>
      <c r="AT3701" s="236"/>
      <c r="AU3701" s="237"/>
      <c r="AV3701" s="238"/>
      <c r="AW3701" s="239"/>
      <c r="AX3701" s="240">
        <v>1000</v>
      </c>
    </row>
    <row r="3702" spans="1:50" ht="17.25" hidden="1" customHeight="1" x14ac:dyDescent="0.3">
      <c r="A3702" s="213"/>
      <c r="B3702" s="214"/>
      <c r="C3702" s="215"/>
      <c r="D3702" s="186"/>
      <c r="E3702" s="184"/>
      <c r="F3702" s="185"/>
      <c r="G3702" s="186"/>
      <c r="H3702" s="186"/>
      <c r="I3702" s="187"/>
      <c r="J3702" s="188"/>
      <c r="K3702" s="216"/>
      <c r="L3702" s="186"/>
      <c r="M3702" s="186"/>
      <c r="N3702" s="187"/>
      <c r="O3702" s="191"/>
      <c r="P3702" s="541" t="s">
        <v>3213</v>
      </c>
      <c r="Q3702" s="218"/>
      <c r="R3702" s="219">
        <f t="shared" si="1314"/>
        <v>0</v>
      </c>
      <c r="S3702" s="219">
        <f t="shared" si="1315"/>
        <v>7</v>
      </c>
      <c r="T3702" s="195"/>
      <c r="U3702" s="196">
        <v>5</v>
      </c>
      <c r="V3702" s="89">
        <f t="shared" si="1311"/>
        <v>0</v>
      </c>
      <c r="W3702" s="220" t="s">
        <v>70</v>
      </c>
      <c r="X3702" s="221" t="s">
        <v>71</v>
      </c>
      <c r="Y3702" s="222" t="s">
        <v>3887</v>
      </c>
      <c r="Z3702" s="199"/>
      <c r="AA3702" s="218"/>
      <c r="AB3702" s="223">
        <v>0</v>
      </c>
      <c r="AC3702" s="224" t="s">
        <v>46</v>
      </c>
      <c r="AD3702" s="225"/>
      <c r="AE3702" s="226"/>
      <c r="AF3702" s="226"/>
      <c r="AG3702" s="227">
        <f>CEILING(AX3702+(AX3702*'[1]Nastavení cen'!$G$17),1)</f>
        <v>2000</v>
      </c>
      <c r="AH3702" s="227">
        <f>CEILING(AG3702*'[1]Nastavení cen'!$K$17,1)+AG3702</f>
        <v>2600</v>
      </c>
      <c r="AI3702" s="227">
        <f t="shared" si="1318"/>
        <v>0</v>
      </c>
      <c r="AJ3702" s="228">
        <f t="shared" si="1312"/>
        <v>2600</v>
      </c>
      <c r="AK3702" s="218"/>
      <c r="AL3702" s="229">
        <f t="shared" si="1313"/>
        <v>0</v>
      </c>
      <c r="AM3702" s="204"/>
      <c r="AN3702" s="230">
        <v>20</v>
      </c>
      <c r="AO3702" s="231">
        <f t="shared" si="1319"/>
        <v>0</v>
      </c>
      <c r="AP3702" s="232">
        <v>0.05</v>
      </c>
      <c r="AQ3702" s="233" t="s">
        <v>41</v>
      </c>
      <c r="AR3702" s="234">
        <f t="shared" si="1320"/>
        <v>0</v>
      </c>
      <c r="AS3702" s="235"/>
      <c r="AT3702" s="236"/>
      <c r="AU3702" s="237"/>
      <c r="AV3702" s="238"/>
      <c r="AW3702" s="239"/>
      <c r="AX3702" s="240">
        <v>2000</v>
      </c>
    </row>
    <row r="3703" spans="1:50" ht="17.25" hidden="1" customHeight="1" x14ac:dyDescent="0.3">
      <c r="A3703" s="213"/>
      <c r="B3703" s="214"/>
      <c r="C3703" s="215"/>
      <c r="D3703" s="186"/>
      <c r="E3703" s="184"/>
      <c r="F3703" s="185"/>
      <c r="G3703" s="186"/>
      <c r="H3703" s="186"/>
      <c r="I3703" s="187"/>
      <c r="J3703" s="188"/>
      <c r="K3703" s="216"/>
      <c r="L3703" s="186"/>
      <c r="M3703" s="186"/>
      <c r="N3703" s="187"/>
      <c r="O3703" s="191"/>
      <c r="P3703" s="541" t="s">
        <v>3213</v>
      </c>
      <c r="Q3703" s="218"/>
      <c r="R3703" s="219">
        <f t="shared" si="1314"/>
        <v>0</v>
      </c>
      <c r="S3703" s="219">
        <f t="shared" si="1315"/>
        <v>7</v>
      </c>
      <c r="T3703" s="195"/>
      <c r="U3703" s="196">
        <v>5</v>
      </c>
      <c r="V3703" s="89">
        <f t="shared" si="1311"/>
        <v>0</v>
      </c>
      <c r="W3703" s="220" t="s">
        <v>70</v>
      </c>
      <c r="X3703" s="221" t="s">
        <v>71</v>
      </c>
      <c r="Y3703" s="222" t="s">
        <v>3888</v>
      </c>
      <c r="Z3703" s="199"/>
      <c r="AA3703" s="218"/>
      <c r="AB3703" s="223">
        <v>0</v>
      </c>
      <c r="AC3703" s="224" t="s">
        <v>46</v>
      </c>
      <c r="AD3703" s="225"/>
      <c r="AE3703" s="226"/>
      <c r="AF3703" s="226"/>
      <c r="AG3703" s="227">
        <f>CEILING(AX3703+(AX3703*'[1]Nastavení cen'!$G$17),1)</f>
        <v>5000</v>
      </c>
      <c r="AH3703" s="227">
        <f>CEILING(AG3703*'[1]Nastavení cen'!$K$17,1)+AG3703</f>
        <v>6500</v>
      </c>
      <c r="AI3703" s="227">
        <f t="shared" si="1318"/>
        <v>0</v>
      </c>
      <c r="AJ3703" s="228">
        <f t="shared" si="1312"/>
        <v>6500</v>
      </c>
      <c r="AK3703" s="218"/>
      <c r="AL3703" s="229">
        <f t="shared" si="1313"/>
        <v>0</v>
      </c>
      <c r="AM3703" s="204"/>
      <c r="AN3703" s="230">
        <v>50</v>
      </c>
      <c r="AO3703" s="231">
        <f t="shared" si="1319"/>
        <v>0</v>
      </c>
      <c r="AP3703" s="232">
        <v>0.05</v>
      </c>
      <c r="AQ3703" s="233" t="s">
        <v>41</v>
      </c>
      <c r="AR3703" s="234">
        <f t="shared" si="1320"/>
        <v>0</v>
      </c>
      <c r="AS3703" s="235"/>
      <c r="AT3703" s="236"/>
      <c r="AU3703" s="237"/>
      <c r="AV3703" s="238"/>
      <c r="AW3703" s="239"/>
      <c r="AX3703" s="240">
        <v>5000</v>
      </c>
    </row>
    <row r="3704" spans="1:50" ht="17.25" hidden="1" customHeight="1" x14ac:dyDescent="0.3">
      <c r="A3704" s="213"/>
      <c r="B3704" s="214"/>
      <c r="C3704" s="215"/>
      <c r="D3704" s="186"/>
      <c r="E3704" s="184"/>
      <c r="F3704" s="185"/>
      <c r="G3704" s="186"/>
      <c r="H3704" s="186"/>
      <c r="I3704" s="187"/>
      <c r="J3704" s="188"/>
      <c r="K3704" s="216"/>
      <c r="L3704" s="186"/>
      <c r="M3704" s="186"/>
      <c r="N3704" s="187"/>
      <c r="O3704" s="191"/>
      <c r="P3704" s="541" t="s">
        <v>3213</v>
      </c>
      <c r="Q3704" s="218"/>
      <c r="R3704" s="219">
        <f t="shared" si="1314"/>
        <v>0</v>
      </c>
      <c r="S3704" s="219">
        <f t="shared" si="1315"/>
        <v>7</v>
      </c>
      <c r="T3704" s="195"/>
      <c r="U3704" s="196">
        <v>5</v>
      </c>
      <c r="V3704" s="89">
        <f t="shared" si="1311"/>
        <v>0</v>
      </c>
      <c r="W3704" s="220" t="s">
        <v>70</v>
      </c>
      <c r="X3704" s="221" t="s">
        <v>71</v>
      </c>
      <c r="Y3704" s="222" t="s">
        <v>3889</v>
      </c>
      <c r="Z3704" s="199"/>
      <c r="AA3704" s="218"/>
      <c r="AB3704" s="223">
        <v>0</v>
      </c>
      <c r="AC3704" s="224" t="s">
        <v>46</v>
      </c>
      <c r="AD3704" s="225"/>
      <c r="AE3704" s="226"/>
      <c r="AF3704" s="226"/>
      <c r="AG3704" s="227">
        <f>CEILING(AX3704+(AX3704*'[1]Nastavení cen'!$G$17),1)</f>
        <v>10000</v>
      </c>
      <c r="AH3704" s="227">
        <f>CEILING(AG3704*'[1]Nastavení cen'!$K$17,1)+AG3704</f>
        <v>13000</v>
      </c>
      <c r="AI3704" s="227">
        <f t="shared" si="1318"/>
        <v>0</v>
      </c>
      <c r="AJ3704" s="228">
        <f t="shared" si="1312"/>
        <v>13000</v>
      </c>
      <c r="AK3704" s="218"/>
      <c r="AL3704" s="229">
        <f t="shared" si="1313"/>
        <v>0</v>
      </c>
      <c r="AM3704" s="204"/>
      <c r="AN3704" s="230">
        <v>100</v>
      </c>
      <c r="AO3704" s="231">
        <f t="shared" si="1319"/>
        <v>0</v>
      </c>
      <c r="AP3704" s="232">
        <v>0.05</v>
      </c>
      <c r="AQ3704" s="233" t="s">
        <v>41</v>
      </c>
      <c r="AR3704" s="234">
        <f t="shared" si="1320"/>
        <v>0</v>
      </c>
      <c r="AS3704" s="235"/>
      <c r="AT3704" s="236"/>
      <c r="AU3704" s="237"/>
      <c r="AV3704" s="238"/>
      <c r="AW3704" s="239"/>
      <c r="AX3704" s="240">
        <v>10000</v>
      </c>
    </row>
    <row r="3705" spans="1:50" ht="17.25" hidden="1" customHeight="1" x14ac:dyDescent="0.3">
      <c r="A3705" s="373"/>
      <c r="B3705" s="340"/>
      <c r="C3705" s="247"/>
      <c r="D3705" s="248"/>
      <c r="E3705" s="249"/>
      <c r="F3705" s="250"/>
      <c r="G3705" s="248"/>
      <c r="H3705" s="248"/>
      <c r="I3705" s="251"/>
      <c r="J3705" s="188"/>
      <c r="K3705" s="253"/>
      <c r="L3705" s="248"/>
      <c r="M3705" s="248"/>
      <c r="N3705" s="251"/>
      <c r="O3705" s="191"/>
      <c r="P3705" s="542" t="s">
        <v>3213</v>
      </c>
      <c r="Q3705" s="255"/>
      <c r="R3705" s="256"/>
      <c r="S3705" s="256"/>
      <c r="T3705" s="341"/>
      <c r="U3705" s="196">
        <v>99</v>
      </c>
      <c r="V3705" s="89">
        <f t="shared" si="1311"/>
        <v>0</v>
      </c>
      <c r="W3705" s="342"/>
      <c r="X3705" s="343"/>
      <c r="Y3705" s="344"/>
      <c r="Z3705" s="345"/>
      <c r="AA3705" s="255"/>
      <c r="AB3705" s="339">
        <v>0</v>
      </c>
      <c r="AC3705" s="346"/>
      <c r="AD3705" s="347"/>
      <c r="AE3705" s="348"/>
      <c r="AF3705" s="348"/>
      <c r="AG3705" s="243"/>
      <c r="AH3705" s="244"/>
      <c r="AI3705" s="244"/>
      <c r="AJ3705" s="349"/>
      <c r="AK3705" s="255"/>
      <c r="AL3705" s="350"/>
      <c r="AM3705" s="204"/>
      <c r="AN3705" s="230" t="s">
        <v>41</v>
      </c>
      <c r="AO3705" s="231" t="s">
        <v>41</v>
      </c>
      <c r="AP3705" s="245" t="s">
        <v>41</v>
      </c>
      <c r="AQ3705" s="233" t="s">
        <v>41</v>
      </c>
      <c r="AR3705" s="234" t="s">
        <v>41</v>
      </c>
      <c r="AS3705" s="235"/>
      <c r="AT3705" s="236"/>
      <c r="AU3705" s="237"/>
      <c r="AV3705" s="238"/>
      <c r="AW3705" s="239"/>
      <c r="AX3705" s="240"/>
    </row>
    <row r="3706" spans="1:50" ht="17.25" customHeight="1" x14ac:dyDescent="0.3">
      <c r="A3706" s="262"/>
      <c r="B3706" s="263"/>
      <c r="C3706" s="264" t="s">
        <v>0</v>
      </c>
      <c r="D3706" s="24"/>
      <c r="E3706" s="25" t="s">
        <v>1</v>
      </c>
      <c r="F3706" s="26"/>
      <c r="G3706" s="26"/>
      <c r="H3706" s="26"/>
      <c r="I3706" s="27"/>
      <c r="J3706" s="265"/>
      <c r="K3706" s="29" t="s">
        <v>2</v>
      </c>
      <c r="L3706" s="26"/>
      <c r="M3706" s="26"/>
      <c r="N3706" s="27"/>
      <c r="O3706" s="266"/>
      <c r="P3706" s="267" t="s">
        <v>3213</v>
      </c>
      <c r="Q3706" s="268"/>
      <c r="R3706" s="269"/>
      <c r="S3706" s="270"/>
      <c r="T3706" s="271" t="s">
        <v>10</v>
      </c>
      <c r="U3706" s="270" t="s">
        <v>11</v>
      </c>
      <c r="V3706" s="89">
        <f t="shared" si="1311"/>
        <v>0</v>
      </c>
      <c r="W3706" s="272"/>
      <c r="X3706" s="273" t="s">
        <v>3890</v>
      </c>
      <c r="Y3706" s="26"/>
      <c r="Z3706" s="26"/>
      <c r="AA3706" s="274"/>
      <c r="AB3706" s="271" t="s">
        <v>10</v>
      </c>
      <c r="AC3706" s="275"/>
      <c r="AD3706" s="276"/>
      <c r="AE3706" s="276"/>
      <c r="AF3706" s="276">
        <f>SUM(AF3055:AF3705)</f>
        <v>0</v>
      </c>
      <c r="AG3706" s="276"/>
      <c r="AH3706" s="276"/>
      <c r="AI3706" s="276">
        <f>SUM(AI3055:AI3705)</f>
        <v>0</v>
      </c>
      <c r="AJ3706" s="277"/>
      <c r="AK3706" s="274"/>
      <c r="AL3706" s="278">
        <f>AF3706+AI3706</f>
        <v>0</v>
      </c>
      <c r="AM3706" s="279"/>
      <c r="AN3706" s="280"/>
      <c r="AO3706" s="281">
        <f>SUM(AO3055:AO3705)</f>
        <v>879.22</v>
      </c>
      <c r="AP3706" s="276"/>
      <c r="AQ3706" s="281">
        <f t="shared" ref="AQ3706:AR3706" si="1321">SUM(AQ3055:AQ3705)</f>
        <v>0</v>
      </c>
      <c r="AR3706" s="282">
        <f t="shared" si="1321"/>
        <v>43.961000000000006</v>
      </c>
      <c r="AS3706" s="283"/>
      <c r="AT3706" s="284">
        <f>SUM(AT3055:AT3705)</f>
        <v>0</v>
      </c>
      <c r="AU3706" s="285"/>
      <c r="AV3706" s="106"/>
      <c r="AW3706" s="107"/>
      <c r="AX3706" s="107"/>
    </row>
    <row r="3707" spans="1:50" ht="17.25" hidden="1" customHeight="1" x14ac:dyDescent="0.3">
      <c r="A3707" s="262"/>
      <c r="B3707" s="263"/>
      <c r="C3707" s="264" t="s">
        <v>0</v>
      </c>
      <c r="D3707" s="24"/>
      <c r="E3707" s="25" t="s">
        <v>1</v>
      </c>
      <c r="F3707" s="26"/>
      <c r="G3707" s="26"/>
      <c r="H3707" s="26"/>
      <c r="I3707" s="27"/>
      <c r="J3707" s="263"/>
      <c r="K3707" s="29" t="s">
        <v>2</v>
      </c>
      <c r="L3707" s="26"/>
      <c r="M3707" s="26"/>
      <c r="N3707" s="27"/>
      <c r="O3707" s="266"/>
      <c r="P3707" s="267" t="str">
        <f>P3706</f>
        <v>pod</v>
      </c>
      <c r="Q3707" s="268"/>
      <c r="R3707" s="269"/>
      <c r="S3707" s="270"/>
      <c r="T3707" s="271" t="s">
        <v>10</v>
      </c>
      <c r="U3707" s="270" t="s">
        <v>32</v>
      </c>
      <c r="V3707" s="89">
        <f t="shared" si="1311"/>
        <v>0</v>
      </c>
      <c r="W3707" s="272"/>
      <c r="X3707" s="273" t="str">
        <f>X3706</f>
        <v>Podlahářské práce celkem</v>
      </c>
      <c r="Y3707" s="26"/>
      <c r="Z3707" s="26"/>
      <c r="AA3707" s="274"/>
      <c r="AB3707" s="271" t="s">
        <v>10</v>
      </c>
      <c r="AC3707" s="275"/>
      <c r="AD3707" s="276"/>
      <c r="AE3707" s="276"/>
      <c r="AF3707" s="276">
        <f>AF3706</f>
        <v>0</v>
      </c>
      <c r="AG3707" s="276"/>
      <c r="AH3707" s="276"/>
      <c r="AI3707" s="276">
        <f>AI3706</f>
        <v>0</v>
      </c>
      <c r="AJ3707" s="277"/>
      <c r="AK3707" s="274"/>
      <c r="AL3707" s="278">
        <f>AL3706</f>
        <v>0</v>
      </c>
      <c r="AM3707" s="279"/>
      <c r="AN3707" s="280"/>
      <c r="AO3707" s="281">
        <f>AO3706</f>
        <v>879.22</v>
      </c>
      <c r="AP3707" s="276"/>
      <c r="AQ3707" s="281">
        <f t="shared" ref="AQ3707:AR3707" si="1322">AQ3706</f>
        <v>0</v>
      </c>
      <c r="AR3707" s="281">
        <f t="shared" si="1322"/>
        <v>43.961000000000006</v>
      </c>
      <c r="AS3707" s="283"/>
      <c r="AT3707" s="284">
        <f>AT3706</f>
        <v>0</v>
      </c>
      <c r="AU3707" s="285"/>
      <c r="AV3707" s="106"/>
      <c r="AW3707" s="107"/>
      <c r="AX3707" s="107"/>
    </row>
    <row r="3708" spans="1:50" ht="17.25" hidden="1" customHeight="1" x14ac:dyDescent="0.3">
      <c r="A3708" s="262"/>
      <c r="B3708" s="263"/>
      <c r="C3708" s="286" t="s">
        <v>0</v>
      </c>
      <c r="D3708" s="24"/>
      <c r="E3708" s="287" t="s">
        <v>1</v>
      </c>
      <c r="F3708" s="26"/>
      <c r="G3708" s="26"/>
      <c r="H3708" s="26"/>
      <c r="I3708" s="27"/>
      <c r="J3708" s="265"/>
      <c r="K3708" s="287" t="s">
        <v>2</v>
      </c>
      <c r="L3708" s="26"/>
      <c r="M3708" s="26"/>
      <c r="N3708" s="27"/>
      <c r="O3708" s="266"/>
      <c r="P3708" s="288" t="str">
        <f>P3706</f>
        <v>pod</v>
      </c>
      <c r="Q3708" s="289"/>
      <c r="R3708" s="290"/>
      <c r="S3708" s="290"/>
      <c r="T3708" s="291" t="s">
        <v>10</v>
      </c>
      <c r="U3708" s="292" t="s">
        <v>34</v>
      </c>
      <c r="V3708" s="89">
        <f t="shared" si="1311"/>
        <v>0</v>
      </c>
      <c r="W3708" s="293"/>
      <c r="X3708" s="294" t="str">
        <f>X3706</f>
        <v>Podlahářské práce celkem</v>
      </c>
      <c r="Y3708" s="26"/>
      <c r="Z3708" s="26"/>
      <c r="AA3708" s="289"/>
      <c r="AB3708" s="291" t="s">
        <v>10</v>
      </c>
      <c r="AC3708" s="295"/>
      <c r="AD3708" s="296"/>
      <c r="AE3708" s="296"/>
      <c r="AF3708" s="296">
        <f>AF3706</f>
        <v>0</v>
      </c>
      <c r="AG3708" s="296"/>
      <c r="AH3708" s="296"/>
      <c r="AI3708" s="296">
        <f>AI3706</f>
        <v>0</v>
      </c>
      <c r="AJ3708" s="297"/>
      <c r="AK3708" s="289"/>
      <c r="AL3708" s="298">
        <f>AL3706</f>
        <v>0</v>
      </c>
      <c r="AM3708" s="299"/>
      <c r="AN3708" s="300"/>
      <c r="AO3708" s="301">
        <f>AO3706</f>
        <v>879.22</v>
      </c>
      <c r="AP3708" s="296"/>
      <c r="AQ3708" s="301">
        <f t="shared" ref="AQ3708:AR3708" si="1323">AQ3706</f>
        <v>0</v>
      </c>
      <c r="AR3708" s="301">
        <f t="shared" si="1323"/>
        <v>43.961000000000006</v>
      </c>
      <c r="AS3708" s="302"/>
      <c r="AT3708" s="303">
        <f>AT3706</f>
        <v>0</v>
      </c>
      <c r="AU3708" s="304"/>
      <c r="AV3708" s="106"/>
      <c r="AW3708" s="107"/>
      <c r="AX3708" s="107"/>
    </row>
    <row r="3709" spans="1:50" ht="17.25" hidden="1" customHeight="1" x14ac:dyDescent="0.3">
      <c r="A3709" s="262"/>
      <c r="B3709" s="263"/>
      <c r="C3709" s="286" t="s">
        <v>0</v>
      </c>
      <c r="D3709" s="24"/>
      <c r="E3709" s="305" t="s">
        <v>1</v>
      </c>
      <c r="F3709" s="26"/>
      <c r="G3709" s="26"/>
      <c r="H3709" s="26"/>
      <c r="I3709" s="27"/>
      <c r="J3709" s="265"/>
      <c r="K3709" s="305" t="s">
        <v>2</v>
      </c>
      <c r="L3709" s="26"/>
      <c r="M3709" s="26"/>
      <c r="N3709" s="27"/>
      <c r="O3709" s="266"/>
      <c r="P3709" s="306" t="str">
        <f>P3706</f>
        <v>pod</v>
      </c>
      <c r="Q3709" s="24"/>
      <c r="R3709" s="307"/>
      <c r="S3709" s="307"/>
      <c r="T3709" s="308" t="s">
        <v>10</v>
      </c>
      <c r="U3709" s="309" t="s">
        <v>35</v>
      </c>
      <c r="V3709" s="89">
        <f t="shared" si="1311"/>
        <v>0</v>
      </c>
      <c r="W3709" s="310"/>
      <c r="X3709" s="311" t="str">
        <f>X3706</f>
        <v>Podlahářské práce celkem</v>
      </c>
      <c r="Y3709" s="26"/>
      <c r="Z3709" s="26"/>
      <c r="AA3709" s="24"/>
      <c r="AB3709" s="308" t="s">
        <v>10</v>
      </c>
      <c r="AC3709" s="312"/>
      <c r="AD3709" s="313"/>
      <c r="AE3709" s="313"/>
      <c r="AF3709" s="313">
        <f>AF3706</f>
        <v>0</v>
      </c>
      <c r="AG3709" s="313"/>
      <c r="AH3709" s="313"/>
      <c r="AI3709" s="313">
        <f>AI3706</f>
        <v>0</v>
      </c>
      <c r="AJ3709" s="314"/>
      <c r="AK3709" s="24"/>
      <c r="AL3709" s="315">
        <f>AL3706</f>
        <v>0</v>
      </c>
      <c r="AM3709" s="299"/>
      <c r="AN3709" s="316"/>
      <c r="AO3709" s="317">
        <f>AO3706</f>
        <v>879.22</v>
      </c>
      <c r="AP3709" s="313"/>
      <c r="AQ3709" s="317">
        <f t="shared" ref="AQ3709:AR3709" si="1324">AQ3706</f>
        <v>0</v>
      </c>
      <c r="AR3709" s="317">
        <f t="shared" si="1324"/>
        <v>43.961000000000006</v>
      </c>
      <c r="AS3709" s="318"/>
      <c r="AT3709" s="319">
        <f>AT3706</f>
        <v>0</v>
      </c>
      <c r="AU3709" s="304"/>
      <c r="AV3709" s="106"/>
      <c r="AW3709" s="107"/>
      <c r="AX3709" s="107"/>
    </row>
    <row r="3710" spans="1:50" ht="26.25" customHeight="1" x14ac:dyDescent="0.3">
      <c r="A3710" s="77"/>
      <c r="B3710" s="78"/>
      <c r="C3710" s="79" t="s">
        <v>6</v>
      </c>
      <c r="D3710" s="79" t="s">
        <v>7</v>
      </c>
      <c r="E3710" s="80" t="s">
        <v>8</v>
      </c>
      <c r="F3710" s="80" t="s">
        <v>8</v>
      </c>
      <c r="G3710" s="80" t="s">
        <v>8</v>
      </c>
      <c r="H3710" s="80" t="s">
        <v>8</v>
      </c>
      <c r="I3710" s="80" t="s">
        <v>8</v>
      </c>
      <c r="J3710" s="81"/>
      <c r="K3710" s="82"/>
      <c r="L3710" s="82"/>
      <c r="M3710" s="82"/>
      <c r="N3710" s="82"/>
      <c r="O3710" s="135"/>
      <c r="P3710" s="329" t="s">
        <v>3891</v>
      </c>
      <c r="Q3710" s="325"/>
      <c r="R3710" s="138"/>
      <c r="S3710" s="139"/>
      <c r="T3710" s="87" t="s">
        <v>10</v>
      </c>
      <c r="U3710" s="88" t="s">
        <v>11</v>
      </c>
      <c r="V3710" s="89">
        <f t="shared" ref="V3710:V3828" si="1325">$AL$3825</f>
        <v>0</v>
      </c>
      <c r="W3710" s="90"/>
      <c r="X3710" s="91" t="s">
        <v>3892</v>
      </c>
      <c r="Y3710" s="92"/>
      <c r="Z3710" s="92"/>
      <c r="AA3710" s="92"/>
      <c r="AB3710" s="93" t="s">
        <v>10</v>
      </c>
      <c r="AC3710" s="94"/>
      <c r="AD3710" s="95"/>
      <c r="AE3710" s="97"/>
      <c r="AF3710" s="97"/>
      <c r="AG3710" s="97"/>
      <c r="AH3710" s="97"/>
      <c r="AI3710" s="97"/>
      <c r="AJ3710" s="98"/>
      <c r="AK3710" s="98"/>
      <c r="AL3710" s="140"/>
      <c r="AM3710" s="108"/>
      <c r="AN3710" s="141"/>
      <c r="AO3710" s="141"/>
      <c r="AP3710" s="103"/>
      <c r="AQ3710" s="104"/>
      <c r="AR3710" s="142"/>
      <c r="AS3710" s="143"/>
      <c r="AT3710" s="143"/>
      <c r="AU3710" s="144"/>
      <c r="AV3710" s="106"/>
      <c r="AW3710" s="107"/>
      <c r="AX3710" s="107"/>
    </row>
    <row r="3711" spans="1:50" ht="26.4" x14ac:dyDescent="0.3">
      <c r="A3711" s="108"/>
      <c r="B3711" s="109"/>
      <c r="C3711" s="110"/>
      <c r="D3711" s="110"/>
      <c r="E3711" s="111" t="s">
        <v>13</v>
      </c>
      <c r="F3711" s="111" t="s">
        <v>13</v>
      </c>
      <c r="G3711" s="111" t="s">
        <v>13</v>
      </c>
      <c r="H3711" s="111" t="s">
        <v>13</v>
      </c>
      <c r="I3711" s="111" t="s">
        <v>13</v>
      </c>
      <c r="J3711" s="112"/>
      <c r="K3711" s="110"/>
      <c r="L3711" s="110"/>
      <c r="M3711" s="110"/>
      <c r="N3711" s="110"/>
      <c r="O3711" s="113"/>
      <c r="P3711" s="537" t="str">
        <f>P3718</f>
        <v>tru</v>
      </c>
      <c r="Q3711" s="362">
        <f>[1]Harmonogram!I243</f>
        <v>0</v>
      </c>
      <c r="R3711" s="117" t="s">
        <v>14</v>
      </c>
      <c r="S3711" s="117" t="s">
        <v>15</v>
      </c>
      <c r="T3711" s="115" t="s">
        <v>16</v>
      </c>
      <c r="U3711" s="118" t="s">
        <v>11</v>
      </c>
      <c r="V3711" s="89">
        <f t="shared" si="1325"/>
        <v>0</v>
      </c>
      <c r="W3711" s="118" t="s">
        <v>17</v>
      </c>
      <c r="X3711" s="119" t="s">
        <v>18</v>
      </c>
      <c r="Y3711" s="120" t="s">
        <v>19</v>
      </c>
      <c r="Z3711" s="26"/>
      <c r="AA3711" s="27"/>
      <c r="AB3711" s="121" t="s">
        <v>20</v>
      </c>
      <c r="AC3711" s="27"/>
      <c r="AD3711" s="122" t="s">
        <v>21</v>
      </c>
      <c r="AE3711" s="123" t="s">
        <v>22</v>
      </c>
      <c r="AF3711" s="27"/>
      <c r="AG3711" s="124" t="s">
        <v>23</v>
      </c>
      <c r="AH3711" s="125" t="s">
        <v>24</v>
      </c>
      <c r="AI3711" s="27"/>
      <c r="AJ3711" s="126" t="s">
        <v>25</v>
      </c>
      <c r="AK3711" s="26"/>
      <c r="AL3711" s="27"/>
      <c r="AM3711" s="127"/>
      <c r="AN3711" s="128" t="s">
        <v>26</v>
      </c>
      <c r="AO3711" s="27"/>
      <c r="AP3711" s="129" t="s">
        <v>27</v>
      </c>
      <c r="AQ3711" s="26"/>
      <c r="AR3711" s="27"/>
      <c r="AS3711" s="130" t="s">
        <v>28</v>
      </c>
      <c r="AT3711" s="27"/>
      <c r="AU3711" s="131"/>
      <c r="AV3711" s="132" t="s">
        <v>29</v>
      </c>
      <c r="AW3711" s="133" t="s">
        <v>30</v>
      </c>
      <c r="AX3711" s="134" t="s">
        <v>31</v>
      </c>
    </row>
    <row r="3712" spans="1:50" ht="26.25" hidden="1" customHeight="1" x14ac:dyDescent="0.3">
      <c r="A3712" s="77"/>
      <c r="B3712" s="78"/>
      <c r="C3712" s="79" t="s">
        <v>6</v>
      </c>
      <c r="D3712" s="79" t="s">
        <v>7</v>
      </c>
      <c r="E3712" s="80" t="s">
        <v>8</v>
      </c>
      <c r="F3712" s="80" t="s">
        <v>8</v>
      </c>
      <c r="G3712" s="80" t="s">
        <v>8</v>
      </c>
      <c r="H3712" s="80" t="s">
        <v>8</v>
      </c>
      <c r="I3712" s="80" t="s">
        <v>8</v>
      </c>
      <c r="J3712" s="81"/>
      <c r="K3712" s="82"/>
      <c r="L3712" s="82"/>
      <c r="M3712" s="82"/>
      <c r="N3712" s="82"/>
      <c r="O3712" s="323"/>
      <c r="P3712" s="363" t="str">
        <f t="shared" ref="P3712:P3713" si="1326">P3710</f>
        <v>tru</v>
      </c>
      <c r="Q3712" s="321"/>
      <c r="R3712" s="138"/>
      <c r="S3712" s="139"/>
      <c r="T3712" s="87" t="s">
        <v>10</v>
      </c>
      <c r="U3712" s="88" t="s">
        <v>32</v>
      </c>
      <c r="V3712" s="89">
        <f t="shared" si="1325"/>
        <v>0</v>
      </c>
      <c r="W3712" s="90"/>
      <c r="X3712" s="91" t="str">
        <f>X3710</f>
        <v>Truhlářské práce</v>
      </c>
      <c r="Y3712" s="92"/>
      <c r="Z3712" s="92"/>
      <c r="AA3712" s="92"/>
      <c r="AB3712" s="93" t="s">
        <v>10</v>
      </c>
      <c r="AC3712" s="94"/>
      <c r="AD3712" s="95"/>
      <c r="AE3712" s="97"/>
      <c r="AF3712" s="97"/>
      <c r="AG3712" s="97"/>
      <c r="AH3712" s="97"/>
      <c r="AI3712" s="97"/>
      <c r="AJ3712" s="98"/>
      <c r="AK3712" s="98"/>
      <c r="AL3712" s="140"/>
      <c r="AM3712" s="108"/>
      <c r="AN3712" s="141"/>
      <c r="AO3712" s="141"/>
      <c r="AP3712" s="103"/>
      <c r="AQ3712" s="104"/>
      <c r="AR3712" s="142"/>
      <c r="AS3712" s="143"/>
      <c r="AT3712" s="143"/>
      <c r="AU3712" s="144"/>
      <c r="AV3712" s="106"/>
      <c r="AW3712" s="107"/>
      <c r="AX3712" s="107"/>
    </row>
    <row r="3713" spans="1:50" ht="26.4" hidden="1" x14ac:dyDescent="0.3">
      <c r="A3713" s="108"/>
      <c r="B3713" s="109"/>
      <c r="C3713" s="110"/>
      <c r="D3713" s="110"/>
      <c r="E3713" s="111" t="s">
        <v>13</v>
      </c>
      <c r="F3713" s="111" t="s">
        <v>13</v>
      </c>
      <c r="G3713" s="111" t="s">
        <v>13</v>
      </c>
      <c r="H3713" s="111" t="s">
        <v>13</v>
      </c>
      <c r="I3713" s="111" t="s">
        <v>13</v>
      </c>
      <c r="J3713" s="112"/>
      <c r="K3713" s="110"/>
      <c r="L3713" s="110"/>
      <c r="M3713" s="110"/>
      <c r="N3713" s="110"/>
      <c r="O3713" s="113"/>
      <c r="P3713" s="537" t="str">
        <f t="shared" si="1326"/>
        <v>tru</v>
      </c>
      <c r="Q3713" s="362">
        <f>Q3711</f>
        <v>0</v>
      </c>
      <c r="R3713" s="117" t="s">
        <v>14</v>
      </c>
      <c r="S3713" s="117" t="s">
        <v>15</v>
      </c>
      <c r="T3713" s="115" t="s">
        <v>16</v>
      </c>
      <c r="U3713" s="118" t="s">
        <v>32</v>
      </c>
      <c r="V3713" s="89">
        <f t="shared" si="1325"/>
        <v>0</v>
      </c>
      <c r="W3713" s="118" t="s">
        <v>17</v>
      </c>
      <c r="X3713" s="115" t="s">
        <v>18</v>
      </c>
      <c r="Y3713" s="23" t="s">
        <v>19</v>
      </c>
      <c r="Z3713" s="26"/>
      <c r="AA3713" s="27"/>
      <c r="AB3713" s="121" t="s">
        <v>20</v>
      </c>
      <c r="AC3713" s="27"/>
      <c r="AD3713" s="122" t="s">
        <v>21</v>
      </c>
      <c r="AE3713" s="126" t="s">
        <v>33</v>
      </c>
      <c r="AF3713" s="27"/>
      <c r="AG3713" s="124" t="s">
        <v>23</v>
      </c>
      <c r="AH3713" s="126" t="s">
        <v>24</v>
      </c>
      <c r="AI3713" s="27"/>
      <c r="AJ3713" s="126" t="s">
        <v>25</v>
      </c>
      <c r="AK3713" s="26"/>
      <c r="AL3713" s="27"/>
      <c r="AM3713" s="127"/>
      <c r="AN3713" s="128" t="s">
        <v>26</v>
      </c>
      <c r="AO3713" s="27"/>
      <c r="AP3713" s="129" t="s">
        <v>27</v>
      </c>
      <c r="AQ3713" s="26"/>
      <c r="AR3713" s="27"/>
      <c r="AS3713" s="130" t="s">
        <v>28</v>
      </c>
      <c r="AT3713" s="27"/>
      <c r="AU3713" s="131"/>
      <c r="AV3713" s="132" t="s">
        <v>29</v>
      </c>
      <c r="AW3713" s="133" t="s">
        <v>30</v>
      </c>
      <c r="AX3713" s="134" t="s">
        <v>31</v>
      </c>
    </row>
    <row r="3714" spans="1:50" ht="26.25" hidden="1" customHeight="1" x14ac:dyDescent="0.3">
      <c r="A3714" s="77"/>
      <c r="B3714" s="78"/>
      <c r="C3714" s="79" t="s">
        <v>6</v>
      </c>
      <c r="D3714" s="79" t="s">
        <v>7</v>
      </c>
      <c r="E3714" s="80" t="s">
        <v>8</v>
      </c>
      <c r="F3714" s="80" t="s">
        <v>8</v>
      </c>
      <c r="G3714" s="80" t="s">
        <v>8</v>
      </c>
      <c r="H3714" s="80" t="s">
        <v>8</v>
      </c>
      <c r="I3714" s="80" t="s">
        <v>8</v>
      </c>
      <c r="J3714" s="81"/>
      <c r="K3714" s="82"/>
      <c r="L3714" s="82"/>
      <c r="M3714" s="82"/>
      <c r="N3714" s="82"/>
      <c r="O3714" s="135"/>
      <c r="P3714" s="329" t="str">
        <f t="shared" ref="P3714:P3715" si="1327">P3710</f>
        <v>tru</v>
      </c>
      <c r="Q3714" s="325"/>
      <c r="R3714" s="138"/>
      <c r="S3714" s="139"/>
      <c r="T3714" s="87" t="s">
        <v>10</v>
      </c>
      <c r="U3714" s="88" t="s">
        <v>34</v>
      </c>
      <c r="V3714" s="89">
        <f t="shared" si="1325"/>
        <v>0</v>
      </c>
      <c r="W3714" s="90"/>
      <c r="X3714" s="91" t="str">
        <f>X3710</f>
        <v>Truhlářské práce</v>
      </c>
      <c r="Y3714" s="92"/>
      <c r="Z3714" s="92"/>
      <c r="AA3714" s="92"/>
      <c r="AB3714" s="93" t="s">
        <v>10</v>
      </c>
      <c r="AC3714" s="94"/>
      <c r="AD3714" s="95"/>
      <c r="AE3714" s="97"/>
      <c r="AF3714" s="97"/>
      <c r="AG3714" s="97"/>
      <c r="AH3714" s="97"/>
      <c r="AI3714" s="97"/>
      <c r="AJ3714" s="98"/>
      <c r="AK3714" s="98"/>
      <c r="AL3714" s="140"/>
      <c r="AM3714" s="108"/>
      <c r="AN3714" s="141"/>
      <c r="AO3714" s="141"/>
      <c r="AP3714" s="103"/>
      <c r="AQ3714" s="104"/>
      <c r="AR3714" s="142"/>
      <c r="AS3714" s="143"/>
      <c r="AT3714" s="143"/>
      <c r="AU3714" s="144"/>
      <c r="AV3714" s="106"/>
      <c r="AW3714" s="107"/>
      <c r="AX3714" s="107"/>
    </row>
    <row r="3715" spans="1:50" ht="26.4" hidden="1" x14ac:dyDescent="0.3">
      <c r="A3715" s="108"/>
      <c r="B3715" s="109"/>
      <c r="C3715" s="110"/>
      <c r="D3715" s="110"/>
      <c r="E3715" s="111" t="s">
        <v>13</v>
      </c>
      <c r="F3715" s="111" t="s">
        <v>13</v>
      </c>
      <c r="G3715" s="111" t="s">
        <v>13</v>
      </c>
      <c r="H3715" s="111" t="s">
        <v>13</v>
      </c>
      <c r="I3715" s="111" t="s">
        <v>13</v>
      </c>
      <c r="J3715" s="112"/>
      <c r="K3715" s="110"/>
      <c r="L3715" s="110"/>
      <c r="M3715" s="110"/>
      <c r="N3715" s="110"/>
      <c r="O3715" s="113"/>
      <c r="P3715" s="538" t="str">
        <f t="shared" si="1327"/>
        <v>tru</v>
      </c>
      <c r="Q3715" s="362">
        <f>Q3711</f>
        <v>0</v>
      </c>
      <c r="R3715" s="148" t="s">
        <v>14</v>
      </c>
      <c r="S3715" s="148" t="s">
        <v>15</v>
      </c>
      <c r="T3715" s="149" t="s">
        <v>16</v>
      </c>
      <c r="U3715" s="118" t="s">
        <v>34</v>
      </c>
      <c r="V3715" s="89">
        <f t="shared" si="1325"/>
        <v>0</v>
      </c>
      <c r="W3715" s="118" t="s">
        <v>17</v>
      </c>
      <c r="X3715" s="150" t="s">
        <v>18</v>
      </c>
      <c r="Y3715" s="151" t="s">
        <v>19</v>
      </c>
      <c r="Z3715" s="26"/>
      <c r="AA3715" s="27"/>
      <c r="AB3715" s="152" t="s">
        <v>20</v>
      </c>
      <c r="AC3715" s="27"/>
      <c r="AD3715" s="153" t="s">
        <v>21</v>
      </c>
      <c r="AE3715" s="154" t="s">
        <v>33</v>
      </c>
      <c r="AF3715" s="27"/>
      <c r="AG3715" s="155" t="s">
        <v>23</v>
      </c>
      <c r="AH3715" s="156" t="s">
        <v>24</v>
      </c>
      <c r="AI3715" s="27"/>
      <c r="AJ3715" s="157" t="s">
        <v>25</v>
      </c>
      <c r="AK3715" s="26"/>
      <c r="AL3715" s="27"/>
      <c r="AM3715" s="158"/>
      <c r="AN3715" s="159" t="s">
        <v>26</v>
      </c>
      <c r="AO3715" s="27"/>
      <c r="AP3715" s="160" t="s">
        <v>27</v>
      </c>
      <c r="AQ3715" s="26"/>
      <c r="AR3715" s="27"/>
      <c r="AS3715" s="161" t="s">
        <v>28</v>
      </c>
      <c r="AT3715" s="27"/>
      <c r="AU3715" s="131"/>
      <c r="AV3715" s="132" t="s">
        <v>29</v>
      </c>
      <c r="AW3715" s="133" t="s">
        <v>30</v>
      </c>
      <c r="AX3715" s="134" t="s">
        <v>31</v>
      </c>
    </row>
    <row r="3716" spans="1:50" ht="26.25" hidden="1" customHeight="1" x14ac:dyDescent="0.3">
      <c r="A3716" s="77"/>
      <c r="B3716" s="78"/>
      <c r="C3716" s="79" t="s">
        <v>6</v>
      </c>
      <c r="D3716" s="79" t="s">
        <v>7</v>
      </c>
      <c r="E3716" s="80" t="s">
        <v>8</v>
      </c>
      <c r="F3716" s="80" t="s">
        <v>8</v>
      </c>
      <c r="G3716" s="80" t="s">
        <v>8</v>
      </c>
      <c r="H3716" s="80" t="s">
        <v>8</v>
      </c>
      <c r="I3716" s="80" t="s">
        <v>8</v>
      </c>
      <c r="J3716" s="81"/>
      <c r="K3716" s="82"/>
      <c r="L3716" s="82"/>
      <c r="M3716" s="82"/>
      <c r="N3716" s="82"/>
      <c r="O3716" s="135"/>
      <c r="P3716" s="329" t="str">
        <f t="shared" ref="P3716:P3717" si="1328">P3710</f>
        <v>tru</v>
      </c>
      <c r="Q3716" s="325"/>
      <c r="R3716" s="138"/>
      <c r="S3716" s="139"/>
      <c r="T3716" s="87" t="s">
        <v>10</v>
      </c>
      <c r="U3716" s="88" t="s">
        <v>35</v>
      </c>
      <c r="V3716" s="89">
        <f t="shared" si="1325"/>
        <v>0</v>
      </c>
      <c r="W3716" s="90"/>
      <c r="X3716" s="91" t="str">
        <f>X3710</f>
        <v>Truhlářské práce</v>
      </c>
      <c r="Y3716" s="92"/>
      <c r="Z3716" s="92"/>
      <c r="AA3716" s="92"/>
      <c r="AB3716" s="93" t="s">
        <v>10</v>
      </c>
      <c r="AC3716" s="94"/>
      <c r="AD3716" s="95"/>
      <c r="AE3716" s="97"/>
      <c r="AF3716" s="97"/>
      <c r="AG3716" s="97"/>
      <c r="AH3716" s="97"/>
      <c r="AI3716" s="97"/>
      <c r="AJ3716" s="98"/>
      <c r="AK3716" s="98"/>
      <c r="AL3716" s="140"/>
      <c r="AM3716" s="108"/>
      <c r="AN3716" s="141"/>
      <c r="AO3716" s="141"/>
      <c r="AP3716" s="103"/>
      <c r="AQ3716" s="104"/>
      <c r="AR3716" s="142"/>
      <c r="AS3716" s="143"/>
      <c r="AT3716" s="143"/>
      <c r="AU3716" s="144"/>
      <c r="AV3716" s="106"/>
      <c r="AW3716" s="107"/>
      <c r="AX3716" s="107"/>
    </row>
    <row r="3717" spans="1:50" ht="39.6" hidden="1" x14ac:dyDescent="0.3">
      <c r="A3717" s="108"/>
      <c r="B3717" s="109"/>
      <c r="C3717" s="110"/>
      <c r="D3717" s="110"/>
      <c r="E3717" s="111" t="s">
        <v>13</v>
      </c>
      <c r="F3717" s="111" t="s">
        <v>13</v>
      </c>
      <c r="G3717" s="111" t="s">
        <v>13</v>
      </c>
      <c r="H3717" s="111" t="s">
        <v>13</v>
      </c>
      <c r="I3717" s="111" t="s">
        <v>13</v>
      </c>
      <c r="J3717" s="112"/>
      <c r="K3717" s="110"/>
      <c r="L3717" s="110"/>
      <c r="M3717" s="110"/>
      <c r="N3717" s="110"/>
      <c r="O3717" s="113"/>
      <c r="P3717" s="539" t="str">
        <f t="shared" si="1328"/>
        <v>tru</v>
      </c>
      <c r="Q3717" s="364">
        <f>Q3711</f>
        <v>0</v>
      </c>
      <c r="R3717" s="165" t="s">
        <v>14</v>
      </c>
      <c r="S3717" s="165" t="s">
        <v>15</v>
      </c>
      <c r="T3717" s="166" t="s">
        <v>16</v>
      </c>
      <c r="U3717" s="118" t="s">
        <v>35</v>
      </c>
      <c r="V3717" s="89">
        <f t="shared" si="1325"/>
        <v>0</v>
      </c>
      <c r="W3717" s="118" t="s">
        <v>17</v>
      </c>
      <c r="X3717" s="167" t="s">
        <v>18</v>
      </c>
      <c r="Y3717" s="168" t="s">
        <v>19</v>
      </c>
      <c r="Z3717" s="26"/>
      <c r="AA3717" s="27"/>
      <c r="AB3717" s="169" t="s">
        <v>20</v>
      </c>
      <c r="AC3717" s="27"/>
      <c r="AD3717" s="170" t="s">
        <v>21</v>
      </c>
      <c r="AE3717" s="171" t="s">
        <v>33</v>
      </c>
      <c r="AF3717" s="27"/>
      <c r="AG3717" s="172" t="s">
        <v>23</v>
      </c>
      <c r="AH3717" s="173" t="s">
        <v>24</v>
      </c>
      <c r="AI3717" s="27"/>
      <c r="AJ3717" s="174" t="s">
        <v>25</v>
      </c>
      <c r="AK3717" s="26"/>
      <c r="AL3717" s="27"/>
      <c r="AM3717" s="175"/>
      <c r="AN3717" s="176" t="s">
        <v>26</v>
      </c>
      <c r="AO3717" s="27"/>
      <c r="AP3717" s="177" t="s">
        <v>27</v>
      </c>
      <c r="AQ3717" s="26"/>
      <c r="AR3717" s="27"/>
      <c r="AS3717" s="178" t="s">
        <v>28</v>
      </c>
      <c r="AT3717" s="27"/>
      <c r="AU3717" s="179"/>
      <c r="AV3717" s="132" t="s">
        <v>29</v>
      </c>
      <c r="AW3717" s="133" t="s">
        <v>30</v>
      </c>
      <c r="AX3717" s="134" t="s">
        <v>31</v>
      </c>
    </row>
    <row r="3718" spans="1:50" ht="17.25" hidden="1" customHeight="1" x14ac:dyDescent="0.3">
      <c r="A3718" s="180"/>
      <c r="B3718" s="181"/>
      <c r="C3718" s="215"/>
      <c r="D3718" s="186"/>
      <c r="E3718" s="184"/>
      <c r="F3718" s="185"/>
      <c r="G3718" s="186"/>
      <c r="H3718" s="186"/>
      <c r="I3718" s="187"/>
      <c r="J3718" s="188"/>
      <c r="K3718" s="189"/>
      <c r="L3718" s="183"/>
      <c r="M3718" s="183"/>
      <c r="N3718" s="190"/>
      <c r="O3718" s="191"/>
      <c r="P3718" s="543" t="s">
        <v>3891</v>
      </c>
      <c r="Q3718" s="218"/>
      <c r="R3718" s="366">
        <f>[1]Harmonogram!N243</f>
        <v>0</v>
      </c>
      <c r="S3718" s="366">
        <f>[1]Harmonogram!O243</f>
        <v>4</v>
      </c>
      <c r="T3718" s="195" t="s">
        <v>36</v>
      </c>
      <c r="U3718" s="196">
        <v>0</v>
      </c>
      <c r="V3718" s="89">
        <f t="shared" si="1325"/>
        <v>0</v>
      </c>
      <c r="W3718" s="197"/>
      <c r="X3718" s="198" t="str">
        <f>[1]Harmonogram!K243</f>
        <v>truhláři - montáž dveří</v>
      </c>
      <c r="Y3718" s="199"/>
      <c r="Z3718" s="199"/>
      <c r="AA3718" s="200"/>
      <c r="AB3718" s="201"/>
      <c r="AC3718" s="201"/>
      <c r="AD3718" s="202"/>
      <c r="AE3718" s="202"/>
      <c r="AF3718" s="202"/>
      <c r="AG3718" s="202"/>
      <c r="AH3718" s="202"/>
      <c r="AI3718" s="202"/>
      <c r="AJ3718" s="201"/>
      <c r="AK3718" s="201"/>
      <c r="AL3718" s="333"/>
      <c r="AM3718" s="204"/>
      <c r="AN3718" s="205"/>
      <c r="AO3718" s="206"/>
      <c r="AP3718" s="207"/>
      <c r="AQ3718" s="208"/>
      <c r="AR3718" s="334"/>
      <c r="AS3718" s="335"/>
      <c r="AT3718" s="336"/>
      <c r="AU3718" s="211"/>
      <c r="AV3718" s="212"/>
      <c r="AW3718" s="212"/>
      <c r="AX3718" s="212"/>
    </row>
    <row r="3719" spans="1:50" ht="17.25" hidden="1" customHeight="1" x14ac:dyDescent="0.3">
      <c r="A3719" s="213"/>
      <c r="B3719" s="214"/>
      <c r="C3719" s="215"/>
      <c r="D3719" s="186"/>
      <c r="E3719" s="184"/>
      <c r="F3719" s="185"/>
      <c r="G3719" s="186"/>
      <c r="H3719" s="186"/>
      <c r="I3719" s="187"/>
      <c r="J3719" s="188"/>
      <c r="K3719" s="216"/>
      <c r="L3719" s="186"/>
      <c r="M3719" s="186"/>
      <c r="N3719" s="187"/>
      <c r="O3719" s="191"/>
      <c r="P3719" s="543" t="s">
        <v>3891</v>
      </c>
      <c r="Q3719" s="218"/>
      <c r="R3719" s="219">
        <f t="shared" ref="R3719:R3823" si="1329">$R$3718</f>
        <v>0</v>
      </c>
      <c r="S3719" s="219">
        <f t="shared" ref="S3719:S3823" si="1330">$S$3718</f>
        <v>4</v>
      </c>
      <c r="T3719" s="195"/>
      <c r="U3719" s="196">
        <v>5</v>
      </c>
      <c r="V3719" s="89">
        <f t="shared" si="1325"/>
        <v>0</v>
      </c>
      <c r="W3719" s="220" t="s">
        <v>3893</v>
      </c>
      <c r="X3719" s="221" t="s">
        <v>330</v>
      </c>
      <c r="Y3719" s="371" t="s">
        <v>3894</v>
      </c>
      <c r="Z3719" s="199"/>
      <c r="AA3719" s="218"/>
      <c r="AB3719" s="223">
        <v>0</v>
      </c>
      <c r="AC3719" s="224" t="s">
        <v>40</v>
      </c>
      <c r="AD3719" s="227"/>
      <c r="AE3719" s="226"/>
      <c r="AF3719" s="227"/>
      <c r="AG3719" s="227">
        <f>CEILING(AX3719+(AX3719*'[1]Nastavení cen'!$G$17),1)</f>
        <v>6000</v>
      </c>
      <c r="AH3719" s="227">
        <f>CEILING(AG3719*'[1]Nastavení cen'!$K$17,1)+AG3719</f>
        <v>7800</v>
      </c>
      <c r="AI3719" s="227">
        <f t="shared" ref="AI3719:AI3736" si="1331">(AB3719*AH3719)</f>
        <v>0</v>
      </c>
      <c r="AJ3719" s="228">
        <f t="shared" ref="AJ3719:AJ3823" si="1332">AE3719+AH3719</f>
        <v>7800</v>
      </c>
      <c r="AK3719" s="218"/>
      <c r="AL3719" s="229">
        <f t="shared" ref="AL3719:AL3823" si="1333">AF3719+AI3719</f>
        <v>0</v>
      </c>
      <c r="AM3719" s="204"/>
      <c r="AN3719" s="230">
        <v>15</v>
      </c>
      <c r="AO3719" s="231">
        <f t="shared" ref="AO3719:AO3736" si="1334">AB3719*AN3719</f>
        <v>0</v>
      </c>
      <c r="AP3719" s="232">
        <v>0.05</v>
      </c>
      <c r="AQ3719" s="233" t="s">
        <v>41</v>
      </c>
      <c r="AR3719" s="234">
        <f t="shared" ref="AR3719:AR3736" si="1335">AO3719*AP3719</f>
        <v>0</v>
      </c>
      <c r="AS3719" s="235"/>
      <c r="AT3719" s="236"/>
      <c r="AU3719" s="237"/>
      <c r="AV3719" s="238"/>
      <c r="AW3719" s="239"/>
      <c r="AX3719" s="240">
        <v>6000</v>
      </c>
    </row>
    <row r="3720" spans="1:50" ht="17.25" hidden="1" customHeight="1" x14ac:dyDescent="0.3">
      <c r="A3720" s="213"/>
      <c r="B3720" s="214"/>
      <c r="C3720" s="215"/>
      <c r="D3720" s="186"/>
      <c r="E3720" s="184"/>
      <c r="F3720" s="185"/>
      <c r="G3720" s="186"/>
      <c r="H3720" s="186"/>
      <c r="I3720" s="187"/>
      <c r="J3720" s="188"/>
      <c r="K3720" s="216"/>
      <c r="L3720" s="186"/>
      <c r="M3720" s="186"/>
      <c r="N3720" s="187"/>
      <c r="O3720" s="191"/>
      <c r="P3720" s="543" t="s">
        <v>3891</v>
      </c>
      <c r="Q3720" s="218"/>
      <c r="R3720" s="219">
        <f t="shared" si="1329"/>
        <v>0</v>
      </c>
      <c r="S3720" s="219">
        <f t="shared" si="1330"/>
        <v>4</v>
      </c>
      <c r="T3720" s="195"/>
      <c r="U3720" s="196">
        <v>5</v>
      </c>
      <c r="V3720" s="89">
        <f t="shared" si="1325"/>
        <v>0</v>
      </c>
      <c r="W3720" s="220" t="s">
        <v>3893</v>
      </c>
      <c r="X3720" s="221" t="s">
        <v>330</v>
      </c>
      <c r="Y3720" s="371" t="s">
        <v>3895</v>
      </c>
      <c r="Z3720" s="199"/>
      <c r="AA3720" s="218"/>
      <c r="AB3720" s="223">
        <v>0</v>
      </c>
      <c r="AC3720" s="224" t="s">
        <v>40</v>
      </c>
      <c r="AD3720" s="227"/>
      <c r="AE3720" s="226"/>
      <c r="AF3720" s="227"/>
      <c r="AG3720" s="227">
        <f>CEILING(AX3720+(AX3720*'[1]Nastavení cen'!$G$17),1)</f>
        <v>10000</v>
      </c>
      <c r="AH3720" s="227">
        <f>CEILING(AG3720*'[1]Nastavení cen'!$K$17,1)+AG3720</f>
        <v>13000</v>
      </c>
      <c r="AI3720" s="227">
        <f t="shared" si="1331"/>
        <v>0</v>
      </c>
      <c r="AJ3720" s="228">
        <f t="shared" si="1332"/>
        <v>13000</v>
      </c>
      <c r="AK3720" s="218"/>
      <c r="AL3720" s="229">
        <f t="shared" si="1333"/>
        <v>0</v>
      </c>
      <c r="AM3720" s="204"/>
      <c r="AN3720" s="230">
        <v>15</v>
      </c>
      <c r="AO3720" s="231">
        <f t="shared" si="1334"/>
        <v>0</v>
      </c>
      <c r="AP3720" s="232">
        <v>0.05</v>
      </c>
      <c r="AQ3720" s="233" t="s">
        <v>41</v>
      </c>
      <c r="AR3720" s="234">
        <f t="shared" si="1335"/>
        <v>0</v>
      </c>
      <c r="AS3720" s="235"/>
      <c r="AT3720" s="236"/>
      <c r="AU3720" s="237"/>
      <c r="AV3720" s="238"/>
      <c r="AW3720" s="239"/>
      <c r="AX3720" s="240">
        <v>10000</v>
      </c>
    </row>
    <row r="3721" spans="1:50" ht="17.25" hidden="1" customHeight="1" x14ac:dyDescent="0.3">
      <c r="A3721" s="213"/>
      <c r="B3721" s="214"/>
      <c r="C3721" s="215"/>
      <c r="D3721" s="186"/>
      <c r="E3721" s="184"/>
      <c r="F3721" s="185"/>
      <c r="G3721" s="186"/>
      <c r="H3721" s="186"/>
      <c r="I3721" s="187"/>
      <c r="J3721" s="188"/>
      <c r="K3721" s="216"/>
      <c r="L3721" s="186"/>
      <c r="M3721" s="186"/>
      <c r="N3721" s="187"/>
      <c r="O3721" s="191"/>
      <c r="P3721" s="543" t="s">
        <v>3891</v>
      </c>
      <c r="Q3721" s="218"/>
      <c r="R3721" s="219">
        <f t="shared" si="1329"/>
        <v>0</v>
      </c>
      <c r="S3721" s="219">
        <f t="shared" si="1330"/>
        <v>4</v>
      </c>
      <c r="T3721" s="195"/>
      <c r="U3721" s="196">
        <v>5</v>
      </c>
      <c r="V3721" s="89">
        <f t="shared" si="1325"/>
        <v>0</v>
      </c>
      <c r="W3721" s="220" t="s">
        <v>3893</v>
      </c>
      <c r="X3721" s="221" t="s">
        <v>330</v>
      </c>
      <c r="Y3721" s="371" t="s">
        <v>3896</v>
      </c>
      <c r="Z3721" s="199"/>
      <c r="AA3721" s="218"/>
      <c r="AB3721" s="223">
        <v>0</v>
      </c>
      <c r="AC3721" s="224" t="s">
        <v>40</v>
      </c>
      <c r="AD3721" s="227"/>
      <c r="AE3721" s="226"/>
      <c r="AF3721" s="227"/>
      <c r="AG3721" s="227">
        <f>CEILING(AX3721+(AX3721*'[1]Nastavení cen'!$G$17),1)</f>
        <v>7000</v>
      </c>
      <c r="AH3721" s="227">
        <f>CEILING(AG3721*'[1]Nastavení cen'!$K$17,1)+AG3721</f>
        <v>9100</v>
      </c>
      <c r="AI3721" s="227">
        <f t="shared" si="1331"/>
        <v>0</v>
      </c>
      <c r="AJ3721" s="228">
        <f t="shared" si="1332"/>
        <v>9100</v>
      </c>
      <c r="AK3721" s="218"/>
      <c r="AL3721" s="229">
        <f t="shared" si="1333"/>
        <v>0</v>
      </c>
      <c r="AM3721" s="204"/>
      <c r="AN3721" s="230">
        <v>17</v>
      </c>
      <c r="AO3721" s="231">
        <f t="shared" si="1334"/>
        <v>0</v>
      </c>
      <c r="AP3721" s="232">
        <v>0.05</v>
      </c>
      <c r="AQ3721" s="233" t="s">
        <v>41</v>
      </c>
      <c r="AR3721" s="234">
        <f t="shared" si="1335"/>
        <v>0</v>
      </c>
      <c r="AS3721" s="235"/>
      <c r="AT3721" s="236"/>
      <c r="AU3721" s="237"/>
      <c r="AV3721" s="238"/>
      <c r="AW3721" s="239"/>
      <c r="AX3721" s="240">
        <v>7000</v>
      </c>
    </row>
    <row r="3722" spans="1:50" ht="17.25" hidden="1" customHeight="1" x14ac:dyDescent="0.3">
      <c r="A3722" s="213"/>
      <c r="B3722" s="214"/>
      <c r="C3722" s="215"/>
      <c r="D3722" s="186"/>
      <c r="E3722" s="184"/>
      <c r="F3722" s="185"/>
      <c r="G3722" s="186"/>
      <c r="H3722" s="186"/>
      <c r="I3722" s="187"/>
      <c r="J3722" s="188"/>
      <c r="K3722" s="216"/>
      <c r="L3722" s="186"/>
      <c r="M3722" s="186"/>
      <c r="N3722" s="187"/>
      <c r="O3722" s="191"/>
      <c r="P3722" s="543" t="s">
        <v>3891</v>
      </c>
      <c r="Q3722" s="218"/>
      <c r="R3722" s="219">
        <f t="shared" si="1329"/>
        <v>0</v>
      </c>
      <c r="S3722" s="219">
        <f t="shared" si="1330"/>
        <v>4</v>
      </c>
      <c r="T3722" s="195"/>
      <c r="U3722" s="196">
        <v>5</v>
      </c>
      <c r="V3722" s="89">
        <f t="shared" si="1325"/>
        <v>0</v>
      </c>
      <c r="W3722" s="220" t="s">
        <v>3893</v>
      </c>
      <c r="X3722" s="221" t="s">
        <v>330</v>
      </c>
      <c r="Y3722" s="371" t="s">
        <v>3897</v>
      </c>
      <c r="Z3722" s="199"/>
      <c r="AA3722" s="218"/>
      <c r="AB3722" s="223">
        <v>0</v>
      </c>
      <c r="AC3722" s="224" t="s">
        <v>40</v>
      </c>
      <c r="AD3722" s="227"/>
      <c r="AE3722" s="226"/>
      <c r="AF3722" s="227"/>
      <c r="AG3722" s="227">
        <f>CEILING(AX3722+(AX3722*'[1]Nastavení cen'!$G$17),1)</f>
        <v>13000</v>
      </c>
      <c r="AH3722" s="227">
        <f>CEILING(AG3722*'[1]Nastavení cen'!$K$17,1)+AG3722</f>
        <v>16900</v>
      </c>
      <c r="AI3722" s="227">
        <f t="shared" si="1331"/>
        <v>0</v>
      </c>
      <c r="AJ3722" s="228">
        <f t="shared" si="1332"/>
        <v>16900</v>
      </c>
      <c r="AK3722" s="218"/>
      <c r="AL3722" s="229">
        <f t="shared" si="1333"/>
        <v>0</v>
      </c>
      <c r="AM3722" s="204"/>
      <c r="AN3722" s="230">
        <v>30</v>
      </c>
      <c r="AO3722" s="231">
        <f t="shared" si="1334"/>
        <v>0</v>
      </c>
      <c r="AP3722" s="232">
        <v>0.05</v>
      </c>
      <c r="AQ3722" s="233" t="s">
        <v>41</v>
      </c>
      <c r="AR3722" s="234">
        <f t="shared" si="1335"/>
        <v>0</v>
      </c>
      <c r="AS3722" s="235"/>
      <c r="AT3722" s="236"/>
      <c r="AU3722" s="237"/>
      <c r="AV3722" s="238"/>
      <c r="AW3722" s="239"/>
      <c r="AX3722" s="240">
        <v>13000</v>
      </c>
    </row>
    <row r="3723" spans="1:50" ht="17.25" hidden="1" customHeight="1" x14ac:dyDescent="0.3">
      <c r="A3723" s="213"/>
      <c r="B3723" s="214"/>
      <c r="C3723" s="215"/>
      <c r="D3723" s="186"/>
      <c r="E3723" s="184"/>
      <c r="F3723" s="185"/>
      <c r="G3723" s="186"/>
      <c r="H3723" s="186"/>
      <c r="I3723" s="187"/>
      <c r="J3723" s="188"/>
      <c r="K3723" s="216"/>
      <c r="L3723" s="186"/>
      <c r="M3723" s="186"/>
      <c r="N3723" s="187"/>
      <c r="O3723" s="191"/>
      <c r="P3723" s="543" t="s">
        <v>3891</v>
      </c>
      <c r="Q3723" s="218"/>
      <c r="R3723" s="219">
        <f t="shared" si="1329"/>
        <v>0</v>
      </c>
      <c r="S3723" s="219">
        <f t="shared" si="1330"/>
        <v>4</v>
      </c>
      <c r="T3723" s="195"/>
      <c r="U3723" s="196">
        <v>5</v>
      </c>
      <c r="V3723" s="89">
        <f t="shared" si="1325"/>
        <v>0</v>
      </c>
      <c r="W3723" s="220" t="s">
        <v>3893</v>
      </c>
      <c r="X3723" s="221" t="s">
        <v>330</v>
      </c>
      <c r="Y3723" s="371" t="s">
        <v>3898</v>
      </c>
      <c r="Z3723" s="199"/>
      <c r="AA3723" s="218"/>
      <c r="AB3723" s="223">
        <v>0</v>
      </c>
      <c r="AC3723" s="224" t="s">
        <v>40</v>
      </c>
      <c r="AD3723" s="227"/>
      <c r="AE3723" s="226"/>
      <c r="AF3723" s="227"/>
      <c r="AG3723" s="227">
        <f>CEILING(AX3723+(AX3723*'[1]Nastavení cen'!$G$17),1)</f>
        <v>9000</v>
      </c>
      <c r="AH3723" s="227">
        <f>CEILING(AG3723*'[1]Nastavení cen'!$K$17,1)+AG3723</f>
        <v>11700</v>
      </c>
      <c r="AI3723" s="227">
        <f t="shared" si="1331"/>
        <v>0</v>
      </c>
      <c r="AJ3723" s="228">
        <f t="shared" si="1332"/>
        <v>11700</v>
      </c>
      <c r="AK3723" s="218"/>
      <c r="AL3723" s="229">
        <f t="shared" si="1333"/>
        <v>0</v>
      </c>
      <c r="AM3723" s="204"/>
      <c r="AN3723" s="230">
        <v>15</v>
      </c>
      <c r="AO3723" s="231">
        <f t="shared" si="1334"/>
        <v>0</v>
      </c>
      <c r="AP3723" s="232">
        <v>0.05</v>
      </c>
      <c r="AQ3723" s="233" t="s">
        <v>41</v>
      </c>
      <c r="AR3723" s="234">
        <f t="shared" si="1335"/>
        <v>0</v>
      </c>
      <c r="AS3723" s="235"/>
      <c r="AT3723" s="236"/>
      <c r="AU3723" s="237"/>
      <c r="AV3723" s="238"/>
      <c r="AW3723" s="239"/>
      <c r="AX3723" s="240">
        <v>9000</v>
      </c>
    </row>
    <row r="3724" spans="1:50" ht="17.25" hidden="1" customHeight="1" x14ac:dyDescent="0.3">
      <c r="A3724" s="213"/>
      <c r="B3724" s="214"/>
      <c r="C3724" s="215"/>
      <c r="D3724" s="186"/>
      <c r="E3724" s="184"/>
      <c r="F3724" s="185"/>
      <c r="G3724" s="186"/>
      <c r="H3724" s="186"/>
      <c r="I3724" s="187"/>
      <c r="J3724" s="188"/>
      <c r="K3724" s="216"/>
      <c r="L3724" s="186"/>
      <c r="M3724" s="186"/>
      <c r="N3724" s="187"/>
      <c r="O3724" s="191"/>
      <c r="P3724" s="543" t="s">
        <v>3891</v>
      </c>
      <c r="Q3724" s="218"/>
      <c r="R3724" s="219">
        <f t="shared" si="1329"/>
        <v>0</v>
      </c>
      <c r="S3724" s="219">
        <f t="shared" si="1330"/>
        <v>4</v>
      </c>
      <c r="T3724" s="195"/>
      <c r="U3724" s="196">
        <v>5</v>
      </c>
      <c r="V3724" s="89">
        <f t="shared" si="1325"/>
        <v>0</v>
      </c>
      <c r="W3724" s="220" t="s">
        <v>3893</v>
      </c>
      <c r="X3724" s="221" t="s">
        <v>330</v>
      </c>
      <c r="Y3724" s="371" t="s">
        <v>3899</v>
      </c>
      <c r="Z3724" s="199"/>
      <c r="AA3724" s="218"/>
      <c r="AB3724" s="223">
        <v>0</v>
      </c>
      <c r="AC3724" s="224" t="s">
        <v>40</v>
      </c>
      <c r="AD3724" s="227"/>
      <c r="AE3724" s="226"/>
      <c r="AF3724" s="227"/>
      <c r="AG3724" s="227">
        <f>CEILING(AX3724+(AX3724*'[1]Nastavení cen'!$G$17),1)</f>
        <v>12000</v>
      </c>
      <c r="AH3724" s="227">
        <f>CEILING(AG3724*'[1]Nastavení cen'!$K$17,1)+AG3724</f>
        <v>15600</v>
      </c>
      <c r="AI3724" s="227">
        <f t="shared" si="1331"/>
        <v>0</v>
      </c>
      <c r="AJ3724" s="228">
        <f t="shared" si="1332"/>
        <v>15600</v>
      </c>
      <c r="AK3724" s="218"/>
      <c r="AL3724" s="229">
        <f t="shared" si="1333"/>
        <v>0</v>
      </c>
      <c r="AM3724" s="204"/>
      <c r="AN3724" s="230">
        <v>15</v>
      </c>
      <c r="AO3724" s="231">
        <f t="shared" si="1334"/>
        <v>0</v>
      </c>
      <c r="AP3724" s="232">
        <v>0.05</v>
      </c>
      <c r="AQ3724" s="233" t="s">
        <v>41</v>
      </c>
      <c r="AR3724" s="234">
        <f t="shared" si="1335"/>
        <v>0</v>
      </c>
      <c r="AS3724" s="235"/>
      <c r="AT3724" s="236"/>
      <c r="AU3724" s="237"/>
      <c r="AV3724" s="238"/>
      <c r="AW3724" s="239"/>
      <c r="AX3724" s="240">
        <v>12000</v>
      </c>
    </row>
    <row r="3725" spans="1:50" ht="17.25" hidden="1" customHeight="1" x14ac:dyDescent="0.3">
      <c r="A3725" s="213"/>
      <c r="B3725" s="214"/>
      <c r="C3725" s="215"/>
      <c r="D3725" s="186"/>
      <c r="E3725" s="184"/>
      <c r="F3725" s="185"/>
      <c r="G3725" s="186"/>
      <c r="H3725" s="186"/>
      <c r="I3725" s="187"/>
      <c r="J3725" s="188"/>
      <c r="K3725" s="216"/>
      <c r="L3725" s="186"/>
      <c r="M3725" s="186"/>
      <c r="N3725" s="187"/>
      <c r="O3725" s="191"/>
      <c r="P3725" s="543" t="s">
        <v>3891</v>
      </c>
      <c r="Q3725" s="218"/>
      <c r="R3725" s="219">
        <f t="shared" si="1329"/>
        <v>0</v>
      </c>
      <c r="S3725" s="219">
        <f t="shared" si="1330"/>
        <v>4</v>
      </c>
      <c r="T3725" s="195"/>
      <c r="U3725" s="196">
        <v>5</v>
      </c>
      <c r="V3725" s="89">
        <f t="shared" si="1325"/>
        <v>0</v>
      </c>
      <c r="W3725" s="220" t="s">
        <v>3893</v>
      </c>
      <c r="X3725" s="221" t="s">
        <v>330</v>
      </c>
      <c r="Y3725" s="371" t="s">
        <v>3900</v>
      </c>
      <c r="Z3725" s="199"/>
      <c r="AA3725" s="218"/>
      <c r="AB3725" s="223">
        <v>0</v>
      </c>
      <c r="AC3725" s="224" t="s">
        <v>40</v>
      </c>
      <c r="AD3725" s="227"/>
      <c r="AE3725" s="226"/>
      <c r="AF3725" s="227"/>
      <c r="AG3725" s="227">
        <f>CEILING(AX3725+(AX3725*'[1]Nastavení cen'!$G$17),1)</f>
        <v>11000</v>
      </c>
      <c r="AH3725" s="227">
        <f>CEILING(AG3725*'[1]Nastavení cen'!$K$17,1)+AG3725</f>
        <v>14300</v>
      </c>
      <c r="AI3725" s="227">
        <f t="shared" si="1331"/>
        <v>0</v>
      </c>
      <c r="AJ3725" s="228">
        <f t="shared" si="1332"/>
        <v>14300</v>
      </c>
      <c r="AK3725" s="218"/>
      <c r="AL3725" s="229">
        <f t="shared" si="1333"/>
        <v>0</v>
      </c>
      <c r="AM3725" s="204"/>
      <c r="AN3725" s="230">
        <v>15</v>
      </c>
      <c r="AO3725" s="231">
        <f t="shared" si="1334"/>
        <v>0</v>
      </c>
      <c r="AP3725" s="232">
        <v>0.05</v>
      </c>
      <c r="AQ3725" s="233" t="s">
        <v>41</v>
      </c>
      <c r="AR3725" s="234">
        <f t="shared" si="1335"/>
        <v>0</v>
      </c>
      <c r="AS3725" s="235"/>
      <c r="AT3725" s="236"/>
      <c r="AU3725" s="237"/>
      <c r="AV3725" s="238"/>
      <c r="AW3725" s="239"/>
      <c r="AX3725" s="240">
        <v>11000</v>
      </c>
    </row>
    <row r="3726" spans="1:50" ht="17.25" hidden="1" customHeight="1" x14ac:dyDescent="0.3">
      <c r="A3726" s="213"/>
      <c r="B3726" s="214"/>
      <c r="C3726" s="215"/>
      <c r="D3726" s="186"/>
      <c r="E3726" s="184"/>
      <c r="F3726" s="185"/>
      <c r="G3726" s="186"/>
      <c r="H3726" s="186"/>
      <c r="I3726" s="187"/>
      <c r="J3726" s="188"/>
      <c r="K3726" s="216"/>
      <c r="L3726" s="186"/>
      <c r="M3726" s="186"/>
      <c r="N3726" s="187"/>
      <c r="O3726" s="191"/>
      <c r="P3726" s="543" t="s">
        <v>3891</v>
      </c>
      <c r="Q3726" s="218"/>
      <c r="R3726" s="219">
        <f t="shared" si="1329"/>
        <v>0</v>
      </c>
      <c r="S3726" s="219">
        <f t="shared" si="1330"/>
        <v>4</v>
      </c>
      <c r="T3726" s="195"/>
      <c r="U3726" s="196">
        <v>5</v>
      </c>
      <c r="V3726" s="89">
        <f t="shared" si="1325"/>
        <v>0</v>
      </c>
      <c r="W3726" s="220" t="s">
        <v>3893</v>
      </c>
      <c r="X3726" s="221" t="s">
        <v>330</v>
      </c>
      <c r="Y3726" s="371" t="s">
        <v>3901</v>
      </c>
      <c r="Z3726" s="199"/>
      <c r="AA3726" s="218"/>
      <c r="AB3726" s="223">
        <v>0</v>
      </c>
      <c r="AC3726" s="224" t="s">
        <v>40</v>
      </c>
      <c r="AD3726" s="227"/>
      <c r="AE3726" s="226"/>
      <c r="AF3726" s="227"/>
      <c r="AG3726" s="227">
        <f>CEILING(AX3726+(AX3726*'[1]Nastavení cen'!$G$17),1)</f>
        <v>15000</v>
      </c>
      <c r="AH3726" s="227">
        <f>CEILING(AG3726*'[1]Nastavení cen'!$K$17,1)+AG3726</f>
        <v>19500</v>
      </c>
      <c r="AI3726" s="227">
        <f t="shared" si="1331"/>
        <v>0</v>
      </c>
      <c r="AJ3726" s="228">
        <f t="shared" si="1332"/>
        <v>19500</v>
      </c>
      <c r="AK3726" s="218"/>
      <c r="AL3726" s="229">
        <f t="shared" si="1333"/>
        <v>0</v>
      </c>
      <c r="AM3726" s="204"/>
      <c r="AN3726" s="230">
        <v>30</v>
      </c>
      <c r="AO3726" s="231">
        <f t="shared" si="1334"/>
        <v>0</v>
      </c>
      <c r="AP3726" s="232">
        <v>0.05</v>
      </c>
      <c r="AQ3726" s="233" t="s">
        <v>41</v>
      </c>
      <c r="AR3726" s="234">
        <f t="shared" si="1335"/>
        <v>0</v>
      </c>
      <c r="AS3726" s="235"/>
      <c r="AT3726" s="236"/>
      <c r="AU3726" s="237"/>
      <c r="AV3726" s="238"/>
      <c r="AW3726" s="239"/>
      <c r="AX3726" s="240">
        <v>15000</v>
      </c>
    </row>
    <row r="3727" spans="1:50" ht="17.25" hidden="1" customHeight="1" x14ac:dyDescent="0.3">
      <c r="A3727" s="213"/>
      <c r="B3727" s="214"/>
      <c r="C3727" s="215"/>
      <c r="D3727" s="186"/>
      <c r="E3727" s="184"/>
      <c r="F3727" s="185"/>
      <c r="G3727" s="186"/>
      <c r="H3727" s="186"/>
      <c r="I3727" s="187"/>
      <c r="J3727" s="188"/>
      <c r="K3727" s="216"/>
      <c r="L3727" s="186"/>
      <c r="M3727" s="186"/>
      <c r="N3727" s="187"/>
      <c r="O3727" s="191"/>
      <c r="P3727" s="543" t="s">
        <v>3891</v>
      </c>
      <c r="Q3727" s="218"/>
      <c r="R3727" s="219">
        <f t="shared" si="1329"/>
        <v>0</v>
      </c>
      <c r="S3727" s="219">
        <f t="shared" si="1330"/>
        <v>4</v>
      </c>
      <c r="T3727" s="195"/>
      <c r="U3727" s="196">
        <v>5</v>
      </c>
      <c r="V3727" s="89">
        <f t="shared" si="1325"/>
        <v>0</v>
      </c>
      <c r="W3727" s="220" t="s">
        <v>3893</v>
      </c>
      <c r="X3727" s="221" t="s">
        <v>330</v>
      </c>
      <c r="Y3727" s="371" t="s">
        <v>3902</v>
      </c>
      <c r="Z3727" s="199"/>
      <c r="AA3727" s="218"/>
      <c r="AB3727" s="223">
        <v>0</v>
      </c>
      <c r="AC3727" s="224" t="s">
        <v>40</v>
      </c>
      <c r="AD3727" s="227"/>
      <c r="AE3727" s="226"/>
      <c r="AF3727" s="227"/>
      <c r="AG3727" s="227">
        <f>CEILING(AX3727+(AX3727*'[1]Nastavení cen'!$G$17),1)</f>
        <v>13000</v>
      </c>
      <c r="AH3727" s="227">
        <f>CEILING(AG3727*'[1]Nastavení cen'!$K$17,1)+AG3727</f>
        <v>16900</v>
      </c>
      <c r="AI3727" s="227">
        <f t="shared" si="1331"/>
        <v>0</v>
      </c>
      <c r="AJ3727" s="228">
        <f t="shared" si="1332"/>
        <v>16900</v>
      </c>
      <c r="AK3727" s="218"/>
      <c r="AL3727" s="229">
        <f t="shared" si="1333"/>
        <v>0</v>
      </c>
      <c r="AM3727" s="204"/>
      <c r="AN3727" s="230">
        <v>15</v>
      </c>
      <c r="AO3727" s="231">
        <f t="shared" si="1334"/>
        <v>0</v>
      </c>
      <c r="AP3727" s="232">
        <v>0.05</v>
      </c>
      <c r="AQ3727" s="233" t="s">
        <v>41</v>
      </c>
      <c r="AR3727" s="234">
        <f t="shared" si="1335"/>
        <v>0</v>
      </c>
      <c r="AS3727" s="235"/>
      <c r="AT3727" s="236"/>
      <c r="AU3727" s="237"/>
      <c r="AV3727" s="238"/>
      <c r="AW3727" s="239"/>
      <c r="AX3727" s="240">
        <v>13000</v>
      </c>
    </row>
    <row r="3728" spans="1:50" ht="17.25" hidden="1" customHeight="1" x14ac:dyDescent="0.3">
      <c r="A3728" s="213"/>
      <c r="B3728" s="214"/>
      <c r="C3728" s="215"/>
      <c r="D3728" s="186"/>
      <c r="E3728" s="184"/>
      <c r="F3728" s="185"/>
      <c r="G3728" s="186"/>
      <c r="H3728" s="186"/>
      <c r="I3728" s="187"/>
      <c r="J3728" s="188"/>
      <c r="K3728" s="216"/>
      <c r="L3728" s="186"/>
      <c r="M3728" s="186"/>
      <c r="N3728" s="187"/>
      <c r="O3728" s="191"/>
      <c r="P3728" s="543" t="s">
        <v>3891</v>
      </c>
      <c r="Q3728" s="218"/>
      <c r="R3728" s="219">
        <f t="shared" si="1329"/>
        <v>0</v>
      </c>
      <c r="S3728" s="219">
        <f t="shared" si="1330"/>
        <v>4</v>
      </c>
      <c r="T3728" s="195"/>
      <c r="U3728" s="196">
        <v>5</v>
      </c>
      <c r="V3728" s="89">
        <f t="shared" si="1325"/>
        <v>0</v>
      </c>
      <c r="W3728" s="220" t="s">
        <v>3893</v>
      </c>
      <c r="X3728" s="221" t="s">
        <v>330</v>
      </c>
      <c r="Y3728" s="371" t="s">
        <v>3903</v>
      </c>
      <c r="Z3728" s="199"/>
      <c r="AA3728" s="218"/>
      <c r="AB3728" s="223">
        <v>0</v>
      </c>
      <c r="AC3728" s="224" t="s">
        <v>40</v>
      </c>
      <c r="AD3728" s="227"/>
      <c r="AE3728" s="226"/>
      <c r="AF3728" s="227"/>
      <c r="AG3728" s="227">
        <f>CEILING(AX3728+(AX3728*'[1]Nastavení cen'!$G$17),1)</f>
        <v>13000</v>
      </c>
      <c r="AH3728" s="227">
        <f>CEILING(AG3728*'[1]Nastavení cen'!$K$17,1)+AG3728</f>
        <v>16900</v>
      </c>
      <c r="AI3728" s="227">
        <f t="shared" si="1331"/>
        <v>0</v>
      </c>
      <c r="AJ3728" s="228">
        <f t="shared" si="1332"/>
        <v>16900</v>
      </c>
      <c r="AK3728" s="218"/>
      <c r="AL3728" s="229">
        <f t="shared" si="1333"/>
        <v>0</v>
      </c>
      <c r="AM3728" s="204"/>
      <c r="AN3728" s="230">
        <v>15</v>
      </c>
      <c r="AO3728" s="231">
        <f t="shared" si="1334"/>
        <v>0</v>
      </c>
      <c r="AP3728" s="232">
        <v>0.05</v>
      </c>
      <c r="AQ3728" s="233" t="s">
        <v>41</v>
      </c>
      <c r="AR3728" s="234">
        <f t="shared" si="1335"/>
        <v>0</v>
      </c>
      <c r="AS3728" s="235"/>
      <c r="AT3728" s="236"/>
      <c r="AU3728" s="237"/>
      <c r="AV3728" s="238"/>
      <c r="AW3728" s="239"/>
      <c r="AX3728" s="240">
        <v>13000</v>
      </c>
    </row>
    <row r="3729" spans="1:50" ht="17.25" hidden="1" customHeight="1" x14ac:dyDescent="0.3">
      <c r="A3729" s="213"/>
      <c r="B3729" s="214"/>
      <c r="C3729" s="215"/>
      <c r="D3729" s="186"/>
      <c r="E3729" s="184"/>
      <c r="F3729" s="185"/>
      <c r="G3729" s="186"/>
      <c r="H3729" s="186"/>
      <c r="I3729" s="187"/>
      <c r="J3729" s="188"/>
      <c r="K3729" s="216"/>
      <c r="L3729" s="186"/>
      <c r="M3729" s="186"/>
      <c r="N3729" s="187"/>
      <c r="O3729" s="191"/>
      <c r="P3729" s="543" t="s">
        <v>3891</v>
      </c>
      <c r="Q3729" s="218"/>
      <c r="R3729" s="219">
        <f t="shared" si="1329"/>
        <v>0</v>
      </c>
      <c r="S3729" s="219">
        <f t="shared" si="1330"/>
        <v>4</v>
      </c>
      <c r="T3729" s="195"/>
      <c r="U3729" s="196">
        <v>5</v>
      </c>
      <c r="V3729" s="89">
        <f t="shared" si="1325"/>
        <v>0</v>
      </c>
      <c r="W3729" s="220" t="s">
        <v>3893</v>
      </c>
      <c r="X3729" s="221" t="s">
        <v>330</v>
      </c>
      <c r="Y3729" s="371" t="s">
        <v>3904</v>
      </c>
      <c r="Z3729" s="199"/>
      <c r="AA3729" s="218"/>
      <c r="AB3729" s="223">
        <v>0</v>
      </c>
      <c r="AC3729" s="224" t="s">
        <v>40</v>
      </c>
      <c r="AD3729" s="227"/>
      <c r="AE3729" s="226"/>
      <c r="AF3729" s="227"/>
      <c r="AG3729" s="227">
        <f>CEILING(AX3729+(AX3729*'[1]Nastavení cen'!$G$17),1)</f>
        <v>12000</v>
      </c>
      <c r="AH3729" s="227">
        <f>CEILING(AG3729*'[1]Nastavení cen'!$K$17,1)+AG3729</f>
        <v>15600</v>
      </c>
      <c r="AI3729" s="227">
        <f t="shared" si="1331"/>
        <v>0</v>
      </c>
      <c r="AJ3729" s="228">
        <f t="shared" si="1332"/>
        <v>15600</v>
      </c>
      <c r="AK3729" s="218"/>
      <c r="AL3729" s="229">
        <f t="shared" si="1333"/>
        <v>0</v>
      </c>
      <c r="AM3729" s="204"/>
      <c r="AN3729" s="230">
        <v>15</v>
      </c>
      <c r="AO3729" s="231">
        <f t="shared" si="1334"/>
        <v>0</v>
      </c>
      <c r="AP3729" s="232">
        <v>0.05</v>
      </c>
      <c r="AQ3729" s="233" t="s">
        <v>41</v>
      </c>
      <c r="AR3729" s="234">
        <f t="shared" si="1335"/>
        <v>0</v>
      </c>
      <c r="AS3729" s="235"/>
      <c r="AT3729" s="236"/>
      <c r="AU3729" s="237"/>
      <c r="AV3729" s="238"/>
      <c r="AW3729" s="239"/>
      <c r="AX3729" s="240">
        <v>12000</v>
      </c>
    </row>
    <row r="3730" spans="1:50" ht="17.25" hidden="1" customHeight="1" x14ac:dyDescent="0.3">
      <c r="A3730" s="213"/>
      <c r="B3730" s="214"/>
      <c r="C3730" s="215"/>
      <c r="D3730" s="186"/>
      <c r="E3730" s="184"/>
      <c r="F3730" s="185"/>
      <c r="G3730" s="186"/>
      <c r="H3730" s="186"/>
      <c r="I3730" s="187"/>
      <c r="J3730" s="188"/>
      <c r="K3730" s="216"/>
      <c r="L3730" s="186"/>
      <c r="M3730" s="186"/>
      <c r="N3730" s="187"/>
      <c r="O3730" s="191"/>
      <c r="P3730" s="543" t="s">
        <v>3891</v>
      </c>
      <c r="Q3730" s="218"/>
      <c r="R3730" s="219">
        <f t="shared" si="1329"/>
        <v>0</v>
      </c>
      <c r="S3730" s="219">
        <f t="shared" si="1330"/>
        <v>4</v>
      </c>
      <c r="T3730" s="195"/>
      <c r="U3730" s="196">
        <v>5</v>
      </c>
      <c r="V3730" s="89">
        <f t="shared" si="1325"/>
        <v>0</v>
      </c>
      <c r="W3730" s="220" t="s">
        <v>3893</v>
      </c>
      <c r="X3730" s="221" t="s">
        <v>330</v>
      </c>
      <c r="Y3730" s="371" t="s">
        <v>3905</v>
      </c>
      <c r="Z3730" s="199"/>
      <c r="AA3730" s="218"/>
      <c r="AB3730" s="223">
        <v>0</v>
      </c>
      <c r="AC3730" s="224" t="s">
        <v>40</v>
      </c>
      <c r="AD3730" s="227"/>
      <c r="AE3730" s="226"/>
      <c r="AF3730" s="227"/>
      <c r="AG3730" s="227">
        <f>CEILING(AX3730+(AX3730*'[1]Nastavení cen'!$G$17),1)</f>
        <v>15000</v>
      </c>
      <c r="AH3730" s="227">
        <f>CEILING(AG3730*'[1]Nastavení cen'!$K$17,1)+AG3730</f>
        <v>19500</v>
      </c>
      <c r="AI3730" s="227">
        <f t="shared" si="1331"/>
        <v>0</v>
      </c>
      <c r="AJ3730" s="228">
        <f t="shared" si="1332"/>
        <v>19500</v>
      </c>
      <c r="AK3730" s="218"/>
      <c r="AL3730" s="229">
        <f t="shared" si="1333"/>
        <v>0</v>
      </c>
      <c r="AM3730" s="204"/>
      <c r="AN3730" s="230">
        <v>17</v>
      </c>
      <c r="AO3730" s="231">
        <f t="shared" si="1334"/>
        <v>0</v>
      </c>
      <c r="AP3730" s="232">
        <v>0.05</v>
      </c>
      <c r="AQ3730" s="233" t="s">
        <v>41</v>
      </c>
      <c r="AR3730" s="234">
        <f t="shared" si="1335"/>
        <v>0</v>
      </c>
      <c r="AS3730" s="235"/>
      <c r="AT3730" s="236"/>
      <c r="AU3730" s="237"/>
      <c r="AV3730" s="238"/>
      <c r="AW3730" s="239"/>
      <c r="AX3730" s="240">
        <v>15000</v>
      </c>
    </row>
    <row r="3731" spans="1:50" ht="17.25" hidden="1" customHeight="1" x14ac:dyDescent="0.3">
      <c r="A3731" s="213"/>
      <c r="B3731" s="214"/>
      <c r="C3731" s="215"/>
      <c r="D3731" s="186"/>
      <c r="E3731" s="184"/>
      <c r="F3731" s="185"/>
      <c r="G3731" s="186"/>
      <c r="H3731" s="186"/>
      <c r="I3731" s="187"/>
      <c r="J3731" s="188"/>
      <c r="K3731" s="216"/>
      <c r="L3731" s="186"/>
      <c r="M3731" s="186"/>
      <c r="N3731" s="187"/>
      <c r="O3731" s="191"/>
      <c r="P3731" s="543" t="s">
        <v>3891</v>
      </c>
      <c r="Q3731" s="218"/>
      <c r="R3731" s="219">
        <f t="shared" si="1329"/>
        <v>0</v>
      </c>
      <c r="S3731" s="219">
        <f t="shared" si="1330"/>
        <v>4</v>
      </c>
      <c r="T3731" s="195"/>
      <c r="U3731" s="196">
        <v>5</v>
      </c>
      <c r="V3731" s="89">
        <f t="shared" si="1325"/>
        <v>0</v>
      </c>
      <c r="W3731" s="220" t="s">
        <v>3893</v>
      </c>
      <c r="X3731" s="221" t="s">
        <v>330</v>
      </c>
      <c r="Y3731" s="371" t="s">
        <v>3906</v>
      </c>
      <c r="Z3731" s="199"/>
      <c r="AA3731" s="218"/>
      <c r="AB3731" s="223">
        <v>0</v>
      </c>
      <c r="AC3731" s="224" t="s">
        <v>40</v>
      </c>
      <c r="AD3731" s="227"/>
      <c r="AE3731" s="226"/>
      <c r="AF3731" s="227"/>
      <c r="AG3731" s="227">
        <f>CEILING(AX3731+(AX3731*'[1]Nastavení cen'!$G$17),1)</f>
        <v>20000</v>
      </c>
      <c r="AH3731" s="227">
        <f>CEILING(AG3731*'[1]Nastavení cen'!$K$17,1)+AG3731</f>
        <v>26000</v>
      </c>
      <c r="AI3731" s="227">
        <f t="shared" si="1331"/>
        <v>0</v>
      </c>
      <c r="AJ3731" s="228">
        <f t="shared" si="1332"/>
        <v>26000</v>
      </c>
      <c r="AK3731" s="218"/>
      <c r="AL3731" s="229">
        <f t="shared" si="1333"/>
        <v>0</v>
      </c>
      <c r="AM3731" s="204"/>
      <c r="AN3731" s="230">
        <v>15</v>
      </c>
      <c r="AO3731" s="231">
        <f t="shared" si="1334"/>
        <v>0</v>
      </c>
      <c r="AP3731" s="232">
        <v>0.05</v>
      </c>
      <c r="AQ3731" s="233" t="s">
        <v>41</v>
      </c>
      <c r="AR3731" s="234">
        <f t="shared" si="1335"/>
        <v>0</v>
      </c>
      <c r="AS3731" s="235"/>
      <c r="AT3731" s="236"/>
      <c r="AU3731" s="237"/>
      <c r="AV3731" s="238"/>
      <c r="AW3731" s="239"/>
      <c r="AX3731" s="240">
        <v>20000</v>
      </c>
    </row>
    <row r="3732" spans="1:50" ht="17.25" hidden="1" customHeight="1" x14ac:dyDescent="0.3">
      <c r="A3732" s="213"/>
      <c r="B3732" s="214"/>
      <c r="C3732" s="215"/>
      <c r="D3732" s="186"/>
      <c r="E3732" s="184"/>
      <c r="F3732" s="185"/>
      <c r="G3732" s="186"/>
      <c r="H3732" s="186"/>
      <c r="I3732" s="187"/>
      <c r="J3732" s="188"/>
      <c r="K3732" s="216"/>
      <c r="L3732" s="186"/>
      <c r="M3732" s="186"/>
      <c r="N3732" s="187"/>
      <c r="O3732" s="191"/>
      <c r="P3732" s="543" t="s">
        <v>3891</v>
      </c>
      <c r="Q3732" s="218"/>
      <c r="R3732" s="219">
        <f t="shared" si="1329"/>
        <v>0</v>
      </c>
      <c r="S3732" s="219">
        <f t="shared" si="1330"/>
        <v>4</v>
      </c>
      <c r="T3732" s="195"/>
      <c r="U3732" s="196">
        <v>5</v>
      </c>
      <c r="V3732" s="89">
        <f t="shared" si="1325"/>
        <v>0</v>
      </c>
      <c r="W3732" s="220" t="s">
        <v>3893</v>
      </c>
      <c r="X3732" s="221" t="s">
        <v>330</v>
      </c>
      <c r="Y3732" s="371" t="s">
        <v>3907</v>
      </c>
      <c r="Z3732" s="199"/>
      <c r="AA3732" s="218"/>
      <c r="AB3732" s="223">
        <v>0</v>
      </c>
      <c r="AC3732" s="224" t="s">
        <v>40</v>
      </c>
      <c r="AD3732" s="227"/>
      <c r="AE3732" s="226"/>
      <c r="AF3732" s="227"/>
      <c r="AG3732" s="227">
        <f>CEILING(AX3732+(AX3732*'[1]Nastavení cen'!$G$17),1)</f>
        <v>25000</v>
      </c>
      <c r="AH3732" s="227">
        <f>CEILING(AG3732*'[1]Nastavení cen'!$K$17,1)+AG3732</f>
        <v>32500</v>
      </c>
      <c r="AI3732" s="227">
        <f t="shared" si="1331"/>
        <v>0</v>
      </c>
      <c r="AJ3732" s="228">
        <f t="shared" si="1332"/>
        <v>32500</v>
      </c>
      <c r="AK3732" s="218"/>
      <c r="AL3732" s="229">
        <f t="shared" si="1333"/>
        <v>0</v>
      </c>
      <c r="AM3732" s="204"/>
      <c r="AN3732" s="230">
        <v>17</v>
      </c>
      <c r="AO3732" s="231">
        <f t="shared" si="1334"/>
        <v>0</v>
      </c>
      <c r="AP3732" s="232">
        <v>0.05</v>
      </c>
      <c r="AQ3732" s="233" t="s">
        <v>41</v>
      </c>
      <c r="AR3732" s="234">
        <f t="shared" si="1335"/>
        <v>0</v>
      </c>
      <c r="AS3732" s="235"/>
      <c r="AT3732" s="236"/>
      <c r="AU3732" s="237"/>
      <c r="AV3732" s="238"/>
      <c r="AW3732" s="239"/>
      <c r="AX3732" s="240">
        <v>25000</v>
      </c>
    </row>
    <row r="3733" spans="1:50" ht="17.25" hidden="1" customHeight="1" x14ac:dyDescent="0.3">
      <c r="A3733" s="213"/>
      <c r="B3733" s="214"/>
      <c r="C3733" s="215"/>
      <c r="D3733" s="186"/>
      <c r="E3733" s="184"/>
      <c r="F3733" s="185"/>
      <c r="G3733" s="186"/>
      <c r="H3733" s="186"/>
      <c r="I3733" s="187"/>
      <c r="J3733" s="188"/>
      <c r="K3733" s="216"/>
      <c r="L3733" s="186"/>
      <c r="M3733" s="186"/>
      <c r="N3733" s="187"/>
      <c r="O3733" s="191"/>
      <c r="P3733" s="543" t="s">
        <v>3891</v>
      </c>
      <c r="Q3733" s="218"/>
      <c r="R3733" s="219">
        <f t="shared" si="1329"/>
        <v>0</v>
      </c>
      <c r="S3733" s="219">
        <f t="shared" si="1330"/>
        <v>4</v>
      </c>
      <c r="T3733" s="195"/>
      <c r="U3733" s="196">
        <v>5</v>
      </c>
      <c r="V3733" s="89">
        <f t="shared" si="1325"/>
        <v>0</v>
      </c>
      <c r="W3733" s="220" t="s">
        <v>3893</v>
      </c>
      <c r="X3733" s="221" t="s">
        <v>330</v>
      </c>
      <c r="Y3733" s="371" t="s">
        <v>3908</v>
      </c>
      <c r="Z3733" s="199"/>
      <c r="AA3733" s="218"/>
      <c r="AB3733" s="223">
        <v>0</v>
      </c>
      <c r="AC3733" s="224" t="s">
        <v>40</v>
      </c>
      <c r="AD3733" s="227"/>
      <c r="AE3733" s="226"/>
      <c r="AF3733" s="227"/>
      <c r="AG3733" s="227">
        <f>CEILING(AX3733+(AX3733*'[1]Nastavení cen'!$G$17),1)</f>
        <v>25000</v>
      </c>
      <c r="AH3733" s="227">
        <f>CEILING(AG3733*'[1]Nastavení cen'!$K$17,1)+AG3733</f>
        <v>32500</v>
      </c>
      <c r="AI3733" s="227">
        <f t="shared" si="1331"/>
        <v>0</v>
      </c>
      <c r="AJ3733" s="228">
        <f t="shared" si="1332"/>
        <v>32500</v>
      </c>
      <c r="AK3733" s="218"/>
      <c r="AL3733" s="229">
        <f t="shared" si="1333"/>
        <v>0</v>
      </c>
      <c r="AM3733" s="204"/>
      <c r="AN3733" s="230">
        <v>35</v>
      </c>
      <c r="AO3733" s="231">
        <f t="shared" si="1334"/>
        <v>0</v>
      </c>
      <c r="AP3733" s="232">
        <v>0.05</v>
      </c>
      <c r="AQ3733" s="233" t="s">
        <v>41</v>
      </c>
      <c r="AR3733" s="234">
        <f t="shared" si="1335"/>
        <v>0</v>
      </c>
      <c r="AS3733" s="235"/>
      <c r="AT3733" s="236"/>
      <c r="AU3733" s="237"/>
      <c r="AV3733" s="238"/>
      <c r="AW3733" s="239"/>
      <c r="AX3733" s="240">
        <v>25000</v>
      </c>
    </row>
    <row r="3734" spans="1:50" ht="17.25" hidden="1" customHeight="1" x14ac:dyDescent="0.3">
      <c r="A3734" s="213"/>
      <c r="B3734" s="214"/>
      <c r="C3734" s="215"/>
      <c r="D3734" s="186"/>
      <c r="E3734" s="184"/>
      <c r="F3734" s="185"/>
      <c r="G3734" s="186"/>
      <c r="H3734" s="186"/>
      <c r="I3734" s="187"/>
      <c r="J3734" s="188"/>
      <c r="K3734" s="216"/>
      <c r="L3734" s="186"/>
      <c r="M3734" s="186"/>
      <c r="N3734" s="187"/>
      <c r="O3734" s="191"/>
      <c r="P3734" s="543" t="s">
        <v>3891</v>
      </c>
      <c r="Q3734" s="218"/>
      <c r="R3734" s="219">
        <f t="shared" si="1329"/>
        <v>0</v>
      </c>
      <c r="S3734" s="219">
        <f t="shared" si="1330"/>
        <v>4</v>
      </c>
      <c r="T3734" s="195"/>
      <c r="U3734" s="196">
        <v>5</v>
      </c>
      <c r="V3734" s="89">
        <f t="shared" si="1325"/>
        <v>0</v>
      </c>
      <c r="W3734" s="220" t="s">
        <v>3893</v>
      </c>
      <c r="X3734" s="221" t="s">
        <v>330</v>
      </c>
      <c r="Y3734" s="371" t="s">
        <v>3909</v>
      </c>
      <c r="Z3734" s="199"/>
      <c r="AA3734" s="218"/>
      <c r="AB3734" s="223">
        <v>0</v>
      </c>
      <c r="AC3734" s="224" t="s">
        <v>40</v>
      </c>
      <c r="AD3734" s="227"/>
      <c r="AE3734" s="226"/>
      <c r="AF3734" s="227"/>
      <c r="AG3734" s="227">
        <f>CEILING(AX3734+(AX3734*'[1]Nastavení cen'!$G$17),1)</f>
        <v>15000</v>
      </c>
      <c r="AH3734" s="227">
        <f>CEILING(AG3734*'[1]Nastavení cen'!$K$17,1)+AG3734</f>
        <v>19500</v>
      </c>
      <c r="AI3734" s="227">
        <f t="shared" si="1331"/>
        <v>0</v>
      </c>
      <c r="AJ3734" s="228">
        <f t="shared" si="1332"/>
        <v>19500</v>
      </c>
      <c r="AK3734" s="218"/>
      <c r="AL3734" s="229">
        <f t="shared" si="1333"/>
        <v>0</v>
      </c>
      <c r="AM3734" s="204"/>
      <c r="AN3734" s="230">
        <v>25</v>
      </c>
      <c r="AO3734" s="231">
        <f t="shared" si="1334"/>
        <v>0</v>
      </c>
      <c r="AP3734" s="232">
        <v>0.05</v>
      </c>
      <c r="AQ3734" s="233" t="s">
        <v>41</v>
      </c>
      <c r="AR3734" s="234">
        <f t="shared" si="1335"/>
        <v>0</v>
      </c>
      <c r="AS3734" s="235"/>
      <c r="AT3734" s="236"/>
      <c r="AU3734" s="237"/>
      <c r="AV3734" s="238"/>
      <c r="AW3734" s="239"/>
      <c r="AX3734" s="240">
        <v>15000</v>
      </c>
    </row>
    <row r="3735" spans="1:50" ht="25.05" customHeight="1" x14ac:dyDescent="0.3">
      <c r="A3735" s="213"/>
      <c r="B3735" s="214"/>
      <c r="C3735" s="215"/>
      <c r="D3735" s="186"/>
      <c r="E3735" s="184"/>
      <c r="F3735" s="185"/>
      <c r="G3735" s="186"/>
      <c r="H3735" s="186"/>
      <c r="I3735" s="187"/>
      <c r="J3735" s="188"/>
      <c r="K3735" s="216"/>
      <c r="L3735" s="186"/>
      <c r="M3735" s="186"/>
      <c r="N3735" s="187"/>
      <c r="O3735" s="191"/>
      <c r="P3735" s="543" t="s">
        <v>3891</v>
      </c>
      <c r="Q3735" s="218"/>
      <c r="R3735" s="219">
        <f t="shared" si="1329"/>
        <v>0</v>
      </c>
      <c r="S3735" s="219">
        <f t="shared" si="1330"/>
        <v>4</v>
      </c>
      <c r="T3735" s="195">
        <v>114</v>
      </c>
      <c r="U3735" s="196">
        <v>5</v>
      </c>
      <c r="V3735" s="89">
        <f t="shared" si="1325"/>
        <v>0</v>
      </c>
      <c r="W3735" s="220" t="s">
        <v>3910</v>
      </c>
      <c r="X3735" s="221" t="s">
        <v>3911</v>
      </c>
      <c r="Y3735" s="222" t="s">
        <v>3912</v>
      </c>
      <c r="Z3735" s="199"/>
      <c r="AA3735" s="218"/>
      <c r="AB3735" s="223">
        <v>4</v>
      </c>
      <c r="AC3735" s="224" t="s">
        <v>40</v>
      </c>
      <c r="AD3735" s="225">
        <f t="shared" ref="AD3735:AD3780" si="1336">ROUND(AV3735*(AW3735/60),0)</f>
        <v>169</v>
      </c>
      <c r="AE3735" s="226"/>
      <c r="AF3735" s="226">
        <f t="shared" ref="AF3735:AF3780" si="1337">(AB3735*AE3735)</f>
        <v>0</v>
      </c>
      <c r="AG3735" s="227">
        <f>CEILING(AX3735+(AX3735*'[1]Nastavení cen'!$G$17),1)</f>
        <v>1000</v>
      </c>
      <c r="AH3735" s="227"/>
      <c r="AI3735" s="227">
        <f t="shared" si="1331"/>
        <v>0</v>
      </c>
      <c r="AJ3735" s="228">
        <f t="shared" si="1332"/>
        <v>0</v>
      </c>
      <c r="AK3735" s="218"/>
      <c r="AL3735" s="229">
        <f t="shared" si="1333"/>
        <v>0</v>
      </c>
      <c r="AM3735" s="204"/>
      <c r="AN3735" s="230">
        <v>10</v>
      </c>
      <c r="AO3735" s="231">
        <f t="shared" si="1334"/>
        <v>40</v>
      </c>
      <c r="AP3735" s="232">
        <v>0.05</v>
      </c>
      <c r="AQ3735" s="233" t="s">
        <v>41</v>
      </c>
      <c r="AR3735" s="234">
        <f t="shared" si="1335"/>
        <v>2</v>
      </c>
      <c r="AS3735" s="235"/>
      <c r="AT3735" s="236"/>
      <c r="AU3735" s="237"/>
      <c r="AV3735" s="238">
        <v>26</v>
      </c>
      <c r="AW3735" s="239">
        <f>'[1]Nastavení cen'!$H$17</f>
        <v>390</v>
      </c>
      <c r="AX3735" s="240">
        <v>1000</v>
      </c>
    </row>
    <row r="3736" spans="1:50" ht="17.25" hidden="1" customHeight="1" x14ac:dyDescent="0.3">
      <c r="A3736" s="213"/>
      <c r="B3736" s="214"/>
      <c r="C3736" s="215"/>
      <c r="D3736" s="186"/>
      <c r="E3736" s="184"/>
      <c r="F3736" s="185"/>
      <c r="G3736" s="186"/>
      <c r="H3736" s="186"/>
      <c r="I3736" s="187"/>
      <c r="J3736" s="188"/>
      <c r="K3736" s="216"/>
      <c r="L3736" s="186"/>
      <c r="M3736" s="186"/>
      <c r="N3736" s="187"/>
      <c r="O3736" s="191"/>
      <c r="P3736" s="543" t="s">
        <v>3891</v>
      </c>
      <c r="Q3736" s="218"/>
      <c r="R3736" s="219">
        <f t="shared" si="1329"/>
        <v>0</v>
      </c>
      <c r="S3736" s="219">
        <f t="shared" si="1330"/>
        <v>4</v>
      </c>
      <c r="T3736" s="195"/>
      <c r="U3736" s="196">
        <v>5</v>
      </c>
      <c r="V3736" s="89">
        <f t="shared" si="1325"/>
        <v>0</v>
      </c>
      <c r="W3736" s="220" t="s">
        <v>3910</v>
      </c>
      <c r="X3736" s="221" t="s">
        <v>3911</v>
      </c>
      <c r="Y3736" s="222" t="s">
        <v>3913</v>
      </c>
      <c r="Z3736" s="199"/>
      <c r="AA3736" s="218"/>
      <c r="AB3736" s="223">
        <v>0</v>
      </c>
      <c r="AC3736" s="224" t="s">
        <v>40</v>
      </c>
      <c r="AD3736" s="225">
        <f t="shared" si="1336"/>
        <v>169</v>
      </c>
      <c r="AE3736" s="226">
        <f>CEILING(AD3736+AD3736*'[1]Nastavení cen'!$J$17,1)</f>
        <v>247</v>
      </c>
      <c r="AF3736" s="226">
        <f t="shared" si="1337"/>
        <v>0</v>
      </c>
      <c r="AG3736" s="227">
        <f>CEILING(AX3736+(AX3736*'[1]Nastavení cen'!$G$17),1)</f>
        <v>2000</v>
      </c>
      <c r="AH3736" s="227">
        <f>CEILING(AG3736*'[1]Nastavení cen'!$K$17,1)+AG3736</f>
        <v>2600</v>
      </c>
      <c r="AI3736" s="227">
        <f t="shared" si="1331"/>
        <v>0</v>
      </c>
      <c r="AJ3736" s="228">
        <f t="shared" si="1332"/>
        <v>2847</v>
      </c>
      <c r="AK3736" s="218"/>
      <c r="AL3736" s="229">
        <f t="shared" si="1333"/>
        <v>0</v>
      </c>
      <c r="AM3736" s="204"/>
      <c r="AN3736" s="230">
        <v>10</v>
      </c>
      <c r="AO3736" s="231">
        <f t="shared" si="1334"/>
        <v>0</v>
      </c>
      <c r="AP3736" s="232">
        <v>0.05</v>
      </c>
      <c r="AQ3736" s="233" t="s">
        <v>41</v>
      </c>
      <c r="AR3736" s="234">
        <f t="shared" si="1335"/>
        <v>0</v>
      </c>
      <c r="AS3736" s="235"/>
      <c r="AT3736" s="236"/>
      <c r="AU3736" s="237"/>
      <c r="AV3736" s="238">
        <v>26</v>
      </c>
      <c r="AW3736" s="239">
        <f>'[1]Nastavení cen'!$H$17</f>
        <v>390</v>
      </c>
      <c r="AX3736" s="240">
        <v>2000</v>
      </c>
    </row>
    <row r="3737" spans="1:50" ht="17.25" hidden="1" customHeight="1" x14ac:dyDescent="0.3">
      <c r="A3737" s="213"/>
      <c r="B3737" s="214"/>
      <c r="C3737" s="215"/>
      <c r="D3737" s="186"/>
      <c r="E3737" s="184"/>
      <c r="F3737" s="185"/>
      <c r="G3737" s="186"/>
      <c r="H3737" s="186"/>
      <c r="I3737" s="187"/>
      <c r="J3737" s="188"/>
      <c r="K3737" s="216"/>
      <c r="L3737" s="186"/>
      <c r="M3737" s="186"/>
      <c r="N3737" s="187"/>
      <c r="O3737" s="191"/>
      <c r="P3737" s="543" t="s">
        <v>3891</v>
      </c>
      <c r="Q3737" s="218"/>
      <c r="R3737" s="219">
        <f t="shared" si="1329"/>
        <v>0</v>
      </c>
      <c r="S3737" s="219">
        <f t="shared" si="1330"/>
        <v>4</v>
      </c>
      <c r="T3737" s="195"/>
      <c r="U3737" s="196">
        <v>4</v>
      </c>
      <c r="V3737" s="89">
        <f t="shared" si="1325"/>
        <v>0</v>
      </c>
      <c r="W3737" s="220" t="s">
        <v>3910</v>
      </c>
      <c r="X3737" s="221" t="s">
        <v>3911</v>
      </c>
      <c r="Y3737" s="222" t="s">
        <v>43</v>
      </c>
      <c r="Z3737" s="199"/>
      <c r="AA3737" s="218"/>
      <c r="AB3737" s="223">
        <v>0</v>
      </c>
      <c r="AC3737" s="224" t="s">
        <v>40</v>
      </c>
      <c r="AD3737" s="225">
        <f t="shared" si="1336"/>
        <v>169</v>
      </c>
      <c r="AE3737" s="226">
        <f>CEILING(AD3737+AD3737*'[1]Nastavení cen'!$J$17,1)</f>
        <v>247</v>
      </c>
      <c r="AF3737" s="226">
        <f t="shared" si="1337"/>
        <v>0</v>
      </c>
      <c r="AG3737" s="227"/>
      <c r="AH3737" s="227"/>
      <c r="AI3737" s="227"/>
      <c r="AJ3737" s="228">
        <f t="shared" si="1332"/>
        <v>247</v>
      </c>
      <c r="AK3737" s="218"/>
      <c r="AL3737" s="229">
        <f t="shared" si="1333"/>
        <v>0</v>
      </c>
      <c r="AM3737" s="204"/>
      <c r="AN3737" s="230" t="s">
        <v>41</v>
      </c>
      <c r="AO3737" s="231" t="s">
        <v>41</v>
      </c>
      <c r="AP3737" s="245" t="s">
        <v>41</v>
      </c>
      <c r="AQ3737" s="233" t="s">
        <v>41</v>
      </c>
      <c r="AR3737" s="234" t="s">
        <v>41</v>
      </c>
      <c r="AS3737" s="235"/>
      <c r="AT3737" s="236"/>
      <c r="AU3737" s="237"/>
      <c r="AV3737" s="238">
        <v>26</v>
      </c>
      <c r="AW3737" s="239">
        <f>'[1]Nastavení cen'!$H$17</f>
        <v>390</v>
      </c>
      <c r="AX3737" s="240"/>
    </row>
    <row r="3738" spans="1:50" ht="25.05" customHeight="1" x14ac:dyDescent="0.3">
      <c r="A3738" s="213"/>
      <c r="B3738" s="214"/>
      <c r="C3738" s="215"/>
      <c r="D3738" s="186"/>
      <c r="E3738" s="184"/>
      <c r="F3738" s="185"/>
      <c r="G3738" s="186"/>
      <c r="H3738" s="186"/>
      <c r="I3738" s="187"/>
      <c r="J3738" s="188"/>
      <c r="K3738" s="216"/>
      <c r="L3738" s="186"/>
      <c r="M3738" s="186"/>
      <c r="N3738" s="187"/>
      <c r="O3738" s="191"/>
      <c r="P3738" s="543" t="s">
        <v>3891</v>
      </c>
      <c r="Q3738" s="218"/>
      <c r="R3738" s="219">
        <f t="shared" si="1329"/>
        <v>0</v>
      </c>
      <c r="S3738" s="219">
        <f t="shared" si="1330"/>
        <v>4</v>
      </c>
      <c r="T3738" s="195">
        <v>115</v>
      </c>
      <c r="U3738" s="196">
        <v>5</v>
      </c>
      <c r="V3738" s="89">
        <f t="shared" si="1325"/>
        <v>0</v>
      </c>
      <c r="W3738" s="220" t="s">
        <v>3910</v>
      </c>
      <c r="X3738" s="221" t="s">
        <v>3914</v>
      </c>
      <c r="Y3738" s="222" t="s">
        <v>3915</v>
      </c>
      <c r="Z3738" s="199"/>
      <c r="AA3738" s="218"/>
      <c r="AB3738" s="223">
        <v>2</v>
      </c>
      <c r="AC3738" s="224" t="s">
        <v>40</v>
      </c>
      <c r="AD3738" s="225">
        <f t="shared" si="1336"/>
        <v>169</v>
      </c>
      <c r="AE3738" s="226"/>
      <c r="AF3738" s="226">
        <f t="shared" si="1337"/>
        <v>0</v>
      </c>
      <c r="AG3738" s="227">
        <f>CEILING(AX3738+(AX3738*'[1]Nastavení cen'!$G$17),1)</f>
        <v>1500</v>
      </c>
      <c r="AH3738" s="227"/>
      <c r="AI3738" s="227">
        <f t="shared" ref="AI3738:AI3739" si="1338">(AB3738*AH3738)</f>
        <v>0</v>
      </c>
      <c r="AJ3738" s="228">
        <f t="shared" si="1332"/>
        <v>0</v>
      </c>
      <c r="AK3738" s="218"/>
      <c r="AL3738" s="229">
        <f t="shared" si="1333"/>
        <v>0</v>
      </c>
      <c r="AM3738" s="204"/>
      <c r="AN3738" s="230">
        <v>12</v>
      </c>
      <c r="AO3738" s="231">
        <f t="shared" ref="AO3738:AO3739" si="1339">AB3738*AN3738</f>
        <v>24</v>
      </c>
      <c r="AP3738" s="232">
        <v>0.05</v>
      </c>
      <c r="AQ3738" s="233" t="s">
        <v>41</v>
      </c>
      <c r="AR3738" s="234">
        <f t="shared" ref="AR3738:AR3739" si="1340">AO3738*AP3738</f>
        <v>1.2000000000000002</v>
      </c>
      <c r="AS3738" s="235"/>
      <c r="AT3738" s="236"/>
      <c r="AU3738" s="237"/>
      <c r="AV3738" s="238">
        <v>26</v>
      </c>
      <c r="AW3738" s="239">
        <f>'[1]Nastavení cen'!$H$17</f>
        <v>390</v>
      </c>
      <c r="AX3738" s="240">
        <v>1500</v>
      </c>
    </row>
    <row r="3739" spans="1:50" ht="17.25" hidden="1" customHeight="1" x14ac:dyDescent="0.3">
      <c r="A3739" s="213"/>
      <c r="B3739" s="214"/>
      <c r="C3739" s="215"/>
      <c r="D3739" s="186"/>
      <c r="E3739" s="184"/>
      <c r="F3739" s="185"/>
      <c r="G3739" s="186"/>
      <c r="H3739" s="186"/>
      <c r="I3739" s="187"/>
      <c r="J3739" s="188"/>
      <c r="K3739" s="216"/>
      <c r="L3739" s="186"/>
      <c r="M3739" s="186"/>
      <c r="N3739" s="187"/>
      <c r="O3739" s="191"/>
      <c r="P3739" s="543" t="s">
        <v>3891</v>
      </c>
      <c r="Q3739" s="218"/>
      <c r="R3739" s="219">
        <f t="shared" si="1329"/>
        <v>0</v>
      </c>
      <c r="S3739" s="219">
        <f t="shared" si="1330"/>
        <v>4</v>
      </c>
      <c r="T3739" s="195"/>
      <c r="U3739" s="196">
        <v>5</v>
      </c>
      <c r="V3739" s="89">
        <f t="shared" si="1325"/>
        <v>0</v>
      </c>
      <c r="W3739" s="220" t="s">
        <v>3910</v>
      </c>
      <c r="X3739" s="221" t="s">
        <v>3914</v>
      </c>
      <c r="Y3739" s="222" t="s">
        <v>3916</v>
      </c>
      <c r="Z3739" s="199"/>
      <c r="AA3739" s="218"/>
      <c r="AB3739" s="223">
        <v>0</v>
      </c>
      <c r="AC3739" s="224" t="s">
        <v>40</v>
      </c>
      <c r="AD3739" s="225">
        <f t="shared" si="1336"/>
        <v>169</v>
      </c>
      <c r="AE3739" s="226">
        <f>CEILING(AD3739+AD3739*'[1]Nastavení cen'!$J$17,1)</f>
        <v>247</v>
      </c>
      <c r="AF3739" s="226">
        <f t="shared" si="1337"/>
        <v>0</v>
      </c>
      <c r="AG3739" s="227">
        <f>CEILING(AX3739+(AX3739*'[1]Nastavení cen'!$G$17),1)</f>
        <v>3000</v>
      </c>
      <c r="AH3739" s="227">
        <f>CEILING(AG3739*'[1]Nastavení cen'!$K$17,1)+AG3739</f>
        <v>3900</v>
      </c>
      <c r="AI3739" s="227">
        <f t="shared" si="1338"/>
        <v>0</v>
      </c>
      <c r="AJ3739" s="228">
        <f t="shared" si="1332"/>
        <v>4147</v>
      </c>
      <c r="AK3739" s="218"/>
      <c r="AL3739" s="229">
        <f t="shared" si="1333"/>
        <v>0</v>
      </c>
      <c r="AM3739" s="204"/>
      <c r="AN3739" s="230">
        <v>12</v>
      </c>
      <c r="AO3739" s="231">
        <f t="shared" si="1339"/>
        <v>0</v>
      </c>
      <c r="AP3739" s="232">
        <v>0.05</v>
      </c>
      <c r="AQ3739" s="233" t="s">
        <v>41</v>
      </c>
      <c r="AR3739" s="234">
        <f t="shared" si="1340"/>
        <v>0</v>
      </c>
      <c r="AS3739" s="235"/>
      <c r="AT3739" s="236"/>
      <c r="AU3739" s="237"/>
      <c r="AV3739" s="238">
        <v>26</v>
      </c>
      <c r="AW3739" s="239">
        <f>'[1]Nastavení cen'!$H$17</f>
        <v>390</v>
      </c>
      <c r="AX3739" s="240">
        <v>3000</v>
      </c>
    </row>
    <row r="3740" spans="1:50" ht="17.25" hidden="1" customHeight="1" x14ac:dyDescent="0.3">
      <c r="A3740" s="213"/>
      <c r="B3740" s="214"/>
      <c r="C3740" s="215"/>
      <c r="D3740" s="186"/>
      <c r="E3740" s="184"/>
      <c r="F3740" s="185"/>
      <c r="G3740" s="186"/>
      <c r="H3740" s="186"/>
      <c r="I3740" s="187"/>
      <c r="J3740" s="188"/>
      <c r="K3740" s="216"/>
      <c r="L3740" s="186"/>
      <c r="M3740" s="186"/>
      <c r="N3740" s="187"/>
      <c r="O3740" s="191"/>
      <c r="P3740" s="543" t="s">
        <v>3891</v>
      </c>
      <c r="Q3740" s="218"/>
      <c r="R3740" s="219">
        <f t="shared" si="1329"/>
        <v>0</v>
      </c>
      <c r="S3740" s="219">
        <f t="shared" si="1330"/>
        <v>4</v>
      </c>
      <c r="T3740" s="195"/>
      <c r="U3740" s="196">
        <v>4</v>
      </c>
      <c r="V3740" s="89">
        <f t="shared" si="1325"/>
        <v>0</v>
      </c>
      <c r="W3740" s="220" t="s">
        <v>3910</v>
      </c>
      <c r="X3740" s="221" t="s">
        <v>3914</v>
      </c>
      <c r="Y3740" s="222" t="s">
        <v>43</v>
      </c>
      <c r="Z3740" s="199"/>
      <c r="AA3740" s="218"/>
      <c r="AB3740" s="223">
        <v>0</v>
      </c>
      <c r="AC3740" s="224" t="s">
        <v>40</v>
      </c>
      <c r="AD3740" s="225">
        <f t="shared" si="1336"/>
        <v>169</v>
      </c>
      <c r="AE3740" s="226">
        <f>CEILING(AD3740+AD3740*'[1]Nastavení cen'!$J$17,1)</f>
        <v>247</v>
      </c>
      <c r="AF3740" s="226">
        <f t="shared" si="1337"/>
        <v>0</v>
      </c>
      <c r="AG3740" s="227"/>
      <c r="AH3740" s="227"/>
      <c r="AI3740" s="227"/>
      <c r="AJ3740" s="228">
        <f t="shared" si="1332"/>
        <v>247</v>
      </c>
      <c r="AK3740" s="218"/>
      <c r="AL3740" s="229">
        <f t="shared" si="1333"/>
        <v>0</v>
      </c>
      <c r="AM3740" s="204"/>
      <c r="AN3740" s="230" t="s">
        <v>41</v>
      </c>
      <c r="AO3740" s="231" t="s">
        <v>41</v>
      </c>
      <c r="AP3740" s="245" t="s">
        <v>41</v>
      </c>
      <c r="AQ3740" s="233" t="s">
        <v>41</v>
      </c>
      <c r="AR3740" s="234" t="s">
        <v>41</v>
      </c>
      <c r="AS3740" s="235"/>
      <c r="AT3740" s="236"/>
      <c r="AU3740" s="237"/>
      <c r="AV3740" s="238">
        <v>26</v>
      </c>
      <c r="AW3740" s="239">
        <f>'[1]Nastavení cen'!$H$17</f>
        <v>390</v>
      </c>
      <c r="AX3740" s="240"/>
    </row>
    <row r="3741" spans="1:50" ht="17.25" hidden="1" customHeight="1" x14ac:dyDescent="0.3">
      <c r="A3741" s="213"/>
      <c r="B3741" s="214"/>
      <c r="C3741" s="215"/>
      <c r="D3741" s="186"/>
      <c r="E3741" s="184"/>
      <c r="F3741" s="185"/>
      <c r="G3741" s="186"/>
      <c r="H3741" s="186"/>
      <c r="I3741" s="187"/>
      <c r="J3741" s="188"/>
      <c r="K3741" s="216"/>
      <c r="L3741" s="186"/>
      <c r="M3741" s="186"/>
      <c r="N3741" s="187"/>
      <c r="O3741" s="191"/>
      <c r="P3741" s="543" t="s">
        <v>3891</v>
      </c>
      <c r="Q3741" s="218"/>
      <c r="R3741" s="219">
        <f t="shared" si="1329"/>
        <v>0</v>
      </c>
      <c r="S3741" s="219">
        <f t="shared" si="1330"/>
        <v>4</v>
      </c>
      <c r="T3741" s="195"/>
      <c r="U3741" s="196">
        <v>5</v>
      </c>
      <c r="V3741" s="89">
        <f t="shared" si="1325"/>
        <v>0</v>
      </c>
      <c r="W3741" s="220" t="s">
        <v>3910</v>
      </c>
      <c r="X3741" s="221" t="s">
        <v>3917</v>
      </c>
      <c r="Y3741" s="222" t="s">
        <v>3918</v>
      </c>
      <c r="Z3741" s="199"/>
      <c r="AA3741" s="218"/>
      <c r="AB3741" s="223">
        <v>0</v>
      </c>
      <c r="AC3741" s="224" t="s">
        <v>40</v>
      </c>
      <c r="AD3741" s="225">
        <f t="shared" si="1336"/>
        <v>1378</v>
      </c>
      <c r="AE3741" s="226">
        <f>CEILING(AD3741+AD3741*'[1]Nastavení cen'!$J$17,1)</f>
        <v>2012</v>
      </c>
      <c r="AF3741" s="226">
        <f t="shared" si="1337"/>
        <v>0</v>
      </c>
      <c r="AG3741" s="227">
        <f>CEILING(AX3741+(AX3741*'[1]Nastavení cen'!$G$17),1)</f>
        <v>4000</v>
      </c>
      <c r="AH3741" s="227">
        <f>CEILING(AG3741*'[1]Nastavení cen'!$K$17,1)+AG3741</f>
        <v>5200</v>
      </c>
      <c r="AI3741" s="227">
        <f t="shared" ref="AI3741:AI3742" si="1341">(AB3741*AH3741)</f>
        <v>0</v>
      </c>
      <c r="AJ3741" s="228">
        <f t="shared" si="1332"/>
        <v>7212</v>
      </c>
      <c r="AK3741" s="218"/>
      <c r="AL3741" s="229">
        <f t="shared" si="1333"/>
        <v>0</v>
      </c>
      <c r="AM3741" s="204"/>
      <c r="AN3741" s="230">
        <v>15</v>
      </c>
      <c r="AO3741" s="231">
        <f t="shared" ref="AO3741:AO3742" si="1342">AB3741*AN3741</f>
        <v>0</v>
      </c>
      <c r="AP3741" s="232">
        <v>0.05</v>
      </c>
      <c r="AQ3741" s="233" t="s">
        <v>41</v>
      </c>
      <c r="AR3741" s="234">
        <f t="shared" ref="AR3741:AR3742" si="1343">AO3741*AP3741</f>
        <v>0</v>
      </c>
      <c r="AS3741" s="235"/>
      <c r="AT3741" s="236"/>
      <c r="AU3741" s="237"/>
      <c r="AV3741" s="238">
        <v>212</v>
      </c>
      <c r="AW3741" s="239">
        <f>'[1]Nastavení cen'!$H$17</f>
        <v>390</v>
      </c>
      <c r="AX3741" s="240">
        <v>4000</v>
      </c>
    </row>
    <row r="3742" spans="1:50" ht="17.25" hidden="1" customHeight="1" x14ac:dyDescent="0.3">
      <c r="A3742" s="213"/>
      <c r="B3742" s="214"/>
      <c r="C3742" s="215"/>
      <c r="D3742" s="186"/>
      <c r="E3742" s="184"/>
      <c r="F3742" s="185"/>
      <c r="G3742" s="186"/>
      <c r="H3742" s="186"/>
      <c r="I3742" s="187"/>
      <c r="J3742" s="188"/>
      <c r="K3742" s="216"/>
      <c r="L3742" s="186"/>
      <c r="M3742" s="186"/>
      <c r="N3742" s="187"/>
      <c r="O3742" s="191"/>
      <c r="P3742" s="543" t="s">
        <v>3891</v>
      </c>
      <c r="Q3742" s="218"/>
      <c r="R3742" s="219">
        <f t="shared" si="1329"/>
        <v>0</v>
      </c>
      <c r="S3742" s="219">
        <f t="shared" si="1330"/>
        <v>4</v>
      </c>
      <c r="T3742" s="195"/>
      <c r="U3742" s="196">
        <v>5</v>
      </c>
      <c r="V3742" s="89">
        <f t="shared" si="1325"/>
        <v>0</v>
      </c>
      <c r="W3742" s="220" t="s">
        <v>3910</v>
      </c>
      <c r="X3742" s="221" t="s">
        <v>3917</v>
      </c>
      <c r="Y3742" s="222" t="s">
        <v>3919</v>
      </c>
      <c r="Z3742" s="199"/>
      <c r="AA3742" s="218"/>
      <c r="AB3742" s="223">
        <v>0</v>
      </c>
      <c r="AC3742" s="224" t="s">
        <v>40</v>
      </c>
      <c r="AD3742" s="225">
        <f t="shared" si="1336"/>
        <v>1378</v>
      </c>
      <c r="AE3742" s="226">
        <f>CEILING(AD3742+AD3742*'[1]Nastavení cen'!$J$17,1)</f>
        <v>2012</v>
      </c>
      <c r="AF3742" s="226">
        <f t="shared" si="1337"/>
        <v>0</v>
      </c>
      <c r="AG3742" s="227">
        <f>CEILING(AX3742+(AX3742*'[1]Nastavení cen'!$G$17),1)</f>
        <v>8000</v>
      </c>
      <c r="AH3742" s="227">
        <f>CEILING(AG3742*'[1]Nastavení cen'!$K$17,1)+AG3742</f>
        <v>10400</v>
      </c>
      <c r="AI3742" s="227">
        <f t="shared" si="1341"/>
        <v>0</v>
      </c>
      <c r="AJ3742" s="228">
        <f t="shared" si="1332"/>
        <v>12412</v>
      </c>
      <c r="AK3742" s="218"/>
      <c r="AL3742" s="229">
        <f t="shared" si="1333"/>
        <v>0</v>
      </c>
      <c r="AM3742" s="204"/>
      <c r="AN3742" s="230">
        <v>15</v>
      </c>
      <c r="AO3742" s="231">
        <f t="shared" si="1342"/>
        <v>0</v>
      </c>
      <c r="AP3742" s="232">
        <v>0.05</v>
      </c>
      <c r="AQ3742" s="233" t="s">
        <v>41</v>
      </c>
      <c r="AR3742" s="234">
        <f t="shared" si="1343"/>
        <v>0</v>
      </c>
      <c r="AS3742" s="235"/>
      <c r="AT3742" s="236"/>
      <c r="AU3742" s="237"/>
      <c r="AV3742" s="238">
        <v>212</v>
      </c>
      <c r="AW3742" s="239">
        <f>'[1]Nastavení cen'!$H$17</f>
        <v>390</v>
      </c>
      <c r="AX3742" s="240">
        <v>8000</v>
      </c>
    </row>
    <row r="3743" spans="1:50" ht="17.25" hidden="1" customHeight="1" x14ac:dyDescent="0.3">
      <c r="A3743" s="213"/>
      <c r="B3743" s="214"/>
      <c r="C3743" s="215"/>
      <c r="D3743" s="186"/>
      <c r="E3743" s="184"/>
      <c r="F3743" s="185"/>
      <c r="G3743" s="186"/>
      <c r="H3743" s="186"/>
      <c r="I3743" s="187"/>
      <c r="J3743" s="188"/>
      <c r="K3743" s="216"/>
      <c r="L3743" s="186"/>
      <c r="M3743" s="186"/>
      <c r="N3743" s="187"/>
      <c r="O3743" s="191"/>
      <c r="P3743" s="543" t="s">
        <v>3891</v>
      </c>
      <c r="Q3743" s="218"/>
      <c r="R3743" s="219">
        <f t="shared" si="1329"/>
        <v>0</v>
      </c>
      <c r="S3743" s="219">
        <f t="shared" si="1330"/>
        <v>4</v>
      </c>
      <c r="T3743" s="195"/>
      <c r="U3743" s="196">
        <v>4</v>
      </c>
      <c r="V3743" s="89">
        <f t="shared" si="1325"/>
        <v>0</v>
      </c>
      <c r="W3743" s="220" t="s">
        <v>3910</v>
      </c>
      <c r="X3743" s="221" t="s">
        <v>3917</v>
      </c>
      <c r="Y3743" s="222" t="s">
        <v>43</v>
      </c>
      <c r="Z3743" s="199"/>
      <c r="AA3743" s="218"/>
      <c r="AB3743" s="223">
        <v>0</v>
      </c>
      <c r="AC3743" s="224" t="s">
        <v>40</v>
      </c>
      <c r="AD3743" s="225">
        <f t="shared" si="1336"/>
        <v>1378</v>
      </c>
      <c r="AE3743" s="226">
        <f>CEILING(AD3743+AD3743*'[1]Nastavení cen'!$J$17,1)</f>
        <v>2012</v>
      </c>
      <c r="AF3743" s="226">
        <f t="shared" si="1337"/>
        <v>0</v>
      </c>
      <c r="AG3743" s="227"/>
      <c r="AH3743" s="227"/>
      <c r="AI3743" s="227"/>
      <c r="AJ3743" s="228">
        <f t="shared" si="1332"/>
        <v>2012</v>
      </c>
      <c r="AK3743" s="218"/>
      <c r="AL3743" s="229">
        <f t="shared" si="1333"/>
        <v>0</v>
      </c>
      <c r="AM3743" s="204"/>
      <c r="AN3743" s="230" t="s">
        <v>41</v>
      </c>
      <c r="AO3743" s="231" t="s">
        <v>41</v>
      </c>
      <c r="AP3743" s="245" t="s">
        <v>41</v>
      </c>
      <c r="AQ3743" s="233" t="s">
        <v>41</v>
      </c>
      <c r="AR3743" s="234" t="s">
        <v>41</v>
      </c>
      <c r="AS3743" s="235"/>
      <c r="AT3743" s="236"/>
      <c r="AU3743" s="237"/>
      <c r="AV3743" s="238">
        <v>212</v>
      </c>
      <c r="AW3743" s="239">
        <f>'[1]Nastavení cen'!$H$17</f>
        <v>390</v>
      </c>
      <c r="AX3743" s="240"/>
    </row>
    <row r="3744" spans="1:50" ht="17.25" hidden="1" customHeight="1" x14ac:dyDescent="0.3">
      <c r="A3744" s="213"/>
      <c r="B3744" s="214"/>
      <c r="C3744" s="215"/>
      <c r="D3744" s="186"/>
      <c r="E3744" s="184"/>
      <c r="F3744" s="185"/>
      <c r="G3744" s="186"/>
      <c r="H3744" s="186"/>
      <c r="I3744" s="187"/>
      <c r="J3744" s="188"/>
      <c r="K3744" s="216"/>
      <c r="L3744" s="186"/>
      <c r="M3744" s="186"/>
      <c r="N3744" s="187"/>
      <c r="O3744" s="191"/>
      <c r="P3744" s="543" t="s">
        <v>3891</v>
      </c>
      <c r="Q3744" s="218"/>
      <c r="R3744" s="219">
        <f t="shared" si="1329"/>
        <v>0</v>
      </c>
      <c r="S3744" s="219">
        <f t="shared" si="1330"/>
        <v>4</v>
      </c>
      <c r="T3744" s="195"/>
      <c r="U3744" s="196">
        <v>5</v>
      </c>
      <c r="V3744" s="89">
        <f t="shared" si="1325"/>
        <v>0</v>
      </c>
      <c r="W3744" s="220" t="s">
        <v>3910</v>
      </c>
      <c r="X3744" s="221" t="s">
        <v>3920</v>
      </c>
      <c r="Y3744" s="222" t="s">
        <v>3921</v>
      </c>
      <c r="Z3744" s="199"/>
      <c r="AA3744" s="218"/>
      <c r="AB3744" s="223">
        <v>0</v>
      </c>
      <c r="AC3744" s="224" t="s">
        <v>40</v>
      </c>
      <c r="AD3744" s="225">
        <f t="shared" si="1336"/>
        <v>1378</v>
      </c>
      <c r="AE3744" s="226">
        <f>CEILING(AD3744+AD3744*'[1]Nastavení cen'!$J$17,1)</f>
        <v>2012</v>
      </c>
      <c r="AF3744" s="226">
        <f t="shared" si="1337"/>
        <v>0</v>
      </c>
      <c r="AG3744" s="227">
        <f>CEILING(AX3744+(AX3744*'[1]Nastavení cen'!$G$17),1)</f>
        <v>5000</v>
      </c>
      <c r="AH3744" s="227">
        <f>CEILING(AG3744*'[1]Nastavení cen'!$K$17,1)+AG3744</f>
        <v>6500</v>
      </c>
      <c r="AI3744" s="227">
        <f t="shared" ref="AI3744:AI3745" si="1344">(AB3744*AH3744)</f>
        <v>0</v>
      </c>
      <c r="AJ3744" s="228">
        <f t="shared" si="1332"/>
        <v>8512</v>
      </c>
      <c r="AK3744" s="218"/>
      <c r="AL3744" s="229">
        <f t="shared" si="1333"/>
        <v>0</v>
      </c>
      <c r="AM3744" s="204"/>
      <c r="AN3744" s="230">
        <v>17</v>
      </c>
      <c r="AO3744" s="231">
        <f t="shared" ref="AO3744:AO3745" si="1345">AB3744*AN3744</f>
        <v>0</v>
      </c>
      <c r="AP3744" s="232">
        <v>0.05</v>
      </c>
      <c r="AQ3744" s="233" t="s">
        <v>41</v>
      </c>
      <c r="AR3744" s="234">
        <f t="shared" ref="AR3744:AR3745" si="1346">AO3744*AP3744</f>
        <v>0</v>
      </c>
      <c r="AS3744" s="235"/>
      <c r="AT3744" s="236"/>
      <c r="AU3744" s="237"/>
      <c r="AV3744" s="238">
        <v>212</v>
      </c>
      <c r="AW3744" s="239">
        <f>'[1]Nastavení cen'!$H$17</f>
        <v>390</v>
      </c>
      <c r="AX3744" s="240">
        <v>5000</v>
      </c>
    </row>
    <row r="3745" spans="1:50" ht="17.25" hidden="1" customHeight="1" x14ac:dyDescent="0.3">
      <c r="A3745" s="213"/>
      <c r="B3745" s="214"/>
      <c r="C3745" s="215"/>
      <c r="D3745" s="186"/>
      <c r="E3745" s="184"/>
      <c r="F3745" s="185"/>
      <c r="G3745" s="186"/>
      <c r="H3745" s="186"/>
      <c r="I3745" s="187"/>
      <c r="J3745" s="188"/>
      <c r="K3745" s="216"/>
      <c r="L3745" s="186"/>
      <c r="M3745" s="186"/>
      <c r="N3745" s="187"/>
      <c r="O3745" s="191"/>
      <c r="P3745" s="543" t="s">
        <v>3891</v>
      </c>
      <c r="Q3745" s="218"/>
      <c r="R3745" s="219">
        <f t="shared" si="1329"/>
        <v>0</v>
      </c>
      <c r="S3745" s="219">
        <f t="shared" si="1330"/>
        <v>4</v>
      </c>
      <c r="T3745" s="195"/>
      <c r="U3745" s="196">
        <v>5</v>
      </c>
      <c r="V3745" s="89">
        <f t="shared" si="1325"/>
        <v>0</v>
      </c>
      <c r="W3745" s="220" t="s">
        <v>3910</v>
      </c>
      <c r="X3745" s="221" t="s">
        <v>3920</v>
      </c>
      <c r="Y3745" s="222" t="s">
        <v>3922</v>
      </c>
      <c r="Z3745" s="199"/>
      <c r="AA3745" s="218"/>
      <c r="AB3745" s="223">
        <v>0</v>
      </c>
      <c r="AC3745" s="224" t="s">
        <v>40</v>
      </c>
      <c r="AD3745" s="225">
        <f t="shared" si="1336"/>
        <v>1378</v>
      </c>
      <c r="AE3745" s="226">
        <f>CEILING(AD3745+AD3745*'[1]Nastavení cen'!$J$17,1)</f>
        <v>2012</v>
      </c>
      <c r="AF3745" s="226">
        <f t="shared" si="1337"/>
        <v>0</v>
      </c>
      <c r="AG3745" s="227">
        <f>CEILING(AX3745+(AX3745*'[1]Nastavení cen'!$G$17),1)</f>
        <v>10000</v>
      </c>
      <c r="AH3745" s="227">
        <f>CEILING(AG3745*'[1]Nastavení cen'!$K$17,1)+AG3745</f>
        <v>13000</v>
      </c>
      <c r="AI3745" s="227">
        <f t="shared" si="1344"/>
        <v>0</v>
      </c>
      <c r="AJ3745" s="228">
        <f t="shared" si="1332"/>
        <v>15012</v>
      </c>
      <c r="AK3745" s="218"/>
      <c r="AL3745" s="229">
        <f t="shared" si="1333"/>
        <v>0</v>
      </c>
      <c r="AM3745" s="204"/>
      <c r="AN3745" s="230">
        <v>17</v>
      </c>
      <c r="AO3745" s="231">
        <f t="shared" si="1345"/>
        <v>0</v>
      </c>
      <c r="AP3745" s="232">
        <v>0.05</v>
      </c>
      <c r="AQ3745" s="233" t="s">
        <v>41</v>
      </c>
      <c r="AR3745" s="234">
        <f t="shared" si="1346"/>
        <v>0</v>
      </c>
      <c r="AS3745" s="235"/>
      <c r="AT3745" s="236"/>
      <c r="AU3745" s="237"/>
      <c r="AV3745" s="238">
        <v>212</v>
      </c>
      <c r="AW3745" s="239">
        <f>'[1]Nastavení cen'!$H$17</f>
        <v>390</v>
      </c>
      <c r="AX3745" s="240">
        <v>10000</v>
      </c>
    </row>
    <row r="3746" spans="1:50" ht="17.25" hidden="1" customHeight="1" x14ac:dyDescent="0.3">
      <c r="A3746" s="213"/>
      <c r="B3746" s="214"/>
      <c r="C3746" s="215"/>
      <c r="D3746" s="186"/>
      <c r="E3746" s="184"/>
      <c r="F3746" s="185"/>
      <c r="G3746" s="186"/>
      <c r="H3746" s="186"/>
      <c r="I3746" s="187"/>
      <c r="J3746" s="188"/>
      <c r="K3746" s="216"/>
      <c r="L3746" s="186"/>
      <c r="M3746" s="186"/>
      <c r="N3746" s="187"/>
      <c r="O3746" s="191"/>
      <c r="P3746" s="543" t="s">
        <v>3891</v>
      </c>
      <c r="Q3746" s="218"/>
      <c r="R3746" s="219">
        <f t="shared" si="1329"/>
        <v>0</v>
      </c>
      <c r="S3746" s="219">
        <f t="shared" si="1330"/>
        <v>4</v>
      </c>
      <c r="T3746" s="195"/>
      <c r="U3746" s="196">
        <v>4</v>
      </c>
      <c r="V3746" s="89">
        <f t="shared" si="1325"/>
        <v>0</v>
      </c>
      <c r="W3746" s="220" t="s">
        <v>3910</v>
      </c>
      <c r="X3746" s="221" t="s">
        <v>3920</v>
      </c>
      <c r="Y3746" s="222" t="s">
        <v>43</v>
      </c>
      <c r="Z3746" s="199"/>
      <c r="AA3746" s="218"/>
      <c r="AB3746" s="223">
        <v>0</v>
      </c>
      <c r="AC3746" s="224" t="s">
        <v>40</v>
      </c>
      <c r="AD3746" s="225">
        <f t="shared" si="1336"/>
        <v>1378</v>
      </c>
      <c r="AE3746" s="226">
        <f>CEILING(AD3746+AD3746*'[1]Nastavení cen'!$J$17,1)</f>
        <v>2012</v>
      </c>
      <c r="AF3746" s="226">
        <f t="shared" si="1337"/>
        <v>0</v>
      </c>
      <c r="AG3746" s="227"/>
      <c r="AH3746" s="227"/>
      <c r="AI3746" s="227"/>
      <c r="AJ3746" s="228">
        <f t="shared" si="1332"/>
        <v>2012</v>
      </c>
      <c r="AK3746" s="218"/>
      <c r="AL3746" s="229">
        <f t="shared" si="1333"/>
        <v>0</v>
      </c>
      <c r="AM3746" s="204"/>
      <c r="AN3746" s="230" t="s">
        <v>41</v>
      </c>
      <c r="AO3746" s="231" t="s">
        <v>41</v>
      </c>
      <c r="AP3746" s="245" t="s">
        <v>41</v>
      </c>
      <c r="AQ3746" s="233" t="s">
        <v>41</v>
      </c>
      <c r="AR3746" s="234" t="s">
        <v>41</v>
      </c>
      <c r="AS3746" s="235"/>
      <c r="AT3746" s="236"/>
      <c r="AU3746" s="237"/>
      <c r="AV3746" s="238">
        <v>212</v>
      </c>
      <c r="AW3746" s="239">
        <f>'[1]Nastavení cen'!$H$17</f>
        <v>390</v>
      </c>
      <c r="AX3746" s="240"/>
    </row>
    <row r="3747" spans="1:50" ht="17.25" hidden="1" customHeight="1" x14ac:dyDescent="0.3">
      <c r="A3747" s="213"/>
      <c r="B3747" s="214"/>
      <c r="C3747" s="215"/>
      <c r="D3747" s="186"/>
      <c r="E3747" s="184"/>
      <c r="F3747" s="185"/>
      <c r="G3747" s="186"/>
      <c r="H3747" s="186"/>
      <c r="I3747" s="187"/>
      <c r="J3747" s="188"/>
      <c r="K3747" s="216"/>
      <c r="L3747" s="186"/>
      <c r="M3747" s="186"/>
      <c r="N3747" s="187"/>
      <c r="O3747" s="191"/>
      <c r="P3747" s="543" t="s">
        <v>3891</v>
      </c>
      <c r="Q3747" s="218"/>
      <c r="R3747" s="219">
        <f t="shared" si="1329"/>
        <v>0</v>
      </c>
      <c r="S3747" s="219">
        <f t="shared" si="1330"/>
        <v>4</v>
      </c>
      <c r="T3747" s="195"/>
      <c r="U3747" s="196">
        <v>5</v>
      </c>
      <c r="V3747" s="89">
        <f t="shared" si="1325"/>
        <v>0</v>
      </c>
      <c r="W3747" s="220" t="s">
        <v>3910</v>
      </c>
      <c r="X3747" s="221" t="s">
        <v>3923</v>
      </c>
      <c r="Y3747" s="222" t="s">
        <v>3924</v>
      </c>
      <c r="Z3747" s="199"/>
      <c r="AA3747" s="218"/>
      <c r="AB3747" s="223">
        <v>0</v>
      </c>
      <c r="AC3747" s="224" t="s">
        <v>40</v>
      </c>
      <c r="AD3747" s="225">
        <f t="shared" si="1336"/>
        <v>1463</v>
      </c>
      <c r="AE3747" s="226">
        <f>CEILING(AD3747+AD3747*'[1]Nastavení cen'!$J$17,1)</f>
        <v>2136</v>
      </c>
      <c r="AF3747" s="226">
        <f t="shared" si="1337"/>
        <v>0</v>
      </c>
      <c r="AG3747" s="227">
        <f>CEILING(AX3747+(AX3747*'[1]Nastavení cen'!$G$17),1)</f>
        <v>6000</v>
      </c>
      <c r="AH3747" s="227">
        <f>CEILING(AG3747*'[1]Nastavení cen'!$K$17,1)+AG3747</f>
        <v>7800</v>
      </c>
      <c r="AI3747" s="227">
        <f t="shared" ref="AI3747:AI3748" si="1347">(AB3747*AH3747)</f>
        <v>0</v>
      </c>
      <c r="AJ3747" s="228">
        <f t="shared" si="1332"/>
        <v>9936</v>
      </c>
      <c r="AK3747" s="218"/>
      <c r="AL3747" s="229">
        <f t="shared" si="1333"/>
        <v>0</v>
      </c>
      <c r="AM3747" s="204"/>
      <c r="AN3747" s="230">
        <v>15</v>
      </c>
      <c r="AO3747" s="231">
        <f t="shared" ref="AO3747:AO3748" si="1348">AB3747*AN3747</f>
        <v>0</v>
      </c>
      <c r="AP3747" s="232">
        <v>0.05</v>
      </c>
      <c r="AQ3747" s="233" t="s">
        <v>41</v>
      </c>
      <c r="AR3747" s="234">
        <f t="shared" ref="AR3747:AR3748" si="1349">AO3747*AP3747</f>
        <v>0</v>
      </c>
      <c r="AS3747" s="235"/>
      <c r="AT3747" s="236"/>
      <c r="AU3747" s="237"/>
      <c r="AV3747" s="238">
        <v>225</v>
      </c>
      <c r="AW3747" s="239">
        <f>'[1]Nastavení cen'!$H$17</f>
        <v>390</v>
      </c>
      <c r="AX3747" s="240">
        <v>6000</v>
      </c>
    </row>
    <row r="3748" spans="1:50" ht="17.25" hidden="1" customHeight="1" x14ac:dyDescent="0.3">
      <c r="A3748" s="213"/>
      <c r="B3748" s="214"/>
      <c r="C3748" s="215"/>
      <c r="D3748" s="186"/>
      <c r="E3748" s="184"/>
      <c r="F3748" s="185"/>
      <c r="G3748" s="186"/>
      <c r="H3748" s="186"/>
      <c r="I3748" s="187"/>
      <c r="J3748" s="188"/>
      <c r="K3748" s="216"/>
      <c r="L3748" s="186"/>
      <c r="M3748" s="186"/>
      <c r="N3748" s="187"/>
      <c r="O3748" s="191"/>
      <c r="P3748" s="543" t="s">
        <v>3891</v>
      </c>
      <c r="Q3748" s="218"/>
      <c r="R3748" s="219">
        <f t="shared" si="1329"/>
        <v>0</v>
      </c>
      <c r="S3748" s="219">
        <f t="shared" si="1330"/>
        <v>4</v>
      </c>
      <c r="T3748" s="195"/>
      <c r="U3748" s="196">
        <v>5</v>
      </c>
      <c r="V3748" s="89">
        <f t="shared" si="1325"/>
        <v>0</v>
      </c>
      <c r="W3748" s="220" t="s">
        <v>3910</v>
      </c>
      <c r="X3748" s="221" t="s">
        <v>3923</v>
      </c>
      <c r="Y3748" s="222" t="s">
        <v>3925</v>
      </c>
      <c r="Z3748" s="199"/>
      <c r="AA3748" s="218"/>
      <c r="AB3748" s="223">
        <v>0</v>
      </c>
      <c r="AC3748" s="224" t="s">
        <v>40</v>
      </c>
      <c r="AD3748" s="225">
        <f t="shared" si="1336"/>
        <v>1463</v>
      </c>
      <c r="AE3748" s="226">
        <f>CEILING(AD3748+AD3748*'[1]Nastavení cen'!$J$17,1)</f>
        <v>2136</v>
      </c>
      <c r="AF3748" s="226">
        <f t="shared" si="1337"/>
        <v>0</v>
      </c>
      <c r="AG3748" s="227">
        <f>CEILING(AX3748+(AX3748*'[1]Nastavení cen'!$G$17),1)</f>
        <v>12000</v>
      </c>
      <c r="AH3748" s="227">
        <f>CEILING(AG3748*'[1]Nastavení cen'!$K$17,1)+AG3748</f>
        <v>15600</v>
      </c>
      <c r="AI3748" s="227">
        <f t="shared" si="1347"/>
        <v>0</v>
      </c>
      <c r="AJ3748" s="228">
        <f t="shared" si="1332"/>
        <v>17736</v>
      </c>
      <c r="AK3748" s="218"/>
      <c r="AL3748" s="229">
        <f t="shared" si="1333"/>
        <v>0</v>
      </c>
      <c r="AM3748" s="204"/>
      <c r="AN3748" s="230">
        <v>15</v>
      </c>
      <c r="AO3748" s="231">
        <f t="shared" si="1348"/>
        <v>0</v>
      </c>
      <c r="AP3748" s="232">
        <v>0.05</v>
      </c>
      <c r="AQ3748" s="233" t="s">
        <v>41</v>
      </c>
      <c r="AR3748" s="234">
        <f t="shared" si="1349"/>
        <v>0</v>
      </c>
      <c r="AS3748" s="235"/>
      <c r="AT3748" s="236"/>
      <c r="AU3748" s="237"/>
      <c r="AV3748" s="238">
        <v>225</v>
      </c>
      <c r="AW3748" s="239">
        <f>'[1]Nastavení cen'!$H$17</f>
        <v>390</v>
      </c>
      <c r="AX3748" s="240">
        <v>12000</v>
      </c>
    </row>
    <row r="3749" spans="1:50" ht="17.25" hidden="1" customHeight="1" x14ac:dyDescent="0.3">
      <c r="A3749" s="213"/>
      <c r="B3749" s="214"/>
      <c r="C3749" s="215"/>
      <c r="D3749" s="186"/>
      <c r="E3749" s="184"/>
      <c r="F3749" s="185"/>
      <c r="G3749" s="186"/>
      <c r="H3749" s="186"/>
      <c r="I3749" s="187"/>
      <c r="J3749" s="188"/>
      <c r="K3749" s="216"/>
      <c r="L3749" s="186"/>
      <c r="M3749" s="186"/>
      <c r="N3749" s="187"/>
      <c r="O3749" s="191"/>
      <c r="P3749" s="543" t="s">
        <v>3891</v>
      </c>
      <c r="Q3749" s="218"/>
      <c r="R3749" s="219">
        <f t="shared" si="1329"/>
        <v>0</v>
      </c>
      <c r="S3749" s="219">
        <f t="shared" si="1330"/>
        <v>4</v>
      </c>
      <c r="T3749" s="195"/>
      <c r="U3749" s="196">
        <v>4</v>
      </c>
      <c r="V3749" s="89">
        <f t="shared" si="1325"/>
        <v>0</v>
      </c>
      <c r="W3749" s="220" t="s">
        <v>3910</v>
      </c>
      <c r="X3749" s="221" t="s">
        <v>3923</v>
      </c>
      <c r="Y3749" s="222" t="s">
        <v>43</v>
      </c>
      <c r="Z3749" s="199"/>
      <c r="AA3749" s="218"/>
      <c r="AB3749" s="223">
        <v>0</v>
      </c>
      <c r="AC3749" s="224" t="s">
        <v>40</v>
      </c>
      <c r="AD3749" s="225">
        <f t="shared" si="1336"/>
        <v>1463</v>
      </c>
      <c r="AE3749" s="226">
        <f>CEILING(AD3749+AD3749*'[1]Nastavení cen'!$J$17,1)</f>
        <v>2136</v>
      </c>
      <c r="AF3749" s="226">
        <f t="shared" si="1337"/>
        <v>0</v>
      </c>
      <c r="AG3749" s="227"/>
      <c r="AH3749" s="227"/>
      <c r="AI3749" s="227"/>
      <c r="AJ3749" s="228">
        <f t="shared" si="1332"/>
        <v>2136</v>
      </c>
      <c r="AK3749" s="218"/>
      <c r="AL3749" s="229">
        <f t="shared" si="1333"/>
        <v>0</v>
      </c>
      <c r="AM3749" s="204"/>
      <c r="AN3749" s="230" t="s">
        <v>41</v>
      </c>
      <c r="AO3749" s="231" t="s">
        <v>41</v>
      </c>
      <c r="AP3749" s="245" t="s">
        <v>41</v>
      </c>
      <c r="AQ3749" s="233" t="s">
        <v>41</v>
      </c>
      <c r="AR3749" s="234" t="s">
        <v>41</v>
      </c>
      <c r="AS3749" s="235"/>
      <c r="AT3749" s="236"/>
      <c r="AU3749" s="237"/>
      <c r="AV3749" s="238">
        <v>225</v>
      </c>
      <c r="AW3749" s="239">
        <f>'[1]Nastavení cen'!$H$17</f>
        <v>390</v>
      </c>
      <c r="AX3749" s="240"/>
    </row>
    <row r="3750" spans="1:50" ht="17.25" hidden="1" customHeight="1" x14ac:dyDescent="0.3">
      <c r="A3750" s="213"/>
      <c r="B3750" s="214"/>
      <c r="C3750" s="215"/>
      <c r="D3750" s="186"/>
      <c r="E3750" s="184"/>
      <c r="F3750" s="185"/>
      <c r="G3750" s="186"/>
      <c r="H3750" s="186"/>
      <c r="I3750" s="187"/>
      <c r="J3750" s="188"/>
      <c r="K3750" s="216"/>
      <c r="L3750" s="186"/>
      <c r="M3750" s="186"/>
      <c r="N3750" s="187"/>
      <c r="O3750" s="191"/>
      <c r="P3750" s="543" t="s">
        <v>3891</v>
      </c>
      <c r="Q3750" s="218"/>
      <c r="R3750" s="219">
        <f t="shared" si="1329"/>
        <v>0</v>
      </c>
      <c r="S3750" s="219">
        <f t="shared" si="1330"/>
        <v>4</v>
      </c>
      <c r="T3750" s="195"/>
      <c r="U3750" s="196">
        <v>5</v>
      </c>
      <c r="V3750" s="89">
        <f t="shared" si="1325"/>
        <v>0</v>
      </c>
      <c r="W3750" s="220" t="s">
        <v>3910</v>
      </c>
      <c r="X3750" s="221" t="s">
        <v>3926</v>
      </c>
      <c r="Y3750" s="222" t="s">
        <v>3927</v>
      </c>
      <c r="Z3750" s="199"/>
      <c r="AA3750" s="218"/>
      <c r="AB3750" s="223">
        <v>0</v>
      </c>
      <c r="AC3750" s="224" t="s">
        <v>40</v>
      </c>
      <c r="AD3750" s="225">
        <f t="shared" si="1336"/>
        <v>2301</v>
      </c>
      <c r="AE3750" s="226">
        <f>CEILING(AD3750+AD3750*'[1]Nastavení cen'!$J$17,1)</f>
        <v>3360</v>
      </c>
      <c r="AF3750" s="226">
        <f t="shared" si="1337"/>
        <v>0</v>
      </c>
      <c r="AG3750" s="227">
        <f>CEILING(AX3750+(AX3750*'[1]Nastavení cen'!$G$17),1)</f>
        <v>12000</v>
      </c>
      <c r="AH3750" s="227">
        <f>CEILING(AG3750*'[1]Nastavení cen'!$K$17,1)+AG3750</f>
        <v>15600</v>
      </c>
      <c r="AI3750" s="227">
        <f t="shared" ref="AI3750:AI3751" si="1350">(AB3750*AH3750)</f>
        <v>0</v>
      </c>
      <c r="AJ3750" s="228">
        <f t="shared" si="1332"/>
        <v>18960</v>
      </c>
      <c r="AK3750" s="218"/>
      <c r="AL3750" s="229">
        <f t="shared" si="1333"/>
        <v>0</v>
      </c>
      <c r="AM3750" s="204"/>
      <c r="AN3750" s="230">
        <v>17</v>
      </c>
      <c r="AO3750" s="231">
        <f t="shared" ref="AO3750:AO3751" si="1351">AB3750*AN3750</f>
        <v>0</v>
      </c>
      <c r="AP3750" s="232">
        <v>0.05</v>
      </c>
      <c r="AQ3750" s="233" t="s">
        <v>41</v>
      </c>
      <c r="AR3750" s="234">
        <f t="shared" ref="AR3750:AR3751" si="1352">AO3750*AP3750</f>
        <v>0</v>
      </c>
      <c r="AS3750" s="235"/>
      <c r="AT3750" s="236"/>
      <c r="AU3750" s="237"/>
      <c r="AV3750" s="238">
        <v>354</v>
      </c>
      <c r="AW3750" s="239">
        <f>'[1]Nastavení cen'!$H$17</f>
        <v>390</v>
      </c>
      <c r="AX3750" s="240">
        <v>12000</v>
      </c>
    </row>
    <row r="3751" spans="1:50" ht="17.25" hidden="1" customHeight="1" x14ac:dyDescent="0.3">
      <c r="A3751" s="213"/>
      <c r="B3751" s="214"/>
      <c r="C3751" s="215"/>
      <c r="D3751" s="186"/>
      <c r="E3751" s="184"/>
      <c r="F3751" s="185"/>
      <c r="G3751" s="186"/>
      <c r="H3751" s="186"/>
      <c r="I3751" s="187"/>
      <c r="J3751" s="188"/>
      <c r="K3751" s="216"/>
      <c r="L3751" s="186"/>
      <c r="M3751" s="186"/>
      <c r="N3751" s="187"/>
      <c r="O3751" s="191"/>
      <c r="P3751" s="543" t="s">
        <v>3891</v>
      </c>
      <c r="Q3751" s="218"/>
      <c r="R3751" s="219">
        <f t="shared" si="1329"/>
        <v>0</v>
      </c>
      <c r="S3751" s="219">
        <f t="shared" si="1330"/>
        <v>4</v>
      </c>
      <c r="T3751" s="195"/>
      <c r="U3751" s="196">
        <v>5</v>
      </c>
      <c r="V3751" s="89">
        <f t="shared" si="1325"/>
        <v>0</v>
      </c>
      <c r="W3751" s="220" t="s">
        <v>3910</v>
      </c>
      <c r="X3751" s="221" t="s">
        <v>3926</v>
      </c>
      <c r="Y3751" s="222" t="s">
        <v>3928</v>
      </c>
      <c r="Z3751" s="199"/>
      <c r="AA3751" s="218"/>
      <c r="AB3751" s="223">
        <v>0</v>
      </c>
      <c r="AC3751" s="224" t="s">
        <v>40</v>
      </c>
      <c r="AD3751" s="225">
        <f t="shared" si="1336"/>
        <v>2301</v>
      </c>
      <c r="AE3751" s="226">
        <f>CEILING(AD3751+AD3751*'[1]Nastavení cen'!$J$17,1)</f>
        <v>3360</v>
      </c>
      <c r="AF3751" s="226">
        <f t="shared" si="1337"/>
        <v>0</v>
      </c>
      <c r="AG3751" s="227">
        <f>CEILING(AX3751+(AX3751*'[1]Nastavení cen'!$G$17),1)</f>
        <v>24000</v>
      </c>
      <c r="AH3751" s="227">
        <f>CEILING(AG3751*'[1]Nastavení cen'!$K$17,1)+AG3751</f>
        <v>31200</v>
      </c>
      <c r="AI3751" s="227">
        <f t="shared" si="1350"/>
        <v>0</v>
      </c>
      <c r="AJ3751" s="228">
        <f t="shared" si="1332"/>
        <v>34560</v>
      </c>
      <c r="AK3751" s="218"/>
      <c r="AL3751" s="229">
        <f t="shared" si="1333"/>
        <v>0</v>
      </c>
      <c r="AM3751" s="204"/>
      <c r="AN3751" s="230">
        <v>17</v>
      </c>
      <c r="AO3751" s="231">
        <f t="shared" si="1351"/>
        <v>0</v>
      </c>
      <c r="AP3751" s="232">
        <v>0.05</v>
      </c>
      <c r="AQ3751" s="233" t="s">
        <v>41</v>
      </c>
      <c r="AR3751" s="234">
        <f t="shared" si="1352"/>
        <v>0</v>
      </c>
      <c r="AS3751" s="235"/>
      <c r="AT3751" s="236"/>
      <c r="AU3751" s="237"/>
      <c r="AV3751" s="238">
        <v>354</v>
      </c>
      <c r="AW3751" s="239">
        <f>'[1]Nastavení cen'!$H$17</f>
        <v>390</v>
      </c>
      <c r="AX3751" s="240">
        <v>24000</v>
      </c>
    </row>
    <row r="3752" spans="1:50" ht="17.25" hidden="1" customHeight="1" x14ac:dyDescent="0.3">
      <c r="A3752" s="213"/>
      <c r="B3752" s="214"/>
      <c r="C3752" s="215"/>
      <c r="D3752" s="186"/>
      <c r="E3752" s="184"/>
      <c r="F3752" s="185"/>
      <c r="G3752" s="186"/>
      <c r="H3752" s="186"/>
      <c r="I3752" s="187"/>
      <c r="J3752" s="188"/>
      <c r="K3752" s="216"/>
      <c r="L3752" s="186"/>
      <c r="M3752" s="186"/>
      <c r="N3752" s="187"/>
      <c r="O3752" s="191"/>
      <c r="P3752" s="543" t="s">
        <v>3891</v>
      </c>
      <c r="Q3752" s="218"/>
      <c r="R3752" s="219">
        <f t="shared" si="1329"/>
        <v>0</v>
      </c>
      <c r="S3752" s="219">
        <f t="shared" si="1330"/>
        <v>4</v>
      </c>
      <c r="T3752" s="195"/>
      <c r="U3752" s="196">
        <v>4</v>
      </c>
      <c r="V3752" s="89">
        <f t="shared" si="1325"/>
        <v>0</v>
      </c>
      <c r="W3752" s="220" t="s">
        <v>3910</v>
      </c>
      <c r="X3752" s="221" t="s">
        <v>3926</v>
      </c>
      <c r="Y3752" s="222" t="s">
        <v>43</v>
      </c>
      <c r="Z3752" s="199"/>
      <c r="AA3752" s="218"/>
      <c r="AB3752" s="223">
        <v>0</v>
      </c>
      <c r="AC3752" s="224" t="s">
        <v>40</v>
      </c>
      <c r="AD3752" s="225">
        <f t="shared" si="1336"/>
        <v>2301</v>
      </c>
      <c r="AE3752" s="226">
        <f>CEILING(AD3752+AD3752*'[1]Nastavení cen'!$J$17,1)</f>
        <v>3360</v>
      </c>
      <c r="AF3752" s="226">
        <f t="shared" si="1337"/>
        <v>0</v>
      </c>
      <c r="AG3752" s="227"/>
      <c r="AH3752" s="227"/>
      <c r="AI3752" s="227"/>
      <c r="AJ3752" s="228">
        <f t="shared" si="1332"/>
        <v>3360</v>
      </c>
      <c r="AK3752" s="218"/>
      <c r="AL3752" s="229">
        <f t="shared" si="1333"/>
        <v>0</v>
      </c>
      <c r="AM3752" s="204"/>
      <c r="AN3752" s="230" t="s">
        <v>41</v>
      </c>
      <c r="AO3752" s="231" t="s">
        <v>41</v>
      </c>
      <c r="AP3752" s="245" t="s">
        <v>41</v>
      </c>
      <c r="AQ3752" s="233" t="s">
        <v>41</v>
      </c>
      <c r="AR3752" s="234" t="s">
        <v>41</v>
      </c>
      <c r="AS3752" s="235"/>
      <c r="AT3752" s="236"/>
      <c r="AU3752" s="237"/>
      <c r="AV3752" s="238">
        <v>354</v>
      </c>
      <c r="AW3752" s="239">
        <f>'[1]Nastavení cen'!$H$17</f>
        <v>390</v>
      </c>
      <c r="AX3752" s="240"/>
    </row>
    <row r="3753" spans="1:50" ht="17.25" hidden="1" customHeight="1" x14ac:dyDescent="0.3">
      <c r="A3753" s="213"/>
      <c r="B3753" s="214"/>
      <c r="C3753" s="215"/>
      <c r="D3753" s="186"/>
      <c r="E3753" s="184"/>
      <c r="F3753" s="185"/>
      <c r="G3753" s="186"/>
      <c r="H3753" s="186"/>
      <c r="I3753" s="187"/>
      <c r="J3753" s="188"/>
      <c r="K3753" s="216"/>
      <c r="L3753" s="186"/>
      <c r="M3753" s="186"/>
      <c r="N3753" s="187"/>
      <c r="O3753" s="191"/>
      <c r="P3753" s="543" t="s">
        <v>3891</v>
      </c>
      <c r="Q3753" s="218"/>
      <c r="R3753" s="219">
        <f t="shared" si="1329"/>
        <v>0</v>
      </c>
      <c r="S3753" s="219">
        <f t="shared" si="1330"/>
        <v>4</v>
      </c>
      <c r="T3753" s="195"/>
      <c r="U3753" s="196">
        <v>5</v>
      </c>
      <c r="V3753" s="89">
        <f t="shared" si="1325"/>
        <v>0</v>
      </c>
      <c r="W3753" s="220" t="s">
        <v>3910</v>
      </c>
      <c r="X3753" s="221" t="s">
        <v>3929</v>
      </c>
      <c r="Y3753" s="222" t="s">
        <v>3930</v>
      </c>
      <c r="Z3753" s="199"/>
      <c r="AA3753" s="218"/>
      <c r="AB3753" s="223">
        <v>0</v>
      </c>
      <c r="AC3753" s="224" t="s">
        <v>40</v>
      </c>
      <c r="AD3753" s="225">
        <f t="shared" si="1336"/>
        <v>1463</v>
      </c>
      <c r="AE3753" s="226">
        <f>CEILING(AD3753+AD3753*'[1]Nastavení cen'!$J$17,1)</f>
        <v>2136</v>
      </c>
      <c r="AF3753" s="226">
        <f t="shared" si="1337"/>
        <v>0</v>
      </c>
      <c r="AG3753" s="227">
        <f>CEILING(AX3753+(AX3753*'[1]Nastavení cen'!$G$17),1)</f>
        <v>10000</v>
      </c>
      <c r="AH3753" s="227">
        <f>CEILING(AG3753*'[1]Nastavení cen'!$K$17,1)+AG3753</f>
        <v>13000</v>
      </c>
      <c r="AI3753" s="227">
        <f t="shared" ref="AI3753:AI3754" si="1353">(AB3753*AH3753)</f>
        <v>0</v>
      </c>
      <c r="AJ3753" s="228">
        <f t="shared" si="1332"/>
        <v>15136</v>
      </c>
      <c r="AK3753" s="218"/>
      <c r="AL3753" s="229">
        <f t="shared" si="1333"/>
        <v>0</v>
      </c>
      <c r="AM3753" s="204"/>
      <c r="AN3753" s="230">
        <v>17</v>
      </c>
      <c r="AO3753" s="231">
        <f t="shared" ref="AO3753:AO3754" si="1354">AB3753*AN3753</f>
        <v>0</v>
      </c>
      <c r="AP3753" s="232">
        <v>0.05</v>
      </c>
      <c r="AQ3753" s="233" t="s">
        <v>41</v>
      </c>
      <c r="AR3753" s="234">
        <f t="shared" ref="AR3753:AR3754" si="1355">AO3753*AP3753</f>
        <v>0</v>
      </c>
      <c r="AS3753" s="235"/>
      <c r="AT3753" s="236"/>
      <c r="AU3753" s="237"/>
      <c r="AV3753" s="238">
        <v>225</v>
      </c>
      <c r="AW3753" s="239">
        <f>'[1]Nastavení cen'!$H$17</f>
        <v>390</v>
      </c>
      <c r="AX3753" s="240">
        <v>10000</v>
      </c>
    </row>
    <row r="3754" spans="1:50" ht="17.25" hidden="1" customHeight="1" x14ac:dyDescent="0.3">
      <c r="A3754" s="213"/>
      <c r="B3754" s="214"/>
      <c r="C3754" s="215"/>
      <c r="D3754" s="186"/>
      <c r="E3754" s="184"/>
      <c r="F3754" s="185"/>
      <c r="G3754" s="186"/>
      <c r="H3754" s="186"/>
      <c r="I3754" s="187"/>
      <c r="J3754" s="188"/>
      <c r="K3754" s="216"/>
      <c r="L3754" s="186"/>
      <c r="M3754" s="186"/>
      <c r="N3754" s="187"/>
      <c r="O3754" s="191"/>
      <c r="P3754" s="543" t="s">
        <v>3891</v>
      </c>
      <c r="Q3754" s="218"/>
      <c r="R3754" s="219">
        <f t="shared" si="1329"/>
        <v>0</v>
      </c>
      <c r="S3754" s="219">
        <f t="shared" si="1330"/>
        <v>4</v>
      </c>
      <c r="T3754" s="195"/>
      <c r="U3754" s="196">
        <v>5</v>
      </c>
      <c r="V3754" s="89">
        <f t="shared" si="1325"/>
        <v>0</v>
      </c>
      <c r="W3754" s="220" t="s">
        <v>3910</v>
      </c>
      <c r="X3754" s="221" t="s">
        <v>3929</v>
      </c>
      <c r="Y3754" s="222" t="s">
        <v>3931</v>
      </c>
      <c r="Z3754" s="199"/>
      <c r="AA3754" s="218"/>
      <c r="AB3754" s="223">
        <v>0</v>
      </c>
      <c r="AC3754" s="224" t="s">
        <v>40</v>
      </c>
      <c r="AD3754" s="225">
        <f t="shared" si="1336"/>
        <v>1463</v>
      </c>
      <c r="AE3754" s="226">
        <f>CEILING(AD3754+AD3754*'[1]Nastavení cen'!$J$17,1)</f>
        <v>2136</v>
      </c>
      <c r="AF3754" s="226">
        <f t="shared" si="1337"/>
        <v>0</v>
      </c>
      <c r="AG3754" s="227">
        <f>CEILING(AX3754+(AX3754*'[1]Nastavení cen'!$G$17),1)</f>
        <v>20000</v>
      </c>
      <c r="AH3754" s="227">
        <f>CEILING(AG3754*'[1]Nastavení cen'!$K$17,1)+AG3754</f>
        <v>26000</v>
      </c>
      <c r="AI3754" s="227">
        <f t="shared" si="1353"/>
        <v>0</v>
      </c>
      <c r="AJ3754" s="228">
        <f t="shared" si="1332"/>
        <v>28136</v>
      </c>
      <c r="AK3754" s="218"/>
      <c r="AL3754" s="229">
        <f t="shared" si="1333"/>
        <v>0</v>
      </c>
      <c r="AM3754" s="204"/>
      <c r="AN3754" s="230">
        <v>17</v>
      </c>
      <c r="AO3754" s="231">
        <f t="shared" si="1354"/>
        <v>0</v>
      </c>
      <c r="AP3754" s="232">
        <v>0.05</v>
      </c>
      <c r="AQ3754" s="233" t="s">
        <v>41</v>
      </c>
      <c r="AR3754" s="234">
        <f t="shared" si="1355"/>
        <v>0</v>
      </c>
      <c r="AS3754" s="235"/>
      <c r="AT3754" s="236"/>
      <c r="AU3754" s="237"/>
      <c r="AV3754" s="238">
        <v>225</v>
      </c>
      <c r="AW3754" s="239">
        <f>'[1]Nastavení cen'!$H$17</f>
        <v>390</v>
      </c>
      <c r="AX3754" s="240">
        <v>20000</v>
      </c>
    </row>
    <row r="3755" spans="1:50" ht="17.25" hidden="1" customHeight="1" x14ac:dyDescent="0.3">
      <c r="A3755" s="213"/>
      <c r="B3755" s="214"/>
      <c r="C3755" s="215"/>
      <c r="D3755" s="186"/>
      <c r="E3755" s="184"/>
      <c r="F3755" s="185"/>
      <c r="G3755" s="186"/>
      <c r="H3755" s="186"/>
      <c r="I3755" s="187"/>
      <c r="J3755" s="188"/>
      <c r="K3755" s="216"/>
      <c r="L3755" s="186"/>
      <c r="M3755" s="186"/>
      <c r="N3755" s="187"/>
      <c r="O3755" s="191"/>
      <c r="P3755" s="543" t="s">
        <v>3891</v>
      </c>
      <c r="Q3755" s="218"/>
      <c r="R3755" s="219">
        <f t="shared" si="1329"/>
        <v>0</v>
      </c>
      <c r="S3755" s="219">
        <f t="shared" si="1330"/>
        <v>4</v>
      </c>
      <c r="T3755" s="195"/>
      <c r="U3755" s="196">
        <v>4</v>
      </c>
      <c r="V3755" s="89">
        <f t="shared" si="1325"/>
        <v>0</v>
      </c>
      <c r="W3755" s="220" t="s">
        <v>3910</v>
      </c>
      <c r="X3755" s="221" t="s">
        <v>3929</v>
      </c>
      <c r="Y3755" s="222" t="s">
        <v>43</v>
      </c>
      <c r="Z3755" s="199"/>
      <c r="AA3755" s="218"/>
      <c r="AB3755" s="223">
        <v>0</v>
      </c>
      <c r="AC3755" s="224" t="s">
        <v>40</v>
      </c>
      <c r="AD3755" s="225">
        <f t="shared" si="1336"/>
        <v>1463</v>
      </c>
      <c r="AE3755" s="226">
        <f>CEILING(AD3755+AD3755*'[1]Nastavení cen'!$J$17,1)</f>
        <v>2136</v>
      </c>
      <c r="AF3755" s="226">
        <f t="shared" si="1337"/>
        <v>0</v>
      </c>
      <c r="AG3755" s="227"/>
      <c r="AH3755" s="227"/>
      <c r="AI3755" s="227"/>
      <c r="AJ3755" s="228">
        <f t="shared" si="1332"/>
        <v>2136</v>
      </c>
      <c r="AK3755" s="218"/>
      <c r="AL3755" s="229">
        <f t="shared" si="1333"/>
        <v>0</v>
      </c>
      <c r="AM3755" s="204"/>
      <c r="AN3755" s="230" t="s">
        <v>41</v>
      </c>
      <c r="AO3755" s="231" t="s">
        <v>41</v>
      </c>
      <c r="AP3755" s="245" t="s">
        <v>41</v>
      </c>
      <c r="AQ3755" s="233" t="s">
        <v>41</v>
      </c>
      <c r="AR3755" s="234" t="s">
        <v>41</v>
      </c>
      <c r="AS3755" s="235"/>
      <c r="AT3755" s="236"/>
      <c r="AU3755" s="237"/>
      <c r="AV3755" s="238">
        <v>225</v>
      </c>
      <c r="AW3755" s="239">
        <f>'[1]Nastavení cen'!$H$17</f>
        <v>390</v>
      </c>
      <c r="AX3755" s="240"/>
    </row>
    <row r="3756" spans="1:50" ht="17.25" hidden="1" customHeight="1" x14ac:dyDescent="0.3">
      <c r="A3756" s="213"/>
      <c r="B3756" s="214"/>
      <c r="C3756" s="215"/>
      <c r="D3756" s="186"/>
      <c r="E3756" s="184"/>
      <c r="F3756" s="185"/>
      <c r="G3756" s="186"/>
      <c r="H3756" s="186"/>
      <c r="I3756" s="187"/>
      <c r="J3756" s="188"/>
      <c r="K3756" s="216"/>
      <c r="L3756" s="186"/>
      <c r="M3756" s="186"/>
      <c r="N3756" s="187"/>
      <c r="O3756" s="191"/>
      <c r="P3756" s="543" t="s">
        <v>3891</v>
      </c>
      <c r="Q3756" s="218"/>
      <c r="R3756" s="219">
        <f t="shared" si="1329"/>
        <v>0</v>
      </c>
      <c r="S3756" s="219">
        <f t="shared" si="1330"/>
        <v>4</v>
      </c>
      <c r="T3756" s="195"/>
      <c r="U3756" s="196">
        <v>5</v>
      </c>
      <c r="V3756" s="89">
        <f t="shared" si="1325"/>
        <v>0</v>
      </c>
      <c r="W3756" s="220" t="s">
        <v>3910</v>
      </c>
      <c r="X3756" s="221" t="s">
        <v>3932</v>
      </c>
      <c r="Y3756" s="222" t="s">
        <v>3933</v>
      </c>
      <c r="Z3756" s="199"/>
      <c r="AA3756" s="218"/>
      <c r="AB3756" s="223">
        <v>0</v>
      </c>
      <c r="AC3756" s="224" t="s">
        <v>40</v>
      </c>
      <c r="AD3756" s="225">
        <f t="shared" si="1336"/>
        <v>2756</v>
      </c>
      <c r="AE3756" s="226">
        <f>CEILING(AD3756+AD3756*'[1]Nastavení cen'!$J$17,1)</f>
        <v>4024</v>
      </c>
      <c r="AF3756" s="226">
        <f t="shared" si="1337"/>
        <v>0</v>
      </c>
      <c r="AG3756" s="227">
        <f>CEILING(AX3756+(AX3756*'[1]Nastavení cen'!$G$17),1)</f>
        <v>13000</v>
      </c>
      <c r="AH3756" s="227">
        <f>CEILING(AG3756*'[1]Nastavení cen'!$K$17,1)+AG3756</f>
        <v>16900</v>
      </c>
      <c r="AI3756" s="227">
        <f t="shared" ref="AI3756:AI3757" si="1356">(AB3756*AH3756)</f>
        <v>0</v>
      </c>
      <c r="AJ3756" s="228">
        <f t="shared" si="1332"/>
        <v>20924</v>
      </c>
      <c r="AK3756" s="218"/>
      <c r="AL3756" s="229">
        <f t="shared" si="1333"/>
        <v>0</v>
      </c>
      <c r="AM3756" s="204"/>
      <c r="AN3756" s="230">
        <v>35</v>
      </c>
      <c r="AO3756" s="231">
        <f t="shared" ref="AO3756:AO3757" si="1357">AB3756*AN3756</f>
        <v>0</v>
      </c>
      <c r="AP3756" s="232">
        <v>0.05</v>
      </c>
      <c r="AQ3756" s="233" t="s">
        <v>41</v>
      </c>
      <c r="AR3756" s="234">
        <f t="shared" ref="AR3756:AR3757" si="1358">AO3756*AP3756</f>
        <v>0</v>
      </c>
      <c r="AS3756" s="235"/>
      <c r="AT3756" s="236"/>
      <c r="AU3756" s="237"/>
      <c r="AV3756" s="238">
        <v>424</v>
      </c>
      <c r="AW3756" s="239">
        <f>'[1]Nastavení cen'!$H$17</f>
        <v>390</v>
      </c>
      <c r="AX3756" s="240">
        <v>13000</v>
      </c>
    </row>
    <row r="3757" spans="1:50" ht="17.25" hidden="1" customHeight="1" x14ac:dyDescent="0.3">
      <c r="A3757" s="213"/>
      <c r="B3757" s="214"/>
      <c r="C3757" s="215"/>
      <c r="D3757" s="186"/>
      <c r="E3757" s="184"/>
      <c r="F3757" s="185"/>
      <c r="G3757" s="186"/>
      <c r="H3757" s="186"/>
      <c r="I3757" s="187"/>
      <c r="J3757" s="188"/>
      <c r="K3757" s="216"/>
      <c r="L3757" s="186"/>
      <c r="M3757" s="186"/>
      <c r="N3757" s="187"/>
      <c r="O3757" s="191"/>
      <c r="P3757" s="543" t="s">
        <v>3891</v>
      </c>
      <c r="Q3757" s="218"/>
      <c r="R3757" s="219">
        <f t="shared" si="1329"/>
        <v>0</v>
      </c>
      <c r="S3757" s="219">
        <f t="shared" si="1330"/>
        <v>4</v>
      </c>
      <c r="T3757" s="195"/>
      <c r="U3757" s="196">
        <v>5</v>
      </c>
      <c r="V3757" s="89">
        <f t="shared" si="1325"/>
        <v>0</v>
      </c>
      <c r="W3757" s="220" t="s">
        <v>3910</v>
      </c>
      <c r="X3757" s="221" t="s">
        <v>3932</v>
      </c>
      <c r="Y3757" s="222" t="s">
        <v>3934</v>
      </c>
      <c r="Z3757" s="199"/>
      <c r="AA3757" s="218"/>
      <c r="AB3757" s="223">
        <v>0</v>
      </c>
      <c r="AC3757" s="224" t="s">
        <v>40</v>
      </c>
      <c r="AD3757" s="225">
        <f t="shared" si="1336"/>
        <v>2756</v>
      </c>
      <c r="AE3757" s="226">
        <f>CEILING(AD3757+AD3757*'[1]Nastavení cen'!$J$17,1)</f>
        <v>4024</v>
      </c>
      <c r="AF3757" s="226">
        <f t="shared" si="1337"/>
        <v>0</v>
      </c>
      <c r="AG3757" s="227">
        <f>CEILING(AX3757+(AX3757*'[1]Nastavení cen'!$G$17),1)</f>
        <v>26000</v>
      </c>
      <c r="AH3757" s="227">
        <f>CEILING(AG3757*'[1]Nastavení cen'!$K$17,1)+AG3757</f>
        <v>33800</v>
      </c>
      <c r="AI3757" s="227">
        <f t="shared" si="1356"/>
        <v>0</v>
      </c>
      <c r="AJ3757" s="228">
        <f t="shared" si="1332"/>
        <v>37824</v>
      </c>
      <c r="AK3757" s="218"/>
      <c r="AL3757" s="229">
        <f t="shared" si="1333"/>
        <v>0</v>
      </c>
      <c r="AM3757" s="204"/>
      <c r="AN3757" s="230">
        <v>35</v>
      </c>
      <c r="AO3757" s="231">
        <f t="shared" si="1357"/>
        <v>0</v>
      </c>
      <c r="AP3757" s="232">
        <v>0.05</v>
      </c>
      <c r="AQ3757" s="233" t="s">
        <v>41</v>
      </c>
      <c r="AR3757" s="234">
        <f t="shared" si="1358"/>
        <v>0</v>
      </c>
      <c r="AS3757" s="235"/>
      <c r="AT3757" s="236"/>
      <c r="AU3757" s="237"/>
      <c r="AV3757" s="238">
        <v>424</v>
      </c>
      <c r="AW3757" s="239">
        <f>'[1]Nastavení cen'!$H$17</f>
        <v>390</v>
      </c>
      <c r="AX3757" s="240">
        <v>26000</v>
      </c>
    </row>
    <row r="3758" spans="1:50" ht="17.25" hidden="1" customHeight="1" x14ac:dyDescent="0.3">
      <c r="A3758" s="213"/>
      <c r="B3758" s="214"/>
      <c r="C3758" s="215"/>
      <c r="D3758" s="186"/>
      <c r="E3758" s="184"/>
      <c r="F3758" s="185"/>
      <c r="G3758" s="186"/>
      <c r="H3758" s="186"/>
      <c r="I3758" s="187"/>
      <c r="J3758" s="188"/>
      <c r="K3758" s="216"/>
      <c r="L3758" s="186"/>
      <c r="M3758" s="186"/>
      <c r="N3758" s="187"/>
      <c r="O3758" s="191"/>
      <c r="P3758" s="543" t="s">
        <v>3891</v>
      </c>
      <c r="Q3758" s="218"/>
      <c r="R3758" s="219">
        <f t="shared" si="1329"/>
        <v>0</v>
      </c>
      <c r="S3758" s="219">
        <f t="shared" si="1330"/>
        <v>4</v>
      </c>
      <c r="T3758" s="195"/>
      <c r="U3758" s="196">
        <v>4</v>
      </c>
      <c r="V3758" s="89">
        <f t="shared" si="1325"/>
        <v>0</v>
      </c>
      <c r="W3758" s="220" t="s">
        <v>3910</v>
      </c>
      <c r="X3758" s="221" t="s">
        <v>3932</v>
      </c>
      <c r="Y3758" s="222" t="s">
        <v>43</v>
      </c>
      <c r="Z3758" s="199"/>
      <c r="AA3758" s="218"/>
      <c r="AB3758" s="223">
        <v>0</v>
      </c>
      <c r="AC3758" s="224" t="s">
        <v>40</v>
      </c>
      <c r="AD3758" s="225">
        <f t="shared" si="1336"/>
        <v>2756</v>
      </c>
      <c r="AE3758" s="226">
        <f>CEILING(AD3758+AD3758*'[1]Nastavení cen'!$J$17,1)</f>
        <v>4024</v>
      </c>
      <c r="AF3758" s="226">
        <f t="shared" si="1337"/>
        <v>0</v>
      </c>
      <c r="AG3758" s="227"/>
      <c r="AH3758" s="227"/>
      <c r="AI3758" s="227"/>
      <c r="AJ3758" s="228">
        <f t="shared" si="1332"/>
        <v>4024</v>
      </c>
      <c r="AK3758" s="218"/>
      <c r="AL3758" s="229">
        <f t="shared" si="1333"/>
        <v>0</v>
      </c>
      <c r="AM3758" s="204"/>
      <c r="AN3758" s="230" t="s">
        <v>41</v>
      </c>
      <c r="AO3758" s="231" t="s">
        <v>41</v>
      </c>
      <c r="AP3758" s="245" t="s">
        <v>41</v>
      </c>
      <c r="AQ3758" s="233" t="s">
        <v>41</v>
      </c>
      <c r="AR3758" s="234" t="s">
        <v>41</v>
      </c>
      <c r="AS3758" s="235"/>
      <c r="AT3758" s="236"/>
      <c r="AU3758" s="237"/>
      <c r="AV3758" s="238">
        <v>424</v>
      </c>
      <c r="AW3758" s="239">
        <f>'[1]Nastavení cen'!$H$17</f>
        <v>390</v>
      </c>
      <c r="AX3758" s="240"/>
    </row>
    <row r="3759" spans="1:50" ht="17.25" hidden="1" customHeight="1" x14ac:dyDescent="0.3">
      <c r="A3759" s="213"/>
      <c r="B3759" s="214"/>
      <c r="C3759" s="215"/>
      <c r="D3759" s="186"/>
      <c r="E3759" s="184"/>
      <c r="F3759" s="185"/>
      <c r="G3759" s="186"/>
      <c r="H3759" s="186"/>
      <c r="I3759" s="187"/>
      <c r="J3759" s="188"/>
      <c r="K3759" s="216"/>
      <c r="L3759" s="186"/>
      <c r="M3759" s="186"/>
      <c r="N3759" s="187"/>
      <c r="O3759" s="191"/>
      <c r="P3759" s="543" t="s">
        <v>3891</v>
      </c>
      <c r="Q3759" s="218"/>
      <c r="R3759" s="219">
        <f t="shared" si="1329"/>
        <v>0</v>
      </c>
      <c r="S3759" s="219">
        <f t="shared" si="1330"/>
        <v>4</v>
      </c>
      <c r="T3759" s="195"/>
      <c r="U3759" s="196">
        <v>5</v>
      </c>
      <c r="V3759" s="89">
        <f t="shared" si="1325"/>
        <v>0</v>
      </c>
      <c r="W3759" s="220" t="s">
        <v>3910</v>
      </c>
      <c r="X3759" s="221" t="s">
        <v>3935</v>
      </c>
      <c r="Y3759" s="222" t="s">
        <v>3930</v>
      </c>
      <c r="Z3759" s="199"/>
      <c r="AA3759" s="218"/>
      <c r="AB3759" s="223">
        <v>0</v>
      </c>
      <c r="AC3759" s="224" t="s">
        <v>40</v>
      </c>
      <c r="AD3759" s="225">
        <f t="shared" si="1336"/>
        <v>1840</v>
      </c>
      <c r="AE3759" s="226">
        <f>CEILING(AD3759+AD3759*'[1]Nastavení cen'!$J$17,1)</f>
        <v>2687</v>
      </c>
      <c r="AF3759" s="226">
        <f t="shared" si="1337"/>
        <v>0</v>
      </c>
      <c r="AG3759" s="227">
        <f>CEILING(AX3759+(AX3759*'[1]Nastavení cen'!$G$17),1)</f>
        <v>12000</v>
      </c>
      <c r="AH3759" s="227">
        <f>CEILING(AG3759*'[1]Nastavení cen'!$K$17,1)+AG3759</f>
        <v>15600</v>
      </c>
      <c r="AI3759" s="227">
        <f t="shared" ref="AI3759:AI3760" si="1359">(AB3759*AH3759)</f>
        <v>0</v>
      </c>
      <c r="AJ3759" s="228">
        <f t="shared" si="1332"/>
        <v>18287</v>
      </c>
      <c r="AK3759" s="218"/>
      <c r="AL3759" s="229">
        <f t="shared" si="1333"/>
        <v>0</v>
      </c>
      <c r="AM3759" s="204"/>
      <c r="AN3759" s="230">
        <v>17</v>
      </c>
      <c r="AO3759" s="231">
        <f t="shared" ref="AO3759:AO3760" si="1360">AB3759*AN3759</f>
        <v>0</v>
      </c>
      <c r="AP3759" s="232">
        <v>0.05</v>
      </c>
      <c r="AQ3759" s="233" t="s">
        <v>41</v>
      </c>
      <c r="AR3759" s="234">
        <f t="shared" ref="AR3759:AR3760" si="1361">AO3759*AP3759</f>
        <v>0</v>
      </c>
      <c r="AS3759" s="235"/>
      <c r="AT3759" s="236"/>
      <c r="AU3759" s="237"/>
      <c r="AV3759" s="238">
        <v>283</v>
      </c>
      <c r="AW3759" s="239">
        <f>'[1]Nastavení cen'!$H$17</f>
        <v>390</v>
      </c>
      <c r="AX3759" s="240">
        <v>12000</v>
      </c>
    </row>
    <row r="3760" spans="1:50" ht="17.25" hidden="1" customHeight="1" x14ac:dyDescent="0.3">
      <c r="A3760" s="213"/>
      <c r="B3760" s="214"/>
      <c r="C3760" s="215"/>
      <c r="D3760" s="186"/>
      <c r="E3760" s="184"/>
      <c r="F3760" s="185"/>
      <c r="G3760" s="186"/>
      <c r="H3760" s="186"/>
      <c r="I3760" s="187"/>
      <c r="J3760" s="188"/>
      <c r="K3760" s="216"/>
      <c r="L3760" s="186"/>
      <c r="M3760" s="186"/>
      <c r="N3760" s="187"/>
      <c r="O3760" s="191"/>
      <c r="P3760" s="543" t="s">
        <v>3891</v>
      </c>
      <c r="Q3760" s="218"/>
      <c r="R3760" s="219">
        <f t="shared" si="1329"/>
        <v>0</v>
      </c>
      <c r="S3760" s="219">
        <f t="shared" si="1330"/>
        <v>4</v>
      </c>
      <c r="T3760" s="195"/>
      <c r="U3760" s="196">
        <v>5</v>
      </c>
      <c r="V3760" s="89">
        <f t="shared" si="1325"/>
        <v>0</v>
      </c>
      <c r="W3760" s="220" t="s">
        <v>3910</v>
      </c>
      <c r="X3760" s="221" t="s">
        <v>3935</v>
      </c>
      <c r="Y3760" s="222" t="s">
        <v>3931</v>
      </c>
      <c r="Z3760" s="199"/>
      <c r="AA3760" s="218"/>
      <c r="AB3760" s="223">
        <v>0</v>
      </c>
      <c r="AC3760" s="224" t="s">
        <v>40</v>
      </c>
      <c r="AD3760" s="225">
        <f t="shared" si="1336"/>
        <v>1840</v>
      </c>
      <c r="AE3760" s="226">
        <f>CEILING(AD3760+AD3760*'[1]Nastavení cen'!$J$17,1)</f>
        <v>2687</v>
      </c>
      <c r="AF3760" s="226">
        <f t="shared" si="1337"/>
        <v>0</v>
      </c>
      <c r="AG3760" s="227">
        <f>CEILING(AX3760+(AX3760*'[1]Nastavení cen'!$G$17),1)</f>
        <v>24000</v>
      </c>
      <c r="AH3760" s="227">
        <f>CEILING(AG3760*'[1]Nastavení cen'!$K$17,1)+AG3760</f>
        <v>31200</v>
      </c>
      <c r="AI3760" s="227">
        <f t="shared" si="1359"/>
        <v>0</v>
      </c>
      <c r="AJ3760" s="228">
        <f t="shared" si="1332"/>
        <v>33887</v>
      </c>
      <c r="AK3760" s="218"/>
      <c r="AL3760" s="229">
        <f t="shared" si="1333"/>
        <v>0</v>
      </c>
      <c r="AM3760" s="204"/>
      <c r="AN3760" s="230">
        <v>17</v>
      </c>
      <c r="AO3760" s="231">
        <f t="shared" si="1360"/>
        <v>0</v>
      </c>
      <c r="AP3760" s="232">
        <v>0.05</v>
      </c>
      <c r="AQ3760" s="233" t="s">
        <v>41</v>
      </c>
      <c r="AR3760" s="234">
        <f t="shared" si="1361"/>
        <v>0</v>
      </c>
      <c r="AS3760" s="235"/>
      <c r="AT3760" s="236"/>
      <c r="AU3760" s="237"/>
      <c r="AV3760" s="238">
        <v>283</v>
      </c>
      <c r="AW3760" s="239">
        <f>'[1]Nastavení cen'!$H$17</f>
        <v>390</v>
      </c>
      <c r="AX3760" s="240">
        <v>24000</v>
      </c>
    </row>
    <row r="3761" spans="1:50" ht="17.25" hidden="1" customHeight="1" x14ac:dyDescent="0.3">
      <c r="A3761" s="213"/>
      <c r="B3761" s="214"/>
      <c r="C3761" s="215"/>
      <c r="D3761" s="186"/>
      <c r="E3761" s="184"/>
      <c r="F3761" s="185"/>
      <c r="G3761" s="186"/>
      <c r="H3761" s="186"/>
      <c r="I3761" s="187"/>
      <c r="J3761" s="188"/>
      <c r="K3761" s="216"/>
      <c r="L3761" s="186"/>
      <c r="M3761" s="186"/>
      <c r="N3761" s="187"/>
      <c r="O3761" s="191"/>
      <c r="P3761" s="543" t="s">
        <v>3891</v>
      </c>
      <c r="Q3761" s="218"/>
      <c r="R3761" s="219">
        <f t="shared" si="1329"/>
        <v>0</v>
      </c>
      <c r="S3761" s="219">
        <f t="shared" si="1330"/>
        <v>4</v>
      </c>
      <c r="T3761" s="195"/>
      <c r="U3761" s="196">
        <v>4</v>
      </c>
      <c r="V3761" s="89">
        <f t="shared" si="1325"/>
        <v>0</v>
      </c>
      <c r="W3761" s="220" t="s">
        <v>3910</v>
      </c>
      <c r="X3761" s="221" t="s">
        <v>3935</v>
      </c>
      <c r="Y3761" s="222" t="s">
        <v>43</v>
      </c>
      <c r="Z3761" s="199"/>
      <c r="AA3761" s="218"/>
      <c r="AB3761" s="223">
        <v>0</v>
      </c>
      <c r="AC3761" s="224" t="s">
        <v>40</v>
      </c>
      <c r="AD3761" s="225">
        <f t="shared" si="1336"/>
        <v>1840</v>
      </c>
      <c r="AE3761" s="226">
        <f>CEILING(AD3761+AD3761*'[1]Nastavení cen'!$J$17,1)</f>
        <v>2687</v>
      </c>
      <c r="AF3761" s="226">
        <f t="shared" si="1337"/>
        <v>0</v>
      </c>
      <c r="AG3761" s="227"/>
      <c r="AH3761" s="227"/>
      <c r="AI3761" s="227"/>
      <c r="AJ3761" s="228">
        <f t="shared" si="1332"/>
        <v>2687</v>
      </c>
      <c r="AK3761" s="218"/>
      <c r="AL3761" s="229">
        <f t="shared" si="1333"/>
        <v>0</v>
      </c>
      <c r="AM3761" s="204"/>
      <c r="AN3761" s="230" t="s">
        <v>41</v>
      </c>
      <c r="AO3761" s="231" t="s">
        <v>41</v>
      </c>
      <c r="AP3761" s="245" t="s">
        <v>41</v>
      </c>
      <c r="AQ3761" s="233" t="s">
        <v>41</v>
      </c>
      <c r="AR3761" s="234" t="s">
        <v>41</v>
      </c>
      <c r="AS3761" s="235"/>
      <c r="AT3761" s="236"/>
      <c r="AU3761" s="237"/>
      <c r="AV3761" s="238">
        <v>283</v>
      </c>
      <c r="AW3761" s="239">
        <f>'[1]Nastavení cen'!$H$17</f>
        <v>390</v>
      </c>
      <c r="AX3761" s="240"/>
    </row>
    <row r="3762" spans="1:50" ht="25.05" customHeight="1" x14ac:dyDescent="0.3">
      <c r="A3762" s="213"/>
      <c r="B3762" s="214"/>
      <c r="C3762" s="215"/>
      <c r="D3762" s="186"/>
      <c r="E3762" s="184"/>
      <c r="F3762" s="185"/>
      <c r="G3762" s="186"/>
      <c r="H3762" s="186"/>
      <c r="I3762" s="187"/>
      <c r="J3762" s="188"/>
      <c r="K3762" s="216"/>
      <c r="L3762" s="186"/>
      <c r="M3762" s="186"/>
      <c r="N3762" s="187"/>
      <c r="O3762" s="191"/>
      <c r="P3762" s="543" t="s">
        <v>3891</v>
      </c>
      <c r="Q3762" s="218"/>
      <c r="R3762" s="219">
        <f t="shared" si="1329"/>
        <v>0</v>
      </c>
      <c r="S3762" s="219">
        <f t="shared" si="1330"/>
        <v>4</v>
      </c>
      <c r="T3762" s="195">
        <v>116</v>
      </c>
      <c r="U3762" s="196">
        <v>5</v>
      </c>
      <c r="V3762" s="89">
        <f t="shared" si="1325"/>
        <v>0</v>
      </c>
      <c r="W3762" s="220" t="s">
        <v>3910</v>
      </c>
      <c r="X3762" s="221" t="s">
        <v>3936</v>
      </c>
      <c r="Y3762" s="222" t="s">
        <v>3937</v>
      </c>
      <c r="Z3762" s="199"/>
      <c r="AA3762" s="218"/>
      <c r="AB3762" s="223">
        <v>4</v>
      </c>
      <c r="AC3762" s="224" t="s">
        <v>40</v>
      </c>
      <c r="AD3762" s="225">
        <f t="shared" si="1336"/>
        <v>299</v>
      </c>
      <c r="AE3762" s="226"/>
      <c r="AF3762" s="226">
        <f t="shared" si="1337"/>
        <v>0</v>
      </c>
      <c r="AG3762" s="227">
        <f>CEILING(AX3762+(AX3762*'[1]Nastavení cen'!$G$17),1)</f>
        <v>400</v>
      </c>
      <c r="AH3762" s="227"/>
      <c r="AI3762" s="227">
        <f t="shared" ref="AI3762:AI3763" si="1362">(AB3762*AH3762)</f>
        <v>0</v>
      </c>
      <c r="AJ3762" s="228">
        <f t="shared" si="1332"/>
        <v>0</v>
      </c>
      <c r="AK3762" s="218"/>
      <c r="AL3762" s="229">
        <f t="shared" si="1333"/>
        <v>0</v>
      </c>
      <c r="AM3762" s="204"/>
      <c r="AN3762" s="230">
        <v>1</v>
      </c>
      <c r="AO3762" s="231">
        <f t="shared" ref="AO3762:AO3763" si="1363">AB3762*AN3762</f>
        <v>4</v>
      </c>
      <c r="AP3762" s="232">
        <v>0.05</v>
      </c>
      <c r="AQ3762" s="233" t="s">
        <v>41</v>
      </c>
      <c r="AR3762" s="234">
        <f t="shared" ref="AR3762:AR3763" si="1364">AO3762*AP3762</f>
        <v>0.2</v>
      </c>
      <c r="AS3762" s="235"/>
      <c r="AT3762" s="236"/>
      <c r="AU3762" s="237"/>
      <c r="AV3762" s="238">
        <v>46</v>
      </c>
      <c r="AW3762" s="239">
        <f>'[1]Nastavení cen'!$H$17</f>
        <v>390</v>
      </c>
      <c r="AX3762" s="240">
        <v>400</v>
      </c>
    </row>
    <row r="3763" spans="1:50" ht="17.25" hidden="1" customHeight="1" x14ac:dyDescent="0.3">
      <c r="A3763" s="213"/>
      <c r="B3763" s="214"/>
      <c r="C3763" s="215"/>
      <c r="D3763" s="186"/>
      <c r="E3763" s="184"/>
      <c r="F3763" s="185"/>
      <c r="G3763" s="186"/>
      <c r="H3763" s="186"/>
      <c r="I3763" s="187"/>
      <c r="J3763" s="188"/>
      <c r="K3763" s="216"/>
      <c r="L3763" s="186"/>
      <c r="M3763" s="186"/>
      <c r="N3763" s="187"/>
      <c r="O3763" s="191"/>
      <c r="P3763" s="543" t="s">
        <v>3891</v>
      </c>
      <c r="Q3763" s="218"/>
      <c r="R3763" s="219">
        <f t="shared" si="1329"/>
        <v>0</v>
      </c>
      <c r="S3763" s="219">
        <f t="shared" si="1330"/>
        <v>4</v>
      </c>
      <c r="T3763" s="195"/>
      <c r="U3763" s="196">
        <v>5</v>
      </c>
      <c r="V3763" s="89">
        <f t="shared" si="1325"/>
        <v>0</v>
      </c>
      <c r="W3763" s="220" t="s">
        <v>3910</v>
      </c>
      <c r="X3763" s="221" t="s">
        <v>3936</v>
      </c>
      <c r="Y3763" s="222" t="s">
        <v>3938</v>
      </c>
      <c r="Z3763" s="199"/>
      <c r="AA3763" s="218"/>
      <c r="AB3763" s="223">
        <v>0</v>
      </c>
      <c r="AC3763" s="224" t="s">
        <v>40</v>
      </c>
      <c r="AD3763" s="225">
        <f t="shared" si="1336"/>
        <v>299</v>
      </c>
      <c r="AE3763" s="226">
        <f>CEILING(AD3763+AD3763*'[1]Nastavení cen'!$J$17,1)</f>
        <v>437</v>
      </c>
      <c r="AF3763" s="226">
        <f t="shared" si="1337"/>
        <v>0</v>
      </c>
      <c r="AG3763" s="227">
        <f>CEILING(AX3763+(AX3763*'[1]Nastavení cen'!$G$17),1)</f>
        <v>800</v>
      </c>
      <c r="AH3763" s="227">
        <f>CEILING(AG3763*'[1]Nastavení cen'!$K$17,1)+AG3763</f>
        <v>1040</v>
      </c>
      <c r="AI3763" s="227">
        <f t="shared" si="1362"/>
        <v>0</v>
      </c>
      <c r="AJ3763" s="228">
        <f t="shared" si="1332"/>
        <v>1477</v>
      </c>
      <c r="AK3763" s="218"/>
      <c r="AL3763" s="229">
        <f t="shared" si="1333"/>
        <v>0</v>
      </c>
      <c r="AM3763" s="204"/>
      <c r="AN3763" s="230">
        <v>1</v>
      </c>
      <c r="AO3763" s="231">
        <f t="shared" si="1363"/>
        <v>0</v>
      </c>
      <c r="AP3763" s="232">
        <v>0.05</v>
      </c>
      <c r="AQ3763" s="233" t="s">
        <v>41</v>
      </c>
      <c r="AR3763" s="234">
        <f t="shared" si="1364"/>
        <v>0</v>
      </c>
      <c r="AS3763" s="235"/>
      <c r="AT3763" s="236"/>
      <c r="AU3763" s="237"/>
      <c r="AV3763" s="238">
        <v>46</v>
      </c>
      <c r="AW3763" s="239">
        <f>'[1]Nastavení cen'!$H$17</f>
        <v>390</v>
      </c>
      <c r="AX3763" s="240">
        <v>800</v>
      </c>
    </row>
    <row r="3764" spans="1:50" ht="17.25" hidden="1" customHeight="1" x14ac:dyDescent="0.3">
      <c r="A3764" s="213"/>
      <c r="B3764" s="214"/>
      <c r="C3764" s="215"/>
      <c r="D3764" s="186"/>
      <c r="E3764" s="184"/>
      <c r="F3764" s="185"/>
      <c r="G3764" s="186"/>
      <c r="H3764" s="186"/>
      <c r="I3764" s="187"/>
      <c r="J3764" s="188"/>
      <c r="K3764" s="216"/>
      <c r="L3764" s="186"/>
      <c r="M3764" s="186"/>
      <c r="N3764" s="187"/>
      <c r="O3764" s="191"/>
      <c r="P3764" s="543" t="s">
        <v>3891</v>
      </c>
      <c r="Q3764" s="218"/>
      <c r="R3764" s="219">
        <f t="shared" si="1329"/>
        <v>0</v>
      </c>
      <c r="S3764" s="219">
        <f t="shared" si="1330"/>
        <v>4</v>
      </c>
      <c r="T3764" s="195"/>
      <c r="U3764" s="196">
        <v>4</v>
      </c>
      <c r="V3764" s="89">
        <f t="shared" si="1325"/>
        <v>0</v>
      </c>
      <c r="W3764" s="220" t="s">
        <v>3910</v>
      </c>
      <c r="X3764" s="221" t="s">
        <v>3936</v>
      </c>
      <c r="Y3764" s="222" t="s">
        <v>43</v>
      </c>
      <c r="Z3764" s="199"/>
      <c r="AA3764" s="218"/>
      <c r="AB3764" s="223">
        <v>0</v>
      </c>
      <c r="AC3764" s="224" t="s">
        <v>40</v>
      </c>
      <c r="AD3764" s="225">
        <f t="shared" si="1336"/>
        <v>299</v>
      </c>
      <c r="AE3764" s="226">
        <f>CEILING(AD3764+AD3764*'[1]Nastavení cen'!$J$17,1)</f>
        <v>437</v>
      </c>
      <c r="AF3764" s="226">
        <f t="shared" si="1337"/>
        <v>0</v>
      </c>
      <c r="AG3764" s="227"/>
      <c r="AH3764" s="227"/>
      <c r="AI3764" s="227"/>
      <c r="AJ3764" s="228">
        <f t="shared" si="1332"/>
        <v>437</v>
      </c>
      <c r="AK3764" s="218"/>
      <c r="AL3764" s="229">
        <f t="shared" si="1333"/>
        <v>0</v>
      </c>
      <c r="AM3764" s="204"/>
      <c r="AN3764" s="230" t="s">
        <v>41</v>
      </c>
      <c r="AO3764" s="231" t="s">
        <v>41</v>
      </c>
      <c r="AP3764" s="245" t="s">
        <v>41</v>
      </c>
      <c r="AQ3764" s="233" t="s">
        <v>41</v>
      </c>
      <c r="AR3764" s="234" t="s">
        <v>41</v>
      </c>
      <c r="AS3764" s="235"/>
      <c r="AT3764" s="236"/>
      <c r="AU3764" s="237"/>
      <c r="AV3764" s="238">
        <v>46</v>
      </c>
      <c r="AW3764" s="239">
        <f>'[1]Nastavení cen'!$H$17</f>
        <v>390</v>
      </c>
      <c r="AX3764" s="240"/>
    </row>
    <row r="3765" spans="1:50" ht="25.05" customHeight="1" x14ac:dyDescent="0.3">
      <c r="A3765" s="213"/>
      <c r="B3765" s="214"/>
      <c r="C3765" s="215"/>
      <c r="D3765" s="186"/>
      <c r="E3765" s="184"/>
      <c r="F3765" s="185"/>
      <c r="G3765" s="186"/>
      <c r="H3765" s="186"/>
      <c r="I3765" s="187"/>
      <c r="J3765" s="188"/>
      <c r="K3765" s="216"/>
      <c r="L3765" s="186"/>
      <c r="M3765" s="186"/>
      <c r="N3765" s="187"/>
      <c r="O3765" s="191"/>
      <c r="P3765" s="543" t="s">
        <v>3891</v>
      </c>
      <c r="Q3765" s="218"/>
      <c r="R3765" s="219">
        <f t="shared" si="1329"/>
        <v>0</v>
      </c>
      <c r="S3765" s="219">
        <f t="shared" si="1330"/>
        <v>4</v>
      </c>
      <c r="T3765" s="195">
        <v>117</v>
      </c>
      <c r="U3765" s="196">
        <v>5</v>
      </c>
      <c r="V3765" s="89">
        <f t="shared" si="1325"/>
        <v>0</v>
      </c>
      <c r="W3765" s="220" t="s">
        <v>3910</v>
      </c>
      <c r="X3765" s="221" t="s">
        <v>3939</v>
      </c>
      <c r="Y3765" s="222" t="s">
        <v>3940</v>
      </c>
      <c r="Z3765" s="199"/>
      <c r="AA3765" s="218"/>
      <c r="AB3765" s="223">
        <v>2</v>
      </c>
      <c r="AC3765" s="224" t="s">
        <v>40</v>
      </c>
      <c r="AD3765" s="225">
        <f t="shared" si="1336"/>
        <v>299</v>
      </c>
      <c r="AE3765" s="226"/>
      <c r="AF3765" s="226">
        <f t="shared" si="1337"/>
        <v>0</v>
      </c>
      <c r="AG3765" s="227">
        <f>CEILING(AX3765+(AX3765*'[1]Nastavení cen'!$G$17),1)</f>
        <v>400</v>
      </c>
      <c r="AH3765" s="227"/>
      <c r="AI3765" s="227">
        <f t="shared" ref="AI3765:AI3766" si="1365">(AB3765*AH3765)</f>
        <v>0</v>
      </c>
      <c r="AJ3765" s="228">
        <f t="shared" si="1332"/>
        <v>0</v>
      </c>
      <c r="AK3765" s="218"/>
      <c r="AL3765" s="229">
        <f t="shared" si="1333"/>
        <v>0</v>
      </c>
      <c r="AM3765" s="204"/>
      <c r="AN3765" s="230">
        <v>1</v>
      </c>
      <c r="AO3765" s="231">
        <f t="shared" ref="AO3765:AO3766" si="1366">AB3765*AN3765</f>
        <v>2</v>
      </c>
      <c r="AP3765" s="232">
        <v>0.05</v>
      </c>
      <c r="AQ3765" s="233" t="s">
        <v>41</v>
      </c>
      <c r="AR3765" s="234">
        <f t="shared" ref="AR3765:AR3766" si="1367">AO3765*AP3765</f>
        <v>0.1</v>
      </c>
      <c r="AS3765" s="235"/>
      <c r="AT3765" s="236"/>
      <c r="AU3765" s="237"/>
      <c r="AV3765" s="238">
        <v>46</v>
      </c>
      <c r="AW3765" s="239">
        <f>'[1]Nastavení cen'!$H$17</f>
        <v>390</v>
      </c>
      <c r="AX3765" s="240">
        <v>400</v>
      </c>
    </row>
    <row r="3766" spans="1:50" ht="17.25" hidden="1" customHeight="1" x14ac:dyDescent="0.3">
      <c r="A3766" s="213"/>
      <c r="B3766" s="214"/>
      <c r="C3766" s="215"/>
      <c r="D3766" s="186"/>
      <c r="E3766" s="184"/>
      <c r="F3766" s="185"/>
      <c r="G3766" s="186"/>
      <c r="H3766" s="186"/>
      <c r="I3766" s="187"/>
      <c r="J3766" s="188"/>
      <c r="K3766" s="216"/>
      <c r="L3766" s="186"/>
      <c r="M3766" s="186"/>
      <c r="N3766" s="187"/>
      <c r="O3766" s="191"/>
      <c r="P3766" s="543" t="s">
        <v>3891</v>
      </c>
      <c r="Q3766" s="218"/>
      <c r="R3766" s="219">
        <f t="shared" si="1329"/>
        <v>0</v>
      </c>
      <c r="S3766" s="219">
        <f t="shared" si="1330"/>
        <v>4</v>
      </c>
      <c r="T3766" s="195"/>
      <c r="U3766" s="196">
        <v>5</v>
      </c>
      <c r="V3766" s="89">
        <f t="shared" si="1325"/>
        <v>0</v>
      </c>
      <c r="W3766" s="220" t="s">
        <v>3910</v>
      </c>
      <c r="X3766" s="221" t="s">
        <v>3939</v>
      </c>
      <c r="Y3766" s="222" t="s">
        <v>3941</v>
      </c>
      <c r="Z3766" s="199"/>
      <c r="AA3766" s="218"/>
      <c r="AB3766" s="223">
        <v>0</v>
      </c>
      <c r="AC3766" s="224" t="s">
        <v>40</v>
      </c>
      <c r="AD3766" s="225">
        <f t="shared" si="1336"/>
        <v>299</v>
      </c>
      <c r="AE3766" s="226">
        <f>CEILING(AD3766+AD3766*'[1]Nastavení cen'!$J$17,1)</f>
        <v>437</v>
      </c>
      <c r="AF3766" s="226">
        <f t="shared" si="1337"/>
        <v>0</v>
      </c>
      <c r="AG3766" s="227">
        <f>CEILING(AX3766+(AX3766*'[1]Nastavení cen'!$G$17),1)</f>
        <v>800</v>
      </c>
      <c r="AH3766" s="227">
        <f>CEILING(AG3766*'[1]Nastavení cen'!$K$17,1)+AG3766</f>
        <v>1040</v>
      </c>
      <c r="AI3766" s="227">
        <f t="shared" si="1365"/>
        <v>0</v>
      </c>
      <c r="AJ3766" s="228">
        <f t="shared" si="1332"/>
        <v>1477</v>
      </c>
      <c r="AK3766" s="218"/>
      <c r="AL3766" s="229">
        <f t="shared" si="1333"/>
        <v>0</v>
      </c>
      <c r="AM3766" s="204"/>
      <c r="AN3766" s="230">
        <v>1</v>
      </c>
      <c r="AO3766" s="231">
        <f t="shared" si="1366"/>
        <v>0</v>
      </c>
      <c r="AP3766" s="232">
        <v>0.05</v>
      </c>
      <c r="AQ3766" s="233" t="s">
        <v>41</v>
      </c>
      <c r="AR3766" s="234">
        <f t="shared" si="1367"/>
        <v>0</v>
      </c>
      <c r="AS3766" s="235"/>
      <c r="AT3766" s="236"/>
      <c r="AU3766" s="237"/>
      <c r="AV3766" s="238">
        <v>46</v>
      </c>
      <c r="AW3766" s="239">
        <f>'[1]Nastavení cen'!$H$17</f>
        <v>390</v>
      </c>
      <c r="AX3766" s="240">
        <v>800</v>
      </c>
    </row>
    <row r="3767" spans="1:50" ht="17.25" hidden="1" customHeight="1" x14ac:dyDescent="0.3">
      <c r="A3767" s="213"/>
      <c r="B3767" s="214"/>
      <c r="C3767" s="215"/>
      <c r="D3767" s="186"/>
      <c r="E3767" s="184"/>
      <c r="F3767" s="185"/>
      <c r="G3767" s="186"/>
      <c r="H3767" s="186"/>
      <c r="I3767" s="187"/>
      <c r="J3767" s="188"/>
      <c r="K3767" s="216"/>
      <c r="L3767" s="186"/>
      <c r="M3767" s="186"/>
      <c r="N3767" s="187"/>
      <c r="O3767" s="191"/>
      <c r="P3767" s="543" t="s">
        <v>3891</v>
      </c>
      <c r="Q3767" s="218"/>
      <c r="R3767" s="219">
        <f t="shared" si="1329"/>
        <v>0</v>
      </c>
      <c r="S3767" s="219">
        <f t="shared" si="1330"/>
        <v>4</v>
      </c>
      <c r="T3767" s="195"/>
      <c r="U3767" s="196">
        <v>4</v>
      </c>
      <c r="V3767" s="89">
        <f t="shared" si="1325"/>
        <v>0</v>
      </c>
      <c r="W3767" s="220" t="s">
        <v>3910</v>
      </c>
      <c r="X3767" s="221" t="s">
        <v>3939</v>
      </c>
      <c r="Y3767" s="222" t="s">
        <v>43</v>
      </c>
      <c r="Z3767" s="199"/>
      <c r="AA3767" s="218"/>
      <c r="AB3767" s="223">
        <v>0</v>
      </c>
      <c r="AC3767" s="224" t="s">
        <v>40</v>
      </c>
      <c r="AD3767" s="225">
        <f t="shared" si="1336"/>
        <v>299</v>
      </c>
      <c r="AE3767" s="226">
        <f>CEILING(AD3767+AD3767*'[1]Nastavení cen'!$J$17,1)</f>
        <v>437</v>
      </c>
      <c r="AF3767" s="226">
        <f t="shared" si="1337"/>
        <v>0</v>
      </c>
      <c r="AG3767" s="227"/>
      <c r="AH3767" s="227"/>
      <c r="AI3767" s="227"/>
      <c r="AJ3767" s="228">
        <f t="shared" si="1332"/>
        <v>437</v>
      </c>
      <c r="AK3767" s="218"/>
      <c r="AL3767" s="229">
        <f t="shared" si="1333"/>
        <v>0</v>
      </c>
      <c r="AM3767" s="204"/>
      <c r="AN3767" s="230" t="s">
        <v>41</v>
      </c>
      <c r="AO3767" s="231" t="s">
        <v>41</v>
      </c>
      <c r="AP3767" s="245" t="s">
        <v>41</v>
      </c>
      <c r="AQ3767" s="233" t="s">
        <v>41</v>
      </c>
      <c r="AR3767" s="234" t="s">
        <v>41</v>
      </c>
      <c r="AS3767" s="235"/>
      <c r="AT3767" s="236"/>
      <c r="AU3767" s="237"/>
      <c r="AV3767" s="238">
        <v>46</v>
      </c>
      <c r="AW3767" s="239">
        <f>'[1]Nastavení cen'!$H$17</f>
        <v>390</v>
      </c>
      <c r="AX3767" s="240"/>
    </row>
    <row r="3768" spans="1:50" ht="17.25" hidden="1" customHeight="1" x14ac:dyDescent="0.3">
      <c r="A3768" s="213"/>
      <c r="B3768" s="214"/>
      <c r="C3768" s="215"/>
      <c r="D3768" s="186"/>
      <c r="E3768" s="184"/>
      <c r="F3768" s="185"/>
      <c r="G3768" s="186"/>
      <c r="H3768" s="186"/>
      <c r="I3768" s="187"/>
      <c r="J3768" s="188"/>
      <c r="K3768" s="216"/>
      <c r="L3768" s="186"/>
      <c r="M3768" s="186"/>
      <c r="N3768" s="187"/>
      <c r="O3768" s="191"/>
      <c r="P3768" s="543" t="s">
        <v>3891</v>
      </c>
      <c r="Q3768" s="218"/>
      <c r="R3768" s="219">
        <f t="shared" si="1329"/>
        <v>0</v>
      </c>
      <c r="S3768" s="219">
        <f t="shared" si="1330"/>
        <v>4</v>
      </c>
      <c r="T3768" s="195"/>
      <c r="U3768" s="196">
        <v>5</v>
      </c>
      <c r="V3768" s="89">
        <f t="shared" si="1325"/>
        <v>0</v>
      </c>
      <c r="W3768" s="220" t="s">
        <v>3910</v>
      </c>
      <c r="X3768" s="221" t="s">
        <v>3942</v>
      </c>
      <c r="Y3768" s="222" t="s">
        <v>3943</v>
      </c>
      <c r="Z3768" s="199"/>
      <c r="AA3768" s="218"/>
      <c r="AB3768" s="223">
        <v>0</v>
      </c>
      <c r="AC3768" s="224" t="s">
        <v>40</v>
      </c>
      <c r="AD3768" s="225">
        <f t="shared" si="1336"/>
        <v>299</v>
      </c>
      <c r="AE3768" s="226">
        <f>CEILING(AD3768+AD3768*'[1]Nastavení cen'!$J$17,1)</f>
        <v>437</v>
      </c>
      <c r="AF3768" s="226">
        <f t="shared" si="1337"/>
        <v>0</v>
      </c>
      <c r="AG3768" s="227">
        <f>CEILING(AX3768+(AX3768*'[1]Nastavení cen'!$G$17),1)</f>
        <v>572</v>
      </c>
      <c r="AH3768" s="227">
        <f>CEILING(AG3768*'[1]Nastavení cen'!$K$17,1)+AG3768</f>
        <v>744</v>
      </c>
      <c r="AI3768" s="227">
        <f t="shared" ref="AI3768:AI3770" si="1368">(AB3768*AH3768)</f>
        <v>0</v>
      </c>
      <c r="AJ3768" s="228">
        <f t="shared" si="1332"/>
        <v>1181</v>
      </c>
      <c r="AK3768" s="218"/>
      <c r="AL3768" s="229">
        <f t="shared" si="1333"/>
        <v>0</v>
      </c>
      <c r="AM3768" s="204"/>
      <c r="AN3768" s="230">
        <v>1</v>
      </c>
      <c r="AO3768" s="231">
        <f t="shared" ref="AO3768:AO3770" si="1369">AB3768*AN3768</f>
        <v>0</v>
      </c>
      <c r="AP3768" s="232">
        <v>0.05</v>
      </c>
      <c r="AQ3768" s="233" t="s">
        <v>41</v>
      </c>
      <c r="AR3768" s="234">
        <f t="shared" ref="AR3768:AR3770" si="1370">AO3768*AP3768</f>
        <v>0</v>
      </c>
      <c r="AS3768" s="235"/>
      <c r="AT3768" s="236"/>
      <c r="AU3768" s="237"/>
      <c r="AV3768" s="238">
        <v>46</v>
      </c>
      <c r="AW3768" s="239">
        <f>'[1]Nastavení cen'!$H$17</f>
        <v>390</v>
      </c>
      <c r="AX3768" s="240">
        <v>572</v>
      </c>
    </row>
    <row r="3769" spans="1:50" ht="17.25" hidden="1" customHeight="1" x14ac:dyDescent="0.3">
      <c r="A3769" s="213"/>
      <c r="B3769" s="214"/>
      <c r="C3769" s="215"/>
      <c r="D3769" s="186"/>
      <c r="E3769" s="184"/>
      <c r="F3769" s="185"/>
      <c r="G3769" s="186"/>
      <c r="H3769" s="186"/>
      <c r="I3769" s="187"/>
      <c r="J3769" s="188"/>
      <c r="K3769" s="216"/>
      <c r="L3769" s="186"/>
      <c r="M3769" s="186"/>
      <c r="N3769" s="187"/>
      <c r="O3769" s="191"/>
      <c r="P3769" s="543" t="s">
        <v>3891</v>
      </c>
      <c r="Q3769" s="218"/>
      <c r="R3769" s="219">
        <f t="shared" si="1329"/>
        <v>0</v>
      </c>
      <c r="S3769" s="219">
        <f t="shared" si="1330"/>
        <v>4</v>
      </c>
      <c r="T3769" s="195"/>
      <c r="U3769" s="196">
        <v>5</v>
      </c>
      <c r="V3769" s="89">
        <f t="shared" si="1325"/>
        <v>0</v>
      </c>
      <c r="W3769" s="220" t="s">
        <v>3910</v>
      </c>
      <c r="X3769" s="221" t="s">
        <v>3942</v>
      </c>
      <c r="Y3769" s="222" t="s">
        <v>3944</v>
      </c>
      <c r="Z3769" s="199"/>
      <c r="AA3769" s="218"/>
      <c r="AB3769" s="223">
        <v>0</v>
      </c>
      <c r="AC3769" s="224" t="s">
        <v>40</v>
      </c>
      <c r="AD3769" s="225">
        <f t="shared" si="1336"/>
        <v>299</v>
      </c>
      <c r="AE3769" s="226">
        <f>CEILING(AD3769+AD3769*'[1]Nastavení cen'!$J$17,1)</f>
        <v>437</v>
      </c>
      <c r="AF3769" s="226">
        <f t="shared" si="1337"/>
        <v>0</v>
      </c>
      <c r="AG3769" s="227">
        <f>CEILING(AX3769+(AX3769*'[1]Nastavení cen'!$G$17),1)</f>
        <v>1144</v>
      </c>
      <c r="AH3769" s="227">
        <f>CEILING(AG3769*'[1]Nastavení cen'!$K$17,1)+AG3769</f>
        <v>1488</v>
      </c>
      <c r="AI3769" s="227">
        <f t="shared" si="1368"/>
        <v>0</v>
      </c>
      <c r="AJ3769" s="228">
        <f t="shared" si="1332"/>
        <v>1925</v>
      </c>
      <c r="AK3769" s="218"/>
      <c r="AL3769" s="229">
        <f t="shared" si="1333"/>
        <v>0</v>
      </c>
      <c r="AM3769" s="204"/>
      <c r="AN3769" s="230">
        <v>1</v>
      </c>
      <c r="AO3769" s="231">
        <f t="shared" si="1369"/>
        <v>0</v>
      </c>
      <c r="AP3769" s="232">
        <v>0.05</v>
      </c>
      <c r="AQ3769" s="233" t="s">
        <v>41</v>
      </c>
      <c r="AR3769" s="234">
        <f t="shared" si="1370"/>
        <v>0</v>
      </c>
      <c r="AS3769" s="235"/>
      <c r="AT3769" s="236"/>
      <c r="AU3769" s="237"/>
      <c r="AV3769" s="238">
        <v>46</v>
      </c>
      <c r="AW3769" s="239">
        <f>'[1]Nastavení cen'!$H$17</f>
        <v>390</v>
      </c>
      <c r="AX3769" s="240">
        <v>1144</v>
      </c>
    </row>
    <row r="3770" spans="1:50" ht="17.25" hidden="1" customHeight="1" x14ac:dyDescent="0.3">
      <c r="A3770" s="213"/>
      <c r="B3770" s="214"/>
      <c r="C3770" s="215"/>
      <c r="D3770" s="186"/>
      <c r="E3770" s="184"/>
      <c r="F3770" s="185"/>
      <c r="G3770" s="186"/>
      <c r="H3770" s="186"/>
      <c r="I3770" s="187"/>
      <c r="J3770" s="188"/>
      <c r="K3770" s="216"/>
      <c r="L3770" s="186"/>
      <c r="M3770" s="186"/>
      <c r="N3770" s="187"/>
      <c r="O3770" s="191"/>
      <c r="P3770" s="543" t="s">
        <v>3891</v>
      </c>
      <c r="Q3770" s="218"/>
      <c r="R3770" s="219">
        <f t="shared" si="1329"/>
        <v>0</v>
      </c>
      <c r="S3770" s="219">
        <f t="shared" si="1330"/>
        <v>4</v>
      </c>
      <c r="T3770" s="195"/>
      <c r="U3770" s="196">
        <v>2</v>
      </c>
      <c r="V3770" s="89">
        <f t="shared" si="1325"/>
        <v>0</v>
      </c>
      <c r="W3770" s="220" t="s">
        <v>3910</v>
      </c>
      <c r="X3770" s="221" t="s">
        <v>3942</v>
      </c>
      <c r="Y3770" s="222" t="s">
        <v>3945</v>
      </c>
      <c r="Z3770" s="199"/>
      <c r="AA3770" s="218"/>
      <c r="AB3770" s="223">
        <v>0</v>
      </c>
      <c r="AC3770" s="224" t="s">
        <v>40</v>
      </c>
      <c r="AD3770" s="225">
        <f t="shared" si="1336"/>
        <v>299</v>
      </c>
      <c r="AE3770" s="226">
        <f>CEILING(AD3770+AD3770*'[1]Nastavení cen'!$J$17,1)</f>
        <v>437</v>
      </c>
      <c r="AF3770" s="226">
        <f t="shared" si="1337"/>
        <v>0</v>
      </c>
      <c r="AG3770" s="241">
        <f>CEILING(AX3770+(AX3770*'[1]Nastavení cen'!$G$17),1)</f>
        <v>572</v>
      </c>
      <c r="AH3770" s="242">
        <f>CEILING(AG3770*'[1]Nastavení cen'!$K$17,1)+AG3770</f>
        <v>744</v>
      </c>
      <c r="AI3770" s="242">
        <f t="shared" si="1368"/>
        <v>0</v>
      </c>
      <c r="AJ3770" s="228">
        <f t="shared" si="1332"/>
        <v>1181</v>
      </c>
      <c r="AK3770" s="218"/>
      <c r="AL3770" s="229">
        <f t="shared" si="1333"/>
        <v>0</v>
      </c>
      <c r="AM3770" s="204"/>
      <c r="AN3770" s="230">
        <v>1</v>
      </c>
      <c r="AO3770" s="231">
        <f t="shared" si="1369"/>
        <v>0</v>
      </c>
      <c r="AP3770" s="232">
        <v>0.05</v>
      </c>
      <c r="AQ3770" s="233" t="s">
        <v>41</v>
      </c>
      <c r="AR3770" s="234">
        <f t="shared" si="1370"/>
        <v>0</v>
      </c>
      <c r="AS3770" s="235"/>
      <c r="AT3770" s="236"/>
      <c r="AU3770" s="237"/>
      <c r="AV3770" s="238">
        <v>46</v>
      </c>
      <c r="AW3770" s="239">
        <f>'[1]Nastavení cen'!$H$17</f>
        <v>390</v>
      </c>
      <c r="AX3770" s="240">
        <v>572</v>
      </c>
    </row>
    <row r="3771" spans="1:50" ht="17.25" hidden="1" customHeight="1" x14ac:dyDescent="0.3">
      <c r="A3771" s="213"/>
      <c r="B3771" s="214"/>
      <c r="C3771" s="215"/>
      <c r="D3771" s="186"/>
      <c r="E3771" s="184"/>
      <c r="F3771" s="185"/>
      <c r="G3771" s="186"/>
      <c r="H3771" s="186"/>
      <c r="I3771" s="187"/>
      <c r="J3771" s="188"/>
      <c r="K3771" s="216"/>
      <c r="L3771" s="186"/>
      <c r="M3771" s="186"/>
      <c r="N3771" s="187"/>
      <c r="O3771" s="191"/>
      <c r="P3771" s="543" t="s">
        <v>3891</v>
      </c>
      <c r="Q3771" s="218"/>
      <c r="R3771" s="219">
        <f t="shared" si="1329"/>
        <v>0</v>
      </c>
      <c r="S3771" s="219">
        <f t="shared" si="1330"/>
        <v>4</v>
      </c>
      <c r="T3771" s="195"/>
      <c r="U3771" s="196">
        <v>4</v>
      </c>
      <c r="V3771" s="89">
        <f t="shared" si="1325"/>
        <v>0</v>
      </c>
      <c r="W3771" s="220" t="s">
        <v>3910</v>
      </c>
      <c r="X3771" s="221" t="s">
        <v>3942</v>
      </c>
      <c r="Y3771" s="222" t="s">
        <v>43</v>
      </c>
      <c r="Z3771" s="199"/>
      <c r="AA3771" s="218"/>
      <c r="AB3771" s="223">
        <v>0</v>
      </c>
      <c r="AC3771" s="224" t="s">
        <v>40</v>
      </c>
      <c r="AD3771" s="225">
        <f t="shared" si="1336"/>
        <v>299</v>
      </c>
      <c r="AE3771" s="226">
        <f>CEILING(AD3771+AD3771*'[1]Nastavení cen'!$J$17,1)</f>
        <v>437</v>
      </c>
      <c r="AF3771" s="226">
        <f t="shared" si="1337"/>
        <v>0</v>
      </c>
      <c r="AG3771" s="227"/>
      <c r="AH3771" s="227"/>
      <c r="AI3771" s="227"/>
      <c r="AJ3771" s="228">
        <f t="shared" si="1332"/>
        <v>437</v>
      </c>
      <c r="AK3771" s="218"/>
      <c r="AL3771" s="229">
        <f t="shared" si="1333"/>
        <v>0</v>
      </c>
      <c r="AM3771" s="204"/>
      <c r="AN3771" s="230" t="s">
        <v>41</v>
      </c>
      <c r="AO3771" s="231" t="s">
        <v>41</v>
      </c>
      <c r="AP3771" s="245" t="s">
        <v>41</v>
      </c>
      <c r="AQ3771" s="233" t="s">
        <v>41</v>
      </c>
      <c r="AR3771" s="234" t="s">
        <v>41</v>
      </c>
      <c r="AS3771" s="235"/>
      <c r="AT3771" s="236"/>
      <c r="AU3771" s="237"/>
      <c r="AV3771" s="238">
        <v>46</v>
      </c>
      <c r="AW3771" s="239">
        <f>'[1]Nastavení cen'!$H$17</f>
        <v>390</v>
      </c>
      <c r="AX3771" s="240"/>
    </row>
    <row r="3772" spans="1:50" ht="17.25" hidden="1" customHeight="1" x14ac:dyDescent="0.3">
      <c r="A3772" s="213"/>
      <c r="B3772" s="214"/>
      <c r="C3772" s="215"/>
      <c r="D3772" s="186"/>
      <c r="E3772" s="184"/>
      <c r="F3772" s="185"/>
      <c r="G3772" s="186"/>
      <c r="H3772" s="186"/>
      <c r="I3772" s="187"/>
      <c r="J3772" s="188"/>
      <c r="K3772" s="216"/>
      <c r="L3772" s="186"/>
      <c r="M3772" s="186"/>
      <c r="N3772" s="187"/>
      <c r="O3772" s="191"/>
      <c r="P3772" s="543" t="s">
        <v>3891</v>
      </c>
      <c r="Q3772" s="218"/>
      <c r="R3772" s="219">
        <f t="shared" si="1329"/>
        <v>0</v>
      </c>
      <c r="S3772" s="219">
        <f t="shared" si="1330"/>
        <v>4</v>
      </c>
      <c r="T3772" s="195"/>
      <c r="U3772" s="196">
        <v>5</v>
      </c>
      <c r="V3772" s="89">
        <f t="shared" si="1325"/>
        <v>0</v>
      </c>
      <c r="W3772" s="220" t="s">
        <v>3910</v>
      </c>
      <c r="X3772" s="221" t="s">
        <v>3946</v>
      </c>
      <c r="Y3772" s="222" t="s">
        <v>3947</v>
      </c>
      <c r="Z3772" s="199"/>
      <c r="AA3772" s="218"/>
      <c r="AB3772" s="223">
        <v>0</v>
      </c>
      <c r="AC3772" s="224" t="s">
        <v>40</v>
      </c>
      <c r="AD3772" s="225">
        <f t="shared" si="1336"/>
        <v>566</v>
      </c>
      <c r="AE3772" s="226">
        <f>CEILING(AD3772+AD3772*'[1]Nastavení cen'!$J$17,1)</f>
        <v>827</v>
      </c>
      <c r="AF3772" s="226">
        <f t="shared" si="1337"/>
        <v>0</v>
      </c>
      <c r="AG3772" s="227">
        <f>CEILING(AX3772+(AX3772*'[1]Nastavení cen'!$G$17),1)</f>
        <v>5000</v>
      </c>
      <c r="AH3772" s="227">
        <f>CEILING(AG3772*'[1]Nastavení cen'!$K$17,1)+AG3772</f>
        <v>6500</v>
      </c>
      <c r="AI3772" s="227">
        <f t="shared" ref="AI3772:AI3773" si="1371">(AB3772*AH3772)</f>
        <v>0</v>
      </c>
      <c r="AJ3772" s="228">
        <f t="shared" si="1332"/>
        <v>7327</v>
      </c>
      <c r="AK3772" s="218"/>
      <c r="AL3772" s="229">
        <f t="shared" si="1333"/>
        <v>0</v>
      </c>
      <c r="AM3772" s="204"/>
      <c r="AN3772" s="230">
        <v>25</v>
      </c>
      <c r="AO3772" s="231">
        <f t="shared" ref="AO3772:AO3773" si="1372">AB3772*AN3772</f>
        <v>0</v>
      </c>
      <c r="AP3772" s="232">
        <v>0.05</v>
      </c>
      <c r="AQ3772" s="233" t="s">
        <v>41</v>
      </c>
      <c r="AR3772" s="234">
        <f t="shared" ref="AR3772:AR3773" si="1373">AO3772*AP3772</f>
        <v>0</v>
      </c>
      <c r="AS3772" s="235"/>
      <c r="AT3772" s="236"/>
      <c r="AU3772" s="237"/>
      <c r="AV3772" s="238">
        <v>87</v>
      </c>
      <c r="AW3772" s="239">
        <f>'[1]Nastavení cen'!$H$17</f>
        <v>390</v>
      </c>
      <c r="AX3772" s="240">
        <v>5000</v>
      </c>
    </row>
    <row r="3773" spans="1:50" ht="17.25" hidden="1" customHeight="1" x14ac:dyDescent="0.3">
      <c r="A3773" s="213"/>
      <c r="B3773" s="214"/>
      <c r="C3773" s="215"/>
      <c r="D3773" s="186"/>
      <c r="E3773" s="184"/>
      <c r="F3773" s="185"/>
      <c r="G3773" s="186"/>
      <c r="H3773" s="186"/>
      <c r="I3773" s="187"/>
      <c r="J3773" s="188"/>
      <c r="K3773" s="216"/>
      <c r="L3773" s="186"/>
      <c r="M3773" s="186"/>
      <c r="N3773" s="187"/>
      <c r="O3773" s="191"/>
      <c r="P3773" s="543" t="s">
        <v>3891</v>
      </c>
      <c r="Q3773" s="218"/>
      <c r="R3773" s="219">
        <f t="shared" si="1329"/>
        <v>0</v>
      </c>
      <c r="S3773" s="219">
        <f t="shared" si="1330"/>
        <v>4</v>
      </c>
      <c r="T3773" s="195"/>
      <c r="U3773" s="196">
        <v>5</v>
      </c>
      <c r="V3773" s="89">
        <f t="shared" si="1325"/>
        <v>0</v>
      </c>
      <c r="W3773" s="220" t="s">
        <v>3910</v>
      </c>
      <c r="X3773" s="221" t="s">
        <v>3946</v>
      </c>
      <c r="Y3773" s="222" t="s">
        <v>3948</v>
      </c>
      <c r="Z3773" s="199"/>
      <c r="AA3773" s="218"/>
      <c r="AB3773" s="223">
        <v>0</v>
      </c>
      <c r="AC3773" s="224" t="s">
        <v>40</v>
      </c>
      <c r="AD3773" s="225">
        <f t="shared" si="1336"/>
        <v>566</v>
      </c>
      <c r="AE3773" s="226">
        <f>CEILING(AD3773+AD3773*'[1]Nastavení cen'!$J$17,1)</f>
        <v>827</v>
      </c>
      <c r="AF3773" s="226">
        <f t="shared" si="1337"/>
        <v>0</v>
      </c>
      <c r="AG3773" s="227">
        <f>CEILING(AX3773+(AX3773*'[1]Nastavení cen'!$G$17),1)</f>
        <v>10000</v>
      </c>
      <c r="AH3773" s="227">
        <f>CEILING(AG3773*'[1]Nastavení cen'!$K$17,1)+AG3773</f>
        <v>13000</v>
      </c>
      <c r="AI3773" s="227">
        <f t="shared" si="1371"/>
        <v>0</v>
      </c>
      <c r="AJ3773" s="228">
        <f t="shared" si="1332"/>
        <v>13827</v>
      </c>
      <c r="AK3773" s="218"/>
      <c r="AL3773" s="229">
        <f t="shared" si="1333"/>
        <v>0</v>
      </c>
      <c r="AM3773" s="204"/>
      <c r="AN3773" s="230">
        <v>25</v>
      </c>
      <c r="AO3773" s="231">
        <f t="shared" si="1372"/>
        <v>0</v>
      </c>
      <c r="AP3773" s="232">
        <v>0.05</v>
      </c>
      <c r="AQ3773" s="233" t="s">
        <v>41</v>
      </c>
      <c r="AR3773" s="234">
        <f t="shared" si="1373"/>
        <v>0</v>
      </c>
      <c r="AS3773" s="235"/>
      <c r="AT3773" s="236"/>
      <c r="AU3773" s="237"/>
      <c r="AV3773" s="238">
        <v>87</v>
      </c>
      <c r="AW3773" s="239">
        <f>'[1]Nastavení cen'!$H$17</f>
        <v>390</v>
      </c>
      <c r="AX3773" s="240">
        <v>10000</v>
      </c>
    </row>
    <row r="3774" spans="1:50" ht="17.25" hidden="1" customHeight="1" x14ac:dyDescent="0.3">
      <c r="A3774" s="213"/>
      <c r="B3774" s="214"/>
      <c r="C3774" s="215"/>
      <c r="D3774" s="186"/>
      <c r="E3774" s="184"/>
      <c r="F3774" s="185"/>
      <c r="G3774" s="186"/>
      <c r="H3774" s="186"/>
      <c r="I3774" s="187"/>
      <c r="J3774" s="188"/>
      <c r="K3774" s="216"/>
      <c r="L3774" s="186"/>
      <c r="M3774" s="186"/>
      <c r="N3774" s="187"/>
      <c r="O3774" s="191"/>
      <c r="P3774" s="543" t="s">
        <v>3891</v>
      </c>
      <c r="Q3774" s="218"/>
      <c r="R3774" s="219">
        <f t="shared" si="1329"/>
        <v>0</v>
      </c>
      <c r="S3774" s="219">
        <f t="shared" si="1330"/>
        <v>4</v>
      </c>
      <c r="T3774" s="195"/>
      <c r="U3774" s="196">
        <v>4</v>
      </c>
      <c r="V3774" s="89">
        <f t="shared" si="1325"/>
        <v>0</v>
      </c>
      <c r="W3774" s="220" t="s">
        <v>3910</v>
      </c>
      <c r="X3774" s="221" t="s">
        <v>3946</v>
      </c>
      <c r="Y3774" s="222" t="s">
        <v>43</v>
      </c>
      <c r="Z3774" s="199"/>
      <c r="AA3774" s="218"/>
      <c r="AB3774" s="223">
        <v>0</v>
      </c>
      <c r="AC3774" s="224" t="s">
        <v>40</v>
      </c>
      <c r="AD3774" s="225">
        <f t="shared" si="1336"/>
        <v>566</v>
      </c>
      <c r="AE3774" s="226">
        <f>CEILING(AD3774+AD3774*'[1]Nastavení cen'!$J$17,1)</f>
        <v>827</v>
      </c>
      <c r="AF3774" s="226">
        <f t="shared" si="1337"/>
        <v>0</v>
      </c>
      <c r="AG3774" s="227"/>
      <c r="AH3774" s="227"/>
      <c r="AI3774" s="227"/>
      <c r="AJ3774" s="228">
        <f t="shared" si="1332"/>
        <v>827</v>
      </c>
      <c r="AK3774" s="218"/>
      <c r="AL3774" s="229">
        <f t="shared" si="1333"/>
        <v>0</v>
      </c>
      <c r="AM3774" s="204"/>
      <c r="AN3774" s="230" t="s">
        <v>41</v>
      </c>
      <c r="AO3774" s="231" t="s">
        <v>41</v>
      </c>
      <c r="AP3774" s="245" t="s">
        <v>41</v>
      </c>
      <c r="AQ3774" s="233" t="s">
        <v>41</v>
      </c>
      <c r="AR3774" s="234" t="s">
        <v>41</v>
      </c>
      <c r="AS3774" s="235"/>
      <c r="AT3774" s="236"/>
      <c r="AU3774" s="237"/>
      <c r="AV3774" s="238">
        <v>87</v>
      </c>
      <c r="AW3774" s="239">
        <f>'[1]Nastavení cen'!$H$17</f>
        <v>390</v>
      </c>
      <c r="AX3774" s="240"/>
    </row>
    <row r="3775" spans="1:50" ht="17.25" hidden="1" customHeight="1" x14ac:dyDescent="0.3">
      <c r="A3775" s="213"/>
      <c r="B3775" s="214"/>
      <c r="C3775" s="215"/>
      <c r="D3775" s="186"/>
      <c r="E3775" s="184"/>
      <c r="F3775" s="185"/>
      <c r="G3775" s="186"/>
      <c r="H3775" s="186"/>
      <c r="I3775" s="187"/>
      <c r="J3775" s="188"/>
      <c r="K3775" s="216"/>
      <c r="L3775" s="186"/>
      <c r="M3775" s="186"/>
      <c r="N3775" s="187"/>
      <c r="O3775" s="191"/>
      <c r="P3775" s="543" t="s">
        <v>3891</v>
      </c>
      <c r="Q3775" s="218"/>
      <c r="R3775" s="219">
        <f t="shared" si="1329"/>
        <v>0</v>
      </c>
      <c r="S3775" s="219">
        <f t="shared" si="1330"/>
        <v>4</v>
      </c>
      <c r="T3775" s="195"/>
      <c r="U3775" s="196">
        <v>5</v>
      </c>
      <c r="V3775" s="89">
        <f t="shared" si="1325"/>
        <v>0</v>
      </c>
      <c r="W3775" s="220" t="s">
        <v>3910</v>
      </c>
      <c r="X3775" s="221" t="s">
        <v>3949</v>
      </c>
      <c r="Y3775" s="222" t="s">
        <v>3950</v>
      </c>
      <c r="Z3775" s="199"/>
      <c r="AA3775" s="218"/>
      <c r="AB3775" s="223">
        <v>0</v>
      </c>
      <c r="AC3775" s="224" t="s">
        <v>40</v>
      </c>
      <c r="AD3775" s="225">
        <f t="shared" si="1336"/>
        <v>2431</v>
      </c>
      <c r="AE3775" s="226">
        <f>CEILING(AD3775+AD3775*'[1]Nastavení cen'!$J$17,1)</f>
        <v>3550</v>
      </c>
      <c r="AF3775" s="226">
        <f t="shared" si="1337"/>
        <v>0</v>
      </c>
      <c r="AG3775" s="227">
        <f>CEILING(AX3775+(AX3775*'[1]Nastavení cen'!$G$17),1)</f>
        <v>10000</v>
      </c>
      <c r="AH3775" s="227">
        <f>CEILING(AG3775*'[1]Nastavení cen'!$K$17,1)+AG3775</f>
        <v>13000</v>
      </c>
      <c r="AI3775" s="227">
        <f t="shared" ref="AI3775:AI3776" si="1374">(AB3775*AH3775)</f>
        <v>0</v>
      </c>
      <c r="AJ3775" s="228">
        <f t="shared" si="1332"/>
        <v>16550</v>
      </c>
      <c r="AK3775" s="218"/>
      <c r="AL3775" s="229">
        <f t="shared" si="1333"/>
        <v>0</v>
      </c>
      <c r="AM3775" s="204"/>
      <c r="AN3775" s="230">
        <v>25</v>
      </c>
      <c r="AO3775" s="231">
        <f t="shared" ref="AO3775:AO3776" si="1375">AB3775*AN3775</f>
        <v>0</v>
      </c>
      <c r="AP3775" s="232">
        <v>0.05</v>
      </c>
      <c r="AQ3775" s="233" t="s">
        <v>41</v>
      </c>
      <c r="AR3775" s="234">
        <f t="shared" ref="AR3775:AR3776" si="1376">AO3775*AP3775</f>
        <v>0</v>
      </c>
      <c r="AS3775" s="235"/>
      <c r="AT3775" s="236"/>
      <c r="AU3775" s="237"/>
      <c r="AV3775" s="238">
        <v>374</v>
      </c>
      <c r="AW3775" s="239">
        <f>'[1]Nastavení cen'!$H$17</f>
        <v>390</v>
      </c>
      <c r="AX3775" s="240">
        <v>10000</v>
      </c>
    </row>
    <row r="3776" spans="1:50" ht="17.25" hidden="1" customHeight="1" x14ac:dyDescent="0.3">
      <c r="A3776" s="213"/>
      <c r="B3776" s="214"/>
      <c r="C3776" s="215"/>
      <c r="D3776" s="186"/>
      <c r="E3776" s="184"/>
      <c r="F3776" s="185"/>
      <c r="G3776" s="186"/>
      <c r="H3776" s="186"/>
      <c r="I3776" s="187"/>
      <c r="J3776" s="188"/>
      <c r="K3776" s="216"/>
      <c r="L3776" s="186"/>
      <c r="M3776" s="186"/>
      <c r="N3776" s="187"/>
      <c r="O3776" s="191"/>
      <c r="P3776" s="543" t="s">
        <v>3891</v>
      </c>
      <c r="Q3776" s="218"/>
      <c r="R3776" s="219">
        <f t="shared" si="1329"/>
        <v>0</v>
      </c>
      <c r="S3776" s="219">
        <f t="shared" si="1330"/>
        <v>4</v>
      </c>
      <c r="T3776" s="195"/>
      <c r="U3776" s="196">
        <v>5</v>
      </c>
      <c r="V3776" s="89">
        <f t="shared" si="1325"/>
        <v>0</v>
      </c>
      <c r="W3776" s="220" t="s">
        <v>3910</v>
      </c>
      <c r="X3776" s="221" t="s">
        <v>3949</v>
      </c>
      <c r="Y3776" s="222" t="s">
        <v>3951</v>
      </c>
      <c r="Z3776" s="199"/>
      <c r="AA3776" s="218"/>
      <c r="AB3776" s="223">
        <v>0</v>
      </c>
      <c r="AC3776" s="224" t="s">
        <v>40</v>
      </c>
      <c r="AD3776" s="225">
        <f t="shared" si="1336"/>
        <v>2431</v>
      </c>
      <c r="AE3776" s="226">
        <f>CEILING(AD3776+AD3776*'[1]Nastavení cen'!$J$17,1)</f>
        <v>3550</v>
      </c>
      <c r="AF3776" s="226">
        <f t="shared" si="1337"/>
        <v>0</v>
      </c>
      <c r="AG3776" s="227">
        <f>CEILING(AX3776+(AX3776*'[1]Nastavení cen'!$G$17),1)</f>
        <v>20000</v>
      </c>
      <c r="AH3776" s="227">
        <f>CEILING(AG3776*'[1]Nastavení cen'!$K$17,1)+AG3776</f>
        <v>26000</v>
      </c>
      <c r="AI3776" s="227">
        <f t="shared" si="1374"/>
        <v>0</v>
      </c>
      <c r="AJ3776" s="228">
        <f t="shared" si="1332"/>
        <v>29550</v>
      </c>
      <c r="AK3776" s="218"/>
      <c r="AL3776" s="229">
        <f t="shared" si="1333"/>
        <v>0</v>
      </c>
      <c r="AM3776" s="204"/>
      <c r="AN3776" s="230">
        <v>25</v>
      </c>
      <c r="AO3776" s="231">
        <f t="shared" si="1375"/>
        <v>0</v>
      </c>
      <c r="AP3776" s="232">
        <v>0.05</v>
      </c>
      <c r="AQ3776" s="233" t="s">
        <v>41</v>
      </c>
      <c r="AR3776" s="234">
        <f t="shared" si="1376"/>
        <v>0</v>
      </c>
      <c r="AS3776" s="235"/>
      <c r="AT3776" s="236"/>
      <c r="AU3776" s="237"/>
      <c r="AV3776" s="238">
        <v>374</v>
      </c>
      <c r="AW3776" s="239">
        <f>'[1]Nastavení cen'!$H$17</f>
        <v>390</v>
      </c>
      <c r="AX3776" s="240">
        <v>20000</v>
      </c>
    </row>
    <row r="3777" spans="1:50" ht="17.25" hidden="1" customHeight="1" x14ac:dyDescent="0.3">
      <c r="A3777" s="213"/>
      <c r="B3777" s="214"/>
      <c r="C3777" s="215"/>
      <c r="D3777" s="186"/>
      <c r="E3777" s="184"/>
      <c r="F3777" s="185"/>
      <c r="G3777" s="186"/>
      <c r="H3777" s="186"/>
      <c r="I3777" s="187"/>
      <c r="J3777" s="188"/>
      <c r="K3777" s="216"/>
      <c r="L3777" s="186"/>
      <c r="M3777" s="186"/>
      <c r="N3777" s="187"/>
      <c r="O3777" s="191"/>
      <c r="P3777" s="543" t="s">
        <v>3891</v>
      </c>
      <c r="Q3777" s="218"/>
      <c r="R3777" s="219">
        <f t="shared" si="1329"/>
        <v>0</v>
      </c>
      <c r="S3777" s="219">
        <f t="shared" si="1330"/>
        <v>4</v>
      </c>
      <c r="T3777" s="195"/>
      <c r="U3777" s="196">
        <v>4</v>
      </c>
      <c r="V3777" s="89">
        <f t="shared" si="1325"/>
        <v>0</v>
      </c>
      <c r="W3777" s="220" t="s">
        <v>3910</v>
      </c>
      <c r="X3777" s="221" t="s">
        <v>3949</v>
      </c>
      <c r="Y3777" s="222" t="s">
        <v>43</v>
      </c>
      <c r="Z3777" s="199"/>
      <c r="AA3777" s="218"/>
      <c r="AB3777" s="223">
        <v>0</v>
      </c>
      <c r="AC3777" s="224" t="s">
        <v>40</v>
      </c>
      <c r="AD3777" s="225">
        <f t="shared" si="1336"/>
        <v>2431</v>
      </c>
      <c r="AE3777" s="226">
        <f>CEILING(AD3777+AD3777*'[1]Nastavení cen'!$J$17,1)</f>
        <v>3550</v>
      </c>
      <c r="AF3777" s="226">
        <f t="shared" si="1337"/>
        <v>0</v>
      </c>
      <c r="AG3777" s="227"/>
      <c r="AH3777" s="227"/>
      <c r="AI3777" s="227"/>
      <c r="AJ3777" s="228">
        <f t="shared" si="1332"/>
        <v>3550</v>
      </c>
      <c r="AK3777" s="218"/>
      <c r="AL3777" s="229">
        <f t="shared" si="1333"/>
        <v>0</v>
      </c>
      <c r="AM3777" s="204"/>
      <c r="AN3777" s="230" t="s">
        <v>41</v>
      </c>
      <c r="AO3777" s="231" t="s">
        <v>41</v>
      </c>
      <c r="AP3777" s="245" t="s">
        <v>41</v>
      </c>
      <c r="AQ3777" s="233" t="s">
        <v>41</v>
      </c>
      <c r="AR3777" s="234" t="s">
        <v>41</v>
      </c>
      <c r="AS3777" s="235"/>
      <c r="AT3777" s="236"/>
      <c r="AU3777" s="237"/>
      <c r="AV3777" s="238">
        <v>374</v>
      </c>
      <c r="AW3777" s="239">
        <f>'[1]Nastavení cen'!$H$17</f>
        <v>390</v>
      </c>
      <c r="AX3777" s="240"/>
    </row>
    <row r="3778" spans="1:50" ht="17.25" hidden="1" customHeight="1" x14ac:dyDescent="0.3">
      <c r="A3778" s="213"/>
      <c r="B3778" s="214"/>
      <c r="C3778" s="215"/>
      <c r="D3778" s="186"/>
      <c r="E3778" s="184"/>
      <c r="F3778" s="185"/>
      <c r="G3778" s="186"/>
      <c r="H3778" s="186"/>
      <c r="I3778" s="187"/>
      <c r="J3778" s="188"/>
      <c r="K3778" s="216"/>
      <c r="L3778" s="186"/>
      <c r="M3778" s="186"/>
      <c r="N3778" s="187"/>
      <c r="O3778" s="191"/>
      <c r="P3778" s="543" t="s">
        <v>3891</v>
      </c>
      <c r="Q3778" s="218"/>
      <c r="R3778" s="219">
        <f t="shared" si="1329"/>
        <v>0</v>
      </c>
      <c r="S3778" s="219">
        <f t="shared" si="1330"/>
        <v>4</v>
      </c>
      <c r="T3778" s="195"/>
      <c r="U3778" s="196">
        <v>3</v>
      </c>
      <c r="V3778" s="89">
        <f t="shared" si="1325"/>
        <v>0</v>
      </c>
      <c r="W3778" s="220" t="s">
        <v>3910</v>
      </c>
      <c r="X3778" s="221" t="s">
        <v>3952</v>
      </c>
      <c r="Y3778" s="222" t="s">
        <v>3953</v>
      </c>
      <c r="Z3778" s="199"/>
      <c r="AA3778" s="218"/>
      <c r="AB3778" s="223">
        <v>0</v>
      </c>
      <c r="AC3778" s="224" t="s">
        <v>40</v>
      </c>
      <c r="AD3778" s="225">
        <f t="shared" si="1336"/>
        <v>267</v>
      </c>
      <c r="AE3778" s="226">
        <f>CEILING(AD3778+AD3778*'[1]Nastavení cen'!$J$17,1)</f>
        <v>390</v>
      </c>
      <c r="AF3778" s="226">
        <f t="shared" si="1337"/>
        <v>0</v>
      </c>
      <c r="AG3778" s="241">
        <f>CEILING(AX3778+(AX3778*'[1]Nastavení cen'!$G$17),1)</f>
        <v>880</v>
      </c>
      <c r="AH3778" s="242">
        <f>CEILING(AG3778*'[1]Nastavení cen'!$K$17,1)+AG3778</f>
        <v>1144</v>
      </c>
      <c r="AI3778" s="242">
        <f t="shared" ref="AI3778:AI3779" si="1377">(AB3778*AH3778)</f>
        <v>0</v>
      </c>
      <c r="AJ3778" s="228">
        <f t="shared" si="1332"/>
        <v>1534</v>
      </c>
      <c r="AK3778" s="218"/>
      <c r="AL3778" s="229">
        <f t="shared" si="1333"/>
        <v>0</v>
      </c>
      <c r="AM3778" s="204"/>
      <c r="AN3778" s="230">
        <v>10</v>
      </c>
      <c r="AO3778" s="231">
        <f t="shared" ref="AO3778:AO3779" si="1378">AB3778*AN3778</f>
        <v>0</v>
      </c>
      <c r="AP3778" s="232">
        <v>0.05</v>
      </c>
      <c r="AQ3778" s="233" t="s">
        <v>41</v>
      </c>
      <c r="AR3778" s="234">
        <f t="shared" ref="AR3778:AR3779" si="1379">AO3778*AP3778</f>
        <v>0</v>
      </c>
      <c r="AS3778" s="235"/>
      <c r="AT3778" s="236"/>
      <c r="AU3778" s="237"/>
      <c r="AV3778" s="238">
        <v>41</v>
      </c>
      <c r="AW3778" s="239">
        <f>'[1]Nastavení cen'!$H$17</f>
        <v>390</v>
      </c>
      <c r="AX3778" s="240">
        <v>880</v>
      </c>
    </row>
    <row r="3779" spans="1:50" ht="17.25" hidden="1" customHeight="1" x14ac:dyDescent="0.3">
      <c r="A3779" s="213"/>
      <c r="B3779" s="214"/>
      <c r="C3779" s="215"/>
      <c r="D3779" s="186"/>
      <c r="E3779" s="184"/>
      <c r="F3779" s="185"/>
      <c r="G3779" s="186"/>
      <c r="H3779" s="186"/>
      <c r="I3779" s="187"/>
      <c r="J3779" s="188"/>
      <c r="K3779" s="216"/>
      <c r="L3779" s="186"/>
      <c r="M3779" s="186"/>
      <c r="N3779" s="187"/>
      <c r="O3779" s="191"/>
      <c r="P3779" s="543" t="s">
        <v>3891</v>
      </c>
      <c r="Q3779" s="218"/>
      <c r="R3779" s="219">
        <f t="shared" si="1329"/>
        <v>0</v>
      </c>
      <c r="S3779" s="219">
        <f t="shared" si="1330"/>
        <v>4</v>
      </c>
      <c r="T3779" s="195"/>
      <c r="U3779" s="196">
        <v>3</v>
      </c>
      <c r="V3779" s="89">
        <f t="shared" si="1325"/>
        <v>0</v>
      </c>
      <c r="W3779" s="220" t="s">
        <v>3954</v>
      </c>
      <c r="X3779" s="221" t="s">
        <v>3955</v>
      </c>
      <c r="Y3779" s="222" t="s">
        <v>3956</v>
      </c>
      <c r="Z3779" s="199"/>
      <c r="AA3779" s="218"/>
      <c r="AB3779" s="223">
        <v>0</v>
      </c>
      <c r="AC3779" s="224" t="s">
        <v>40</v>
      </c>
      <c r="AD3779" s="225">
        <f t="shared" si="1336"/>
        <v>1229</v>
      </c>
      <c r="AE3779" s="226">
        <f>CEILING(AD3779+AD3779*'[1]Nastavení cen'!$J$17,1)</f>
        <v>1795</v>
      </c>
      <c r="AF3779" s="226">
        <f t="shared" si="1337"/>
        <v>0</v>
      </c>
      <c r="AG3779" s="241">
        <f>CEILING(AX3779+(AX3779*'[1]Nastavení cen'!$G$17),1)</f>
        <v>50</v>
      </c>
      <c r="AH3779" s="242">
        <f>CEILING(AG3779*'[1]Nastavení cen'!$K$17,1)+AG3779</f>
        <v>65</v>
      </c>
      <c r="AI3779" s="242">
        <f t="shared" si="1377"/>
        <v>0</v>
      </c>
      <c r="AJ3779" s="228">
        <f t="shared" si="1332"/>
        <v>1860</v>
      </c>
      <c r="AK3779" s="218"/>
      <c r="AL3779" s="229">
        <f t="shared" si="1333"/>
        <v>0</v>
      </c>
      <c r="AM3779" s="204"/>
      <c r="AN3779" s="230">
        <v>17</v>
      </c>
      <c r="AO3779" s="231">
        <f t="shared" si="1378"/>
        <v>0</v>
      </c>
      <c r="AP3779" s="232">
        <v>0.05</v>
      </c>
      <c r="AQ3779" s="233" t="s">
        <v>41</v>
      </c>
      <c r="AR3779" s="234">
        <f t="shared" si="1379"/>
        <v>0</v>
      </c>
      <c r="AS3779" s="235"/>
      <c r="AT3779" s="236"/>
      <c r="AU3779" s="237"/>
      <c r="AV3779" s="238">
        <v>189</v>
      </c>
      <c r="AW3779" s="239">
        <f>'[1]Nastavení cen'!$H$17</f>
        <v>390</v>
      </c>
      <c r="AX3779" s="240">
        <v>50</v>
      </c>
    </row>
    <row r="3780" spans="1:50" ht="17.25" hidden="1" customHeight="1" x14ac:dyDescent="0.3">
      <c r="A3780" s="213"/>
      <c r="B3780" s="214"/>
      <c r="C3780" s="215"/>
      <c r="D3780" s="186"/>
      <c r="E3780" s="184"/>
      <c r="F3780" s="185"/>
      <c r="G3780" s="186"/>
      <c r="H3780" s="186"/>
      <c r="I3780" s="187"/>
      <c r="J3780" s="188"/>
      <c r="K3780" s="216"/>
      <c r="L3780" s="186"/>
      <c r="M3780" s="186"/>
      <c r="N3780" s="187"/>
      <c r="O3780" s="191"/>
      <c r="P3780" s="543" t="s">
        <v>3891</v>
      </c>
      <c r="Q3780" s="218"/>
      <c r="R3780" s="219">
        <f t="shared" si="1329"/>
        <v>0</v>
      </c>
      <c r="S3780" s="219">
        <f t="shared" si="1330"/>
        <v>4</v>
      </c>
      <c r="T3780" s="195"/>
      <c r="U3780" s="196">
        <v>4</v>
      </c>
      <c r="V3780" s="89">
        <f t="shared" si="1325"/>
        <v>0</v>
      </c>
      <c r="W3780" s="220" t="s">
        <v>3957</v>
      </c>
      <c r="X3780" s="221" t="s">
        <v>3958</v>
      </c>
      <c r="Y3780" s="222" t="s">
        <v>43</v>
      </c>
      <c r="Z3780" s="199"/>
      <c r="AA3780" s="218"/>
      <c r="AB3780" s="223">
        <v>0</v>
      </c>
      <c r="AC3780" s="224" t="s">
        <v>146</v>
      </c>
      <c r="AD3780" s="225">
        <f t="shared" si="1336"/>
        <v>98</v>
      </c>
      <c r="AE3780" s="226">
        <f>CEILING(AD3780+AD3780*'[1]Nastavení cen'!$J$17,1)</f>
        <v>144</v>
      </c>
      <c r="AF3780" s="226">
        <f t="shared" si="1337"/>
        <v>0</v>
      </c>
      <c r="AG3780" s="241"/>
      <c r="AH3780" s="242"/>
      <c r="AI3780" s="242"/>
      <c r="AJ3780" s="228">
        <f t="shared" si="1332"/>
        <v>144</v>
      </c>
      <c r="AK3780" s="218"/>
      <c r="AL3780" s="229">
        <f t="shared" si="1333"/>
        <v>0</v>
      </c>
      <c r="AM3780" s="204"/>
      <c r="AN3780" s="230" t="s">
        <v>41</v>
      </c>
      <c r="AO3780" s="231" t="s">
        <v>41</v>
      </c>
      <c r="AP3780" s="245" t="s">
        <v>41</v>
      </c>
      <c r="AQ3780" s="233" t="s">
        <v>41</v>
      </c>
      <c r="AR3780" s="234" t="s">
        <v>41</v>
      </c>
      <c r="AS3780" s="235"/>
      <c r="AT3780" s="236"/>
      <c r="AU3780" s="237"/>
      <c r="AV3780" s="238">
        <v>15</v>
      </c>
      <c r="AW3780" s="239">
        <f>'[1]Nastavení cen'!$H$17</f>
        <v>390</v>
      </c>
      <c r="AX3780" s="240"/>
    </row>
    <row r="3781" spans="1:50" ht="17.25" hidden="1" customHeight="1" x14ac:dyDescent="0.3">
      <c r="A3781" s="213"/>
      <c r="B3781" s="214"/>
      <c r="C3781" s="215"/>
      <c r="D3781" s="186"/>
      <c r="E3781" s="184"/>
      <c r="F3781" s="185"/>
      <c r="G3781" s="186"/>
      <c r="H3781" s="186"/>
      <c r="I3781" s="187"/>
      <c r="J3781" s="188"/>
      <c r="K3781" s="216"/>
      <c r="L3781" s="186"/>
      <c r="M3781" s="186"/>
      <c r="N3781" s="187"/>
      <c r="O3781" s="191"/>
      <c r="P3781" s="543" t="s">
        <v>3891</v>
      </c>
      <c r="Q3781" s="218"/>
      <c r="R3781" s="219">
        <f t="shared" si="1329"/>
        <v>0</v>
      </c>
      <c r="S3781" s="219">
        <f t="shared" si="1330"/>
        <v>4</v>
      </c>
      <c r="T3781" s="195"/>
      <c r="U3781" s="196">
        <v>5</v>
      </c>
      <c r="V3781" s="89">
        <f t="shared" si="1325"/>
        <v>0</v>
      </c>
      <c r="W3781" s="220" t="s">
        <v>3957</v>
      </c>
      <c r="X3781" s="221" t="s">
        <v>71</v>
      </c>
      <c r="Y3781" s="222" t="s">
        <v>3959</v>
      </c>
      <c r="Z3781" s="199"/>
      <c r="AA3781" s="218"/>
      <c r="AB3781" s="339">
        <v>0</v>
      </c>
      <c r="AC3781" s="346" t="s">
        <v>146</v>
      </c>
      <c r="AD3781" s="347"/>
      <c r="AE3781" s="226"/>
      <c r="AF3781" s="348"/>
      <c r="AG3781" s="372">
        <f>CEILING(AX3781+(AX3781*'[1]Nastavení cen'!$G$17),1)</f>
        <v>250</v>
      </c>
      <c r="AH3781" s="227">
        <f>CEILING(AG3781*'[1]Nastavení cen'!$K$17,1)+AG3781</f>
        <v>325</v>
      </c>
      <c r="AI3781" s="372">
        <f t="shared" ref="AI3781:AI3782" si="1380">(AB3781*AH3781)</f>
        <v>0</v>
      </c>
      <c r="AJ3781" s="349">
        <f t="shared" si="1332"/>
        <v>325</v>
      </c>
      <c r="AK3781" s="255"/>
      <c r="AL3781" s="229">
        <f t="shared" si="1333"/>
        <v>0</v>
      </c>
      <c r="AM3781" s="204"/>
      <c r="AN3781" s="230">
        <v>5</v>
      </c>
      <c r="AO3781" s="231">
        <f t="shared" ref="AO3781:AO3782" si="1381">AB3781*AN3781</f>
        <v>0</v>
      </c>
      <c r="AP3781" s="232">
        <v>0.05</v>
      </c>
      <c r="AQ3781" s="233" t="s">
        <v>41</v>
      </c>
      <c r="AR3781" s="234">
        <f t="shared" ref="AR3781:AR3782" si="1382">AO3781*AP3781</f>
        <v>0</v>
      </c>
      <c r="AS3781" s="235"/>
      <c r="AT3781" s="236"/>
      <c r="AU3781" s="237"/>
      <c r="AV3781" s="238"/>
      <c r="AW3781" s="239"/>
      <c r="AX3781" s="240">
        <v>250</v>
      </c>
    </row>
    <row r="3782" spans="1:50" ht="17.25" hidden="1" customHeight="1" x14ac:dyDescent="0.3">
      <c r="A3782" s="213"/>
      <c r="B3782" s="214"/>
      <c r="C3782" s="215"/>
      <c r="D3782" s="186"/>
      <c r="E3782" s="184"/>
      <c r="F3782" s="185"/>
      <c r="G3782" s="186"/>
      <c r="H3782" s="186"/>
      <c r="I3782" s="187"/>
      <c r="J3782" s="188"/>
      <c r="K3782" s="216"/>
      <c r="L3782" s="186"/>
      <c r="M3782" s="186"/>
      <c r="N3782" s="187"/>
      <c r="O3782" s="191"/>
      <c r="P3782" s="543" t="s">
        <v>3891</v>
      </c>
      <c r="Q3782" s="218"/>
      <c r="R3782" s="219">
        <f t="shared" si="1329"/>
        <v>0</v>
      </c>
      <c r="S3782" s="219">
        <f t="shared" si="1330"/>
        <v>4</v>
      </c>
      <c r="T3782" s="195"/>
      <c r="U3782" s="196">
        <v>5</v>
      </c>
      <c r="V3782" s="89">
        <f t="shared" si="1325"/>
        <v>0</v>
      </c>
      <c r="W3782" s="220" t="s">
        <v>3957</v>
      </c>
      <c r="X3782" s="221" t="s">
        <v>71</v>
      </c>
      <c r="Y3782" s="222" t="s">
        <v>3960</v>
      </c>
      <c r="Z3782" s="199"/>
      <c r="AA3782" s="218"/>
      <c r="AB3782" s="339">
        <v>0</v>
      </c>
      <c r="AC3782" s="346" t="s">
        <v>46</v>
      </c>
      <c r="AD3782" s="347"/>
      <c r="AE3782" s="226"/>
      <c r="AF3782" s="348"/>
      <c r="AG3782" s="372">
        <f>CEILING(AX3782+(AX3782*'[1]Nastavení cen'!$G$17),1)</f>
        <v>2000</v>
      </c>
      <c r="AH3782" s="227">
        <f>CEILING(AG3782*'[1]Nastavení cen'!$K$17,1)+AG3782</f>
        <v>2600</v>
      </c>
      <c r="AI3782" s="372">
        <f t="shared" si="1380"/>
        <v>0</v>
      </c>
      <c r="AJ3782" s="349">
        <f t="shared" si="1332"/>
        <v>2600</v>
      </c>
      <c r="AK3782" s="255"/>
      <c r="AL3782" s="229">
        <f t="shared" si="1333"/>
        <v>0</v>
      </c>
      <c r="AM3782" s="204"/>
      <c r="AN3782" s="230">
        <v>10</v>
      </c>
      <c r="AO3782" s="231">
        <f t="shared" si="1381"/>
        <v>0</v>
      </c>
      <c r="AP3782" s="232">
        <v>0.05</v>
      </c>
      <c r="AQ3782" s="233" t="s">
        <v>41</v>
      </c>
      <c r="AR3782" s="234">
        <f t="shared" si="1382"/>
        <v>0</v>
      </c>
      <c r="AS3782" s="235"/>
      <c r="AT3782" s="236"/>
      <c r="AU3782" s="237"/>
      <c r="AV3782" s="238"/>
      <c r="AW3782" s="239"/>
      <c r="AX3782" s="240">
        <v>2000</v>
      </c>
    </row>
    <row r="3783" spans="1:50" ht="17.25" hidden="1" customHeight="1" x14ac:dyDescent="0.3">
      <c r="A3783" s="213"/>
      <c r="B3783" s="214"/>
      <c r="C3783" s="215"/>
      <c r="D3783" s="186"/>
      <c r="E3783" s="184"/>
      <c r="F3783" s="185"/>
      <c r="G3783" s="186"/>
      <c r="H3783" s="186"/>
      <c r="I3783" s="187"/>
      <c r="J3783" s="188"/>
      <c r="K3783" s="216"/>
      <c r="L3783" s="186"/>
      <c r="M3783" s="186"/>
      <c r="N3783" s="187"/>
      <c r="O3783" s="191"/>
      <c r="P3783" s="543" t="s">
        <v>3891</v>
      </c>
      <c r="Q3783" s="218"/>
      <c r="R3783" s="219">
        <f t="shared" si="1329"/>
        <v>0</v>
      </c>
      <c r="S3783" s="219">
        <f t="shared" si="1330"/>
        <v>4</v>
      </c>
      <c r="T3783" s="195"/>
      <c r="U3783" s="196">
        <v>4</v>
      </c>
      <c r="V3783" s="89">
        <f t="shared" si="1325"/>
        <v>0</v>
      </c>
      <c r="W3783" s="220" t="s">
        <v>3961</v>
      </c>
      <c r="X3783" s="221" t="s">
        <v>3962</v>
      </c>
      <c r="Y3783" s="222" t="s">
        <v>43</v>
      </c>
      <c r="Z3783" s="199"/>
      <c r="AA3783" s="218"/>
      <c r="AB3783" s="223">
        <v>0</v>
      </c>
      <c r="AC3783" s="224" t="s">
        <v>48</v>
      </c>
      <c r="AD3783" s="225">
        <f t="shared" ref="AD3783:AD3818" si="1383">ROUND(AV3783*(AW3783/60),0)</f>
        <v>176</v>
      </c>
      <c r="AE3783" s="226">
        <f>CEILING(AD3783+AD3783*'[1]Nastavení cen'!$J$17,1)</f>
        <v>257</v>
      </c>
      <c r="AF3783" s="226">
        <f t="shared" ref="AF3783:AF3818" si="1384">(AB3783*AE3783)</f>
        <v>0</v>
      </c>
      <c r="AG3783" s="241"/>
      <c r="AH3783" s="242"/>
      <c r="AI3783" s="242"/>
      <c r="AJ3783" s="228">
        <f t="shared" si="1332"/>
        <v>257</v>
      </c>
      <c r="AK3783" s="218"/>
      <c r="AL3783" s="229">
        <f t="shared" si="1333"/>
        <v>0</v>
      </c>
      <c r="AM3783" s="204"/>
      <c r="AN3783" s="230" t="s">
        <v>41</v>
      </c>
      <c r="AO3783" s="231" t="s">
        <v>41</v>
      </c>
      <c r="AP3783" s="245" t="s">
        <v>41</v>
      </c>
      <c r="AQ3783" s="233" t="s">
        <v>41</v>
      </c>
      <c r="AR3783" s="234" t="s">
        <v>41</v>
      </c>
      <c r="AS3783" s="235"/>
      <c r="AT3783" s="236"/>
      <c r="AU3783" s="237"/>
      <c r="AV3783" s="238">
        <v>27</v>
      </c>
      <c r="AW3783" s="239">
        <f>'[1]Nastavení cen'!$H$17</f>
        <v>390</v>
      </c>
      <c r="AX3783" s="240"/>
    </row>
    <row r="3784" spans="1:50" ht="17.25" hidden="1" customHeight="1" x14ac:dyDescent="0.3">
      <c r="A3784" s="213"/>
      <c r="B3784" s="214"/>
      <c r="C3784" s="215"/>
      <c r="D3784" s="186"/>
      <c r="E3784" s="184"/>
      <c r="F3784" s="185"/>
      <c r="G3784" s="186"/>
      <c r="H3784" s="186"/>
      <c r="I3784" s="187"/>
      <c r="J3784" s="188"/>
      <c r="K3784" s="216"/>
      <c r="L3784" s="186"/>
      <c r="M3784" s="186"/>
      <c r="N3784" s="187"/>
      <c r="O3784" s="191"/>
      <c r="P3784" s="543" t="s">
        <v>3891</v>
      </c>
      <c r="Q3784" s="218"/>
      <c r="R3784" s="219">
        <f t="shared" si="1329"/>
        <v>0</v>
      </c>
      <c r="S3784" s="219">
        <f t="shared" si="1330"/>
        <v>4</v>
      </c>
      <c r="T3784" s="195"/>
      <c r="U3784" s="196">
        <v>4</v>
      </c>
      <c r="V3784" s="89">
        <f t="shared" si="1325"/>
        <v>0</v>
      </c>
      <c r="W3784" s="342" t="s">
        <v>3963</v>
      </c>
      <c r="X3784" s="221" t="s">
        <v>3964</v>
      </c>
      <c r="Y3784" s="222" t="s">
        <v>43</v>
      </c>
      <c r="Z3784" s="199"/>
      <c r="AA3784" s="218"/>
      <c r="AB3784" s="223">
        <v>0</v>
      </c>
      <c r="AC3784" s="224" t="s">
        <v>66</v>
      </c>
      <c r="AD3784" s="225">
        <f t="shared" si="1383"/>
        <v>390</v>
      </c>
      <c r="AE3784" s="226">
        <f>CEILING(AD3784+AD3784*'[1]Nastavení cen'!$J$17,1)</f>
        <v>570</v>
      </c>
      <c r="AF3784" s="226">
        <f t="shared" si="1384"/>
        <v>0</v>
      </c>
      <c r="AG3784" s="241"/>
      <c r="AH3784" s="242"/>
      <c r="AI3784" s="242"/>
      <c r="AJ3784" s="228">
        <f t="shared" si="1332"/>
        <v>570</v>
      </c>
      <c r="AK3784" s="218"/>
      <c r="AL3784" s="229">
        <f t="shared" si="1333"/>
        <v>0</v>
      </c>
      <c r="AM3784" s="204"/>
      <c r="AN3784" s="230" t="s">
        <v>41</v>
      </c>
      <c r="AO3784" s="231" t="s">
        <v>41</v>
      </c>
      <c r="AP3784" s="245" t="s">
        <v>41</v>
      </c>
      <c r="AQ3784" s="233" t="s">
        <v>41</v>
      </c>
      <c r="AR3784" s="234" t="s">
        <v>41</v>
      </c>
      <c r="AS3784" s="235"/>
      <c r="AT3784" s="236"/>
      <c r="AU3784" s="237"/>
      <c r="AV3784" s="238">
        <v>60</v>
      </c>
      <c r="AW3784" s="239">
        <f>'[1]Nastavení cen'!$H$17</f>
        <v>390</v>
      </c>
      <c r="AX3784" s="240"/>
    </row>
    <row r="3785" spans="1:50" ht="25.05" customHeight="1" x14ac:dyDescent="0.3">
      <c r="A3785" s="213"/>
      <c r="B3785" s="214"/>
      <c r="C3785" s="215"/>
      <c r="D3785" s="186"/>
      <c r="E3785" s="184"/>
      <c r="F3785" s="185"/>
      <c r="G3785" s="186"/>
      <c r="H3785" s="186"/>
      <c r="I3785" s="187"/>
      <c r="J3785" s="188"/>
      <c r="K3785" s="216"/>
      <c r="L3785" s="186"/>
      <c r="M3785" s="186"/>
      <c r="N3785" s="187"/>
      <c r="O3785" s="191"/>
      <c r="P3785" s="543" t="s">
        <v>3891</v>
      </c>
      <c r="Q3785" s="218"/>
      <c r="R3785" s="219">
        <f t="shared" si="1329"/>
        <v>0</v>
      </c>
      <c r="S3785" s="219">
        <f t="shared" si="1330"/>
        <v>4</v>
      </c>
      <c r="T3785" s="195">
        <v>118</v>
      </c>
      <c r="U3785" s="196">
        <v>1</v>
      </c>
      <c r="V3785" s="89">
        <f t="shared" si="1325"/>
        <v>0</v>
      </c>
      <c r="W3785" s="342" t="s">
        <v>3963</v>
      </c>
      <c r="X3785" s="343" t="s">
        <v>3965</v>
      </c>
      <c r="Y3785" s="344" t="s">
        <v>3966</v>
      </c>
      <c r="Z3785" s="345"/>
      <c r="AA3785" s="255"/>
      <c r="AB3785" s="339">
        <v>5</v>
      </c>
      <c r="AC3785" s="346" t="s">
        <v>40</v>
      </c>
      <c r="AD3785" s="347">
        <f t="shared" si="1383"/>
        <v>1671</v>
      </c>
      <c r="AE3785" s="226"/>
      <c r="AF3785" s="348">
        <f t="shared" si="1384"/>
        <v>0</v>
      </c>
      <c r="AG3785" s="372">
        <f>CEILING(AX3785+(AX3785*'[1]Nastavení cen'!$G$17),1)</f>
        <v>3000</v>
      </c>
      <c r="AH3785" s="227"/>
      <c r="AI3785" s="372">
        <f t="shared" ref="AI3785:AI3790" si="1385">(AB3785*AH3785)</f>
        <v>0</v>
      </c>
      <c r="AJ3785" s="349">
        <f t="shared" si="1332"/>
        <v>0</v>
      </c>
      <c r="AK3785" s="255"/>
      <c r="AL3785" s="229">
        <f t="shared" si="1333"/>
        <v>0</v>
      </c>
      <c r="AM3785" s="204"/>
      <c r="AN3785" s="230">
        <v>50</v>
      </c>
      <c r="AO3785" s="231">
        <f t="shared" ref="AO3785:AO3790" si="1386">AB3785*AN3785</f>
        <v>250</v>
      </c>
      <c r="AP3785" s="232">
        <v>0.05</v>
      </c>
      <c r="AQ3785" s="233" t="s">
        <v>41</v>
      </c>
      <c r="AR3785" s="234">
        <f t="shared" ref="AR3785:AR3790" si="1387">AO3785*AP3785</f>
        <v>12.5</v>
      </c>
      <c r="AS3785" s="235"/>
      <c r="AT3785" s="236"/>
      <c r="AU3785" s="237"/>
      <c r="AV3785" s="238">
        <v>257</v>
      </c>
      <c r="AW3785" s="239">
        <f>'[1]Nastavení cen'!$H$17</f>
        <v>390</v>
      </c>
      <c r="AX3785" s="240">
        <v>3000</v>
      </c>
    </row>
    <row r="3786" spans="1:50" ht="25.05" customHeight="1" x14ac:dyDescent="0.3">
      <c r="A3786" s="213"/>
      <c r="B3786" s="214"/>
      <c r="C3786" s="215"/>
      <c r="D3786" s="186"/>
      <c r="E3786" s="184"/>
      <c r="F3786" s="185"/>
      <c r="G3786" s="186"/>
      <c r="H3786" s="186"/>
      <c r="I3786" s="187"/>
      <c r="J3786" s="188"/>
      <c r="K3786" s="216"/>
      <c r="L3786" s="186"/>
      <c r="M3786" s="186"/>
      <c r="N3786" s="187"/>
      <c r="O3786" s="191"/>
      <c r="P3786" s="543" t="s">
        <v>3891</v>
      </c>
      <c r="Q3786" s="218"/>
      <c r="R3786" s="219">
        <f t="shared" si="1329"/>
        <v>0</v>
      </c>
      <c r="S3786" s="219">
        <f t="shared" si="1330"/>
        <v>4</v>
      </c>
      <c r="T3786" s="195">
        <v>119</v>
      </c>
      <c r="U3786" s="196">
        <v>1</v>
      </c>
      <c r="V3786" s="89">
        <f t="shared" si="1325"/>
        <v>0</v>
      </c>
      <c r="W3786" s="342" t="s">
        <v>3963</v>
      </c>
      <c r="X3786" s="343" t="s">
        <v>3967</v>
      </c>
      <c r="Y3786" s="344" t="s">
        <v>3968</v>
      </c>
      <c r="Z3786" s="345"/>
      <c r="AA3786" s="255"/>
      <c r="AB3786" s="339">
        <v>4</v>
      </c>
      <c r="AC3786" s="346" t="s">
        <v>40</v>
      </c>
      <c r="AD3786" s="347">
        <f t="shared" si="1383"/>
        <v>1892</v>
      </c>
      <c r="AE3786" s="226"/>
      <c r="AF3786" s="348">
        <f t="shared" si="1384"/>
        <v>0</v>
      </c>
      <c r="AG3786" s="372">
        <f>CEILING(AX3786+(AX3786*'[1]Nastavení cen'!$G$17),1)</f>
        <v>3000</v>
      </c>
      <c r="AH3786" s="227"/>
      <c r="AI3786" s="372">
        <f t="shared" si="1385"/>
        <v>0</v>
      </c>
      <c r="AJ3786" s="349">
        <f t="shared" si="1332"/>
        <v>0</v>
      </c>
      <c r="AK3786" s="255"/>
      <c r="AL3786" s="229">
        <f t="shared" si="1333"/>
        <v>0</v>
      </c>
      <c r="AM3786" s="204"/>
      <c r="AN3786" s="230">
        <v>50</v>
      </c>
      <c r="AO3786" s="231">
        <f t="shared" si="1386"/>
        <v>200</v>
      </c>
      <c r="AP3786" s="232">
        <v>0.05</v>
      </c>
      <c r="AQ3786" s="233" t="s">
        <v>41</v>
      </c>
      <c r="AR3786" s="234">
        <f t="shared" si="1387"/>
        <v>10</v>
      </c>
      <c r="AS3786" s="235"/>
      <c r="AT3786" s="236"/>
      <c r="AU3786" s="237"/>
      <c r="AV3786" s="238">
        <v>291</v>
      </c>
      <c r="AW3786" s="239">
        <f>'[1]Nastavení cen'!$H$17</f>
        <v>390</v>
      </c>
      <c r="AX3786" s="240">
        <v>3000</v>
      </c>
    </row>
    <row r="3787" spans="1:50" ht="17.25" hidden="1" customHeight="1" x14ac:dyDescent="0.3">
      <c r="A3787" s="213"/>
      <c r="B3787" s="214"/>
      <c r="C3787" s="215"/>
      <c r="D3787" s="186"/>
      <c r="E3787" s="184"/>
      <c r="F3787" s="185"/>
      <c r="G3787" s="186"/>
      <c r="H3787" s="186"/>
      <c r="I3787" s="187"/>
      <c r="J3787" s="188"/>
      <c r="K3787" s="216"/>
      <c r="L3787" s="186"/>
      <c r="M3787" s="186"/>
      <c r="N3787" s="187"/>
      <c r="O3787" s="191"/>
      <c r="P3787" s="543" t="s">
        <v>3891</v>
      </c>
      <c r="Q3787" s="218"/>
      <c r="R3787" s="219">
        <f t="shared" si="1329"/>
        <v>0</v>
      </c>
      <c r="S3787" s="219">
        <f t="shared" si="1330"/>
        <v>4</v>
      </c>
      <c r="T3787" s="195"/>
      <c r="U3787" s="196">
        <v>1</v>
      </c>
      <c r="V3787" s="89">
        <f t="shared" si="1325"/>
        <v>0</v>
      </c>
      <c r="W3787" s="342" t="s">
        <v>3963</v>
      </c>
      <c r="X3787" s="343" t="s">
        <v>3969</v>
      </c>
      <c r="Y3787" s="344" t="s">
        <v>3970</v>
      </c>
      <c r="Z3787" s="345"/>
      <c r="AA3787" s="255"/>
      <c r="AB3787" s="339">
        <v>0</v>
      </c>
      <c r="AC3787" s="346" t="s">
        <v>40</v>
      </c>
      <c r="AD3787" s="347">
        <f t="shared" si="1383"/>
        <v>2789</v>
      </c>
      <c r="AE3787" s="226">
        <f>CEILING(AD3787+AD3787*'[1]Nastavení cen'!$J$17,1)</f>
        <v>4072</v>
      </c>
      <c r="AF3787" s="348">
        <f t="shared" si="1384"/>
        <v>0</v>
      </c>
      <c r="AG3787" s="372">
        <f>CEILING(AX3787+(AX3787*'[1]Nastavení cen'!$G$17),1)</f>
        <v>4000</v>
      </c>
      <c r="AH3787" s="227">
        <f>CEILING(AG3787*'[1]Nastavení cen'!$K$17,1)+AG3787</f>
        <v>5200</v>
      </c>
      <c r="AI3787" s="372">
        <f t="shared" si="1385"/>
        <v>0</v>
      </c>
      <c r="AJ3787" s="349">
        <f t="shared" si="1332"/>
        <v>9272</v>
      </c>
      <c r="AK3787" s="255"/>
      <c r="AL3787" s="229">
        <f t="shared" si="1333"/>
        <v>0</v>
      </c>
      <c r="AM3787" s="204"/>
      <c r="AN3787" s="230">
        <v>50</v>
      </c>
      <c r="AO3787" s="231">
        <f t="shared" si="1386"/>
        <v>0</v>
      </c>
      <c r="AP3787" s="232">
        <v>0.05</v>
      </c>
      <c r="AQ3787" s="233" t="s">
        <v>41</v>
      </c>
      <c r="AR3787" s="234">
        <f t="shared" si="1387"/>
        <v>0</v>
      </c>
      <c r="AS3787" s="235"/>
      <c r="AT3787" s="236"/>
      <c r="AU3787" s="237"/>
      <c r="AV3787" s="238">
        <v>429</v>
      </c>
      <c r="AW3787" s="239">
        <f>'[1]Nastavení cen'!$H$17</f>
        <v>390</v>
      </c>
      <c r="AX3787" s="240">
        <v>4000</v>
      </c>
    </row>
    <row r="3788" spans="1:50" ht="25.05" customHeight="1" x14ac:dyDescent="0.3">
      <c r="A3788" s="213"/>
      <c r="B3788" s="214"/>
      <c r="C3788" s="215"/>
      <c r="D3788" s="186"/>
      <c r="E3788" s="184"/>
      <c r="F3788" s="185"/>
      <c r="G3788" s="186"/>
      <c r="H3788" s="186"/>
      <c r="I3788" s="187"/>
      <c r="J3788" s="188"/>
      <c r="K3788" s="216"/>
      <c r="L3788" s="186"/>
      <c r="M3788" s="186"/>
      <c r="N3788" s="187"/>
      <c r="O3788" s="191"/>
      <c r="P3788" s="543" t="s">
        <v>3891</v>
      </c>
      <c r="Q3788" s="218"/>
      <c r="R3788" s="219">
        <f t="shared" si="1329"/>
        <v>0</v>
      </c>
      <c r="S3788" s="219">
        <f t="shared" si="1330"/>
        <v>4</v>
      </c>
      <c r="T3788" s="195">
        <v>120</v>
      </c>
      <c r="U3788" s="196">
        <v>1</v>
      </c>
      <c r="V3788" s="89">
        <f t="shared" si="1325"/>
        <v>0</v>
      </c>
      <c r="W3788" s="342" t="s">
        <v>3963</v>
      </c>
      <c r="X3788" s="343" t="s">
        <v>3971</v>
      </c>
      <c r="Y3788" s="344" t="s">
        <v>3972</v>
      </c>
      <c r="Z3788" s="345"/>
      <c r="AA3788" s="255"/>
      <c r="AB3788" s="339">
        <v>2</v>
      </c>
      <c r="AC3788" s="346" t="s">
        <v>146</v>
      </c>
      <c r="AD3788" s="347">
        <f t="shared" si="1383"/>
        <v>1671</v>
      </c>
      <c r="AE3788" s="226"/>
      <c r="AF3788" s="348">
        <f t="shared" si="1384"/>
        <v>0</v>
      </c>
      <c r="AG3788" s="372">
        <f>CEILING(AX3788+(AX3788*'[1]Nastavení cen'!$G$17),1)</f>
        <v>3000</v>
      </c>
      <c r="AH3788" s="227"/>
      <c r="AI3788" s="372">
        <f t="shared" si="1385"/>
        <v>0</v>
      </c>
      <c r="AJ3788" s="349">
        <f t="shared" si="1332"/>
        <v>0</v>
      </c>
      <c r="AK3788" s="255"/>
      <c r="AL3788" s="229">
        <f t="shared" si="1333"/>
        <v>0</v>
      </c>
      <c r="AM3788" s="204"/>
      <c r="AN3788" s="230">
        <v>20</v>
      </c>
      <c r="AO3788" s="231">
        <f t="shared" si="1386"/>
        <v>40</v>
      </c>
      <c r="AP3788" s="232">
        <v>0.05</v>
      </c>
      <c r="AQ3788" s="233" t="s">
        <v>41</v>
      </c>
      <c r="AR3788" s="234">
        <f t="shared" si="1387"/>
        <v>2</v>
      </c>
      <c r="AS3788" s="235"/>
      <c r="AT3788" s="236"/>
      <c r="AU3788" s="237"/>
      <c r="AV3788" s="238">
        <v>257</v>
      </c>
      <c r="AW3788" s="239">
        <f>'[1]Nastavení cen'!$H$17</f>
        <v>390</v>
      </c>
      <c r="AX3788" s="240">
        <v>3000</v>
      </c>
    </row>
    <row r="3789" spans="1:50" ht="25.05" customHeight="1" x14ac:dyDescent="0.3">
      <c r="A3789" s="213"/>
      <c r="B3789" s="214"/>
      <c r="C3789" s="215"/>
      <c r="D3789" s="186"/>
      <c r="E3789" s="184"/>
      <c r="F3789" s="185"/>
      <c r="G3789" s="186"/>
      <c r="H3789" s="186"/>
      <c r="I3789" s="187"/>
      <c r="J3789" s="188"/>
      <c r="K3789" s="216"/>
      <c r="L3789" s="186"/>
      <c r="M3789" s="186"/>
      <c r="N3789" s="187"/>
      <c r="O3789" s="191"/>
      <c r="P3789" s="543" t="s">
        <v>3891</v>
      </c>
      <c r="Q3789" s="218"/>
      <c r="R3789" s="219">
        <f t="shared" si="1329"/>
        <v>0</v>
      </c>
      <c r="S3789" s="219">
        <f t="shared" si="1330"/>
        <v>4</v>
      </c>
      <c r="T3789" s="195">
        <v>121</v>
      </c>
      <c r="U3789" s="196">
        <v>1</v>
      </c>
      <c r="V3789" s="89">
        <f t="shared" si="1325"/>
        <v>0</v>
      </c>
      <c r="W3789" s="342" t="s">
        <v>3963</v>
      </c>
      <c r="X3789" s="343" t="s">
        <v>3973</v>
      </c>
      <c r="Y3789" s="344" t="s">
        <v>3974</v>
      </c>
      <c r="Z3789" s="345"/>
      <c r="AA3789" s="255"/>
      <c r="AB3789" s="339">
        <v>2</v>
      </c>
      <c r="AC3789" s="346" t="s">
        <v>146</v>
      </c>
      <c r="AD3789" s="347">
        <f t="shared" si="1383"/>
        <v>559</v>
      </c>
      <c r="AE3789" s="226"/>
      <c r="AF3789" s="348">
        <f t="shared" si="1384"/>
        <v>0</v>
      </c>
      <c r="AG3789" s="372">
        <f>CEILING(AX3789+(AX3789*'[1]Nastavení cen'!$G$17),1)</f>
        <v>1000</v>
      </c>
      <c r="AH3789" s="227"/>
      <c r="AI3789" s="372">
        <f t="shared" si="1385"/>
        <v>0</v>
      </c>
      <c r="AJ3789" s="349">
        <f t="shared" si="1332"/>
        <v>0</v>
      </c>
      <c r="AK3789" s="255"/>
      <c r="AL3789" s="229">
        <f t="shared" si="1333"/>
        <v>0</v>
      </c>
      <c r="AM3789" s="204"/>
      <c r="AN3789" s="230">
        <v>5</v>
      </c>
      <c r="AO3789" s="231">
        <f t="shared" si="1386"/>
        <v>10</v>
      </c>
      <c r="AP3789" s="232">
        <v>0.05</v>
      </c>
      <c r="AQ3789" s="233" t="s">
        <v>41</v>
      </c>
      <c r="AR3789" s="234">
        <f t="shared" si="1387"/>
        <v>0.5</v>
      </c>
      <c r="AS3789" s="235"/>
      <c r="AT3789" s="236"/>
      <c r="AU3789" s="237"/>
      <c r="AV3789" s="238">
        <v>86</v>
      </c>
      <c r="AW3789" s="239">
        <f>'[1]Nastavení cen'!$H$17</f>
        <v>390</v>
      </c>
      <c r="AX3789" s="240">
        <v>1000</v>
      </c>
    </row>
    <row r="3790" spans="1:50" ht="25.05" customHeight="1" x14ac:dyDescent="0.3">
      <c r="A3790" s="213"/>
      <c r="B3790" s="214"/>
      <c r="C3790" s="215"/>
      <c r="D3790" s="186"/>
      <c r="E3790" s="184"/>
      <c r="F3790" s="185"/>
      <c r="G3790" s="186"/>
      <c r="H3790" s="186"/>
      <c r="I3790" s="187"/>
      <c r="J3790" s="188"/>
      <c r="K3790" s="216"/>
      <c r="L3790" s="186"/>
      <c r="M3790" s="186"/>
      <c r="N3790" s="187"/>
      <c r="O3790" s="191"/>
      <c r="P3790" s="543" t="s">
        <v>3891</v>
      </c>
      <c r="Q3790" s="218"/>
      <c r="R3790" s="219">
        <f t="shared" si="1329"/>
        <v>0</v>
      </c>
      <c r="S3790" s="219">
        <f t="shared" si="1330"/>
        <v>4</v>
      </c>
      <c r="T3790" s="195">
        <v>122</v>
      </c>
      <c r="U3790" s="196">
        <v>1</v>
      </c>
      <c r="V3790" s="89">
        <f t="shared" si="1325"/>
        <v>0</v>
      </c>
      <c r="W3790" s="342" t="s">
        <v>3963</v>
      </c>
      <c r="X3790" s="343" t="s">
        <v>3975</v>
      </c>
      <c r="Y3790" s="344" t="s">
        <v>3976</v>
      </c>
      <c r="Z3790" s="345"/>
      <c r="AA3790" s="255"/>
      <c r="AB3790" s="339">
        <v>2</v>
      </c>
      <c r="AC3790" s="346" t="s">
        <v>146</v>
      </c>
      <c r="AD3790" s="347">
        <f t="shared" si="1383"/>
        <v>221</v>
      </c>
      <c r="AE3790" s="226"/>
      <c r="AF3790" s="348">
        <f t="shared" si="1384"/>
        <v>0</v>
      </c>
      <c r="AG3790" s="372">
        <f>CEILING(AX3790+(AX3790*'[1]Nastavení cen'!$G$17),1)</f>
        <v>500</v>
      </c>
      <c r="AH3790" s="227"/>
      <c r="AI3790" s="372">
        <f t="shared" si="1385"/>
        <v>0</v>
      </c>
      <c r="AJ3790" s="349">
        <f t="shared" si="1332"/>
        <v>0</v>
      </c>
      <c r="AK3790" s="255"/>
      <c r="AL3790" s="229">
        <f t="shared" si="1333"/>
        <v>0</v>
      </c>
      <c r="AM3790" s="204"/>
      <c r="AN3790" s="230">
        <v>5</v>
      </c>
      <c r="AO3790" s="231">
        <f t="shared" si="1386"/>
        <v>10</v>
      </c>
      <c r="AP3790" s="232">
        <v>0.05</v>
      </c>
      <c r="AQ3790" s="233" t="s">
        <v>41</v>
      </c>
      <c r="AR3790" s="234">
        <f t="shared" si="1387"/>
        <v>0.5</v>
      </c>
      <c r="AS3790" s="235"/>
      <c r="AT3790" s="236"/>
      <c r="AU3790" s="237"/>
      <c r="AV3790" s="238">
        <v>34</v>
      </c>
      <c r="AW3790" s="239">
        <f>'[1]Nastavení cen'!$H$17</f>
        <v>390</v>
      </c>
      <c r="AX3790" s="240">
        <v>500</v>
      </c>
    </row>
    <row r="3791" spans="1:50" ht="25.05" customHeight="1" x14ac:dyDescent="0.3">
      <c r="A3791" s="213"/>
      <c r="B3791" s="214"/>
      <c r="C3791" s="215"/>
      <c r="D3791" s="186"/>
      <c r="E3791" s="184"/>
      <c r="F3791" s="185"/>
      <c r="G3791" s="186"/>
      <c r="H3791" s="186"/>
      <c r="I3791" s="187"/>
      <c r="J3791" s="188"/>
      <c r="K3791" s="216"/>
      <c r="L3791" s="186"/>
      <c r="M3791" s="186"/>
      <c r="N3791" s="187"/>
      <c r="O3791" s="191"/>
      <c r="P3791" s="543" t="s">
        <v>3891</v>
      </c>
      <c r="Q3791" s="218"/>
      <c r="R3791" s="219">
        <f t="shared" si="1329"/>
        <v>0</v>
      </c>
      <c r="S3791" s="219">
        <f t="shared" si="1330"/>
        <v>4</v>
      </c>
      <c r="T3791" s="195">
        <v>123</v>
      </c>
      <c r="U3791" s="196">
        <v>4</v>
      </c>
      <c r="V3791" s="89">
        <f t="shared" si="1325"/>
        <v>0</v>
      </c>
      <c r="W3791" s="342" t="s">
        <v>3963</v>
      </c>
      <c r="X3791" s="343" t="s">
        <v>3977</v>
      </c>
      <c r="Y3791" s="222" t="s">
        <v>43</v>
      </c>
      <c r="Z3791" s="199"/>
      <c r="AA3791" s="218"/>
      <c r="AB3791" s="339">
        <v>1</v>
      </c>
      <c r="AC3791" s="346" t="s">
        <v>40</v>
      </c>
      <c r="AD3791" s="347">
        <f t="shared" si="1383"/>
        <v>559</v>
      </c>
      <c r="AE3791" s="226"/>
      <c r="AF3791" s="348">
        <f t="shared" si="1384"/>
        <v>0</v>
      </c>
      <c r="AG3791" s="372"/>
      <c r="AH3791" s="227"/>
      <c r="AI3791" s="372"/>
      <c r="AJ3791" s="349">
        <f t="shared" si="1332"/>
        <v>0</v>
      </c>
      <c r="AK3791" s="255"/>
      <c r="AL3791" s="229">
        <f t="shared" si="1333"/>
        <v>0</v>
      </c>
      <c r="AM3791" s="204"/>
      <c r="AN3791" s="230" t="s">
        <v>41</v>
      </c>
      <c r="AO3791" s="231" t="s">
        <v>41</v>
      </c>
      <c r="AP3791" s="245" t="s">
        <v>41</v>
      </c>
      <c r="AQ3791" s="233" t="s">
        <v>41</v>
      </c>
      <c r="AR3791" s="234" t="s">
        <v>41</v>
      </c>
      <c r="AS3791" s="235"/>
      <c r="AT3791" s="236"/>
      <c r="AU3791" s="237"/>
      <c r="AV3791" s="238">
        <v>86</v>
      </c>
      <c r="AW3791" s="239">
        <f>'[1]Nastavení cen'!$H$17</f>
        <v>390</v>
      </c>
      <c r="AX3791" s="240"/>
    </row>
    <row r="3792" spans="1:50" ht="17.25" hidden="1" customHeight="1" x14ac:dyDescent="0.3">
      <c r="A3792" s="213"/>
      <c r="B3792" s="214"/>
      <c r="C3792" s="215"/>
      <c r="D3792" s="186"/>
      <c r="E3792" s="184"/>
      <c r="F3792" s="185"/>
      <c r="G3792" s="186"/>
      <c r="H3792" s="186"/>
      <c r="I3792" s="187"/>
      <c r="J3792" s="188"/>
      <c r="K3792" s="216"/>
      <c r="L3792" s="186"/>
      <c r="M3792" s="186"/>
      <c r="N3792" s="187"/>
      <c r="O3792" s="191"/>
      <c r="P3792" s="543" t="s">
        <v>3891</v>
      </c>
      <c r="Q3792" s="218"/>
      <c r="R3792" s="219">
        <f t="shared" si="1329"/>
        <v>0</v>
      </c>
      <c r="S3792" s="219">
        <f t="shared" si="1330"/>
        <v>4</v>
      </c>
      <c r="T3792" s="195"/>
      <c r="U3792" s="196">
        <v>4</v>
      </c>
      <c r="V3792" s="89">
        <f t="shared" si="1325"/>
        <v>0</v>
      </c>
      <c r="W3792" s="342" t="s">
        <v>3963</v>
      </c>
      <c r="X3792" s="343" t="s">
        <v>3978</v>
      </c>
      <c r="Y3792" s="222" t="s">
        <v>43</v>
      </c>
      <c r="Z3792" s="199"/>
      <c r="AA3792" s="218"/>
      <c r="AB3792" s="339">
        <v>0</v>
      </c>
      <c r="AC3792" s="346" t="s">
        <v>40</v>
      </c>
      <c r="AD3792" s="347">
        <f t="shared" si="1383"/>
        <v>1112</v>
      </c>
      <c r="AE3792" s="226">
        <f>CEILING(AD3792+AD3792*'[1]Nastavení cen'!$J$17,1)</f>
        <v>1624</v>
      </c>
      <c r="AF3792" s="348">
        <f t="shared" si="1384"/>
        <v>0</v>
      </c>
      <c r="AG3792" s="372"/>
      <c r="AH3792" s="227"/>
      <c r="AI3792" s="372"/>
      <c r="AJ3792" s="349">
        <f t="shared" si="1332"/>
        <v>1624</v>
      </c>
      <c r="AK3792" s="255"/>
      <c r="AL3792" s="229">
        <f t="shared" si="1333"/>
        <v>0</v>
      </c>
      <c r="AM3792" s="204"/>
      <c r="AN3792" s="230" t="s">
        <v>41</v>
      </c>
      <c r="AO3792" s="231" t="s">
        <v>41</v>
      </c>
      <c r="AP3792" s="245" t="s">
        <v>41</v>
      </c>
      <c r="AQ3792" s="233" t="s">
        <v>41</v>
      </c>
      <c r="AR3792" s="234" t="s">
        <v>41</v>
      </c>
      <c r="AS3792" s="235"/>
      <c r="AT3792" s="236"/>
      <c r="AU3792" s="237"/>
      <c r="AV3792" s="238">
        <v>171</v>
      </c>
      <c r="AW3792" s="239">
        <f>'[1]Nastavení cen'!$H$17</f>
        <v>390</v>
      </c>
      <c r="AX3792" s="240"/>
    </row>
    <row r="3793" spans="1:50" ht="17.25" hidden="1" customHeight="1" x14ac:dyDescent="0.3">
      <c r="A3793" s="213"/>
      <c r="B3793" s="214"/>
      <c r="C3793" s="215"/>
      <c r="D3793" s="186"/>
      <c r="E3793" s="184"/>
      <c r="F3793" s="185"/>
      <c r="G3793" s="186"/>
      <c r="H3793" s="186"/>
      <c r="I3793" s="187"/>
      <c r="J3793" s="188"/>
      <c r="K3793" s="216"/>
      <c r="L3793" s="186"/>
      <c r="M3793" s="186"/>
      <c r="N3793" s="187"/>
      <c r="O3793" s="191"/>
      <c r="P3793" s="543" t="s">
        <v>3891</v>
      </c>
      <c r="Q3793" s="218"/>
      <c r="R3793" s="219">
        <f t="shared" si="1329"/>
        <v>0</v>
      </c>
      <c r="S3793" s="219">
        <f t="shared" si="1330"/>
        <v>4</v>
      </c>
      <c r="T3793" s="195"/>
      <c r="U3793" s="196">
        <v>4</v>
      </c>
      <c r="V3793" s="89">
        <f t="shared" si="1325"/>
        <v>0</v>
      </c>
      <c r="W3793" s="342" t="s">
        <v>3963</v>
      </c>
      <c r="X3793" s="343" t="s">
        <v>3965</v>
      </c>
      <c r="Y3793" s="222" t="s">
        <v>43</v>
      </c>
      <c r="Z3793" s="199"/>
      <c r="AA3793" s="218"/>
      <c r="AB3793" s="339">
        <v>0</v>
      </c>
      <c r="AC3793" s="346" t="s">
        <v>40</v>
      </c>
      <c r="AD3793" s="347">
        <f t="shared" si="1383"/>
        <v>1671</v>
      </c>
      <c r="AE3793" s="226">
        <f>CEILING(AD3793+AD3793*'[1]Nastavení cen'!$J$17,1)</f>
        <v>2440</v>
      </c>
      <c r="AF3793" s="348">
        <f t="shared" si="1384"/>
        <v>0</v>
      </c>
      <c r="AG3793" s="372"/>
      <c r="AH3793" s="227"/>
      <c r="AI3793" s="372"/>
      <c r="AJ3793" s="349">
        <f t="shared" si="1332"/>
        <v>2440</v>
      </c>
      <c r="AK3793" s="255"/>
      <c r="AL3793" s="229">
        <f t="shared" si="1333"/>
        <v>0</v>
      </c>
      <c r="AM3793" s="204"/>
      <c r="AN3793" s="230" t="s">
        <v>41</v>
      </c>
      <c r="AO3793" s="231" t="s">
        <v>41</v>
      </c>
      <c r="AP3793" s="245" t="s">
        <v>41</v>
      </c>
      <c r="AQ3793" s="233" t="s">
        <v>41</v>
      </c>
      <c r="AR3793" s="234" t="s">
        <v>41</v>
      </c>
      <c r="AS3793" s="235"/>
      <c r="AT3793" s="236"/>
      <c r="AU3793" s="237"/>
      <c r="AV3793" s="238">
        <v>257</v>
      </c>
      <c r="AW3793" s="239">
        <f>'[1]Nastavení cen'!$H$17</f>
        <v>390</v>
      </c>
      <c r="AX3793" s="240"/>
    </row>
    <row r="3794" spans="1:50" ht="17.25" hidden="1" customHeight="1" x14ac:dyDescent="0.3">
      <c r="A3794" s="213"/>
      <c r="B3794" s="214"/>
      <c r="C3794" s="215"/>
      <c r="D3794" s="186"/>
      <c r="E3794" s="184"/>
      <c r="F3794" s="185"/>
      <c r="G3794" s="186"/>
      <c r="H3794" s="186"/>
      <c r="I3794" s="187"/>
      <c r="J3794" s="188"/>
      <c r="K3794" s="216"/>
      <c r="L3794" s="186"/>
      <c r="M3794" s="186"/>
      <c r="N3794" s="187"/>
      <c r="O3794" s="191"/>
      <c r="P3794" s="543" t="s">
        <v>3891</v>
      </c>
      <c r="Q3794" s="218"/>
      <c r="R3794" s="219">
        <f t="shared" si="1329"/>
        <v>0</v>
      </c>
      <c r="S3794" s="219">
        <f t="shared" si="1330"/>
        <v>4</v>
      </c>
      <c r="T3794" s="195"/>
      <c r="U3794" s="196">
        <v>4</v>
      </c>
      <c r="V3794" s="89">
        <f t="shared" si="1325"/>
        <v>0</v>
      </c>
      <c r="W3794" s="342" t="s">
        <v>3963</v>
      </c>
      <c r="X3794" s="343" t="s">
        <v>3967</v>
      </c>
      <c r="Y3794" s="222" t="s">
        <v>43</v>
      </c>
      <c r="Z3794" s="199"/>
      <c r="AA3794" s="218"/>
      <c r="AB3794" s="339">
        <v>0</v>
      </c>
      <c r="AC3794" s="346" t="s">
        <v>40</v>
      </c>
      <c r="AD3794" s="347">
        <f t="shared" si="1383"/>
        <v>1892</v>
      </c>
      <c r="AE3794" s="226">
        <f>CEILING(AD3794+AD3794*'[1]Nastavení cen'!$J$17,1)</f>
        <v>2763</v>
      </c>
      <c r="AF3794" s="348">
        <f t="shared" si="1384"/>
        <v>0</v>
      </c>
      <c r="AG3794" s="372"/>
      <c r="AH3794" s="227"/>
      <c r="AI3794" s="372"/>
      <c r="AJ3794" s="349">
        <f t="shared" si="1332"/>
        <v>2763</v>
      </c>
      <c r="AK3794" s="255"/>
      <c r="AL3794" s="229">
        <f t="shared" si="1333"/>
        <v>0</v>
      </c>
      <c r="AM3794" s="204"/>
      <c r="AN3794" s="230" t="s">
        <v>41</v>
      </c>
      <c r="AO3794" s="231" t="s">
        <v>41</v>
      </c>
      <c r="AP3794" s="245" t="s">
        <v>41</v>
      </c>
      <c r="AQ3794" s="233" t="s">
        <v>41</v>
      </c>
      <c r="AR3794" s="234" t="s">
        <v>41</v>
      </c>
      <c r="AS3794" s="235"/>
      <c r="AT3794" s="236"/>
      <c r="AU3794" s="237"/>
      <c r="AV3794" s="238">
        <v>291</v>
      </c>
      <c r="AW3794" s="239">
        <f>'[1]Nastavení cen'!$H$17</f>
        <v>390</v>
      </c>
      <c r="AX3794" s="240"/>
    </row>
    <row r="3795" spans="1:50" ht="17.25" hidden="1" customHeight="1" x14ac:dyDescent="0.3">
      <c r="A3795" s="213"/>
      <c r="B3795" s="214"/>
      <c r="C3795" s="215"/>
      <c r="D3795" s="186"/>
      <c r="E3795" s="184"/>
      <c r="F3795" s="185"/>
      <c r="G3795" s="186"/>
      <c r="H3795" s="186"/>
      <c r="I3795" s="187"/>
      <c r="J3795" s="188"/>
      <c r="K3795" s="216"/>
      <c r="L3795" s="186"/>
      <c r="M3795" s="186"/>
      <c r="N3795" s="187"/>
      <c r="O3795" s="191"/>
      <c r="P3795" s="543" t="s">
        <v>3891</v>
      </c>
      <c r="Q3795" s="218"/>
      <c r="R3795" s="219">
        <f t="shared" si="1329"/>
        <v>0</v>
      </c>
      <c r="S3795" s="219">
        <f t="shared" si="1330"/>
        <v>4</v>
      </c>
      <c r="T3795" s="195"/>
      <c r="U3795" s="196">
        <v>4</v>
      </c>
      <c r="V3795" s="89">
        <f t="shared" si="1325"/>
        <v>0</v>
      </c>
      <c r="W3795" s="342" t="s">
        <v>3963</v>
      </c>
      <c r="X3795" s="343" t="s">
        <v>3969</v>
      </c>
      <c r="Y3795" s="222" t="s">
        <v>43</v>
      </c>
      <c r="Z3795" s="199"/>
      <c r="AA3795" s="218"/>
      <c r="AB3795" s="339">
        <v>0</v>
      </c>
      <c r="AC3795" s="346" t="s">
        <v>40</v>
      </c>
      <c r="AD3795" s="347">
        <f t="shared" si="1383"/>
        <v>2789</v>
      </c>
      <c r="AE3795" s="226">
        <f>CEILING(AD3795+AD3795*'[1]Nastavení cen'!$J$17,1)</f>
        <v>4072</v>
      </c>
      <c r="AF3795" s="348">
        <f t="shared" si="1384"/>
        <v>0</v>
      </c>
      <c r="AG3795" s="372"/>
      <c r="AH3795" s="227"/>
      <c r="AI3795" s="372"/>
      <c r="AJ3795" s="349">
        <f t="shared" si="1332"/>
        <v>4072</v>
      </c>
      <c r="AK3795" s="255"/>
      <c r="AL3795" s="229">
        <f t="shared" si="1333"/>
        <v>0</v>
      </c>
      <c r="AM3795" s="204"/>
      <c r="AN3795" s="230" t="s">
        <v>41</v>
      </c>
      <c r="AO3795" s="231" t="s">
        <v>41</v>
      </c>
      <c r="AP3795" s="245" t="s">
        <v>41</v>
      </c>
      <c r="AQ3795" s="233" t="s">
        <v>41</v>
      </c>
      <c r="AR3795" s="234" t="s">
        <v>41</v>
      </c>
      <c r="AS3795" s="235"/>
      <c r="AT3795" s="236"/>
      <c r="AU3795" s="237"/>
      <c r="AV3795" s="238">
        <v>429</v>
      </c>
      <c r="AW3795" s="239">
        <f>'[1]Nastavení cen'!$H$17</f>
        <v>390</v>
      </c>
      <c r="AX3795" s="240"/>
    </row>
    <row r="3796" spans="1:50" ht="17.25" hidden="1" customHeight="1" x14ac:dyDescent="0.3">
      <c r="A3796" s="213"/>
      <c r="B3796" s="214"/>
      <c r="C3796" s="215"/>
      <c r="D3796" s="186"/>
      <c r="E3796" s="184"/>
      <c r="F3796" s="185"/>
      <c r="G3796" s="186"/>
      <c r="H3796" s="186"/>
      <c r="I3796" s="187"/>
      <c r="J3796" s="188"/>
      <c r="K3796" s="216"/>
      <c r="L3796" s="186"/>
      <c r="M3796" s="186"/>
      <c r="N3796" s="187"/>
      <c r="O3796" s="191"/>
      <c r="P3796" s="543" t="s">
        <v>3891</v>
      </c>
      <c r="Q3796" s="218"/>
      <c r="R3796" s="219">
        <f t="shared" si="1329"/>
        <v>0</v>
      </c>
      <c r="S3796" s="219">
        <f t="shared" si="1330"/>
        <v>4</v>
      </c>
      <c r="T3796" s="195"/>
      <c r="U3796" s="196">
        <v>4</v>
      </c>
      <c r="V3796" s="89">
        <f t="shared" si="1325"/>
        <v>0</v>
      </c>
      <c r="W3796" s="342" t="s">
        <v>3963</v>
      </c>
      <c r="X3796" s="343" t="s">
        <v>3971</v>
      </c>
      <c r="Y3796" s="222" t="s">
        <v>43</v>
      </c>
      <c r="Z3796" s="199"/>
      <c r="AA3796" s="218"/>
      <c r="AB3796" s="339">
        <v>0</v>
      </c>
      <c r="AC3796" s="346" t="s">
        <v>146</v>
      </c>
      <c r="AD3796" s="347">
        <f t="shared" si="1383"/>
        <v>1671</v>
      </c>
      <c r="AE3796" s="226">
        <f>CEILING(AD3796+AD3796*'[1]Nastavení cen'!$J$17,1)</f>
        <v>2440</v>
      </c>
      <c r="AF3796" s="348">
        <f t="shared" si="1384"/>
        <v>0</v>
      </c>
      <c r="AG3796" s="372"/>
      <c r="AH3796" s="227"/>
      <c r="AI3796" s="372"/>
      <c r="AJ3796" s="349">
        <f t="shared" si="1332"/>
        <v>2440</v>
      </c>
      <c r="AK3796" s="255"/>
      <c r="AL3796" s="229">
        <f t="shared" si="1333"/>
        <v>0</v>
      </c>
      <c r="AM3796" s="204"/>
      <c r="AN3796" s="230" t="s">
        <v>41</v>
      </c>
      <c r="AO3796" s="231" t="s">
        <v>41</v>
      </c>
      <c r="AP3796" s="245" t="s">
        <v>41</v>
      </c>
      <c r="AQ3796" s="233" t="s">
        <v>41</v>
      </c>
      <c r="AR3796" s="234" t="s">
        <v>41</v>
      </c>
      <c r="AS3796" s="235"/>
      <c r="AT3796" s="236"/>
      <c r="AU3796" s="237"/>
      <c r="AV3796" s="238">
        <v>257</v>
      </c>
      <c r="AW3796" s="239">
        <f>'[1]Nastavení cen'!$H$17</f>
        <v>390</v>
      </c>
      <c r="AX3796" s="240"/>
    </row>
    <row r="3797" spans="1:50" ht="17.25" hidden="1" customHeight="1" x14ac:dyDescent="0.3">
      <c r="A3797" s="213"/>
      <c r="B3797" s="214"/>
      <c r="C3797" s="215"/>
      <c r="D3797" s="186"/>
      <c r="E3797" s="184"/>
      <c r="F3797" s="185"/>
      <c r="G3797" s="186"/>
      <c r="H3797" s="186"/>
      <c r="I3797" s="187"/>
      <c r="J3797" s="188"/>
      <c r="K3797" s="216"/>
      <c r="L3797" s="186"/>
      <c r="M3797" s="186"/>
      <c r="N3797" s="187"/>
      <c r="O3797" s="191"/>
      <c r="P3797" s="543" t="s">
        <v>3891</v>
      </c>
      <c r="Q3797" s="218"/>
      <c r="R3797" s="219">
        <f t="shared" si="1329"/>
        <v>0</v>
      </c>
      <c r="S3797" s="219">
        <f t="shared" si="1330"/>
        <v>4</v>
      </c>
      <c r="T3797" s="195"/>
      <c r="U3797" s="196">
        <v>4</v>
      </c>
      <c r="V3797" s="89">
        <f t="shared" si="1325"/>
        <v>0</v>
      </c>
      <c r="W3797" s="342" t="s">
        <v>3963</v>
      </c>
      <c r="X3797" s="343" t="s">
        <v>3973</v>
      </c>
      <c r="Y3797" s="222" t="s">
        <v>43</v>
      </c>
      <c r="Z3797" s="199"/>
      <c r="AA3797" s="218"/>
      <c r="AB3797" s="339">
        <v>0</v>
      </c>
      <c r="AC3797" s="346" t="s">
        <v>146</v>
      </c>
      <c r="AD3797" s="347">
        <f t="shared" si="1383"/>
        <v>559</v>
      </c>
      <c r="AE3797" s="226">
        <f>CEILING(AD3797+AD3797*'[1]Nastavení cen'!$J$17,1)</f>
        <v>817</v>
      </c>
      <c r="AF3797" s="348">
        <f t="shared" si="1384"/>
        <v>0</v>
      </c>
      <c r="AG3797" s="372"/>
      <c r="AH3797" s="227"/>
      <c r="AI3797" s="372"/>
      <c r="AJ3797" s="349">
        <f t="shared" si="1332"/>
        <v>817</v>
      </c>
      <c r="AK3797" s="255"/>
      <c r="AL3797" s="229">
        <f t="shared" si="1333"/>
        <v>0</v>
      </c>
      <c r="AM3797" s="204"/>
      <c r="AN3797" s="230" t="s">
        <v>41</v>
      </c>
      <c r="AO3797" s="231" t="s">
        <v>41</v>
      </c>
      <c r="AP3797" s="245" t="s">
        <v>41</v>
      </c>
      <c r="AQ3797" s="233" t="s">
        <v>41</v>
      </c>
      <c r="AR3797" s="234" t="s">
        <v>41</v>
      </c>
      <c r="AS3797" s="235"/>
      <c r="AT3797" s="236"/>
      <c r="AU3797" s="237"/>
      <c r="AV3797" s="238">
        <v>86</v>
      </c>
      <c r="AW3797" s="239">
        <f>'[1]Nastavení cen'!$H$17</f>
        <v>390</v>
      </c>
      <c r="AX3797" s="240"/>
    </row>
    <row r="3798" spans="1:50" ht="17.25" hidden="1" customHeight="1" x14ac:dyDescent="0.3">
      <c r="A3798" s="213"/>
      <c r="B3798" s="214"/>
      <c r="C3798" s="215"/>
      <c r="D3798" s="186"/>
      <c r="E3798" s="184"/>
      <c r="F3798" s="185"/>
      <c r="G3798" s="186"/>
      <c r="H3798" s="186"/>
      <c r="I3798" s="187"/>
      <c r="J3798" s="188"/>
      <c r="K3798" s="216"/>
      <c r="L3798" s="186"/>
      <c r="M3798" s="186"/>
      <c r="N3798" s="187"/>
      <c r="O3798" s="191"/>
      <c r="P3798" s="543" t="s">
        <v>3891</v>
      </c>
      <c r="Q3798" s="218"/>
      <c r="R3798" s="219">
        <f t="shared" si="1329"/>
        <v>0</v>
      </c>
      <c r="S3798" s="219">
        <f t="shared" si="1330"/>
        <v>4</v>
      </c>
      <c r="T3798" s="195"/>
      <c r="U3798" s="196">
        <v>4</v>
      </c>
      <c r="V3798" s="89">
        <f t="shared" si="1325"/>
        <v>0</v>
      </c>
      <c r="W3798" s="342" t="s">
        <v>3963</v>
      </c>
      <c r="X3798" s="343" t="s">
        <v>3975</v>
      </c>
      <c r="Y3798" s="222" t="s">
        <v>43</v>
      </c>
      <c r="Z3798" s="199"/>
      <c r="AA3798" s="218"/>
      <c r="AB3798" s="339">
        <v>0</v>
      </c>
      <c r="AC3798" s="346" t="s">
        <v>146</v>
      </c>
      <c r="AD3798" s="347">
        <f t="shared" si="1383"/>
        <v>221</v>
      </c>
      <c r="AE3798" s="226">
        <f>CEILING(AD3798+AD3798*'[1]Nastavení cen'!$J$17,1)</f>
        <v>323</v>
      </c>
      <c r="AF3798" s="348">
        <f t="shared" si="1384"/>
        <v>0</v>
      </c>
      <c r="AG3798" s="372"/>
      <c r="AH3798" s="227"/>
      <c r="AI3798" s="372"/>
      <c r="AJ3798" s="349">
        <f t="shared" si="1332"/>
        <v>323</v>
      </c>
      <c r="AK3798" s="255"/>
      <c r="AL3798" s="229">
        <f t="shared" si="1333"/>
        <v>0</v>
      </c>
      <c r="AM3798" s="204"/>
      <c r="AN3798" s="230" t="s">
        <v>41</v>
      </c>
      <c r="AO3798" s="231" t="s">
        <v>41</v>
      </c>
      <c r="AP3798" s="245" t="s">
        <v>41</v>
      </c>
      <c r="AQ3798" s="233" t="s">
        <v>41</v>
      </c>
      <c r="AR3798" s="234" t="s">
        <v>41</v>
      </c>
      <c r="AS3798" s="235"/>
      <c r="AT3798" s="236"/>
      <c r="AU3798" s="237"/>
      <c r="AV3798" s="238">
        <v>34</v>
      </c>
      <c r="AW3798" s="239">
        <f>'[1]Nastavení cen'!$H$17</f>
        <v>390</v>
      </c>
      <c r="AX3798" s="240"/>
    </row>
    <row r="3799" spans="1:50" ht="17.25" hidden="1" customHeight="1" x14ac:dyDescent="0.3">
      <c r="A3799" s="213"/>
      <c r="B3799" s="214"/>
      <c r="C3799" s="215"/>
      <c r="D3799" s="186"/>
      <c r="E3799" s="184"/>
      <c r="F3799" s="185"/>
      <c r="G3799" s="186"/>
      <c r="H3799" s="186"/>
      <c r="I3799" s="187"/>
      <c r="J3799" s="188"/>
      <c r="K3799" s="216"/>
      <c r="L3799" s="186"/>
      <c r="M3799" s="186"/>
      <c r="N3799" s="187"/>
      <c r="O3799" s="191"/>
      <c r="P3799" s="543" t="s">
        <v>3891</v>
      </c>
      <c r="Q3799" s="218"/>
      <c r="R3799" s="219">
        <f t="shared" si="1329"/>
        <v>0</v>
      </c>
      <c r="S3799" s="219">
        <f t="shared" si="1330"/>
        <v>4</v>
      </c>
      <c r="T3799" s="195"/>
      <c r="U3799" s="196">
        <v>1</v>
      </c>
      <c r="V3799" s="89">
        <f t="shared" si="1325"/>
        <v>0</v>
      </c>
      <c r="W3799" s="342" t="s">
        <v>3963</v>
      </c>
      <c r="X3799" s="343" t="s">
        <v>3979</v>
      </c>
      <c r="Y3799" s="344" t="s">
        <v>3966</v>
      </c>
      <c r="Z3799" s="345"/>
      <c r="AA3799" s="255"/>
      <c r="AB3799" s="339">
        <v>0</v>
      </c>
      <c r="AC3799" s="346" t="s">
        <v>40</v>
      </c>
      <c r="AD3799" s="372">
        <f t="shared" si="1383"/>
        <v>1671</v>
      </c>
      <c r="AE3799" s="227">
        <f>CEILING(AD3799+AD3799*'[1]Nastavení cen'!$J$17,1)</f>
        <v>2440</v>
      </c>
      <c r="AF3799" s="372">
        <f t="shared" si="1384"/>
        <v>0</v>
      </c>
      <c r="AG3799" s="372">
        <f>CEILING(AX3799+(AX3799*'[1]Nastavení cen'!$G$17),1)</f>
        <v>3000</v>
      </c>
      <c r="AH3799" s="227">
        <f>CEILING(AG3799*'[1]Nastavení cen'!$K$17,1)+AG3799</f>
        <v>3900</v>
      </c>
      <c r="AI3799" s="372">
        <f t="shared" ref="AI3799:AI3804" si="1388">(AB3799*AH3799)</f>
        <v>0</v>
      </c>
      <c r="AJ3799" s="349">
        <f t="shared" si="1332"/>
        <v>6340</v>
      </c>
      <c r="AK3799" s="255"/>
      <c r="AL3799" s="229">
        <f t="shared" si="1333"/>
        <v>0</v>
      </c>
      <c r="AM3799" s="204"/>
      <c r="AN3799" s="230">
        <v>50</v>
      </c>
      <c r="AO3799" s="231">
        <f t="shared" ref="AO3799:AO3804" si="1389">AB3799*AN3799</f>
        <v>0</v>
      </c>
      <c r="AP3799" s="232">
        <v>0.05</v>
      </c>
      <c r="AQ3799" s="233" t="s">
        <v>41</v>
      </c>
      <c r="AR3799" s="234">
        <f t="shared" ref="AR3799:AR3804" si="1390">AO3799*AP3799</f>
        <v>0</v>
      </c>
      <c r="AS3799" s="235"/>
      <c r="AT3799" s="236"/>
      <c r="AU3799" s="237"/>
      <c r="AV3799" s="238">
        <v>257</v>
      </c>
      <c r="AW3799" s="239">
        <f>'[1]Nastavení cen'!$H$17</f>
        <v>390</v>
      </c>
      <c r="AX3799" s="240">
        <v>3000</v>
      </c>
    </row>
    <row r="3800" spans="1:50" ht="17.25" hidden="1" customHeight="1" x14ac:dyDescent="0.3">
      <c r="A3800" s="213"/>
      <c r="B3800" s="214"/>
      <c r="C3800" s="215"/>
      <c r="D3800" s="186"/>
      <c r="E3800" s="184"/>
      <c r="F3800" s="185"/>
      <c r="G3800" s="186"/>
      <c r="H3800" s="186"/>
      <c r="I3800" s="187"/>
      <c r="J3800" s="188"/>
      <c r="K3800" s="216"/>
      <c r="L3800" s="186"/>
      <c r="M3800" s="186"/>
      <c r="N3800" s="187"/>
      <c r="O3800" s="191"/>
      <c r="P3800" s="543" t="s">
        <v>3891</v>
      </c>
      <c r="Q3800" s="218"/>
      <c r="R3800" s="219">
        <f t="shared" si="1329"/>
        <v>0</v>
      </c>
      <c r="S3800" s="219">
        <f t="shared" si="1330"/>
        <v>4</v>
      </c>
      <c r="T3800" s="195"/>
      <c r="U3800" s="196">
        <v>1</v>
      </c>
      <c r="V3800" s="89">
        <f t="shared" si="1325"/>
        <v>0</v>
      </c>
      <c r="W3800" s="342" t="s">
        <v>3963</v>
      </c>
      <c r="X3800" s="343" t="s">
        <v>3980</v>
      </c>
      <c r="Y3800" s="344" t="s">
        <v>3968</v>
      </c>
      <c r="Z3800" s="345"/>
      <c r="AA3800" s="255"/>
      <c r="AB3800" s="339">
        <v>0</v>
      </c>
      <c r="AC3800" s="346" t="s">
        <v>40</v>
      </c>
      <c r="AD3800" s="372">
        <f t="shared" si="1383"/>
        <v>1892</v>
      </c>
      <c r="AE3800" s="227">
        <f>CEILING(AD3800+AD3800*'[1]Nastavení cen'!$J$17,1)</f>
        <v>2763</v>
      </c>
      <c r="AF3800" s="372">
        <f t="shared" si="1384"/>
        <v>0</v>
      </c>
      <c r="AG3800" s="372">
        <f>CEILING(AX3800+(AX3800*'[1]Nastavení cen'!$G$17),1)</f>
        <v>3000</v>
      </c>
      <c r="AH3800" s="227">
        <f>CEILING(AG3800*'[1]Nastavení cen'!$K$17,1)+AG3800</f>
        <v>3900</v>
      </c>
      <c r="AI3800" s="372">
        <f t="shared" si="1388"/>
        <v>0</v>
      </c>
      <c r="AJ3800" s="349">
        <f t="shared" si="1332"/>
        <v>6663</v>
      </c>
      <c r="AK3800" s="255"/>
      <c r="AL3800" s="229">
        <f t="shared" si="1333"/>
        <v>0</v>
      </c>
      <c r="AM3800" s="204"/>
      <c r="AN3800" s="230">
        <v>50</v>
      </c>
      <c r="AO3800" s="231">
        <f t="shared" si="1389"/>
        <v>0</v>
      </c>
      <c r="AP3800" s="232">
        <v>0.05</v>
      </c>
      <c r="AQ3800" s="233" t="s">
        <v>41</v>
      </c>
      <c r="AR3800" s="234">
        <f t="shared" si="1390"/>
        <v>0</v>
      </c>
      <c r="AS3800" s="235"/>
      <c r="AT3800" s="236"/>
      <c r="AU3800" s="237"/>
      <c r="AV3800" s="238">
        <v>291</v>
      </c>
      <c r="AW3800" s="239">
        <f>'[1]Nastavení cen'!$H$17</f>
        <v>390</v>
      </c>
      <c r="AX3800" s="240">
        <v>3000</v>
      </c>
    </row>
    <row r="3801" spans="1:50" ht="17.25" hidden="1" customHeight="1" x14ac:dyDescent="0.3">
      <c r="A3801" s="213"/>
      <c r="B3801" s="214"/>
      <c r="C3801" s="215"/>
      <c r="D3801" s="186"/>
      <c r="E3801" s="184"/>
      <c r="F3801" s="185"/>
      <c r="G3801" s="186"/>
      <c r="H3801" s="186"/>
      <c r="I3801" s="187"/>
      <c r="J3801" s="188"/>
      <c r="K3801" s="216"/>
      <c r="L3801" s="186"/>
      <c r="M3801" s="186"/>
      <c r="N3801" s="187"/>
      <c r="O3801" s="191"/>
      <c r="P3801" s="543" t="s">
        <v>3891</v>
      </c>
      <c r="Q3801" s="218"/>
      <c r="R3801" s="219">
        <f t="shared" si="1329"/>
        <v>0</v>
      </c>
      <c r="S3801" s="219">
        <f t="shared" si="1330"/>
        <v>4</v>
      </c>
      <c r="T3801" s="195"/>
      <c r="U3801" s="196">
        <v>1</v>
      </c>
      <c r="V3801" s="89">
        <f t="shared" si="1325"/>
        <v>0</v>
      </c>
      <c r="W3801" s="342" t="s">
        <v>3963</v>
      </c>
      <c r="X3801" s="343" t="s">
        <v>3981</v>
      </c>
      <c r="Y3801" s="344" t="s">
        <v>3970</v>
      </c>
      <c r="Z3801" s="345"/>
      <c r="AA3801" s="255"/>
      <c r="AB3801" s="339">
        <v>0</v>
      </c>
      <c r="AC3801" s="346" t="s">
        <v>40</v>
      </c>
      <c r="AD3801" s="372">
        <f t="shared" si="1383"/>
        <v>2789</v>
      </c>
      <c r="AE3801" s="227">
        <f>CEILING(AD3801+AD3801*'[1]Nastavení cen'!$J$17,1)</f>
        <v>4072</v>
      </c>
      <c r="AF3801" s="372">
        <f t="shared" si="1384"/>
        <v>0</v>
      </c>
      <c r="AG3801" s="372">
        <f>CEILING(AX3801+(AX3801*'[1]Nastavení cen'!$G$17),1)</f>
        <v>4000</v>
      </c>
      <c r="AH3801" s="227">
        <f>CEILING(AG3801*'[1]Nastavení cen'!$K$17,1)+AG3801</f>
        <v>5200</v>
      </c>
      <c r="AI3801" s="372">
        <f t="shared" si="1388"/>
        <v>0</v>
      </c>
      <c r="AJ3801" s="349">
        <f t="shared" si="1332"/>
        <v>9272</v>
      </c>
      <c r="AK3801" s="255"/>
      <c r="AL3801" s="229">
        <f t="shared" si="1333"/>
        <v>0</v>
      </c>
      <c r="AM3801" s="204"/>
      <c r="AN3801" s="230">
        <v>50</v>
      </c>
      <c r="AO3801" s="231">
        <f t="shared" si="1389"/>
        <v>0</v>
      </c>
      <c r="AP3801" s="232">
        <v>0.05</v>
      </c>
      <c r="AQ3801" s="233" t="s">
        <v>41</v>
      </c>
      <c r="AR3801" s="234">
        <f t="shared" si="1390"/>
        <v>0</v>
      </c>
      <c r="AS3801" s="235"/>
      <c r="AT3801" s="236"/>
      <c r="AU3801" s="237"/>
      <c r="AV3801" s="238">
        <v>429</v>
      </c>
      <c r="AW3801" s="239">
        <f>'[1]Nastavení cen'!$H$17</f>
        <v>390</v>
      </c>
      <c r="AX3801" s="240">
        <v>4000</v>
      </c>
    </row>
    <row r="3802" spans="1:50" ht="17.25" hidden="1" customHeight="1" x14ac:dyDescent="0.3">
      <c r="A3802" s="213"/>
      <c r="B3802" s="214"/>
      <c r="C3802" s="215"/>
      <c r="D3802" s="186"/>
      <c r="E3802" s="184"/>
      <c r="F3802" s="185"/>
      <c r="G3802" s="186"/>
      <c r="H3802" s="186"/>
      <c r="I3802" s="187"/>
      <c r="J3802" s="188"/>
      <c r="K3802" s="216"/>
      <c r="L3802" s="186"/>
      <c r="M3802" s="186"/>
      <c r="N3802" s="187"/>
      <c r="O3802" s="191"/>
      <c r="P3802" s="543" t="s">
        <v>3891</v>
      </c>
      <c r="Q3802" s="218"/>
      <c r="R3802" s="219">
        <f t="shared" si="1329"/>
        <v>0</v>
      </c>
      <c r="S3802" s="219">
        <f t="shared" si="1330"/>
        <v>4</v>
      </c>
      <c r="T3802" s="195"/>
      <c r="U3802" s="196">
        <v>1</v>
      </c>
      <c r="V3802" s="89">
        <f t="shared" si="1325"/>
        <v>0</v>
      </c>
      <c r="W3802" s="342" t="s">
        <v>3963</v>
      </c>
      <c r="X3802" s="343" t="s">
        <v>3982</v>
      </c>
      <c r="Y3802" s="344" t="s">
        <v>3972</v>
      </c>
      <c r="Z3802" s="345"/>
      <c r="AA3802" s="255"/>
      <c r="AB3802" s="339">
        <v>0</v>
      </c>
      <c r="AC3802" s="346" t="s">
        <v>146</v>
      </c>
      <c r="AD3802" s="372">
        <f t="shared" si="1383"/>
        <v>1671</v>
      </c>
      <c r="AE3802" s="227">
        <f>CEILING(AD3802+AD3802*'[1]Nastavení cen'!$J$17,1)</f>
        <v>2440</v>
      </c>
      <c r="AF3802" s="372">
        <f t="shared" si="1384"/>
        <v>0</v>
      </c>
      <c r="AG3802" s="372">
        <f>CEILING(AX3802+(AX3802*'[1]Nastavení cen'!$G$17),1)</f>
        <v>3000</v>
      </c>
      <c r="AH3802" s="227">
        <f>CEILING(AG3802*'[1]Nastavení cen'!$K$17,1)+AG3802</f>
        <v>3900</v>
      </c>
      <c r="AI3802" s="372">
        <f t="shared" si="1388"/>
        <v>0</v>
      </c>
      <c r="AJ3802" s="349">
        <f t="shared" si="1332"/>
        <v>6340</v>
      </c>
      <c r="AK3802" s="255"/>
      <c r="AL3802" s="229">
        <f t="shared" si="1333"/>
        <v>0</v>
      </c>
      <c r="AM3802" s="204"/>
      <c r="AN3802" s="230">
        <v>20</v>
      </c>
      <c r="AO3802" s="231">
        <f t="shared" si="1389"/>
        <v>0</v>
      </c>
      <c r="AP3802" s="232">
        <v>0.05</v>
      </c>
      <c r="AQ3802" s="233" t="s">
        <v>41</v>
      </c>
      <c r="AR3802" s="234">
        <f t="shared" si="1390"/>
        <v>0</v>
      </c>
      <c r="AS3802" s="235"/>
      <c r="AT3802" s="236"/>
      <c r="AU3802" s="237"/>
      <c r="AV3802" s="238">
        <v>257</v>
      </c>
      <c r="AW3802" s="239">
        <f>'[1]Nastavení cen'!$H$17</f>
        <v>390</v>
      </c>
      <c r="AX3802" s="240">
        <v>3000</v>
      </c>
    </row>
    <row r="3803" spans="1:50" ht="17.25" hidden="1" customHeight="1" x14ac:dyDescent="0.3">
      <c r="A3803" s="213"/>
      <c r="B3803" s="214"/>
      <c r="C3803" s="215"/>
      <c r="D3803" s="186"/>
      <c r="E3803" s="184"/>
      <c r="F3803" s="185"/>
      <c r="G3803" s="186"/>
      <c r="H3803" s="186"/>
      <c r="I3803" s="187"/>
      <c r="J3803" s="188"/>
      <c r="K3803" s="216"/>
      <c r="L3803" s="186"/>
      <c r="M3803" s="186"/>
      <c r="N3803" s="187"/>
      <c r="O3803" s="191"/>
      <c r="P3803" s="543" t="s">
        <v>3891</v>
      </c>
      <c r="Q3803" s="218"/>
      <c r="R3803" s="219">
        <f t="shared" si="1329"/>
        <v>0</v>
      </c>
      <c r="S3803" s="219">
        <f t="shared" si="1330"/>
        <v>4</v>
      </c>
      <c r="T3803" s="195"/>
      <c r="U3803" s="196">
        <v>1</v>
      </c>
      <c r="V3803" s="89">
        <f t="shared" si="1325"/>
        <v>0</v>
      </c>
      <c r="W3803" s="342" t="s">
        <v>3963</v>
      </c>
      <c r="X3803" s="343" t="s">
        <v>3983</v>
      </c>
      <c r="Y3803" s="344" t="s">
        <v>3974</v>
      </c>
      <c r="Z3803" s="345"/>
      <c r="AA3803" s="255"/>
      <c r="AB3803" s="339">
        <v>0</v>
      </c>
      <c r="AC3803" s="346" t="s">
        <v>146</v>
      </c>
      <c r="AD3803" s="372">
        <f t="shared" si="1383"/>
        <v>559</v>
      </c>
      <c r="AE3803" s="227">
        <f>CEILING(AD3803+AD3803*'[1]Nastavení cen'!$J$17,1)</f>
        <v>817</v>
      </c>
      <c r="AF3803" s="372">
        <f t="shared" si="1384"/>
        <v>0</v>
      </c>
      <c r="AG3803" s="372">
        <f>CEILING(AX3803+(AX3803*'[1]Nastavení cen'!$G$17),1)</f>
        <v>1000</v>
      </c>
      <c r="AH3803" s="227">
        <f>CEILING(AG3803*'[1]Nastavení cen'!$K$17,1)+AG3803</f>
        <v>1300</v>
      </c>
      <c r="AI3803" s="372">
        <f t="shared" si="1388"/>
        <v>0</v>
      </c>
      <c r="AJ3803" s="349">
        <f t="shared" si="1332"/>
        <v>2117</v>
      </c>
      <c r="AK3803" s="255"/>
      <c r="AL3803" s="229">
        <f t="shared" si="1333"/>
        <v>0</v>
      </c>
      <c r="AM3803" s="204"/>
      <c r="AN3803" s="230">
        <v>5</v>
      </c>
      <c r="AO3803" s="231">
        <f t="shared" si="1389"/>
        <v>0</v>
      </c>
      <c r="AP3803" s="232">
        <v>0.05</v>
      </c>
      <c r="AQ3803" s="233" t="s">
        <v>41</v>
      </c>
      <c r="AR3803" s="234">
        <f t="shared" si="1390"/>
        <v>0</v>
      </c>
      <c r="AS3803" s="235"/>
      <c r="AT3803" s="236"/>
      <c r="AU3803" s="237"/>
      <c r="AV3803" s="238">
        <v>86</v>
      </c>
      <c r="AW3803" s="239">
        <f>'[1]Nastavení cen'!$H$17</f>
        <v>390</v>
      </c>
      <c r="AX3803" s="240">
        <v>1000</v>
      </c>
    </row>
    <row r="3804" spans="1:50" ht="17.25" hidden="1" customHeight="1" x14ac:dyDescent="0.3">
      <c r="A3804" s="213"/>
      <c r="B3804" s="214"/>
      <c r="C3804" s="215"/>
      <c r="D3804" s="186"/>
      <c r="E3804" s="184"/>
      <c r="F3804" s="185"/>
      <c r="G3804" s="186"/>
      <c r="H3804" s="186"/>
      <c r="I3804" s="187"/>
      <c r="J3804" s="188"/>
      <c r="K3804" s="216"/>
      <c r="L3804" s="186"/>
      <c r="M3804" s="186"/>
      <c r="N3804" s="187"/>
      <c r="O3804" s="191"/>
      <c r="P3804" s="543" t="s">
        <v>3891</v>
      </c>
      <c r="Q3804" s="218"/>
      <c r="R3804" s="219">
        <f t="shared" si="1329"/>
        <v>0</v>
      </c>
      <c r="S3804" s="219">
        <f t="shared" si="1330"/>
        <v>4</v>
      </c>
      <c r="T3804" s="195"/>
      <c r="U3804" s="196">
        <v>1</v>
      </c>
      <c r="V3804" s="89">
        <f t="shared" si="1325"/>
        <v>0</v>
      </c>
      <c r="W3804" s="342" t="s">
        <v>3963</v>
      </c>
      <c r="X3804" s="343" t="s">
        <v>3984</v>
      </c>
      <c r="Y3804" s="344" t="s">
        <v>3976</v>
      </c>
      <c r="Z3804" s="345"/>
      <c r="AA3804" s="255"/>
      <c r="AB3804" s="339">
        <v>0</v>
      </c>
      <c r="AC3804" s="346" t="s">
        <v>146</v>
      </c>
      <c r="AD3804" s="372">
        <f t="shared" si="1383"/>
        <v>221</v>
      </c>
      <c r="AE3804" s="227">
        <f>CEILING(AD3804+AD3804*'[1]Nastavení cen'!$J$17,1)</f>
        <v>323</v>
      </c>
      <c r="AF3804" s="372">
        <f t="shared" si="1384"/>
        <v>0</v>
      </c>
      <c r="AG3804" s="372">
        <f>CEILING(AX3804+(AX3804*'[1]Nastavení cen'!$G$17),1)</f>
        <v>500</v>
      </c>
      <c r="AH3804" s="227">
        <f>CEILING(AG3804*'[1]Nastavení cen'!$K$17,1)+AG3804</f>
        <v>650</v>
      </c>
      <c r="AI3804" s="372">
        <f t="shared" si="1388"/>
        <v>0</v>
      </c>
      <c r="AJ3804" s="349">
        <f t="shared" si="1332"/>
        <v>973</v>
      </c>
      <c r="AK3804" s="255"/>
      <c r="AL3804" s="229">
        <f t="shared" si="1333"/>
        <v>0</v>
      </c>
      <c r="AM3804" s="204"/>
      <c r="AN3804" s="230">
        <v>5</v>
      </c>
      <c r="AO3804" s="231">
        <f t="shared" si="1389"/>
        <v>0</v>
      </c>
      <c r="AP3804" s="232">
        <v>0.05</v>
      </c>
      <c r="AQ3804" s="233" t="s">
        <v>41</v>
      </c>
      <c r="AR3804" s="234">
        <f t="shared" si="1390"/>
        <v>0</v>
      </c>
      <c r="AS3804" s="235"/>
      <c r="AT3804" s="236"/>
      <c r="AU3804" s="237"/>
      <c r="AV3804" s="238">
        <v>34</v>
      </c>
      <c r="AW3804" s="239">
        <f>'[1]Nastavení cen'!$H$17</f>
        <v>390</v>
      </c>
      <c r="AX3804" s="240">
        <v>500</v>
      </c>
    </row>
    <row r="3805" spans="1:50" ht="17.25" hidden="1" customHeight="1" x14ac:dyDescent="0.3">
      <c r="A3805" s="213"/>
      <c r="B3805" s="214"/>
      <c r="C3805" s="215"/>
      <c r="D3805" s="186"/>
      <c r="E3805" s="184"/>
      <c r="F3805" s="185"/>
      <c r="G3805" s="186"/>
      <c r="H3805" s="186"/>
      <c r="I3805" s="187"/>
      <c r="J3805" s="188"/>
      <c r="K3805" s="216"/>
      <c r="L3805" s="186"/>
      <c r="M3805" s="186"/>
      <c r="N3805" s="187"/>
      <c r="O3805" s="191"/>
      <c r="P3805" s="543" t="s">
        <v>3891</v>
      </c>
      <c r="Q3805" s="218"/>
      <c r="R3805" s="219">
        <f t="shared" si="1329"/>
        <v>0</v>
      </c>
      <c r="S3805" s="219">
        <f t="shared" si="1330"/>
        <v>4</v>
      </c>
      <c r="T3805" s="195"/>
      <c r="U3805" s="196">
        <v>4</v>
      </c>
      <c r="V3805" s="89">
        <f t="shared" si="1325"/>
        <v>0</v>
      </c>
      <c r="W3805" s="342" t="s">
        <v>3963</v>
      </c>
      <c r="X3805" s="343" t="s">
        <v>3985</v>
      </c>
      <c r="Y3805" s="222" t="s">
        <v>43</v>
      </c>
      <c r="Z3805" s="199"/>
      <c r="AA3805" s="218"/>
      <c r="AB3805" s="339">
        <v>0</v>
      </c>
      <c r="AC3805" s="346" t="s">
        <v>40</v>
      </c>
      <c r="AD3805" s="372">
        <f t="shared" si="1383"/>
        <v>559</v>
      </c>
      <c r="AE3805" s="227">
        <f>CEILING(AD3805+AD3805*'[1]Nastavení cen'!$J$17,1)</f>
        <v>817</v>
      </c>
      <c r="AF3805" s="372">
        <f t="shared" si="1384"/>
        <v>0</v>
      </c>
      <c r="AG3805" s="372"/>
      <c r="AH3805" s="227"/>
      <c r="AI3805" s="372"/>
      <c r="AJ3805" s="349">
        <f t="shared" si="1332"/>
        <v>817</v>
      </c>
      <c r="AK3805" s="255"/>
      <c r="AL3805" s="229">
        <f t="shared" si="1333"/>
        <v>0</v>
      </c>
      <c r="AM3805" s="204"/>
      <c r="AN3805" s="230" t="s">
        <v>41</v>
      </c>
      <c r="AO3805" s="231" t="s">
        <v>41</v>
      </c>
      <c r="AP3805" s="245" t="s">
        <v>41</v>
      </c>
      <c r="AQ3805" s="233" t="s">
        <v>41</v>
      </c>
      <c r="AR3805" s="234" t="s">
        <v>41</v>
      </c>
      <c r="AS3805" s="235"/>
      <c r="AT3805" s="236"/>
      <c r="AU3805" s="237"/>
      <c r="AV3805" s="238">
        <v>86</v>
      </c>
      <c r="AW3805" s="239">
        <f>'[1]Nastavení cen'!$H$17</f>
        <v>390</v>
      </c>
      <c r="AX3805" s="240"/>
    </row>
    <row r="3806" spans="1:50" ht="17.25" hidden="1" customHeight="1" x14ac:dyDescent="0.3">
      <c r="A3806" s="213"/>
      <c r="B3806" s="214"/>
      <c r="C3806" s="215"/>
      <c r="D3806" s="186"/>
      <c r="E3806" s="184"/>
      <c r="F3806" s="185"/>
      <c r="G3806" s="186"/>
      <c r="H3806" s="186"/>
      <c r="I3806" s="187"/>
      <c r="J3806" s="188"/>
      <c r="K3806" s="216"/>
      <c r="L3806" s="186"/>
      <c r="M3806" s="186"/>
      <c r="N3806" s="187"/>
      <c r="O3806" s="191"/>
      <c r="P3806" s="543" t="s">
        <v>3891</v>
      </c>
      <c r="Q3806" s="218"/>
      <c r="R3806" s="219">
        <f t="shared" si="1329"/>
        <v>0</v>
      </c>
      <c r="S3806" s="219">
        <f t="shared" si="1330"/>
        <v>4</v>
      </c>
      <c r="T3806" s="195"/>
      <c r="U3806" s="196">
        <v>4</v>
      </c>
      <c r="V3806" s="89">
        <f t="shared" si="1325"/>
        <v>0</v>
      </c>
      <c r="W3806" s="342" t="s">
        <v>3963</v>
      </c>
      <c r="X3806" s="343" t="s">
        <v>3986</v>
      </c>
      <c r="Y3806" s="222" t="s">
        <v>43</v>
      </c>
      <c r="Z3806" s="199"/>
      <c r="AA3806" s="218"/>
      <c r="AB3806" s="339">
        <v>0</v>
      </c>
      <c r="AC3806" s="346" t="s">
        <v>40</v>
      </c>
      <c r="AD3806" s="372">
        <f t="shared" si="1383"/>
        <v>1112</v>
      </c>
      <c r="AE3806" s="227">
        <f>CEILING(AD3806+AD3806*'[1]Nastavení cen'!$J$17,1)</f>
        <v>1624</v>
      </c>
      <c r="AF3806" s="372">
        <f t="shared" si="1384"/>
        <v>0</v>
      </c>
      <c r="AG3806" s="372"/>
      <c r="AH3806" s="227"/>
      <c r="AI3806" s="372"/>
      <c r="AJ3806" s="349">
        <f t="shared" si="1332"/>
        <v>1624</v>
      </c>
      <c r="AK3806" s="255"/>
      <c r="AL3806" s="229">
        <f t="shared" si="1333"/>
        <v>0</v>
      </c>
      <c r="AM3806" s="204"/>
      <c r="AN3806" s="230" t="s">
        <v>41</v>
      </c>
      <c r="AO3806" s="231" t="s">
        <v>41</v>
      </c>
      <c r="AP3806" s="245" t="s">
        <v>41</v>
      </c>
      <c r="AQ3806" s="233" t="s">
        <v>41</v>
      </c>
      <c r="AR3806" s="234" t="s">
        <v>41</v>
      </c>
      <c r="AS3806" s="235"/>
      <c r="AT3806" s="236"/>
      <c r="AU3806" s="237"/>
      <c r="AV3806" s="238">
        <v>171</v>
      </c>
      <c r="AW3806" s="239">
        <f>'[1]Nastavení cen'!$H$17</f>
        <v>390</v>
      </c>
      <c r="AX3806" s="240"/>
    </row>
    <row r="3807" spans="1:50" ht="17.25" hidden="1" customHeight="1" x14ac:dyDescent="0.3">
      <c r="A3807" s="213"/>
      <c r="B3807" s="214"/>
      <c r="C3807" s="215"/>
      <c r="D3807" s="186"/>
      <c r="E3807" s="184"/>
      <c r="F3807" s="185"/>
      <c r="G3807" s="186"/>
      <c r="H3807" s="186"/>
      <c r="I3807" s="187"/>
      <c r="J3807" s="188"/>
      <c r="K3807" s="216"/>
      <c r="L3807" s="186"/>
      <c r="M3807" s="186"/>
      <c r="N3807" s="187"/>
      <c r="O3807" s="191"/>
      <c r="P3807" s="543" t="s">
        <v>3891</v>
      </c>
      <c r="Q3807" s="218"/>
      <c r="R3807" s="219">
        <f t="shared" si="1329"/>
        <v>0</v>
      </c>
      <c r="S3807" s="219">
        <f t="shared" si="1330"/>
        <v>4</v>
      </c>
      <c r="T3807" s="195"/>
      <c r="U3807" s="196">
        <v>4</v>
      </c>
      <c r="V3807" s="89">
        <f t="shared" si="1325"/>
        <v>0</v>
      </c>
      <c r="W3807" s="342" t="s">
        <v>3963</v>
      </c>
      <c r="X3807" s="343" t="s">
        <v>3979</v>
      </c>
      <c r="Y3807" s="222" t="s">
        <v>43</v>
      </c>
      <c r="Z3807" s="199"/>
      <c r="AA3807" s="218"/>
      <c r="AB3807" s="339">
        <v>0</v>
      </c>
      <c r="AC3807" s="346" t="s">
        <v>40</v>
      </c>
      <c r="AD3807" s="372">
        <f t="shared" si="1383"/>
        <v>1671</v>
      </c>
      <c r="AE3807" s="227">
        <f>CEILING(AD3807+AD3807*'[1]Nastavení cen'!$J$17,1)</f>
        <v>2440</v>
      </c>
      <c r="AF3807" s="372">
        <f t="shared" si="1384"/>
        <v>0</v>
      </c>
      <c r="AG3807" s="372"/>
      <c r="AH3807" s="227"/>
      <c r="AI3807" s="372"/>
      <c r="AJ3807" s="349">
        <f t="shared" si="1332"/>
        <v>2440</v>
      </c>
      <c r="AK3807" s="255"/>
      <c r="AL3807" s="229">
        <f t="shared" si="1333"/>
        <v>0</v>
      </c>
      <c r="AM3807" s="204"/>
      <c r="AN3807" s="230" t="s">
        <v>41</v>
      </c>
      <c r="AO3807" s="231" t="s">
        <v>41</v>
      </c>
      <c r="AP3807" s="245" t="s">
        <v>41</v>
      </c>
      <c r="AQ3807" s="233" t="s">
        <v>41</v>
      </c>
      <c r="AR3807" s="234" t="s">
        <v>41</v>
      </c>
      <c r="AS3807" s="235"/>
      <c r="AT3807" s="236"/>
      <c r="AU3807" s="237"/>
      <c r="AV3807" s="238">
        <v>257</v>
      </c>
      <c r="AW3807" s="239">
        <f>'[1]Nastavení cen'!$H$17</f>
        <v>390</v>
      </c>
      <c r="AX3807" s="240"/>
    </row>
    <row r="3808" spans="1:50" ht="17.25" hidden="1" customHeight="1" x14ac:dyDescent="0.3">
      <c r="A3808" s="213"/>
      <c r="B3808" s="214"/>
      <c r="C3808" s="215"/>
      <c r="D3808" s="186"/>
      <c r="E3808" s="184"/>
      <c r="F3808" s="185"/>
      <c r="G3808" s="186"/>
      <c r="H3808" s="186"/>
      <c r="I3808" s="187"/>
      <c r="J3808" s="188"/>
      <c r="K3808" s="216"/>
      <c r="L3808" s="186"/>
      <c r="M3808" s="186"/>
      <c r="N3808" s="187"/>
      <c r="O3808" s="191"/>
      <c r="P3808" s="543" t="s">
        <v>3891</v>
      </c>
      <c r="Q3808" s="218"/>
      <c r="R3808" s="219">
        <f t="shared" si="1329"/>
        <v>0</v>
      </c>
      <c r="S3808" s="219">
        <f t="shared" si="1330"/>
        <v>4</v>
      </c>
      <c r="T3808" s="195"/>
      <c r="U3808" s="196">
        <v>4</v>
      </c>
      <c r="V3808" s="89">
        <f t="shared" si="1325"/>
        <v>0</v>
      </c>
      <c r="W3808" s="342" t="s">
        <v>3963</v>
      </c>
      <c r="X3808" s="343" t="s">
        <v>3980</v>
      </c>
      <c r="Y3808" s="222" t="s">
        <v>43</v>
      </c>
      <c r="Z3808" s="199"/>
      <c r="AA3808" s="218"/>
      <c r="AB3808" s="339">
        <v>0</v>
      </c>
      <c r="AC3808" s="346" t="s">
        <v>40</v>
      </c>
      <c r="AD3808" s="372">
        <f t="shared" si="1383"/>
        <v>1892</v>
      </c>
      <c r="AE3808" s="227">
        <f>CEILING(AD3808+AD3808*'[1]Nastavení cen'!$J$17,1)</f>
        <v>2763</v>
      </c>
      <c r="AF3808" s="372">
        <f t="shared" si="1384"/>
        <v>0</v>
      </c>
      <c r="AG3808" s="372"/>
      <c r="AH3808" s="227"/>
      <c r="AI3808" s="372"/>
      <c r="AJ3808" s="349">
        <f t="shared" si="1332"/>
        <v>2763</v>
      </c>
      <c r="AK3808" s="255"/>
      <c r="AL3808" s="229">
        <f t="shared" si="1333"/>
        <v>0</v>
      </c>
      <c r="AM3808" s="204"/>
      <c r="AN3808" s="230" t="s">
        <v>41</v>
      </c>
      <c r="AO3808" s="231" t="s">
        <v>41</v>
      </c>
      <c r="AP3808" s="245" t="s">
        <v>41</v>
      </c>
      <c r="AQ3808" s="233" t="s">
        <v>41</v>
      </c>
      <c r="AR3808" s="234" t="s">
        <v>41</v>
      </c>
      <c r="AS3808" s="235"/>
      <c r="AT3808" s="236"/>
      <c r="AU3808" s="237"/>
      <c r="AV3808" s="238">
        <v>291</v>
      </c>
      <c r="AW3808" s="239">
        <f>'[1]Nastavení cen'!$H$17</f>
        <v>390</v>
      </c>
      <c r="AX3808" s="240"/>
    </row>
    <row r="3809" spans="1:50" ht="17.25" hidden="1" customHeight="1" x14ac:dyDescent="0.3">
      <c r="A3809" s="213"/>
      <c r="B3809" s="214"/>
      <c r="C3809" s="215"/>
      <c r="D3809" s="186"/>
      <c r="E3809" s="184"/>
      <c r="F3809" s="185"/>
      <c r="G3809" s="186"/>
      <c r="H3809" s="186"/>
      <c r="I3809" s="187"/>
      <c r="J3809" s="188"/>
      <c r="K3809" s="216"/>
      <c r="L3809" s="186"/>
      <c r="M3809" s="186"/>
      <c r="N3809" s="187"/>
      <c r="O3809" s="191"/>
      <c r="P3809" s="543" t="s">
        <v>3891</v>
      </c>
      <c r="Q3809" s="218"/>
      <c r="R3809" s="219">
        <f t="shared" si="1329"/>
        <v>0</v>
      </c>
      <c r="S3809" s="219">
        <f t="shared" si="1330"/>
        <v>4</v>
      </c>
      <c r="T3809" s="195"/>
      <c r="U3809" s="196">
        <v>4</v>
      </c>
      <c r="V3809" s="89">
        <f t="shared" si="1325"/>
        <v>0</v>
      </c>
      <c r="W3809" s="342" t="s">
        <v>3963</v>
      </c>
      <c r="X3809" s="343" t="s">
        <v>3981</v>
      </c>
      <c r="Y3809" s="222" t="s">
        <v>43</v>
      </c>
      <c r="Z3809" s="199"/>
      <c r="AA3809" s="218"/>
      <c r="AB3809" s="339">
        <v>0</v>
      </c>
      <c r="AC3809" s="346" t="s">
        <v>40</v>
      </c>
      <c r="AD3809" s="372">
        <f t="shared" si="1383"/>
        <v>2789</v>
      </c>
      <c r="AE3809" s="227">
        <f>CEILING(AD3809+AD3809*'[1]Nastavení cen'!$J$17,1)</f>
        <v>4072</v>
      </c>
      <c r="AF3809" s="372">
        <f t="shared" si="1384"/>
        <v>0</v>
      </c>
      <c r="AG3809" s="372"/>
      <c r="AH3809" s="227"/>
      <c r="AI3809" s="372"/>
      <c r="AJ3809" s="349">
        <f t="shared" si="1332"/>
        <v>4072</v>
      </c>
      <c r="AK3809" s="255"/>
      <c r="AL3809" s="229">
        <f t="shared" si="1333"/>
        <v>0</v>
      </c>
      <c r="AM3809" s="204"/>
      <c r="AN3809" s="230" t="s">
        <v>41</v>
      </c>
      <c r="AO3809" s="231" t="s">
        <v>41</v>
      </c>
      <c r="AP3809" s="245" t="s">
        <v>41</v>
      </c>
      <c r="AQ3809" s="233" t="s">
        <v>41</v>
      </c>
      <c r="AR3809" s="234" t="s">
        <v>41</v>
      </c>
      <c r="AS3809" s="235"/>
      <c r="AT3809" s="236"/>
      <c r="AU3809" s="237"/>
      <c r="AV3809" s="238">
        <v>429</v>
      </c>
      <c r="AW3809" s="239">
        <f>'[1]Nastavení cen'!$H$17</f>
        <v>390</v>
      </c>
      <c r="AX3809" s="240"/>
    </row>
    <row r="3810" spans="1:50" ht="17.25" hidden="1" customHeight="1" x14ac:dyDescent="0.3">
      <c r="A3810" s="213"/>
      <c r="B3810" s="214"/>
      <c r="C3810" s="215"/>
      <c r="D3810" s="186"/>
      <c r="E3810" s="184"/>
      <c r="F3810" s="185"/>
      <c r="G3810" s="186"/>
      <c r="H3810" s="186"/>
      <c r="I3810" s="187"/>
      <c r="J3810" s="188"/>
      <c r="K3810" s="216"/>
      <c r="L3810" s="186"/>
      <c r="M3810" s="186"/>
      <c r="N3810" s="187"/>
      <c r="O3810" s="191"/>
      <c r="P3810" s="543" t="s">
        <v>3891</v>
      </c>
      <c r="Q3810" s="218"/>
      <c r="R3810" s="219">
        <f t="shared" si="1329"/>
        <v>0</v>
      </c>
      <c r="S3810" s="219">
        <f t="shared" si="1330"/>
        <v>4</v>
      </c>
      <c r="T3810" s="195"/>
      <c r="U3810" s="196">
        <v>4</v>
      </c>
      <c r="V3810" s="89">
        <f t="shared" si="1325"/>
        <v>0</v>
      </c>
      <c r="W3810" s="342" t="s">
        <v>3963</v>
      </c>
      <c r="X3810" s="343" t="s">
        <v>3982</v>
      </c>
      <c r="Y3810" s="222" t="s">
        <v>43</v>
      </c>
      <c r="Z3810" s="199"/>
      <c r="AA3810" s="218"/>
      <c r="AB3810" s="339">
        <v>0</v>
      </c>
      <c r="AC3810" s="346" t="s">
        <v>146</v>
      </c>
      <c r="AD3810" s="372">
        <f t="shared" si="1383"/>
        <v>1671</v>
      </c>
      <c r="AE3810" s="227">
        <f>CEILING(AD3810+AD3810*'[1]Nastavení cen'!$J$17,1)</f>
        <v>2440</v>
      </c>
      <c r="AF3810" s="372">
        <f t="shared" si="1384"/>
        <v>0</v>
      </c>
      <c r="AG3810" s="372"/>
      <c r="AH3810" s="227"/>
      <c r="AI3810" s="372"/>
      <c r="AJ3810" s="349">
        <f t="shared" si="1332"/>
        <v>2440</v>
      </c>
      <c r="AK3810" s="255"/>
      <c r="AL3810" s="229">
        <f t="shared" si="1333"/>
        <v>0</v>
      </c>
      <c r="AM3810" s="204"/>
      <c r="AN3810" s="230" t="s">
        <v>41</v>
      </c>
      <c r="AO3810" s="231" t="s">
        <v>41</v>
      </c>
      <c r="AP3810" s="245" t="s">
        <v>41</v>
      </c>
      <c r="AQ3810" s="233" t="s">
        <v>41</v>
      </c>
      <c r="AR3810" s="234" t="s">
        <v>41</v>
      </c>
      <c r="AS3810" s="235"/>
      <c r="AT3810" s="236"/>
      <c r="AU3810" s="237"/>
      <c r="AV3810" s="238">
        <v>257</v>
      </c>
      <c r="AW3810" s="239">
        <f>'[1]Nastavení cen'!$H$17</f>
        <v>390</v>
      </c>
      <c r="AX3810" s="240"/>
    </row>
    <row r="3811" spans="1:50" ht="17.25" hidden="1" customHeight="1" x14ac:dyDescent="0.3">
      <c r="A3811" s="213"/>
      <c r="B3811" s="214"/>
      <c r="C3811" s="215"/>
      <c r="D3811" s="186"/>
      <c r="E3811" s="184"/>
      <c r="F3811" s="185"/>
      <c r="G3811" s="186"/>
      <c r="H3811" s="186"/>
      <c r="I3811" s="187"/>
      <c r="J3811" s="188"/>
      <c r="K3811" s="216"/>
      <c r="L3811" s="186"/>
      <c r="M3811" s="186"/>
      <c r="N3811" s="187"/>
      <c r="O3811" s="191"/>
      <c r="P3811" s="543" t="s">
        <v>3891</v>
      </c>
      <c r="Q3811" s="218"/>
      <c r="R3811" s="219">
        <f t="shared" si="1329"/>
        <v>0</v>
      </c>
      <c r="S3811" s="219">
        <f t="shared" si="1330"/>
        <v>4</v>
      </c>
      <c r="T3811" s="195"/>
      <c r="U3811" s="196">
        <v>4</v>
      </c>
      <c r="V3811" s="89">
        <f t="shared" si="1325"/>
        <v>0</v>
      </c>
      <c r="W3811" s="342" t="s">
        <v>3963</v>
      </c>
      <c r="X3811" s="343" t="s">
        <v>3983</v>
      </c>
      <c r="Y3811" s="222" t="s">
        <v>43</v>
      </c>
      <c r="Z3811" s="199"/>
      <c r="AA3811" s="218"/>
      <c r="AB3811" s="339">
        <v>0</v>
      </c>
      <c r="AC3811" s="346" t="s">
        <v>146</v>
      </c>
      <c r="AD3811" s="372">
        <f t="shared" si="1383"/>
        <v>559</v>
      </c>
      <c r="AE3811" s="227">
        <f>CEILING(AD3811+AD3811*'[1]Nastavení cen'!$J$17,1)</f>
        <v>817</v>
      </c>
      <c r="AF3811" s="372">
        <f t="shared" si="1384"/>
        <v>0</v>
      </c>
      <c r="AG3811" s="372"/>
      <c r="AH3811" s="227"/>
      <c r="AI3811" s="372"/>
      <c r="AJ3811" s="349">
        <f t="shared" si="1332"/>
        <v>817</v>
      </c>
      <c r="AK3811" s="255"/>
      <c r="AL3811" s="229">
        <f t="shared" si="1333"/>
        <v>0</v>
      </c>
      <c r="AM3811" s="204"/>
      <c r="AN3811" s="230" t="s">
        <v>41</v>
      </c>
      <c r="AO3811" s="231" t="s">
        <v>41</v>
      </c>
      <c r="AP3811" s="245" t="s">
        <v>41</v>
      </c>
      <c r="AQ3811" s="233" t="s">
        <v>41</v>
      </c>
      <c r="AR3811" s="234" t="s">
        <v>41</v>
      </c>
      <c r="AS3811" s="235"/>
      <c r="AT3811" s="236"/>
      <c r="AU3811" s="237"/>
      <c r="AV3811" s="238">
        <v>86</v>
      </c>
      <c r="AW3811" s="239">
        <f>'[1]Nastavení cen'!$H$17</f>
        <v>390</v>
      </c>
      <c r="AX3811" s="240"/>
    </row>
    <row r="3812" spans="1:50" ht="17.25" hidden="1" customHeight="1" x14ac:dyDescent="0.3">
      <c r="A3812" s="213"/>
      <c r="B3812" s="214"/>
      <c r="C3812" s="215"/>
      <c r="D3812" s="186"/>
      <c r="E3812" s="184"/>
      <c r="F3812" s="185"/>
      <c r="G3812" s="186"/>
      <c r="H3812" s="186"/>
      <c r="I3812" s="187"/>
      <c r="J3812" s="188"/>
      <c r="K3812" s="216"/>
      <c r="L3812" s="186"/>
      <c r="M3812" s="186"/>
      <c r="N3812" s="187"/>
      <c r="O3812" s="191"/>
      <c r="P3812" s="543" t="s">
        <v>3891</v>
      </c>
      <c r="Q3812" s="218"/>
      <c r="R3812" s="219">
        <f t="shared" si="1329"/>
        <v>0</v>
      </c>
      <c r="S3812" s="219">
        <f t="shared" si="1330"/>
        <v>4</v>
      </c>
      <c r="T3812" s="195"/>
      <c r="U3812" s="196">
        <v>4</v>
      </c>
      <c r="V3812" s="89">
        <f t="shared" si="1325"/>
        <v>0</v>
      </c>
      <c r="W3812" s="342" t="s">
        <v>3963</v>
      </c>
      <c r="X3812" s="343" t="s">
        <v>3984</v>
      </c>
      <c r="Y3812" s="222" t="s">
        <v>43</v>
      </c>
      <c r="Z3812" s="199"/>
      <c r="AA3812" s="218"/>
      <c r="AB3812" s="339">
        <v>0</v>
      </c>
      <c r="AC3812" s="346" t="s">
        <v>146</v>
      </c>
      <c r="AD3812" s="372">
        <f t="shared" si="1383"/>
        <v>221</v>
      </c>
      <c r="AE3812" s="227">
        <f>CEILING(AD3812+AD3812*'[1]Nastavení cen'!$J$17,1)</f>
        <v>323</v>
      </c>
      <c r="AF3812" s="372">
        <f t="shared" si="1384"/>
        <v>0</v>
      </c>
      <c r="AG3812" s="372"/>
      <c r="AH3812" s="227"/>
      <c r="AI3812" s="372"/>
      <c r="AJ3812" s="349">
        <f t="shared" si="1332"/>
        <v>323</v>
      </c>
      <c r="AK3812" s="255"/>
      <c r="AL3812" s="229">
        <f t="shared" si="1333"/>
        <v>0</v>
      </c>
      <c r="AM3812" s="204"/>
      <c r="AN3812" s="230" t="s">
        <v>41</v>
      </c>
      <c r="AO3812" s="231" t="s">
        <v>41</v>
      </c>
      <c r="AP3812" s="245" t="s">
        <v>41</v>
      </c>
      <c r="AQ3812" s="233" t="s">
        <v>41</v>
      </c>
      <c r="AR3812" s="234" t="s">
        <v>41</v>
      </c>
      <c r="AS3812" s="235"/>
      <c r="AT3812" s="236"/>
      <c r="AU3812" s="237"/>
      <c r="AV3812" s="238">
        <v>34</v>
      </c>
      <c r="AW3812" s="239">
        <f>'[1]Nastavení cen'!$H$17</f>
        <v>390</v>
      </c>
      <c r="AX3812" s="240"/>
    </row>
    <row r="3813" spans="1:50" ht="17.25" hidden="1" customHeight="1" x14ac:dyDescent="0.3">
      <c r="A3813" s="213"/>
      <c r="B3813" s="214"/>
      <c r="C3813" s="215"/>
      <c r="D3813" s="186"/>
      <c r="E3813" s="184"/>
      <c r="F3813" s="185"/>
      <c r="G3813" s="186"/>
      <c r="H3813" s="186"/>
      <c r="I3813" s="187"/>
      <c r="J3813" s="188"/>
      <c r="K3813" s="216"/>
      <c r="L3813" s="186"/>
      <c r="M3813" s="186"/>
      <c r="N3813" s="187"/>
      <c r="O3813" s="191"/>
      <c r="P3813" s="543" t="s">
        <v>3891</v>
      </c>
      <c r="Q3813" s="218"/>
      <c r="R3813" s="219">
        <f t="shared" si="1329"/>
        <v>0</v>
      </c>
      <c r="S3813" s="219">
        <f t="shared" si="1330"/>
        <v>4</v>
      </c>
      <c r="T3813" s="195"/>
      <c r="U3813" s="196">
        <v>1</v>
      </c>
      <c r="V3813" s="89">
        <f t="shared" si="1325"/>
        <v>0</v>
      </c>
      <c r="W3813" s="342" t="s">
        <v>3987</v>
      </c>
      <c r="X3813" s="343" t="s">
        <v>3988</v>
      </c>
      <c r="Y3813" s="344" t="s">
        <v>3989</v>
      </c>
      <c r="Z3813" s="345"/>
      <c r="AA3813" s="255"/>
      <c r="AB3813" s="339">
        <v>0</v>
      </c>
      <c r="AC3813" s="346" t="s">
        <v>48</v>
      </c>
      <c r="AD3813" s="347">
        <f t="shared" si="1383"/>
        <v>462</v>
      </c>
      <c r="AE3813" s="226">
        <f>CEILING(AD3813+AD3813*'[1]Nastavení cen'!$J$17,1)</f>
        <v>675</v>
      </c>
      <c r="AF3813" s="348">
        <f t="shared" si="1384"/>
        <v>0</v>
      </c>
      <c r="AG3813" s="372">
        <f>CEILING(AX3813+(AX3813*'[1]Nastavení cen'!$G$17),1)</f>
        <v>500</v>
      </c>
      <c r="AH3813" s="227">
        <f>CEILING(AG3813*'[1]Nastavení cen'!$K$17,1)+AG3813</f>
        <v>650</v>
      </c>
      <c r="AI3813" s="372">
        <f t="shared" ref="AI3813:AI3814" si="1391">(AB3813*AH3813)</f>
        <v>0</v>
      </c>
      <c r="AJ3813" s="349">
        <f t="shared" si="1332"/>
        <v>1325</v>
      </c>
      <c r="AK3813" s="255"/>
      <c r="AL3813" s="229">
        <f t="shared" si="1333"/>
        <v>0</v>
      </c>
      <c r="AM3813" s="204"/>
      <c r="AN3813" s="230">
        <v>20</v>
      </c>
      <c r="AO3813" s="231">
        <f t="shared" ref="AO3813:AO3814" si="1392">AB3813*AN3813</f>
        <v>0</v>
      </c>
      <c r="AP3813" s="232">
        <v>0.05</v>
      </c>
      <c r="AQ3813" s="233" t="s">
        <v>41</v>
      </c>
      <c r="AR3813" s="234">
        <f t="shared" ref="AR3813:AR3814" si="1393">AO3813*AP3813</f>
        <v>0</v>
      </c>
      <c r="AS3813" s="235"/>
      <c r="AT3813" s="236"/>
      <c r="AU3813" s="237"/>
      <c r="AV3813" s="238">
        <v>71</v>
      </c>
      <c r="AW3813" s="239">
        <f>'[1]Nastavení cen'!$H$17</f>
        <v>390</v>
      </c>
      <c r="AX3813" s="240">
        <v>500</v>
      </c>
    </row>
    <row r="3814" spans="1:50" ht="17.25" hidden="1" customHeight="1" x14ac:dyDescent="0.3">
      <c r="A3814" s="213"/>
      <c r="B3814" s="214"/>
      <c r="C3814" s="215"/>
      <c r="D3814" s="186"/>
      <c r="E3814" s="184"/>
      <c r="F3814" s="185"/>
      <c r="G3814" s="186"/>
      <c r="H3814" s="186"/>
      <c r="I3814" s="187"/>
      <c r="J3814" s="188"/>
      <c r="K3814" s="216"/>
      <c r="L3814" s="186"/>
      <c r="M3814" s="186"/>
      <c r="N3814" s="187"/>
      <c r="O3814" s="191"/>
      <c r="P3814" s="543" t="s">
        <v>3891</v>
      </c>
      <c r="Q3814" s="218"/>
      <c r="R3814" s="219">
        <f t="shared" si="1329"/>
        <v>0</v>
      </c>
      <c r="S3814" s="219">
        <f t="shared" si="1330"/>
        <v>4</v>
      </c>
      <c r="T3814" s="195"/>
      <c r="U3814" s="196">
        <v>3</v>
      </c>
      <c r="V3814" s="89">
        <f t="shared" si="1325"/>
        <v>0</v>
      </c>
      <c r="W3814" s="220" t="s">
        <v>3990</v>
      </c>
      <c r="X3814" s="221" t="s">
        <v>3991</v>
      </c>
      <c r="Y3814" s="222" t="s">
        <v>3992</v>
      </c>
      <c r="Z3814" s="199"/>
      <c r="AA3814" s="218"/>
      <c r="AB3814" s="223">
        <v>0</v>
      </c>
      <c r="AC3814" s="224" t="s">
        <v>40</v>
      </c>
      <c r="AD3814" s="225">
        <f t="shared" si="1383"/>
        <v>5571</v>
      </c>
      <c r="AE3814" s="226">
        <f>CEILING(AD3814+AD3814*'[1]Nastavení cen'!$J$17,1)</f>
        <v>8134</v>
      </c>
      <c r="AF3814" s="226">
        <f t="shared" si="1384"/>
        <v>0</v>
      </c>
      <c r="AG3814" s="241">
        <f>CEILING(AX3814+(AX3814*'[1]Nastavení cen'!$G$17),1)</f>
        <v>17000</v>
      </c>
      <c r="AH3814" s="242">
        <f>CEILING(AG3814*'[1]Nastavení cen'!$K$17,1)+AG3814</f>
        <v>22100</v>
      </c>
      <c r="AI3814" s="242">
        <f t="shared" si="1391"/>
        <v>0</v>
      </c>
      <c r="AJ3814" s="228">
        <f t="shared" si="1332"/>
        <v>30234</v>
      </c>
      <c r="AK3814" s="218"/>
      <c r="AL3814" s="229">
        <f t="shared" si="1333"/>
        <v>0</v>
      </c>
      <c r="AM3814" s="204"/>
      <c r="AN3814" s="230">
        <v>50</v>
      </c>
      <c r="AO3814" s="231">
        <f t="shared" si="1392"/>
        <v>0</v>
      </c>
      <c r="AP3814" s="232">
        <v>0.05</v>
      </c>
      <c r="AQ3814" s="233" t="s">
        <v>41</v>
      </c>
      <c r="AR3814" s="234">
        <f t="shared" si="1393"/>
        <v>0</v>
      </c>
      <c r="AS3814" s="235"/>
      <c r="AT3814" s="236"/>
      <c r="AU3814" s="237"/>
      <c r="AV3814" s="238">
        <v>857</v>
      </c>
      <c r="AW3814" s="239">
        <f>'[1]Nastavení cen'!$H$17</f>
        <v>390</v>
      </c>
      <c r="AX3814" s="240">
        <v>17000</v>
      </c>
    </row>
    <row r="3815" spans="1:50" ht="25.05" customHeight="1" x14ac:dyDescent="0.3">
      <c r="A3815" s="213"/>
      <c r="B3815" s="214"/>
      <c r="C3815" s="215"/>
      <c r="D3815" s="186"/>
      <c r="E3815" s="184"/>
      <c r="F3815" s="185"/>
      <c r="G3815" s="186"/>
      <c r="H3815" s="186"/>
      <c r="I3815" s="187"/>
      <c r="J3815" s="188"/>
      <c r="K3815" s="216"/>
      <c r="L3815" s="186"/>
      <c r="M3815" s="186"/>
      <c r="N3815" s="187"/>
      <c r="O3815" s="191"/>
      <c r="P3815" s="543" t="s">
        <v>3891</v>
      </c>
      <c r="Q3815" s="218"/>
      <c r="R3815" s="219">
        <f t="shared" si="1329"/>
        <v>0</v>
      </c>
      <c r="S3815" s="219">
        <f t="shared" si="1330"/>
        <v>4</v>
      </c>
      <c r="T3815" s="195">
        <v>124</v>
      </c>
      <c r="U3815" s="196">
        <v>4</v>
      </c>
      <c r="V3815" s="89">
        <f t="shared" si="1325"/>
        <v>0</v>
      </c>
      <c r="W3815" s="220" t="s">
        <v>64</v>
      </c>
      <c r="X3815" s="221" t="s">
        <v>3993</v>
      </c>
      <c r="Y3815" s="222" t="s">
        <v>43</v>
      </c>
      <c r="Z3815" s="199"/>
      <c r="AA3815" s="218"/>
      <c r="AB3815" s="223">
        <v>2</v>
      </c>
      <c r="AC3815" s="224" t="s">
        <v>66</v>
      </c>
      <c r="AD3815" s="225">
        <f t="shared" si="1383"/>
        <v>390</v>
      </c>
      <c r="AE3815" s="226"/>
      <c r="AF3815" s="226">
        <f t="shared" si="1384"/>
        <v>0</v>
      </c>
      <c r="AG3815" s="241"/>
      <c r="AH3815" s="242"/>
      <c r="AI3815" s="242"/>
      <c r="AJ3815" s="228">
        <f t="shared" si="1332"/>
        <v>0</v>
      </c>
      <c r="AK3815" s="218"/>
      <c r="AL3815" s="229">
        <f t="shared" si="1333"/>
        <v>0</v>
      </c>
      <c r="AM3815" s="204"/>
      <c r="AN3815" s="230" t="s">
        <v>41</v>
      </c>
      <c r="AO3815" s="231" t="s">
        <v>41</v>
      </c>
      <c r="AP3815" s="245" t="s">
        <v>41</v>
      </c>
      <c r="AQ3815" s="233" t="s">
        <v>41</v>
      </c>
      <c r="AR3815" s="234" t="s">
        <v>41</v>
      </c>
      <c r="AS3815" s="235"/>
      <c r="AT3815" s="236"/>
      <c r="AU3815" s="237"/>
      <c r="AV3815" s="238">
        <v>60</v>
      </c>
      <c r="AW3815" s="239">
        <f>'[1]Nastavení cen'!$H$17</f>
        <v>390</v>
      </c>
      <c r="AX3815" s="240"/>
    </row>
    <row r="3816" spans="1:50" ht="17.25" hidden="1" customHeight="1" x14ac:dyDescent="0.3">
      <c r="A3816" s="213"/>
      <c r="B3816" s="214"/>
      <c r="C3816" s="215"/>
      <c r="D3816" s="186"/>
      <c r="E3816" s="184"/>
      <c r="F3816" s="185"/>
      <c r="G3816" s="186"/>
      <c r="H3816" s="186"/>
      <c r="I3816" s="187"/>
      <c r="J3816" s="188"/>
      <c r="K3816" s="216"/>
      <c r="L3816" s="186"/>
      <c r="M3816" s="186"/>
      <c r="N3816" s="187"/>
      <c r="O3816" s="191"/>
      <c r="P3816" s="543" t="s">
        <v>3891</v>
      </c>
      <c r="Q3816" s="218"/>
      <c r="R3816" s="219">
        <f t="shared" si="1329"/>
        <v>0</v>
      </c>
      <c r="S3816" s="219">
        <f t="shared" si="1330"/>
        <v>4</v>
      </c>
      <c r="T3816" s="195"/>
      <c r="U3816" s="196">
        <v>4</v>
      </c>
      <c r="V3816" s="89">
        <f t="shared" si="1325"/>
        <v>0</v>
      </c>
      <c r="W3816" s="220" t="s">
        <v>64</v>
      </c>
      <c r="X3816" s="221" t="s">
        <v>3994</v>
      </c>
      <c r="Y3816" s="222" t="s">
        <v>43</v>
      </c>
      <c r="Z3816" s="199"/>
      <c r="AA3816" s="218"/>
      <c r="AB3816" s="223">
        <v>0</v>
      </c>
      <c r="AC3816" s="224" t="s">
        <v>66</v>
      </c>
      <c r="AD3816" s="225">
        <f t="shared" si="1383"/>
        <v>390</v>
      </c>
      <c r="AE3816" s="226">
        <f>CEILING(AD3816+AD3816*'[1]Nastavení cen'!$J$17,1)</f>
        <v>570</v>
      </c>
      <c r="AF3816" s="226">
        <f t="shared" si="1384"/>
        <v>0</v>
      </c>
      <c r="AG3816" s="241"/>
      <c r="AH3816" s="242"/>
      <c r="AI3816" s="242"/>
      <c r="AJ3816" s="228">
        <f t="shared" si="1332"/>
        <v>570</v>
      </c>
      <c r="AK3816" s="218"/>
      <c r="AL3816" s="229">
        <f t="shared" si="1333"/>
        <v>0</v>
      </c>
      <c r="AM3816" s="204"/>
      <c r="AN3816" s="230" t="s">
        <v>41</v>
      </c>
      <c r="AO3816" s="231" t="s">
        <v>41</v>
      </c>
      <c r="AP3816" s="245" t="s">
        <v>41</v>
      </c>
      <c r="AQ3816" s="233" t="s">
        <v>41</v>
      </c>
      <c r="AR3816" s="234" t="s">
        <v>41</v>
      </c>
      <c r="AS3816" s="235"/>
      <c r="AT3816" s="236"/>
      <c r="AU3816" s="237"/>
      <c r="AV3816" s="238">
        <v>60</v>
      </c>
      <c r="AW3816" s="239">
        <f>'[1]Nastavení cen'!$H$17</f>
        <v>390</v>
      </c>
      <c r="AX3816" s="240"/>
    </row>
    <row r="3817" spans="1:50" ht="25.05" customHeight="1" x14ac:dyDescent="0.3">
      <c r="A3817" s="213"/>
      <c r="B3817" s="214"/>
      <c r="C3817" s="215"/>
      <c r="D3817" s="186"/>
      <c r="E3817" s="184"/>
      <c r="F3817" s="185"/>
      <c r="G3817" s="186"/>
      <c r="H3817" s="186"/>
      <c r="I3817" s="187"/>
      <c r="J3817" s="188"/>
      <c r="K3817" s="216"/>
      <c r="L3817" s="186"/>
      <c r="M3817" s="186"/>
      <c r="N3817" s="187"/>
      <c r="O3817" s="191"/>
      <c r="P3817" s="543" t="s">
        <v>3891</v>
      </c>
      <c r="Q3817" s="218"/>
      <c r="R3817" s="219">
        <f t="shared" si="1329"/>
        <v>0</v>
      </c>
      <c r="S3817" s="219">
        <f t="shared" si="1330"/>
        <v>4</v>
      </c>
      <c r="T3817" s="195">
        <v>125</v>
      </c>
      <c r="U3817" s="196">
        <v>4</v>
      </c>
      <c r="V3817" s="89">
        <f t="shared" si="1325"/>
        <v>0</v>
      </c>
      <c r="W3817" s="220" t="s">
        <v>64</v>
      </c>
      <c r="X3817" s="221" t="s">
        <v>3995</v>
      </c>
      <c r="Y3817" s="222" t="s">
        <v>43</v>
      </c>
      <c r="Z3817" s="199"/>
      <c r="AA3817" s="218"/>
      <c r="AB3817" s="223">
        <v>2</v>
      </c>
      <c r="AC3817" s="224" t="s">
        <v>66</v>
      </c>
      <c r="AD3817" s="225">
        <f t="shared" si="1383"/>
        <v>270</v>
      </c>
      <c r="AE3817" s="226"/>
      <c r="AF3817" s="226">
        <f t="shared" si="1384"/>
        <v>0</v>
      </c>
      <c r="AG3817" s="241"/>
      <c r="AH3817" s="242"/>
      <c r="AI3817" s="242"/>
      <c r="AJ3817" s="228">
        <f t="shared" si="1332"/>
        <v>0</v>
      </c>
      <c r="AK3817" s="218"/>
      <c r="AL3817" s="229">
        <f t="shared" si="1333"/>
        <v>0</v>
      </c>
      <c r="AM3817" s="204"/>
      <c r="AN3817" s="230" t="s">
        <v>41</v>
      </c>
      <c r="AO3817" s="231" t="s">
        <v>41</v>
      </c>
      <c r="AP3817" s="245" t="s">
        <v>41</v>
      </c>
      <c r="AQ3817" s="233" t="s">
        <v>41</v>
      </c>
      <c r="AR3817" s="234" t="s">
        <v>41</v>
      </c>
      <c r="AS3817" s="235"/>
      <c r="AT3817" s="236"/>
      <c r="AU3817" s="237"/>
      <c r="AV3817" s="238">
        <v>60</v>
      </c>
      <c r="AW3817" s="239">
        <f>'[1]Nastavení cen'!$I$17</f>
        <v>270</v>
      </c>
      <c r="AX3817" s="240"/>
    </row>
    <row r="3818" spans="1:50" ht="17.25" hidden="1" customHeight="1" x14ac:dyDescent="0.3">
      <c r="A3818" s="213"/>
      <c r="B3818" s="214"/>
      <c r="C3818" s="215"/>
      <c r="D3818" s="186"/>
      <c r="E3818" s="184"/>
      <c r="F3818" s="185"/>
      <c r="G3818" s="186"/>
      <c r="H3818" s="186"/>
      <c r="I3818" s="187"/>
      <c r="J3818" s="188"/>
      <c r="K3818" s="216"/>
      <c r="L3818" s="186"/>
      <c r="M3818" s="186"/>
      <c r="N3818" s="187"/>
      <c r="O3818" s="191"/>
      <c r="P3818" s="543" t="s">
        <v>3891</v>
      </c>
      <c r="Q3818" s="218"/>
      <c r="R3818" s="219">
        <f t="shared" si="1329"/>
        <v>0</v>
      </c>
      <c r="S3818" s="219">
        <f t="shared" si="1330"/>
        <v>4</v>
      </c>
      <c r="T3818" s="195"/>
      <c r="U3818" s="196">
        <v>4</v>
      </c>
      <c r="V3818" s="89">
        <f t="shared" si="1325"/>
        <v>0</v>
      </c>
      <c r="W3818" s="220" t="s">
        <v>64</v>
      </c>
      <c r="X3818" s="221" t="s">
        <v>3996</v>
      </c>
      <c r="Y3818" s="222" t="s">
        <v>43</v>
      </c>
      <c r="Z3818" s="199"/>
      <c r="AA3818" s="218"/>
      <c r="AB3818" s="223">
        <v>0</v>
      </c>
      <c r="AC3818" s="224" t="s">
        <v>66</v>
      </c>
      <c r="AD3818" s="225">
        <f t="shared" si="1383"/>
        <v>270</v>
      </c>
      <c r="AE3818" s="226">
        <f>CEILING(AD3818+AD3818*'[1]Nastavení cen'!$J$17,1)</f>
        <v>395</v>
      </c>
      <c r="AF3818" s="226">
        <f t="shared" si="1384"/>
        <v>0</v>
      </c>
      <c r="AG3818" s="241"/>
      <c r="AH3818" s="242"/>
      <c r="AI3818" s="242"/>
      <c r="AJ3818" s="228">
        <f t="shared" si="1332"/>
        <v>395</v>
      </c>
      <c r="AK3818" s="218"/>
      <c r="AL3818" s="229">
        <f t="shared" si="1333"/>
        <v>0</v>
      </c>
      <c r="AM3818" s="204"/>
      <c r="AN3818" s="230" t="s">
        <v>41</v>
      </c>
      <c r="AO3818" s="231" t="s">
        <v>41</v>
      </c>
      <c r="AP3818" s="245" t="s">
        <v>41</v>
      </c>
      <c r="AQ3818" s="233" t="s">
        <v>41</v>
      </c>
      <c r="AR3818" s="234" t="s">
        <v>41</v>
      </c>
      <c r="AS3818" s="235"/>
      <c r="AT3818" s="236"/>
      <c r="AU3818" s="237"/>
      <c r="AV3818" s="238">
        <v>60</v>
      </c>
      <c r="AW3818" s="239">
        <f>'[1]Nastavení cen'!$I$17</f>
        <v>270</v>
      </c>
      <c r="AX3818" s="240"/>
    </row>
    <row r="3819" spans="1:50" ht="17.25" hidden="1" customHeight="1" x14ac:dyDescent="0.3">
      <c r="A3819" s="213"/>
      <c r="B3819" s="214"/>
      <c r="C3819" s="215"/>
      <c r="D3819" s="186"/>
      <c r="E3819" s="184"/>
      <c r="F3819" s="185"/>
      <c r="G3819" s="186"/>
      <c r="H3819" s="186"/>
      <c r="I3819" s="187"/>
      <c r="J3819" s="188"/>
      <c r="K3819" s="216"/>
      <c r="L3819" s="186"/>
      <c r="M3819" s="186"/>
      <c r="N3819" s="187"/>
      <c r="O3819" s="191"/>
      <c r="P3819" s="543" t="s">
        <v>3891</v>
      </c>
      <c r="Q3819" s="218"/>
      <c r="R3819" s="219">
        <f t="shared" si="1329"/>
        <v>0</v>
      </c>
      <c r="S3819" s="219">
        <f t="shared" si="1330"/>
        <v>4</v>
      </c>
      <c r="T3819" s="195"/>
      <c r="U3819" s="196">
        <v>5</v>
      </c>
      <c r="V3819" s="89">
        <f t="shared" si="1325"/>
        <v>0</v>
      </c>
      <c r="W3819" s="220" t="s">
        <v>70</v>
      </c>
      <c r="X3819" s="221" t="s">
        <v>71</v>
      </c>
      <c r="Y3819" s="222" t="s">
        <v>3997</v>
      </c>
      <c r="Z3819" s="199"/>
      <c r="AA3819" s="218"/>
      <c r="AB3819" s="223">
        <v>0</v>
      </c>
      <c r="AC3819" s="224" t="s">
        <v>46</v>
      </c>
      <c r="AD3819" s="225"/>
      <c r="AE3819" s="226"/>
      <c r="AF3819" s="226"/>
      <c r="AG3819" s="227">
        <f>CEILING(AX3819+(AX3819*'[1]Nastavení cen'!$G$17),1)</f>
        <v>500</v>
      </c>
      <c r="AH3819" s="227">
        <f>CEILING(AG3819*'[1]Nastavení cen'!$K$17,1)+AG3819</f>
        <v>650</v>
      </c>
      <c r="AI3819" s="227">
        <f t="shared" ref="AI3819:AI3823" si="1394">(AB3819*AH3819)</f>
        <v>0</v>
      </c>
      <c r="AJ3819" s="228">
        <f t="shared" si="1332"/>
        <v>650</v>
      </c>
      <c r="AK3819" s="218"/>
      <c r="AL3819" s="229">
        <f t="shared" si="1333"/>
        <v>0</v>
      </c>
      <c r="AM3819" s="204"/>
      <c r="AN3819" s="230">
        <v>5</v>
      </c>
      <c r="AO3819" s="231">
        <f t="shared" ref="AO3819:AO3823" si="1395">AB3819*AN3819</f>
        <v>0</v>
      </c>
      <c r="AP3819" s="232">
        <v>0.05</v>
      </c>
      <c r="AQ3819" s="233" t="s">
        <v>41</v>
      </c>
      <c r="AR3819" s="234">
        <f t="shared" ref="AR3819:AR3823" si="1396">AO3819*AP3819</f>
        <v>0</v>
      </c>
      <c r="AS3819" s="235"/>
      <c r="AT3819" s="236"/>
      <c r="AU3819" s="237"/>
      <c r="AV3819" s="238"/>
      <c r="AW3819" s="239"/>
      <c r="AX3819" s="240">
        <v>500</v>
      </c>
    </row>
    <row r="3820" spans="1:50" ht="17.25" hidden="1" customHeight="1" x14ac:dyDescent="0.3">
      <c r="A3820" s="213"/>
      <c r="B3820" s="214"/>
      <c r="C3820" s="215"/>
      <c r="D3820" s="186"/>
      <c r="E3820" s="184"/>
      <c r="F3820" s="185"/>
      <c r="G3820" s="186"/>
      <c r="H3820" s="186"/>
      <c r="I3820" s="187"/>
      <c r="J3820" s="188"/>
      <c r="K3820" s="216"/>
      <c r="L3820" s="186"/>
      <c r="M3820" s="186"/>
      <c r="N3820" s="187"/>
      <c r="O3820" s="191"/>
      <c r="P3820" s="543" t="s">
        <v>3891</v>
      </c>
      <c r="Q3820" s="218"/>
      <c r="R3820" s="219">
        <f t="shared" si="1329"/>
        <v>0</v>
      </c>
      <c r="S3820" s="219">
        <f t="shared" si="1330"/>
        <v>4</v>
      </c>
      <c r="T3820" s="195"/>
      <c r="U3820" s="196">
        <v>5</v>
      </c>
      <c r="V3820" s="89">
        <f t="shared" si="1325"/>
        <v>0</v>
      </c>
      <c r="W3820" s="220" t="s">
        <v>70</v>
      </c>
      <c r="X3820" s="221" t="s">
        <v>71</v>
      </c>
      <c r="Y3820" s="222" t="s">
        <v>3998</v>
      </c>
      <c r="Z3820" s="199"/>
      <c r="AA3820" s="218"/>
      <c r="AB3820" s="223">
        <v>0</v>
      </c>
      <c r="AC3820" s="224" t="s">
        <v>46</v>
      </c>
      <c r="AD3820" s="225"/>
      <c r="AE3820" s="226"/>
      <c r="AF3820" s="226"/>
      <c r="AG3820" s="227">
        <f>CEILING(AX3820+(AX3820*'[1]Nastavení cen'!$G$17),1)</f>
        <v>1000</v>
      </c>
      <c r="AH3820" s="227">
        <f>CEILING(AG3820*'[1]Nastavení cen'!$K$17,1)+AG3820</f>
        <v>1300</v>
      </c>
      <c r="AI3820" s="227">
        <f t="shared" si="1394"/>
        <v>0</v>
      </c>
      <c r="AJ3820" s="228">
        <f t="shared" si="1332"/>
        <v>1300</v>
      </c>
      <c r="AK3820" s="218"/>
      <c r="AL3820" s="229">
        <f t="shared" si="1333"/>
        <v>0</v>
      </c>
      <c r="AM3820" s="204"/>
      <c r="AN3820" s="230">
        <v>10</v>
      </c>
      <c r="AO3820" s="231">
        <f t="shared" si="1395"/>
        <v>0</v>
      </c>
      <c r="AP3820" s="232">
        <v>0.05</v>
      </c>
      <c r="AQ3820" s="233" t="s">
        <v>41</v>
      </c>
      <c r="AR3820" s="234">
        <f t="shared" si="1396"/>
        <v>0</v>
      </c>
      <c r="AS3820" s="235"/>
      <c r="AT3820" s="236"/>
      <c r="AU3820" s="237"/>
      <c r="AV3820" s="238"/>
      <c r="AW3820" s="239"/>
      <c r="AX3820" s="240">
        <v>1000</v>
      </c>
    </row>
    <row r="3821" spans="1:50" ht="17.25" hidden="1" customHeight="1" x14ac:dyDescent="0.3">
      <c r="A3821" s="213"/>
      <c r="B3821" s="214"/>
      <c r="C3821" s="215"/>
      <c r="D3821" s="186"/>
      <c r="E3821" s="184"/>
      <c r="F3821" s="185"/>
      <c r="G3821" s="186"/>
      <c r="H3821" s="186"/>
      <c r="I3821" s="187"/>
      <c r="J3821" s="188"/>
      <c r="K3821" s="216"/>
      <c r="L3821" s="186"/>
      <c r="M3821" s="186"/>
      <c r="N3821" s="187"/>
      <c r="O3821" s="191"/>
      <c r="P3821" s="543" t="s">
        <v>3891</v>
      </c>
      <c r="Q3821" s="218"/>
      <c r="R3821" s="219">
        <f t="shared" si="1329"/>
        <v>0</v>
      </c>
      <c r="S3821" s="219">
        <f t="shared" si="1330"/>
        <v>4</v>
      </c>
      <c r="T3821" s="195"/>
      <c r="U3821" s="196">
        <v>5</v>
      </c>
      <c r="V3821" s="89">
        <f t="shared" si="1325"/>
        <v>0</v>
      </c>
      <c r="W3821" s="220" t="s">
        <v>70</v>
      </c>
      <c r="X3821" s="221" t="s">
        <v>71</v>
      </c>
      <c r="Y3821" s="222" t="s">
        <v>3999</v>
      </c>
      <c r="Z3821" s="199"/>
      <c r="AA3821" s="218"/>
      <c r="AB3821" s="223">
        <v>0</v>
      </c>
      <c r="AC3821" s="224" t="s">
        <v>46</v>
      </c>
      <c r="AD3821" s="225"/>
      <c r="AE3821" s="226"/>
      <c r="AF3821" s="226"/>
      <c r="AG3821" s="227">
        <f>CEILING(AX3821+(AX3821*'[1]Nastavení cen'!$G$17),1)</f>
        <v>2000</v>
      </c>
      <c r="AH3821" s="227">
        <f>CEILING(AG3821*'[1]Nastavení cen'!$K$17,1)+AG3821</f>
        <v>2600</v>
      </c>
      <c r="AI3821" s="227">
        <f t="shared" si="1394"/>
        <v>0</v>
      </c>
      <c r="AJ3821" s="228">
        <f t="shared" si="1332"/>
        <v>2600</v>
      </c>
      <c r="AK3821" s="218"/>
      <c r="AL3821" s="229">
        <f t="shared" si="1333"/>
        <v>0</v>
      </c>
      <c r="AM3821" s="204"/>
      <c r="AN3821" s="230">
        <v>20</v>
      </c>
      <c r="AO3821" s="231">
        <f t="shared" si="1395"/>
        <v>0</v>
      </c>
      <c r="AP3821" s="232">
        <v>0.05</v>
      </c>
      <c r="AQ3821" s="233" t="s">
        <v>41</v>
      </c>
      <c r="AR3821" s="234">
        <f t="shared" si="1396"/>
        <v>0</v>
      </c>
      <c r="AS3821" s="235"/>
      <c r="AT3821" s="236"/>
      <c r="AU3821" s="237"/>
      <c r="AV3821" s="238"/>
      <c r="AW3821" s="239"/>
      <c r="AX3821" s="240">
        <v>2000</v>
      </c>
    </row>
    <row r="3822" spans="1:50" ht="17.25" hidden="1" customHeight="1" x14ac:dyDescent="0.3">
      <c r="A3822" s="213"/>
      <c r="B3822" s="214"/>
      <c r="C3822" s="215"/>
      <c r="D3822" s="186"/>
      <c r="E3822" s="184"/>
      <c r="F3822" s="185"/>
      <c r="G3822" s="186"/>
      <c r="H3822" s="186"/>
      <c r="I3822" s="187"/>
      <c r="J3822" s="188"/>
      <c r="K3822" s="216"/>
      <c r="L3822" s="186"/>
      <c r="M3822" s="186"/>
      <c r="N3822" s="187"/>
      <c r="O3822" s="191"/>
      <c r="P3822" s="543" t="s">
        <v>3891</v>
      </c>
      <c r="Q3822" s="218"/>
      <c r="R3822" s="219">
        <f t="shared" si="1329"/>
        <v>0</v>
      </c>
      <c r="S3822" s="219">
        <f t="shared" si="1330"/>
        <v>4</v>
      </c>
      <c r="T3822" s="195"/>
      <c r="U3822" s="196">
        <v>5</v>
      </c>
      <c r="V3822" s="89">
        <f t="shared" si="1325"/>
        <v>0</v>
      </c>
      <c r="W3822" s="220" t="s">
        <v>70</v>
      </c>
      <c r="X3822" s="221" t="s">
        <v>71</v>
      </c>
      <c r="Y3822" s="222" t="s">
        <v>4000</v>
      </c>
      <c r="Z3822" s="199"/>
      <c r="AA3822" s="218"/>
      <c r="AB3822" s="223">
        <v>0</v>
      </c>
      <c r="AC3822" s="224" t="s">
        <v>46</v>
      </c>
      <c r="AD3822" s="225"/>
      <c r="AE3822" s="226"/>
      <c r="AF3822" s="226"/>
      <c r="AG3822" s="227">
        <f>CEILING(AX3822+(AX3822*'[1]Nastavení cen'!$G$17),1)</f>
        <v>5000</v>
      </c>
      <c r="AH3822" s="227">
        <f>CEILING(AG3822*'[1]Nastavení cen'!$K$17,1)+AG3822</f>
        <v>6500</v>
      </c>
      <c r="AI3822" s="227">
        <f t="shared" si="1394"/>
        <v>0</v>
      </c>
      <c r="AJ3822" s="228">
        <f t="shared" si="1332"/>
        <v>6500</v>
      </c>
      <c r="AK3822" s="218"/>
      <c r="AL3822" s="229">
        <f t="shared" si="1333"/>
        <v>0</v>
      </c>
      <c r="AM3822" s="204"/>
      <c r="AN3822" s="230">
        <v>50</v>
      </c>
      <c r="AO3822" s="231">
        <f t="shared" si="1395"/>
        <v>0</v>
      </c>
      <c r="AP3822" s="232">
        <v>0.05</v>
      </c>
      <c r="AQ3822" s="233" t="s">
        <v>41</v>
      </c>
      <c r="AR3822" s="234">
        <f t="shared" si="1396"/>
        <v>0</v>
      </c>
      <c r="AS3822" s="235"/>
      <c r="AT3822" s="236"/>
      <c r="AU3822" s="237"/>
      <c r="AV3822" s="238"/>
      <c r="AW3822" s="239"/>
      <c r="AX3822" s="240">
        <v>5000</v>
      </c>
    </row>
    <row r="3823" spans="1:50" ht="17.25" hidden="1" customHeight="1" x14ac:dyDescent="0.3">
      <c r="A3823" s="213"/>
      <c r="B3823" s="214"/>
      <c r="C3823" s="215"/>
      <c r="D3823" s="186"/>
      <c r="E3823" s="184"/>
      <c r="F3823" s="185"/>
      <c r="G3823" s="186"/>
      <c r="H3823" s="186"/>
      <c r="I3823" s="187"/>
      <c r="J3823" s="188"/>
      <c r="K3823" s="216"/>
      <c r="L3823" s="186"/>
      <c r="M3823" s="186"/>
      <c r="N3823" s="187"/>
      <c r="O3823" s="191"/>
      <c r="P3823" s="543" t="s">
        <v>3891</v>
      </c>
      <c r="Q3823" s="218"/>
      <c r="R3823" s="219">
        <f t="shared" si="1329"/>
        <v>0</v>
      </c>
      <c r="S3823" s="219">
        <f t="shared" si="1330"/>
        <v>4</v>
      </c>
      <c r="T3823" s="195"/>
      <c r="U3823" s="196">
        <v>5</v>
      </c>
      <c r="V3823" s="89">
        <f t="shared" si="1325"/>
        <v>0</v>
      </c>
      <c r="W3823" s="220" t="s">
        <v>70</v>
      </c>
      <c r="X3823" s="221" t="s">
        <v>71</v>
      </c>
      <c r="Y3823" s="222" t="s">
        <v>4001</v>
      </c>
      <c r="Z3823" s="199"/>
      <c r="AA3823" s="218"/>
      <c r="AB3823" s="223">
        <v>0</v>
      </c>
      <c r="AC3823" s="224" t="s">
        <v>46</v>
      </c>
      <c r="AD3823" s="225"/>
      <c r="AE3823" s="226"/>
      <c r="AF3823" s="226"/>
      <c r="AG3823" s="227">
        <f>CEILING(AX3823+(AX3823*'[1]Nastavení cen'!$G$17),1)</f>
        <v>10000</v>
      </c>
      <c r="AH3823" s="227">
        <f>CEILING(AG3823*'[1]Nastavení cen'!$K$17,1)+AG3823</f>
        <v>13000</v>
      </c>
      <c r="AI3823" s="227">
        <f t="shared" si="1394"/>
        <v>0</v>
      </c>
      <c r="AJ3823" s="228">
        <f t="shared" si="1332"/>
        <v>13000</v>
      </c>
      <c r="AK3823" s="218"/>
      <c r="AL3823" s="229">
        <f t="shared" si="1333"/>
        <v>0</v>
      </c>
      <c r="AM3823" s="204"/>
      <c r="AN3823" s="230">
        <v>100</v>
      </c>
      <c r="AO3823" s="231">
        <f t="shared" si="1395"/>
        <v>0</v>
      </c>
      <c r="AP3823" s="232">
        <v>0.05</v>
      </c>
      <c r="AQ3823" s="233" t="s">
        <v>41</v>
      </c>
      <c r="AR3823" s="234">
        <f t="shared" si="1396"/>
        <v>0</v>
      </c>
      <c r="AS3823" s="235"/>
      <c r="AT3823" s="236"/>
      <c r="AU3823" s="237"/>
      <c r="AV3823" s="238"/>
      <c r="AW3823" s="239"/>
      <c r="AX3823" s="240">
        <v>10000</v>
      </c>
    </row>
    <row r="3824" spans="1:50" ht="17.25" hidden="1" customHeight="1" x14ac:dyDescent="0.3">
      <c r="A3824" s="373"/>
      <c r="B3824" s="340"/>
      <c r="C3824" s="247"/>
      <c r="D3824" s="248"/>
      <c r="E3824" s="249"/>
      <c r="F3824" s="250"/>
      <c r="G3824" s="248"/>
      <c r="H3824" s="248"/>
      <c r="I3824" s="251"/>
      <c r="J3824" s="252"/>
      <c r="K3824" s="253"/>
      <c r="L3824" s="248"/>
      <c r="M3824" s="248"/>
      <c r="N3824" s="251"/>
      <c r="O3824" s="191"/>
      <c r="P3824" s="544" t="s">
        <v>3891</v>
      </c>
      <c r="Q3824" s="255"/>
      <c r="R3824" s="219"/>
      <c r="S3824" s="219"/>
      <c r="T3824" s="341"/>
      <c r="U3824" s="196">
        <v>99</v>
      </c>
      <c r="V3824" s="89">
        <f t="shared" si="1325"/>
        <v>0</v>
      </c>
      <c r="W3824" s="342"/>
      <c r="X3824" s="343"/>
      <c r="Y3824" s="344"/>
      <c r="Z3824" s="345"/>
      <c r="AA3824" s="255"/>
      <c r="AB3824" s="339">
        <v>0</v>
      </c>
      <c r="AC3824" s="346"/>
      <c r="AD3824" s="347"/>
      <c r="AE3824" s="348"/>
      <c r="AF3824" s="348"/>
      <c r="AG3824" s="243"/>
      <c r="AH3824" s="244"/>
      <c r="AI3824" s="244"/>
      <c r="AJ3824" s="349"/>
      <c r="AK3824" s="255"/>
      <c r="AL3824" s="350"/>
      <c r="AM3824" s="204"/>
      <c r="AN3824" s="230" t="s">
        <v>41</v>
      </c>
      <c r="AO3824" s="231" t="s">
        <v>41</v>
      </c>
      <c r="AP3824" s="245" t="s">
        <v>41</v>
      </c>
      <c r="AQ3824" s="233" t="s">
        <v>41</v>
      </c>
      <c r="AR3824" s="234" t="s">
        <v>41</v>
      </c>
      <c r="AS3824" s="235"/>
      <c r="AT3824" s="236"/>
      <c r="AU3824" s="237"/>
      <c r="AV3824" s="238"/>
      <c r="AW3824" s="239"/>
      <c r="AX3824" s="240"/>
    </row>
    <row r="3825" spans="1:50" ht="17.25" customHeight="1" x14ac:dyDescent="0.3">
      <c r="A3825" s="262"/>
      <c r="B3825" s="263"/>
      <c r="C3825" s="264" t="s">
        <v>0</v>
      </c>
      <c r="D3825" s="24"/>
      <c r="E3825" s="25" t="s">
        <v>1</v>
      </c>
      <c r="F3825" s="26"/>
      <c r="G3825" s="26"/>
      <c r="H3825" s="26"/>
      <c r="I3825" s="27"/>
      <c r="J3825" s="265"/>
      <c r="K3825" s="29" t="s">
        <v>2</v>
      </c>
      <c r="L3825" s="26"/>
      <c r="M3825" s="26"/>
      <c r="N3825" s="27"/>
      <c r="O3825" s="266"/>
      <c r="P3825" s="267" t="s">
        <v>3891</v>
      </c>
      <c r="Q3825" s="268"/>
      <c r="R3825" s="269"/>
      <c r="S3825" s="270"/>
      <c r="T3825" s="271" t="s">
        <v>10</v>
      </c>
      <c r="U3825" s="270" t="s">
        <v>11</v>
      </c>
      <c r="V3825" s="89">
        <f t="shared" si="1325"/>
        <v>0</v>
      </c>
      <c r="W3825" s="272"/>
      <c r="X3825" s="273" t="s">
        <v>4002</v>
      </c>
      <c r="Y3825" s="26"/>
      <c r="Z3825" s="26"/>
      <c r="AA3825" s="274"/>
      <c r="AB3825" s="271" t="s">
        <v>10</v>
      </c>
      <c r="AC3825" s="275"/>
      <c r="AD3825" s="276"/>
      <c r="AE3825" s="276"/>
      <c r="AF3825" s="276">
        <f>SUM(AF3710:AF3824)</f>
        <v>0</v>
      </c>
      <c r="AG3825" s="276"/>
      <c r="AH3825" s="276"/>
      <c r="AI3825" s="276">
        <f>SUM(AI3710:AI3824)</f>
        <v>0</v>
      </c>
      <c r="AJ3825" s="277"/>
      <c r="AK3825" s="274"/>
      <c r="AL3825" s="278">
        <f>AF3825+AI3825</f>
        <v>0</v>
      </c>
      <c r="AM3825" s="279"/>
      <c r="AN3825" s="280"/>
      <c r="AO3825" s="281">
        <f>SUM(AO3710:AO3824)</f>
        <v>580</v>
      </c>
      <c r="AP3825" s="276"/>
      <c r="AQ3825" s="281">
        <f t="shared" ref="AQ3825:AR3825" si="1397">SUM(AQ3710:AQ3824)</f>
        <v>0</v>
      </c>
      <c r="AR3825" s="282">
        <f t="shared" si="1397"/>
        <v>29</v>
      </c>
      <c r="AS3825" s="283"/>
      <c r="AT3825" s="284">
        <f>SUM(AT3710:AT3824)</f>
        <v>0</v>
      </c>
      <c r="AU3825" s="285"/>
      <c r="AV3825" s="106"/>
      <c r="AW3825" s="107"/>
      <c r="AX3825" s="107"/>
    </row>
    <row r="3826" spans="1:50" ht="17.25" hidden="1" customHeight="1" x14ac:dyDescent="0.3">
      <c r="A3826" s="262"/>
      <c r="B3826" s="263"/>
      <c r="C3826" s="264" t="s">
        <v>0</v>
      </c>
      <c r="D3826" s="24"/>
      <c r="E3826" s="25" t="s">
        <v>1</v>
      </c>
      <c r="F3826" s="26"/>
      <c r="G3826" s="26"/>
      <c r="H3826" s="26"/>
      <c r="I3826" s="27"/>
      <c r="J3826" s="263"/>
      <c r="K3826" s="29" t="s">
        <v>2</v>
      </c>
      <c r="L3826" s="26"/>
      <c r="M3826" s="26"/>
      <c r="N3826" s="27"/>
      <c r="O3826" s="266"/>
      <c r="P3826" s="267" t="str">
        <f>P3825</f>
        <v>tru</v>
      </c>
      <c r="Q3826" s="268"/>
      <c r="R3826" s="269"/>
      <c r="S3826" s="270"/>
      <c r="T3826" s="271" t="s">
        <v>10</v>
      </c>
      <c r="U3826" s="270" t="s">
        <v>32</v>
      </c>
      <c r="V3826" s="89">
        <f t="shared" si="1325"/>
        <v>0</v>
      </c>
      <c r="W3826" s="272"/>
      <c r="X3826" s="273" t="str">
        <f>X3825</f>
        <v>Truhlářské práce celkem</v>
      </c>
      <c r="Y3826" s="26"/>
      <c r="Z3826" s="26"/>
      <c r="AA3826" s="274"/>
      <c r="AB3826" s="271" t="s">
        <v>10</v>
      </c>
      <c r="AC3826" s="275"/>
      <c r="AD3826" s="276"/>
      <c r="AE3826" s="276"/>
      <c r="AF3826" s="276">
        <f>AF3825</f>
        <v>0</v>
      </c>
      <c r="AG3826" s="276"/>
      <c r="AH3826" s="276"/>
      <c r="AI3826" s="276">
        <f>AI3825</f>
        <v>0</v>
      </c>
      <c r="AJ3826" s="277"/>
      <c r="AK3826" s="274"/>
      <c r="AL3826" s="278">
        <f>AL3825</f>
        <v>0</v>
      </c>
      <c r="AM3826" s="279"/>
      <c r="AN3826" s="280"/>
      <c r="AO3826" s="281">
        <f>AO3825</f>
        <v>580</v>
      </c>
      <c r="AP3826" s="276"/>
      <c r="AQ3826" s="281">
        <f t="shared" ref="AQ3826:AR3826" si="1398">AQ3825</f>
        <v>0</v>
      </c>
      <c r="AR3826" s="281">
        <f t="shared" si="1398"/>
        <v>29</v>
      </c>
      <c r="AS3826" s="283"/>
      <c r="AT3826" s="284">
        <f>AT3825</f>
        <v>0</v>
      </c>
      <c r="AU3826" s="285"/>
      <c r="AV3826" s="106"/>
      <c r="AW3826" s="107"/>
      <c r="AX3826" s="107"/>
    </row>
    <row r="3827" spans="1:50" ht="17.25" hidden="1" customHeight="1" x14ac:dyDescent="0.3">
      <c r="A3827" s="262"/>
      <c r="B3827" s="263"/>
      <c r="C3827" s="286" t="s">
        <v>0</v>
      </c>
      <c r="D3827" s="24"/>
      <c r="E3827" s="287" t="s">
        <v>1</v>
      </c>
      <c r="F3827" s="26"/>
      <c r="G3827" s="26"/>
      <c r="H3827" s="26"/>
      <c r="I3827" s="27"/>
      <c r="J3827" s="265"/>
      <c r="K3827" s="287" t="s">
        <v>2</v>
      </c>
      <c r="L3827" s="26"/>
      <c r="M3827" s="26"/>
      <c r="N3827" s="27"/>
      <c r="O3827" s="266"/>
      <c r="P3827" s="288" t="str">
        <f>P3825</f>
        <v>tru</v>
      </c>
      <c r="Q3827" s="289"/>
      <c r="R3827" s="290"/>
      <c r="S3827" s="290"/>
      <c r="T3827" s="291" t="s">
        <v>10</v>
      </c>
      <c r="U3827" s="292" t="s">
        <v>34</v>
      </c>
      <c r="V3827" s="89">
        <f t="shared" si="1325"/>
        <v>0</v>
      </c>
      <c r="W3827" s="293"/>
      <c r="X3827" s="294" t="str">
        <f>X3825</f>
        <v>Truhlářské práce celkem</v>
      </c>
      <c r="Y3827" s="26"/>
      <c r="Z3827" s="26"/>
      <c r="AA3827" s="289"/>
      <c r="AB3827" s="291" t="s">
        <v>10</v>
      </c>
      <c r="AC3827" s="295"/>
      <c r="AD3827" s="296"/>
      <c r="AE3827" s="296"/>
      <c r="AF3827" s="296">
        <f>AF3825</f>
        <v>0</v>
      </c>
      <c r="AG3827" s="296"/>
      <c r="AH3827" s="296"/>
      <c r="AI3827" s="296">
        <f>AI3825</f>
        <v>0</v>
      </c>
      <c r="AJ3827" s="297"/>
      <c r="AK3827" s="289"/>
      <c r="AL3827" s="298">
        <f>AL3825</f>
        <v>0</v>
      </c>
      <c r="AM3827" s="299"/>
      <c r="AN3827" s="300"/>
      <c r="AO3827" s="301">
        <f>AO3825</f>
        <v>580</v>
      </c>
      <c r="AP3827" s="296"/>
      <c r="AQ3827" s="301">
        <f t="shared" ref="AQ3827:AR3827" si="1399">AQ3825</f>
        <v>0</v>
      </c>
      <c r="AR3827" s="301">
        <f t="shared" si="1399"/>
        <v>29</v>
      </c>
      <c r="AS3827" s="302"/>
      <c r="AT3827" s="303">
        <f>AT3825</f>
        <v>0</v>
      </c>
      <c r="AU3827" s="304"/>
      <c r="AV3827" s="106"/>
      <c r="AW3827" s="107"/>
      <c r="AX3827" s="107"/>
    </row>
    <row r="3828" spans="1:50" ht="17.25" hidden="1" customHeight="1" x14ac:dyDescent="0.3">
      <c r="A3828" s="262"/>
      <c r="B3828" s="263"/>
      <c r="C3828" s="286" t="s">
        <v>0</v>
      </c>
      <c r="D3828" s="24"/>
      <c r="E3828" s="305" t="s">
        <v>1</v>
      </c>
      <c r="F3828" s="26"/>
      <c r="G3828" s="26"/>
      <c r="H3828" s="26"/>
      <c r="I3828" s="27"/>
      <c r="J3828" s="265"/>
      <c r="K3828" s="305" t="s">
        <v>2</v>
      </c>
      <c r="L3828" s="26"/>
      <c r="M3828" s="26"/>
      <c r="N3828" s="27"/>
      <c r="O3828" s="266"/>
      <c r="P3828" s="306" t="str">
        <f>P3825</f>
        <v>tru</v>
      </c>
      <c r="Q3828" s="24"/>
      <c r="R3828" s="307"/>
      <c r="S3828" s="307"/>
      <c r="T3828" s="308" t="s">
        <v>10</v>
      </c>
      <c r="U3828" s="309" t="s">
        <v>35</v>
      </c>
      <c r="V3828" s="89">
        <f t="shared" si="1325"/>
        <v>0</v>
      </c>
      <c r="W3828" s="310"/>
      <c r="X3828" s="311" t="str">
        <f>X3825</f>
        <v>Truhlářské práce celkem</v>
      </c>
      <c r="Y3828" s="26"/>
      <c r="Z3828" s="26"/>
      <c r="AA3828" s="24"/>
      <c r="AB3828" s="308" t="s">
        <v>10</v>
      </c>
      <c r="AC3828" s="312"/>
      <c r="AD3828" s="313"/>
      <c r="AE3828" s="313"/>
      <c r="AF3828" s="313">
        <f>AF3825</f>
        <v>0</v>
      </c>
      <c r="AG3828" s="313"/>
      <c r="AH3828" s="313"/>
      <c r="AI3828" s="313">
        <f>AI3825</f>
        <v>0</v>
      </c>
      <c r="AJ3828" s="314"/>
      <c r="AK3828" s="24"/>
      <c r="AL3828" s="315">
        <f>AL3825</f>
        <v>0</v>
      </c>
      <c r="AM3828" s="299"/>
      <c r="AN3828" s="316"/>
      <c r="AO3828" s="317">
        <f>AO3825</f>
        <v>580</v>
      </c>
      <c r="AP3828" s="313"/>
      <c r="AQ3828" s="317">
        <f t="shared" ref="AQ3828:AR3828" si="1400">AQ3825</f>
        <v>0</v>
      </c>
      <c r="AR3828" s="317">
        <f t="shared" si="1400"/>
        <v>29</v>
      </c>
      <c r="AS3828" s="318"/>
      <c r="AT3828" s="319">
        <f>AT3825</f>
        <v>0</v>
      </c>
      <c r="AU3828" s="304"/>
      <c r="AV3828" s="106"/>
      <c r="AW3828" s="107"/>
      <c r="AX3828" s="107"/>
    </row>
    <row r="3829" spans="1:50" ht="26.25" hidden="1" customHeight="1" x14ac:dyDescent="0.3">
      <c r="A3829" s="77"/>
      <c r="B3829" s="78"/>
      <c r="C3829" s="79" t="s">
        <v>6</v>
      </c>
      <c r="D3829" s="79" t="s">
        <v>7</v>
      </c>
      <c r="E3829" s="80" t="s">
        <v>8</v>
      </c>
      <c r="F3829" s="80" t="s">
        <v>8</v>
      </c>
      <c r="G3829" s="80" t="s">
        <v>8</v>
      </c>
      <c r="H3829" s="80" t="s">
        <v>8</v>
      </c>
      <c r="I3829" s="80" t="s">
        <v>8</v>
      </c>
      <c r="J3829" s="81"/>
      <c r="K3829" s="82"/>
      <c r="L3829" s="82"/>
      <c r="M3829" s="82"/>
      <c r="N3829" s="82"/>
      <c r="O3829" s="135"/>
      <c r="P3829" s="329" t="str">
        <f>P3830</f>
        <v>fas</v>
      </c>
      <c r="Q3829" s="325"/>
      <c r="R3829" s="138"/>
      <c r="S3829" s="139"/>
      <c r="T3829" s="87" t="s">
        <v>10</v>
      </c>
      <c r="U3829" s="88" t="s">
        <v>11</v>
      </c>
      <c r="V3829" s="89">
        <f t="shared" ref="V3829:V3947" si="1401">$AL$3944</f>
        <v>0</v>
      </c>
      <c r="W3829" s="90"/>
      <c r="X3829" s="91" t="s">
        <v>4003</v>
      </c>
      <c r="Y3829" s="92"/>
      <c r="Z3829" s="92"/>
      <c r="AA3829" s="92"/>
      <c r="AB3829" s="93" t="s">
        <v>10</v>
      </c>
      <c r="AC3829" s="94"/>
      <c r="AD3829" s="95"/>
      <c r="AE3829" s="97"/>
      <c r="AF3829" s="97"/>
      <c r="AG3829" s="97"/>
      <c r="AH3829" s="97"/>
      <c r="AI3829" s="97"/>
      <c r="AJ3829" s="98"/>
      <c r="AK3829" s="98"/>
      <c r="AL3829" s="140"/>
      <c r="AM3829" s="108"/>
      <c r="AN3829" s="141"/>
      <c r="AO3829" s="141"/>
      <c r="AP3829" s="103"/>
      <c r="AQ3829" s="104"/>
      <c r="AR3829" s="96"/>
      <c r="AS3829" s="96"/>
      <c r="AT3829" s="361"/>
      <c r="AU3829" s="105"/>
      <c r="AV3829" s="106"/>
      <c r="AW3829" s="107"/>
      <c r="AX3829" s="107"/>
    </row>
    <row r="3830" spans="1:50" ht="26.4" hidden="1" x14ac:dyDescent="0.3">
      <c r="A3830" s="108"/>
      <c r="B3830" s="109"/>
      <c r="C3830" s="110"/>
      <c r="D3830" s="110"/>
      <c r="E3830" s="111" t="s">
        <v>13</v>
      </c>
      <c r="F3830" s="111" t="s">
        <v>13</v>
      </c>
      <c r="G3830" s="111" t="s">
        <v>13</v>
      </c>
      <c r="H3830" s="111" t="s">
        <v>13</v>
      </c>
      <c r="I3830" s="111" t="s">
        <v>13</v>
      </c>
      <c r="J3830" s="112"/>
      <c r="K3830" s="110"/>
      <c r="L3830" s="110"/>
      <c r="M3830" s="110"/>
      <c r="N3830" s="110"/>
      <c r="O3830" s="113"/>
      <c r="P3830" s="377" t="str">
        <f>P3837</f>
        <v>fas</v>
      </c>
      <c r="Q3830" s="378">
        <f>[1]Harmonogram!I244</f>
        <v>0</v>
      </c>
      <c r="R3830" s="117" t="s">
        <v>14</v>
      </c>
      <c r="S3830" s="117" t="s">
        <v>15</v>
      </c>
      <c r="T3830" s="115" t="s">
        <v>16</v>
      </c>
      <c r="U3830" s="118" t="s">
        <v>11</v>
      </c>
      <c r="V3830" s="89">
        <f t="shared" si="1401"/>
        <v>0</v>
      </c>
      <c r="W3830" s="118" t="s">
        <v>17</v>
      </c>
      <c r="X3830" s="119" t="s">
        <v>18</v>
      </c>
      <c r="Y3830" s="120" t="s">
        <v>19</v>
      </c>
      <c r="Z3830" s="26"/>
      <c r="AA3830" s="27"/>
      <c r="AB3830" s="121" t="s">
        <v>20</v>
      </c>
      <c r="AC3830" s="27"/>
      <c r="AD3830" s="122" t="s">
        <v>21</v>
      </c>
      <c r="AE3830" s="123" t="s">
        <v>22</v>
      </c>
      <c r="AF3830" s="27"/>
      <c r="AG3830" s="124" t="s">
        <v>23</v>
      </c>
      <c r="AH3830" s="125" t="s">
        <v>24</v>
      </c>
      <c r="AI3830" s="27"/>
      <c r="AJ3830" s="126" t="s">
        <v>25</v>
      </c>
      <c r="AK3830" s="26"/>
      <c r="AL3830" s="27"/>
      <c r="AM3830" s="127"/>
      <c r="AN3830" s="128" t="s">
        <v>26</v>
      </c>
      <c r="AO3830" s="27"/>
      <c r="AP3830" s="129" t="s">
        <v>27</v>
      </c>
      <c r="AQ3830" s="26"/>
      <c r="AR3830" s="27"/>
      <c r="AS3830" s="130" t="s">
        <v>28</v>
      </c>
      <c r="AT3830" s="27"/>
      <c r="AU3830" s="131"/>
      <c r="AV3830" s="132" t="s">
        <v>29</v>
      </c>
      <c r="AW3830" s="133" t="s">
        <v>30</v>
      </c>
      <c r="AX3830" s="134" t="s">
        <v>31</v>
      </c>
    </row>
    <row r="3831" spans="1:50" ht="26.25" hidden="1" customHeight="1" x14ac:dyDescent="0.3">
      <c r="A3831" s="77"/>
      <c r="B3831" s="78"/>
      <c r="C3831" s="79" t="s">
        <v>6</v>
      </c>
      <c r="D3831" s="79" t="s">
        <v>7</v>
      </c>
      <c r="E3831" s="80" t="s">
        <v>8</v>
      </c>
      <c r="F3831" s="80" t="s">
        <v>8</v>
      </c>
      <c r="G3831" s="80" t="s">
        <v>8</v>
      </c>
      <c r="H3831" s="80" t="s">
        <v>8</v>
      </c>
      <c r="I3831" s="80" t="s">
        <v>8</v>
      </c>
      <c r="J3831" s="81"/>
      <c r="K3831" s="82"/>
      <c r="L3831" s="82"/>
      <c r="M3831" s="82"/>
      <c r="N3831" s="82"/>
      <c r="O3831" s="323"/>
      <c r="P3831" s="363" t="str">
        <f t="shared" ref="P3831:P3832" si="1402">P3829</f>
        <v>fas</v>
      </c>
      <c r="Q3831" s="321"/>
      <c r="R3831" s="138"/>
      <c r="S3831" s="139"/>
      <c r="T3831" s="87" t="s">
        <v>10</v>
      </c>
      <c r="U3831" s="88" t="s">
        <v>32</v>
      </c>
      <c r="V3831" s="89">
        <f t="shared" si="1401"/>
        <v>0</v>
      </c>
      <c r="W3831" s="90"/>
      <c r="X3831" s="91" t="str">
        <f>X3829</f>
        <v>Fasádnické práce</v>
      </c>
      <c r="Y3831" s="92"/>
      <c r="Z3831" s="92"/>
      <c r="AA3831" s="92"/>
      <c r="AB3831" s="93" t="s">
        <v>10</v>
      </c>
      <c r="AC3831" s="94"/>
      <c r="AD3831" s="95"/>
      <c r="AE3831" s="97"/>
      <c r="AF3831" s="97"/>
      <c r="AG3831" s="97"/>
      <c r="AH3831" s="97"/>
      <c r="AI3831" s="97"/>
      <c r="AJ3831" s="98"/>
      <c r="AK3831" s="98"/>
      <c r="AL3831" s="140"/>
      <c r="AM3831" s="108"/>
      <c r="AN3831" s="141"/>
      <c r="AO3831" s="141"/>
      <c r="AP3831" s="103"/>
      <c r="AQ3831" s="104"/>
      <c r="AR3831" s="142"/>
      <c r="AS3831" s="143"/>
      <c r="AT3831" s="143"/>
      <c r="AU3831" s="144"/>
      <c r="AV3831" s="106"/>
      <c r="AW3831" s="107"/>
      <c r="AX3831" s="107"/>
    </row>
    <row r="3832" spans="1:50" ht="26.4" hidden="1" x14ac:dyDescent="0.3">
      <c r="A3832" s="108"/>
      <c r="B3832" s="109"/>
      <c r="C3832" s="110"/>
      <c r="D3832" s="110"/>
      <c r="E3832" s="111" t="s">
        <v>13</v>
      </c>
      <c r="F3832" s="111" t="s">
        <v>13</v>
      </c>
      <c r="G3832" s="111" t="s">
        <v>13</v>
      </c>
      <c r="H3832" s="111" t="s">
        <v>13</v>
      </c>
      <c r="I3832" s="111" t="s">
        <v>13</v>
      </c>
      <c r="J3832" s="112"/>
      <c r="K3832" s="110"/>
      <c r="L3832" s="110"/>
      <c r="M3832" s="110"/>
      <c r="N3832" s="110"/>
      <c r="O3832" s="113"/>
      <c r="P3832" s="114" t="str">
        <f t="shared" si="1402"/>
        <v>fas</v>
      </c>
      <c r="Q3832" s="362">
        <f>Q3830</f>
        <v>0</v>
      </c>
      <c r="R3832" s="117" t="s">
        <v>14</v>
      </c>
      <c r="S3832" s="117" t="s">
        <v>15</v>
      </c>
      <c r="T3832" s="115" t="s">
        <v>16</v>
      </c>
      <c r="U3832" s="118" t="s">
        <v>32</v>
      </c>
      <c r="V3832" s="89">
        <f t="shared" si="1401"/>
        <v>0</v>
      </c>
      <c r="W3832" s="118" t="s">
        <v>17</v>
      </c>
      <c r="X3832" s="115" t="s">
        <v>18</v>
      </c>
      <c r="Y3832" s="23" t="s">
        <v>19</v>
      </c>
      <c r="Z3832" s="26"/>
      <c r="AA3832" s="27"/>
      <c r="AB3832" s="121" t="s">
        <v>20</v>
      </c>
      <c r="AC3832" s="27"/>
      <c r="AD3832" s="122" t="s">
        <v>21</v>
      </c>
      <c r="AE3832" s="126" t="s">
        <v>33</v>
      </c>
      <c r="AF3832" s="27"/>
      <c r="AG3832" s="124" t="s">
        <v>23</v>
      </c>
      <c r="AH3832" s="126" t="s">
        <v>24</v>
      </c>
      <c r="AI3832" s="27"/>
      <c r="AJ3832" s="126" t="s">
        <v>25</v>
      </c>
      <c r="AK3832" s="26"/>
      <c r="AL3832" s="27"/>
      <c r="AM3832" s="127"/>
      <c r="AN3832" s="128" t="s">
        <v>26</v>
      </c>
      <c r="AO3832" s="27"/>
      <c r="AP3832" s="129" t="s">
        <v>27</v>
      </c>
      <c r="AQ3832" s="26"/>
      <c r="AR3832" s="27"/>
      <c r="AS3832" s="130" t="s">
        <v>28</v>
      </c>
      <c r="AT3832" s="27"/>
      <c r="AU3832" s="131"/>
      <c r="AV3832" s="132" t="s">
        <v>29</v>
      </c>
      <c r="AW3832" s="133" t="s">
        <v>30</v>
      </c>
      <c r="AX3832" s="134" t="s">
        <v>31</v>
      </c>
    </row>
    <row r="3833" spans="1:50" ht="26.25" hidden="1" customHeight="1" x14ac:dyDescent="0.3">
      <c r="A3833" s="77"/>
      <c r="B3833" s="78"/>
      <c r="C3833" s="79" t="s">
        <v>6</v>
      </c>
      <c r="D3833" s="79" t="s">
        <v>7</v>
      </c>
      <c r="E3833" s="80" t="s">
        <v>8</v>
      </c>
      <c r="F3833" s="80" t="s">
        <v>8</v>
      </c>
      <c r="G3833" s="80" t="s">
        <v>8</v>
      </c>
      <c r="H3833" s="80" t="s">
        <v>8</v>
      </c>
      <c r="I3833" s="80" t="s">
        <v>8</v>
      </c>
      <c r="J3833" s="81"/>
      <c r="K3833" s="82"/>
      <c r="L3833" s="82"/>
      <c r="M3833" s="82"/>
      <c r="N3833" s="82"/>
      <c r="O3833" s="135"/>
      <c r="P3833" s="329" t="str">
        <f t="shared" ref="P3833:P3834" si="1403">P3829</f>
        <v>fas</v>
      </c>
      <c r="Q3833" s="325"/>
      <c r="R3833" s="138"/>
      <c r="S3833" s="139"/>
      <c r="T3833" s="87" t="s">
        <v>10</v>
      </c>
      <c r="U3833" s="88" t="s">
        <v>34</v>
      </c>
      <c r="V3833" s="89">
        <f t="shared" si="1401"/>
        <v>0</v>
      </c>
      <c r="W3833" s="90"/>
      <c r="X3833" s="91" t="str">
        <f>X3829</f>
        <v>Fasádnické práce</v>
      </c>
      <c r="Y3833" s="92"/>
      <c r="Z3833" s="92"/>
      <c r="AA3833" s="92"/>
      <c r="AB3833" s="93" t="s">
        <v>10</v>
      </c>
      <c r="AC3833" s="94"/>
      <c r="AD3833" s="95"/>
      <c r="AE3833" s="97"/>
      <c r="AF3833" s="97"/>
      <c r="AG3833" s="97"/>
      <c r="AH3833" s="97"/>
      <c r="AI3833" s="97"/>
      <c r="AJ3833" s="98"/>
      <c r="AK3833" s="98"/>
      <c r="AL3833" s="140"/>
      <c r="AM3833" s="108"/>
      <c r="AN3833" s="141"/>
      <c r="AO3833" s="141"/>
      <c r="AP3833" s="103"/>
      <c r="AQ3833" s="104"/>
      <c r="AR3833" s="142"/>
      <c r="AS3833" s="143"/>
      <c r="AT3833" s="143"/>
      <c r="AU3833" s="144"/>
      <c r="AV3833" s="106"/>
      <c r="AW3833" s="107"/>
      <c r="AX3833" s="107"/>
    </row>
    <row r="3834" spans="1:50" ht="26.4" hidden="1" x14ac:dyDescent="0.3">
      <c r="A3834" s="108"/>
      <c r="B3834" s="109"/>
      <c r="C3834" s="110"/>
      <c r="D3834" s="110"/>
      <c r="E3834" s="111" t="s">
        <v>13</v>
      </c>
      <c r="F3834" s="111" t="s">
        <v>13</v>
      </c>
      <c r="G3834" s="111" t="s">
        <v>13</v>
      </c>
      <c r="H3834" s="111" t="s">
        <v>13</v>
      </c>
      <c r="I3834" s="111" t="s">
        <v>13</v>
      </c>
      <c r="J3834" s="112"/>
      <c r="K3834" s="110"/>
      <c r="L3834" s="110"/>
      <c r="M3834" s="110"/>
      <c r="N3834" s="110"/>
      <c r="O3834" s="113"/>
      <c r="P3834" s="330" t="str">
        <f t="shared" si="1403"/>
        <v>fas</v>
      </c>
      <c r="Q3834" s="362">
        <f>Q3830</f>
        <v>0</v>
      </c>
      <c r="R3834" s="148" t="s">
        <v>14</v>
      </c>
      <c r="S3834" s="148" t="s">
        <v>15</v>
      </c>
      <c r="T3834" s="149" t="s">
        <v>16</v>
      </c>
      <c r="U3834" s="118" t="s">
        <v>34</v>
      </c>
      <c r="V3834" s="89">
        <f t="shared" si="1401"/>
        <v>0</v>
      </c>
      <c r="W3834" s="118" t="s">
        <v>17</v>
      </c>
      <c r="X3834" s="150" t="s">
        <v>18</v>
      </c>
      <c r="Y3834" s="151" t="s">
        <v>19</v>
      </c>
      <c r="Z3834" s="26"/>
      <c r="AA3834" s="27"/>
      <c r="AB3834" s="152" t="s">
        <v>20</v>
      </c>
      <c r="AC3834" s="27"/>
      <c r="AD3834" s="153" t="s">
        <v>21</v>
      </c>
      <c r="AE3834" s="154" t="s">
        <v>33</v>
      </c>
      <c r="AF3834" s="27"/>
      <c r="AG3834" s="155" t="s">
        <v>23</v>
      </c>
      <c r="AH3834" s="156" t="s">
        <v>24</v>
      </c>
      <c r="AI3834" s="27"/>
      <c r="AJ3834" s="157" t="s">
        <v>25</v>
      </c>
      <c r="AK3834" s="26"/>
      <c r="AL3834" s="27"/>
      <c r="AM3834" s="158"/>
      <c r="AN3834" s="159" t="s">
        <v>26</v>
      </c>
      <c r="AO3834" s="27"/>
      <c r="AP3834" s="160" t="s">
        <v>27</v>
      </c>
      <c r="AQ3834" s="26"/>
      <c r="AR3834" s="27"/>
      <c r="AS3834" s="161" t="s">
        <v>28</v>
      </c>
      <c r="AT3834" s="27"/>
      <c r="AU3834" s="131"/>
      <c r="AV3834" s="132" t="s">
        <v>29</v>
      </c>
      <c r="AW3834" s="133" t="s">
        <v>30</v>
      </c>
      <c r="AX3834" s="134" t="s">
        <v>31</v>
      </c>
    </row>
    <row r="3835" spans="1:50" ht="26.25" hidden="1" customHeight="1" x14ac:dyDescent="0.3">
      <c r="A3835" s="77"/>
      <c r="B3835" s="78"/>
      <c r="C3835" s="79" t="s">
        <v>6</v>
      </c>
      <c r="D3835" s="79" t="s">
        <v>7</v>
      </c>
      <c r="E3835" s="80" t="s">
        <v>8</v>
      </c>
      <c r="F3835" s="80" t="s">
        <v>8</v>
      </c>
      <c r="G3835" s="80" t="s">
        <v>8</v>
      </c>
      <c r="H3835" s="80" t="s">
        <v>8</v>
      </c>
      <c r="I3835" s="80" t="s">
        <v>8</v>
      </c>
      <c r="J3835" s="81"/>
      <c r="K3835" s="82"/>
      <c r="L3835" s="82"/>
      <c r="M3835" s="82"/>
      <c r="N3835" s="82"/>
      <c r="O3835" s="135"/>
      <c r="P3835" s="329" t="str">
        <f t="shared" ref="P3835:P3836" si="1404">P3829</f>
        <v>fas</v>
      </c>
      <c r="Q3835" s="325"/>
      <c r="R3835" s="138"/>
      <c r="S3835" s="139"/>
      <c r="T3835" s="87" t="s">
        <v>10</v>
      </c>
      <c r="U3835" s="88" t="s">
        <v>35</v>
      </c>
      <c r="V3835" s="89">
        <f t="shared" si="1401"/>
        <v>0</v>
      </c>
      <c r="W3835" s="90"/>
      <c r="X3835" s="91" t="str">
        <f>X3829</f>
        <v>Fasádnické práce</v>
      </c>
      <c r="Y3835" s="92"/>
      <c r="Z3835" s="92"/>
      <c r="AA3835" s="92"/>
      <c r="AB3835" s="93" t="s">
        <v>10</v>
      </c>
      <c r="AC3835" s="94"/>
      <c r="AD3835" s="95"/>
      <c r="AE3835" s="97"/>
      <c r="AF3835" s="97"/>
      <c r="AG3835" s="97"/>
      <c r="AH3835" s="97"/>
      <c r="AI3835" s="97"/>
      <c r="AJ3835" s="98"/>
      <c r="AK3835" s="98"/>
      <c r="AL3835" s="140"/>
      <c r="AM3835" s="108"/>
      <c r="AN3835" s="141"/>
      <c r="AO3835" s="141"/>
      <c r="AP3835" s="103"/>
      <c r="AQ3835" s="104"/>
      <c r="AR3835" s="142"/>
      <c r="AS3835" s="143"/>
      <c r="AT3835" s="143"/>
      <c r="AU3835" s="144"/>
      <c r="AV3835" s="106"/>
      <c r="AW3835" s="107"/>
      <c r="AX3835" s="107"/>
    </row>
    <row r="3836" spans="1:50" ht="39.6" hidden="1" x14ac:dyDescent="0.3">
      <c r="A3836" s="108"/>
      <c r="B3836" s="109"/>
      <c r="C3836" s="110"/>
      <c r="D3836" s="110"/>
      <c r="E3836" s="111" t="s">
        <v>13</v>
      </c>
      <c r="F3836" s="111" t="s">
        <v>13</v>
      </c>
      <c r="G3836" s="111" t="s">
        <v>13</v>
      </c>
      <c r="H3836" s="111" t="s">
        <v>13</v>
      </c>
      <c r="I3836" s="111" t="s">
        <v>13</v>
      </c>
      <c r="J3836" s="112"/>
      <c r="K3836" s="110"/>
      <c r="L3836" s="110"/>
      <c r="M3836" s="110"/>
      <c r="N3836" s="110"/>
      <c r="O3836" s="113"/>
      <c r="P3836" s="331" t="str">
        <f t="shared" si="1404"/>
        <v>fas</v>
      </c>
      <c r="Q3836" s="364">
        <f>Q3830</f>
        <v>0</v>
      </c>
      <c r="R3836" s="165" t="s">
        <v>14</v>
      </c>
      <c r="S3836" s="165" t="s">
        <v>15</v>
      </c>
      <c r="T3836" s="166" t="s">
        <v>16</v>
      </c>
      <c r="U3836" s="118" t="s">
        <v>35</v>
      </c>
      <c r="V3836" s="89">
        <f t="shared" si="1401"/>
        <v>0</v>
      </c>
      <c r="W3836" s="118" t="s">
        <v>17</v>
      </c>
      <c r="X3836" s="167" t="s">
        <v>18</v>
      </c>
      <c r="Y3836" s="168" t="s">
        <v>19</v>
      </c>
      <c r="Z3836" s="26"/>
      <c r="AA3836" s="27"/>
      <c r="AB3836" s="169" t="s">
        <v>20</v>
      </c>
      <c r="AC3836" s="27"/>
      <c r="AD3836" s="170" t="s">
        <v>21</v>
      </c>
      <c r="AE3836" s="171" t="s">
        <v>33</v>
      </c>
      <c r="AF3836" s="27"/>
      <c r="AG3836" s="172" t="s">
        <v>23</v>
      </c>
      <c r="AH3836" s="173" t="s">
        <v>24</v>
      </c>
      <c r="AI3836" s="27"/>
      <c r="AJ3836" s="174" t="s">
        <v>25</v>
      </c>
      <c r="AK3836" s="26"/>
      <c r="AL3836" s="27"/>
      <c r="AM3836" s="175"/>
      <c r="AN3836" s="176" t="s">
        <v>26</v>
      </c>
      <c r="AO3836" s="27"/>
      <c r="AP3836" s="177" t="s">
        <v>27</v>
      </c>
      <c r="AQ3836" s="26"/>
      <c r="AR3836" s="27"/>
      <c r="AS3836" s="178" t="s">
        <v>28</v>
      </c>
      <c r="AT3836" s="27"/>
      <c r="AU3836" s="179"/>
      <c r="AV3836" s="132" t="s">
        <v>29</v>
      </c>
      <c r="AW3836" s="133" t="s">
        <v>30</v>
      </c>
      <c r="AX3836" s="134" t="s">
        <v>31</v>
      </c>
    </row>
    <row r="3837" spans="1:50" ht="17.25" hidden="1" customHeight="1" x14ac:dyDescent="0.3">
      <c r="A3837" s="180"/>
      <c r="B3837" s="181"/>
      <c r="C3837" s="215"/>
      <c r="D3837" s="186"/>
      <c r="E3837" s="184"/>
      <c r="F3837" s="185"/>
      <c r="G3837" s="186"/>
      <c r="H3837" s="186"/>
      <c r="I3837" s="187"/>
      <c r="J3837" s="188"/>
      <c r="K3837" s="216"/>
      <c r="L3837" s="186"/>
      <c r="M3837" s="186"/>
      <c r="N3837" s="187"/>
      <c r="O3837" s="191"/>
      <c r="P3837" s="545" t="s">
        <v>4004</v>
      </c>
      <c r="Q3837" s="218"/>
      <c r="R3837" s="366">
        <f>[1]Harmonogram!N244</f>
        <v>0</v>
      </c>
      <c r="S3837" s="366">
        <f>[1]Harmonogram!O244</f>
        <v>14</v>
      </c>
      <c r="T3837" s="195" t="s">
        <v>36</v>
      </c>
      <c r="U3837" s="196">
        <v>0</v>
      </c>
      <c r="V3837" s="89">
        <f t="shared" si="1401"/>
        <v>0</v>
      </c>
      <c r="W3837" s="197"/>
      <c r="X3837" s="546" t="str">
        <f>[1]Harmonogram!K244</f>
        <v xml:space="preserve">fasádníci - </v>
      </c>
      <c r="Y3837" s="427"/>
      <c r="Z3837" s="427"/>
      <c r="AA3837" s="510"/>
      <c r="AB3837" s="201"/>
      <c r="AC3837" s="201"/>
      <c r="AD3837" s="202"/>
      <c r="AE3837" s="202"/>
      <c r="AF3837" s="202"/>
      <c r="AG3837" s="202"/>
      <c r="AH3837" s="202"/>
      <c r="AI3837" s="202"/>
      <c r="AJ3837" s="201"/>
      <c r="AK3837" s="201"/>
      <c r="AL3837" s="333"/>
      <c r="AM3837" s="204"/>
      <c r="AN3837" s="205"/>
      <c r="AO3837" s="206"/>
      <c r="AP3837" s="207"/>
      <c r="AQ3837" s="208"/>
      <c r="AR3837" s="334"/>
      <c r="AS3837" s="335"/>
      <c r="AT3837" s="336"/>
      <c r="AU3837" s="211"/>
      <c r="AV3837" s="212"/>
      <c r="AW3837" s="212"/>
      <c r="AX3837" s="212"/>
    </row>
    <row r="3838" spans="1:50" ht="17.25" hidden="1" customHeight="1" x14ac:dyDescent="0.3">
      <c r="A3838" s="213"/>
      <c r="B3838" s="214"/>
      <c r="C3838" s="215"/>
      <c r="D3838" s="186"/>
      <c r="E3838" s="184"/>
      <c r="F3838" s="185"/>
      <c r="G3838" s="186"/>
      <c r="H3838" s="186"/>
      <c r="I3838" s="187"/>
      <c r="J3838" s="188"/>
      <c r="K3838" s="216"/>
      <c r="L3838" s="186"/>
      <c r="M3838" s="186"/>
      <c r="N3838" s="187"/>
      <c r="O3838" s="191"/>
      <c r="P3838" s="545" t="s">
        <v>4004</v>
      </c>
      <c r="Q3838" s="218"/>
      <c r="R3838" s="219">
        <f t="shared" ref="R3838:R3942" si="1405">$R$3837</f>
        <v>0</v>
      </c>
      <c r="S3838" s="219">
        <f t="shared" ref="S3838:S3942" si="1406">$S$3837</f>
        <v>14</v>
      </c>
      <c r="T3838" s="195"/>
      <c r="U3838" s="196">
        <v>1</v>
      </c>
      <c r="V3838" s="89">
        <f t="shared" si="1401"/>
        <v>0</v>
      </c>
      <c r="W3838" s="220" t="s">
        <v>1136</v>
      </c>
      <c r="X3838" s="221" t="s">
        <v>1137</v>
      </c>
      <c r="Y3838" s="222" t="s">
        <v>1138</v>
      </c>
      <c r="Z3838" s="199"/>
      <c r="AA3838" s="218"/>
      <c r="AB3838" s="223">
        <v>0</v>
      </c>
      <c r="AC3838" s="224" t="s">
        <v>146</v>
      </c>
      <c r="AD3838" s="225">
        <f t="shared" ref="AD3838:AD3931" si="1407">ROUND(AV3838*(AW3838/60),0)</f>
        <v>65</v>
      </c>
      <c r="AE3838" s="226">
        <f>CEILING(AD3838+AD3838*'[1]Nastavení cen'!$J$17,1)</f>
        <v>95</v>
      </c>
      <c r="AF3838" s="226">
        <f t="shared" ref="AF3838:AF3931" si="1408">(AB3838*AE3838)</f>
        <v>0</v>
      </c>
      <c r="AG3838" s="241">
        <f>CEILING(AX3838+(AX3838*'[1]Nastavení cen'!$G$17),1)</f>
        <v>125</v>
      </c>
      <c r="AH3838" s="242">
        <f>CEILING(AG3838*'[1]Nastavení cen'!$K$17,1)+AG3838</f>
        <v>163</v>
      </c>
      <c r="AI3838" s="242">
        <f t="shared" ref="AI3838:AI3900" si="1409">(AB3838*AH3838)</f>
        <v>0</v>
      </c>
      <c r="AJ3838" s="228">
        <f t="shared" ref="AJ3838:AJ3942" si="1410">AE3838+AH3838</f>
        <v>258</v>
      </c>
      <c r="AK3838" s="218"/>
      <c r="AL3838" s="229">
        <f t="shared" ref="AL3838:AL3942" si="1411">AF3838+AI3838</f>
        <v>0</v>
      </c>
      <c r="AM3838" s="204"/>
      <c r="AN3838" s="230">
        <v>0.2</v>
      </c>
      <c r="AO3838" s="231">
        <f t="shared" ref="AO3838:AO3900" si="1412">AB3838*AN3838</f>
        <v>0</v>
      </c>
      <c r="AP3838" s="232">
        <v>0.05</v>
      </c>
      <c r="AQ3838" s="233" t="s">
        <v>41</v>
      </c>
      <c r="AR3838" s="234">
        <f t="shared" ref="AR3838:AR3900" si="1413">AO3838*AP3838</f>
        <v>0</v>
      </c>
      <c r="AS3838" s="235"/>
      <c r="AT3838" s="236"/>
      <c r="AU3838" s="237"/>
      <c r="AV3838" s="238">
        <v>10</v>
      </c>
      <c r="AW3838" s="239">
        <f>'[1]Nastavení cen'!$H$17</f>
        <v>390</v>
      </c>
      <c r="AX3838" s="240">
        <v>125</v>
      </c>
    </row>
    <row r="3839" spans="1:50" ht="17.25" hidden="1" customHeight="1" x14ac:dyDescent="0.3">
      <c r="A3839" s="213"/>
      <c r="B3839" s="214"/>
      <c r="C3839" s="215"/>
      <c r="D3839" s="186"/>
      <c r="E3839" s="184"/>
      <c r="F3839" s="185"/>
      <c r="G3839" s="186"/>
      <c r="H3839" s="186"/>
      <c r="I3839" s="187"/>
      <c r="J3839" s="188"/>
      <c r="K3839" s="216"/>
      <c r="L3839" s="186"/>
      <c r="M3839" s="186"/>
      <c r="N3839" s="187"/>
      <c r="O3839" s="191"/>
      <c r="P3839" s="545" t="s">
        <v>4004</v>
      </c>
      <c r="Q3839" s="218"/>
      <c r="R3839" s="219">
        <f t="shared" si="1405"/>
        <v>0</v>
      </c>
      <c r="S3839" s="219">
        <f t="shared" si="1406"/>
        <v>14</v>
      </c>
      <c r="T3839" s="195"/>
      <c r="U3839" s="196">
        <v>5</v>
      </c>
      <c r="V3839" s="89">
        <f t="shared" si="1401"/>
        <v>0</v>
      </c>
      <c r="W3839" s="220" t="s">
        <v>1136</v>
      </c>
      <c r="X3839" s="221" t="s">
        <v>1137</v>
      </c>
      <c r="Y3839" s="222" t="s">
        <v>4005</v>
      </c>
      <c r="Z3839" s="199"/>
      <c r="AA3839" s="218"/>
      <c r="AB3839" s="223">
        <v>0</v>
      </c>
      <c r="AC3839" s="224" t="s">
        <v>146</v>
      </c>
      <c r="AD3839" s="225">
        <f t="shared" si="1407"/>
        <v>65</v>
      </c>
      <c r="AE3839" s="226">
        <f>CEILING(AD3839+AD3839*'[1]Nastavení cen'!$J$17,1)</f>
        <v>95</v>
      </c>
      <c r="AF3839" s="226">
        <f t="shared" si="1408"/>
        <v>0</v>
      </c>
      <c r="AG3839" s="227">
        <f>CEILING(AX3839+(AX3839*'[1]Nastavení cen'!$G$17),1)</f>
        <v>125</v>
      </c>
      <c r="AH3839" s="227">
        <f>CEILING(AG3839*'[1]Nastavení cen'!$K$17,1)+AG3839</f>
        <v>163</v>
      </c>
      <c r="AI3839" s="227">
        <f t="shared" si="1409"/>
        <v>0</v>
      </c>
      <c r="AJ3839" s="228">
        <f t="shared" si="1410"/>
        <v>258</v>
      </c>
      <c r="AK3839" s="218"/>
      <c r="AL3839" s="229">
        <f t="shared" si="1411"/>
        <v>0</v>
      </c>
      <c r="AM3839" s="204"/>
      <c r="AN3839" s="230">
        <v>0.2</v>
      </c>
      <c r="AO3839" s="231">
        <f t="shared" si="1412"/>
        <v>0</v>
      </c>
      <c r="AP3839" s="232">
        <v>0.05</v>
      </c>
      <c r="AQ3839" s="233" t="s">
        <v>41</v>
      </c>
      <c r="AR3839" s="234">
        <f t="shared" si="1413"/>
        <v>0</v>
      </c>
      <c r="AS3839" s="235"/>
      <c r="AT3839" s="236"/>
      <c r="AU3839" s="237"/>
      <c r="AV3839" s="238">
        <v>10</v>
      </c>
      <c r="AW3839" s="239">
        <f>'[1]Nastavení cen'!$H$17</f>
        <v>390</v>
      </c>
      <c r="AX3839" s="240">
        <v>125</v>
      </c>
    </row>
    <row r="3840" spans="1:50" ht="17.25" hidden="1" customHeight="1" x14ac:dyDescent="0.3">
      <c r="A3840" s="213"/>
      <c r="B3840" s="214"/>
      <c r="C3840" s="215"/>
      <c r="D3840" s="186"/>
      <c r="E3840" s="184"/>
      <c r="F3840" s="185"/>
      <c r="G3840" s="186"/>
      <c r="H3840" s="186"/>
      <c r="I3840" s="187"/>
      <c r="J3840" s="188"/>
      <c r="K3840" s="216"/>
      <c r="L3840" s="186"/>
      <c r="M3840" s="186"/>
      <c r="N3840" s="187"/>
      <c r="O3840" s="191"/>
      <c r="P3840" s="545" t="s">
        <v>4004</v>
      </c>
      <c r="Q3840" s="218"/>
      <c r="R3840" s="219">
        <f t="shared" si="1405"/>
        <v>0</v>
      </c>
      <c r="S3840" s="219">
        <f t="shared" si="1406"/>
        <v>14</v>
      </c>
      <c r="T3840" s="195"/>
      <c r="U3840" s="196">
        <v>9</v>
      </c>
      <c r="V3840" s="89">
        <f t="shared" si="1401"/>
        <v>0</v>
      </c>
      <c r="W3840" s="220" t="s">
        <v>1136</v>
      </c>
      <c r="X3840" s="221" t="s">
        <v>1137</v>
      </c>
      <c r="Y3840" s="222" t="s">
        <v>4006</v>
      </c>
      <c r="Z3840" s="200"/>
      <c r="AA3840" s="390"/>
      <c r="AB3840" s="223">
        <v>0</v>
      </c>
      <c r="AC3840" s="224" t="s">
        <v>146</v>
      </c>
      <c r="AD3840" s="225">
        <f t="shared" si="1407"/>
        <v>65</v>
      </c>
      <c r="AE3840" s="226">
        <f>CEILING(AD3840+AD3840*'[1]Nastavení cen'!$J$17,1)</f>
        <v>95</v>
      </c>
      <c r="AF3840" s="226">
        <f t="shared" si="1408"/>
        <v>0</v>
      </c>
      <c r="AG3840" s="241">
        <f>CEILING(AX3840+(AX3840*'[1]Nastavení cen'!$G$17),1)</f>
        <v>101</v>
      </c>
      <c r="AH3840" s="242">
        <f>CEILING(AG3840*'[1]Nastavení cen'!$K$17,1)+AG3840</f>
        <v>132</v>
      </c>
      <c r="AI3840" s="242">
        <f t="shared" si="1409"/>
        <v>0</v>
      </c>
      <c r="AJ3840" s="228">
        <f t="shared" si="1410"/>
        <v>227</v>
      </c>
      <c r="AK3840" s="218"/>
      <c r="AL3840" s="229">
        <f t="shared" si="1411"/>
        <v>0</v>
      </c>
      <c r="AM3840" s="204"/>
      <c r="AN3840" s="230">
        <v>0.15</v>
      </c>
      <c r="AO3840" s="231">
        <f t="shared" si="1412"/>
        <v>0</v>
      </c>
      <c r="AP3840" s="232">
        <v>0.05</v>
      </c>
      <c r="AQ3840" s="233" t="s">
        <v>41</v>
      </c>
      <c r="AR3840" s="234">
        <f t="shared" si="1413"/>
        <v>0</v>
      </c>
      <c r="AS3840" s="235"/>
      <c r="AT3840" s="236"/>
      <c r="AU3840" s="237"/>
      <c r="AV3840" s="238">
        <v>10</v>
      </c>
      <c r="AW3840" s="239">
        <f>'[1]Nastavení cen'!$H$17</f>
        <v>390</v>
      </c>
      <c r="AX3840" s="240">
        <v>101</v>
      </c>
    </row>
    <row r="3841" spans="1:50" ht="17.25" hidden="1" customHeight="1" x14ac:dyDescent="0.3">
      <c r="A3841" s="213"/>
      <c r="B3841" s="214"/>
      <c r="C3841" s="215"/>
      <c r="D3841" s="186"/>
      <c r="E3841" s="184"/>
      <c r="F3841" s="185"/>
      <c r="G3841" s="186"/>
      <c r="H3841" s="186"/>
      <c r="I3841" s="187"/>
      <c r="J3841" s="188"/>
      <c r="K3841" s="216"/>
      <c r="L3841" s="186"/>
      <c r="M3841" s="186"/>
      <c r="N3841" s="187"/>
      <c r="O3841" s="191"/>
      <c r="P3841" s="545" t="s">
        <v>4004</v>
      </c>
      <c r="Q3841" s="218"/>
      <c r="R3841" s="219">
        <f t="shared" si="1405"/>
        <v>0</v>
      </c>
      <c r="S3841" s="219">
        <f t="shared" si="1406"/>
        <v>14</v>
      </c>
      <c r="T3841" s="195"/>
      <c r="U3841" s="196">
        <v>9</v>
      </c>
      <c r="V3841" s="89">
        <f t="shared" si="1401"/>
        <v>0</v>
      </c>
      <c r="W3841" s="220" t="s">
        <v>1136</v>
      </c>
      <c r="X3841" s="221" t="s">
        <v>1137</v>
      </c>
      <c r="Y3841" s="222" t="s">
        <v>4007</v>
      </c>
      <c r="Z3841" s="200"/>
      <c r="AA3841" s="390"/>
      <c r="AB3841" s="223">
        <v>0</v>
      </c>
      <c r="AC3841" s="224" t="s">
        <v>146</v>
      </c>
      <c r="AD3841" s="225">
        <f t="shared" si="1407"/>
        <v>72</v>
      </c>
      <c r="AE3841" s="226">
        <f>CEILING(AD3841+AD3841*'[1]Nastavení cen'!$J$17,1)</f>
        <v>106</v>
      </c>
      <c r="AF3841" s="226">
        <f t="shared" si="1408"/>
        <v>0</v>
      </c>
      <c r="AG3841" s="241">
        <f>CEILING(AX3841+(AX3841*'[1]Nastavení cen'!$G$17),1)</f>
        <v>111</v>
      </c>
      <c r="AH3841" s="242">
        <f>CEILING(AG3841*'[1]Nastavení cen'!$K$17,1)+AG3841</f>
        <v>145</v>
      </c>
      <c r="AI3841" s="242">
        <f t="shared" si="1409"/>
        <v>0</v>
      </c>
      <c r="AJ3841" s="228">
        <f t="shared" si="1410"/>
        <v>251</v>
      </c>
      <c r="AK3841" s="218"/>
      <c r="AL3841" s="229">
        <f t="shared" si="1411"/>
        <v>0</v>
      </c>
      <c r="AM3841" s="204"/>
      <c r="AN3841" s="230">
        <v>0.16</v>
      </c>
      <c r="AO3841" s="231">
        <f t="shared" si="1412"/>
        <v>0</v>
      </c>
      <c r="AP3841" s="232">
        <v>0.05</v>
      </c>
      <c r="AQ3841" s="233" t="s">
        <v>41</v>
      </c>
      <c r="AR3841" s="234">
        <f t="shared" si="1413"/>
        <v>0</v>
      </c>
      <c r="AS3841" s="235"/>
      <c r="AT3841" s="236"/>
      <c r="AU3841" s="237"/>
      <c r="AV3841" s="238">
        <v>11</v>
      </c>
      <c r="AW3841" s="239">
        <f>'[1]Nastavení cen'!$H$17</f>
        <v>390</v>
      </c>
      <c r="AX3841" s="240">
        <v>111</v>
      </c>
    </row>
    <row r="3842" spans="1:50" ht="17.25" hidden="1" customHeight="1" x14ac:dyDescent="0.3">
      <c r="A3842" s="213"/>
      <c r="B3842" s="214"/>
      <c r="C3842" s="215"/>
      <c r="D3842" s="186"/>
      <c r="E3842" s="184"/>
      <c r="F3842" s="185"/>
      <c r="G3842" s="186"/>
      <c r="H3842" s="186"/>
      <c r="I3842" s="187"/>
      <c r="J3842" s="188"/>
      <c r="K3842" s="216"/>
      <c r="L3842" s="186"/>
      <c r="M3842" s="186"/>
      <c r="N3842" s="187"/>
      <c r="O3842" s="191"/>
      <c r="P3842" s="545" t="s">
        <v>4004</v>
      </c>
      <c r="Q3842" s="218"/>
      <c r="R3842" s="219">
        <f t="shared" si="1405"/>
        <v>0</v>
      </c>
      <c r="S3842" s="219">
        <f t="shared" si="1406"/>
        <v>14</v>
      </c>
      <c r="T3842" s="195"/>
      <c r="U3842" s="196">
        <v>9</v>
      </c>
      <c r="V3842" s="89">
        <f t="shared" si="1401"/>
        <v>0</v>
      </c>
      <c r="W3842" s="220" t="s">
        <v>1136</v>
      </c>
      <c r="X3842" s="221" t="s">
        <v>1137</v>
      </c>
      <c r="Y3842" s="222" t="s">
        <v>4008</v>
      </c>
      <c r="Z3842" s="200"/>
      <c r="AA3842" s="390"/>
      <c r="AB3842" s="223">
        <v>0</v>
      </c>
      <c r="AC3842" s="224" t="s">
        <v>146</v>
      </c>
      <c r="AD3842" s="225">
        <f t="shared" si="1407"/>
        <v>72</v>
      </c>
      <c r="AE3842" s="226">
        <f>CEILING(AD3842+AD3842*'[1]Nastavení cen'!$J$17,1)</f>
        <v>106</v>
      </c>
      <c r="AF3842" s="226">
        <f t="shared" si="1408"/>
        <v>0</v>
      </c>
      <c r="AG3842" s="241">
        <f>CEILING(AX3842+(AX3842*'[1]Nastavení cen'!$G$17),1)</f>
        <v>121</v>
      </c>
      <c r="AH3842" s="242">
        <f>CEILING(AG3842*'[1]Nastavení cen'!$K$17,1)+AG3842</f>
        <v>158</v>
      </c>
      <c r="AI3842" s="242">
        <f t="shared" si="1409"/>
        <v>0</v>
      </c>
      <c r="AJ3842" s="228">
        <f t="shared" si="1410"/>
        <v>264</v>
      </c>
      <c r="AK3842" s="218"/>
      <c r="AL3842" s="229">
        <f t="shared" si="1411"/>
        <v>0</v>
      </c>
      <c r="AM3842" s="204"/>
      <c r="AN3842" s="230">
        <v>0.17</v>
      </c>
      <c r="AO3842" s="231">
        <f t="shared" si="1412"/>
        <v>0</v>
      </c>
      <c r="AP3842" s="232">
        <v>0.05</v>
      </c>
      <c r="AQ3842" s="233" t="s">
        <v>41</v>
      </c>
      <c r="AR3842" s="234">
        <f t="shared" si="1413"/>
        <v>0</v>
      </c>
      <c r="AS3842" s="235"/>
      <c r="AT3842" s="236"/>
      <c r="AU3842" s="237"/>
      <c r="AV3842" s="238">
        <v>11</v>
      </c>
      <c r="AW3842" s="239">
        <f>'[1]Nastavení cen'!$H$17</f>
        <v>390</v>
      </c>
      <c r="AX3842" s="240">
        <v>121</v>
      </c>
    </row>
    <row r="3843" spans="1:50" ht="17.25" hidden="1" customHeight="1" x14ac:dyDescent="0.3">
      <c r="A3843" s="213"/>
      <c r="B3843" s="214"/>
      <c r="C3843" s="215"/>
      <c r="D3843" s="186"/>
      <c r="E3843" s="184"/>
      <c r="F3843" s="185"/>
      <c r="G3843" s="186"/>
      <c r="H3843" s="186"/>
      <c r="I3843" s="187"/>
      <c r="J3843" s="188"/>
      <c r="K3843" s="216"/>
      <c r="L3843" s="186"/>
      <c r="M3843" s="186"/>
      <c r="N3843" s="187"/>
      <c r="O3843" s="191"/>
      <c r="P3843" s="545" t="s">
        <v>4004</v>
      </c>
      <c r="Q3843" s="218"/>
      <c r="R3843" s="219">
        <f t="shared" si="1405"/>
        <v>0</v>
      </c>
      <c r="S3843" s="219">
        <f t="shared" si="1406"/>
        <v>14</v>
      </c>
      <c r="T3843" s="195"/>
      <c r="U3843" s="196">
        <v>9</v>
      </c>
      <c r="V3843" s="89">
        <f t="shared" si="1401"/>
        <v>0</v>
      </c>
      <c r="W3843" s="220" t="s">
        <v>1136</v>
      </c>
      <c r="X3843" s="221" t="s">
        <v>1137</v>
      </c>
      <c r="Y3843" s="222" t="s">
        <v>4009</v>
      </c>
      <c r="Z3843" s="200"/>
      <c r="AA3843" s="390"/>
      <c r="AB3843" s="223">
        <v>0</v>
      </c>
      <c r="AC3843" s="224" t="s">
        <v>146</v>
      </c>
      <c r="AD3843" s="225">
        <f t="shared" si="1407"/>
        <v>72</v>
      </c>
      <c r="AE3843" s="226">
        <f>CEILING(AD3843+AD3843*'[1]Nastavení cen'!$J$17,1)</f>
        <v>106</v>
      </c>
      <c r="AF3843" s="226">
        <f t="shared" si="1408"/>
        <v>0</v>
      </c>
      <c r="AG3843" s="241">
        <f>CEILING(AX3843+(AX3843*'[1]Nastavení cen'!$G$17),1)</f>
        <v>131</v>
      </c>
      <c r="AH3843" s="242">
        <f>CEILING(AG3843*'[1]Nastavení cen'!$K$17,1)+AG3843</f>
        <v>171</v>
      </c>
      <c r="AI3843" s="242">
        <f t="shared" si="1409"/>
        <v>0</v>
      </c>
      <c r="AJ3843" s="228">
        <f t="shared" si="1410"/>
        <v>277</v>
      </c>
      <c r="AK3843" s="218"/>
      <c r="AL3843" s="229">
        <f t="shared" si="1411"/>
        <v>0</v>
      </c>
      <c r="AM3843" s="204"/>
      <c r="AN3843" s="230">
        <v>0.18</v>
      </c>
      <c r="AO3843" s="231">
        <f t="shared" si="1412"/>
        <v>0</v>
      </c>
      <c r="AP3843" s="232">
        <v>0.05</v>
      </c>
      <c r="AQ3843" s="233" t="s">
        <v>41</v>
      </c>
      <c r="AR3843" s="234">
        <f t="shared" si="1413"/>
        <v>0</v>
      </c>
      <c r="AS3843" s="235"/>
      <c r="AT3843" s="236"/>
      <c r="AU3843" s="237"/>
      <c r="AV3843" s="238">
        <v>11</v>
      </c>
      <c r="AW3843" s="239">
        <f>'[1]Nastavení cen'!$H$17</f>
        <v>390</v>
      </c>
      <c r="AX3843" s="240">
        <v>131</v>
      </c>
    </row>
    <row r="3844" spans="1:50" ht="17.25" hidden="1" customHeight="1" x14ac:dyDescent="0.3">
      <c r="A3844" s="213"/>
      <c r="B3844" s="214"/>
      <c r="C3844" s="215"/>
      <c r="D3844" s="186"/>
      <c r="E3844" s="184"/>
      <c r="F3844" s="185"/>
      <c r="G3844" s="186"/>
      <c r="H3844" s="186"/>
      <c r="I3844" s="187"/>
      <c r="J3844" s="188"/>
      <c r="K3844" s="216"/>
      <c r="L3844" s="186"/>
      <c r="M3844" s="186"/>
      <c r="N3844" s="187"/>
      <c r="O3844" s="191"/>
      <c r="P3844" s="545" t="s">
        <v>4004</v>
      </c>
      <c r="Q3844" s="218"/>
      <c r="R3844" s="219">
        <f t="shared" si="1405"/>
        <v>0</v>
      </c>
      <c r="S3844" s="219">
        <f t="shared" si="1406"/>
        <v>14</v>
      </c>
      <c r="T3844" s="195"/>
      <c r="U3844" s="196">
        <v>9</v>
      </c>
      <c r="V3844" s="89">
        <f t="shared" si="1401"/>
        <v>0</v>
      </c>
      <c r="W3844" s="220" t="s">
        <v>1136</v>
      </c>
      <c r="X3844" s="221" t="s">
        <v>1137</v>
      </c>
      <c r="Y3844" s="222" t="s">
        <v>4010</v>
      </c>
      <c r="Z3844" s="200"/>
      <c r="AA3844" s="390"/>
      <c r="AB3844" s="223">
        <v>0</v>
      </c>
      <c r="AC3844" s="224" t="s">
        <v>146</v>
      </c>
      <c r="AD3844" s="225">
        <f t="shared" si="1407"/>
        <v>78</v>
      </c>
      <c r="AE3844" s="226">
        <f>CEILING(AD3844+AD3844*'[1]Nastavení cen'!$J$17,1)</f>
        <v>114</v>
      </c>
      <c r="AF3844" s="226">
        <f t="shared" si="1408"/>
        <v>0</v>
      </c>
      <c r="AG3844" s="241">
        <f>CEILING(AX3844+(AX3844*'[1]Nastavení cen'!$G$17),1)</f>
        <v>147</v>
      </c>
      <c r="AH3844" s="242">
        <f>CEILING(AG3844*'[1]Nastavení cen'!$K$17,1)+AG3844</f>
        <v>192</v>
      </c>
      <c r="AI3844" s="242">
        <f t="shared" si="1409"/>
        <v>0</v>
      </c>
      <c r="AJ3844" s="228">
        <f t="shared" si="1410"/>
        <v>306</v>
      </c>
      <c r="AK3844" s="218"/>
      <c r="AL3844" s="229">
        <f t="shared" si="1411"/>
        <v>0</v>
      </c>
      <c r="AM3844" s="204"/>
      <c r="AN3844" s="230">
        <v>0.19</v>
      </c>
      <c r="AO3844" s="231">
        <f t="shared" si="1412"/>
        <v>0</v>
      </c>
      <c r="AP3844" s="232">
        <v>0.05</v>
      </c>
      <c r="AQ3844" s="233" t="s">
        <v>41</v>
      </c>
      <c r="AR3844" s="234">
        <f t="shared" si="1413"/>
        <v>0</v>
      </c>
      <c r="AS3844" s="235"/>
      <c r="AT3844" s="236"/>
      <c r="AU3844" s="237"/>
      <c r="AV3844" s="238">
        <v>12</v>
      </c>
      <c r="AW3844" s="239">
        <f>'[1]Nastavení cen'!$H$17</f>
        <v>390</v>
      </c>
      <c r="AX3844" s="240">
        <v>147</v>
      </c>
    </row>
    <row r="3845" spans="1:50" ht="17.25" hidden="1" customHeight="1" x14ac:dyDescent="0.3">
      <c r="A3845" s="213"/>
      <c r="B3845" s="214"/>
      <c r="C3845" s="215"/>
      <c r="D3845" s="186"/>
      <c r="E3845" s="184"/>
      <c r="F3845" s="185"/>
      <c r="G3845" s="186"/>
      <c r="H3845" s="186"/>
      <c r="I3845" s="187"/>
      <c r="J3845" s="188"/>
      <c r="K3845" s="216"/>
      <c r="L3845" s="186"/>
      <c r="M3845" s="186"/>
      <c r="N3845" s="187"/>
      <c r="O3845" s="191"/>
      <c r="P3845" s="545" t="s">
        <v>4004</v>
      </c>
      <c r="Q3845" s="218"/>
      <c r="R3845" s="219">
        <f t="shared" si="1405"/>
        <v>0</v>
      </c>
      <c r="S3845" s="219">
        <f t="shared" si="1406"/>
        <v>14</v>
      </c>
      <c r="T3845" s="195"/>
      <c r="U3845" s="196">
        <v>9</v>
      </c>
      <c r="V3845" s="89">
        <f t="shared" si="1401"/>
        <v>0</v>
      </c>
      <c r="W3845" s="220" t="s">
        <v>1136</v>
      </c>
      <c r="X3845" s="221" t="s">
        <v>1137</v>
      </c>
      <c r="Y3845" s="222" t="s">
        <v>4011</v>
      </c>
      <c r="Z3845" s="200"/>
      <c r="AA3845" s="390"/>
      <c r="AB3845" s="223">
        <v>0</v>
      </c>
      <c r="AC3845" s="224" t="s">
        <v>146</v>
      </c>
      <c r="AD3845" s="225">
        <f t="shared" si="1407"/>
        <v>78</v>
      </c>
      <c r="AE3845" s="226">
        <f>CEILING(AD3845+AD3845*'[1]Nastavení cen'!$J$17,1)</f>
        <v>114</v>
      </c>
      <c r="AF3845" s="226">
        <f t="shared" si="1408"/>
        <v>0</v>
      </c>
      <c r="AG3845" s="241">
        <f>CEILING(AX3845+(AX3845*'[1]Nastavení cen'!$G$17),1)</f>
        <v>164</v>
      </c>
      <c r="AH3845" s="242">
        <f>CEILING(AG3845*'[1]Nastavení cen'!$K$17,1)+AG3845</f>
        <v>214</v>
      </c>
      <c r="AI3845" s="242">
        <f t="shared" si="1409"/>
        <v>0</v>
      </c>
      <c r="AJ3845" s="228">
        <f t="shared" si="1410"/>
        <v>328</v>
      </c>
      <c r="AK3845" s="218"/>
      <c r="AL3845" s="229">
        <f t="shared" si="1411"/>
        <v>0</v>
      </c>
      <c r="AM3845" s="204"/>
      <c r="AN3845" s="230">
        <v>0.2</v>
      </c>
      <c r="AO3845" s="231">
        <f t="shared" si="1412"/>
        <v>0</v>
      </c>
      <c r="AP3845" s="232">
        <v>0.05</v>
      </c>
      <c r="AQ3845" s="233" t="s">
        <v>41</v>
      </c>
      <c r="AR3845" s="234">
        <f t="shared" si="1413"/>
        <v>0</v>
      </c>
      <c r="AS3845" s="235"/>
      <c r="AT3845" s="236"/>
      <c r="AU3845" s="237"/>
      <c r="AV3845" s="238">
        <v>12</v>
      </c>
      <c r="AW3845" s="239">
        <f>'[1]Nastavení cen'!$H$17</f>
        <v>390</v>
      </c>
      <c r="AX3845" s="240">
        <v>164</v>
      </c>
    </row>
    <row r="3846" spans="1:50" ht="17.25" hidden="1" customHeight="1" x14ac:dyDescent="0.3">
      <c r="A3846" s="213"/>
      <c r="B3846" s="214"/>
      <c r="C3846" s="215"/>
      <c r="D3846" s="186"/>
      <c r="E3846" s="184"/>
      <c r="F3846" s="185"/>
      <c r="G3846" s="186"/>
      <c r="H3846" s="186"/>
      <c r="I3846" s="187"/>
      <c r="J3846" s="188"/>
      <c r="K3846" s="216"/>
      <c r="L3846" s="186"/>
      <c r="M3846" s="186"/>
      <c r="N3846" s="187"/>
      <c r="O3846" s="191"/>
      <c r="P3846" s="545" t="s">
        <v>4004</v>
      </c>
      <c r="Q3846" s="218"/>
      <c r="R3846" s="219">
        <f t="shared" si="1405"/>
        <v>0</v>
      </c>
      <c r="S3846" s="219">
        <f t="shared" si="1406"/>
        <v>14</v>
      </c>
      <c r="T3846" s="195"/>
      <c r="U3846" s="196">
        <v>9</v>
      </c>
      <c r="V3846" s="89">
        <f t="shared" si="1401"/>
        <v>0</v>
      </c>
      <c r="W3846" s="220" t="s">
        <v>1136</v>
      </c>
      <c r="X3846" s="221" t="s">
        <v>1137</v>
      </c>
      <c r="Y3846" s="222" t="s">
        <v>4012</v>
      </c>
      <c r="Z3846" s="200"/>
      <c r="AA3846" s="390"/>
      <c r="AB3846" s="223">
        <v>0</v>
      </c>
      <c r="AC3846" s="224" t="s">
        <v>146</v>
      </c>
      <c r="AD3846" s="225">
        <f t="shared" si="1407"/>
        <v>78</v>
      </c>
      <c r="AE3846" s="226">
        <f>CEILING(AD3846+AD3846*'[1]Nastavení cen'!$J$17,1)</f>
        <v>114</v>
      </c>
      <c r="AF3846" s="226">
        <f t="shared" si="1408"/>
        <v>0</v>
      </c>
      <c r="AG3846" s="241">
        <f>CEILING(AX3846+(AX3846*'[1]Nastavení cen'!$G$17),1)</f>
        <v>184</v>
      </c>
      <c r="AH3846" s="242">
        <f>CEILING(AG3846*'[1]Nastavení cen'!$K$17,1)+AG3846</f>
        <v>240</v>
      </c>
      <c r="AI3846" s="242">
        <f t="shared" si="1409"/>
        <v>0</v>
      </c>
      <c r="AJ3846" s="228">
        <f t="shared" si="1410"/>
        <v>354</v>
      </c>
      <c r="AK3846" s="218"/>
      <c r="AL3846" s="229">
        <f t="shared" si="1411"/>
        <v>0</v>
      </c>
      <c r="AM3846" s="204"/>
      <c r="AN3846" s="230">
        <v>0.21</v>
      </c>
      <c r="AO3846" s="231">
        <f t="shared" si="1412"/>
        <v>0</v>
      </c>
      <c r="AP3846" s="232">
        <v>0.05</v>
      </c>
      <c r="AQ3846" s="233" t="s">
        <v>41</v>
      </c>
      <c r="AR3846" s="234">
        <f t="shared" si="1413"/>
        <v>0</v>
      </c>
      <c r="AS3846" s="235"/>
      <c r="AT3846" s="236"/>
      <c r="AU3846" s="237"/>
      <c r="AV3846" s="238">
        <v>12</v>
      </c>
      <c r="AW3846" s="239">
        <f>'[1]Nastavení cen'!$H$17</f>
        <v>390</v>
      </c>
      <c r="AX3846" s="240">
        <v>184</v>
      </c>
    </row>
    <row r="3847" spans="1:50" ht="17.25" hidden="1" customHeight="1" x14ac:dyDescent="0.3">
      <c r="A3847" s="213"/>
      <c r="B3847" s="214"/>
      <c r="C3847" s="215"/>
      <c r="D3847" s="186"/>
      <c r="E3847" s="184"/>
      <c r="F3847" s="185"/>
      <c r="G3847" s="186"/>
      <c r="H3847" s="186"/>
      <c r="I3847" s="187"/>
      <c r="J3847" s="188"/>
      <c r="K3847" s="216"/>
      <c r="L3847" s="186"/>
      <c r="M3847" s="186"/>
      <c r="N3847" s="187"/>
      <c r="O3847" s="191"/>
      <c r="P3847" s="545" t="s">
        <v>4004</v>
      </c>
      <c r="Q3847" s="218"/>
      <c r="R3847" s="219">
        <f t="shared" si="1405"/>
        <v>0</v>
      </c>
      <c r="S3847" s="219">
        <f t="shared" si="1406"/>
        <v>14</v>
      </c>
      <c r="T3847" s="195"/>
      <c r="U3847" s="196">
        <v>9</v>
      </c>
      <c r="V3847" s="89">
        <f t="shared" si="1401"/>
        <v>0</v>
      </c>
      <c r="W3847" s="220" t="s">
        <v>1136</v>
      </c>
      <c r="X3847" s="221" t="s">
        <v>1137</v>
      </c>
      <c r="Y3847" s="222" t="s">
        <v>4013</v>
      </c>
      <c r="Z3847" s="200"/>
      <c r="AA3847" s="390"/>
      <c r="AB3847" s="223">
        <v>0</v>
      </c>
      <c r="AC3847" s="224" t="s">
        <v>146</v>
      </c>
      <c r="AD3847" s="225">
        <f t="shared" si="1407"/>
        <v>85</v>
      </c>
      <c r="AE3847" s="226">
        <f>CEILING(AD3847+AD3847*'[1]Nastavení cen'!$J$17,1)</f>
        <v>125</v>
      </c>
      <c r="AF3847" s="226">
        <f t="shared" si="1408"/>
        <v>0</v>
      </c>
      <c r="AG3847" s="241">
        <f>CEILING(AX3847+(AX3847*'[1]Nastavení cen'!$G$17),1)</f>
        <v>194</v>
      </c>
      <c r="AH3847" s="242">
        <f>CEILING(AG3847*'[1]Nastavení cen'!$K$17,1)+AG3847</f>
        <v>253</v>
      </c>
      <c r="AI3847" s="242">
        <f t="shared" si="1409"/>
        <v>0</v>
      </c>
      <c r="AJ3847" s="228">
        <f t="shared" si="1410"/>
        <v>378</v>
      </c>
      <c r="AK3847" s="218"/>
      <c r="AL3847" s="229">
        <f t="shared" si="1411"/>
        <v>0</v>
      </c>
      <c r="AM3847" s="204"/>
      <c r="AN3847" s="230">
        <v>0.22</v>
      </c>
      <c r="AO3847" s="231">
        <f t="shared" si="1412"/>
        <v>0</v>
      </c>
      <c r="AP3847" s="232">
        <v>0.05</v>
      </c>
      <c r="AQ3847" s="233" t="s">
        <v>41</v>
      </c>
      <c r="AR3847" s="234">
        <f t="shared" si="1413"/>
        <v>0</v>
      </c>
      <c r="AS3847" s="235"/>
      <c r="AT3847" s="236"/>
      <c r="AU3847" s="237"/>
      <c r="AV3847" s="238">
        <v>13</v>
      </c>
      <c r="AW3847" s="239">
        <f>'[1]Nastavení cen'!$H$17</f>
        <v>390</v>
      </c>
      <c r="AX3847" s="240">
        <v>194</v>
      </c>
    </row>
    <row r="3848" spans="1:50" ht="17.25" hidden="1" customHeight="1" x14ac:dyDescent="0.3">
      <c r="A3848" s="213"/>
      <c r="B3848" s="214"/>
      <c r="C3848" s="215"/>
      <c r="D3848" s="186"/>
      <c r="E3848" s="184"/>
      <c r="F3848" s="185"/>
      <c r="G3848" s="186"/>
      <c r="H3848" s="186"/>
      <c r="I3848" s="187"/>
      <c r="J3848" s="188"/>
      <c r="K3848" s="216"/>
      <c r="L3848" s="186"/>
      <c r="M3848" s="186"/>
      <c r="N3848" s="187"/>
      <c r="O3848" s="191"/>
      <c r="P3848" s="545" t="s">
        <v>4004</v>
      </c>
      <c r="Q3848" s="218"/>
      <c r="R3848" s="219">
        <f t="shared" si="1405"/>
        <v>0</v>
      </c>
      <c r="S3848" s="219">
        <f t="shared" si="1406"/>
        <v>14</v>
      </c>
      <c r="T3848" s="195"/>
      <c r="U3848" s="196">
        <v>9</v>
      </c>
      <c r="V3848" s="89">
        <f t="shared" si="1401"/>
        <v>0</v>
      </c>
      <c r="W3848" s="220" t="s">
        <v>1136</v>
      </c>
      <c r="X3848" s="221" t="s">
        <v>1137</v>
      </c>
      <c r="Y3848" s="222" t="s">
        <v>4014</v>
      </c>
      <c r="Z3848" s="200"/>
      <c r="AA3848" s="390"/>
      <c r="AB3848" s="223">
        <v>0</v>
      </c>
      <c r="AC3848" s="224" t="s">
        <v>146</v>
      </c>
      <c r="AD3848" s="225">
        <f t="shared" si="1407"/>
        <v>85</v>
      </c>
      <c r="AE3848" s="226">
        <f>CEILING(AD3848+AD3848*'[1]Nastavení cen'!$J$17,1)</f>
        <v>125</v>
      </c>
      <c r="AF3848" s="226">
        <f t="shared" si="1408"/>
        <v>0</v>
      </c>
      <c r="AG3848" s="241">
        <f>CEILING(AX3848+(AX3848*'[1]Nastavení cen'!$G$17),1)</f>
        <v>203</v>
      </c>
      <c r="AH3848" s="242">
        <f>CEILING(AG3848*'[1]Nastavení cen'!$K$17,1)+AG3848</f>
        <v>264</v>
      </c>
      <c r="AI3848" s="242">
        <f t="shared" si="1409"/>
        <v>0</v>
      </c>
      <c r="AJ3848" s="228">
        <f t="shared" si="1410"/>
        <v>389</v>
      </c>
      <c r="AK3848" s="218"/>
      <c r="AL3848" s="229">
        <f t="shared" si="1411"/>
        <v>0</v>
      </c>
      <c r="AM3848" s="204"/>
      <c r="AN3848" s="230">
        <v>0.23</v>
      </c>
      <c r="AO3848" s="231">
        <f t="shared" si="1412"/>
        <v>0</v>
      </c>
      <c r="AP3848" s="232">
        <v>0.05</v>
      </c>
      <c r="AQ3848" s="233" t="s">
        <v>41</v>
      </c>
      <c r="AR3848" s="234">
        <f t="shared" si="1413"/>
        <v>0</v>
      </c>
      <c r="AS3848" s="235"/>
      <c r="AT3848" s="236"/>
      <c r="AU3848" s="237"/>
      <c r="AV3848" s="238">
        <v>13</v>
      </c>
      <c r="AW3848" s="239">
        <f>'[1]Nastavení cen'!$H$17</f>
        <v>390</v>
      </c>
      <c r="AX3848" s="240">
        <v>203</v>
      </c>
    </row>
    <row r="3849" spans="1:50" ht="17.25" hidden="1" customHeight="1" x14ac:dyDescent="0.3">
      <c r="A3849" s="213"/>
      <c r="B3849" s="214"/>
      <c r="C3849" s="215"/>
      <c r="D3849" s="186"/>
      <c r="E3849" s="184"/>
      <c r="F3849" s="185"/>
      <c r="G3849" s="186"/>
      <c r="H3849" s="186"/>
      <c r="I3849" s="187"/>
      <c r="J3849" s="188"/>
      <c r="K3849" s="216"/>
      <c r="L3849" s="186"/>
      <c r="M3849" s="186"/>
      <c r="N3849" s="187"/>
      <c r="O3849" s="191"/>
      <c r="P3849" s="545" t="s">
        <v>4004</v>
      </c>
      <c r="Q3849" s="218"/>
      <c r="R3849" s="219">
        <f t="shared" si="1405"/>
        <v>0</v>
      </c>
      <c r="S3849" s="219">
        <f t="shared" si="1406"/>
        <v>14</v>
      </c>
      <c r="T3849" s="195"/>
      <c r="U3849" s="196">
        <v>9</v>
      </c>
      <c r="V3849" s="89">
        <f t="shared" si="1401"/>
        <v>0</v>
      </c>
      <c r="W3849" s="220" t="s">
        <v>1136</v>
      </c>
      <c r="X3849" s="221" t="s">
        <v>1137</v>
      </c>
      <c r="Y3849" s="222" t="s">
        <v>4015</v>
      </c>
      <c r="Z3849" s="200"/>
      <c r="AA3849" s="390"/>
      <c r="AB3849" s="223">
        <v>0</v>
      </c>
      <c r="AC3849" s="224" t="s">
        <v>146</v>
      </c>
      <c r="AD3849" s="225">
        <f t="shared" si="1407"/>
        <v>85</v>
      </c>
      <c r="AE3849" s="226">
        <f>CEILING(AD3849+AD3849*'[1]Nastavení cen'!$J$17,1)</f>
        <v>125</v>
      </c>
      <c r="AF3849" s="226">
        <f t="shared" si="1408"/>
        <v>0</v>
      </c>
      <c r="AG3849" s="241">
        <f>CEILING(AX3849+(AX3849*'[1]Nastavení cen'!$G$17),1)</f>
        <v>215</v>
      </c>
      <c r="AH3849" s="242">
        <f>CEILING(AG3849*'[1]Nastavení cen'!$K$17,1)+AG3849</f>
        <v>280</v>
      </c>
      <c r="AI3849" s="242">
        <f t="shared" si="1409"/>
        <v>0</v>
      </c>
      <c r="AJ3849" s="228">
        <f t="shared" si="1410"/>
        <v>405</v>
      </c>
      <c r="AK3849" s="218"/>
      <c r="AL3849" s="229">
        <f t="shared" si="1411"/>
        <v>0</v>
      </c>
      <c r="AM3849" s="204"/>
      <c r="AN3849" s="230">
        <v>0.24</v>
      </c>
      <c r="AO3849" s="231">
        <f t="shared" si="1412"/>
        <v>0</v>
      </c>
      <c r="AP3849" s="232">
        <v>0.05</v>
      </c>
      <c r="AQ3849" s="233" t="s">
        <v>41</v>
      </c>
      <c r="AR3849" s="234">
        <f t="shared" si="1413"/>
        <v>0</v>
      </c>
      <c r="AS3849" s="235"/>
      <c r="AT3849" s="236"/>
      <c r="AU3849" s="237"/>
      <c r="AV3849" s="238">
        <v>13</v>
      </c>
      <c r="AW3849" s="239">
        <f>'[1]Nastavení cen'!$H$17</f>
        <v>390</v>
      </c>
      <c r="AX3849" s="240">
        <v>215</v>
      </c>
    </row>
    <row r="3850" spans="1:50" ht="17.25" hidden="1" customHeight="1" x14ac:dyDescent="0.3">
      <c r="A3850" s="213"/>
      <c r="B3850" s="214"/>
      <c r="C3850" s="215"/>
      <c r="D3850" s="186"/>
      <c r="E3850" s="184"/>
      <c r="F3850" s="185"/>
      <c r="G3850" s="186"/>
      <c r="H3850" s="186"/>
      <c r="I3850" s="187"/>
      <c r="J3850" s="188"/>
      <c r="K3850" s="216"/>
      <c r="L3850" s="186"/>
      <c r="M3850" s="186"/>
      <c r="N3850" s="187"/>
      <c r="O3850" s="191"/>
      <c r="P3850" s="545" t="s">
        <v>4004</v>
      </c>
      <c r="Q3850" s="218"/>
      <c r="R3850" s="219">
        <f t="shared" si="1405"/>
        <v>0</v>
      </c>
      <c r="S3850" s="219">
        <f t="shared" si="1406"/>
        <v>14</v>
      </c>
      <c r="T3850" s="195"/>
      <c r="U3850" s="196">
        <v>9</v>
      </c>
      <c r="V3850" s="89">
        <f t="shared" si="1401"/>
        <v>0</v>
      </c>
      <c r="W3850" s="220" t="s">
        <v>1136</v>
      </c>
      <c r="X3850" s="221" t="s">
        <v>1137</v>
      </c>
      <c r="Y3850" s="222" t="s">
        <v>4016</v>
      </c>
      <c r="Z3850" s="200"/>
      <c r="AA3850" s="390"/>
      <c r="AB3850" s="223">
        <v>0</v>
      </c>
      <c r="AC3850" s="224" t="s">
        <v>146</v>
      </c>
      <c r="AD3850" s="225">
        <f t="shared" si="1407"/>
        <v>91</v>
      </c>
      <c r="AE3850" s="226">
        <f>CEILING(AD3850+AD3850*'[1]Nastavení cen'!$J$17,1)</f>
        <v>133</v>
      </c>
      <c r="AF3850" s="226">
        <f t="shared" si="1408"/>
        <v>0</v>
      </c>
      <c r="AG3850" s="241">
        <f>CEILING(AX3850+(AX3850*'[1]Nastavení cen'!$G$17),1)</f>
        <v>240</v>
      </c>
      <c r="AH3850" s="242">
        <f>CEILING(AG3850*'[1]Nastavení cen'!$K$17,1)+AG3850</f>
        <v>312</v>
      </c>
      <c r="AI3850" s="242">
        <f t="shared" si="1409"/>
        <v>0</v>
      </c>
      <c r="AJ3850" s="228">
        <f t="shared" si="1410"/>
        <v>445</v>
      </c>
      <c r="AK3850" s="218"/>
      <c r="AL3850" s="229">
        <f t="shared" si="1411"/>
        <v>0</v>
      </c>
      <c r="AM3850" s="204"/>
      <c r="AN3850" s="230">
        <v>0.25</v>
      </c>
      <c r="AO3850" s="231">
        <f t="shared" si="1412"/>
        <v>0</v>
      </c>
      <c r="AP3850" s="232">
        <v>0.05</v>
      </c>
      <c r="AQ3850" s="233" t="s">
        <v>41</v>
      </c>
      <c r="AR3850" s="234">
        <f t="shared" si="1413"/>
        <v>0</v>
      </c>
      <c r="AS3850" s="235"/>
      <c r="AT3850" s="236"/>
      <c r="AU3850" s="237"/>
      <c r="AV3850" s="238">
        <v>14</v>
      </c>
      <c r="AW3850" s="239">
        <f>'[1]Nastavení cen'!$H$17</f>
        <v>390</v>
      </c>
      <c r="AX3850" s="240">
        <v>240</v>
      </c>
    </row>
    <row r="3851" spans="1:50" ht="17.25" hidden="1" customHeight="1" x14ac:dyDescent="0.3">
      <c r="A3851" s="213"/>
      <c r="B3851" s="214"/>
      <c r="C3851" s="215"/>
      <c r="D3851" s="186"/>
      <c r="E3851" s="184"/>
      <c r="F3851" s="185"/>
      <c r="G3851" s="186"/>
      <c r="H3851" s="186"/>
      <c r="I3851" s="187"/>
      <c r="J3851" s="188"/>
      <c r="K3851" s="216"/>
      <c r="L3851" s="186"/>
      <c r="M3851" s="186"/>
      <c r="N3851" s="187"/>
      <c r="O3851" s="191"/>
      <c r="P3851" s="545" t="s">
        <v>4004</v>
      </c>
      <c r="Q3851" s="218"/>
      <c r="R3851" s="219">
        <f t="shared" si="1405"/>
        <v>0</v>
      </c>
      <c r="S3851" s="219">
        <f t="shared" si="1406"/>
        <v>14</v>
      </c>
      <c r="T3851" s="195"/>
      <c r="U3851" s="196">
        <v>5</v>
      </c>
      <c r="V3851" s="89">
        <f t="shared" si="1401"/>
        <v>0</v>
      </c>
      <c r="W3851" s="220" t="s">
        <v>1136</v>
      </c>
      <c r="X3851" s="221" t="s">
        <v>1139</v>
      </c>
      <c r="Y3851" s="222" t="s">
        <v>1140</v>
      </c>
      <c r="Z3851" s="199"/>
      <c r="AA3851" s="218"/>
      <c r="AB3851" s="223">
        <v>0</v>
      </c>
      <c r="AC3851" s="224" t="s">
        <v>48</v>
      </c>
      <c r="AD3851" s="225">
        <f t="shared" si="1407"/>
        <v>579</v>
      </c>
      <c r="AE3851" s="226">
        <f>CEILING(AD3851+AD3851*'[1]Nastavení cen'!$J$17,1)</f>
        <v>846</v>
      </c>
      <c r="AF3851" s="226">
        <f t="shared" si="1408"/>
        <v>0</v>
      </c>
      <c r="AG3851" s="227">
        <f>CEILING(AX3851+(AX3851*'[1]Nastavení cen'!$G$17),1)</f>
        <v>500</v>
      </c>
      <c r="AH3851" s="227">
        <f>CEILING(AG3851*'[1]Nastavení cen'!$K$17,1)+AG3851</f>
        <v>650</v>
      </c>
      <c r="AI3851" s="227">
        <f t="shared" si="1409"/>
        <v>0</v>
      </c>
      <c r="AJ3851" s="228">
        <f t="shared" si="1410"/>
        <v>1496</v>
      </c>
      <c r="AK3851" s="218"/>
      <c r="AL3851" s="229">
        <f t="shared" si="1411"/>
        <v>0</v>
      </c>
      <c r="AM3851" s="204"/>
      <c r="AN3851" s="230">
        <v>8</v>
      </c>
      <c r="AO3851" s="231">
        <f t="shared" si="1412"/>
        <v>0</v>
      </c>
      <c r="AP3851" s="232">
        <v>0.05</v>
      </c>
      <c r="AQ3851" s="233" t="s">
        <v>41</v>
      </c>
      <c r="AR3851" s="234">
        <f t="shared" si="1413"/>
        <v>0</v>
      </c>
      <c r="AS3851" s="235"/>
      <c r="AT3851" s="236"/>
      <c r="AU3851" s="237"/>
      <c r="AV3851" s="238">
        <v>89</v>
      </c>
      <c r="AW3851" s="239">
        <f>'[1]Nastavení cen'!$H$17</f>
        <v>390</v>
      </c>
      <c r="AX3851" s="240">
        <v>500</v>
      </c>
    </row>
    <row r="3852" spans="1:50" ht="17.25" hidden="1" customHeight="1" x14ac:dyDescent="0.3">
      <c r="A3852" s="213"/>
      <c r="B3852" s="214"/>
      <c r="C3852" s="215"/>
      <c r="D3852" s="186"/>
      <c r="E3852" s="184"/>
      <c r="F3852" s="185"/>
      <c r="G3852" s="186"/>
      <c r="H3852" s="186"/>
      <c r="I3852" s="187"/>
      <c r="J3852" s="188"/>
      <c r="K3852" s="216"/>
      <c r="L3852" s="186"/>
      <c r="M3852" s="186"/>
      <c r="N3852" s="187"/>
      <c r="O3852" s="191"/>
      <c r="P3852" s="545" t="s">
        <v>4004</v>
      </c>
      <c r="Q3852" s="218"/>
      <c r="R3852" s="219">
        <f t="shared" si="1405"/>
        <v>0</v>
      </c>
      <c r="S3852" s="219">
        <f t="shared" si="1406"/>
        <v>14</v>
      </c>
      <c r="T3852" s="195"/>
      <c r="U3852" s="196">
        <v>9</v>
      </c>
      <c r="V3852" s="89">
        <f t="shared" si="1401"/>
        <v>0</v>
      </c>
      <c r="W3852" s="220" t="s">
        <v>1136</v>
      </c>
      <c r="X3852" s="221" t="s">
        <v>4017</v>
      </c>
      <c r="Y3852" s="222" t="s">
        <v>4018</v>
      </c>
      <c r="Z3852" s="200"/>
      <c r="AA3852" s="390"/>
      <c r="AB3852" s="223">
        <v>0</v>
      </c>
      <c r="AC3852" s="224" t="s">
        <v>48</v>
      </c>
      <c r="AD3852" s="225">
        <f t="shared" si="1407"/>
        <v>579</v>
      </c>
      <c r="AE3852" s="226">
        <f>CEILING(AD3852+AD3852*'[1]Nastavení cen'!$J$17,1)</f>
        <v>846</v>
      </c>
      <c r="AF3852" s="226">
        <f t="shared" si="1408"/>
        <v>0</v>
      </c>
      <c r="AG3852" s="241">
        <f>CEILING(AX3852+(AX3852*'[1]Nastavení cen'!$G$17),1)</f>
        <v>912</v>
      </c>
      <c r="AH3852" s="242">
        <f>CEILING(AG3852*'[1]Nastavení cen'!$K$17,1)+AG3852</f>
        <v>1186</v>
      </c>
      <c r="AI3852" s="242">
        <f t="shared" si="1409"/>
        <v>0</v>
      </c>
      <c r="AJ3852" s="228">
        <f t="shared" si="1410"/>
        <v>2032</v>
      </c>
      <c r="AK3852" s="218"/>
      <c r="AL3852" s="229">
        <f t="shared" si="1411"/>
        <v>0</v>
      </c>
      <c r="AM3852" s="204"/>
      <c r="AN3852" s="230">
        <v>7</v>
      </c>
      <c r="AO3852" s="231">
        <f t="shared" si="1412"/>
        <v>0</v>
      </c>
      <c r="AP3852" s="232">
        <v>0.05</v>
      </c>
      <c r="AQ3852" s="233" t="s">
        <v>41</v>
      </c>
      <c r="AR3852" s="234">
        <f t="shared" si="1413"/>
        <v>0</v>
      </c>
      <c r="AS3852" s="235"/>
      <c r="AT3852" s="236"/>
      <c r="AU3852" s="237"/>
      <c r="AV3852" s="238">
        <v>89</v>
      </c>
      <c r="AW3852" s="239">
        <f>'[1]Nastavení cen'!$H$17</f>
        <v>390</v>
      </c>
      <c r="AX3852" s="240">
        <v>912</v>
      </c>
    </row>
    <row r="3853" spans="1:50" ht="17.25" hidden="1" customHeight="1" x14ac:dyDescent="0.3">
      <c r="A3853" s="213"/>
      <c r="B3853" s="214"/>
      <c r="C3853" s="215"/>
      <c r="D3853" s="186"/>
      <c r="E3853" s="184"/>
      <c r="F3853" s="185"/>
      <c r="G3853" s="186"/>
      <c r="H3853" s="186"/>
      <c r="I3853" s="187"/>
      <c r="J3853" s="188"/>
      <c r="K3853" s="216"/>
      <c r="L3853" s="186"/>
      <c r="M3853" s="186"/>
      <c r="N3853" s="187"/>
      <c r="O3853" s="191"/>
      <c r="P3853" s="545" t="s">
        <v>4004</v>
      </c>
      <c r="Q3853" s="218"/>
      <c r="R3853" s="219">
        <f t="shared" si="1405"/>
        <v>0</v>
      </c>
      <c r="S3853" s="219">
        <f t="shared" si="1406"/>
        <v>14</v>
      </c>
      <c r="T3853" s="195"/>
      <c r="U3853" s="196">
        <v>9</v>
      </c>
      <c r="V3853" s="89">
        <f t="shared" si="1401"/>
        <v>0</v>
      </c>
      <c r="W3853" s="220" t="s">
        <v>1136</v>
      </c>
      <c r="X3853" s="221" t="s">
        <v>4019</v>
      </c>
      <c r="Y3853" s="222" t="s">
        <v>4020</v>
      </c>
      <c r="Z3853" s="200"/>
      <c r="AA3853" s="390"/>
      <c r="AB3853" s="223">
        <v>0</v>
      </c>
      <c r="AC3853" s="224" t="s">
        <v>48</v>
      </c>
      <c r="AD3853" s="225">
        <f t="shared" si="1407"/>
        <v>585</v>
      </c>
      <c r="AE3853" s="226">
        <f>CEILING(AD3853+AD3853*'[1]Nastavení cen'!$J$17,1)</f>
        <v>855</v>
      </c>
      <c r="AF3853" s="226">
        <f t="shared" si="1408"/>
        <v>0</v>
      </c>
      <c r="AG3853" s="241">
        <f>CEILING(AX3853+(AX3853*'[1]Nastavení cen'!$G$17),1)</f>
        <v>999</v>
      </c>
      <c r="AH3853" s="242">
        <f>CEILING(AG3853*'[1]Nastavení cen'!$K$17,1)+AG3853</f>
        <v>1299</v>
      </c>
      <c r="AI3853" s="242">
        <f t="shared" si="1409"/>
        <v>0</v>
      </c>
      <c r="AJ3853" s="228">
        <f t="shared" si="1410"/>
        <v>2154</v>
      </c>
      <c r="AK3853" s="218"/>
      <c r="AL3853" s="229">
        <f t="shared" si="1411"/>
        <v>0</v>
      </c>
      <c r="AM3853" s="204"/>
      <c r="AN3853" s="230">
        <v>7.3</v>
      </c>
      <c r="AO3853" s="231">
        <f t="shared" si="1412"/>
        <v>0</v>
      </c>
      <c r="AP3853" s="232">
        <v>0.05</v>
      </c>
      <c r="AQ3853" s="233" t="s">
        <v>41</v>
      </c>
      <c r="AR3853" s="234">
        <f t="shared" si="1413"/>
        <v>0</v>
      </c>
      <c r="AS3853" s="235"/>
      <c r="AT3853" s="236"/>
      <c r="AU3853" s="237"/>
      <c r="AV3853" s="238">
        <v>90</v>
      </c>
      <c r="AW3853" s="239">
        <f>'[1]Nastavení cen'!$H$17</f>
        <v>390</v>
      </c>
      <c r="AX3853" s="240">
        <v>999</v>
      </c>
    </row>
    <row r="3854" spans="1:50" ht="17.25" hidden="1" customHeight="1" x14ac:dyDescent="0.3">
      <c r="A3854" s="213"/>
      <c r="B3854" s="214"/>
      <c r="C3854" s="215"/>
      <c r="D3854" s="186"/>
      <c r="E3854" s="184"/>
      <c r="F3854" s="185"/>
      <c r="G3854" s="186"/>
      <c r="H3854" s="186"/>
      <c r="I3854" s="187"/>
      <c r="J3854" s="188"/>
      <c r="K3854" s="216"/>
      <c r="L3854" s="186"/>
      <c r="M3854" s="186"/>
      <c r="N3854" s="187"/>
      <c r="O3854" s="191"/>
      <c r="P3854" s="545" t="s">
        <v>4004</v>
      </c>
      <c r="Q3854" s="218"/>
      <c r="R3854" s="219">
        <f t="shared" si="1405"/>
        <v>0</v>
      </c>
      <c r="S3854" s="219">
        <f t="shared" si="1406"/>
        <v>14</v>
      </c>
      <c r="T3854" s="195"/>
      <c r="U3854" s="196">
        <v>9</v>
      </c>
      <c r="V3854" s="89">
        <f t="shared" si="1401"/>
        <v>0</v>
      </c>
      <c r="W3854" s="220" t="s">
        <v>1136</v>
      </c>
      <c r="X3854" s="221" t="s">
        <v>4021</v>
      </c>
      <c r="Y3854" s="222" t="s">
        <v>4022</v>
      </c>
      <c r="Z3854" s="200"/>
      <c r="AA3854" s="390"/>
      <c r="AB3854" s="223">
        <v>0</v>
      </c>
      <c r="AC3854" s="224" t="s">
        <v>48</v>
      </c>
      <c r="AD3854" s="225">
        <f t="shared" si="1407"/>
        <v>592</v>
      </c>
      <c r="AE3854" s="226">
        <f>CEILING(AD3854+AD3854*'[1]Nastavení cen'!$J$17,1)</f>
        <v>865</v>
      </c>
      <c r="AF3854" s="226">
        <f t="shared" si="1408"/>
        <v>0</v>
      </c>
      <c r="AG3854" s="241">
        <f>CEILING(AX3854+(AX3854*'[1]Nastavení cen'!$G$17),1)</f>
        <v>1086</v>
      </c>
      <c r="AH3854" s="242">
        <f>CEILING(AG3854*'[1]Nastavení cen'!$K$17,1)+AG3854</f>
        <v>1412</v>
      </c>
      <c r="AI3854" s="242">
        <f t="shared" si="1409"/>
        <v>0</v>
      </c>
      <c r="AJ3854" s="228">
        <f t="shared" si="1410"/>
        <v>2277</v>
      </c>
      <c r="AK3854" s="218"/>
      <c r="AL3854" s="229">
        <f t="shared" si="1411"/>
        <v>0</v>
      </c>
      <c r="AM3854" s="204"/>
      <c r="AN3854" s="230">
        <v>7.6</v>
      </c>
      <c r="AO3854" s="231">
        <f t="shared" si="1412"/>
        <v>0</v>
      </c>
      <c r="AP3854" s="232">
        <v>0.05</v>
      </c>
      <c r="AQ3854" s="233" t="s">
        <v>41</v>
      </c>
      <c r="AR3854" s="234">
        <f t="shared" si="1413"/>
        <v>0</v>
      </c>
      <c r="AS3854" s="235"/>
      <c r="AT3854" s="236"/>
      <c r="AU3854" s="237"/>
      <c r="AV3854" s="238">
        <v>91</v>
      </c>
      <c r="AW3854" s="239">
        <f>'[1]Nastavení cen'!$H$17</f>
        <v>390</v>
      </c>
      <c r="AX3854" s="240">
        <v>1086</v>
      </c>
    </row>
    <row r="3855" spans="1:50" ht="17.25" hidden="1" customHeight="1" x14ac:dyDescent="0.3">
      <c r="A3855" s="213"/>
      <c r="B3855" s="214"/>
      <c r="C3855" s="215"/>
      <c r="D3855" s="186"/>
      <c r="E3855" s="184"/>
      <c r="F3855" s="185"/>
      <c r="G3855" s="186"/>
      <c r="H3855" s="186"/>
      <c r="I3855" s="187"/>
      <c r="J3855" s="188"/>
      <c r="K3855" s="216"/>
      <c r="L3855" s="186"/>
      <c r="M3855" s="186"/>
      <c r="N3855" s="187"/>
      <c r="O3855" s="191"/>
      <c r="P3855" s="545" t="s">
        <v>4004</v>
      </c>
      <c r="Q3855" s="218"/>
      <c r="R3855" s="219">
        <f t="shared" si="1405"/>
        <v>0</v>
      </c>
      <c r="S3855" s="219">
        <f t="shared" si="1406"/>
        <v>14</v>
      </c>
      <c r="T3855" s="195"/>
      <c r="U3855" s="196">
        <v>9</v>
      </c>
      <c r="V3855" s="89">
        <f t="shared" si="1401"/>
        <v>0</v>
      </c>
      <c r="W3855" s="220" t="s">
        <v>1136</v>
      </c>
      <c r="X3855" s="221" t="s">
        <v>4023</v>
      </c>
      <c r="Y3855" s="222" t="s">
        <v>4024</v>
      </c>
      <c r="Z3855" s="200"/>
      <c r="AA3855" s="390"/>
      <c r="AB3855" s="223">
        <v>0</v>
      </c>
      <c r="AC3855" s="224" t="s">
        <v>48</v>
      </c>
      <c r="AD3855" s="225">
        <f t="shared" si="1407"/>
        <v>598</v>
      </c>
      <c r="AE3855" s="226">
        <f>CEILING(AD3855+AD3855*'[1]Nastavení cen'!$J$17,1)</f>
        <v>874</v>
      </c>
      <c r="AF3855" s="226">
        <f t="shared" si="1408"/>
        <v>0</v>
      </c>
      <c r="AG3855" s="241">
        <f>CEILING(AX3855+(AX3855*'[1]Nastavení cen'!$G$17),1)</f>
        <v>1173</v>
      </c>
      <c r="AH3855" s="242">
        <f>CEILING(AG3855*'[1]Nastavení cen'!$K$17,1)+AG3855</f>
        <v>1525</v>
      </c>
      <c r="AI3855" s="242">
        <f t="shared" si="1409"/>
        <v>0</v>
      </c>
      <c r="AJ3855" s="228">
        <f t="shared" si="1410"/>
        <v>2399</v>
      </c>
      <c r="AK3855" s="218"/>
      <c r="AL3855" s="229">
        <f t="shared" si="1411"/>
        <v>0</v>
      </c>
      <c r="AM3855" s="204"/>
      <c r="AN3855" s="230">
        <v>7.9</v>
      </c>
      <c r="AO3855" s="231">
        <f t="shared" si="1412"/>
        <v>0</v>
      </c>
      <c r="AP3855" s="232">
        <v>0.05</v>
      </c>
      <c r="AQ3855" s="233" t="s">
        <v>41</v>
      </c>
      <c r="AR3855" s="234">
        <f t="shared" si="1413"/>
        <v>0</v>
      </c>
      <c r="AS3855" s="235"/>
      <c r="AT3855" s="236"/>
      <c r="AU3855" s="237"/>
      <c r="AV3855" s="238">
        <v>92</v>
      </c>
      <c r="AW3855" s="239">
        <f>'[1]Nastavení cen'!$H$17</f>
        <v>390</v>
      </c>
      <c r="AX3855" s="240">
        <v>1173</v>
      </c>
    </row>
    <row r="3856" spans="1:50" ht="17.25" hidden="1" customHeight="1" x14ac:dyDescent="0.3">
      <c r="A3856" s="213"/>
      <c r="B3856" s="214"/>
      <c r="C3856" s="215"/>
      <c r="D3856" s="186"/>
      <c r="E3856" s="184"/>
      <c r="F3856" s="185"/>
      <c r="G3856" s="186"/>
      <c r="H3856" s="186"/>
      <c r="I3856" s="187"/>
      <c r="J3856" s="188"/>
      <c r="K3856" s="216"/>
      <c r="L3856" s="186"/>
      <c r="M3856" s="186"/>
      <c r="N3856" s="187"/>
      <c r="O3856" s="191"/>
      <c r="P3856" s="545" t="s">
        <v>4004</v>
      </c>
      <c r="Q3856" s="218"/>
      <c r="R3856" s="219">
        <f t="shared" si="1405"/>
        <v>0</v>
      </c>
      <c r="S3856" s="219">
        <f t="shared" si="1406"/>
        <v>14</v>
      </c>
      <c r="T3856" s="195"/>
      <c r="U3856" s="196">
        <v>9</v>
      </c>
      <c r="V3856" s="89">
        <f t="shared" si="1401"/>
        <v>0</v>
      </c>
      <c r="W3856" s="220" t="s">
        <v>1136</v>
      </c>
      <c r="X3856" s="221" t="s">
        <v>4025</v>
      </c>
      <c r="Y3856" s="222" t="s">
        <v>4026</v>
      </c>
      <c r="Z3856" s="200"/>
      <c r="AA3856" s="390"/>
      <c r="AB3856" s="223">
        <v>0</v>
      </c>
      <c r="AC3856" s="224" t="s">
        <v>48</v>
      </c>
      <c r="AD3856" s="225">
        <f t="shared" si="1407"/>
        <v>605</v>
      </c>
      <c r="AE3856" s="226">
        <f>CEILING(AD3856+AD3856*'[1]Nastavení cen'!$J$17,1)</f>
        <v>884</v>
      </c>
      <c r="AF3856" s="226">
        <f t="shared" si="1408"/>
        <v>0</v>
      </c>
      <c r="AG3856" s="241">
        <f>CEILING(AX3856+(AX3856*'[1]Nastavení cen'!$G$17),1)</f>
        <v>1260</v>
      </c>
      <c r="AH3856" s="242">
        <f>CEILING(AG3856*'[1]Nastavení cen'!$K$17,1)+AG3856</f>
        <v>1638</v>
      </c>
      <c r="AI3856" s="242">
        <f t="shared" si="1409"/>
        <v>0</v>
      </c>
      <c r="AJ3856" s="228">
        <f t="shared" si="1410"/>
        <v>2522</v>
      </c>
      <c r="AK3856" s="218"/>
      <c r="AL3856" s="229">
        <f t="shared" si="1411"/>
        <v>0</v>
      </c>
      <c r="AM3856" s="204"/>
      <c r="AN3856" s="230">
        <v>8.1999999999999993</v>
      </c>
      <c r="AO3856" s="231">
        <f t="shared" si="1412"/>
        <v>0</v>
      </c>
      <c r="AP3856" s="232">
        <v>0.05</v>
      </c>
      <c r="AQ3856" s="233" t="s">
        <v>41</v>
      </c>
      <c r="AR3856" s="234">
        <f t="shared" si="1413"/>
        <v>0</v>
      </c>
      <c r="AS3856" s="235"/>
      <c r="AT3856" s="236"/>
      <c r="AU3856" s="237"/>
      <c r="AV3856" s="238">
        <v>93</v>
      </c>
      <c r="AW3856" s="239">
        <f>'[1]Nastavení cen'!$H$17</f>
        <v>390</v>
      </c>
      <c r="AX3856" s="240">
        <v>1260</v>
      </c>
    </row>
    <row r="3857" spans="1:50" ht="17.25" hidden="1" customHeight="1" x14ac:dyDescent="0.3">
      <c r="A3857" s="213"/>
      <c r="B3857" s="214"/>
      <c r="C3857" s="215"/>
      <c r="D3857" s="186"/>
      <c r="E3857" s="184"/>
      <c r="F3857" s="185"/>
      <c r="G3857" s="186"/>
      <c r="H3857" s="186"/>
      <c r="I3857" s="187"/>
      <c r="J3857" s="188"/>
      <c r="K3857" s="216"/>
      <c r="L3857" s="186"/>
      <c r="M3857" s="186"/>
      <c r="N3857" s="187"/>
      <c r="O3857" s="191"/>
      <c r="P3857" s="545" t="s">
        <v>4004</v>
      </c>
      <c r="Q3857" s="218"/>
      <c r="R3857" s="219">
        <f t="shared" si="1405"/>
        <v>0</v>
      </c>
      <c r="S3857" s="219">
        <f t="shared" si="1406"/>
        <v>14</v>
      </c>
      <c r="T3857" s="195"/>
      <c r="U3857" s="196">
        <v>9</v>
      </c>
      <c r="V3857" s="89">
        <f t="shared" si="1401"/>
        <v>0</v>
      </c>
      <c r="W3857" s="220" t="s">
        <v>1136</v>
      </c>
      <c r="X3857" s="221" t="s">
        <v>4027</v>
      </c>
      <c r="Y3857" s="222" t="s">
        <v>4028</v>
      </c>
      <c r="Z3857" s="200"/>
      <c r="AA3857" s="390"/>
      <c r="AB3857" s="223">
        <v>0</v>
      </c>
      <c r="AC3857" s="224" t="s">
        <v>48</v>
      </c>
      <c r="AD3857" s="225">
        <f t="shared" si="1407"/>
        <v>605</v>
      </c>
      <c r="AE3857" s="226">
        <f>CEILING(AD3857+AD3857*'[1]Nastavení cen'!$J$17,1)</f>
        <v>884</v>
      </c>
      <c r="AF3857" s="226">
        <f t="shared" si="1408"/>
        <v>0</v>
      </c>
      <c r="AG3857" s="241">
        <f>CEILING(AX3857+(AX3857*'[1]Nastavení cen'!$G$17),1)</f>
        <v>1347</v>
      </c>
      <c r="AH3857" s="242">
        <f>CEILING(AG3857*'[1]Nastavení cen'!$K$17,1)+AG3857</f>
        <v>1752</v>
      </c>
      <c r="AI3857" s="242">
        <f t="shared" si="1409"/>
        <v>0</v>
      </c>
      <c r="AJ3857" s="228">
        <f t="shared" si="1410"/>
        <v>2636</v>
      </c>
      <c r="AK3857" s="218"/>
      <c r="AL3857" s="229">
        <f t="shared" si="1411"/>
        <v>0</v>
      </c>
      <c r="AM3857" s="204"/>
      <c r="AN3857" s="230">
        <v>8.5</v>
      </c>
      <c r="AO3857" s="231">
        <f t="shared" si="1412"/>
        <v>0</v>
      </c>
      <c r="AP3857" s="232">
        <v>0.05</v>
      </c>
      <c r="AQ3857" s="233" t="s">
        <v>41</v>
      </c>
      <c r="AR3857" s="234">
        <f t="shared" si="1413"/>
        <v>0</v>
      </c>
      <c r="AS3857" s="235"/>
      <c r="AT3857" s="236"/>
      <c r="AU3857" s="237"/>
      <c r="AV3857" s="238">
        <v>93</v>
      </c>
      <c r="AW3857" s="239">
        <f>'[1]Nastavení cen'!$H$17</f>
        <v>390</v>
      </c>
      <c r="AX3857" s="240">
        <v>1347</v>
      </c>
    </row>
    <row r="3858" spans="1:50" ht="17.25" hidden="1" customHeight="1" x14ac:dyDescent="0.3">
      <c r="A3858" s="213"/>
      <c r="B3858" s="214"/>
      <c r="C3858" s="215"/>
      <c r="D3858" s="186"/>
      <c r="E3858" s="184"/>
      <c r="F3858" s="185"/>
      <c r="G3858" s="186"/>
      <c r="H3858" s="186"/>
      <c r="I3858" s="187"/>
      <c r="J3858" s="188"/>
      <c r="K3858" s="216"/>
      <c r="L3858" s="186"/>
      <c r="M3858" s="186"/>
      <c r="N3858" s="187"/>
      <c r="O3858" s="191"/>
      <c r="P3858" s="545" t="s">
        <v>4004</v>
      </c>
      <c r="Q3858" s="218"/>
      <c r="R3858" s="219">
        <f t="shared" si="1405"/>
        <v>0</v>
      </c>
      <c r="S3858" s="219">
        <f t="shared" si="1406"/>
        <v>14</v>
      </c>
      <c r="T3858" s="195"/>
      <c r="U3858" s="196">
        <v>9</v>
      </c>
      <c r="V3858" s="89">
        <f t="shared" si="1401"/>
        <v>0</v>
      </c>
      <c r="W3858" s="220" t="s">
        <v>1136</v>
      </c>
      <c r="X3858" s="221" t="s">
        <v>4029</v>
      </c>
      <c r="Y3858" s="222" t="s">
        <v>4030</v>
      </c>
      <c r="Z3858" s="200"/>
      <c r="AA3858" s="390"/>
      <c r="AB3858" s="223">
        <v>0</v>
      </c>
      <c r="AC3858" s="224" t="s">
        <v>48</v>
      </c>
      <c r="AD3858" s="225">
        <f t="shared" si="1407"/>
        <v>611</v>
      </c>
      <c r="AE3858" s="226">
        <f>CEILING(AD3858+AD3858*'[1]Nastavení cen'!$J$17,1)</f>
        <v>893</v>
      </c>
      <c r="AF3858" s="226">
        <f t="shared" si="1408"/>
        <v>0</v>
      </c>
      <c r="AG3858" s="241">
        <f>CEILING(AX3858+(AX3858*'[1]Nastavení cen'!$G$17),1)</f>
        <v>1434</v>
      </c>
      <c r="AH3858" s="242">
        <f>CEILING(AG3858*'[1]Nastavení cen'!$K$17,1)+AG3858</f>
        <v>1865</v>
      </c>
      <c r="AI3858" s="242">
        <f t="shared" si="1409"/>
        <v>0</v>
      </c>
      <c r="AJ3858" s="228">
        <f t="shared" si="1410"/>
        <v>2758</v>
      </c>
      <c r="AK3858" s="218"/>
      <c r="AL3858" s="229">
        <f t="shared" si="1411"/>
        <v>0</v>
      </c>
      <c r="AM3858" s="204"/>
      <c r="AN3858" s="230">
        <v>8.7999999999999901</v>
      </c>
      <c r="AO3858" s="231">
        <f t="shared" si="1412"/>
        <v>0</v>
      </c>
      <c r="AP3858" s="232">
        <v>0.05</v>
      </c>
      <c r="AQ3858" s="233" t="s">
        <v>41</v>
      </c>
      <c r="AR3858" s="234">
        <f t="shared" si="1413"/>
        <v>0</v>
      </c>
      <c r="AS3858" s="235"/>
      <c r="AT3858" s="236"/>
      <c r="AU3858" s="237"/>
      <c r="AV3858" s="238">
        <v>94</v>
      </c>
      <c r="AW3858" s="239">
        <f>'[1]Nastavení cen'!$H$17</f>
        <v>390</v>
      </c>
      <c r="AX3858" s="240">
        <v>1434</v>
      </c>
    </row>
    <row r="3859" spans="1:50" ht="17.25" hidden="1" customHeight="1" x14ac:dyDescent="0.3">
      <c r="A3859" s="213"/>
      <c r="B3859" s="214"/>
      <c r="C3859" s="215"/>
      <c r="D3859" s="186"/>
      <c r="E3859" s="184"/>
      <c r="F3859" s="185"/>
      <c r="G3859" s="186"/>
      <c r="H3859" s="186"/>
      <c r="I3859" s="187"/>
      <c r="J3859" s="188"/>
      <c r="K3859" s="216"/>
      <c r="L3859" s="186"/>
      <c r="M3859" s="186"/>
      <c r="N3859" s="187"/>
      <c r="O3859" s="191"/>
      <c r="P3859" s="545" t="s">
        <v>4004</v>
      </c>
      <c r="Q3859" s="218"/>
      <c r="R3859" s="219">
        <f t="shared" si="1405"/>
        <v>0</v>
      </c>
      <c r="S3859" s="219">
        <f t="shared" si="1406"/>
        <v>14</v>
      </c>
      <c r="T3859" s="195"/>
      <c r="U3859" s="196">
        <v>9</v>
      </c>
      <c r="V3859" s="89">
        <f t="shared" si="1401"/>
        <v>0</v>
      </c>
      <c r="W3859" s="220" t="s">
        <v>1136</v>
      </c>
      <c r="X3859" s="221" t="s">
        <v>4031</v>
      </c>
      <c r="Y3859" s="222" t="s">
        <v>4032</v>
      </c>
      <c r="Z3859" s="200"/>
      <c r="AA3859" s="390"/>
      <c r="AB3859" s="223">
        <v>0</v>
      </c>
      <c r="AC3859" s="224" t="s">
        <v>48</v>
      </c>
      <c r="AD3859" s="225">
        <f t="shared" si="1407"/>
        <v>618</v>
      </c>
      <c r="AE3859" s="226">
        <f>CEILING(AD3859+AD3859*'[1]Nastavení cen'!$J$17,1)</f>
        <v>903</v>
      </c>
      <c r="AF3859" s="226">
        <f t="shared" si="1408"/>
        <v>0</v>
      </c>
      <c r="AG3859" s="241">
        <f>CEILING(AX3859+(AX3859*'[1]Nastavení cen'!$G$17),1)</f>
        <v>1521</v>
      </c>
      <c r="AH3859" s="242">
        <f>CEILING(AG3859*'[1]Nastavení cen'!$K$17,1)+AG3859</f>
        <v>1978</v>
      </c>
      <c r="AI3859" s="242">
        <f t="shared" si="1409"/>
        <v>0</v>
      </c>
      <c r="AJ3859" s="228">
        <f t="shared" si="1410"/>
        <v>2881</v>
      </c>
      <c r="AK3859" s="218"/>
      <c r="AL3859" s="229">
        <f t="shared" si="1411"/>
        <v>0</v>
      </c>
      <c r="AM3859" s="204"/>
      <c r="AN3859" s="230">
        <v>9.0999999999999908</v>
      </c>
      <c r="AO3859" s="231">
        <f t="shared" si="1412"/>
        <v>0</v>
      </c>
      <c r="AP3859" s="232">
        <v>0.05</v>
      </c>
      <c r="AQ3859" s="233" t="s">
        <v>41</v>
      </c>
      <c r="AR3859" s="234">
        <f t="shared" si="1413"/>
        <v>0</v>
      </c>
      <c r="AS3859" s="235"/>
      <c r="AT3859" s="236"/>
      <c r="AU3859" s="237"/>
      <c r="AV3859" s="238">
        <v>95</v>
      </c>
      <c r="AW3859" s="239">
        <f>'[1]Nastavení cen'!$H$17</f>
        <v>390</v>
      </c>
      <c r="AX3859" s="240">
        <v>1521</v>
      </c>
    </row>
    <row r="3860" spans="1:50" ht="17.25" hidden="1" customHeight="1" x14ac:dyDescent="0.3">
      <c r="A3860" s="213"/>
      <c r="B3860" s="214"/>
      <c r="C3860" s="215"/>
      <c r="D3860" s="186"/>
      <c r="E3860" s="184"/>
      <c r="F3860" s="185"/>
      <c r="G3860" s="186"/>
      <c r="H3860" s="186"/>
      <c r="I3860" s="187"/>
      <c r="J3860" s="188"/>
      <c r="K3860" s="216"/>
      <c r="L3860" s="186"/>
      <c r="M3860" s="186"/>
      <c r="N3860" s="187"/>
      <c r="O3860" s="191"/>
      <c r="P3860" s="545" t="s">
        <v>4004</v>
      </c>
      <c r="Q3860" s="218"/>
      <c r="R3860" s="219">
        <f t="shared" si="1405"/>
        <v>0</v>
      </c>
      <c r="S3860" s="219">
        <f t="shared" si="1406"/>
        <v>14</v>
      </c>
      <c r="T3860" s="195"/>
      <c r="U3860" s="196">
        <v>9</v>
      </c>
      <c r="V3860" s="89">
        <f t="shared" si="1401"/>
        <v>0</v>
      </c>
      <c r="W3860" s="220" t="s">
        <v>1136</v>
      </c>
      <c r="X3860" s="221" t="s">
        <v>4033</v>
      </c>
      <c r="Y3860" s="222" t="s">
        <v>4034</v>
      </c>
      <c r="Z3860" s="200"/>
      <c r="AA3860" s="390"/>
      <c r="AB3860" s="223">
        <v>0</v>
      </c>
      <c r="AC3860" s="224" t="s">
        <v>48</v>
      </c>
      <c r="AD3860" s="225">
        <f t="shared" si="1407"/>
        <v>624</v>
      </c>
      <c r="AE3860" s="226">
        <f>CEILING(AD3860+AD3860*'[1]Nastavení cen'!$J$17,1)</f>
        <v>912</v>
      </c>
      <c r="AF3860" s="226">
        <f t="shared" si="1408"/>
        <v>0</v>
      </c>
      <c r="AG3860" s="241">
        <f>CEILING(AX3860+(AX3860*'[1]Nastavení cen'!$G$17),1)</f>
        <v>1608</v>
      </c>
      <c r="AH3860" s="242">
        <f>CEILING(AG3860*'[1]Nastavení cen'!$K$17,1)+AG3860</f>
        <v>2091</v>
      </c>
      <c r="AI3860" s="242">
        <f t="shared" si="1409"/>
        <v>0</v>
      </c>
      <c r="AJ3860" s="228">
        <f t="shared" si="1410"/>
        <v>3003</v>
      </c>
      <c r="AK3860" s="218"/>
      <c r="AL3860" s="229">
        <f t="shared" si="1411"/>
        <v>0</v>
      </c>
      <c r="AM3860" s="204"/>
      <c r="AN3860" s="230">
        <v>9.3999999999999897</v>
      </c>
      <c r="AO3860" s="231">
        <f t="shared" si="1412"/>
        <v>0</v>
      </c>
      <c r="AP3860" s="232">
        <v>0.05</v>
      </c>
      <c r="AQ3860" s="233" t="s">
        <v>41</v>
      </c>
      <c r="AR3860" s="234">
        <f t="shared" si="1413"/>
        <v>0</v>
      </c>
      <c r="AS3860" s="235"/>
      <c r="AT3860" s="236"/>
      <c r="AU3860" s="237"/>
      <c r="AV3860" s="238">
        <v>96</v>
      </c>
      <c r="AW3860" s="239">
        <f>'[1]Nastavení cen'!$H$17</f>
        <v>390</v>
      </c>
      <c r="AX3860" s="240">
        <v>1608</v>
      </c>
    </row>
    <row r="3861" spans="1:50" ht="17.25" hidden="1" customHeight="1" x14ac:dyDescent="0.3">
      <c r="A3861" s="213"/>
      <c r="B3861" s="214"/>
      <c r="C3861" s="215"/>
      <c r="D3861" s="186"/>
      <c r="E3861" s="184"/>
      <c r="F3861" s="185"/>
      <c r="G3861" s="186"/>
      <c r="H3861" s="186"/>
      <c r="I3861" s="187"/>
      <c r="J3861" s="188"/>
      <c r="K3861" s="216"/>
      <c r="L3861" s="186"/>
      <c r="M3861" s="186"/>
      <c r="N3861" s="187"/>
      <c r="O3861" s="191"/>
      <c r="P3861" s="545" t="s">
        <v>4004</v>
      </c>
      <c r="Q3861" s="218"/>
      <c r="R3861" s="219">
        <f t="shared" si="1405"/>
        <v>0</v>
      </c>
      <c r="S3861" s="219">
        <f t="shared" si="1406"/>
        <v>14</v>
      </c>
      <c r="T3861" s="195"/>
      <c r="U3861" s="196">
        <v>9</v>
      </c>
      <c r="V3861" s="89">
        <f t="shared" si="1401"/>
        <v>0</v>
      </c>
      <c r="W3861" s="220" t="s">
        <v>1136</v>
      </c>
      <c r="X3861" s="221" t="s">
        <v>4035</v>
      </c>
      <c r="Y3861" s="222" t="s">
        <v>4036</v>
      </c>
      <c r="Z3861" s="200"/>
      <c r="AA3861" s="390"/>
      <c r="AB3861" s="223">
        <v>0</v>
      </c>
      <c r="AC3861" s="224" t="s">
        <v>48</v>
      </c>
      <c r="AD3861" s="225">
        <f t="shared" si="1407"/>
        <v>631</v>
      </c>
      <c r="AE3861" s="226">
        <f>CEILING(AD3861+AD3861*'[1]Nastavení cen'!$J$17,1)</f>
        <v>922</v>
      </c>
      <c r="AF3861" s="226">
        <f t="shared" si="1408"/>
        <v>0</v>
      </c>
      <c r="AG3861" s="241">
        <f>CEILING(AX3861+(AX3861*'[1]Nastavení cen'!$G$17),1)</f>
        <v>1695</v>
      </c>
      <c r="AH3861" s="242">
        <f>CEILING(AG3861*'[1]Nastavení cen'!$K$17,1)+AG3861</f>
        <v>2204</v>
      </c>
      <c r="AI3861" s="242">
        <f t="shared" si="1409"/>
        <v>0</v>
      </c>
      <c r="AJ3861" s="228">
        <f t="shared" si="1410"/>
        <v>3126</v>
      </c>
      <c r="AK3861" s="218"/>
      <c r="AL3861" s="229">
        <f t="shared" si="1411"/>
        <v>0</v>
      </c>
      <c r="AM3861" s="204"/>
      <c r="AN3861" s="230">
        <v>9.6999999999999904</v>
      </c>
      <c r="AO3861" s="231">
        <f t="shared" si="1412"/>
        <v>0</v>
      </c>
      <c r="AP3861" s="232">
        <v>0.05</v>
      </c>
      <c r="AQ3861" s="233" t="s">
        <v>41</v>
      </c>
      <c r="AR3861" s="234">
        <f t="shared" si="1413"/>
        <v>0</v>
      </c>
      <c r="AS3861" s="235"/>
      <c r="AT3861" s="236"/>
      <c r="AU3861" s="237"/>
      <c r="AV3861" s="238">
        <v>97</v>
      </c>
      <c r="AW3861" s="239">
        <f>'[1]Nastavení cen'!$H$17</f>
        <v>390</v>
      </c>
      <c r="AX3861" s="240">
        <v>1695</v>
      </c>
    </row>
    <row r="3862" spans="1:50" ht="17.25" hidden="1" customHeight="1" x14ac:dyDescent="0.3">
      <c r="A3862" s="213"/>
      <c r="B3862" s="214"/>
      <c r="C3862" s="215"/>
      <c r="D3862" s="186"/>
      <c r="E3862" s="184"/>
      <c r="F3862" s="185"/>
      <c r="G3862" s="186"/>
      <c r="H3862" s="186"/>
      <c r="I3862" s="187"/>
      <c r="J3862" s="188"/>
      <c r="K3862" s="216"/>
      <c r="L3862" s="186"/>
      <c r="M3862" s="186"/>
      <c r="N3862" s="187"/>
      <c r="O3862" s="191"/>
      <c r="P3862" s="545" t="s">
        <v>4004</v>
      </c>
      <c r="Q3862" s="218"/>
      <c r="R3862" s="219">
        <f t="shared" si="1405"/>
        <v>0</v>
      </c>
      <c r="S3862" s="219">
        <f t="shared" si="1406"/>
        <v>14</v>
      </c>
      <c r="T3862" s="195"/>
      <c r="U3862" s="196">
        <v>9</v>
      </c>
      <c r="V3862" s="89">
        <f t="shared" si="1401"/>
        <v>0</v>
      </c>
      <c r="W3862" s="220" t="s">
        <v>1136</v>
      </c>
      <c r="X3862" s="221" t="s">
        <v>4037</v>
      </c>
      <c r="Y3862" s="222" t="s">
        <v>4038</v>
      </c>
      <c r="Z3862" s="200"/>
      <c r="AA3862" s="390"/>
      <c r="AB3862" s="223">
        <v>0</v>
      </c>
      <c r="AC3862" s="224" t="s">
        <v>48</v>
      </c>
      <c r="AD3862" s="225">
        <f t="shared" si="1407"/>
        <v>637</v>
      </c>
      <c r="AE3862" s="226">
        <f>CEILING(AD3862+AD3862*'[1]Nastavení cen'!$J$17,1)</f>
        <v>931</v>
      </c>
      <c r="AF3862" s="226">
        <f t="shared" si="1408"/>
        <v>0</v>
      </c>
      <c r="AG3862" s="241">
        <f>CEILING(AX3862+(AX3862*'[1]Nastavení cen'!$G$17),1)</f>
        <v>1782</v>
      </c>
      <c r="AH3862" s="242">
        <f>CEILING(AG3862*'[1]Nastavení cen'!$K$17,1)+AG3862</f>
        <v>2317</v>
      </c>
      <c r="AI3862" s="242">
        <f t="shared" si="1409"/>
        <v>0</v>
      </c>
      <c r="AJ3862" s="228">
        <f t="shared" si="1410"/>
        <v>3248</v>
      </c>
      <c r="AK3862" s="218"/>
      <c r="AL3862" s="229">
        <f t="shared" si="1411"/>
        <v>0</v>
      </c>
      <c r="AM3862" s="204"/>
      <c r="AN3862" s="230">
        <v>9.9999999999999893</v>
      </c>
      <c r="AO3862" s="231">
        <f t="shared" si="1412"/>
        <v>0</v>
      </c>
      <c r="AP3862" s="232">
        <v>0.05</v>
      </c>
      <c r="AQ3862" s="233" t="s">
        <v>41</v>
      </c>
      <c r="AR3862" s="234">
        <f t="shared" si="1413"/>
        <v>0</v>
      </c>
      <c r="AS3862" s="235"/>
      <c r="AT3862" s="236"/>
      <c r="AU3862" s="237"/>
      <c r="AV3862" s="238">
        <v>98</v>
      </c>
      <c r="AW3862" s="239">
        <f>'[1]Nastavení cen'!$H$17</f>
        <v>390</v>
      </c>
      <c r="AX3862" s="240">
        <v>1782</v>
      </c>
    </row>
    <row r="3863" spans="1:50" ht="17.25" hidden="1" customHeight="1" x14ac:dyDescent="0.3">
      <c r="A3863" s="213"/>
      <c r="B3863" s="214"/>
      <c r="C3863" s="215"/>
      <c r="D3863" s="186"/>
      <c r="E3863" s="184"/>
      <c r="F3863" s="185"/>
      <c r="G3863" s="186"/>
      <c r="H3863" s="186"/>
      <c r="I3863" s="187"/>
      <c r="J3863" s="188"/>
      <c r="K3863" s="216"/>
      <c r="L3863" s="186"/>
      <c r="M3863" s="186"/>
      <c r="N3863" s="187"/>
      <c r="O3863" s="191"/>
      <c r="P3863" s="545" t="s">
        <v>4004</v>
      </c>
      <c r="Q3863" s="218"/>
      <c r="R3863" s="219">
        <f t="shared" si="1405"/>
        <v>0</v>
      </c>
      <c r="S3863" s="219">
        <f t="shared" si="1406"/>
        <v>14</v>
      </c>
      <c r="T3863" s="195"/>
      <c r="U3863" s="196">
        <v>9</v>
      </c>
      <c r="V3863" s="89">
        <f t="shared" si="1401"/>
        <v>0</v>
      </c>
      <c r="W3863" s="220" t="s">
        <v>1136</v>
      </c>
      <c r="X3863" s="221" t="s">
        <v>4039</v>
      </c>
      <c r="Y3863" s="222" t="s">
        <v>4040</v>
      </c>
      <c r="Z3863" s="200"/>
      <c r="AA3863" s="390"/>
      <c r="AB3863" s="223">
        <v>0</v>
      </c>
      <c r="AC3863" s="224" t="s">
        <v>48</v>
      </c>
      <c r="AD3863" s="225">
        <f t="shared" si="1407"/>
        <v>644</v>
      </c>
      <c r="AE3863" s="226">
        <f>CEILING(AD3863+AD3863*'[1]Nastavení cen'!$J$17,1)</f>
        <v>941</v>
      </c>
      <c r="AF3863" s="226">
        <f t="shared" si="1408"/>
        <v>0</v>
      </c>
      <c r="AG3863" s="241">
        <f>CEILING(AX3863+(AX3863*'[1]Nastavení cen'!$G$17),1)</f>
        <v>1869</v>
      </c>
      <c r="AH3863" s="242">
        <f>CEILING(AG3863*'[1]Nastavení cen'!$K$17,1)+AG3863</f>
        <v>2430</v>
      </c>
      <c r="AI3863" s="242">
        <f t="shared" si="1409"/>
        <v>0</v>
      </c>
      <c r="AJ3863" s="228">
        <f t="shared" si="1410"/>
        <v>3371</v>
      </c>
      <c r="AK3863" s="218"/>
      <c r="AL3863" s="229">
        <f t="shared" si="1411"/>
        <v>0</v>
      </c>
      <c r="AM3863" s="204"/>
      <c r="AN3863" s="230">
        <v>10.3</v>
      </c>
      <c r="AO3863" s="231">
        <f t="shared" si="1412"/>
        <v>0</v>
      </c>
      <c r="AP3863" s="232">
        <v>0.05</v>
      </c>
      <c r="AQ3863" s="233" t="s">
        <v>41</v>
      </c>
      <c r="AR3863" s="234">
        <f t="shared" si="1413"/>
        <v>0</v>
      </c>
      <c r="AS3863" s="235"/>
      <c r="AT3863" s="236"/>
      <c r="AU3863" s="237"/>
      <c r="AV3863" s="238">
        <v>99</v>
      </c>
      <c r="AW3863" s="239">
        <f>'[1]Nastavení cen'!$H$17</f>
        <v>390</v>
      </c>
      <c r="AX3863" s="240">
        <v>1869</v>
      </c>
    </row>
    <row r="3864" spans="1:50" ht="17.25" hidden="1" customHeight="1" x14ac:dyDescent="0.3">
      <c r="A3864" s="213"/>
      <c r="B3864" s="214"/>
      <c r="C3864" s="215"/>
      <c r="D3864" s="186"/>
      <c r="E3864" s="184"/>
      <c r="F3864" s="185"/>
      <c r="G3864" s="186"/>
      <c r="H3864" s="186"/>
      <c r="I3864" s="187"/>
      <c r="J3864" s="188"/>
      <c r="K3864" s="216"/>
      <c r="L3864" s="186"/>
      <c r="M3864" s="186"/>
      <c r="N3864" s="187"/>
      <c r="O3864" s="191"/>
      <c r="P3864" s="545" t="s">
        <v>4004</v>
      </c>
      <c r="Q3864" s="218"/>
      <c r="R3864" s="219">
        <f t="shared" si="1405"/>
        <v>0</v>
      </c>
      <c r="S3864" s="219">
        <f t="shared" si="1406"/>
        <v>14</v>
      </c>
      <c r="T3864" s="195"/>
      <c r="U3864" s="196">
        <v>9</v>
      </c>
      <c r="V3864" s="89">
        <f t="shared" si="1401"/>
        <v>0</v>
      </c>
      <c r="W3864" s="220" t="s">
        <v>1136</v>
      </c>
      <c r="X3864" s="221" t="s">
        <v>4041</v>
      </c>
      <c r="Y3864" s="222" t="s">
        <v>4042</v>
      </c>
      <c r="Z3864" s="200"/>
      <c r="AA3864" s="390"/>
      <c r="AB3864" s="223">
        <v>0</v>
      </c>
      <c r="AC3864" s="224" t="s">
        <v>48</v>
      </c>
      <c r="AD3864" s="225">
        <f t="shared" si="1407"/>
        <v>644</v>
      </c>
      <c r="AE3864" s="226">
        <f>CEILING(AD3864+AD3864*'[1]Nastavení cen'!$J$17,1)</f>
        <v>941</v>
      </c>
      <c r="AF3864" s="226">
        <f t="shared" si="1408"/>
        <v>0</v>
      </c>
      <c r="AG3864" s="241">
        <f>CEILING(AX3864+(AX3864*'[1]Nastavení cen'!$G$17),1)</f>
        <v>1956</v>
      </c>
      <c r="AH3864" s="242">
        <f>CEILING(AG3864*'[1]Nastavení cen'!$K$17,1)+AG3864</f>
        <v>2543</v>
      </c>
      <c r="AI3864" s="242">
        <f t="shared" si="1409"/>
        <v>0</v>
      </c>
      <c r="AJ3864" s="228">
        <f t="shared" si="1410"/>
        <v>3484</v>
      </c>
      <c r="AK3864" s="218"/>
      <c r="AL3864" s="229">
        <f t="shared" si="1411"/>
        <v>0</v>
      </c>
      <c r="AM3864" s="204"/>
      <c r="AN3864" s="230">
        <v>10.6</v>
      </c>
      <c r="AO3864" s="231">
        <f t="shared" si="1412"/>
        <v>0</v>
      </c>
      <c r="AP3864" s="232">
        <v>0.05</v>
      </c>
      <c r="AQ3864" s="233" t="s">
        <v>41</v>
      </c>
      <c r="AR3864" s="234">
        <f t="shared" si="1413"/>
        <v>0</v>
      </c>
      <c r="AS3864" s="235"/>
      <c r="AT3864" s="236"/>
      <c r="AU3864" s="237"/>
      <c r="AV3864" s="238">
        <v>99</v>
      </c>
      <c r="AW3864" s="239">
        <f>'[1]Nastavení cen'!$H$17</f>
        <v>390</v>
      </c>
      <c r="AX3864" s="240">
        <v>1956</v>
      </c>
    </row>
    <row r="3865" spans="1:50" ht="17.25" hidden="1" customHeight="1" x14ac:dyDescent="0.3">
      <c r="A3865" s="213"/>
      <c r="B3865" s="214"/>
      <c r="C3865" s="215"/>
      <c r="D3865" s="186"/>
      <c r="E3865" s="184"/>
      <c r="F3865" s="185"/>
      <c r="G3865" s="186"/>
      <c r="H3865" s="186"/>
      <c r="I3865" s="187"/>
      <c r="J3865" s="188"/>
      <c r="K3865" s="216"/>
      <c r="L3865" s="186"/>
      <c r="M3865" s="186"/>
      <c r="N3865" s="187"/>
      <c r="O3865" s="191"/>
      <c r="P3865" s="545" t="s">
        <v>4004</v>
      </c>
      <c r="Q3865" s="218"/>
      <c r="R3865" s="219">
        <f t="shared" si="1405"/>
        <v>0</v>
      </c>
      <c r="S3865" s="219">
        <f t="shared" si="1406"/>
        <v>14</v>
      </c>
      <c r="T3865" s="195"/>
      <c r="U3865" s="196">
        <v>9</v>
      </c>
      <c r="V3865" s="89">
        <f t="shared" si="1401"/>
        <v>0</v>
      </c>
      <c r="W3865" s="220" t="s">
        <v>1136</v>
      </c>
      <c r="X3865" s="221" t="s">
        <v>4043</v>
      </c>
      <c r="Y3865" s="222" t="s">
        <v>4044</v>
      </c>
      <c r="Z3865" s="200"/>
      <c r="AA3865" s="390"/>
      <c r="AB3865" s="223">
        <v>0</v>
      </c>
      <c r="AC3865" s="224" t="s">
        <v>48</v>
      </c>
      <c r="AD3865" s="225">
        <f t="shared" si="1407"/>
        <v>650</v>
      </c>
      <c r="AE3865" s="226">
        <f>CEILING(AD3865+AD3865*'[1]Nastavení cen'!$J$17,1)</f>
        <v>949</v>
      </c>
      <c r="AF3865" s="226">
        <f t="shared" si="1408"/>
        <v>0</v>
      </c>
      <c r="AG3865" s="241">
        <f>CEILING(AX3865+(AX3865*'[1]Nastavení cen'!$G$17),1)</f>
        <v>2043</v>
      </c>
      <c r="AH3865" s="242">
        <f>CEILING(AG3865*'[1]Nastavení cen'!$K$17,1)+AG3865</f>
        <v>2656</v>
      </c>
      <c r="AI3865" s="242">
        <f t="shared" si="1409"/>
        <v>0</v>
      </c>
      <c r="AJ3865" s="228">
        <f t="shared" si="1410"/>
        <v>3605</v>
      </c>
      <c r="AK3865" s="218"/>
      <c r="AL3865" s="229">
        <f t="shared" si="1411"/>
        <v>0</v>
      </c>
      <c r="AM3865" s="204"/>
      <c r="AN3865" s="230">
        <v>10.9</v>
      </c>
      <c r="AO3865" s="231">
        <f t="shared" si="1412"/>
        <v>0</v>
      </c>
      <c r="AP3865" s="232">
        <v>0.05</v>
      </c>
      <c r="AQ3865" s="233" t="s">
        <v>41</v>
      </c>
      <c r="AR3865" s="234">
        <f t="shared" si="1413"/>
        <v>0</v>
      </c>
      <c r="AS3865" s="235"/>
      <c r="AT3865" s="236"/>
      <c r="AU3865" s="237"/>
      <c r="AV3865" s="238">
        <v>100</v>
      </c>
      <c r="AW3865" s="239">
        <f>'[1]Nastavení cen'!$H$17</f>
        <v>390</v>
      </c>
      <c r="AX3865" s="240">
        <v>2043</v>
      </c>
    </row>
    <row r="3866" spans="1:50" ht="17.25" hidden="1" customHeight="1" x14ac:dyDescent="0.3">
      <c r="A3866" s="213"/>
      <c r="B3866" s="214"/>
      <c r="C3866" s="215"/>
      <c r="D3866" s="186"/>
      <c r="E3866" s="184"/>
      <c r="F3866" s="185"/>
      <c r="G3866" s="186"/>
      <c r="H3866" s="186"/>
      <c r="I3866" s="187"/>
      <c r="J3866" s="188"/>
      <c r="K3866" s="216"/>
      <c r="L3866" s="186"/>
      <c r="M3866" s="186"/>
      <c r="N3866" s="187"/>
      <c r="O3866" s="191"/>
      <c r="P3866" s="545" t="s">
        <v>4004</v>
      </c>
      <c r="Q3866" s="218"/>
      <c r="R3866" s="219">
        <f t="shared" si="1405"/>
        <v>0</v>
      </c>
      <c r="S3866" s="219">
        <f t="shared" si="1406"/>
        <v>14</v>
      </c>
      <c r="T3866" s="195"/>
      <c r="U3866" s="196">
        <v>9</v>
      </c>
      <c r="V3866" s="89">
        <f t="shared" si="1401"/>
        <v>0</v>
      </c>
      <c r="W3866" s="220" t="s">
        <v>1136</v>
      </c>
      <c r="X3866" s="221" t="s">
        <v>4045</v>
      </c>
      <c r="Y3866" s="222" t="s">
        <v>4046</v>
      </c>
      <c r="Z3866" s="200"/>
      <c r="AA3866" s="390"/>
      <c r="AB3866" s="223">
        <v>0</v>
      </c>
      <c r="AC3866" s="224" t="s">
        <v>48</v>
      </c>
      <c r="AD3866" s="225">
        <f t="shared" si="1407"/>
        <v>657</v>
      </c>
      <c r="AE3866" s="226">
        <f>CEILING(AD3866+AD3866*'[1]Nastavení cen'!$J$17,1)</f>
        <v>960</v>
      </c>
      <c r="AF3866" s="226">
        <f t="shared" si="1408"/>
        <v>0</v>
      </c>
      <c r="AG3866" s="241">
        <f>CEILING(AX3866+(AX3866*'[1]Nastavení cen'!$G$17),1)</f>
        <v>2130</v>
      </c>
      <c r="AH3866" s="242">
        <f>CEILING(AG3866*'[1]Nastavení cen'!$K$17,1)+AG3866</f>
        <v>2769</v>
      </c>
      <c r="AI3866" s="242">
        <f t="shared" si="1409"/>
        <v>0</v>
      </c>
      <c r="AJ3866" s="228">
        <f t="shared" si="1410"/>
        <v>3729</v>
      </c>
      <c r="AK3866" s="218"/>
      <c r="AL3866" s="229">
        <f t="shared" si="1411"/>
        <v>0</v>
      </c>
      <c r="AM3866" s="204"/>
      <c r="AN3866" s="230">
        <v>11.2</v>
      </c>
      <c r="AO3866" s="231">
        <f t="shared" si="1412"/>
        <v>0</v>
      </c>
      <c r="AP3866" s="232">
        <v>0.05</v>
      </c>
      <c r="AQ3866" s="233" t="s">
        <v>41</v>
      </c>
      <c r="AR3866" s="234">
        <f t="shared" si="1413"/>
        <v>0</v>
      </c>
      <c r="AS3866" s="235"/>
      <c r="AT3866" s="236"/>
      <c r="AU3866" s="237"/>
      <c r="AV3866" s="238">
        <v>101</v>
      </c>
      <c r="AW3866" s="239">
        <f>'[1]Nastavení cen'!$H$17</f>
        <v>390</v>
      </c>
      <c r="AX3866" s="240">
        <v>2130</v>
      </c>
    </row>
    <row r="3867" spans="1:50" ht="17.25" hidden="1" customHeight="1" x14ac:dyDescent="0.3">
      <c r="A3867" s="213"/>
      <c r="B3867" s="214"/>
      <c r="C3867" s="215"/>
      <c r="D3867" s="186"/>
      <c r="E3867" s="184"/>
      <c r="F3867" s="185"/>
      <c r="G3867" s="186"/>
      <c r="H3867" s="186"/>
      <c r="I3867" s="187"/>
      <c r="J3867" s="188"/>
      <c r="K3867" s="216"/>
      <c r="L3867" s="186"/>
      <c r="M3867" s="186"/>
      <c r="N3867" s="187"/>
      <c r="O3867" s="191"/>
      <c r="P3867" s="545" t="s">
        <v>4004</v>
      </c>
      <c r="Q3867" s="218"/>
      <c r="R3867" s="219">
        <f t="shared" si="1405"/>
        <v>0</v>
      </c>
      <c r="S3867" s="219">
        <f t="shared" si="1406"/>
        <v>14</v>
      </c>
      <c r="T3867" s="195"/>
      <c r="U3867" s="196">
        <v>9</v>
      </c>
      <c r="V3867" s="89">
        <f t="shared" si="1401"/>
        <v>0</v>
      </c>
      <c r="W3867" s="220" t="s">
        <v>1136</v>
      </c>
      <c r="X3867" s="221" t="s">
        <v>4047</v>
      </c>
      <c r="Y3867" s="222" t="s">
        <v>4048</v>
      </c>
      <c r="Z3867" s="200"/>
      <c r="AA3867" s="390"/>
      <c r="AB3867" s="223">
        <v>0</v>
      </c>
      <c r="AC3867" s="224" t="s">
        <v>48</v>
      </c>
      <c r="AD3867" s="225">
        <f t="shared" si="1407"/>
        <v>663</v>
      </c>
      <c r="AE3867" s="226">
        <f>CEILING(AD3867+AD3867*'[1]Nastavení cen'!$J$17,1)</f>
        <v>968</v>
      </c>
      <c r="AF3867" s="226">
        <f t="shared" si="1408"/>
        <v>0</v>
      </c>
      <c r="AG3867" s="241">
        <f>CEILING(AX3867+(AX3867*'[1]Nastavení cen'!$G$17),1)</f>
        <v>2217</v>
      </c>
      <c r="AH3867" s="242">
        <f>CEILING(AG3867*'[1]Nastavení cen'!$K$17,1)+AG3867</f>
        <v>2883</v>
      </c>
      <c r="AI3867" s="242">
        <f t="shared" si="1409"/>
        <v>0</v>
      </c>
      <c r="AJ3867" s="228">
        <f t="shared" si="1410"/>
        <v>3851</v>
      </c>
      <c r="AK3867" s="218"/>
      <c r="AL3867" s="229">
        <f t="shared" si="1411"/>
        <v>0</v>
      </c>
      <c r="AM3867" s="204"/>
      <c r="AN3867" s="230">
        <v>11.5</v>
      </c>
      <c r="AO3867" s="231">
        <f t="shared" si="1412"/>
        <v>0</v>
      </c>
      <c r="AP3867" s="232">
        <v>0.05</v>
      </c>
      <c r="AQ3867" s="233" t="s">
        <v>41</v>
      </c>
      <c r="AR3867" s="234">
        <f t="shared" si="1413"/>
        <v>0</v>
      </c>
      <c r="AS3867" s="235"/>
      <c r="AT3867" s="236"/>
      <c r="AU3867" s="237"/>
      <c r="AV3867" s="238">
        <v>102</v>
      </c>
      <c r="AW3867" s="239">
        <f>'[1]Nastavení cen'!$H$17</f>
        <v>390</v>
      </c>
      <c r="AX3867" s="240">
        <v>2217</v>
      </c>
    </row>
    <row r="3868" spans="1:50" ht="17.25" hidden="1" customHeight="1" x14ac:dyDescent="0.3">
      <c r="A3868" s="213"/>
      <c r="B3868" s="214"/>
      <c r="C3868" s="215"/>
      <c r="D3868" s="186"/>
      <c r="E3868" s="184"/>
      <c r="F3868" s="185"/>
      <c r="G3868" s="186"/>
      <c r="H3868" s="186"/>
      <c r="I3868" s="187"/>
      <c r="J3868" s="188"/>
      <c r="K3868" s="216"/>
      <c r="L3868" s="186"/>
      <c r="M3868" s="186"/>
      <c r="N3868" s="187"/>
      <c r="O3868" s="191"/>
      <c r="P3868" s="545" t="s">
        <v>4004</v>
      </c>
      <c r="Q3868" s="218"/>
      <c r="R3868" s="219">
        <f t="shared" si="1405"/>
        <v>0</v>
      </c>
      <c r="S3868" s="219">
        <f t="shared" si="1406"/>
        <v>14</v>
      </c>
      <c r="T3868" s="195"/>
      <c r="U3868" s="196">
        <v>9</v>
      </c>
      <c r="V3868" s="89">
        <f t="shared" si="1401"/>
        <v>0</v>
      </c>
      <c r="W3868" s="220" t="s">
        <v>1136</v>
      </c>
      <c r="X3868" s="221" t="s">
        <v>4017</v>
      </c>
      <c r="Y3868" s="222" t="s">
        <v>4049</v>
      </c>
      <c r="Z3868" s="200"/>
      <c r="AA3868" s="390"/>
      <c r="AB3868" s="223">
        <v>0</v>
      </c>
      <c r="AC3868" s="224" t="s">
        <v>48</v>
      </c>
      <c r="AD3868" s="225">
        <f t="shared" si="1407"/>
        <v>579</v>
      </c>
      <c r="AE3868" s="226">
        <f>CEILING(AD3868+AD3868*'[1]Nastavení cen'!$J$17,1)</f>
        <v>846</v>
      </c>
      <c r="AF3868" s="226">
        <f t="shared" si="1408"/>
        <v>0</v>
      </c>
      <c r="AG3868" s="241">
        <f>CEILING(AX3868+(AX3868*'[1]Nastavení cen'!$G$17),1)</f>
        <v>859</v>
      </c>
      <c r="AH3868" s="242">
        <f>CEILING(AG3868*'[1]Nastavení cen'!$K$17,1)+AG3868</f>
        <v>1117</v>
      </c>
      <c r="AI3868" s="242">
        <f t="shared" si="1409"/>
        <v>0</v>
      </c>
      <c r="AJ3868" s="228">
        <f t="shared" si="1410"/>
        <v>1963</v>
      </c>
      <c r="AK3868" s="218"/>
      <c r="AL3868" s="229">
        <f t="shared" si="1411"/>
        <v>0</v>
      </c>
      <c r="AM3868" s="204"/>
      <c r="AN3868" s="230">
        <v>7</v>
      </c>
      <c r="AO3868" s="231">
        <f t="shared" si="1412"/>
        <v>0</v>
      </c>
      <c r="AP3868" s="232">
        <v>0.05</v>
      </c>
      <c r="AQ3868" s="233" t="s">
        <v>41</v>
      </c>
      <c r="AR3868" s="234">
        <f t="shared" si="1413"/>
        <v>0</v>
      </c>
      <c r="AS3868" s="235"/>
      <c r="AT3868" s="236"/>
      <c r="AU3868" s="237"/>
      <c r="AV3868" s="238">
        <v>89</v>
      </c>
      <c r="AW3868" s="239">
        <f>'[1]Nastavení cen'!$H$17</f>
        <v>390</v>
      </c>
      <c r="AX3868" s="240">
        <v>859</v>
      </c>
    </row>
    <row r="3869" spans="1:50" ht="17.25" hidden="1" customHeight="1" x14ac:dyDescent="0.3">
      <c r="A3869" s="213"/>
      <c r="B3869" s="214"/>
      <c r="C3869" s="215"/>
      <c r="D3869" s="186"/>
      <c r="E3869" s="184"/>
      <c r="F3869" s="185"/>
      <c r="G3869" s="186"/>
      <c r="H3869" s="186"/>
      <c r="I3869" s="187"/>
      <c r="J3869" s="188"/>
      <c r="K3869" s="216"/>
      <c r="L3869" s="186"/>
      <c r="M3869" s="186"/>
      <c r="N3869" s="187"/>
      <c r="O3869" s="191"/>
      <c r="P3869" s="545" t="s">
        <v>4004</v>
      </c>
      <c r="Q3869" s="218"/>
      <c r="R3869" s="219">
        <f t="shared" si="1405"/>
        <v>0</v>
      </c>
      <c r="S3869" s="219">
        <f t="shared" si="1406"/>
        <v>14</v>
      </c>
      <c r="T3869" s="195"/>
      <c r="U3869" s="196">
        <v>9</v>
      </c>
      <c r="V3869" s="89">
        <f t="shared" si="1401"/>
        <v>0</v>
      </c>
      <c r="W3869" s="220" t="s">
        <v>1136</v>
      </c>
      <c r="X3869" s="221" t="s">
        <v>4019</v>
      </c>
      <c r="Y3869" s="222" t="s">
        <v>4050</v>
      </c>
      <c r="Z3869" s="200"/>
      <c r="AA3869" s="390"/>
      <c r="AB3869" s="223">
        <v>0</v>
      </c>
      <c r="AC3869" s="224" t="s">
        <v>48</v>
      </c>
      <c r="AD3869" s="225">
        <f t="shared" si="1407"/>
        <v>585</v>
      </c>
      <c r="AE3869" s="226">
        <f>CEILING(AD3869+AD3869*'[1]Nastavení cen'!$J$17,1)</f>
        <v>855</v>
      </c>
      <c r="AF3869" s="226">
        <f t="shared" si="1408"/>
        <v>0</v>
      </c>
      <c r="AG3869" s="241">
        <f>CEILING(AX3869+(AX3869*'[1]Nastavení cen'!$G$17),1)</f>
        <v>946</v>
      </c>
      <c r="AH3869" s="242">
        <f>CEILING(AG3869*'[1]Nastavení cen'!$K$17,1)+AG3869</f>
        <v>1230</v>
      </c>
      <c r="AI3869" s="242">
        <f t="shared" si="1409"/>
        <v>0</v>
      </c>
      <c r="AJ3869" s="228">
        <f t="shared" si="1410"/>
        <v>2085</v>
      </c>
      <c r="AK3869" s="218"/>
      <c r="AL3869" s="229">
        <f t="shared" si="1411"/>
        <v>0</v>
      </c>
      <c r="AM3869" s="204"/>
      <c r="AN3869" s="230">
        <v>7.3</v>
      </c>
      <c r="AO3869" s="231">
        <f t="shared" si="1412"/>
        <v>0</v>
      </c>
      <c r="AP3869" s="232">
        <v>0.05</v>
      </c>
      <c r="AQ3869" s="233" t="s">
        <v>41</v>
      </c>
      <c r="AR3869" s="234">
        <f t="shared" si="1413"/>
        <v>0</v>
      </c>
      <c r="AS3869" s="235"/>
      <c r="AT3869" s="236"/>
      <c r="AU3869" s="237"/>
      <c r="AV3869" s="238">
        <v>90</v>
      </c>
      <c r="AW3869" s="239">
        <f>'[1]Nastavení cen'!$H$17</f>
        <v>390</v>
      </c>
      <c r="AX3869" s="240">
        <v>946</v>
      </c>
    </row>
    <row r="3870" spans="1:50" ht="17.25" hidden="1" customHeight="1" x14ac:dyDescent="0.3">
      <c r="A3870" s="213"/>
      <c r="B3870" s="214"/>
      <c r="C3870" s="215"/>
      <c r="D3870" s="186"/>
      <c r="E3870" s="184"/>
      <c r="F3870" s="185"/>
      <c r="G3870" s="186"/>
      <c r="H3870" s="186"/>
      <c r="I3870" s="187"/>
      <c r="J3870" s="188"/>
      <c r="K3870" s="216"/>
      <c r="L3870" s="186"/>
      <c r="M3870" s="186"/>
      <c r="N3870" s="187"/>
      <c r="O3870" s="191"/>
      <c r="P3870" s="545" t="s">
        <v>4004</v>
      </c>
      <c r="Q3870" s="218"/>
      <c r="R3870" s="219">
        <f t="shared" si="1405"/>
        <v>0</v>
      </c>
      <c r="S3870" s="219">
        <f t="shared" si="1406"/>
        <v>14</v>
      </c>
      <c r="T3870" s="195"/>
      <c r="U3870" s="196">
        <v>9</v>
      </c>
      <c r="V3870" s="89">
        <f t="shared" si="1401"/>
        <v>0</v>
      </c>
      <c r="W3870" s="220" t="s">
        <v>1136</v>
      </c>
      <c r="X3870" s="221" t="s">
        <v>4021</v>
      </c>
      <c r="Y3870" s="222" t="s">
        <v>4051</v>
      </c>
      <c r="Z3870" s="200"/>
      <c r="AA3870" s="390"/>
      <c r="AB3870" s="223">
        <v>0</v>
      </c>
      <c r="AC3870" s="224" t="s">
        <v>48</v>
      </c>
      <c r="AD3870" s="225">
        <f t="shared" si="1407"/>
        <v>592</v>
      </c>
      <c r="AE3870" s="226">
        <f>CEILING(AD3870+AD3870*'[1]Nastavení cen'!$J$17,1)</f>
        <v>865</v>
      </c>
      <c r="AF3870" s="226">
        <f t="shared" si="1408"/>
        <v>0</v>
      </c>
      <c r="AG3870" s="241">
        <f>CEILING(AX3870+(AX3870*'[1]Nastavení cen'!$G$17),1)</f>
        <v>1033</v>
      </c>
      <c r="AH3870" s="242">
        <f>CEILING(AG3870*'[1]Nastavení cen'!$K$17,1)+AG3870</f>
        <v>1343</v>
      </c>
      <c r="AI3870" s="242">
        <f t="shared" si="1409"/>
        <v>0</v>
      </c>
      <c r="AJ3870" s="228">
        <f t="shared" si="1410"/>
        <v>2208</v>
      </c>
      <c r="AK3870" s="218"/>
      <c r="AL3870" s="229">
        <f t="shared" si="1411"/>
        <v>0</v>
      </c>
      <c r="AM3870" s="204"/>
      <c r="AN3870" s="230">
        <v>7.6</v>
      </c>
      <c r="AO3870" s="231">
        <f t="shared" si="1412"/>
        <v>0</v>
      </c>
      <c r="AP3870" s="232">
        <v>0.05</v>
      </c>
      <c r="AQ3870" s="233" t="s">
        <v>41</v>
      </c>
      <c r="AR3870" s="234">
        <f t="shared" si="1413"/>
        <v>0</v>
      </c>
      <c r="AS3870" s="235"/>
      <c r="AT3870" s="236"/>
      <c r="AU3870" s="237"/>
      <c r="AV3870" s="238">
        <v>91</v>
      </c>
      <c r="AW3870" s="239">
        <f>'[1]Nastavení cen'!$H$17</f>
        <v>390</v>
      </c>
      <c r="AX3870" s="240">
        <v>1033</v>
      </c>
    </row>
    <row r="3871" spans="1:50" ht="17.25" hidden="1" customHeight="1" x14ac:dyDescent="0.3">
      <c r="A3871" s="213"/>
      <c r="B3871" s="214"/>
      <c r="C3871" s="215"/>
      <c r="D3871" s="186"/>
      <c r="E3871" s="184"/>
      <c r="F3871" s="185"/>
      <c r="G3871" s="186"/>
      <c r="H3871" s="186"/>
      <c r="I3871" s="187"/>
      <c r="J3871" s="188"/>
      <c r="K3871" s="216"/>
      <c r="L3871" s="186"/>
      <c r="M3871" s="186"/>
      <c r="N3871" s="187"/>
      <c r="O3871" s="191"/>
      <c r="P3871" s="545" t="s">
        <v>4004</v>
      </c>
      <c r="Q3871" s="218"/>
      <c r="R3871" s="219">
        <f t="shared" si="1405"/>
        <v>0</v>
      </c>
      <c r="S3871" s="219">
        <f t="shared" si="1406"/>
        <v>14</v>
      </c>
      <c r="T3871" s="195"/>
      <c r="U3871" s="196">
        <v>9</v>
      </c>
      <c r="V3871" s="89">
        <f t="shared" si="1401"/>
        <v>0</v>
      </c>
      <c r="W3871" s="220" t="s">
        <v>1136</v>
      </c>
      <c r="X3871" s="221" t="s">
        <v>4023</v>
      </c>
      <c r="Y3871" s="222" t="s">
        <v>4052</v>
      </c>
      <c r="Z3871" s="200"/>
      <c r="AA3871" s="390"/>
      <c r="AB3871" s="223">
        <v>0</v>
      </c>
      <c r="AC3871" s="224" t="s">
        <v>48</v>
      </c>
      <c r="AD3871" s="225">
        <f t="shared" si="1407"/>
        <v>598</v>
      </c>
      <c r="AE3871" s="226">
        <f>CEILING(AD3871+AD3871*'[1]Nastavení cen'!$J$17,1)</f>
        <v>874</v>
      </c>
      <c r="AF3871" s="226">
        <f t="shared" si="1408"/>
        <v>0</v>
      </c>
      <c r="AG3871" s="241">
        <f>CEILING(AX3871+(AX3871*'[1]Nastavení cen'!$G$17),1)</f>
        <v>1120</v>
      </c>
      <c r="AH3871" s="242">
        <f>CEILING(AG3871*'[1]Nastavení cen'!$K$17,1)+AG3871</f>
        <v>1456</v>
      </c>
      <c r="AI3871" s="242">
        <f t="shared" si="1409"/>
        <v>0</v>
      </c>
      <c r="AJ3871" s="228">
        <f t="shared" si="1410"/>
        <v>2330</v>
      </c>
      <c r="AK3871" s="218"/>
      <c r="AL3871" s="229">
        <f t="shared" si="1411"/>
        <v>0</v>
      </c>
      <c r="AM3871" s="204"/>
      <c r="AN3871" s="230">
        <v>7.9</v>
      </c>
      <c r="AO3871" s="231">
        <f t="shared" si="1412"/>
        <v>0</v>
      </c>
      <c r="AP3871" s="232">
        <v>0.05</v>
      </c>
      <c r="AQ3871" s="233" t="s">
        <v>41</v>
      </c>
      <c r="AR3871" s="234">
        <f t="shared" si="1413"/>
        <v>0</v>
      </c>
      <c r="AS3871" s="235"/>
      <c r="AT3871" s="236"/>
      <c r="AU3871" s="237"/>
      <c r="AV3871" s="238">
        <v>92</v>
      </c>
      <c r="AW3871" s="239">
        <f>'[1]Nastavení cen'!$H$17</f>
        <v>390</v>
      </c>
      <c r="AX3871" s="240">
        <v>1120</v>
      </c>
    </row>
    <row r="3872" spans="1:50" ht="17.25" hidden="1" customHeight="1" x14ac:dyDescent="0.3">
      <c r="A3872" s="213"/>
      <c r="B3872" s="214"/>
      <c r="C3872" s="215"/>
      <c r="D3872" s="186"/>
      <c r="E3872" s="184"/>
      <c r="F3872" s="185"/>
      <c r="G3872" s="186"/>
      <c r="H3872" s="186"/>
      <c r="I3872" s="187"/>
      <c r="J3872" s="188"/>
      <c r="K3872" s="216"/>
      <c r="L3872" s="186"/>
      <c r="M3872" s="186"/>
      <c r="N3872" s="187"/>
      <c r="O3872" s="191"/>
      <c r="P3872" s="545" t="s">
        <v>4004</v>
      </c>
      <c r="Q3872" s="218"/>
      <c r="R3872" s="219">
        <f t="shared" si="1405"/>
        <v>0</v>
      </c>
      <c r="S3872" s="219">
        <f t="shared" si="1406"/>
        <v>14</v>
      </c>
      <c r="T3872" s="195"/>
      <c r="U3872" s="196">
        <v>9</v>
      </c>
      <c r="V3872" s="89">
        <f t="shared" si="1401"/>
        <v>0</v>
      </c>
      <c r="W3872" s="220" t="s">
        <v>1136</v>
      </c>
      <c r="X3872" s="221" t="s">
        <v>4025</v>
      </c>
      <c r="Y3872" s="222" t="s">
        <v>4053</v>
      </c>
      <c r="Z3872" s="200"/>
      <c r="AA3872" s="390"/>
      <c r="AB3872" s="223">
        <v>0</v>
      </c>
      <c r="AC3872" s="224" t="s">
        <v>48</v>
      </c>
      <c r="AD3872" s="225">
        <f t="shared" si="1407"/>
        <v>605</v>
      </c>
      <c r="AE3872" s="226">
        <f>CEILING(AD3872+AD3872*'[1]Nastavení cen'!$J$17,1)</f>
        <v>884</v>
      </c>
      <c r="AF3872" s="226">
        <f t="shared" si="1408"/>
        <v>0</v>
      </c>
      <c r="AG3872" s="241">
        <f>CEILING(AX3872+(AX3872*'[1]Nastavení cen'!$G$17),1)</f>
        <v>1207</v>
      </c>
      <c r="AH3872" s="242">
        <f>CEILING(AG3872*'[1]Nastavení cen'!$K$17,1)+AG3872</f>
        <v>1570</v>
      </c>
      <c r="AI3872" s="242">
        <f t="shared" si="1409"/>
        <v>0</v>
      </c>
      <c r="AJ3872" s="228">
        <f t="shared" si="1410"/>
        <v>2454</v>
      </c>
      <c r="AK3872" s="218"/>
      <c r="AL3872" s="229">
        <f t="shared" si="1411"/>
        <v>0</v>
      </c>
      <c r="AM3872" s="204"/>
      <c r="AN3872" s="230">
        <v>8.1999999999999993</v>
      </c>
      <c r="AO3872" s="231">
        <f t="shared" si="1412"/>
        <v>0</v>
      </c>
      <c r="AP3872" s="232">
        <v>0.05</v>
      </c>
      <c r="AQ3872" s="233" t="s">
        <v>41</v>
      </c>
      <c r="AR3872" s="234">
        <f t="shared" si="1413"/>
        <v>0</v>
      </c>
      <c r="AS3872" s="235"/>
      <c r="AT3872" s="236"/>
      <c r="AU3872" s="237"/>
      <c r="AV3872" s="238">
        <v>93</v>
      </c>
      <c r="AW3872" s="239">
        <f>'[1]Nastavení cen'!$H$17</f>
        <v>390</v>
      </c>
      <c r="AX3872" s="240">
        <v>1207</v>
      </c>
    </row>
    <row r="3873" spans="1:50" ht="17.25" hidden="1" customHeight="1" x14ac:dyDescent="0.3">
      <c r="A3873" s="213"/>
      <c r="B3873" s="214"/>
      <c r="C3873" s="215"/>
      <c r="D3873" s="186"/>
      <c r="E3873" s="184"/>
      <c r="F3873" s="185"/>
      <c r="G3873" s="186"/>
      <c r="H3873" s="186"/>
      <c r="I3873" s="187"/>
      <c r="J3873" s="188"/>
      <c r="K3873" s="216"/>
      <c r="L3873" s="186"/>
      <c r="M3873" s="186"/>
      <c r="N3873" s="187"/>
      <c r="O3873" s="191"/>
      <c r="P3873" s="545" t="s">
        <v>4004</v>
      </c>
      <c r="Q3873" s="218"/>
      <c r="R3873" s="219">
        <f t="shared" si="1405"/>
        <v>0</v>
      </c>
      <c r="S3873" s="219">
        <f t="shared" si="1406"/>
        <v>14</v>
      </c>
      <c r="T3873" s="195"/>
      <c r="U3873" s="196">
        <v>9</v>
      </c>
      <c r="V3873" s="89">
        <f t="shared" si="1401"/>
        <v>0</v>
      </c>
      <c r="W3873" s="220" t="s">
        <v>1136</v>
      </c>
      <c r="X3873" s="221" t="s">
        <v>4027</v>
      </c>
      <c r="Y3873" s="222" t="s">
        <v>4054</v>
      </c>
      <c r="Z3873" s="200"/>
      <c r="AA3873" s="390"/>
      <c r="AB3873" s="223">
        <v>0</v>
      </c>
      <c r="AC3873" s="224" t="s">
        <v>48</v>
      </c>
      <c r="AD3873" s="225">
        <f t="shared" si="1407"/>
        <v>605</v>
      </c>
      <c r="AE3873" s="226">
        <f>CEILING(AD3873+AD3873*'[1]Nastavení cen'!$J$17,1)</f>
        <v>884</v>
      </c>
      <c r="AF3873" s="226">
        <f t="shared" si="1408"/>
        <v>0</v>
      </c>
      <c r="AG3873" s="241">
        <f>CEILING(AX3873+(AX3873*'[1]Nastavení cen'!$G$17),1)</f>
        <v>1294</v>
      </c>
      <c r="AH3873" s="242">
        <f>CEILING(AG3873*'[1]Nastavení cen'!$K$17,1)+AG3873</f>
        <v>1683</v>
      </c>
      <c r="AI3873" s="242">
        <f t="shared" si="1409"/>
        <v>0</v>
      </c>
      <c r="AJ3873" s="228">
        <f t="shared" si="1410"/>
        <v>2567</v>
      </c>
      <c r="AK3873" s="218"/>
      <c r="AL3873" s="229">
        <f t="shared" si="1411"/>
        <v>0</v>
      </c>
      <c r="AM3873" s="204"/>
      <c r="AN3873" s="230">
        <v>8.5</v>
      </c>
      <c r="AO3873" s="231">
        <f t="shared" si="1412"/>
        <v>0</v>
      </c>
      <c r="AP3873" s="232">
        <v>0.05</v>
      </c>
      <c r="AQ3873" s="233" t="s">
        <v>41</v>
      </c>
      <c r="AR3873" s="234">
        <f t="shared" si="1413"/>
        <v>0</v>
      </c>
      <c r="AS3873" s="235"/>
      <c r="AT3873" s="236"/>
      <c r="AU3873" s="237"/>
      <c r="AV3873" s="238">
        <v>93</v>
      </c>
      <c r="AW3873" s="239">
        <f>'[1]Nastavení cen'!$H$17</f>
        <v>390</v>
      </c>
      <c r="AX3873" s="240">
        <v>1294</v>
      </c>
    </row>
    <row r="3874" spans="1:50" ht="17.25" hidden="1" customHeight="1" x14ac:dyDescent="0.3">
      <c r="A3874" s="213"/>
      <c r="B3874" s="214"/>
      <c r="C3874" s="215"/>
      <c r="D3874" s="186"/>
      <c r="E3874" s="184"/>
      <c r="F3874" s="185"/>
      <c r="G3874" s="186"/>
      <c r="H3874" s="186"/>
      <c r="I3874" s="187"/>
      <c r="J3874" s="188"/>
      <c r="K3874" s="216"/>
      <c r="L3874" s="186"/>
      <c r="M3874" s="186"/>
      <c r="N3874" s="187"/>
      <c r="O3874" s="191"/>
      <c r="P3874" s="545" t="s">
        <v>4004</v>
      </c>
      <c r="Q3874" s="218"/>
      <c r="R3874" s="219">
        <f t="shared" si="1405"/>
        <v>0</v>
      </c>
      <c r="S3874" s="219">
        <f t="shared" si="1406"/>
        <v>14</v>
      </c>
      <c r="T3874" s="195"/>
      <c r="U3874" s="196">
        <v>9</v>
      </c>
      <c r="V3874" s="89">
        <f t="shared" si="1401"/>
        <v>0</v>
      </c>
      <c r="W3874" s="220" t="s">
        <v>1136</v>
      </c>
      <c r="X3874" s="221" t="s">
        <v>4029</v>
      </c>
      <c r="Y3874" s="222" t="s">
        <v>4055</v>
      </c>
      <c r="Z3874" s="200"/>
      <c r="AA3874" s="390"/>
      <c r="AB3874" s="223">
        <v>0</v>
      </c>
      <c r="AC3874" s="224" t="s">
        <v>48</v>
      </c>
      <c r="AD3874" s="225">
        <f t="shared" si="1407"/>
        <v>611</v>
      </c>
      <c r="AE3874" s="226">
        <f>CEILING(AD3874+AD3874*'[1]Nastavení cen'!$J$17,1)</f>
        <v>893</v>
      </c>
      <c r="AF3874" s="226">
        <f t="shared" si="1408"/>
        <v>0</v>
      </c>
      <c r="AG3874" s="241">
        <f>CEILING(AX3874+(AX3874*'[1]Nastavení cen'!$G$17),1)</f>
        <v>1381</v>
      </c>
      <c r="AH3874" s="242">
        <f>CEILING(AG3874*'[1]Nastavení cen'!$K$17,1)+AG3874</f>
        <v>1796</v>
      </c>
      <c r="AI3874" s="242">
        <f t="shared" si="1409"/>
        <v>0</v>
      </c>
      <c r="AJ3874" s="228">
        <f t="shared" si="1410"/>
        <v>2689</v>
      </c>
      <c r="AK3874" s="218"/>
      <c r="AL3874" s="229">
        <f t="shared" si="1411"/>
        <v>0</v>
      </c>
      <c r="AM3874" s="204"/>
      <c r="AN3874" s="230">
        <v>8.7999999999999901</v>
      </c>
      <c r="AO3874" s="231">
        <f t="shared" si="1412"/>
        <v>0</v>
      </c>
      <c r="AP3874" s="232">
        <v>0.05</v>
      </c>
      <c r="AQ3874" s="233" t="s">
        <v>41</v>
      </c>
      <c r="AR3874" s="234">
        <f t="shared" si="1413"/>
        <v>0</v>
      </c>
      <c r="AS3874" s="235"/>
      <c r="AT3874" s="236"/>
      <c r="AU3874" s="237"/>
      <c r="AV3874" s="238">
        <v>94</v>
      </c>
      <c r="AW3874" s="239">
        <f>'[1]Nastavení cen'!$H$17</f>
        <v>390</v>
      </c>
      <c r="AX3874" s="240">
        <v>1381</v>
      </c>
    </row>
    <row r="3875" spans="1:50" ht="17.25" hidden="1" customHeight="1" x14ac:dyDescent="0.3">
      <c r="A3875" s="213"/>
      <c r="B3875" s="214"/>
      <c r="C3875" s="215"/>
      <c r="D3875" s="186"/>
      <c r="E3875" s="184"/>
      <c r="F3875" s="185"/>
      <c r="G3875" s="186"/>
      <c r="H3875" s="186"/>
      <c r="I3875" s="187"/>
      <c r="J3875" s="188"/>
      <c r="K3875" s="216"/>
      <c r="L3875" s="186"/>
      <c r="M3875" s="186"/>
      <c r="N3875" s="187"/>
      <c r="O3875" s="191"/>
      <c r="P3875" s="545" t="s">
        <v>4004</v>
      </c>
      <c r="Q3875" s="218"/>
      <c r="R3875" s="219">
        <f t="shared" si="1405"/>
        <v>0</v>
      </c>
      <c r="S3875" s="219">
        <f t="shared" si="1406"/>
        <v>14</v>
      </c>
      <c r="T3875" s="195"/>
      <c r="U3875" s="196">
        <v>9</v>
      </c>
      <c r="V3875" s="89">
        <f t="shared" si="1401"/>
        <v>0</v>
      </c>
      <c r="W3875" s="220" t="s">
        <v>1136</v>
      </c>
      <c r="X3875" s="221" t="s">
        <v>4031</v>
      </c>
      <c r="Y3875" s="222" t="s">
        <v>4056</v>
      </c>
      <c r="Z3875" s="200"/>
      <c r="AA3875" s="390"/>
      <c r="AB3875" s="223">
        <v>0</v>
      </c>
      <c r="AC3875" s="224" t="s">
        <v>48</v>
      </c>
      <c r="AD3875" s="225">
        <f t="shared" si="1407"/>
        <v>618</v>
      </c>
      <c r="AE3875" s="226">
        <f>CEILING(AD3875+AD3875*'[1]Nastavení cen'!$J$17,1)</f>
        <v>903</v>
      </c>
      <c r="AF3875" s="226">
        <f t="shared" si="1408"/>
        <v>0</v>
      </c>
      <c r="AG3875" s="241">
        <f>CEILING(AX3875+(AX3875*'[1]Nastavení cen'!$G$17),1)</f>
        <v>1468</v>
      </c>
      <c r="AH3875" s="242">
        <f>CEILING(AG3875*'[1]Nastavení cen'!$K$17,1)+AG3875</f>
        <v>1909</v>
      </c>
      <c r="AI3875" s="242">
        <f t="shared" si="1409"/>
        <v>0</v>
      </c>
      <c r="AJ3875" s="228">
        <f t="shared" si="1410"/>
        <v>2812</v>
      </c>
      <c r="AK3875" s="218"/>
      <c r="AL3875" s="229">
        <f t="shared" si="1411"/>
        <v>0</v>
      </c>
      <c r="AM3875" s="204"/>
      <c r="AN3875" s="230">
        <v>9.0999999999999908</v>
      </c>
      <c r="AO3875" s="231">
        <f t="shared" si="1412"/>
        <v>0</v>
      </c>
      <c r="AP3875" s="232">
        <v>0.05</v>
      </c>
      <c r="AQ3875" s="233" t="s">
        <v>41</v>
      </c>
      <c r="AR3875" s="234">
        <f t="shared" si="1413"/>
        <v>0</v>
      </c>
      <c r="AS3875" s="235"/>
      <c r="AT3875" s="236"/>
      <c r="AU3875" s="237"/>
      <c r="AV3875" s="238">
        <v>95</v>
      </c>
      <c r="AW3875" s="239">
        <f>'[1]Nastavení cen'!$H$17</f>
        <v>390</v>
      </c>
      <c r="AX3875" s="240">
        <v>1468</v>
      </c>
    </row>
    <row r="3876" spans="1:50" ht="17.25" hidden="1" customHeight="1" x14ac:dyDescent="0.3">
      <c r="A3876" s="213"/>
      <c r="B3876" s="214"/>
      <c r="C3876" s="215"/>
      <c r="D3876" s="186"/>
      <c r="E3876" s="184"/>
      <c r="F3876" s="185"/>
      <c r="G3876" s="186"/>
      <c r="H3876" s="186"/>
      <c r="I3876" s="187"/>
      <c r="J3876" s="188"/>
      <c r="K3876" s="216"/>
      <c r="L3876" s="186"/>
      <c r="M3876" s="186"/>
      <c r="N3876" s="187"/>
      <c r="O3876" s="191"/>
      <c r="P3876" s="545" t="s">
        <v>4004</v>
      </c>
      <c r="Q3876" s="218"/>
      <c r="R3876" s="219">
        <f t="shared" si="1405"/>
        <v>0</v>
      </c>
      <c r="S3876" s="219">
        <f t="shared" si="1406"/>
        <v>14</v>
      </c>
      <c r="T3876" s="195"/>
      <c r="U3876" s="196">
        <v>9</v>
      </c>
      <c r="V3876" s="89">
        <f t="shared" si="1401"/>
        <v>0</v>
      </c>
      <c r="W3876" s="220" t="s">
        <v>1136</v>
      </c>
      <c r="X3876" s="221" t="s">
        <v>4033</v>
      </c>
      <c r="Y3876" s="222" t="s">
        <v>4057</v>
      </c>
      <c r="Z3876" s="200"/>
      <c r="AA3876" s="390"/>
      <c r="AB3876" s="223">
        <v>0</v>
      </c>
      <c r="AC3876" s="224" t="s">
        <v>48</v>
      </c>
      <c r="AD3876" s="225">
        <f t="shared" si="1407"/>
        <v>624</v>
      </c>
      <c r="AE3876" s="226">
        <f>CEILING(AD3876+AD3876*'[1]Nastavení cen'!$J$17,1)</f>
        <v>912</v>
      </c>
      <c r="AF3876" s="226">
        <f t="shared" si="1408"/>
        <v>0</v>
      </c>
      <c r="AG3876" s="241">
        <f>CEILING(AX3876+(AX3876*'[1]Nastavení cen'!$G$17),1)</f>
        <v>1555</v>
      </c>
      <c r="AH3876" s="242">
        <f>CEILING(AG3876*'[1]Nastavení cen'!$K$17,1)+AG3876</f>
        <v>2022</v>
      </c>
      <c r="AI3876" s="242">
        <f t="shared" si="1409"/>
        <v>0</v>
      </c>
      <c r="AJ3876" s="228">
        <f t="shared" si="1410"/>
        <v>2934</v>
      </c>
      <c r="AK3876" s="218"/>
      <c r="AL3876" s="229">
        <f t="shared" si="1411"/>
        <v>0</v>
      </c>
      <c r="AM3876" s="204"/>
      <c r="AN3876" s="230">
        <v>9.3999999999999897</v>
      </c>
      <c r="AO3876" s="231">
        <f t="shared" si="1412"/>
        <v>0</v>
      </c>
      <c r="AP3876" s="232">
        <v>0.05</v>
      </c>
      <c r="AQ3876" s="233" t="s">
        <v>41</v>
      </c>
      <c r="AR3876" s="234">
        <f t="shared" si="1413"/>
        <v>0</v>
      </c>
      <c r="AS3876" s="235"/>
      <c r="AT3876" s="236"/>
      <c r="AU3876" s="237"/>
      <c r="AV3876" s="238">
        <v>96</v>
      </c>
      <c r="AW3876" s="239">
        <f>'[1]Nastavení cen'!$H$17</f>
        <v>390</v>
      </c>
      <c r="AX3876" s="240">
        <v>1555</v>
      </c>
    </row>
    <row r="3877" spans="1:50" ht="17.25" hidden="1" customHeight="1" x14ac:dyDescent="0.3">
      <c r="A3877" s="213"/>
      <c r="B3877" s="214"/>
      <c r="C3877" s="215"/>
      <c r="D3877" s="186"/>
      <c r="E3877" s="184"/>
      <c r="F3877" s="185"/>
      <c r="G3877" s="186"/>
      <c r="H3877" s="186"/>
      <c r="I3877" s="187"/>
      <c r="J3877" s="188"/>
      <c r="K3877" s="216"/>
      <c r="L3877" s="186"/>
      <c r="M3877" s="186"/>
      <c r="N3877" s="187"/>
      <c r="O3877" s="191"/>
      <c r="P3877" s="545" t="s">
        <v>4004</v>
      </c>
      <c r="Q3877" s="218"/>
      <c r="R3877" s="219">
        <f t="shared" si="1405"/>
        <v>0</v>
      </c>
      <c r="S3877" s="219">
        <f t="shared" si="1406"/>
        <v>14</v>
      </c>
      <c r="T3877" s="195"/>
      <c r="U3877" s="196">
        <v>9</v>
      </c>
      <c r="V3877" s="89">
        <f t="shared" si="1401"/>
        <v>0</v>
      </c>
      <c r="W3877" s="220" t="s">
        <v>1136</v>
      </c>
      <c r="X3877" s="221" t="s">
        <v>4035</v>
      </c>
      <c r="Y3877" s="222" t="s">
        <v>4058</v>
      </c>
      <c r="Z3877" s="200"/>
      <c r="AA3877" s="390"/>
      <c r="AB3877" s="223">
        <v>0</v>
      </c>
      <c r="AC3877" s="224" t="s">
        <v>48</v>
      </c>
      <c r="AD3877" s="225">
        <f t="shared" si="1407"/>
        <v>631</v>
      </c>
      <c r="AE3877" s="226">
        <f>CEILING(AD3877+AD3877*'[1]Nastavení cen'!$J$17,1)</f>
        <v>922</v>
      </c>
      <c r="AF3877" s="226">
        <f t="shared" si="1408"/>
        <v>0</v>
      </c>
      <c r="AG3877" s="241">
        <f>CEILING(AX3877+(AX3877*'[1]Nastavení cen'!$G$17),1)</f>
        <v>1642</v>
      </c>
      <c r="AH3877" s="242">
        <f>CEILING(AG3877*'[1]Nastavení cen'!$K$17,1)+AG3877</f>
        <v>2135</v>
      </c>
      <c r="AI3877" s="242">
        <f t="shared" si="1409"/>
        <v>0</v>
      </c>
      <c r="AJ3877" s="228">
        <f t="shared" si="1410"/>
        <v>3057</v>
      </c>
      <c r="AK3877" s="218"/>
      <c r="AL3877" s="229">
        <f t="shared" si="1411"/>
        <v>0</v>
      </c>
      <c r="AM3877" s="204"/>
      <c r="AN3877" s="230">
        <v>9.6999999999999904</v>
      </c>
      <c r="AO3877" s="231">
        <f t="shared" si="1412"/>
        <v>0</v>
      </c>
      <c r="AP3877" s="232">
        <v>0.05</v>
      </c>
      <c r="AQ3877" s="233" t="s">
        <v>41</v>
      </c>
      <c r="AR3877" s="234">
        <f t="shared" si="1413"/>
        <v>0</v>
      </c>
      <c r="AS3877" s="235"/>
      <c r="AT3877" s="236"/>
      <c r="AU3877" s="237"/>
      <c r="AV3877" s="238">
        <v>97</v>
      </c>
      <c r="AW3877" s="239">
        <f>'[1]Nastavení cen'!$H$17</f>
        <v>390</v>
      </c>
      <c r="AX3877" s="240">
        <v>1642</v>
      </c>
    </row>
    <row r="3878" spans="1:50" ht="17.25" hidden="1" customHeight="1" x14ac:dyDescent="0.3">
      <c r="A3878" s="213"/>
      <c r="B3878" s="214"/>
      <c r="C3878" s="215"/>
      <c r="D3878" s="186"/>
      <c r="E3878" s="184"/>
      <c r="F3878" s="185"/>
      <c r="G3878" s="186"/>
      <c r="H3878" s="186"/>
      <c r="I3878" s="187"/>
      <c r="J3878" s="188"/>
      <c r="K3878" s="216"/>
      <c r="L3878" s="186"/>
      <c r="M3878" s="186"/>
      <c r="N3878" s="187"/>
      <c r="O3878" s="191"/>
      <c r="P3878" s="545" t="s">
        <v>4004</v>
      </c>
      <c r="Q3878" s="218"/>
      <c r="R3878" s="219">
        <f t="shared" si="1405"/>
        <v>0</v>
      </c>
      <c r="S3878" s="219">
        <f t="shared" si="1406"/>
        <v>14</v>
      </c>
      <c r="T3878" s="195"/>
      <c r="U3878" s="196">
        <v>9</v>
      </c>
      <c r="V3878" s="89">
        <f t="shared" si="1401"/>
        <v>0</v>
      </c>
      <c r="W3878" s="220" t="s">
        <v>1136</v>
      </c>
      <c r="X3878" s="221" t="s">
        <v>4037</v>
      </c>
      <c r="Y3878" s="222" t="s">
        <v>4059</v>
      </c>
      <c r="Z3878" s="200"/>
      <c r="AA3878" s="390"/>
      <c r="AB3878" s="223">
        <v>0</v>
      </c>
      <c r="AC3878" s="224" t="s">
        <v>48</v>
      </c>
      <c r="AD3878" s="225">
        <f t="shared" si="1407"/>
        <v>637</v>
      </c>
      <c r="AE3878" s="226">
        <f>CEILING(AD3878+AD3878*'[1]Nastavení cen'!$J$17,1)</f>
        <v>931</v>
      </c>
      <c r="AF3878" s="226">
        <f t="shared" si="1408"/>
        <v>0</v>
      </c>
      <c r="AG3878" s="241">
        <f>CEILING(AX3878+(AX3878*'[1]Nastavení cen'!$G$17),1)</f>
        <v>1729</v>
      </c>
      <c r="AH3878" s="242">
        <f>CEILING(AG3878*'[1]Nastavení cen'!$K$17,1)+AG3878</f>
        <v>2248</v>
      </c>
      <c r="AI3878" s="242">
        <f t="shared" si="1409"/>
        <v>0</v>
      </c>
      <c r="AJ3878" s="228">
        <f t="shared" si="1410"/>
        <v>3179</v>
      </c>
      <c r="AK3878" s="218"/>
      <c r="AL3878" s="229">
        <f t="shared" si="1411"/>
        <v>0</v>
      </c>
      <c r="AM3878" s="204"/>
      <c r="AN3878" s="230">
        <v>9.9999999999999893</v>
      </c>
      <c r="AO3878" s="231">
        <f t="shared" si="1412"/>
        <v>0</v>
      </c>
      <c r="AP3878" s="232">
        <v>0.05</v>
      </c>
      <c r="AQ3878" s="233" t="s">
        <v>41</v>
      </c>
      <c r="AR3878" s="234">
        <f t="shared" si="1413"/>
        <v>0</v>
      </c>
      <c r="AS3878" s="235"/>
      <c r="AT3878" s="236"/>
      <c r="AU3878" s="237"/>
      <c r="AV3878" s="238">
        <v>98</v>
      </c>
      <c r="AW3878" s="239">
        <f>'[1]Nastavení cen'!$H$17</f>
        <v>390</v>
      </c>
      <c r="AX3878" s="240">
        <v>1729</v>
      </c>
    </row>
    <row r="3879" spans="1:50" ht="17.25" hidden="1" customHeight="1" x14ac:dyDescent="0.3">
      <c r="A3879" s="213"/>
      <c r="B3879" s="214"/>
      <c r="C3879" s="215"/>
      <c r="D3879" s="186"/>
      <c r="E3879" s="184"/>
      <c r="F3879" s="185"/>
      <c r="G3879" s="186"/>
      <c r="H3879" s="186"/>
      <c r="I3879" s="187"/>
      <c r="J3879" s="188"/>
      <c r="K3879" s="216"/>
      <c r="L3879" s="186"/>
      <c r="M3879" s="186"/>
      <c r="N3879" s="187"/>
      <c r="O3879" s="191"/>
      <c r="P3879" s="545" t="s">
        <v>4004</v>
      </c>
      <c r="Q3879" s="218"/>
      <c r="R3879" s="219">
        <f t="shared" si="1405"/>
        <v>0</v>
      </c>
      <c r="S3879" s="219">
        <f t="shared" si="1406"/>
        <v>14</v>
      </c>
      <c r="T3879" s="195"/>
      <c r="U3879" s="196">
        <v>9</v>
      </c>
      <c r="V3879" s="89">
        <f t="shared" si="1401"/>
        <v>0</v>
      </c>
      <c r="W3879" s="220" t="s">
        <v>1136</v>
      </c>
      <c r="X3879" s="221" t="s">
        <v>4039</v>
      </c>
      <c r="Y3879" s="222" t="s">
        <v>4060</v>
      </c>
      <c r="Z3879" s="200"/>
      <c r="AA3879" s="390"/>
      <c r="AB3879" s="223">
        <v>0</v>
      </c>
      <c r="AC3879" s="224" t="s">
        <v>48</v>
      </c>
      <c r="AD3879" s="225">
        <f t="shared" si="1407"/>
        <v>644</v>
      </c>
      <c r="AE3879" s="226">
        <f>CEILING(AD3879+AD3879*'[1]Nastavení cen'!$J$17,1)</f>
        <v>941</v>
      </c>
      <c r="AF3879" s="226">
        <f t="shared" si="1408"/>
        <v>0</v>
      </c>
      <c r="AG3879" s="241">
        <f>CEILING(AX3879+(AX3879*'[1]Nastavení cen'!$G$17),1)</f>
        <v>1816</v>
      </c>
      <c r="AH3879" s="242">
        <f>CEILING(AG3879*'[1]Nastavení cen'!$K$17,1)+AG3879</f>
        <v>2361</v>
      </c>
      <c r="AI3879" s="242">
        <f t="shared" si="1409"/>
        <v>0</v>
      </c>
      <c r="AJ3879" s="228">
        <f t="shared" si="1410"/>
        <v>3302</v>
      </c>
      <c r="AK3879" s="218"/>
      <c r="AL3879" s="229">
        <f t="shared" si="1411"/>
        <v>0</v>
      </c>
      <c r="AM3879" s="204"/>
      <c r="AN3879" s="230">
        <v>10.3</v>
      </c>
      <c r="AO3879" s="231">
        <f t="shared" si="1412"/>
        <v>0</v>
      </c>
      <c r="AP3879" s="232">
        <v>0.05</v>
      </c>
      <c r="AQ3879" s="233" t="s">
        <v>41</v>
      </c>
      <c r="AR3879" s="234">
        <f t="shared" si="1413"/>
        <v>0</v>
      </c>
      <c r="AS3879" s="235"/>
      <c r="AT3879" s="236"/>
      <c r="AU3879" s="237"/>
      <c r="AV3879" s="238">
        <v>99</v>
      </c>
      <c r="AW3879" s="239">
        <f>'[1]Nastavení cen'!$H$17</f>
        <v>390</v>
      </c>
      <c r="AX3879" s="240">
        <v>1816</v>
      </c>
    </row>
    <row r="3880" spans="1:50" ht="17.25" hidden="1" customHeight="1" x14ac:dyDescent="0.3">
      <c r="A3880" s="213"/>
      <c r="B3880" s="214"/>
      <c r="C3880" s="215"/>
      <c r="D3880" s="186"/>
      <c r="E3880" s="184"/>
      <c r="F3880" s="185"/>
      <c r="G3880" s="186"/>
      <c r="H3880" s="186"/>
      <c r="I3880" s="187"/>
      <c r="J3880" s="188"/>
      <c r="K3880" s="216"/>
      <c r="L3880" s="186"/>
      <c r="M3880" s="186"/>
      <c r="N3880" s="187"/>
      <c r="O3880" s="191"/>
      <c r="P3880" s="545" t="s">
        <v>4004</v>
      </c>
      <c r="Q3880" s="218"/>
      <c r="R3880" s="219">
        <f t="shared" si="1405"/>
        <v>0</v>
      </c>
      <c r="S3880" s="219">
        <f t="shared" si="1406"/>
        <v>14</v>
      </c>
      <c r="T3880" s="195"/>
      <c r="U3880" s="196">
        <v>9</v>
      </c>
      <c r="V3880" s="89">
        <f t="shared" si="1401"/>
        <v>0</v>
      </c>
      <c r="W3880" s="220" t="s">
        <v>1136</v>
      </c>
      <c r="X3880" s="221" t="s">
        <v>4041</v>
      </c>
      <c r="Y3880" s="222" t="s">
        <v>4061</v>
      </c>
      <c r="Z3880" s="200"/>
      <c r="AA3880" s="390"/>
      <c r="AB3880" s="223">
        <v>0</v>
      </c>
      <c r="AC3880" s="224" t="s">
        <v>48</v>
      </c>
      <c r="AD3880" s="225">
        <f t="shared" si="1407"/>
        <v>644</v>
      </c>
      <c r="AE3880" s="226">
        <f>CEILING(AD3880+AD3880*'[1]Nastavení cen'!$J$17,1)</f>
        <v>941</v>
      </c>
      <c r="AF3880" s="226">
        <f t="shared" si="1408"/>
        <v>0</v>
      </c>
      <c r="AG3880" s="241">
        <f>CEILING(AX3880+(AX3880*'[1]Nastavení cen'!$G$17),1)</f>
        <v>1903</v>
      </c>
      <c r="AH3880" s="242">
        <f>CEILING(AG3880*'[1]Nastavení cen'!$K$17,1)+AG3880</f>
        <v>2474</v>
      </c>
      <c r="AI3880" s="242">
        <f t="shared" si="1409"/>
        <v>0</v>
      </c>
      <c r="AJ3880" s="228">
        <f t="shared" si="1410"/>
        <v>3415</v>
      </c>
      <c r="AK3880" s="218"/>
      <c r="AL3880" s="229">
        <f t="shared" si="1411"/>
        <v>0</v>
      </c>
      <c r="AM3880" s="204"/>
      <c r="AN3880" s="230">
        <v>10.6</v>
      </c>
      <c r="AO3880" s="231">
        <f t="shared" si="1412"/>
        <v>0</v>
      </c>
      <c r="AP3880" s="232">
        <v>0.05</v>
      </c>
      <c r="AQ3880" s="233" t="s">
        <v>41</v>
      </c>
      <c r="AR3880" s="234">
        <f t="shared" si="1413"/>
        <v>0</v>
      </c>
      <c r="AS3880" s="235"/>
      <c r="AT3880" s="236"/>
      <c r="AU3880" s="237"/>
      <c r="AV3880" s="238">
        <v>99</v>
      </c>
      <c r="AW3880" s="239">
        <f>'[1]Nastavení cen'!$H$17</f>
        <v>390</v>
      </c>
      <c r="AX3880" s="240">
        <v>1903</v>
      </c>
    </row>
    <row r="3881" spans="1:50" ht="17.25" hidden="1" customHeight="1" x14ac:dyDescent="0.3">
      <c r="A3881" s="213"/>
      <c r="B3881" s="214"/>
      <c r="C3881" s="215"/>
      <c r="D3881" s="186"/>
      <c r="E3881" s="184"/>
      <c r="F3881" s="185"/>
      <c r="G3881" s="186"/>
      <c r="H3881" s="186"/>
      <c r="I3881" s="187"/>
      <c r="J3881" s="188"/>
      <c r="K3881" s="216"/>
      <c r="L3881" s="186"/>
      <c r="M3881" s="186"/>
      <c r="N3881" s="187"/>
      <c r="O3881" s="191"/>
      <c r="P3881" s="545" t="s">
        <v>4004</v>
      </c>
      <c r="Q3881" s="218"/>
      <c r="R3881" s="219">
        <f t="shared" si="1405"/>
        <v>0</v>
      </c>
      <c r="S3881" s="219">
        <f t="shared" si="1406"/>
        <v>14</v>
      </c>
      <c r="T3881" s="195"/>
      <c r="U3881" s="196">
        <v>9</v>
      </c>
      <c r="V3881" s="89">
        <f t="shared" si="1401"/>
        <v>0</v>
      </c>
      <c r="W3881" s="220" t="s">
        <v>1136</v>
      </c>
      <c r="X3881" s="221" t="s">
        <v>4043</v>
      </c>
      <c r="Y3881" s="222" t="s">
        <v>4062</v>
      </c>
      <c r="Z3881" s="200"/>
      <c r="AA3881" s="390"/>
      <c r="AB3881" s="223">
        <v>0</v>
      </c>
      <c r="AC3881" s="224" t="s">
        <v>48</v>
      </c>
      <c r="AD3881" s="225">
        <f t="shared" si="1407"/>
        <v>650</v>
      </c>
      <c r="AE3881" s="226">
        <f>CEILING(AD3881+AD3881*'[1]Nastavení cen'!$J$17,1)</f>
        <v>949</v>
      </c>
      <c r="AF3881" s="226">
        <f t="shared" si="1408"/>
        <v>0</v>
      </c>
      <c r="AG3881" s="241">
        <f>CEILING(AX3881+(AX3881*'[1]Nastavení cen'!$G$17),1)</f>
        <v>1990</v>
      </c>
      <c r="AH3881" s="242">
        <f>CEILING(AG3881*'[1]Nastavení cen'!$K$17,1)+AG3881</f>
        <v>2587</v>
      </c>
      <c r="AI3881" s="242">
        <f t="shared" si="1409"/>
        <v>0</v>
      </c>
      <c r="AJ3881" s="228">
        <f t="shared" si="1410"/>
        <v>3536</v>
      </c>
      <c r="AK3881" s="218"/>
      <c r="AL3881" s="229">
        <f t="shared" si="1411"/>
        <v>0</v>
      </c>
      <c r="AM3881" s="204"/>
      <c r="AN3881" s="230">
        <v>10.9</v>
      </c>
      <c r="AO3881" s="231">
        <f t="shared" si="1412"/>
        <v>0</v>
      </c>
      <c r="AP3881" s="232">
        <v>0.05</v>
      </c>
      <c r="AQ3881" s="233" t="s">
        <v>41</v>
      </c>
      <c r="AR3881" s="234">
        <f t="shared" si="1413"/>
        <v>0</v>
      </c>
      <c r="AS3881" s="235"/>
      <c r="AT3881" s="236"/>
      <c r="AU3881" s="237"/>
      <c r="AV3881" s="238">
        <v>100</v>
      </c>
      <c r="AW3881" s="239">
        <f>'[1]Nastavení cen'!$H$17</f>
        <v>390</v>
      </c>
      <c r="AX3881" s="240">
        <v>1990</v>
      </c>
    </row>
    <row r="3882" spans="1:50" ht="17.25" hidden="1" customHeight="1" x14ac:dyDescent="0.3">
      <c r="A3882" s="213"/>
      <c r="B3882" s="214"/>
      <c r="C3882" s="215"/>
      <c r="D3882" s="186"/>
      <c r="E3882" s="184"/>
      <c r="F3882" s="185"/>
      <c r="G3882" s="186"/>
      <c r="H3882" s="186"/>
      <c r="I3882" s="187"/>
      <c r="J3882" s="188"/>
      <c r="K3882" s="216"/>
      <c r="L3882" s="186"/>
      <c r="M3882" s="186"/>
      <c r="N3882" s="187"/>
      <c r="O3882" s="191"/>
      <c r="P3882" s="545" t="s">
        <v>4004</v>
      </c>
      <c r="Q3882" s="218"/>
      <c r="R3882" s="219">
        <f t="shared" si="1405"/>
        <v>0</v>
      </c>
      <c r="S3882" s="219">
        <f t="shared" si="1406"/>
        <v>14</v>
      </c>
      <c r="T3882" s="195"/>
      <c r="U3882" s="196">
        <v>9</v>
      </c>
      <c r="V3882" s="89">
        <f t="shared" si="1401"/>
        <v>0</v>
      </c>
      <c r="W3882" s="220" t="s">
        <v>1136</v>
      </c>
      <c r="X3882" s="221" t="s">
        <v>4045</v>
      </c>
      <c r="Y3882" s="222" t="s">
        <v>4063</v>
      </c>
      <c r="Z3882" s="200"/>
      <c r="AA3882" s="390"/>
      <c r="AB3882" s="223">
        <v>0</v>
      </c>
      <c r="AC3882" s="224" t="s">
        <v>48</v>
      </c>
      <c r="AD3882" s="225">
        <f t="shared" si="1407"/>
        <v>657</v>
      </c>
      <c r="AE3882" s="226">
        <f>CEILING(AD3882+AD3882*'[1]Nastavení cen'!$J$17,1)</f>
        <v>960</v>
      </c>
      <c r="AF3882" s="226">
        <f t="shared" si="1408"/>
        <v>0</v>
      </c>
      <c r="AG3882" s="241">
        <f>CEILING(AX3882+(AX3882*'[1]Nastavení cen'!$G$17),1)</f>
        <v>2077</v>
      </c>
      <c r="AH3882" s="242">
        <f>CEILING(AG3882*'[1]Nastavení cen'!$K$17,1)+AG3882</f>
        <v>2701</v>
      </c>
      <c r="AI3882" s="242">
        <f t="shared" si="1409"/>
        <v>0</v>
      </c>
      <c r="AJ3882" s="228">
        <f t="shared" si="1410"/>
        <v>3661</v>
      </c>
      <c r="AK3882" s="218"/>
      <c r="AL3882" s="229">
        <f t="shared" si="1411"/>
        <v>0</v>
      </c>
      <c r="AM3882" s="204"/>
      <c r="AN3882" s="230">
        <v>11.2</v>
      </c>
      <c r="AO3882" s="231">
        <f t="shared" si="1412"/>
        <v>0</v>
      </c>
      <c r="AP3882" s="232">
        <v>0.05</v>
      </c>
      <c r="AQ3882" s="233" t="s">
        <v>41</v>
      </c>
      <c r="AR3882" s="234">
        <f t="shared" si="1413"/>
        <v>0</v>
      </c>
      <c r="AS3882" s="235"/>
      <c r="AT3882" s="236"/>
      <c r="AU3882" s="237"/>
      <c r="AV3882" s="238">
        <v>101</v>
      </c>
      <c r="AW3882" s="239">
        <f>'[1]Nastavení cen'!$H$17</f>
        <v>390</v>
      </c>
      <c r="AX3882" s="240">
        <v>2077</v>
      </c>
    </row>
    <row r="3883" spans="1:50" ht="17.25" hidden="1" customHeight="1" x14ac:dyDescent="0.3">
      <c r="A3883" s="213"/>
      <c r="B3883" s="214"/>
      <c r="C3883" s="215"/>
      <c r="D3883" s="186"/>
      <c r="E3883" s="184"/>
      <c r="F3883" s="185"/>
      <c r="G3883" s="186"/>
      <c r="H3883" s="186"/>
      <c r="I3883" s="187"/>
      <c r="J3883" s="188"/>
      <c r="K3883" s="216"/>
      <c r="L3883" s="186"/>
      <c r="M3883" s="186"/>
      <c r="N3883" s="187"/>
      <c r="O3883" s="191"/>
      <c r="P3883" s="545" t="s">
        <v>4004</v>
      </c>
      <c r="Q3883" s="218"/>
      <c r="R3883" s="219">
        <f t="shared" si="1405"/>
        <v>0</v>
      </c>
      <c r="S3883" s="219">
        <f t="shared" si="1406"/>
        <v>14</v>
      </c>
      <c r="T3883" s="195"/>
      <c r="U3883" s="196">
        <v>9</v>
      </c>
      <c r="V3883" s="89">
        <f t="shared" si="1401"/>
        <v>0</v>
      </c>
      <c r="W3883" s="220" t="s">
        <v>1136</v>
      </c>
      <c r="X3883" s="221" t="s">
        <v>4047</v>
      </c>
      <c r="Y3883" s="222" t="s">
        <v>4064</v>
      </c>
      <c r="Z3883" s="200"/>
      <c r="AA3883" s="390"/>
      <c r="AB3883" s="223">
        <v>0</v>
      </c>
      <c r="AC3883" s="224" t="s">
        <v>48</v>
      </c>
      <c r="AD3883" s="225">
        <f t="shared" si="1407"/>
        <v>663</v>
      </c>
      <c r="AE3883" s="226">
        <f>CEILING(AD3883+AD3883*'[1]Nastavení cen'!$J$17,1)</f>
        <v>968</v>
      </c>
      <c r="AF3883" s="226">
        <f t="shared" si="1408"/>
        <v>0</v>
      </c>
      <c r="AG3883" s="241">
        <f>CEILING(AX3883+(AX3883*'[1]Nastavení cen'!$G$17),1)</f>
        <v>2164</v>
      </c>
      <c r="AH3883" s="242">
        <f>CEILING(AG3883*'[1]Nastavení cen'!$K$17,1)+AG3883</f>
        <v>2814</v>
      </c>
      <c r="AI3883" s="242">
        <f t="shared" si="1409"/>
        <v>0</v>
      </c>
      <c r="AJ3883" s="228">
        <f t="shared" si="1410"/>
        <v>3782</v>
      </c>
      <c r="AK3883" s="218"/>
      <c r="AL3883" s="229">
        <f t="shared" si="1411"/>
        <v>0</v>
      </c>
      <c r="AM3883" s="204"/>
      <c r="AN3883" s="230">
        <v>11.5</v>
      </c>
      <c r="AO3883" s="231">
        <f t="shared" si="1412"/>
        <v>0</v>
      </c>
      <c r="AP3883" s="232">
        <v>0.05</v>
      </c>
      <c r="AQ3883" s="233" t="s">
        <v>41</v>
      </c>
      <c r="AR3883" s="234">
        <f t="shared" si="1413"/>
        <v>0</v>
      </c>
      <c r="AS3883" s="235"/>
      <c r="AT3883" s="236"/>
      <c r="AU3883" s="237"/>
      <c r="AV3883" s="238">
        <v>102</v>
      </c>
      <c r="AW3883" s="239">
        <f>'[1]Nastavení cen'!$H$17</f>
        <v>390</v>
      </c>
      <c r="AX3883" s="240">
        <v>2164</v>
      </c>
    </row>
    <row r="3884" spans="1:50" ht="17.25" hidden="1" customHeight="1" x14ac:dyDescent="0.3">
      <c r="A3884" s="213"/>
      <c r="B3884" s="214"/>
      <c r="C3884" s="215"/>
      <c r="D3884" s="186"/>
      <c r="E3884" s="184"/>
      <c r="F3884" s="185"/>
      <c r="G3884" s="186"/>
      <c r="H3884" s="186"/>
      <c r="I3884" s="187"/>
      <c r="J3884" s="188"/>
      <c r="K3884" s="216"/>
      <c r="L3884" s="186"/>
      <c r="M3884" s="186"/>
      <c r="N3884" s="187"/>
      <c r="O3884" s="191"/>
      <c r="P3884" s="545" t="s">
        <v>4004</v>
      </c>
      <c r="Q3884" s="218"/>
      <c r="R3884" s="219">
        <f t="shared" si="1405"/>
        <v>0</v>
      </c>
      <c r="S3884" s="219">
        <f t="shared" si="1406"/>
        <v>14</v>
      </c>
      <c r="T3884" s="195"/>
      <c r="U3884" s="196">
        <v>5</v>
      </c>
      <c r="V3884" s="89">
        <f t="shared" si="1401"/>
        <v>0</v>
      </c>
      <c r="W3884" s="220" t="s">
        <v>1136</v>
      </c>
      <c r="X3884" s="221" t="s">
        <v>1141</v>
      </c>
      <c r="Y3884" s="222" t="s">
        <v>1140</v>
      </c>
      <c r="Z3884" s="199"/>
      <c r="AA3884" s="218"/>
      <c r="AB3884" s="223">
        <v>0</v>
      </c>
      <c r="AC3884" s="224" t="s">
        <v>48</v>
      </c>
      <c r="AD3884" s="225">
        <f t="shared" si="1407"/>
        <v>631</v>
      </c>
      <c r="AE3884" s="226">
        <f>CEILING(AD3884+AD3884*'[1]Nastavení cen'!$J$17,1)</f>
        <v>922</v>
      </c>
      <c r="AF3884" s="226">
        <f t="shared" si="1408"/>
        <v>0</v>
      </c>
      <c r="AG3884" s="227">
        <f>CEILING(AX3884+(AX3884*'[1]Nastavení cen'!$G$17),1)</f>
        <v>700</v>
      </c>
      <c r="AH3884" s="227">
        <f>CEILING(AG3884*'[1]Nastavení cen'!$K$17,1)+AG3884</f>
        <v>910</v>
      </c>
      <c r="AI3884" s="227">
        <f t="shared" si="1409"/>
        <v>0</v>
      </c>
      <c r="AJ3884" s="228">
        <f t="shared" si="1410"/>
        <v>1832</v>
      </c>
      <c r="AK3884" s="218"/>
      <c r="AL3884" s="229">
        <f t="shared" si="1411"/>
        <v>0</v>
      </c>
      <c r="AM3884" s="204"/>
      <c r="AN3884" s="230">
        <v>15</v>
      </c>
      <c r="AO3884" s="231">
        <f t="shared" si="1412"/>
        <v>0</v>
      </c>
      <c r="AP3884" s="232">
        <v>0.05</v>
      </c>
      <c r="AQ3884" s="233" t="s">
        <v>41</v>
      </c>
      <c r="AR3884" s="234">
        <f t="shared" si="1413"/>
        <v>0</v>
      </c>
      <c r="AS3884" s="235"/>
      <c r="AT3884" s="236"/>
      <c r="AU3884" s="237"/>
      <c r="AV3884" s="238">
        <v>97</v>
      </c>
      <c r="AW3884" s="239">
        <f>'[1]Nastavení cen'!$H$17</f>
        <v>390</v>
      </c>
      <c r="AX3884" s="240">
        <v>700</v>
      </c>
    </row>
    <row r="3885" spans="1:50" ht="17.25" hidden="1" customHeight="1" x14ac:dyDescent="0.3">
      <c r="A3885" s="213"/>
      <c r="B3885" s="214"/>
      <c r="C3885" s="215"/>
      <c r="D3885" s="186"/>
      <c r="E3885" s="184"/>
      <c r="F3885" s="185"/>
      <c r="G3885" s="186"/>
      <c r="H3885" s="186"/>
      <c r="I3885" s="187"/>
      <c r="J3885" s="188"/>
      <c r="K3885" s="216"/>
      <c r="L3885" s="186"/>
      <c r="M3885" s="186"/>
      <c r="N3885" s="187"/>
      <c r="O3885" s="191"/>
      <c r="P3885" s="545" t="s">
        <v>4004</v>
      </c>
      <c r="Q3885" s="218"/>
      <c r="R3885" s="219">
        <f t="shared" si="1405"/>
        <v>0</v>
      </c>
      <c r="S3885" s="219">
        <f t="shared" si="1406"/>
        <v>14</v>
      </c>
      <c r="T3885" s="195"/>
      <c r="U3885" s="196">
        <v>5</v>
      </c>
      <c r="V3885" s="89">
        <f t="shared" si="1401"/>
        <v>0</v>
      </c>
      <c r="W3885" s="220" t="s">
        <v>1136</v>
      </c>
      <c r="X3885" s="221" t="s">
        <v>1142</v>
      </c>
      <c r="Y3885" s="222" t="s">
        <v>1140</v>
      </c>
      <c r="Z3885" s="199"/>
      <c r="AA3885" s="218"/>
      <c r="AB3885" s="223">
        <v>0</v>
      </c>
      <c r="AC3885" s="224" t="s">
        <v>146</v>
      </c>
      <c r="AD3885" s="225">
        <f t="shared" si="1407"/>
        <v>397</v>
      </c>
      <c r="AE3885" s="226">
        <f>CEILING(AD3885+AD3885*'[1]Nastavení cen'!$J$17,1)</f>
        <v>580</v>
      </c>
      <c r="AF3885" s="226">
        <f t="shared" si="1408"/>
        <v>0</v>
      </c>
      <c r="AG3885" s="227">
        <f>CEILING(AX3885+(AX3885*'[1]Nastavení cen'!$G$17),1)</f>
        <v>200</v>
      </c>
      <c r="AH3885" s="227">
        <f>CEILING(AG3885*'[1]Nastavení cen'!$K$17,1)+AG3885</f>
        <v>260</v>
      </c>
      <c r="AI3885" s="227">
        <f t="shared" si="1409"/>
        <v>0</v>
      </c>
      <c r="AJ3885" s="228">
        <f t="shared" si="1410"/>
        <v>840</v>
      </c>
      <c r="AK3885" s="218"/>
      <c r="AL3885" s="229">
        <f t="shared" si="1411"/>
        <v>0</v>
      </c>
      <c r="AM3885" s="204"/>
      <c r="AN3885" s="230">
        <v>15.5</v>
      </c>
      <c r="AO3885" s="231">
        <f t="shared" si="1412"/>
        <v>0</v>
      </c>
      <c r="AP3885" s="232">
        <v>0.05</v>
      </c>
      <c r="AQ3885" s="233" t="s">
        <v>41</v>
      </c>
      <c r="AR3885" s="234">
        <f t="shared" si="1413"/>
        <v>0</v>
      </c>
      <c r="AS3885" s="235"/>
      <c r="AT3885" s="236"/>
      <c r="AU3885" s="237"/>
      <c r="AV3885" s="238">
        <v>61</v>
      </c>
      <c r="AW3885" s="239">
        <f>'[1]Nastavení cen'!$H$17</f>
        <v>390</v>
      </c>
      <c r="AX3885" s="240">
        <v>200</v>
      </c>
    </row>
    <row r="3886" spans="1:50" ht="17.25" hidden="1" customHeight="1" x14ac:dyDescent="0.3">
      <c r="A3886" s="213"/>
      <c r="B3886" s="214"/>
      <c r="C3886" s="215"/>
      <c r="D3886" s="186"/>
      <c r="E3886" s="184"/>
      <c r="F3886" s="185"/>
      <c r="G3886" s="186"/>
      <c r="H3886" s="186"/>
      <c r="I3886" s="187"/>
      <c r="J3886" s="188"/>
      <c r="K3886" s="216"/>
      <c r="L3886" s="186"/>
      <c r="M3886" s="186"/>
      <c r="N3886" s="187"/>
      <c r="O3886" s="191"/>
      <c r="P3886" s="545" t="s">
        <v>4004</v>
      </c>
      <c r="Q3886" s="218"/>
      <c r="R3886" s="219">
        <f t="shared" si="1405"/>
        <v>0</v>
      </c>
      <c r="S3886" s="219">
        <f t="shared" si="1406"/>
        <v>14</v>
      </c>
      <c r="T3886" s="195"/>
      <c r="U3886" s="196">
        <v>9</v>
      </c>
      <c r="V3886" s="89">
        <f t="shared" si="1401"/>
        <v>0</v>
      </c>
      <c r="W3886" s="220" t="s">
        <v>1136</v>
      </c>
      <c r="X3886" s="221" t="s">
        <v>4065</v>
      </c>
      <c r="Y3886" s="222" t="s">
        <v>4066</v>
      </c>
      <c r="Z3886" s="200"/>
      <c r="AA3886" s="390"/>
      <c r="AB3886" s="223">
        <v>0</v>
      </c>
      <c r="AC3886" s="224" t="s">
        <v>146</v>
      </c>
      <c r="AD3886" s="225">
        <f t="shared" si="1407"/>
        <v>397</v>
      </c>
      <c r="AE3886" s="226">
        <f>CEILING(AD3886+AD3886*'[1]Nastavení cen'!$J$17,1)</f>
        <v>580</v>
      </c>
      <c r="AF3886" s="226">
        <f t="shared" si="1408"/>
        <v>0</v>
      </c>
      <c r="AG3886" s="241">
        <f>CEILING(AX3886+(AX3886*'[1]Nastavení cen'!$G$17),1)</f>
        <v>651</v>
      </c>
      <c r="AH3886" s="242">
        <f>CEILING(AG3886*'[1]Nastavení cen'!$K$17,1)+AG3886</f>
        <v>847</v>
      </c>
      <c r="AI3886" s="242">
        <f t="shared" si="1409"/>
        <v>0</v>
      </c>
      <c r="AJ3886" s="228">
        <f t="shared" si="1410"/>
        <v>1427</v>
      </c>
      <c r="AK3886" s="218"/>
      <c r="AL3886" s="229">
        <f t="shared" si="1411"/>
        <v>0</v>
      </c>
      <c r="AM3886" s="204"/>
      <c r="AN3886" s="230">
        <v>6.1</v>
      </c>
      <c r="AO3886" s="231">
        <f t="shared" si="1412"/>
        <v>0</v>
      </c>
      <c r="AP3886" s="232">
        <v>0.05</v>
      </c>
      <c r="AQ3886" s="233" t="s">
        <v>41</v>
      </c>
      <c r="AR3886" s="234">
        <f t="shared" si="1413"/>
        <v>0</v>
      </c>
      <c r="AS3886" s="235"/>
      <c r="AT3886" s="236"/>
      <c r="AU3886" s="237"/>
      <c r="AV3886" s="238">
        <v>61</v>
      </c>
      <c r="AW3886" s="239">
        <f>'[1]Nastavení cen'!$H$17</f>
        <v>390</v>
      </c>
      <c r="AX3886" s="240">
        <v>651</v>
      </c>
    </row>
    <row r="3887" spans="1:50" ht="17.25" hidden="1" customHeight="1" x14ac:dyDescent="0.3">
      <c r="A3887" s="213"/>
      <c r="B3887" s="214"/>
      <c r="C3887" s="215"/>
      <c r="D3887" s="186"/>
      <c r="E3887" s="184"/>
      <c r="F3887" s="185"/>
      <c r="G3887" s="186"/>
      <c r="H3887" s="186"/>
      <c r="I3887" s="187"/>
      <c r="J3887" s="188"/>
      <c r="K3887" s="216"/>
      <c r="L3887" s="186"/>
      <c r="M3887" s="186"/>
      <c r="N3887" s="187"/>
      <c r="O3887" s="191"/>
      <c r="P3887" s="545" t="s">
        <v>4004</v>
      </c>
      <c r="Q3887" s="218"/>
      <c r="R3887" s="219">
        <f t="shared" si="1405"/>
        <v>0</v>
      </c>
      <c r="S3887" s="219">
        <f t="shared" si="1406"/>
        <v>14</v>
      </c>
      <c r="T3887" s="195"/>
      <c r="U3887" s="196">
        <v>9</v>
      </c>
      <c r="V3887" s="89">
        <f t="shared" si="1401"/>
        <v>0</v>
      </c>
      <c r="W3887" s="220" t="s">
        <v>1136</v>
      </c>
      <c r="X3887" s="221" t="s">
        <v>4067</v>
      </c>
      <c r="Y3887" s="222" t="s">
        <v>4068</v>
      </c>
      <c r="Z3887" s="200"/>
      <c r="AA3887" s="390"/>
      <c r="AB3887" s="223">
        <v>0</v>
      </c>
      <c r="AC3887" s="224" t="s">
        <v>146</v>
      </c>
      <c r="AD3887" s="225">
        <f t="shared" si="1407"/>
        <v>397</v>
      </c>
      <c r="AE3887" s="226">
        <f>CEILING(AD3887+AD3887*'[1]Nastavení cen'!$J$17,1)</f>
        <v>580</v>
      </c>
      <c r="AF3887" s="226">
        <f t="shared" si="1408"/>
        <v>0</v>
      </c>
      <c r="AG3887" s="241">
        <f>CEILING(AX3887+(AX3887*'[1]Nastavení cen'!$G$17),1)</f>
        <v>738</v>
      </c>
      <c r="AH3887" s="242">
        <f>CEILING(AG3887*'[1]Nastavení cen'!$K$17,1)+AG3887</f>
        <v>960</v>
      </c>
      <c r="AI3887" s="242">
        <f t="shared" si="1409"/>
        <v>0</v>
      </c>
      <c r="AJ3887" s="228">
        <f t="shared" si="1410"/>
        <v>1540</v>
      </c>
      <c r="AK3887" s="218"/>
      <c r="AL3887" s="229">
        <f t="shared" si="1411"/>
        <v>0</v>
      </c>
      <c r="AM3887" s="204"/>
      <c r="AN3887" s="230">
        <v>6.4</v>
      </c>
      <c r="AO3887" s="231">
        <f t="shared" si="1412"/>
        <v>0</v>
      </c>
      <c r="AP3887" s="232">
        <v>0.05</v>
      </c>
      <c r="AQ3887" s="233" t="s">
        <v>41</v>
      </c>
      <c r="AR3887" s="234">
        <f t="shared" si="1413"/>
        <v>0</v>
      </c>
      <c r="AS3887" s="235"/>
      <c r="AT3887" s="236"/>
      <c r="AU3887" s="237"/>
      <c r="AV3887" s="238">
        <v>61</v>
      </c>
      <c r="AW3887" s="239">
        <f>'[1]Nastavení cen'!$H$17</f>
        <v>390</v>
      </c>
      <c r="AX3887" s="240">
        <v>738</v>
      </c>
    </row>
    <row r="3888" spans="1:50" ht="17.25" hidden="1" customHeight="1" x14ac:dyDescent="0.3">
      <c r="A3888" s="213"/>
      <c r="B3888" s="214"/>
      <c r="C3888" s="215"/>
      <c r="D3888" s="186"/>
      <c r="E3888" s="184"/>
      <c r="F3888" s="185"/>
      <c r="G3888" s="186"/>
      <c r="H3888" s="186"/>
      <c r="I3888" s="187"/>
      <c r="J3888" s="188"/>
      <c r="K3888" s="216"/>
      <c r="L3888" s="186"/>
      <c r="M3888" s="186"/>
      <c r="N3888" s="187"/>
      <c r="O3888" s="191"/>
      <c r="P3888" s="545" t="s">
        <v>4004</v>
      </c>
      <c r="Q3888" s="218"/>
      <c r="R3888" s="219">
        <f t="shared" si="1405"/>
        <v>0</v>
      </c>
      <c r="S3888" s="219">
        <f t="shared" si="1406"/>
        <v>14</v>
      </c>
      <c r="T3888" s="195"/>
      <c r="U3888" s="196">
        <v>9</v>
      </c>
      <c r="V3888" s="89">
        <f t="shared" si="1401"/>
        <v>0</v>
      </c>
      <c r="W3888" s="220" t="s">
        <v>1136</v>
      </c>
      <c r="X3888" s="221" t="s">
        <v>4069</v>
      </c>
      <c r="Y3888" s="222" t="s">
        <v>4070</v>
      </c>
      <c r="Z3888" s="200"/>
      <c r="AA3888" s="390"/>
      <c r="AB3888" s="223">
        <v>0</v>
      </c>
      <c r="AC3888" s="224" t="s">
        <v>146</v>
      </c>
      <c r="AD3888" s="225">
        <f t="shared" si="1407"/>
        <v>397</v>
      </c>
      <c r="AE3888" s="226">
        <f>CEILING(AD3888+AD3888*'[1]Nastavení cen'!$J$17,1)</f>
        <v>580</v>
      </c>
      <c r="AF3888" s="226">
        <f t="shared" si="1408"/>
        <v>0</v>
      </c>
      <c r="AG3888" s="241">
        <f>CEILING(AX3888+(AX3888*'[1]Nastavení cen'!$G$17),1)</f>
        <v>825</v>
      </c>
      <c r="AH3888" s="242">
        <f>CEILING(AG3888*'[1]Nastavení cen'!$K$17,1)+AG3888</f>
        <v>1073</v>
      </c>
      <c r="AI3888" s="242">
        <f t="shared" si="1409"/>
        <v>0</v>
      </c>
      <c r="AJ3888" s="228">
        <f t="shared" si="1410"/>
        <v>1653</v>
      </c>
      <c r="AK3888" s="218"/>
      <c r="AL3888" s="229">
        <f t="shared" si="1411"/>
        <v>0</v>
      </c>
      <c r="AM3888" s="204"/>
      <c r="AN3888" s="230">
        <v>6.7</v>
      </c>
      <c r="AO3888" s="231">
        <f t="shared" si="1412"/>
        <v>0</v>
      </c>
      <c r="AP3888" s="232">
        <v>0.05</v>
      </c>
      <c r="AQ3888" s="233" t="s">
        <v>41</v>
      </c>
      <c r="AR3888" s="234">
        <f t="shared" si="1413"/>
        <v>0</v>
      </c>
      <c r="AS3888" s="235"/>
      <c r="AT3888" s="236"/>
      <c r="AU3888" s="237"/>
      <c r="AV3888" s="238">
        <v>61</v>
      </c>
      <c r="AW3888" s="239">
        <f>'[1]Nastavení cen'!$H$17</f>
        <v>390</v>
      </c>
      <c r="AX3888" s="240">
        <v>825</v>
      </c>
    </row>
    <row r="3889" spans="1:50" ht="17.25" hidden="1" customHeight="1" x14ac:dyDescent="0.3">
      <c r="A3889" s="213"/>
      <c r="B3889" s="214"/>
      <c r="C3889" s="215"/>
      <c r="D3889" s="186"/>
      <c r="E3889" s="184"/>
      <c r="F3889" s="185"/>
      <c r="G3889" s="186"/>
      <c r="H3889" s="186"/>
      <c r="I3889" s="187"/>
      <c r="J3889" s="188"/>
      <c r="K3889" s="216"/>
      <c r="L3889" s="186"/>
      <c r="M3889" s="186"/>
      <c r="N3889" s="187"/>
      <c r="O3889" s="191"/>
      <c r="P3889" s="545" t="s">
        <v>4004</v>
      </c>
      <c r="Q3889" s="218"/>
      <c r="R3889" s="219">
        <f t="shared" si="1405"/>
        <v>0</v>
      </c>
      <c r="S3889" s="219">
        <f t="shared" si="1406"/>
        <v>14</v>
      </c>
      <c r="T3889" s="195"/>
      <c r="U3889" s="196">
        <v>9</v>
      </c>
      <c r="V3889" s="89">
        <f t="shared" si="1401"/>
        <v>0</v>
      </c>
      <c r="W3889" s="220" t="s">
        <v>1136</v>
      </c>
      <c r="X3889" s="221" t="s">
        <v>4065</v>
      </c>
      <c r="Y3889" s="222" t="s">
        <v>4071</v>
      </c>
      <c r="Z3889" s="200"/>
      <c r="AA3889" s="390"/>
      <c r="AB3889" s="223">
        <v>0</v>
      </c>
      <c r="AC3889" s="224" t="s">
        <v>146</v>
      </c>
      <c r="AD3889" s="225">
        <f t="shared" si="1407"/>
        <v>397</v>
      </c>
      <c r="AE3889" s="226">
        <f>CEILING(AD3889+AD3889*'[1]Nastavení cen'!$J$17,1)</f>
        <v>580</v>
      </c>
      <c r="AF3889" s="226">
        <f t="shared" si="1408"/>
        <v>0</v>
      </c>
      <c r="AG3889" s="241">
        <f>CEILING(AX3889+(AX3889*'[1]Nastavení cen'!$G$17),1)</f>
        <v>598</v>
      </c>
      <c r="AH3889" s="242">
        <f>CEILING(AG3889*'[1]Nastavení cen'!$K$17,1)+AG3889</f>
        <v>778</v>
      </c>
      <c r="AI3889" s="242">
        <f t="shared" si="1409"/>
        <v>0</v>
      </c>
      <c r="AJ3889" s="228">
        <f t="shared" si="1410"/>
        <v>1358</v>
      </c>
      <c r="AK3889" s="218"/>
      <c r="AL3889" s="229">
        <f t="shared" si="1411"/>
        <v>0</v>
      </c>
      <c r="AM3889" s="204"/>
      <c r="AN3889" s="230">
        <v>6.1</v>
      </c>
      <c r="AO3889" s="231">
        <f t="shared" si="1412"/>
        <v>0</v>
      </c>
      <c r="AP3889" s="232">
        <v>0.05</v>
      </c>
      <c r="AQ3889" s="233" t="s">
        <v>41</v>
      </c>
      <c r="AR3889" s="234">
        <f t="shared" si="1413"/>
        <v>0</v>
      </c>
      <c r="AS3889" s="235"/>
      <c r="AT3889" s="236"/>
      <c r="AU3889" s="237"/>
      <c r="AV3889" s="238">
        <v>61</v>
      </c>
      <c r="AW3889" s="239">
        <f>'[1]Nastavení cen'!$H$17</f>
        <v>390</v>
      </c>
      <c r="AX3889" s="240">
        <v>598</v>
      </c>
    </row>
    <row r="3890" spans="1:50" ht="17.25" hidden="1" customHeight="1" x14ac:dyDescent="0.3">
      <c r="A3890" s="213"/>
      <c r="B3890" s="214"/>
      <c r="C3890" s="215"/>
      <c r="D3890" s="186"/>
      <c r="E3890" s="184"/>
      <c r="F3890" s="185"/>
      <c r="G3890" s="186"/>
      <c r="H3890" s="186"/>
      <c r="I3890" s="187"/>
      <c r="J3890" s="188"/>
      <c r="K3890" s="216"/>
      <c r="L3890" s="186"/>
      <c r="M3890" s="186"/>
      <c r="N3890" s="187"/>
      <c r="O3890" s="191"/>
      <c r="P3890" s="545" t="s">
        <v>4004</v>
      </c>
      <c r="Q3890" s="218"/>
      <c r="R3890" s="219">
        <f t="shared" si="1405"/>
        <v>0</v>
      </c>
      <c r="S3890" s="219">
        <f t="shared" si="1406"/>
        <v>14</v>
      </c>
      <c r="T3890" s="195"/>
      <c r="U3890" s="196">
        <v>9</v>
      </c>
      <c r="V3890" s="89">
        <f t="shared" si="1401"/>
        <v>0</v>
      </c>
      <c r="W3890" s="220" t="s">
        <v>1136</v>
      </c>
      <c r="X3890" s="221" t="s">
        <v>4067</v>
      </c>
      <c r="Y3890" s="222" t="s">
        <v>4072</v>
      </c>
      <c r="Z3890" s="200"/>
      <c r="AA3890" s="390"/>
      <c r="AB3890" s="223">
        <v>0</v>
      </c>
      <c r="AC3890" s="224" t="s">
        <v>146</v>
      </c>
      <c r="AD3890" s="225">
        <f t="shared" si="1407"/>
        <v>397</v>
      </c>
      <c r="AE3890" s="226">
        <f>CEILING(AD3890+AD3890*'[1]Nastavení cen'!$J$17,1)</f>
        <v>580</v>
      </c>
      <c r="AF3890" s="226">
        <f t="shared" si="1408"/>
        <v>0</v>
      </c>
      <c r="AG3890" s="241">
        <f>CEILING(AX3890+(AX3890*'[1]Nastavení cen'!$G$17),1)</f>
        <v>685</v>
      </c>
      <c r="AH3890" s="242">
        <f>CEILING(AG3890*'[1]Nastavení cen'!$K$17,1)+AG3890</f>
        <v>891</v>
      </c>
      <c r="AI3890" s="242">
        <f t="shared" si="1409"/>
        <v>0</v>
      </c>
      <c r="AJ3890" s="228">
        <f t="shared" si="1410"/>
        <v>1471</v>
      </c>
      <c r="AK3890" s="218"/>
      <c r="AL3890" s="229">
        <f t="shared" si="1411"/>
        <v>0</v>
      </c>
      <c r="AM3890" s="204"/>
      <c r="AN3890" s="230">
        <v>6.4</v>
      </c>
      <c r="AO3890" s="231">
        <f t="shared" si="1412"/>
        <v>0</v>
      </c>
      <c r="AP3890" s="232">
        <v>0.05</v>
      </c>
      <c r="AQ3890" s="233" t="s">
        <v>41</v>
      </c>
      <c r="AR3890" s="234">
        <f t="shared" si="1413"/>
        <v>0</v>
      </c>
      <c r="AS3890" s="235"/>
      <c r="AT3890" s="236"/>
      <c r="AU3890" s="237"/>
      <c r="AV3890" s="238">
        <v>61</v>
      </c>
      <c r="AW3890" s="239">
        <f>'[1]Nastavení cen'!$H$17</f>
        <v>390</v>
      </c>
      <c r="AX3890" s="240">
        <v>685</v>
      </c>
    </row>
    <row r="3891" spans="1:50" ht="17.25" hidden="1" customHeight="1" x14ac:dyDescent="0.3">
      <c r="A3891" s="213"/>
      <c r="B3891" s="214"/>
      <c r="C3891" s="215"/>
      <c r="D3891" s="186"/>
      <c r="E3891" s="184"/>
      <c r="F3891" s="185"/>
      <c r="G3891" s="186"/>
      <c r="H3891" s="186"/>
      <c r="I3891" s="187"/>
      <c r="J3891" s="188"/>
      <c r="K3891" s="216"/>
      <c r="L3891" s="186"/>
      <c r="M3891" s="186"/>
      <c r="N3891" s="187"/>
      <c r="O3891" s="191"/>
      <c r="P3891" s="545" t="s">
        <v>4004</v>
      </c>
      <c r="Q3891" s="218"/>
      <c r="R3891" s="219">
        <f t="shared" si="1405"/>
        <v>0</v>
      </c>
      <c r="S3891" s="219">
        <f t="shared" si="1406"/>
        <v>14</v>
      </c>
      <c r="T3891" s="195"/>
      <c r="U3891" s="196">
        <v>9</v>
      </c>
      <c r="V3891" s="89">
        <f t="shared" si="1401"/>
        <v>0</v>
      </c>
      <c r="W3891" s="220" t="s">
        <v>1136</v>
      </c>
      <c r="X3891" s="221" t="s">
        <v>4069</v>
      </c>
      <c r="Y3891" s="222" t="s">
        <v>4073</v>
      </c>
      <c r="Z3891" s="200"/>
      <c r="AA3891" s="390"/>
      <c r="AB3891" s="223">
        <v>0</v>
      </c>
      <c r="AC3891" s="224" t="s">
        <v>146</v>
      </c>
      <c r="AD3891" s="225">
        <f t="shared" si="1407"/>
        <v>397</v>
      </c>
      <c r="AE3891" s="226">
        <f>CEILING(AD3891+AD3891*'[1]Nastavení cen'!$J$17,1)</f>
        <v>580</v>
      </c>
      <c r="AF3891" s="226">
        <f t="shared" si="1408"/>
        <v>0</v>
      </c>
      <c r="AG3891" s="241">
        <f>CEILING(AX3891+(AX3891*'[1]Nastavení cen'!$G$17),1)</f>
        <v>772</v>
      </c>
      <c r="AH3891" s="242">
        <f>CEILING(AG3891*'[1]Nastavení cen'!$K$17,1)+AG3891</f>
        <v>1004</v>
      </c>
      <c r="AI3891" s="242">
        <f t="shared" si="1409"/>
        <v>0</v>
      </c>
      <c r="AJ3891" s="228">
        <f t="shared" si="1410"/>
        <v>1584</v>
      </c>
      <c r="AK3891" s="218"/>
      <c r="AL3891" s="229">
        <f t="shared" si="1411"/>
        <v>0</v>
      </c>
      <c r="AM3891" s="204"/>
      <c r="AN3891" s="230">
        <v>6.7</v>
      </c>
      <c r="AO3891" s="231">
        <f t="shared" si="1412"/>
        <v>0</v>
      </c>
      <c r="AP3891" s="232">
        <v>0.05</v>
      </c>
      <c r="AQ3891" s="233" t="s">
        <v>41</v>
      </c>
      <c r="AR3891" s="234">
        <f t="shared" si="1413"/>
        <v>0</v>
      </c>
      <c r="AS3891" s="235"/>
      <c r="AT3891" s="236"/>
      <c r="AU3891" s="237"/>
      <c r="AV3891" s="238">
        <v>61</v>
      </c>
      <c r="AW3891" s="239">
        <f>'[1]Nastavení cen'!$H$17</f>
        <v>390</v>
      </c>
      <c r="AX3891" s="240">
        <v>772</v>
      </c>
    </row>
    <row r="3892" spans="1:50" ht="17.25" hidden="1" customHeight="1" x14ac:dyDescent="0.3">
      <c r="A3892" s="213"/>
      <c r="B3892" s="214"/>
      <c r="C3892" s="215"/>
      <c r="D3892" s="186"/>
      <c r="E3892" s="184"/>
      <c r="F3892" s="185"/>
      <c r="G3892" s="186"/>
      <c r="H3892" s="186"/>
      <c r="I3892" s="187"/>
      <c r="J3892" s="188"/>
      <c r="K3892" s="216"/>
      <c r="L3892" s="186"/>
      <c r="M3892" s="186"/>
      <c r="N3892" s="187"/>
      <c r="O3892" s="191"/>
      <c r="P3892" s="545" t="s">
        <v>4004</v>
      </c>
      <c r="Q3892" s="218"/>
      <c r="R3892" s="219">
        <f t="shared" si="1405"/>
        <v>0</v>
      </c>
      <c r="S3892" s="219">
        <f t="shared" si="1406"/>
        <v>14</v>
      </c>
      <c r="T3892" s="195"/>
      <c r="U3892" s="196">
        <v>5</v>
      </c>
      <c r="V3892" s="89">
        <f t="shared" si="1401"/>
        <v>0</v>
      </c>
      <c r="W3892" s="220" t="s">
        <v>1136</v>
      </c>
      <c r="X3892" s="221" t="s">
        <v>1143</v>
      </c>
      <c r="Y3892" s="222" t="s">
        <v>1140</v>
      </c>
      <c r="Z3892" s="199"/>
      <c r="AA3892" s="218"/>
      <c r="AB3892" s="223">
        <v>0</v>
      </c>
      <c r="AC3892" s="224" t="s">
        <v>146</v>
      </c>
      <c r="AD3892" s="225">
        <f t="shared" si="1407"/>
        <v>468</v>
      </c>
      <c r="AE3892" s="226">
        <f>CEILING(AD3892+AD3892*'[1]Nastavení cen'!$J$17,1)</f>
        <v>684</v>
      </c>
      <c r="AF3892" s="226">
        <f t="shared" si="1408"/>
        <v>0</v>
      </c>
      <c r="AG3892" s="227">
        <f>CEILING(AX3892+(AX3892*'[1]Nastavení cen'!$G$17),1)</f>
        <v>250</v>
      </c>
      <c r="AH3892" s="227">
        <f>CEILING(AG3892*'[1]Nastavení cen'!$K$17,1)+AG3892</f>
        <v>325</v>
      </c>
      <c r="AI3892" s="227">
        <f t="shared" si="1409"/>
        <v>0</v>
      </c>
      <c r="AJ3892" s="228">
        <f t="shared" si="1410"/>
        <v>1009</v>
      </c>
      <c r="AK3892" s="218"/>
      <c r="AL3892" s="229">
        <f t="shared" si="1411"/>
        <v>0</v>
      </c>
      <c r="AM3892" s="204"/>
      <c r="AN3892" s="230">
        <v>5</v>
      </c>
      <c r="AO3892" s="231">
        <f t="shared" si="1412"/>
        <v>0</v>
      </c>
      <c r="AP3892" s="232">
        <v>0.05</v>
      </c>
      <c r="AQ3892" s="233" t="s">
        <v>41</v>
      </c>
      <c r="AR3892" s="234">
        <f t="shared" si="1413"/>
        <v>0</v>
      </c>
      <c r="AS3892" s="235"/>
      <c r="AT3892" s="236"/>
      <c r="AU3892" s="237"/>
      <c r="AV3892" s="238">
        <v>72</v>
      </c>
      <c r="AW3892" s="239">
        <f>'[1]Nastavení cen'!$H$17</f>
        <v>390</v>
      </c>
      <c r="AX3892" s="240">
        <v>250</v>
      </c>
    </row>
    <row r="3893" spans="1:50" ht="17.25" hidden="1" customHeight="1" x14ac:dyDescent="0.3">
      <c r="A3893" s="213"/>
      <c r="B3893" s="214"/>
      <c r="C3893" s="215"/>
      <c r="D3893" s="186"/>
      <c r="E3893" s="184"/>
      <c r="F3893" s="185"/>
      <c r="G3893" s="186"/>
      <c r="H3893" s="186"/>
      <c r="I3893" s="187"/>
      <c r="J3893" s="188"/>
      <c r="K3893" s="216"/>
      <c r="L3893" s="186"/>
      <c r="M3893" s="186"/>
      <c r="N3893" s="187"/>
      <c r="O3893" s="191"/>
      <c r="P3893" s="545" t="s">
        <v>4004</v>
      </c>
      <c r="Q3893" s="218"/>
      <c r="R3893" s="219">
        <f t="shared" si="1405"/>
        <v>0</v>
      </c>
      <c r="S3893" s="219">
        <f t="shared" si="1406"/>
        <v>14</v>
      </c>
      <c r="T3893" s="195"/>
      <c r="U3893" s="196">
        <v>5</v>
      </c>
      <c r="V3893" s="89">
        <f t="shared" si="1401"/>
        <v>0</v>
      </c>
      <c r="W3893" s="220" t="s">
        <v>1136</v>
      </c>
      <c r="X3893" s="221" t="s">
        <v>4074</v>
      </c>
      <c r="Y3893" s="222" t="s">
        <v>4075</v>
      </c>
      <c r="Z3893" s="199"/>
      <c r="AA3893" s="218"/>
      <c r="AB3893" s="223">
        <v>0</v>
      </c>
      <c r="AC3893" s="224" t="s">
        <v>48</v>
      </c>
      <c r="AD3893" s="225">
        <f t="shared" si="1407"/>
        <v>579</v>
      </c>
      <c r="AE3893" s="226">
        <f>CEILING(AD3893+AD3893*'[1]Nastavení cen'!$J$17,1)</f>
        <v>846</v>
      </c>
      <c r="AF3893" s="226">
        <f t="shared" si="1408"/>
        <v>0</v>
      </c>
      <c r="AG3893" s="227">
        <f>CEILING(AX3893+(AX3893*'[1]Nastavení cen'!$G$17),1)</f>
        <v>500</v>
      </c>
      <c r="AH3893" s="227">
        <f>CEILING(AG3893*'[1]Nastavení cen'!$K$17,1)+AG3893</f>
        <v>650</v>
      </c>
      <c r="AI3893" s="227">
        <f t="shared" si="1409"/>
        <v>0</v>
      </c>
      <c r="AJ3893" s="228">
        <f t="shared" si="1410"/>
        <v>1496</v>
      </c>
      <c r="AK3893" s="218"/>
      <c r="AL3893" s="229">
        <f t="shared" si="1411"/>
        <v>0</v>
      </c>
      <c r="AM3893" s="204"/>
      <c r="AN3893" s="230">
        <v>8</v>
      </c>
      <c r="AO3893" s="231">
        <f t="shared" si="1412"/>
        <v>0</v>
      </c>
      <c r="AP3893" s="232">
        <v>0.05</v>
      </c>
      <c r="AQ3893" s="233" t="s">
        <v>41</v>
      </c>
      <c r="AR3893" s="234">
        <f t="shared" si="1413"/>
        <v>0</v>
      </c>
      <c r="AS3893" s="235"/>
      <c r="AT3893" s="236"/>
      <c r="AU3893" s="237"/>
      <c r="AV3893" s="238">
        <v>89</v>
      </c>
      <c r="AW3893" s="239">
        <f>'[1]Nastavení cen'!$H$17</f>
        <v>390</v>
      </c>
      <c r="AX3893" s="240">
        <v>500</v>
      </c>
    </row>
    <row r="3894" spans="1:50" ht="17.25" hidden="1" customHeight="1" x14ac:dyDescent="0.3">
      <c r="A3894" s="213"/>
      <c r="B3894" s="214"/>
      <c r="C3894" s="215"/>
      <c r="D3894" s="186"/>
      <c r="E3894" s="184"/>
      <c r="F3894" s="185"/>
      <c r="G3894" s="186"/>
      <c r="H3894" s="186"/>
      <c r="I3894" s="187"/>
      <c r="J3894" s="188"/>
      <c r="K3894" s="216"/>
      <c r="L3894" s="186"/>
      <c r="M3894" s="186"/>
      <c r="N3894" s="187"/>
      <c r="O3894" s="191"/>
      <c r="P3894" s="545" t="s">
        <v>4004</v>
      </c>
      <c r="Q3894" s="218"/>
      <c r="R3894" s="219">
        <f t="shared" si="1405"/>
        <v>0</v>
      </c>
      <c r="S3894" s="219">
        <f t="shared" si="1406"/>
        <v>14</v>
      </c>
      <c r="T3894" s="195"/>
      <c r="U3894" s="196">
        <v>5</v>
      </c>
      <c r="V3894" s="89">
        <f t="shared" si="1401"/>
        <v>0</v>
      </c>
      <c r="W3894" s="220" t="s">
        <v>1136</v>
      </c>
      <c r="X3894" s="221" t="s">
        <v>4076</v>
      </c>
      <c r="Y3894" s="222" t="s">
        <v>4075</v>
      </c>
      <c r="Z3894" s="199"/>
      <c r="AA3894" s="218"/>
      <c r="AB3894" s="223">
        <v>0</v>
      </c>
      <c r="AC3894" s="224" t="s">
        <v>48</v>
      </c>
      <c r="AD3894" s="225">
        <f t="shared" si="1407"/>
        <v>631</v>
      </c>
      <c r="AE3894" s="226">
        <f>CEILING(AD3894+AD3894*'[1]Nastavení cen'!$J$17,1)</f>
        <v>922</v>
      </c>
      <c r="AF3894" s="226">
        <f t="shared" si="1408"/>
        <v>0</v>
      </c>
      <c r="AG3894" s="227">
        <f>CEILING(AX3894+(AX3894*'[1]Nastavení cen'!$G$17),1)</f>
        <v>700</v>
      </c>
      <c r="AH3894" s="227">
        <f>CEILING(AG3894*'[1]Nastavení cen'!$K$17,1)+AG3894</f>
        <v>910</v>
      </c>
      <c r="AI3894" s="227">
        <f t="shared" si="1409"/>
        <v>0</v>
      </c>
      <c r="AJ3894" s="228">
        <f t="shared" si="1410"/>
        <v>1832</v>
      </c>
      <c r="AK3894" s="218"/>
      <c r="AL3894" s="229">
        <f t="shared" si="1411"/>
        <v>0</v>
      </c>
      <c r="AM3894" s="204"/>
      <c r="AN3894" s="230">
        <v>10</v>
      </c>
      <c r="AO3894" s="231">
        <f t="shared" si="1412"/>
        <v>0</v>
      </c>
      <c r="AP3894" s="232">
        <v>0.05</v>
      </c>
      <c r="AQ3894" s="233" t="s">
        <v>41</v>
      </c>
      <c r="AR3894" s="234">
        <f t="shared" si="1413"/>
        <v>0</v>
      </c>
      <c r="AS3894" s="235"/>
      <c r="AT3894" s="236"/>
      <c r="AU3894" s="237"/>
      <c r="AV3894" s="238">
        <v>97</v>
      </c>
      <c r="AW3894" s="239">
        <f>'[1]Nastavení cen'!$H$17</f>
        <v>390</v>
      </c>
      <c r="AX3894" s="240">
        <v>700</v>
      </c>
    </row>
    <row r="3895" spans="1:50" ht="17.25" hidden="1" customHeight="1" x14ac:dyDescent="0.3">
      <c r="A3895" s="213"/>
      <c r="B3895" s="214"/>
      <c r="C3895" s="215"/>
      <c r="D3895" s="186"/>
      <c r="E3895" s="184"/>
      <c r="F3895" s="185"/>
      <c r="G3895" s="186"/>
      <c r="H3895" s="186"/>
      <c r="I3895" s="187"/>
      <c r="J3895" s="188"/>
      <c r="K3895" s="216"/>
      <c r="L3895" s="186"/>
      <c r="M3895" s="186"/>
      <c r="N3895" s="187"/>
      <c r="O3895" s="191"/>
      <c r="P3895" s="545" t="s">
        <v>4004</v>
      </c>
      <c r="Q3895" s="218"/>
      <c r="R3895" s="219">
        <f t="shared" si="1405"/>
        <v>0</v>
      </c>
      <c r="S3895" s="219">
        <f t="shared" si="1406"/>
        <v>14</v>
      </c>
      <c r="T3895" s="195"/>
      <c r="U3895" s="196">
        <v>5</v>
      </c>
      <c r="V3895" s="89">
        <f t="shared" si="1401"/>
        <v>0</v>
      </c>
      <c r="W3895" s="220" t="s">
        <v>1136</v>
      </c>
      <c r="X3895" s="221" t="s">
        <v>4077</v>
      </c>
      <c r="Y3895" s="222" t="s">
        <v>4075</v>
      </c>
      <c r="Z3895" s="199"/>
      <c r="AA3895" s="218"/>
      <c r="AB3895" s="223">
        <v>0</v>
      </c>
      <c r="AC3895" s="224" t="s">
        <v>146</v>
      </c>
      <c r="AD3895" s="225">
        <f t="shared" si="1407"/>
        <v>397</v>
      </c>
      <c r="AE3895" s="226">
        <f>CEILING(AD3895+AD3895*'[1]Nastavení cen'!$J$17,1)</f>
        <v>580</v>
      </c>
      <c r="AF3895" s="226">
        <f t="shared" si="1408"/>
        <v>0</v>
      </c>
      <c r="AG3895" s="227">
        <f>CEILING(AX3895+(AX3895*'[1]Nastavení cen'!$G$17),1)</f>
        <v>160</v>
      </c>
      <c r="AH3895" s="227">
        <f>CEILING(AG3895*'[1]Nastavení cen'!$K$17,1)+AG3895</f>
        <v>208</v>
      </c>
      <c r="AI3895" s="227">
        <f t="shared" si="1409"/>
        <v>0</v>
      </c>
      <c r="AJ3895" s="228">
        <f t="shared" si="1410"/>
        <v>788</v>
      </c>
      <c r="AK3895" s="218"/>
      <c r="AL3895" s="229">
        <f t="shared" si="1411"/>
        <v>0</v>
      </c>
      <c r="AM3895" s="204"/>
      <c r="AN3895" s="230">
        <v>5</v>
      </c>
      <c r="AO3895" s="231">
        <f t="shared" si="1412"/>
        <v>0</v>
      </c>
      <c r="AP3895" s="232">
        <v>0.05</v>
      </c>
      <c r="AQ3895" s="233" t="s">
        <v>41</v>
      </c>
      <c r="AR3895" s="234">
        <f t="shared" si="1413"/>
        <v>0</v>
      </c>
      <c r="AS3895" s="235"/>
      <c r="AT3895" s="236"/>
      <c r="AU3895" s="237"/>
      <c r="AV3895" s="238">
        <v>61</v>
      </c>
      <c r="AW3895" s="239">
        <f>'[1]Nastavení cen'!$H$17</f>
        <v>390</v>
      </c>
      <c r="AX3895" s="240">
        <v>160</v>
      </c>
    </row>
    <row r="3896" spans="1:50" ht="17.25" hidden="1" customHeight="1" x14ac:dyDescent="0.3">
      <c r="A3896" s="213"/>
      <c r="B3896" s="214"/>
      <c r="C3896" s="215"/>
      <c r="D3896" s="186"/>
      <c r="E3896" s="184"/>
      <c r="F3896" s="185"/>
      <c r="G3896" s="186"/>
      <c r="H3896" s="186"/>
      <c r="I3896" s="187"/>
      <c r="J3896" s="188"/>
      <c r="K3896" s="216"/>
      <c r="L3896" s="186"/>
      <c r="M3896" s="186"/>
      <c r="N3896" s="187"/>
      <c r="O3896" s="191"/>
      <c r="P3896" s="545" t="s">
        <v>4004</v>
      </c>
      <c r="Q3896" s="218"/>
      <c r="R3896" s="219">
        <f t="shared" si="1405"/>
        <v>0</v>
      </c>
      <c r="S3896" s="219">
        <f t="shared" si="1406"/>
        <v>14</v>
      </c>
      <c r="T3896" s="195"/>
      <c r="U3896" s="196">
        <v>5</v>
      </c>
      <c r="V3896" s="89">
        <f t="shared" si="1401"/>
        <v>0</v>
      </c>
      <c r="W3896" s="220" t="s">
        <v>1136</v>
      </c>
      <c r="X3896" s="221" t="s">
        <v>4078</v>
      </c>
      <c r="Y3896" s="222" t="s">
        <v>4075</v>
      </c>
      <c r="Z3896" s="199"/>
      <c r="AA3896" s="218"/>
      <c r="AB3896" s="223">
        <v>0</v>
      </c>
      <c r="AC3896" s="224" t="s">
        <v>146</v>
      </c>
      <c r="AD3896" s="225">
        <f t="shared" si="1407"/>
        <v>468</v>
      </c>
      <c r="AE3896" s="226">
        <f>CEILING(AD3896+AD3896*'[1]Nastavení cen'!$J$17,1)</f>
        <v>684</v>
      </c>
      <c r="AF3896" s="226">
        <f t="shared" si="1408"/>
        <v>0</v>
      </c>
      <c r="AG3896" s="227">
        <f>CEILING(AX3896+(AX3896*'[1]Nastavení cen'!$G$17),1)</f>
        <v>210</v>
      </c>
      <c r="AH3896" s="227">
        <f>CEILING(AG3896*'[1]Nastavení cen'!$K$17,1)+AG3896</f>
        <v>273</v>
      </c>
      <c r="AI3896" s="227">
        <f t="shared" si="1409"/>
        <v>0</v>
      </c>
      <c r="AJ3896" s="228">
        <f t="shared" si="1410"/>
        <v>957</v>
      </c>
      <c r="AK3896" s="218"/>
      <c r="AL3896" s="229">
        <f t="shared" si="1411"/>
        <v>0</v>
      </c>
      <c r="AM3896" s="204"/>
      <c r="AN3896" s="230">
        <v>5</v>
      </c>
      <c r="AO3896" s="231">
        <f t="shared" si="1412"/>
        <v>0</v>
      </c>
      <c r="AP3896" s="232">
        <v>0.05</v>
      </c>
      <c r="AQ3896" s="233" t="s">
        <v>41</v>
      </c>
      <c r="AR3896" s="234">
        <f t="shared" si="1413"/>
        <v>0</v>
      </c>
      <c r="AS3896" s="235"/>
      <c r="AT3896" s="236"/>
      <c r="AU3896" s="237"/>
      <c r="AV3896" s="238">
        <v>72</v>
      </c>
      <c r="AW3896" s="239">
        <f>'[1]Nastavení cen'!$H$17</f>
        <v>390</v>
      </c>
      <c r="AX3896" s="240">
        <v>210</v>
      </c>
    </row>
    <row r="3897" spans="1:50" ht="17.25" hidden="1" customHeight="1" x14ac:dyDescent="0.3">
      <c r="A3897" s="213"/>
      <c r="B3897" s="214"/>
      <c r="C3897" s="215"/>
      <c r="D3897" s="186"/>
      <c r="E3897" s="184"/>
      <c r="F3897" s="185"/>
      <c r="G3897" s="186"/>
      <c r="H3897" s="186"/>
      <c r="I3897" s="187"/>
      <c r="J3897" s="188"/>
      <c r="K3897" s="216"/>
      <c r="L3897" s="186"/>
      <c r="M3897" s="186"/>
      <c r="N3897" s="187"/>
      <c r="O3897" s="191"/>
      <c r="P3897" s="545" t="s">
        <v>4004</v>
      </c>
      <c r="Q3897" s="218"/>
      <c r="R3897" s="219">
        <f t="shared" si="1405"/>
        <v>0</v>
      </c>
      <c r="S3897" s="219">
        <f t="shared" si="1406"/>
        <v>14</v>
      </c>
      <c r="T3897" s="195"/>
      <c r="U3897" s="196">
        <v>1</v>
      </c>
      <c r="V3897" s="89">
        <f t="shared" si="1401"/>
        <v>0</v>
      </c>
      <c r="W3897" s="220" t="s">
        <v>1136</v>
      </c>
      <c r="X3897" s="221" t="s">
        <v>1146</v>
      </c>
      <c r="Y3897" s="222" t="s">
        <v>943</v>
      </c>
      <c r="Z3897" s="199"/>
      <c r="AA3897" s="218"/>
      <c r="AB3897" s="223">
        <v>0</v>
      </c>
      <c r="AC3897" s="224" t="s">
        <v>146</v>
      </c>
      <c r="AD3897" s="225">
        <f t="shared" si="1407"/>
        <v>46</v>
      </c>
      <c r="AE3897" s="226">
        <f>CEILING(AD3897+AD3897*'[1]Nastavení cen'!$J$17,1)</f>
        <v>68</v>
      </c>
      <c r="AF3897" s="226">
        <f t="shared" si="1408"/>
        <v>0</v>
      </c>
      <c r="AG3897" s="241">
        <f>CEILING(AX3897+(AX3897*'[1]Nastavení cen'!$G$17),1)</f>
        <v>105</v>
      </c>
      <c r="AH3897" s="242">
        <f>CEILING(AG3897*'[1]Nastavení cen'!$K$17,1)+AG3897</f>
        <v>137</v>
      </c>
      <c r="AI3897" s="242">
        <f t="shared" si="1409"/>
        <v>0</v>
      </c>
      <c r="AJ3897" s="228">
        <f t="shared" si="1410"/>
        <v>205</v>
      </c>
      <c r="AK3897" s="218"/>
      <c r="AL3897" s="229">
        <f t="shared" si="1411"/>
        <v>0</v>
      </c>
      <c r="AM3897" s="204"/>
      <c r="AN3897" s="230">
        <v>1</v>
      </c>
      <c r="AO3897" s="231">
        <f t="shared" si="1412"/>
        <v>0</v>
      </c>
      <c r="AP3897" s="232">
        <v>0.05</v>
      </c>
      <c r="AQ3897" s="233" t="s">
        <v>41</v>
      </c>
      <c r="AR3897" s="234">
        <f t="shared" si="1413"/>
        <v>0</v>
      </c>
      <c r="AS3897" s="235"/>
      <c r="AT3897" s="236"/>
      <c r="AU3897" s="237"/>
      <c r="AV3897" s="238">
        <v>7</v>
      </c>
      <c r="AW3897" s="239">
        <f>'[1]Nastavení cen'!$H$17</f>
        <v>390</v>
      </c>
      <c r="AX3897" s="240">
        <v>105</v>
      </c>
    </row>
    <row r="3898" spans="1:50" ht="17.25" hidden="1" customHeight="1" x14ac:dyDescent="0.3">
      <c r="A3898" s="213"/>
      <c r="B3898" s="214"/>
      <c r="C3898" s="215"/>
      <c r="D3898" s="186"/>
      <c r="E3898" s="184"/>
      <c r="F3898" s="185"/>
      <c r="G3898" s="186"/>
      <c r="H3898" s="186"/>
      <c r="I3898" s="187"/>
      <c r="J3898" s="188"/>
      <c r="K3898" s="216"/>
      <c r="L3898" s="186"/>
      <c r="M3898" s="186"/>
      <c r="N3898" s="187"/>
      <c r="O3898" s="191"/>
      <c r="P3898" s="545" t="s">
        <v>4004</v>
      </c>
      <c r="Q3898" s="218"/>
      <c r="R3898" s="219">
        <f t="shared" si="1405"/>
        <v>0</v>
      </c>
      <c r="S3898" s="219">
        <f t="shared" si="1406"/>
        <v>14</v>
      </c>
      <c r="T3898" s="195"/>
      <c r="U3898" s="196">
        <v>1</v>
      </c>
      <c r="V3898" s="89">
        <f t="shared" si="1401"/>
        <v>0</v>
      </c>
      <c r="W3898" s="220" t="s">
        <v>1136</v>
      </c>
      <c r="X3898" s="221" t="s">
        <v>1147</v>
      </c>
      <c r="Y3898" s="222" t="s">
        <v>1148</v>
      </c>
      <c r="Z3898" s="199"/>
      <c r="AA3898" s="218"/>
      <c r="AB3898" s="223">
        <v>0</v>
      </c>
      <c r="AC3898" s="224" t="s">
        <v>146</v>
      </c>
      <c r="AD3898" s="225">
        <f t="shared" si="1407"/>
        <v>46</v>
      </c>
      <c r="AE3898" s="226">
        <f>CEILING(AD3898+AD3898*'[1]Nastavení cen'!$J$17,1)</f>
        <v>68</v>
      </c>
      <c r="AF3898" s="226">
        <f t="shared" si="1408"/>
        <v>0</v>
      </c>
      <c r="AG3898" s="241">
        <f>CEILING(AX3898+(AX3898*'[1]Nastavení cen'!$G$17),1)</f>
        <v>105</v>
      </c>
      <c r="AH3898" s="242">
        <f>CEILING(AG3898*'[1]Nastavení cen'!$K$17,1)+AG3898</f>
        <v>137</v>
      </c>
      <c r="AI3898" s="242">
        <f t="shared" si="1409"/>
        <v>0</v>
      </c>
      <c r="AJ3898" s="228">
        <f t="shared" si="1410"/>
        <v>205</v>
      </c>
      <c r="AK3898" s="218"/>
      <c r="AL3898" s="229">
        <f t="shared" si="1411"/>
        <v>0</v>
      </c>
      <c r="AM3898" s="204"/>
      <c r="AN3898" s="230">
        <v>0.5</v>
      </c>
      <c r="AO3898" s="231">
        <f t="shared" si="1412"/>
        <v>0</v>
      </c>
      <c r="AP3898" s="232">
        <v>0.05</v>
      </c>
      <c r="AQ3898" s="233" t="s">
        <v>41</v>
      </c>
      <c r="AR3898" s="234">
        <f t="shared" si="1413"/>
        <v>0</v>
      </c>
      <c r="AS3898" s="235"/>
      <c r="AT3898" s="236"/>
      <c r="AU3898" s="237"/>
      <c r="AV3898" s="238">
        <v>7</v>
      </c>
      <c r="AW3898" s="239">
        <f>'[1]Nastavení cen'!$H$17</f>
        <v>390</v>
      </c>
      <c r="AX3898" s="240">
        <v>105</v>
      </c>
    </row>
    <row r="3899" spans="1:50" ht="17.25" hidden="1" customHeight="1" x14ac:dyDescent="0.3">
      <c r="A3899" s="213"/>
      <c r="B3899" s="214"/>
      <c r="C3899" s="215"/>
      <c r="D3899" s="186"/>
      <c r="E3899" s="184"/>
      <c r="F3899" s="185"/>
      <c r="G3899" s="186"/>
      <c r="H3899" s="186"/>
      <c r="I3899" s="187"/>
      <c r="J3899" s="188"/>
      <c r="K3899" s="216"/>
      <c r="L3899" s="186"/>
      <c r="M3899" s="186"/>
      <c r="N3899" s="187"/>
      <c r="O3899" s="191"/>
      <c r="P3899" s="545" t="s">
        <v>4004</v>
      </c>
      <c r="Q3899" s="218"/>
      <c r="R3899" s="219">
        <f t="shared" si="1405"/>
        <v>0</v>
      </c>
      <c r="S3899" s="219">
        <f t="shared" si="1406"/>
        <v>14</v>
      </c>
      <c r="T3899" s="195"/>
      <c r="U3899" s="196">
        <v>1</v>
      </c>
      <c r="V3899" s="89">
        <f t="shared" si="1401"/>
        <v>0</v>
      </c>
      <c r="W3899" s="220" t="s">
        <v>1136</v>
      </c>
      <c r="X3899" s="221" t="s">
        <v>1149</v>
      </c>
      <c r="Y3899" s="222" t="s">
        <v>1150</v>
      </c>
      <c r="Z3899" s="199"/>
      <c r="AA3899" s="218"/>
      <c r="AB3899" s="223">
        <v>0</v>
      </c>
      <c r="AC3899" s="224" t="s">
        <v>146</v>
      </c>
      <c r="AD3899" s="225">
        <f t="shared" si="1407"/>
        <v>39</v>
      </c>
      <c r="AE3899" s="226">
        <f>CEILING(AD3899+AD3899*'[1]Nastavení cen'!$J$17,1)</f>
        <v>57</v>
      </c>
      <c r="AF3899" s="226">
        <f t="shared" si="1408"/>
        <v>0</v>
      </c>
      <c r="AG3899" s="241">
        <f>CEILING(AX3899+(AX3899*'[1]Nastavení cen'!$G$17),1)</f>
        <v>105</v>
      </c>
      <c r="AH3899" s="242">
        <f>CEILING(AG3899*'[1]Nastavení cen'!$K$17,1)+AG3899</f>
        <v>137</v>
      </c>
      <c r="AI3899" s="242">
        <f t="shared" si="1409"/>
        <v>0</v>
      </c>
      <c r="AJ3899" s="228">
        <f t="shared" si="1410"/>
        <v>194</v>
      </c>
      <c r="AK3899" s="218"/>
      <c r="AL3899" s="229">
        <f t="shared" si="1411"/>
        <v>0</v>
      </c>
      <c r="AM3899" s="204"/>
      <c r="AN3899" s="230">
        <v>0.5</v>
      </c>
      <c r="AO3899" s="231">
        <f t="shared" si="1412"/>
        <v>0</v>
      </c>
      <c r="AP3899" s="232">
        <v>0.05</v>
      </c>
      <c r="AQ3899" s="233" t="s">
        <v>41</v>
      </c>
      <c r="AR3899" s="234">
        <f t="shared" si="1413"/>
        <v>0</v>
      </c>
      <c r="AS3899" s="235"/>
      <c r="AT3899" s="236"/>
      <c r="AU3899" s="237"/>
      <c r="AV3899" s="238">
        <v>6</v>
      </c>
      <c r="AW3899" s="239">
        <f>'[1]Nastavení cen'!$H$17</f>
        <v>390</v>
      </c>
      <c r="AX3899" s="240">
        <v>105</v>
      </c>
    </row>
    <row r="3900" spans="1:50" ht="17.25" hidden="1" customHeight="1" x14ac:dyDescent="0.3">
      <c r="A3900" s="213"/>
      <c r="B3900" s="214"/>
      <c r="C3900" s="215"/>
      <c r="D3900" s="186"/>
      <c r="E3900" s="184"/>
      <c r="F3900" s="185"/>
      <c r="G3900" s="186"/>
      <c r="H3900" s="186"/>
      <c r="I3900" s="187"/>
      <c r="J3900" s="188"/>
      <c r="K3900" s="216"/>
      <c r="L3900" s="186"/>
      <c r="M3900" s="186"/>
      <c r="N3900" s="187"/>
      <c r="O3900" s="191"/>
      <c r="P3900" s="545" t="s">
        <v>4004</v>
      </c>
      <c r="Q3900" s="218"/>
      <c r="R3900" s="219">
        <f t="shared" si="1405"/>
        <v>0</v>
      </c>
      <c r="S3900" s="219">
        <f t="shared" si="1406"/>
        <v>14</v>
      </c>
      <c r="T3900" s="195"/>
      <c r="U3900" s="196">
        <v>9</v>
      </c>
      <c r="V3900" s="89">
        <f t="shared" si="1401"/>
        <v>0</v>
      </c>
      <c r="W3900" s="220" t="s">
        <v>1136</v>
      </c>
      <c r="X3900" s="221" t="s">
        <v>1146</v>
      </c>
      <c r="Y3900" s="222" t="s">
        <v>4079</v>
      </c>
      <c r="Z3900" s="200"/>
      <c r="AA3900" s="390"/>
      <c r="AB3900" s="223">
        <v>0</v>
      </c>
      <c r="AC3900" s="224" t="s">
        <v>146</v>
      </c>
      <c r="AD3900" s="225">
        <f t="shared" si="1407"/>
        <v>46</v>
      </c>
      <c r="AE3900" s="226">
        <f>CEILING(AD3900+AD3900*'[1]Nastavení cen'!$J$17,1)</f>
        <v>68</v>
      </c>
      <c r="AF3900" s="226">
        <f t="shared" si="1408"/>
        <v>0</v>
      </c>
      <c r="AG3900" s="241">
        <f>CEILING(AX3900+(AX3900*'[1]Nastavení cen'!$G$17),1)</f>
        <v>105</v>
      </c>
      <c r="AH3900" s="242">
        <f>CEILING(AG3900*'[1]Nastavení cen'!$K$17,1)+AG3900</f>
        <v>137</v>
      </c>
      <c r="AI3900" s="242">
        <f t="shared" si="1409"/>
        <v>0</v>
      </c>
      <c r="AJ3900" s="228">
        <f t="shared" si="1410"/>
        <v>205</v>
      </c>
      <c r="AK3900" s="218"/>
      <c r="AL3900" s="229">
        <f t="shared" si="1411"/>
        <v>0</v>
      </c>
      <c r="AM3900" s="204"/>
      <c r="AN3900" s="230">
        <v>1</v>
      </c>
      <c r="AO3900" s="231">
        <f t="shared" si="1412"/>
        <v>0</v>
      </c>
      <c r="AP3900" s="232">
        <v>0.05</v>
      </c>
      <c r="AQ3900" s="233" t="s">
        <v>41</v>
      </c>
      <c r="AR3900" s="234">
        <f t="shared" si="1413"/>
        <v>0</v>
      </c>
      <c r="AS3900" s="235"/>
      <c r="AT3900" s="236"/>
      <c r="AU3900" s="237"/>
      <c r="AV3900" s="238">
        <v>7</v>
      </c>
      <c r="AW3900" s="239">
        <f>'[1]Nastavení cen'!$H$17</f>
        <v>390</v>
      </c>
      <c r="AX3900" s="240">
        <v>105</v>
      </c>
    </row>
    <row r="3901" spans="1:50" ht="17.25" hidden="1" customHeight="1" x14ac:dyDescent="0.3">
      <c r="A3901" s="213"/>
      <c r="B3901" s="214"/>
      <c r="C3901" s="215"/>
      <c r="D3901" s="186"/>
      <c r="E3901" s="184"/>
      <c r="F3901" s="185"/>
      <c r="G3901" s="186"/>
      <c r="H3901" s="186"/>
      <c r="I3901" s="187"/>
      <c r="J3901" s="188"/>
      <c r="K3901" s="216"/>
      <c r="L3901" s="186"/>
      <c r="M3901" s="186"/>
      <c r="N3901" s="187"/>
      <c r="O3901" s="191"/>
      <c r="P3901" s="545" t="s">
        <v>4004</v>
      </c>
      <c r="Q3901" s="218"/>
      <c r="R3901" s="219">
        <f t="shared" si="1405"/>
        <v>0</v>
      </c>
      <c r="S3901" s="219">
        <f t="shared" si="1406"/>
        <v>14</v>
      </c>
      <c r="T3901" s="195"/>
      <c r="U3901" s="196">
        <v>4</v>
      </c>
      <c r="V3901" s="89">
        <f t="shared" si="1401"/>
        <v>0</v>
      </c>
      <c r="W3901" s="220" t="s">
        <v>1136</v>
      </c>
      <c r="X3901" s="221" t="s">
        <v>1146</v>
      </c>
      <c r="Y3901" s="222" t="s">
        <v>43</v>
      </c>
      <c r="Z3901" s="199"/>
      <c r="AA3901" s="218"/>
      <c r="AB3901" s="223">
        <v>0</v>
      </c>
      <c r="AC3901" s="224" t="s">
        <v>146</v>
      </c>
      <c r="AD3901" s="225">
        <f t="shared" si="1407"/>
        <v>46</v>
      </c>
      <c r="AE3901" s="226">
        <f>CEILING(AD3901+AD3901*'[1]Nastavení cen'!$J$17,1)</f>
        <v>68</v>
      </c>
      <c r="AF3901" s="226">
        <f t="shared" si="1408"/>
        <v>0</v>
      </c>
      <c r="AG3901" s="241"/>
      <c r="AH3901" s="242"/>
      <c r="AI3901" s="242"/>
      <c r="AJ3901" s="228">
        <f t="shared" si="1410"/>
        <v>68</v>
      </c>
      <c r="AK3901" s="218"/>
      <c r="AL3901" s="229">
        <f t="shared" si="1411"/>
        <v>0</v>
      </c>
      <c r="AM3901" s="204"/>
      <c r="AN3901" s="230" t="s">
        <v>41</v>
      </c>
      <c r="AO3901" s="231" t="s">
        <v>41</v>
      </c>
      <c r="AP3901" s="245" t="s">
        <v>41</v>
      </c>
      <c r="AQ3901" s="233" t="s">
        <v>41</v>
      </c>
      <c r="AR3901" s="234" t="s">
        <v>41</v>
      </c>
      <c r="AS3901" s="235"/>
      <c r="AT3901" s="236"/>
      <c r="AU3901" s="237"/>
      <c r="AV3901" s="238">
        <v>7</v>
      </c>
      <c r="AW3901" s="239">
        <f>'[1]Nastavení cen'!$H$17</f>
        <v>390</v>
      </c>
      <c r="AX3901" s="240"/>
    </row>
    <row r="3902" spans="1:50" ht="17.25" hidden="1" customHeight="1" x14ac:dyDescent="0.3">
      <c r="A3902" s="213"/>
      <c r="B3902" s="214"/>
      <c r="C3902" s="215"/>
      <c r="D3902" s="186"/>
      <c r="E3902" s="184"/>
      <c r="F3902" s="185"/>
      <c r="G3902" s="186"/>
      <c r="H3902" s="186"/>
      <c r="I3902" s="187"/>
      <c r="J3902" s="188"/>
      <c r="K3902" s="216"/>
      <c r="L3902" s="186"/>
      <c r="M3902" s="186"/>
      <c r="N3902" s="187"/>
      <c r="O3902" s="191"/>
      <c r="P3902" s="545" t="s">
        <v>4004</v>
      </c>
      <c r="Q3902" s="218"/>
      <c r="R3902" s="219">
        <f t="shared" si="1405"/>
        <v>0</v>
      </c>
      <c r="S3902" s="219">
        <f t="shared" si="1406"/>
        <v>14</v>
      </c>
      <c r="T3902" s="195"/>
      <c r="U3902" s="196">
        <v>9</v>
      </c>
      <c r="V3902" s="89">
        <f t="shared" si="1401"/>
        <v>0</v>
      </c>
      <c r="W3902" s="220" t="s">
        <v>1136</v>
      </c>
      <c r="X3902" s="221" t="s">
        <v>1147</v>
      </c>
      <c r="Y3902" s="222" t="s">
        <v>4080</v>
      </c>
      <c r="Z3902" s="200"/>
      <c r="AA3902" s="390"/>
      <c r="AB3902" s="223">
        <v>0</v>
      </c>
      <c r="AC3902" s="224" t="s">
        <v>146</v>
      </c>
      <c r="AD3902" s="225">
        <f t="shared" si="1407"/>
        <v>46</v>
      </c>
      <c r="AE3902" s="226">
        <f>CEILING(AD3902+AD3902*'[1]Nastavení cen'!$J$17,1)</f>
        <v>68</v>
      </c>
      <c r="AF3902" s="226">
        <f t="shared" si="1408"/>
        <v>0</v>
      </c>
      <c r="AG3902" s="241">
        <f>CEILING(AX3902+(AX3902*'[1]Nastavení cen'!$G$17),1)</f>
        <v>95</v>
      </c>
      <c r="AH3902" s="242">
        <f>CEILING(AG3902*'[1]Nastavení cen'!$K$17,1)+AG3902</f>
        <v>124</v>
      </c>
      <c r="AI3902" s="242">
        <f>(AB3902*AH3902)</f>
        <v>0</v>
      </c>
      <c r="AJ3902" s="228">
        <f t="shared" si="1410"/>
        <v>192</v>
      </c>
      <c r="AK3902" s="218"/>
      <c r="AL3902" s="229">
        <f t="shared" si="1411"/>
        <v>0</v>
      </c>
      <c r="AM3902" s="204"/>
      <c r="AN3902" s="230">
        <v>0.5</v>
      </c>
      <c r="AO3902" s="231">
        <f>AB3902*AN3902</f>
        <v>0</v>
      </c>
      <c r="AP3902" s="232">
        <v>0.05</v>
      </c>
      <c r="AQ3902" s="233" t="s">
        <v>41</v>
      </c>
      <c r="AR3902" s="234">
        <f>AO3902*AP3902</f>
        <v>0</v>
      </c>
      <c r="AS3902" s="235"/>
      <c r="AT3902" s="236"/>
      <c r="AU3902" s="237"/>
      <c r="AV3902" s="238">
        <v>7</v>
      </c>
      <c r="AW3902" s="239">
        <f>'[1]Nastavení cen'!$H$17</f>
        <v>390</v>
      </c>
      <c r="AX3902" s="240">
        <v>95</v>
      </c>
    </row>
    <row r="3903" spans="1:50" ht="17.25" hidden="1" customHeight="1" x14ac:dyDescent="0.3">
      <c r="A3903" s="213"/>
      <c r="B3903" s="214"/>
      <c r="C3903" s="215"/>
      <c r="D3903" s="186"/>
      <c r="E3903" s="184"/>
      <c r="F3903" s="185"/>
      <c r="G3903" s="186"/>
      <c r="H3903" s="186"/>
      <c r="I3903" s="187"/>
      <c r="J3903" s="188"/>
      <c r="K3903" s="216"/>
      <c r="L3903" s="186"/>
      <c r="M3903" s="186"/>
      <c r="N3903" s="187"/>
      <c r="O3903" s="191"/>
      <c r="P3903" s="545" t="s">
        <v>4004</v>
      </c>
      <c r="Q3903" s="218"/>
      <c r="R3903" s="219">
        <f t="shared" si="1405"/>
        <v>0</v>
      </c>
      <c r="S3903" s="219">
        <f t="shared" si="1406"/>
        <v>14</v>
      </c>
      <c r="T3903" s="195"/>
      <c r="U3903" s="196">
        <v>4</v>
      </c>
      <c r="V3903" s="89">
        <f t="shared" si="1401"/>
        <v>0</v>
      </c>
      <c r="W3903" s="220" t="s">
        <v>1136</v>
      </c>
      <c r="X3903" s="221" t="s">
        <v>1147</v>
      </c>
      <c r="Y3903" s="222" t="s">
        <v>43</v>
      </c>
      <c r="Z3903" s="199"/>
      <c r="AA3903" s="218"/>
      <c r="AB3903" s="223">
        <v>0</v>
      </c>
      <c r="AC3903" s="224" t="s">
        <v>146</v>
      </c>
      <c r="AD3903" s="225">
        <f t="shared" si="1407"/>
        <v>46</v>
      </c>
      <c r="AE3903" s="226">
        <f>CEILING(AD3903+AD3903*'[1]Nastavení cen'!$J$17,1)</f>
        <v>68</v>
      </c>
      <c r="AF3903" s="226">
        <f t="shared" si="1408"/>
        <v>0</v>
      </c>
      <c r="AG3903" s="241"/>
      <c r="AH3903" s="242"/>
      <c r="AI3903" s="242"/>
      <c r="AJ3903" s="228">
        <f t="shared" si="1410"/>
        <v>68</v>
      </c>
      <c r="AK3903" s="218"/>
      <c r="AL3903" s="229">
        <f t="shared" si="1411"/>
        <v>0</v>
      </c>
      <c r="AM3903" s="204"/>
      <c r="AN3903" s="230" t="s">
        <v>41</v>
      </c>
      <c r="AO3903" s="231" t="s">
        <v>41</v>
      </c>
      <c r="AP3903" s="245" t="s">
        <v>41</v>
      </c>
      <c r="AQ3903" s="233" t="s">
        <v>41</v>
      </c>
      <c r="AR3903" s="234" t="s">
        <v>41</v>
      </c>
      <c r="AS3903" s="235"/>
      <c r="AT3903" s="236"/>
      <c r="AU3903" s="237"/>
      <c r="AV3903" s="238">
        <v>7</v>
      </c>
      <c r="AW3903" s="239">
        <f>'[1]Nastavení cen'!$H$17</f>
        <v>390</v>
      </c>
      <c r="AX3903" s="240"/>
    </row>
    <row r="3904" spans="1:50" ht="17.25" hidden="1" customHeight="1" x14ac:dyDescent="0.3">
      <c r="A3904" s="213"/>
      <c r="B3904" s="214"/>
      <c r="C3904" s="215"/>
      <c r="D3904" s="186"/>
      <c r="E3904" s="184"/>
      <c r="F3904" s="185"/>
      <c r="G3904" s="186"/>
      <c r="H3904" s="186"/>
      <c r="I3904" s="187"/>
      <c r="J3904" s="188"/>
      <c r="K3904" s="216"/>
      <c r="L3904" s="186"/>
      <c r="M3904" s="186"/>
      <c r="N3904" s="187"/>
      <c r="O3904" s="191"/>
      <c r="P3904" s="545" t="s">
        <v>4004</v>
      </c>
      <c r="Q3904" s="218"/>
      <c r="R3904" s="219">
        <f t="shared" si="1405"/>
        <v>0</v>
      </c>
      <c r="S3904" s="219">
        <f t="shared" si="1406"/>
        <v>14</v>
      </c>
      <c r="T3904" s="195"/>
      <c r="U3904" s="196">
        <v>9</v>
      </c>
      <c r="V3904" s="89">
        <f t="shared" si="1401"/>
        <v>0</v>
      </c>
      <c r="W3904" s="220" t="s">
        <v>1136</v>
      </c>
      <c r="X3904" s="221" t="s">
        <v>1149</v>
      </c>
      <c r="Y3904" s="222" t="s">
        <v>4081</v>
      </c>
      <c r="Z3904" s="200"/>
      <c r="AA3904" s="390"/>
      <c r="AB3904" s="223">
        <v>0</v>
      </c>
      <c r="AC3904" s="224" t="s">
        <v>146</v>
      </c>
      <c r="AD3904" s="225">
        <f t="shared" si="1407"/>
        <v>39</v>
      </c>
      <c r="AE3904" s="226">
        <f>CEILING(AD3904+AD3904*'[1]Nastavení cen'!$J$17,1)</f>
        <v>57</v>
      </c>
      <c r="AF3904" s="226">
        <f t="shared" si="1408"/>
        <v>0</v>
      </c>
      <c r="AG3904" s="241">
        <f>CEILING(AX3904+(AX3904*'[1]Nastavení cen'!$G$17),1)</f>
        <v>103</v>
      </c>
      <c r="AH3904" s="242">
        <f>CEILING(AG3904*'[1]Nastavení cen'!$K$17,1)+AG3904</f>
        <v>134</v>
      </c>
      <c r="AI3904" s="242">
        <f>(AB3904*AH3904)</f>
        <v>0</v>
      </c>
      <c r="AJ3904" s="228">
        <f t="shared" si="1410"/>
        <v>191</v>
      </c>
      <c r="AK3904" s="218"/>
      <c r="AL3904" s="229">
        <f t="shared" si="1411"/>
        <v>0</v>
      </c>
      <c r="AM3904" s="204"/>
      <c r="AN3904" s="230">
        <v>0.5</v>
      </c>
      <c r="AO3904" s="231">
        <f>AB3904*AN3904</f>
        <v>0</v>
      </c>
      <c r="AP3904" s="232">
        <v>0.05</v>
      </c>
      <c r="AQ3904" s="233" t="s">
        <v>41</v>
      </c>
      <c r="AR3904" s="234">
        <f>AO3904*AP3904</f>
        <v>0</v>
      </c>
      <c r="AS3904" s="235"/>
      <c r="AT3904" s="236"/>
      <c r="AU3904" s="237"/>
      <c r="AV3904" s="238">
        <v>6</v>
      </c>
      <c r="AW3904" s="239">
        <f>'[1]Nastavení cen'!$H$17</f>
        <v>390</v>
      </c>
      <c r="AX3904" s="240">
        <v>103</v>
      </c>
    </row>
    <row r="3905" spans="1:50" ht="17.25" hidden="1" customHeight="1" x14ac:dyDescent="0.3">
      <c r="A3905" s="213"/>
      <c r="B3905" s="214"/>
      <c r="C3905" s="215"/>
      <c r="D3905" s="186"/>
      <c r="E3905" s="184"/>
      <c r="F3905" s="185"/>
      <c r="G3905" s="186"/>
      <c r="H3905" s="186"/>
      <c r="I3905" s="187"/>
      <c r="J3905" s="188"/>
      <c r="K3905" s="216"/>
      <c r="L3905" s="186"/>
      <c r="M3905" s="186"/>
      <c r="N3905" s="187"/>
      <c r="O3905" s="191"/>
      <c r="P3905" s="545" t="s">
        <v>4004</v>
      </c>
      <c r="Q3905" s="218"/>
      <c r="R3905" s="219">
        <f t="shared" si="1405"/>
        <v>0</v>
      </c>
      <c r="S3905" s="219">
        <f t="shared" si="1406"/>
        <v>14</v>
      </c>
      <c r="T3905" s="195"/>
      <c r="U3905" s="196">
        <v>4</v>
      </c>
      <c r="V3905" s="89">
        <f t="shared" si="1401"/>
        <v>0</v>
      </c>
      <c r="W3905" s="220" t="s">
        <v>1136</v>
      </c>
      <c r="X3905" s="221" t="s">
        <v>1149</v>
      </c>
      <c r="Y3905" s="222" t="s">
        <v>43</v>
      </c>
      <c r="Z3905" s="199"/>
      <c r="AA3905" s="218"/>
      <c r="AB3905" s="223">
        <v>0</v>
      </c>
      <c r="AC3905" s="224" t="s">
        <v>146</v>
      </c>
      <c r="AD3905" s="225">
        <f t="shared" si="1407"/>
        <v>39</v>
      </c>
      <c r="AE3905" s="226">
        <f>CEILING(AD3905+AD3905*'[1]Nastavení cen'!$J$17,1)</f>
        <v>57</v>
      </c>
      <c r="AF3905" s="226">
        <f t="shared" si="1408"/>
        <v>0</v>
      </c>
      <c r="AG3905" s="241"/>
      <c r="AH3905" s="242"/>
      <c r="AI3905" s="242"/>
      <c r="AJ3905" s="228">
        <f t="shared" si="1410"/>
        <v>57</v>
      </c>
      <c r="AK3905" s="218"/>
      <c r="AL3905" s="229">
        <f t="shared" si="1411"/>
        <v>0</v>
      </c>
      <c r="AM3905" s="204"/>
      <c r="AN3905" s="230" t="s">
        <v>41</v>
      </c>
      <c r="AO3905" s="231" t="s">
        <v>41</v>
      </c>
      <c r="AP3905" s="245" t="s">
        <v>41</v>
      </c>
      <c r="AQ3905" s="233" t="s">
        <v>41</v>
      </c>
      <c r="AR3905" s="234" t="s">
        <v>41</v>
      </c>
      <c r="AS3905" s="235"/>
      <c r="AT3905" s="236"/>
      <c r="AU3905" s="237"/>
      <c r="AV3905" s="238">
        <v>6</v>
      </c>
      <c r="AW3905" s="239">
        <f>'[1]Nastavení cen'!$H$17</f>
        <v>390</v>
      </c>
      <c r="AX3905" s="240"/>
    </row>
    <row r="3906" spans="1:50" ht="17.25" hidden="1" customHeight="1" x14ac:dyDescent="0.3">
      <c r="A3906" s="213"/>
      <c r="B3906" s="214"/>
      <c r="C3906" s="215"/>
      <c r="D3906" s="186"/>
      <c r="E3906" s="184"/>
      <c r="F3906" s="185"/>
      <c r="G3906" s="186"/>
      <c r="H3906" s="186"/>
      <c r="I3906" s="187"/>
      <c r="J3906" s="188"/>
      <c r="K3906" s="216"/>
      <c r="L3906" s="186"/>
      <c r="M3906" s="186"/>
      <c r="N3906" s="187"/>
      <c r="O3906" s="191"/>
      <c r="P3906" s="545" t="s">
        <v>4004</v>
      </c>
      <c r="Q3906" s="218"/>
      <c r="R3906" s="219">
        <f t="shared" si="1405"/>
        <v>0</v>
      </c>
      <c r="S3906" s="219">
        <f t="shared" si="1406"/>
        <v>14</v>
      </c>
      <c r="T3906" s="195"/>
      <c r="U3906" s="196">
        <v>1</v>
      </c>
      <c r="V3906" s="89">
        <f t="shared" si="1401"/>
        <v>0</v>
      </c>
      <c r="W3906" s="220" t="s">
        <v>1136</v>
      </c>
      <c r="X3906" s="221" t="s">
        <v>1151</v>
      </c>
      <c r="Y3906" s="222" t="s">
        <v>1152</v>
      </c>
      <c r="Z3906" s="199"/>
      <c r="AA3906" s="218"/>
      <c r="AB3906" s="223">
        <v>0</v>
      </c>
      <c r="AC3906" s="224" t="s">
        <v>146</v>
      </c>
      <c r="AD3906" s="225">
        <f t="shared" si="1407"/>
        <v>176</v>
      </c>
      <c r="AE3906" s="226">
        <f>CEILING(AD3906+AD3906*'[1]Nastavení cen'!$J$17,1)</f>
        <v>257</v>
      </c>
      <c r="AF3906" s="226">
        <f t="shared" si="1408"/>
        <v>0</v>
      </c>
      <c r="AG3906" s="241">
        <f>CEILING(AX3906+(AX3906*'[1]Nastavení cen'!$G$17),1)</f>
        <v>6</v>
      </c>
      <c r="AH3906" s="242">
        <f>CEILING(AG3906*'[1]Nastavení cen'!$K$17,1)+AG3906</f>
        <v>8</v>
      </c>
      <c r="AI3906" s="242">
        <f>(AB3906*AH3906)</f>
        <v>0</v>
      </c>
      <c r="AJ3906" s="228">
        <f t="shared" si="1410"/>
        <v>265</v>
      </c>
      <c r="AK3906" s="218"/>
      <c r="AL3906" s="229">
        <f t="shared" si="1411"/>
        <v>0</v>
      </c>
      <c r="AM3906" s="204"/>
      <c r="AN3906" s="230">
        <v>0.01</v>
      </c>
      <c r="AO3906" s="231">
        <f>AB3906*AN3906</f>
        <v>0</v>
      </c>
      <c r="AP3906" s="232">
        <v>0.05</v>
      </c>
      <c r="AQ3906" s="233" t="s">
        <v>41</v>
      </c>
      <c r="AR3906" s="234">
        <f>AO3906*AP3906</f>
        <v>0</v>
      </c>
      <c r="AS3906" s="235"/>
      <c r="AT3906" s="236"/>
      <c r="AU3906" s="237"/>
      <c r="AV3906" s="238">
        <v>27</v>
      </c>
      <c r="AW3906" s="239">
        <f>'[1]Nastavení cen'!$H$17</f>
        <v>390</v>
      </c>
      <c r="AX3906" s="240">
        <v>6</v>
      </c>
    </row>
    <row r="3907" spans="1:50" ht="17.25" hidden="1" customHeight="1" x14ac:dyDescent="0.3">
      <c r="A3907" s="213"/>
      <c r="B3907" s="214"/>
      <c r="C3907" s="215"/>
      <c r="D3907" s="186"/>
      <c r="E3907" s="184"/>
      <c r="F3907" s="185"/>
      <c r="G3907" s="186"/>
      <c r="H3907" s="186"/>
      <c r="I3907" s="187"/>
      <c r="J3907" s="188"/>
      <c r="K3907" s="216"/>
      <c r="L3907" s="186"/>
      <c r="M3907" s="186"/>
      <c r="N3907" s="187"/>
      <c r="O3907" s="191"/>
      <c r="P3907" s="545" t="s">
        <v>4004</v>
      </c>
      <c r="Q3907" s="218"/>
      <c r="R3907" s="219">
        <f t="shared" si="1405"/>
        <v>0</v>
      </c>
      <c r="S3907" s="219">
        <f t="shared" si="1406"/>
        <v>14</v>
      </c>
      <c r="T3907" s="195"/>
      <c r="U3907" s="196">
        <v>4</v>
      </c>
      <c r="V3907" s="89">
        <f t="shared" si="1401"/>
        <v>0</v>
      </c>
      <c r="W3907" s="220" t="s">
        <v>1136</v>
      </c>
      <c r="X3907" s="221" t="s">
        <v>1151</v>
      </c>
      <c r="Y3907" s="222" t="s">
        <v>43</v>
      </c>
      <c r="Z3907" s="199"/>
      <c r="AA3907" s="218"/>
      <c r="AB3907" s="223">
        <v>0</v>
      </c>
      <c r="AC3907" s="224" t="s">
        <v>146</v>
      </c>
      <c r="AD3907" s="225">
        <f t="shared" si="1407"/>
        <v>189</v>
      </c>
      <c r="AE3907" s="226">
        <f>CEILING(AD3907+AD3907*'[1]Nastavení cen'!$J$17,1)</f>
        <v>276</v>
      </c>
      <c r="AF3907" s="226">
        <f t="shared" si="1408"/>
        <v>0</v>
      </c>
      <c r="AG3907" s="241"/>
      <c r="AH3907" s="242"/>
      <c r="AI3907" s="242"/>
      <c r="AJ3907" s="228">
        <f t="shared" si="1410"/>
        <v>276</v>
      </c>
      <c r="AK3907" s="218"/>
      <c r="AL3907" s="229">
        <f t="shared" si="1411"/>
        <v>0</v>
      </c>
      <c r="AM3907" s="204"/>
      <c r="AN3907" s="230" t="s">
        <v>41</v>
      </c>
      <c r="AO3907" s="231" t="s">
        <v>41</v>
      </c>
      <c r="AP3907" s="245" t="s">
        <v>41</v>
      </c>
      <c r="AQ3907" s="233" t="s">
        <v>41</v>
      </c>
      <c r="AR3907" s="234" t="s">
        <v>41</v>
      </c>
      <c r="AS3907" s="235"/>
      <c r="AT3907" s="236"/>
      <c r="AU3907" s="237"/>
      <c r="AV3907" s="238">
        <v>29</v>
      </c>
      <c r="AW3907" s="239">
        <f>'[1]Nastavení cen'!$H$17</f>
        <v>390</v>
      </c>
      <c r="AX3907" s="240"/>
    </row>
    <row r="3908" spans="1:50" ht="17.25" hidden="1" customHeight="1" x14ac:dyDescent="0.3">
      <c r="A3908" s="213"/>
      <c r="B3908" s="214"/>
      <c r="C3908" s="215"/>
      <c r="D3908" s="186"/>
      <c r="E3908" s="184"/>
      <c r="F3908" s="185"/>
      <c r="G3908" s="186"/>
      <c r="H3908" s="186"/>
      <c r="I3908" s="187"/>
      <c r="J3908" s="188"/>
      <c r="K3908" s="216"/>
      <c r="L3908" s="186"/>
      <c r="M3908" s="186"/>
      <c r="N3908" s="187"/>
      <c r="O3908" s="191"/>
      <c r="P3908" s="545" t="s">
        <v>4004</v>
      </c>
      <c r="Q3908" s="218"/>
      <c r="R3908" s="219">
        <f t="shared" si="1405"/>
        <v>0</v>
      </c>
      <c r="S3908" s="219">
        <f t="shared" si="1406"/>
        <v>14</v>
      </c>
      <c r="T3908" s="195"/>
      <c r="U3908" s="196">
        <v>4</v>
      </c>
      <c r="V3908" s="89">
        <f t="shared" si="1401"/>
        <v>0</v>
      </c>
      <c r="W3908" s="220" t="s">
        <v>1136</v>
      </c>
      <c r="X3908" s="221" t="s">
        <v>1137</v>
      </c>
      <c r="Y3908" s="222" t="s">
        <v>43</v>
      </c>
      <c r="Z3908" s="199"/>
      <c r="AA3908" s="218"/>
      <c r="AB3908" s="223">
        <v>0</v>
      </c>
      <c r="AC3908" s="224" t="s">
        <v>146</v>
      </c>
      <c r="AD3908" s="225">
        <f t="shared" si="1407"/>
        <v>59</v>
      </c>
      <c r="AE3908" s="226">
        <f>CEILING(AD3908+AD3908*'[1]Nastavení cen'!$J$17,1)</f>
        <v>87</v>
      </c>
      <c r="AF3908" s="226">
        <f t="shared" si="1408"/>
        <v>0</v>
      </c>
      <c r="AG3908" s="241"/>
      <c r="AH3908" s="242"/>
      <c r="AI3908" s="242"/>
      <c r="AJ3908" s="228">
        <f t="shared" si="1410"/>
        <v>87</v>
      </c>
      <c r="AK3908" s="218"/>
      <c r="AL3908" s="229">
        <f t="shared" si="1411"/>
        <v>0</v>
      </c>
      <c r="AM3908" s="204"/>
      <c r="AN3908" s="230" t="s">
        <v>41</v>
      </c>
      <c r="AO3908" s="231" t="s">
        <v>41</v>
      </c>
      <c r="AP3908" s="245" t="s">
        <v>41</v>
      </c>
      <c r="AQ3908" s="233" t="s">
        <v>41</v>
      </c>
      <c r="AR3908" s="234" t="s">
        <v>41</v>
      </c>
      <c r="AS3908" s="235"/>
      <c r="AT3908" s="236"/>
      <c r="AU3908" s="237"/>
      <c r="AV3908" s="238">
        <v>9</v>
      </c>
      <c r="AW3908" s="239">
        <f>'[1]Nastavení cen'!$H$17</f>
        <v>390</v>
      </c>
      <c r="AX3908" s="240"/>
    </row>
    <row r="3909" spans="1:50" ht="17.25" hidden="1" customHeight="1" x14ac:dyDescent="0.3">
      <c r="A3909" s="213"/>
      <c r="B3909" s="214"/>
      <c r="C3909" s="215"/>
      <c r="D3909" s="186"/>
      <c r="E3909" s="184"/>
      <c r="F3909" s="185"/>
      <c r="G3909" s="186"/>
      <c r="H3909" s="186"/>
      <c r="I3909" s="187"/>
      <c r="J3909" s="188"/>
      <c r="K3909" s="216"/>
      <c r="L3909" s="186"/>
      <c r="M3909" s="186"/>
      <c r="N3909" s="187"/>
      <c r="O3909" s="191"/>
      <c r="P3909" s="545" t="s">
        <v>4004</v>
      </c>
      <c r="Q3909" s="218"/>
      <c r="R3909" s="219">
        <f t="shared" si="1405"/>
        <v>0</v>
      </c>
      <c r="S3909" s="219">
        <f t="shared" si="1406"/>
        <v>14</v>
      </c>
      <c r="T3909" s="195"/>
      <c r="U3909" s="196">
        <v>4</v>
      </c>
      <c r="V3909" s="89">
        <f t="shared" si="1401"/>
        <v>0</v>
      </c>
      <c r="W3909" s="220" t="s">
        <v>1136</v>
      </c>
      <c r="X3909" s="221" t="s">
        <v>1139</v>
      </c>
      <c r="Y3909" s="222" t="s">
        <v>43</v>
      </c>
      <c r="Z3909" s="199"/>
      <c r="AA3909" s="218"/>
      <c r="AB3909" s="223">
        <v>0</v>
      </c>
      <c r="AC3909" s="224" t="s">
        <v>48</v>
      </c>
      <c r="AD3909" s="225">
        <f t="shared" si="1407"/>
        <v>579</v>
      </c>
      <c r="AE3909" s="226">
        <f>CEILING(AD3909+AD3909*'[1]Nastavení cen'!$J$17,1)</f>
        <v>846</v>
      </c>
      <c r="AF3909" s="226">
        <f t="shared" si="1408"/>
        <v>0</v>
      </c>
      <c r="AG3909" s="227"/>
      <c r="AH3909" s="227"/>
      <c r="AI3909" s="227"/>
      <c r="AJ3909" s="228">
        <f t="shared" si="1410"/>
        <v>846</v>
      </c>
      <c r="AK3909" s="218"/>
      <c r="AL3909" s="229">
        <f t="shared" si="1411"/>
        <v>0</v>
      </c>
      <c r="AM3909" s="204"/>
      <c r="AN3909" s="230" t="s">
        <v>41</v>
      </c>
      <c r="AO3909" s="231" t="s">
        <v>41</v>
      </c>
      <c r="AP3909" s="245" t="s">
        <v>41</v>
      </c>
      <c r="AQ3909" s="233" t="s">
        <v>41</v>
      </c>
      <c r="AR3909" s="234" t="s">
        <v>41</v>
      </c>
      <c r="AS3909" s="235"/>
      <c r="AT3909" s="236"/>
      <c r="AU3909" s="237"/>
      <c r="AV3909" s="238">
        <v>89</v>
      </c>
      <c r="AW3909" s="239">
        <f>'[1]Nastavení cen'!$H$17</f>
        <v>390</v>
      </c>
      <c r="AX3909" s="240"/>
    </row>
    <row r="3910" spans="1:50" ht="17.25" hidden="1" customHeight="1" x14ac:dyDescent="0.3">
      <c r="A3910" s="213"/>
      <c r="B3910" s="214"/>
      <c r="C3910" s="215"/>
      <c r="D3910" s="186"/>
      <c r="E3910" s="184"/>
      <c r="F3910" s="185"/>
      <c r="G3910" s="186"/>
      <c r="H3910" s="186"/>
      <c r="I3910" s="187"/>
      <c r="J3910" s="188"/>
      <c r="K3910" s="216"/>
      <c r="L3910" s="186"/>
      <c r="M3910" s="186"/>
      <c r="N3910" s="187"/>
      <c r="O3910" s="191"/>
      <c r="P3910" s="545" t="s">
        <v>4004</v>
      </c>
      <c r="Q3910" s="218"/>
      <c r="R3910" s="219">
        <f t="shared" si="1405"/>
        <v>0</v>
      </c>
      <c r="S3910" s="219">
        <f t="shared" si="1406"/>
        <v>14</v>
      </c>
      <c r="T3910" s="195"/>
      <c r="U3910" s="196">
        <v>4</v>
      </c>
      <c r="V3910" s="89">
        <f t="shared" si="1401"/>
        <v>0</v>
      </c>
      <c r="W3910" s="220" t="s">
        <v>1136</v>
      </c>
      <c r="X3910" s="221" t="s">
        <v>1141</v>
      </c>
      <c r="Y3910" s="222" t="s">
        <v>43</v>
      </c>
      <c r="Z3910" s="199"/>
      <c r="AA3910" s="218"/>
      <c r="AB3910" s="223">
        <v>0</v>
      </c>
      <c r="AC3910" s="224" t="s">
        <v>48</v>
      </c>
      <c r="AD3910" s="225">
        <f t="shared" si="1407"/>
        <v>631</v>
      </c>
      <c r="AE3910" s="226">
        <f>CEILING(AD3910+AD3910*'[1]Nastavení cen'!$J$17,1)</f>
        <v>922</v>
      </c>
      <c r="AF3910" s="226">
        <f t="shared" si="1408"/>
        <v>0</v>
      </c>
      <c r="AG3910" s="227"/>
      <c r="AH3910" s="227"/>
      <c r="AI3910" s="227"/>
      <c r="AJ3910" s="228">
        <f t="shared" si="1410"/>
        <v>922</v>
      </c>
      <c r="AK3910" s="218"/>
      <c r="AL3910" s="229">
        <f t="shared" si="1411"/>
        <v>0</v>
      </c>
      <c r="AM3910" s="204"/>
      <c r="AN3910" s="230" t="s">
        <v>41</v>
      </c>
      <c r="AO3910" s="231" t="s">
        <v>41</v>
      </c>
      <c r="AP3910" s="245" t="s">
        <v>41</v>
      </c>
      <c r="AQ3910" s="233" t="s">
        <v>41</v>
      </c>
      <c r="AR3910" s="234" t="s">
        <v>41</v>
      </c>
      <c r="AS3910" s="235"/>
      <c r="AT3910" s="236"/>
      <c r="AU3910" s="237"/>
      <c r="AV3910" s="238">
        <v>97</v>
      </c>
      <c r="AW3910" s="239">
        <f>'[1]Nastavení cen'!$H$17</f>
        <v>390</v>
      </c>
      <c r="AX3910" s="240"/>
    </row>
    <row r="3911" spans="1:50" ht="17.25" hidden="1" customHeight="1" x14ac:dyDescent="0.3">
      <c r="A3911" s="213"/>
      <c r="B3911" s="214"/>
      <c r="C3911" s="215"/>
      <c r="D3911" s="186"/>
      <c r="E3911" s="184"/>
      <c r="F3911" s="185"/>
      <c r="G3911" s="186"/>
      <c r="H3911" s="186"/>
      <c r="I3911" s="187"/>
      <c r="J3911" s="188"/>
      <c r="K3911" s="216"/>
      <c r="L3911" s="186"/>
      <c r="M3911" s="186"/>
      <c r="N3911" s="187"/>
      <c r="O3911" s="191"/>
      <c r="P3911" s="545" t="s">
        <v>4004</v>
      </c>
      <c r="Q3911" s="218"/>
      <c r="R3911" s="219">
        <f t="shared" si="1405"/>
        <v>0</v>
      </c>
      <c r="S3911" s="219">
        <f t="shared" si="1406"/>
        <v>14</v>
      </c>
      <c r="T3911" s="195"/>
      <c r="U3911" s="196">
        <v>4</v>
      </c>
      <c r="V3911" s="89">
        <f t="shared" si="1401"/>
        <v>0</v>
      </c>
      <c r="W3911" s="220" t="s">
        <v>1136</v>
      </c>
      <c r="X3911" s="221" t="s">
        <v>1142</v>
      </c>
      <c r="Y3911" s="222" t="s">
        <v>43</v>
      </c>
      <c r="Z3911" s="199"/>
      <c r="AA3911" s="218"/>
      <c r="AB3911" s="223">
        <v>0</v>
      </c>
      <c r="AC3911" s="224" t="s">
        <v>146</v>
      </c>
      <c r="AD3911" s="225">
        <f t="shared" si="1407"/>
        <v>397</v>
      </c>
      <c r="AE3911" s="226">
        <f>CEILING(AD3911+AD3911*'[1]Nastavení cen'!$J$17,1)</f>
        <v>580</v>
      </c>
      <c r="AF3911" s="226">
        <f t="shared" si="1408"/>
        <v>0</v>
      </c>
      <c r="AG3911" s="227"/>
      <c r="AH3911" s="227"/>
      <c r="AI3911" s="227"/>
      <c r="AJ3911" s="228">
        <f t="shared" si="1410"/>
        <v>580</v>
      </c>
      <c r="AK3911" s="218"/>
      <c r="AL3911" s="229">
        <f t="shared" si="1411"/>
        <v>0</v>
      </c>
      <c r="AM3911" s="204"/>
      <c r="AN3911" s="230" t="s">
        <v>41</v>
      </c>
      <c r="AO3911" s="231" t="s">
        <v>41</v>
      </c>
      <c r="AP3911" s="245" t="s">
        <v>41</v>
      </c>
      <c r="AQ3911" s="233" t="s">
        <v>41</v>
      </c>
      <c r="AR3911" s="234" t="s">
        <v>41</v>
      </c>
      <c r="AS3911" s="235"/>
      <c r="AT3911" s="236"/>
      <c r="AU3911" s="237"/>
      <c r="AV3911" s="238">
        <v>61</v>
      </c>
      <c r="AW3911" s="239">
        <f>'[1]Nastavení cen'!$H$17</f>
        <v>390</v>
      </c>
      <c r="AX3911" s="240"/>
    </row>
    <row r="3912" spans="1:50" ht="17.25" hidden="1" customHeight="1" x14ac:dyDescent="0.3">
      <c r="A3912" s="213"/>
      <c r="B3912" s="214"/>
      <c r="C3912" s="215"/>
      <c r="D3912" s="186"/>
      <c r="E3912" s="184"/>
      <c r="F3912" s="185"/>
      <c r="G3912" s="186"/>
      <c r="H3912" s="186"/>
      <c r="I3912" s="187"/>
      <c r="J3912" s="188"/>
      <c r="K3912" s="216"/>
      <c r="L3912" s="186"/>
      <c r="M3912" s="186"/>
      <c r="N3912" s="187"/>
      <c r="O3912" s="191"/>
      <c r="P3912" s="545" t="s">
        <v>4004</v>
      </c>
      <c r="Q3912" s="218"/>
      <c r="R3912" s="219">
        <f t="shared" si="1405"/>
        <v>0</v>
      </c>
      <c r="S3912" s="219">
        <f t="shared" si="1406"/>
        <v>14</v>
      </c>
      <c r="T3912" s="195"/>
      <c r="U3912" s="196">
        <v>4</v>
      </c>
      <c r="V3912" s="89">
        <f t="shared" si="1401"/>
        <v>0</v>
      </c>
      <c r="W3912" s="220" t="s">
        <v>1136</v>
      </c>
      <c r="X3912" s="221" t="s">
        <v>1143</v>
      </c>
      <c r="Y3912" s="222" t="s">
        <v>43</v>
      </c>
      <c r="Z3912" s="199"/>
      <c r="AA3912" s="218"/>
      <c r="AB3912" s="223">
        <v>0</v>
      </c>
      <c r="AC3912" s="224" t="s">
        <v>146</v>
      </c>
      <c r="AD3912" s="225">
        <f t="shared" si="1407"/>
        <v>468</v>
      </c>
      <c r="AE3912" s="226">
        <f>CEILING(AD3912+AD3912*'[1]Nastavení cen'!$J$17,1)</f>
        <v>684</v>
      </c>
      <c r="AF3912" s="226">
        <f t="shared" si="1408"/>
        <v>0</v>
      </c>
      <c r="AG3912" s="227"/>
      <c r="AH3912" s="227"/>
      <c r="AI3912" s="227"/>
      <c r="AJ3912" s="228">
        <f t="shared" si="1410"/>
        <v>684</v>
      </c>
      <c r="AK3912" s="218"/>
      <c r="AL3912" s="229">
        <f t="shared" si="1411"/>
        <v>0</v>
      </c>
      <c r="AM3912" s="204"/>
      <c r="AN3912" s="230" t="s">
        <v>41</v>
      </c>
      <c r="AO3912" s="231" t="s">
        <v>41</v>
      </c>
      <c r="AP3912" s="245" t="s">
        <v>41</v>
      </c>
      <c r="AQ3912" s="233" t="s">
        <v>41</v>
      </c>
      <c r="AR3912" s="234" t="s">
        <v>41</v>
      </c>
      <c r="AS3912" s="235"/>
      <c r="AT3912" s="236"/>
      <c r="AU3912" s="237"/>
      <c r="AV3912" s="238">
        <v>72</v>
      </c>
      <c r="AW3912" s="239">
        <f>'[1]Nastavení cen'!$H$17</f>
        <v>390</v>
      </c>
      <c r="AX3912" s="240"/>
    </row>
    <row r="3913" spans="1:50" ht="17.25" hidden="1" customHeight="1" x14ac:dyDescent="0.3">
      <c r="A3913" s="213"/>
      <c r="B3913" s="214"/>
      <c r="C3913" s="215"/>
      <c r="D3913" s="186"/>
      <c r="E3913" s="184"/>
      <c r="F3913" s="185"/>
      <c r="G3913" s="186"/>
      <c r="H3913" s="186"/>
      <c r="I3913" s="187"/>
      <c r="J3913" s="188"/>
      <c r="K3913" s="216"/>
      <c r="L3913" s="186"/>
      <c r="M3913" s="186"/>
      <c r="N3913" s="187"/>
      <c r="O3913" s="191"/>
      <c r="P3913" s="545" t="s">
        <v>4004</v>
      </c>
      <c r="Q3913" s="218"/>
      <c r="R3913" s="219">
        <f t="shared" si="1405"/>
        <v>0</v>
      </c>
      <c r="S3913" s="219">
        <f t="shared" si="1406"/>
        <v>14</v>
      </c>
      <c r="T3913" s="195"/>
      <c r="U3913" s="196">
        <v>4</v>
      </c>
      <c r="V3913" s="89">
        <f t="shared" si="1401"/>
        <v>0</v>
      </c>
      <c r="W3913" s="220" t="s">
        <v>1136</v>
      </c>
      <c r="X3913" s="221" t="s">
        <v>4074</v>
      </c>
      <c r="Y3913" s="222" t="s">
        <v>43</v>
      </c>
      <c r="Z3913" s="199"/>
      <c r="AA3913" s="218"/>
      <c r="AB3913" s="223">
        <v>0</v>
      </c>
      <c r="AC3913" s="224" t="s">
        <v>48</v>
      </c>
      <c r="AD3913" s="225">
        <f t="shared" si="1407"/>
        <v>579</v>
      </c>
      <c r="AE3913" s="226">
        <f>CEILING(AD3913+AD3913*'[1]Nastavení cen'!$J$17,1)</f>
        <v>846</v>
      </c>
      <c r="AF3913" s="226">
        <f t="shared" si="1408"/>
        <v>0</v>
      </c>
      <c r="AG3913" s="227"/>
      <c r="AH3913" s="227"/>
      <c r="AI3913" s="227"/>
      <c r="AJ3913" s="228">
        <f t="shared" si="1410"/>
        <v>846</v>
      </c>
      <c r="AK3913" s="218"/>
      <c r="AL3913" s="229">
        <f t="shared" si="1411"/>
        <v>0</v>
      </c>
      <c r="AM3913" s="204"/>
      <c r="AN3913" s="230" t="s">
        <v>41</v>
      </c>
      <c r="AO3913" s="231" t="s">
        <v>41</v>
      </c>
      <c r="AP3913" s="245" t="s">
        <v>41</v>
      </c>
      <c r="AQ3913" s="233" t="s">
        <v>41</v>
      </c>
      <c r="AR3913" s="234" t="s">
        <v>41</v>
      </c>
      <c r="AS3913" s="235"/>
      <c r="AT3913" s="236"/>
      <c r="AU3913" s="237"/>
      <c r="AV3913" s="238">
        <v>89</v>
      </c>
      <c r="AW3913" s="239">
        <f>'[1]Nastavení cen'!$H$17</f>
        <v>390</v>
      </c>
      <c r="AX3913" s="240"/>
    </row>
    <row r="3914" spans="1:50" ht="17.25" hidden="1" customHeight="1" x14ac:dyDescent="0.3">
      <c r="A3914" s="213"/>
      <c r="B3914" s="214"/>
      <c r="C3914" s="215"/>
      <c r="D3914" s="186"/>
      <c r="E3914" s="184"/>
      <c r="F3914" s="185"/>
      <c r="G3914" s="186"/>
      <c r="H3914" s="186"/>
      <c r="I3914" s="187"/>
      <c r="J3914" s="188"/>
      <c r="K3914" s="216"/>
      <c r="L3914" s="186"/>
      <c r="M3914" s="186"/>
      <c r="N3914" s="187"/>
      <c r="O3914" s="191"/>
      <c r="P3914" s="545" t="s">
        <v>4004</v>
      </c>
      <c r="Q3914" s="218"/>
      <c r="R3914" s="219">
        <f t="shared" si="1405"/>
        <v>0</v>
      </c>
      <c r="S3914" s="219">
        <f t="shared" si="1406"/>
        <v>14</v>
      </c>
      <c r="T3914" s="195"/>
      <c r="U3914" s="196">
        <v>4</v>
      </c>
      <c r="V3914" s="89">
        <f t="shared" si="1401"/>
        <v>0</v>
      </c>
      <c r="W3914" s="220" t="s">
        <v>1136</v>
      </c>
      <c r="X3914" s="221" t="s">
        <v>4076</v>
      </c>
      <c r="Y3914" s="222" t="s">
        <v>43</v>
      </c>
      <c r="Z3914" s="199"/>
      <c r="AA3914" s="218"/>
      <c r="AB3914" s="223">
        <v>0</v>
      </c>
      <c r="AC3914" s="224" t="s">
        <v>48</v>
      </c>
      <c r="AD3914" s="225">
        <f t="shared" si="1407"/>
        <v>631</v>
      </c>
      <c r="AE3914" s="226">
        <f>CEILING(AD3914+AD3914*'[1]Nastavení cen'!$J$17,1)</f>
        <v>922</v>
      </c>
      <c r="AF3914" s="226">
        <f t="shared" si="1408"/>
        <v>0</v>
      </c>
      <c r="AG3914" s="227"/>
      <c r="AH3914" s="227"/>
      <c r="AI3914" s="227"/>
      <c r="AJ3914" s="228">
        <f t="shared" si="1410"/>
        <v>922</v>
      </c>
      <c r="AK3914" s="218"/>
      <c r="AL3914" s="229">
        <f t="shared" si="1411"/>
        <v>0</v>
      </c>
      <c r="AM3914" s="204"/>
      <c r="AN3914" s="230" t="s">
        <v>41</v>
      </c>
      <c r="AO3914" s="231" t="s">
        <v>41</v>
      </c>
      <c r="AP3914" s="245" t="s">
        <v>41</v>
      </c>
      <c r="AQ3914" s="233" t="s">
        <v>41</v>
      </c>
      <c r="AR3914" s="234" t="s">
        <v>41</v>
      </c>
      <c r="AS3914" s="235"/>
      <c r="AT3914" s="236"/>
      <c r="AU3914" s="237"/>
      <c r="AV3914" s="238">
        <v>97</v>
      </c>
      <c r="AW3914" s="239">
        <f>'[1]Nastavení cen'!$H$17</f>
        <v>390</v>
      </c>
      <c r="AX3914" s="240"/>
    </row>
    <row r="3915" spans="1:50" ht="17.25" hidden="1" customHeight="1" x14ac:dyDescent="0.3">
      <c r="A3915" s="213"/>
      <c r="B3915" s="214"/>
      <c r="C3915" s="215"/>
      <c r="D3915" s="186"/>
      <c r="E3915" s="184"/>
      <c r="F3915" s="185"/>
      <c r="G3915" s="186"/>
      <c r="H3915" s="186"/>
      <c r="I3915" s="187"/>
      <c r="J3915" s="188"/>
      <c r="K3915" s="216"/>
      <c r="L3915" s="186"/>
      <c r="M3915" s="186"/>
      <c r="N3915" s="187"/>
      <c r="O3915" s="191"/>
      <c r="P3915" s="545" t="s">
        <v>4004</v>
      </c>
      <c r="Q3915" s="218"/>
      <c r="R3915" s="219">
        <f t="shared" si="1405"/>
        <v>0</v>
      </c>
      <c r="S3915" s="219">
        <f t="shared" si="1406"/>
        <v>14</v>
      </c>
      <c r="T3915" s="195"/>
      <c r="U3915" s="196">
        <v>4</v>
      </c>
      <c r="V3915" s="89">
        <f t="shared" si="1401"/>
        <v>0</v>
      </c>
      <c r="W3915" s="220" t="s">
        <v>1136</v>
      </c>
      <c r="X3915" s="221" t="s">
        <v>4077</v>
      </c>
      <c r="Y3915" s="222" t="s">
        <v>43</v>
      </c>
      <c r="Z3915" s="199"/>
      <c r="AA3915" s="218"/>
      <c r="AB3915" s="223">
        <v>0</v>
      </c>
      <c r="AC3915" s="224" t="s">
        <v>146</v>
      </c>
      <c r="AD3915" s="225">
        <f t="shared" si="1407"/>
        <v>397</v>
      </c>
      <c r="AE3915" s="226">
        <f>CEILING(AD3915+AD3915*'[1]Nastavení cen'!$J$17,1)</f>
        <v>580</v>
      </c>
      <c r="AF3915" s="226">
        <f t="shared" si="1408"/>
        <v>0</v>
      </c>
      <c r="AG3915" s="227"/>
      <c r="AH3915" s="227"/>
      <c r="AI3915" s="227"/>
      <c r="AJ3915" s="228">
        <f t="shared" si="1410"/>
        <v>580</v>
      </c>
      <c r="AK3915" s="218"/>
      <c r="AL3915" s="229">
        <f t="shared" si="1411"/>
        <v>0</v>
      </c>
      <c r="AM3915" s="204"/>
      <c r="AN3915" s="230" t="s">
        <v>41</v>
      </c>
      <c r="AO3915" s="231" t="s">
        <v>41</v>
      </c>
      <c r="AP3915" s="245" t="s">
        <v>41</v>
      </c>
      <c r="AQ3915" s="233" t="s">
        <v>41</v>
      </c>
      <c r="AR3915" s="234" t="s">
        <v>41</v>
      </c>
      <c r="AS3915" s="235"/>
      <c r="AT3915" s="236"/>
      <c r="AU3915" s="237"/>
      <c r="AV3915" s="238">
        <v>61</v>
      </c>
      <c r="AW3915" s="239">
        <f>'[1]Nastavení cen'!$H$17</f>
        <v>390</v>
      </c>
      <c r="AX3915" s="240"/>
    </row>
    <row r="3916" spans="1:50" ht="17.25" hidden="1" customHeight="1" x14ac:dyDescent="0.3">
      <c r="A3916" s="213"/>
      <c r="B3916" s="214"/>
      <c r="C3916" s="215"/>
      <c r="D3916" s="186"/>
      <c r="E3916" s="184"/>
      <c r="F3916" s="185"/>
      <c r="G3916" s="186"/>
      <c r="H3916" s="186"/>
      <c r="I3916" s="187"/>
      <c r="J3916" s="188"/>
      <c r="K3916" s="216"/>
      <c r="L3916" s="186"/>
      <c r="M3916" s="186"/>
      <c r="N3916" s="187"/>
      <c r="O3916" s="191"/>
      <c r="P3916" s="545" t="s">
        <v>4004</v>
      </c>
      <c r="Q3916" s="218"/>
      <c r="R3916" s="219">
        <f t="shared" si="1405"/>
        <v>0</v>
      </c>
      <c r="S3916" s="219">
        <f t="shared" si="1406"/>
        <v>14</v>
      </c>
      <c r="T3916" s="195"/>
      <c r="U3916" s="196">
        <v>4</v>
      </c>
      <c r="V3916" s="89">
        <f t="shared" si="1401"/>
        <v>0</v>
      </c>
      <c r="W3916" s="220" t="s">
        <v>1136</v>
      </c>
      <c r="X3916" s="221" t="s">
        <v>4078</v>
      </c>
      <c r="Y3916" s="222" t="s">
        <v>43</v>
      </c>
      <c r="Z3916" s="199"/>
      <c r="AA3916" s="218"/>
      <c r="AB3916" s="223">
        <v>0</v>
      </c>
      <c r="AC3916" s="224" t="s">
        <v>146</v>
      </c>
      <c r="AD3916" s="225">
        <f t="shared" si="1407"/>
        <v>468</v>
      </c>
      <c r="AE3916" s="226">
        <f>CEILING(AD3916+AD3916*'[1]Nastavení cen'!$J$17,1)</f>
        <v>684</v>
      </c>
      <c r="AF3916" s="226">
        <f t="shared" si="1408"/>
        <v>0</v>
      </c>
      <c r="AG3916" s="227"/>
      <c r="AH3916" s="227"/>
      <c r="AI3916" s="227"/>
      <c r="AJ3916" s="228">
        <f t="shared" si="1410"/>
        <v>684</v>
      </c>
      <c r="AK3916" s="218"/>
      <c r="AL3916" s="229">
        <f t="shared" si="1411"/>
        <v>0</v>
      </c>
      <c r="AM3916" s="204"/>
      <c r="AN3916" s="230" t="s">
        <v>41</v>
      </c>
      <c r="AO3916" s="231" t="s">
        <v>41</v>
      </c>
      <c r="AP3916" s="245" t="s">
        <v>41</v>
      </c>
      <c r="AQ3916" s="233" t="s">
        <v>41</v>
      </c>
      <c r="AR3916" s="234" t="s">
        <v>41</v>
      </c>
      <c r="AS3916" s="235"/>
      <c r="AT3916" s="236"/>
      <c r="AU3916" s="237"/>
      <c r="AV3916" s="238">
        <v>72</v>
      </c>
      <c r="AW3916" s="239">
        <f>'[1]Nastavení cen'!$H$17</f>
        <v>390</v>
      </c>
      <c r="AX3916" s="240"/>
    </row>
    <row r="3917" spans="1:50" ht="17.25" hidden="1" customHeight="1" x14ac:dyDescent="0.3">
      <c r="A3917" s="213"/>
      <c r="B3917" s="214"/>
      <c r="C3917" s="215"/>
      <c r="D3917" s="186"/>
      <c r="E3917" s="184"/>
      <c r="F3917" s="185"/>
      <c r="G3917" s="186"/>
      <c r="H3917" s="186"/>
      <c r="I3917" s="187"/>
      <c r="J3917" s="188"/>
      <c r="K3917" s="216"/>
      <c r="L3917" s="186"/>
      <c r="M3917" s="186"/>
      <c r="N3917" s="187"/>
      <c r="O3917" s="191"/>
      <c r="P3917" s="545" t="s">
        <v>4004</v>
      </c>
      <c r="Q3917" s="218"/>
      <c r="R3917" s="219">
        <f t="shared" si="1405"/>
        <v>0</v>
      </c>
      <c r="S3917" s="219">
        <f t="shared" si="1406"/>
        <v>14</v>
      </c>
      <c r="T3917" s="195"/>
      <c r="U3917" s="196">
        <v>1</v>
      </c>
      <c r="V3917" s="89">
        <f t="shared" si="1401"/>
        <v>0</v>
      </c>
      <c r="W3917" s="220" t="s">
        <v>1136</v>
      </c>
      <c r="X3917" s="221" t="s">
        <v>1144</v>
      </c>
      <c r="Y3917" s="222" t="s">
        <v>1145</v>
      </c>
      <c r="Z3917" s="199"/>
      <c r="AA3917" s="218"/>
      <c r="AB3917" s="223">
        <v>0</v>
      </c>
      <c r="AC3917" s="224" t="s">
        <v>48</v>
      </c>
      <c r="AD3917" s="225">
        <f t="shared" si="1407"/>
        <v>390</v>
      </c>
      <c r="AE3917" s="226">
        <f>CEILING(AD3917+AD3917*'[1]Nastavení cen'!$J$17,1)</f>
        <v>570</v>
      </c>
      <c r="AF3917" s="226">
        <f t="shared" si="1408"/>
        <v>0</v>
      </c>
      <c r="AG3917" s="241">
        <f>CEILING(AX3917+(AX3917*'[1]Nastavení cen'!$G$17),1)</f>
        <v>600</v>
      </c>
      <c r="AH3917" s="242">
        <f>CEILING(AG3917*'[1]Nastavení cen'!$K$17,1)+AG3917</f>
        <v>780</v>
      </c>
      <c r="AI3917" s="242">
        <f t="shared" ref="AI3917:AI3923" si="1414">(AB3917*AH3917)</f>
        <v>0</v>
      </c>
      <c r="AJ3917" s="228">
        <f t="shared" si="1410"/>
        <v>1350</v>
      </c>
      <c r="AK3917" s="218"/>
      <c r="AL3917" s="229">
        <f t="shared" si="1411"/>
        <v>0</v>
      </c>
      <c r="AM3917" s="204"/>
      <c r="AN3917" s="230">
        <v>10</v>
      </c>
      <c r="AO3917" s="231">
        <f t="shared" ref="AO3917:AO3923" si="1415">AB3917*AN3917</f>
        <v>0</v>
      </c>
      <c r="AP3917" s="232">
        <v>0.05</v>
      </c>
      <c r="AQ3917" s="233" t="s">
        <v>41</v>
      </c>
      <c r="AR3917" s="234">
        <f t="shared" ref="AR3917:AR3923" si="1416">AO3917*AP3917</f>
        <v>0</v>
      </c>
      <c r="AS3917" s="235"/>
      <c r="AT3917" s="236"/>
      <c r="AU3917" s="237"/>
      <c r="AV3917" s="238">
        <v>60</v>
      </c>
      <c r="AW3917" s="239">
        <f>'[1]Nastavení cen'!$H$17</f>
        <v>390</v>
      </c>
      <c r="AX3917" s="240">
        <v>600</v>
      </c>
    </row>
    <row r="3918" spans="1:50" ht="17.25" hidden="1" customHeight="1" x14ac:dyDescent="0.3">
      <c r="A3918" s="213"/>
      <c r="B3918" s="214"/>
      <c r="C3918" s="215"/>
      <c r="D3918" s="186"/>
      <c r="E3918" s="184"/>
      <c r="F3918" s="185"/>
      <c r="G3918" s="186"/>
      <c r="H3918" s="186"/>
      <c r="I3918" s="187"/>
      <c r="J3918" s="188"/>
      <c r="K3918" s="216"/>
      <c r="L3918" s="186"/>
      <c r="M3918" s="186"/>
      <c r="N3918" s="187"/>
      <c r="O3918" s="191"/>
      <c r="P3918" s="545" t="s">
        <v>4004</v>
      </c>
      <c r="Q3918" s="218"/>
      <c r="R3918" s="219">
        <f t="shared" si="1405"/>
        <v>0</v>
      </c>
      <c r="S3918" s="219">
        <f t="shared" si="1406"/>
        <v>14</v>
      </c>
      <c r="T3918" s="195"/>
      <c r="U3918" s="196">
        <v>5</v>
      </c>
      <c r="V3918" s="89">
        <f t="shared" si="1401"/>
        <v>0</v>
      </c>
      <c r="W3918" s="220" t="s">
        <v>1136</v>
      </c>
      <c r="X3918" s="221" t="s">
        <v>4082</v>
      </c>
      <c r="Y3918" s="222" t="s">
        <v>4083</v>
      </c>
      <c r="Z3918" s="199"/>
      <c r="AA3918" s="218"/>
      <c r="AB3918" s="223">
        <v>0</v>
      </c>
      <c r="AC3918" s="224" t="s">
        <v>48</v>
      </c>
      <c r="AD3918" s="225">
        <f t="shared" si="1407"/>
        <v>195</v>
      </c>
      <c r="AE3918" s="226">
        <f>CEILING(AD3918+AD3918*'[1]Nastavení cen'!$J$17,1)</f>
        <v>285</v>
      </c>
      <c r="AF3918" s="226">
        <f t="shared" si="1408"/>
        <v>0</v>
      </c>
      <c r="AG3918" s="227">
        <f>CEILING(AX3918+(AX3918*'[1]Nastavení cen'!$G$17),1)</f>
        <v>400</v>
      </c>
      <c r="AH3918" s="227">
        <f>CEILING(AG3918*'[1]Nastavení cen'!$K$17,1)+AG3918</f>
        <v>520</v>
      </c>
      <c r="AI3918" s="227">
        <f t="shared" si="1414"/>
        <v>0</v>
      </c>
      <c r="AJ3918" s="228">
        <f t="shared" si="1410"/>
        <v>805</v>
      </c>
      <c r="AK3918" s="218"/>
      <c r="AL3918" s="229">
        <f t="shared" si="1411"/>
        <v>0</v>
      </c>
      <c r="AM3918" s="204"/>
      <c r="AN3918" s="230">
        <v>10</v>
      </c>
      <c r="AO3918" s="231">
        <f t="shared" si="1415"/>
        <v>0</v>
      </c>
      <c r="AP3918" s="232">
        <v>0.05</v>
      </c>
      <c r="AQ3918" s="233" t="s">
        <v>41</v>
      </c>
      <c r="AR3918" s="234">
        <f t="shared" si="1416"/>
        <v>0</v>
      </c>
      <c r="AS3918" s="235"/>
      <c r="AT3918" s="236"/>
      <c r="AU3918" s="237"/>
      <c r="AV3918" s="238" t="s">
        <v>413</v>
      </c>
      <c r="AW3918" s="239">
        <f>'[1]Nastavení cen'!$H$17</f>
        <v>390</v>
      </c>
      <c r="AX3918" s="240">
        <v>400</v>
      </c>
    </row>
    <row r="3919" spans="1:50" ht="17.25" hidden="1" customHeight="1" x14ac:dyDescent="0.3">
      <c r="A3919" s="213"/>
      <c r="B3919" s="214"/>
      <c r="C3919" s="215"/>
      <c r="D3919" s="186"/>
      <c r="E3919" s="184"/>
      <c r="F3919" s="185"/>
      <c r="G3919" s="186"/>
      <c r="H3919" s="186"/>
      <c r="I3919" s="187"/>
      <c r="J3919" s="188"/>
      <c r="K3919" s="216"/>
      <c r="L3919" s="186"/>
      <c r="M3919" s="186"/>
      <c r="N3919" s="187"/>
      <c r="O3919" s="191"/>
      <c r="P3919" s="545" t="s">
        <v>4004</v>
      </c>
      <c r="Q3919" s="218"/>
      <c r="R3919" s="219">
        <f t="shared" si="1405"/>
        <v>0</v>
      </c>
      <c r="S3919" s="219">
        <f t="shared" si="1406"/>
        <v>14</v>
      </c>
      <c r="T3919" s="195"/>
      <c r="U3919" s="196">
        <v>1</v>
      </c>
      <c r="V3919" s="89">
        <f t="shared" si="1401"/>
        <v>0</v>
      </c>
      <c r="W3919" s="220" t="s">
        <v>4084</v>
      </c>
      <c r="X3919" s="221" t="s">
        <v>1154</v>
      </c>
      <c r="Y3919" s="222" t="s">
        <v>1155</v>
      </c>
      <c r="Z3919" s="199"/>
      <c r="AA3919" s="218"/>
      <c r="AB3919" s="223">
        <v>0</v>
      </c>
      <c r="AC3919" s="224" t="s">
        <v>48</v>
      </c>
      <c r="AD3919" s="225">
        <f t="shared" si="1407"/>
        <v>26</v>
      </c>
      <c r="AE3919" s="226">
        <f>CEILING(AD3919+AD3919*'[1]Nastavení cen'!$J$17,1)</f>
        <v>38</v>
      </c>
      <c r="AF3919" s="226">
        <f t="shared" si="1408"/>
        <v>0</v>
      </c>
      <c r="AG3919" s="241">
        <f>CEILING(AX3919+(AX3919*'[1]Nastavení cen'!$G$17),1)</f>
        <v>25</v>
      </c>
      <c r="AH3919" s="242">
        <f>CEILING(AG3919*'[1]Nastavení cen'!$K$17,1)+AG3919</f>
        <v>33</v>
      </c>
      <c r="AI3919" s="242">
        <f t="shared" si="1414"/>
        <v>0</v>
      </c>
      <c r="AJ3919" s="228">
        <f t="shared" si="1410"/>
        <v>71</v>
      </c>
      <c r="AK3919" s="218"/>
      <c r="AL3919" s="229">
        <f t="shared" si="1411"/>
        <v>0</v>
      </c>
      <c r="AM3919" s="204"/>
      <c r="AN3919" s="230">
        <v>0.01</v>
      </c>
      <c r="AO3919" s="231">
        <f t="shared" si="1415"/>
        <v>0</v>
      </c>
      <c r="AP3919" s="232">
        <v>0.05</v>
      </c>
      <c r="AQ3919" s="233" t="s">
        <v>41</v>
      </c>
      <c r="AR3919" s="234">
        <f t="shared" si="1416"/>
        <v>0</v>
      </c>
      <c r="AS3919" s="235"/>
      <c r="AT3919" s="236"/>
      <c r="AU3919" s="237"/>
      <c r="AV3919" s="238">
        <v>4</v>
      </c>
      <c r="AW3919" s="239">
        <f>'[1]Nastavení cen'!$H$17</f>
        <v>390</v>
      </c>
      <c r="AX3919" s="240">
        <v>25</v>
      </c>
    </row>
    <row r="3920" spans="1:50" ht="17.25" hidden="1" customHeight="1" x14ac:dyDescent="0.3">
      <c r="A3920" s="213"/>
      <c r="B3920" s="214"/>
      <c r="C3920" s="215"/>
      <c r="D3920" s="186"/>
      <c r="E3920" s="184"/>
      <c r="F3920" s="185"/>
      <c r="G3920" s="186"/>
      <c r="H3920" s="186"/>
      <c r="I3920" s="187"/>
      <c r="J3920" s="188"/>
      <c r="K3920" s="216"/>
      <c r="L3920" s="186"/>
      <c r="M3920" s="186"/>
      <c r="N3920" s="187"/>
      <c r="O3920" s="191"/>
      <c r="P3920" s="545" t="s">
        <v>4004</v>
      </c>
      <c r="Q3920" s="218"/>
      <c r="R3920" s="219">
        <f t="shared" si="1405"/>
        <v>0</v>
      </c>
      <c r="S3920" s="219">
        <f t="shared" si="1406"/>
        <v>14</v>
      </c>
      <c r="T3920" s="195"/>
      <c r="U3920" s="196">
        <v>5</v>
      </c>
      <c r="V3920" s="89">
        <f t="shared" si="1401"/>
        <v>0</v>
      </c>
      <c r="W3920" s="220" t="s">
        <v>4084</v>
      </c>
      <c r="X3920" s="221" t="s">
        <v>1156</v>
      </c>
      <c r="Y3920" s="222" t="s">
        <v>1157</v>
      </c>
      <c r="Z3920" s="199"/>
      <c r="AA3920" s="218"/>
      <c r="AB3920" s="223">
        <v>0</v>
      </c>
      <c r="AC3920" s="224" t="s">
        <v>48</v>
      </c>
      <c r="AD3920" s="225">
        <f t="shared" si="1407"/>
        <v>169</v>
      </c>
      <c r="AE3920" s="226">
        <f>CEILING(AD3920+AD3920*'[1]Nastavení cen'!$J$17,1)</f>
        <v>247</v>
      </c>
      <c r="AF3920" s="226">
        <f t="shared" si="1408"/>
        <v>0</v>
      </c>
      <c r="AG3920" s="227">
        <f>CEILING(AX3920+(AX3920*'[1]Nastavení cen'!$G$17),1)</f>
        <v>120</v>
      </c>
      <c r="AH3920" s="227">
        <f>CEILING(AG3920*'[1]Nastavení cen'!$K$17,1)+AG3920</f>
        <v>156</v>
      </c>
      <c r="AI3920" s="227">
        <f t="shared" si="1414"/>
        <v>0</v>
      </c>
      <c r="AJ3920" s="228">
        <f t="shared" si="1410"/>
        <v>403</v>
      </c>
      <c r="AK3920" s="218"/>
      <c r="AL3920" s="229">
        <f t="shared" si="1411"/>
        <v>0</v>
      </c>
      <c r="AM3920" s="204"/>
      <c r="AN3920" s="230">
        <v>0.5</v>
      </c>
      <c r="AO3920" s="231">
        <f t="shared" si="1415"/>
        <v>0</v>
      </c>
      <c r="AP3920" s="232">
        <v>0.05</v>
      </c>
      <c r="AQ3920" s="233" t="s">
        <v>41</v>
      </c>
      <c r="AR3920" s="234">
        <f t="shared" si="1416"/>
        <v>0</v>
      </c>
      <c r="AS3920" s="235"/>
      <c r="AT3920" s="236"/>
      <c r="AU3920" s="237"/>
      <c r="AV3920" s="238">
        <v>26</v>
      </c>
      <c r="AW3920" s="239">
        <f>'[1]Nastavení cen'!$H$17</f>
        <v>390</v>
      </c>
      <c r="AX3920" s="240">
        <v>120</v>
      </c>
    </row>
    <row r="3921" spans="1:50" ht="17.25" hidden="1" customHeight="1" x14ac:dyDescent="0.3">
      <c r="A3921" s="213"/>
      <c r="B3921" s="214"/>
      <c r="C3921" s="215"/>
      <c r="D3921" s="186"/>
      <c r="E3921" s="184"/>
      <c r="F3921" s="185"/>
      <c r="G3921" s="186"/>
      <c r="H3921" s="186"/>
      <c r="I3921" s="187"/>
      <c r="J3921" s="188"/>
      <c r="K3921" s="216"/>
      <c r="L3921" s="186"/>
      <c r="M3921" s="186"/>
      <c r="N3921" s="187"/>
      <c r="O3921" s="191"/>
      <c r="P3921" s="545" t="s">
        <v>4004</v>
      </c>
      <c r="Q3921" s="218"/>
      <c r="R3921" s="219">
        <f t="shared" si="1405"/>
        <v>0</v>
      </c>
      <c r="S3921" s="219">
        <f t="shared" si="1406"/>
        <v>14</v>
      </c>
      <c r="T3921" s="195"/>
      <c r="U3921" s="196">
        <v>5</v>
      </c>
      <c r="V3921" s="89">
        <f t="shared" si="1401"/>
        <v>0</v>
      </c>
      <c r="W3921" s="220" t="s">
        <v>4084</v>
      </c>
      <c r="X3921" s="221" t="s">
        <v>1156</v>
      </c>
      <c r="Y3921" s="222" t="s">
        <v>4085</v>
      </c>
      <c r="Z3921" s="199"/>
      <c r="AA3921" s="218"/>
      <c r="AB3921" s="223">
        <v>0</v>
      </c>
      <c r="AC3921" s="224" t="s">
        <v>48</v>
      </c>
      <c r="AD3921" s="225">
        <f t="shared" si="1407"/>
        <v>169</v>
      </c>
      <c r="AE3921" s="226">
        <f>CEILING(AD3921+AD3921*'[1]Nastavení cen'!$J$17,1)</f>
        <v>247</v>
      </c>
      <c r="AF3921" s="226">
        <f t="shared" si="1408"/>
        <v>0</v>
      </c>
      <c r="AG3921" s="227">
        <f>CEILING(AX3921+(AX3921*'[1]Nastavení cen'!$G$17),1)</f>
        <v>240</v>
      </c>
      <c r="AH3921" s="227">
        <f>CEILING(AG3921*'[1]Nastavení cen'!$K$17,1)+AG3921</f>
        <v>312</v>
      </c>
      <c r="AI3921" s="227">
        <f t="shared" si="1414"/>
        <v>0</v>
      </c>
      <c r="AJ3921" s="228">
        <f t="shared" si="1410"/>
        <v>559</v>
      </c>
      <c r="AK3921" s="218"/>
      <c r="AL3921" s="229">
        <f t="shared" si="1411"/>
        <v>0</v>
      </c>
      <c r="AM3921" s="204"/>
      <c r="AN3921" s="230">
        <v>0.5</v>
      </c>
      <c r="AO3921" s="231">
        <f t="shared" si="1415"/>
        <v>0</v>
      </c>
      <c r="AP3921" s="232">
        <v>0.05</v>
      </c>
      <c r="AQ3921" s="233" t="s">
        <v>41</v>
      </c>
      <c r="AR3921" s="234">
        <f t="shared" si="1416"/>
        <v>0</v>
      </c>
      <c r="AS3921" s="235"/>
      <c r="AT3921" s="236"/>
      <c r="AU3921" s="237"/>
      <c r="AV3921" s="238">
        <v>26</v>
      </c>
      <c r="AW3921" s="239">
        <f>'[1]Nastavení cen'!$H$17</f>
        <v>390</v>
      </c>
      <c r="AX3921" s="240">
        <v>240</v>
      </c>
    </row>
    <row r="3922" spans="1:50" ht="17.25" hidden="1" customHeight="1" x14ac:dyDescent="0.3">
      <c r="A3922" s="213"/>
      <c r="B3922" s="214"/>
      <c r="C3922" s="215"/>
      <c r="D3922" s="186"/>
      <c r="E3922" s="184"/>
      <c r="F3922" s="185"/>
      <c r="G3922" s="186"/>
      <c r="H3922" s="186"/>
      <c r="I3922" s="187"/>
      <c r="J3922" s="188"/>
      <c r="K3922" s="216"/>
      <c r="L3922" s="186"/>
      <c r="M3922" s="186"/>
      <c r="N3922" s="187"/>
      <c r="O3922" s="191"/>
      <c r="P3922" s="545" t="s">
        <v>4004</v>
      </c>
      <c r="Q3922" s="218"/>
      <c r="R3922" s="219">
        <f t="shared" si="1405"/>
        <v>0</v>
      </c>
      <c r="S3922" s="219">
        <f t="shared" si="1406"/>
        <v>14</v>
      </c>
      <c r="T3922" s="195"/>
      <c r="U3922" s="196">
        <v>5</v>
      </c>
      <c r="V3922" s="89">
        <f t="shared" si="1401"/>
        <v>0</v>
      </c>
      <c r="W3922" s="220" t="s">
        <v>4084</v>
      </c>
      <c r="X3922" s="221" t="s">
        <v>4086</v>
      </c>
      <c r="Y3922" s="222" t="s">
        <v>1157</v>
      </c>
      <c r="Z3922" s="199"/>
      <c r="AA3922" s="218"/>
      <c r="AB3922" s="223">
        <v>0</v>
      </c>
      <c r="AC3922" s="224" t="s">
        <v>146</v>
      </c>
      <c r="AD3922" s="225">
        <f t="shared" si="1407"/>
        <v>169</v>
      </c>
      <c r="AE3922" s="226">
        <f>CEILING(AD3922+AD3922*'[1]Nastavení cen'!$J$17,1)</f>
        <v>247</v>
      </c>
      <c r="AF3922" s="226">
        <f t="shared" si="1408"/>
        <v>0</v>
      </c>
      <c r="AG3922" s="227">
        <f>CEILING(AX3922+(AX3922*'[1]Nastavení cen'!$G$17),1)</f>
        <v>40</v>
      </c>
      <c r="AH3922" s="227">
        <f>CEILING(AG3922*'[1]Nastavení cen'!$K$17,1)+AG3922</f>
        <v>52</v>
      </c>
      <c r="AI3922" s="227">
        <f t="shared" si="1414"/>
        <v>0</v>
      </c>
      <c r="AJ3922" s="228">
        <f t="shared" si="1410"/>
        <v>299</v>
      </c>
      <c r="AK3922" s="218"/>
      <c r="AL3922" s="229">
        <f t="shared" si="1411"/>
        <v>0</v>
      </c>
      <c r="AM3922" s="204"/>
      <c r="AN3922" s="230">
        <v>0.1</v>
      </c>
      <c r="AO3922" s="231">
        <f t="shared" si="1415"/>
        <v>0</v>
      </c>
      <c r="AP3922" s="232">
        <v>0.05</v>
      </c>
      <c r="AQ3922" s="233" t="s">
        <v>41</v>
      </c>
      <c r="AR3922" s="234">
        <f t="shared" si="1416"/>
        <v>0</v>
      </c>
      <c r="AS3922" s="235"/>
      <c r="AT3922" s="236"/>
      <c r="AU3922" s="237"/>
      <c r="AV3922" s="238">
        <v>26</v>
      </c>
      <c r="AW3922" s="239">
        <f>'[1]Nastavení cen'!$H$17</f>
        <v>390</v>
      </c>
      <c r="AX3922" s="240">
        <v>40</v>
      </c>
    </row>
    <row r="3923" spans="1:50" ht="17.25" hidden="1" customHeight="1" x14ac:dyDescent="0.3">
      <c r="A3923" s="213"/>
      <c r="B3923" s="214"/>
      <c r="C3923" s="215"/>
      <c r="D3923" s="186"/>
      <c r="E3923" s="184"/>
      <c r="F3923" s="185"/>
      <c r="G3923" s="186"/>
      <c r="H3923" s="186"/>
      <c r="I3923" s="187"/>
      <c r="J3923" s="188"/>
      <c r="K3923" s="216"/>
      <c r="L3923" s="186"/>
      <c r="M3923" s="186"/>
      <c r="N3923" s="187"/>
      <c r="O3923" s="191"/>
      <c r="P3923" s="545" t="s">
        <v>4004</v>
      </c>
      <c r="Q3923" s="218"/>
      <c r="R3923" s="219">
        <f t="shared" si="1405"/>
        <v>0</v>
      </c>
      <c r="S3923" s="219">
        <f t="shared" si="1406"/>
        <v>14</v>
      </c>
      <c r="T3923" s="195"/>
      <c r="U3923" s="196">
        <v>5</v>
      </c>
      <c r="V3923" s="89">
        <f t="shared" si="1401"/>
        <v>0</v>
      </c>
      <c r="W3923" s="220" t="s">
        <v>4084</v>
      </c>
      <c r="X3923" s="221" t="s">
        <v>4086</v>
      </c>
      <c r="Y3923" s="222" t="s">
        <v>4085</v>
      </c>
      <c r="Z3923" s="199"/>
      <c r="AA3923" s="218"/>
      <c r="AB3923" s="223">
        <v>0</v>
      </c>
      <c r="AC3923" s="224" t="s">
        <v>146</v>
      </c>
      <c r="AD3923" s="225">
        <f t="shared" si="1407"/>
        <v>169</v>
      </c>
      <c r="AE3923" s="226">
        <f>CEILING(AD3923+AD3923*'[1]Nastavení cen'!$J$17,1)</f>
        <v>247</v>
      </c>
      <c r="AF3923" s="226">
        <f t="shared" si="1408"/>
        <v>0</v>
      </c>
      <c r="AG3923" s="227">
        <f>CEILING(AX3923+(AX3923*'[1]Nastavení cen'!$G$17),1)</f>
        <v>80</v>
      </c>
      <c r="AH3923" s="227">
        <f>CEILING(AG3923*'[1]Nastavení cen'!$K$17,1)+AG3923</f>
        <v>104</v>
      </c>
      <c r="AI3923" s="227">
        <f t="shared" si="1414"/>
        <v>0</v>
      </c>
      <c r="AJ3923" s="228">
        <f t="shared" si="1410"/>
        <v>351</v>
      </c>
      <c r="AK3923" s="218"/>
      <c r="AL3923" s="229">
        <f t="shared" si="1411"/>
        <v>0</v>
      </c>
      <c r="AM3923" s="204"/>
      <c r="AN3923" s="230">
        <v>0.1</v>
      </c>
      <c r="AO3923" s="231">
        <f t="shared" si="1415"/>
        <v>0</v>
      </c>
      <c r="AP3923" s="232">
        <v>0.05</v>
      </c>
      <c r="AQ3923" s="233" t="s">
        <v>41</v>
      </c>
      <c r="AR3923" s="234">
        <f t="shared" si="1416"/>
        <v>0</v>
      </c>
      <c r="AS3923" s="235"/>
      <c r="AT3923" s="236"/>
      <c r="AU3923" s="237"/>
      <c r="AV3923" s="238">
        <v>26</v>
      </c>
      <c r="AW3923" s="239">
        <f>'[1]Nastavení cen'!$H$17</f>
        <v>390</v>
      </c>
      <c r="AX3923" s="240">
        <v>80</v>
      </c>
    </row>
    <row r="3924" spans="1:50" ht="17.25" hidden="1" customHeight="1" x14ac:dyDescent="0.3">
      <c r="A3924" s="213"/>
      <c r="B3924" s="214"/>
      <c r="C3924" s="215"/>
      <c r="D3924" s="186"/>
      <c r="E3924" s="184"/>
      <c r="F3924" s="185"/>
      <c r="G3924" s="186"/>
      <c r="H3924" s="186"/>
      <c r="I3924" s="187"/>
      <c r="J3924" s="188"/>
      <c r="K3924" s="216"/>
      <c r="L3924" s="186"/>
      <c r="M3924" s="186"/>
      <c r="N3924" s="187"/>
      <c r="O3924" s="191"/>
      <c r="P3924" s="545" t="s">
        <v>4004</v>
      </c>
      <c r="Q3924" s="218"/>
      <c r="R3924" s="219">
        <f t="shared" si="1405"/>
        <v>0</v>
      </c>
      <c r="S3924" s="219">
        <f t="shared" si="1406"/>
        <v>14</v>
      </c>
      <c r="T3924" s="195"/>
      <c r="U3924" s="196">
        <v>4</v>
      </c>
      <c r="V3924" s="89">
        <f t="shared" si="1401"/>
        <v>0</v>
      </c>
      <c r="W3924" s="220" t="s">
        <v>4084</v>
      </c>
      <c r="X3924" s="221" t="s">
        <v>1154</v>
      </c>
      <c r="Y3924" s="222" t="s">
        <v>43</v>
      </c>
      <c r="Z3924" s="199"/>
      <c r="AA3924" s="218"/>
      <c r="AB3924" s="223">
        <v>0</v>
      </c>
      <c r="AC3924" s="224" t="s">
        <v>48</v>
      </c>
      <c r="AD3924" s="225">
        <f t="shared" si="1407"/>
        <v>26</v>
      </c>
      <c r="AE3924" s="226">
        <f>CEILING(AD3924+AD3924*'[1]Nastavení cen'!$J$17,1)</f>
        <v>38</v>
      </c>
      <c r="AF3924" s="226">
        <f t="shared" si="1408"/>
        <v>0</v>
      </c>
      <c r="AG3924" s="241"/>
      <c r="AH3924" s="242"/>
      <c r="AI3924" s="242"/>
      <c r="AJ3924" s="228">
        <f t="shared" si="1410"/>
        <v>38</v>
      </c>
      <c r="AK3924" s="218"/>
      <c r="AL3924" s="229">
        <f t="shared" si="1411"/>
        <v>0</v>
      </c>
      <c r="AM3924" s="204"/>
      <c r="AN3924" s="230" t="s">
        <v>41</v>
      </c>
      <c r="AO3924" s="231" t="s">
        <v>41</v>
      </c>
      <c r="AP3924" s="245" t="s">
        <v>41</v>
      </c>
      <c r="AQ3924" s="233" t="s">
        <v>41</v>
      </c>
      <c r="AR3924" s="234" t="s">
        <v>41</v>
      </c>
      <c r="AS3924" s="235"/>
      <c r="AT3924" s="236"/>
      <c r="AU3924" s="237"/>
      <c r="AV3924" s="238">
        <v>4</v>
      </c>
      <c r="AW3924" s="239">
        <f>'[1]Nastavení cen'!$H$17</f>
        <v>390</v>
      </c>
      <c r="AX3924" s="240"/>
    </row>
    <row r="3925" spans="1:50" ht="17.25" hidden="1" customHeight="1" x14ac:dyDescent="0.3">
      <c r="A3925" s="213"/>
      <c r="B3925" s="214"/>
      <c r="C3925" s="215"/>
      <c r="D3925" s="186"/>
      <c r="E3925" s="184"/>
      <c r="F3925" s="185"/>
      <c r="G3925" s="186"/>
      <c r="H3925" s="186"/>
      <c r="I3925" s="187"/>
      <c r="J3925" s="188"/>
      <c r="K3925" s="216"/>
      <c r="L3925" s="186"/>
      <c r="M3925" s="186"/>
      <c r="N3925" s="187"/>
      <c r="O3925" s="191"/>
      <c r="P3925" s="545" t="s">
        <v>4004</v>
      </c>
      <c r="Q3925" s="218"/>
      <c r="R3925" s="219">
        <f t="shared" si="1405"/>
        <v>0</v>
      </c>
      <c r="S3925" s="219">
        <f t="shared" si="1406"/>
        <v>14</v>
      </c>
      <c r="T3925" s="195"/>
      <c r="U3925" s="196">
        <v>4</v>
      </c>
      <c r="V3925" s="89">
        <f t="shared" si="1401"/>
        <v>0</v>
      </c>
      <c r="W3925" s="220" t="s">
        <v>4084</v>
      </c>
      <c r="X3925" s="221" t="s">
        <v>1156</v>
      </c>
      <c r="Y3925" s="222" t="s">
        <v>43</v>
      </c>
      <c r="Z3925" s="199"/>
      <c r="AA3925" s="218"/>
      <c r="AB3925" s="223">
        <v>0</v>
      </c>
      <c r="AC3925" s="224" t="s">
        <v>48</v>
      </c>
      <c r="AD3925" s="225">
        <f t="shared" si="1407"/>
        <v>169</v>
      </c>
      <c r="AE3925" s="226">
        <f>CEILING(AD3925+AD3925*'[1]Nastavení cen'!$J$17,1)</f>
        <v>247</v>
      </c>
      <c r="AF3925" s="226">
        <f t="shared" si="1408"/>
        <v>0</v>
      </c>
      <c r="AG3925" s="227"/>
      <c r="AH3925" s="227"/>
      <c r="AI3925" s="227"/>
      <c r="AJ3925" s="228">
        <f t="shared" si="1410"/>
        <v>247</v>
      </c>
      <c r="AK3925" s="218"/>
      <c r="AL3925" s="229">
        <f t="shared" si="1411"/>
        <v>0</v>
      </c>
      <c r="AM3925" s="204"/>
      <c r="AN3925" s="230" t="s">
        <v>41</v>
      </c>
      <c r="AO3925" s="231" t="s">
        <v>41</v>
      </c>
      <c r="AP3925" s="245" t="s">
        <v>41</v>
      </c>
      <c r="AQ3925" s="233" t="s">
        <v>41</v>
      </c>
      <c r="AR3925" s="234" t="s">
        <v>41</v>
      </c>
      <c r="AS3925" s="235"/>
      <c r="AT3925" s="236"/>
      <c r="AU3925" s="237"/>
      <c r="AV3925" s="238">
        <v>26</v>
      </c>
      <c r="AW3925" s="239">
        <f>'[1]Nastavení cen'!$H$17</f>
        <v>390</v>
      </c>
      <c r="AX3925" s="240"/>
    </row>
    <row r="3926" spans="1:50" ht="17.25" hidden="1" customHeight="1" x14ac:dyDescent="0.3">
      <c r="A3926" s="213"/>
      <c r="B3926" s="214"/>
      <c r="C3926" s="215"/>
      <c r="D3926" s="186"/>
      <c r="E3926" s="184"/>
      <c r="F3926" s="185"/>
      <c r="G3926" s="186"/>
      <c r="H3926" s="186"/>
      <c r="I3926" s="187"/>
      <c r="J3926" s="188"/>
      <c r="K3926" s="216"/>
      <c r="L3926" s="186"/>
      <c r="M3926" s="186"/>
      <c r="N3926" s="187"/>
      <c r="O3926" s="191"/>
      <c r="P3926" s="545" t="s">
        <v>4004</v>
      </c>
      <c r="Q3926" s="218"/>
      <c r="R3926" s="219">
        <f t="shared" si="1405"/>
        <v>0</v>
      </c>
      <c r="S3926" s="219">
        <f t="shared" si="1406"/>
        <v>14</v>
      </c>
      <c r="T3926" s="195"/>
      <c r="U3926" s="196">
        <v>4</v>
      </c>
      <c r="V3926" s="89">
        <f t="shared" si="1401"/>
        <v>0</v>
      </c>
      <c r="W3926" s="220" t="s">
        <v>4084</v>
      </c>
      <c r="X3926" s="221" t="s">
        <v>4086</v>
      </c>
      <c r="Y3926" s="222" t="s">
        <v>43</v>
      </c>
      <c r="Z3926" s="199"/>
      <c r="AA3926" s="218"/>
      <c r="AB3926" s="223">
        <v>0</v>
      </c>
      <c r="AC3926" s="224" t="s">
        <v>146</v>
      </c>
      <c r="AD3926" s="225">
        <f t="shared" si="1407"/>
        <v>169</v>
      </c>
      <c r="AE3926" s="226">
        <f>CEILING(AD3926+AD3926*'[1]Nastavení cen'!$J$17,1)</f>
        <v>247</v>
      </c>
      <c r="AF3926" s="226">
        <f t="shared" si="1408"/>
        <v>0</v>
      </c>
      <c r="AG3926" s="227"/>
      <c r="AH3926" s="227"/>
      <c r="AI3926" s="227"/>
      <c r="AJ3926" s="228">
        <f t="shared" si="1410"/>
        <v>247</v>
      </c>
      <c r="AK3926" s="218"/>
      <c r="AL3926" s="229">
        <f t="shared" si="1411"/>
        <v>0</v>
      </c>
      <c r="AM3926" s="204"/>
      <c r="AN3926" s="230" t="s">
        <v>41</v>
      </c>
      <c r="AO3926" s="231" t="s">
        <v>41</v>
      </c>
      <c r="AP3926" s="245" t="s">
        <v>41</v>
      </c>
      <c r="AQ3926" s="233" t="s">
        <v>41</v>
      </c>
      <c r="AR3926" s="234" t="s">
        <v>41</v>
      </c>
      <c r="AS3926" s="235"/>
      <c r="AT3926" s="236"/>
      <c r="AU3926" s="237"/>
      <c r="AV3926" s="238">
        <v>26</v>
      </c>
      <c r="AW3926" s="239">
        <f>'[1]Nastavení cen'!$H$17</f>
        <v>390</v>
      </c>
      <c r="AX3926" s="240"/>
    </row>
    <row r="3927" spans="1:50" ht="17.25" hidden="1" customHeight="1" x14ac:dyDescent="0.3">
      <c r="A3927" s="213"/>
      <c r="B3927" s="214"/>
      <c r="C3927" s="215"/>
      <c r="D3927" s="186"/>
      <c r="E3927" s="184"/>
      <c r="F3927" s="185"/>
      <c r="G3927" s="186"/>
      <c r="H3927" s="186"/>
      <c r="I3927" s="187"/>
      <c r="J3927" s="188"/>
      <c r="K3927" s="216"/>
      <c r="L3927" s="186"/>
      <c r="M3927" s="186"/>
      <c r="N3927" s="187"/>
      <c r="O3927" s="191"/>
      <c r="P3927" s="545" t="s">
        <v>4004</v>
      </c>
      <c r="Q3927" s="218"/>
      <c r="R3927" s="219">
        <f t="shared" si="1405"/>
        <v>0</v>
      </c>
      <c r="S3927" s="219">
        <f t="shared" si="1406"/>
        <v>14</v>
      </c>
      <c r="T3927" s="195"/>
      <c r="U3927" s="196">
        <v>5</v>
      </c>
      <c r="V3927" s="89">
        <f t="shared" si="1401"/>
        <v>0</v>
      </c>
      <c r="W3927" s="220" t="s">
        <v>4087</v>
      </c>
      <c r="X3927" s="221" t="s">
        <v>3110</v>
      </c>
      <c r="Y3927" s="222" t="s">
        <v>4088</v>
      </c>
      <c r="Z3927" s="199"/>
      <c r="AA3927" s="199"/>
      <c r="AB3927" s="223">
        <v>0</v>
      </c>
      <c r="AC3927" s="224" t="s">
        <v>48</v>
      </c>
      <c r="AD3927" s="225">
        <f t="shared" si="1407"/>
        <v>72</v>
      </c>
      <c r="AE3927" s="226">
        <f>CEILING(AD3927+AD3927*'[1]Nastavení cen'!$J$17,1)</f>
        <v>106</v>
      </c>
      <c r="AF3927" s="226">
        <f t="shared" si="1408"/>
        <v>0</v>
      </c>
      <c r="AG3927" s="227">
        <f>CEILING(AX3927+(AX3927*'[1]Nastavení cen'!$G$17),1)</f>
        <v>40</v>
      </c>
      <c r="AH3927" s="227">
        <f>CEILING(AG3927*'[1]Nastavení cen'!$K$17,1)+AG3927</f>
        <v>52</v>
      </c>
      <c r="AI3927" s="227">
        <f t="shared" ref="AI3927:AI3928" si="1417">(AB3927*AH3927)</f>
        <v>0</v>
      </c>
      <c r="AJ3927" s="228">
        <f t="shared" si="1410"/>
        <v>158</v>
      </c>
      <c r="AK3927" s="218"/>
      <c r="AL3927" s="229">
        <f t="shared" si="1411"/>
        <v>0</v>
      </c>
      <c r="AM3927" s="204"/>
      <c r="AN3927" s="230">
        <v>0.1</v>
      </c>
      <c r="AO3927" s="231">
        <f t="shared" ref="AO3927:AO3928" si="1418">AB3927*AN3927</f>
        <v>0</v>
      </c>
      <c r="AP3927" s="232">
        <v>0.05</v>
      </c>
      <c r="AQ3927" s="233" t="s">
        <v>41</v>
      </c>
      <c r="AR3927" s="234">
        <f t="shared" ref="AR3927:AR3928" si="1419">AO3927*AP3927</f>
        <v>0</v>
      </c>
      <c r="AS3927" s="235"/>
      <c r="AT3927" s="236"/>
      <c r="AU3927" s="237"/>
      <c r="AV3927" s="238">
        <v>11</v>
      </c>
      <c r="AW3927" s="239">
        <f>'[1]Nastavení cen'!$H$17</f>
        <v>390</v>
      </c>
      <c r="AX3927" s="240">
        <v>40</v>
      </c>
    </row>
    <row r="3928" spans="1:50" ht="17.25" hidden="1" customHeight="1" x14ac:dyDescent="0.3">
      <c r="A3928" s="213"/>
      <c r="B3928" s="214"/>
      <c r="C3928" s="215"/>
      <c r="D3928" s="186"/>
      <c r="E3928" s="184"/>
      <c r="F3928" s="185"/>
      <c r="G3928" s="186"/>
      <c r="H3928" s="186"/>
      <c r="I3928" s="187"/>
      <c r="J3928" s="188"/>
      <c r="K3928" s="216"/>
      <c r="L3928" s="186"/>
      <c r="M3928" s="186"/>
      <c r="N3928" s="187"/>
      <c r="O3928" s="191"/>
      <c r="P3928" s="545" t="s">
        <v>4004</v>
      </c>
      <c r="Q3928" s="218"/>
      <c r="R3928" s="219">
        <f t="shared" si="1405"/>
        <v>0</v>
      </c>
      <c r="S3928" s="219">
        <f t="shared" si="1406"/>
        <v>14</v>
      </c>
      <c r="T3928" s="195"/>
      <c r="U3928" s="196">
        <v>5</v>
      </c>
      <c r="V3928" s="89">
        <f t="shared" si="1401"/>
        <v>0</v>
      </c>
      <c r="W3928" s="220" t="s">
        <v>4087</v>
      </c>
      <c r="X3928" s="221" t="s">
        <v>3110</v>
      </c>
      <c r="Y3928" s="222" t="s">
        <v>4089</v>
      </c>
      <c r="Z3928" s="199"/>
      <c r="AA3928" s="199"/>
      <c r="AB3928" s="223">
        <v>0</v>
      </c>
      <c r="AC3928" s="224" t="s">
        <v>48</v>
      </c>
      <c r="AD3928" s="225">
        <f t="shared" si="1407"/>
        <v>72</v>
      </c>
      <c r="AE3928" s="226">
        <f>CEILING(AD3928+AD3928*'[1]Nastavení cen'!$J$17,1)</f>
        <v>106</v>
      </c>
      <c r="AF3928" s="226">
        <f t="shared" si="1408"/>
        <v>0</v>
      </c>
      <c r="AG3928" s="227">
        <f>CEILING(AX3928+(AX3928*'[1]Nastavení cen'!$G$17),1)</f>
        <v>80</v>
      </c>
      <c r="AH3928" s="227">
        <f>CEILING(AG3928*'[1]Nastavení cen'!$K$17,1)+AG3928</f>
        <v>104</v>
      </c>
      <c r="AI3928" s="227">
        <f t="shared" si="1417"/>
        <v>0</v>
      </c>
      <c r="AJ3928" s="228">
        <f t="shared" si="1410"/>
        <v>210</v>
      </c>
      <c r="AK3928" s="218"/>
      <c r="AL3928" s="229">
        <f t="shared" si="1411"/>
        <v>0</v>
      </c>
      <c r="AM3928" s="204"/>
      <c r="AN3928" s="230">
        <v>0.1</v>
      </c>
      <c r="AO3928" s="231">
        <f t="shared" si="1418"/>
        <v>0</v>
      </c>
      <c r="AP3928" s="232">
        <v>0.05</v>
      </c>
      <c r="AQ3928" s="233" t="s">
        <v>41</v>
      </c>
      <c r="AR3928" s="234">
        <f t="shared" si="1419"/>
        <v>0</v>
      </c>
      <c r="AS3928" s="235"/>
      <c r="AT3928" s="236"/>
      <c r="AU3928" s="237"/>
      <c r="AV3928" s="238">
        <v>11</v>
      </c>
      <c r="AW3928" s="239">
        <f>'[1]Nastavení cen'!$H$17</f>
        <v>390</v>
      </c>
      <c r="AX3928" s="240">
        <v>80</v>
      </c>
    </row>
    <row r="3929" spans="1:50" ht="17.25" hidden="1" customHeight="1" x14ac:dyDescent="0.3">
      <c r="A3929" s="213"/>
      <c r="B3929" s="214"/>
      <c r="C3929" s="215"/>
      <c r="D3929" s="186"/>
      <c r="E3929" s="184"/>
      <c r="F3929" s="185"/>
      <c r="G3929" s="186"/>
      <c r="H3929" s="186"/>
      <c r="I3929" s="187"/>
      <c r="J3929" s="188"/>
      <c r="K3929" s="216"/>
      <c r="L3929" s="186"/>
      <c r="M3929" s="186"/>
      <c r="N3929" s="187"/>
      <c r="O3929" s="191"/>
      <c r="P3929" s="545" t="s">
        <v>4004</v>
      </c>
      <c r="Q3929" s="218"/>
      <c r="R3929" s="219">
        <f t="shared" si="1405"/>
        <v>0</v>
      </c>
      <c r="S3929" s="219">
        <f t="shared" si="1406"/>
        <v>14</v>
      </c>
      <c r="T3929" s="195"/>
      <c r="U3929" s="196">
        <v>4</v>
      </c>
      <c r="V3929" s="89">
        <f t="shared" si="1401"/>
        <v>0</v>
      </c>
      <c r="W3929" s="220" t="s">
        <v>4087</v>
      </c>
      <c r="X3929" s="221" t="s">
        <v>3110</v>
      </c>
      <c r="Y3929" s="222" t="s">
        <v>43</v>
      </c>
      <c r="Z3929" s="199"/>
      <c r="AA3929" s="218"/>
      <c r="AB3929" s="223">
        <v>0</v>
      </c>
      <c r="AC3929" s="224" t="s">
        <v>48</v>
      </c>
      <c r="AD3929" s="225">
        <f t="shared" si="1407"/>
        <v>72</v>
      </c>
      <c r="AE3929" s="226">
        <f>CEILING(AD3929+AD3929*'[1]Nastavení cen'!$J$17,1)</f>
        <v>106</v>
      </c>
      <c r="AF3929" s="226">
        <f t="shared" si="1408"/>
        <v>0</v>
      </c>
      <c r="AG3929" s="241"/>
      <c r="AH3929" s="242"/>
      <c r="AI3929" s="242"/>
      <c r="AJ3929" s="228">
        <f t="shared" si="1410"/>
        <v>106</v>
      </c>
      <c r="AK3929" s="218"/>
      <c r="AL3929" s="229">
        <f t="shared" si="1411"/>
        <v>0</v>
      </c>
      <c r="AM3929" s="204"/>
      <c r="AN3929" s="230" t="s">
        <v>41</v>
      </c>
      <c r="AO3929" s="231" t="s">
        <v>41</v>
      </c>
      <c r="AP3929" s="245" t="s">
        <v>41</v>
      </c>
      <c r="AQ3929" s="233" t="s">
        <v>41</v>
      </c>
      <c r="AR3929" s="234" t="s">
        <v>41</v>
      </c>
      <c r="AS3929" s="235"/>
      <c r="AT3929" s="236"/>
      <c r="AU3929" s="237"/>
      <c r="AV3929" s="238">
        <v>11</v>
      </c>
      <c r="AW3929" s="239">
        <f>'[1]Nastavení cen'!$H$17</f>
        <v>390</v>
      </c>
      <c r="AX3929" s="240"/>
    </row>
    <row r="3930" spans="1:50" ht="17.25" hidden="1" customHeight="1" x14ac:dyDescent="0.3">
      <c r="A3930" s="213"/>
      <c r="B3930" s="214"/>
      <c r="C3930" s="215"/>
      <c r="D3930" s="186"/>
      <c r="E3930" s="184"/>
      <c r="F3930" s="185"/>
      <c r="G3930" s="186"/>
      <c r="H3930" s="186"/>
      <c r="I3930" s="187"/>
      <c r="J3930" s="188"/>
      <c r="K3930" s="216"/>
      <c r="L3930" s="186"/>
      <c r="M3930" s="186"/>
      <c r="N3930" s="187"/>
      <c r="O3930" s="191"/>
      <c r="P3930" s="545" t="s">
        <v>4004</v>
      </c>
      <c r="Q3930" s="218"/>
      <c r="R3930" s="219">
        <f t="shared" si="1405"/>
        <v>0</v>
      </c>
      <c r="S3930" s="219">
        <f t="shared" si="1406"/>
        <v>14</v>
      </c>
      <c r="T3930" s="195"/>
      <c r="U3930" s="196">
        <v>2</v>
      </c>
      <c r="V3930" s="89">
        <f t="shared" si="1401"/>
        <v>0</v>
      </c>
      <c r="W3930" s="220" t="s">
        <v>4090</v>
      </c>
      <c r="X3930" s="221" t="s">
        <v>4091</v>
      </c>
      <c r="Y3930" s="222" t="s">
        <v>2997</v>
      </c>
      <c r="Z3930" s="199"/>
      <c r="AA3930" s="218"/>
      <c r="AB3930" s="223">
        <v>0</v>
      </c>
      <c r="AC3930" s="224" t="s">
        <v>48</v>
      </c>
      <c r="AD3930" s="225">
        <f t="shared" si="1407"/>
        <v>949</v>
      </c>
      <c r="AE3930" s="226">
        <f>CEILING(AD3930+AD3930*'[1]Nastavení cen'!$J$17,1)</f>
        <v>1386</v>
      </c>
      <c r="AF3930" s="226">
        <f t="shared" si="1408"/>
        <v>0</v>
      </c>
      <c r="AG3930" s="241">
        <f>CEILING(AX3930+(AX3930*'[1]Nastavení cen'!$G$17),1)</f>
        <v>60</v>
      </c>
      <c r="AH3930" s="242">
        <f>CEILING(AG3930*'[1]Nastavení cen'!$K$17,1)+AG3930</f>
        <v>78</v>
      </c>
      <c r="AI3930" s="242">
        <f>(AB3930*AH3930)</f>
        <v>0</v>
      </c>
      <c r="AJ3930" s="228">
        <f t="shared" si="1410"/>
        <v>1464</v>
      </c>
      <c r="AK3930" s="218"/>
      <c r="AL3930" s="229">
        <f t="shared" si="1411"/>
        <v>0</v>
      </c>
      <c r="AM3930" s="204"/>
      <c r="AN3930" s="230">
        <v>4</v>
      </c>
      <c r="AO3930" s="231">
        <f>AB3930*AN3930</f>
        <v>0</v>
      </c>
      <c r="AP3930" s="232">
        <v>0.05</v>
      </c>
      <c r="AQ3930" s="233">
        <f>AB3930*AN3930*AP3930</f>
        <v>0</v>
      </c>
      <c r="AR3930" s="234" t="s">
        <v>41</v>
      </c>
      <c r="AS3930" s="235"/>
      <c r="AT3930" s="236"/>
      <c r="AU3930" s="237"/>
      <c r="AV3930" s="238">
        <v>146</v>
      </c>
      <c r="AW3930" s="239">
        <f>'[1]Nastavení cen'!$H$17</f>
        <v>390</v>
      </c>
      <c r="AX3930" s="240">
        <v>60</v>
      </c>
    </row>
    <row r="3931" spans="1:50" ht="17.25" hidden="1" customHeight="1" x14ac:dyDescent="0.3">
      <c r="A3931" s="213"/>
      <c r="B3931" s="214"/>
      <c r="C3931" s="215"/>
      <c r="D3931" s="186"/>
      <c r="E3931" s="184"/>
      <c r="F3931" s="185"/>
      <c r="G3931" s="186"/>
      <c r="H3931" s="186"/>
      <c r="I3931" s="187"/>
      <c r="J3931" s="188"/>
      <c r="K3931" s="216"/>
      <c r="L3931" s="186"/>
      <c r="M3931" s="186"/>
      <c r="N3931" s="187"/>
      <c r="O3931" s="191"/>
      <c r="P3931" s="545" t="s">
        <v>4004</v>
      </c>
      <c r="Q3931" s="218"/>
      <c r="R3931" s="219">
        <f t="shared" si="1405"/>
        <v>0</v>
      </c>
      <c r="S3931" s="219">
        <f t="shared" si="1406"/>
        <v>14</v>
      </c>
      <c r="T3931" s="195"/>
      <c r="U3931" s="196">
        <v>4</v>
      </c>
      <c r="V3931" s="89">
        <f t="shared" si="1401"/>
        <v>0</v>
      </c>
      <c r="W3931" s="220" t="s">
        <v>4090</v>
      </c>
      <c r="X3931" s="221" t="s">
        <v>4091</v>
      </c>
      <c r="Y3931" s="222" t="s">
        <v>43</v>
      </c>
      <c r="Z3931" s="199"/>
      <c r="AA3931" s="218"/>
      <c r="AB3931" s="223">
        <v>0</v>
      </c>
      <c r="AC3931" s="224" t="s">
        <v>48</v>
      </c>
      <c r="AD3931" s="225">
        <f t="shared" si="1407"/>
        <v>949</v>
      </c>
      <c r="AE3931" s="226">
        <f>CEILING(AD3931+AD3931*'[1]Nastavení cen'!$J$17,1)</f>
        <v>1386</v>
      </c>
      <c r="AF3931" s="226">
        <f t="shared" si="1408"/>
        <v>0</v>
      </c>
      <c r="AG3931" s="241"/>
      <c r="AH3931" s="242"/>
      <c r="AI3931" s="242"/>
      <c r="AJ3931" s="228">
        <f t="shared" si="1410"/>
        <v>1386</v>
      </c>
      <c r="AK3931" s="218"/>
      <c r="AL3931" s="229">
        <f t="shared" si="1411"/>
        <v>0</v>
      </c>
      <c r="AM3931" s="204"/>
      <c r="AN3931" s="230" t="s">
        <v>41</v>
      </c>
      <c r="AO3931" s="231" t="s">
        <v>41</v>
      </c>
      <c r="AP3931" s="245" t="s">
        <v>41</v>
      </c>
      <c r="AQ3931" s="233" t="s">
        <v>41</v>
      </c>
      <c r="AR3931" s="234" t="s">
        <v>41</v>
      </c>
      <c r="AS3931" s="235"/>
      <c r="AT3931" s="236"/>
      <c r="AU3931" s="237"/>
      <c r="AV3931" s="238">
        <v>146</v>
      </c>
      <c r="AW3931" s="239">
        <f>'[1]Nastavení cen'!$H$17</f>
        <v>390</v>
      </c>
      <c r="AX3931" s="240"/>
    </row>
    <row r="3932" spans="1:50" ht="17.25" hidden="1" customHeight="1" x14ac:dyDescent="0.3">
      <c r="A3932" s="213"/>
      <c r="B3932" s="214"/>
      <c r="C3932" s="215"/>
      <c r="D3932" s="186"/>
      <c r="E3932" s="184"/>
      <c r="F3932" s="185"/>
      <c r="G3932" s="186"/>
      <c r="H3932" s="186"/>
      <c r="I3932" s="187"/>
      <c r="J3932" s="188"/>
      <c r="K3932" s="216"/>
      <c r="L3932" s="186"/>
      <c r="M3932" s="186"/>
      <c r="N3932" s="187"/>
      <c r="O3932" s="191"/>
      <c r="P3932" s="545" t="s">
        <v>4004</v>
      </c>
      <c r="Q3932" s="218"/>
      <c r="R3932" s="219">
        <f t="shared" si="1405"/>
        <v>0</v>
      </c>
      <c r="S3932" s="219">
        <f t="shared" si="1406"/>
        <v>14</v>
      </c>
      <c r="T3932" s="195"/>
      <c r="U3932" s="196">
        <v>5</v>
      </c>
      <c r="V3932" s="89">
        <f t="shared" si="1401"/>
        <v>0</v>
      </c>
      <c r="W3932" s="220" t="s">
        <v>4090</v>
      </c>
      <c r="X3932" s="221" t="s">
        <v>71</v>
      </c>
      <c r="Y3932" s="222" t="s">
        <v>4092</v>
      </c>
      <c r="Z3932" s="199"/>
      <c r="AA3932" s="199"/>
      <c r="AB3932" s="223">
        <v>0</v>
      </c>
      <c r="AC3932" s="224" t="s">
        <v>48</v>
      </c>
      <c r="AD3932" s="225"/>
      <c r="AE3932" s="226"/>
      <c r="AF3932" s="226"/>
      <c r="AG3932" s="227">
        <f>CEILING(AX3932+(AX3932*'[1]Nastavení cen'!$G$17),1)</f>
        <v>1000</v>
      </c>
      <c r="AH3932" s="227">
        <f>CEILING(AG3932*'[1]Nastavení cen'!$K$17,1)+AG3932</f>
        <v>1300</v>
      </c>
      <c r="AI3932" s="227">
        <f t="shared" ref="AI3932:AI3933" si="1420">(AB3932*AH3932)</f>
        <v>0</v>
      </c>
      <c r="AJ3932" s="228">
        <f t="shared" si="1410"/>
        <v>1300</v>
      </c>
      <c r="AK3932" s="218"/>
      <c r="AL3932" s="229">
        <f t="shared" si="1411"/>
        <v>0</v>
      </c>
      <c r="AM3932" s="204"/>
      <c r="AN3932" s="230">
        <v>18</v>
      </c>
      <c r="AO3932" s="231">
        <f t="shared" ref="AO3932:AO3933" si="1421">AB3932*AN3932</f>
        <v>0</v>
      </c>
      <c r="AP3932" s="232">
        <v>0.05</v>
      </c>
      <c r="AQ3932" s="233">
        <f t="shared" ref="AQ3932:AQ3933" si="1422">AB3932*AN3932*AP3932</f>
        <v>0</v>
      </c>
      <c r="AR3932" s="234" t="s">
        <v>41</v>
      </c>
      <c r="AS3932" s="235"/>
      <c r="AT3932" s="236"/>
      <c r="AU3932" s="237"/>
      <c r="AV3932" s="238"/>
      <c r="AW3932" s="239"/>
      <c r="AX3932" s="240">
        <v>1000</v>
      </c>
    </row>
    <row r="3933" spans="1:50" ht="17.25" hidden="1" customHeight="1" x14ac:dyDescent="0.3">
      <c r="A3933" s="213"/>
      <c r="B3933" s="214"/>
      <c r="C3933" s="215"/>
      <c r="D3933" s="186"/>
      <c r="E3933" s="184"/>
      <c r="F3933" s="185"/>
      <c r="G3933" s="186"/>
      <c r="H3933" s="186"/>
      <c r="I3933" s="187"/>
      <c r="J3933" s="188"/>
      <c r="K3933" s="216"/>
      <c r="L3933" s="186"/>
      <c r="M3933" s="186"/>
      <c r="N3933" s="187"/>
      <c r="O3933" s="191"/>
      <c r="P3933" s="545" t="s">
        <v>4004</v>
      </c>
      <c r="Q3933" s="218"/>
      <c r="R3933" s="219">
        <f t="shared" si="1405"/>
        <v>0</v>
      </c>
      <c r="S3933" s="219">
        <f t="shared" si="1406"/>
        <v>14</v>
      </c>
      <c r="T3933" s="195"/>
      <c r="U3933" s="196">
        <v>5</v>
      </c>
      <c r="V3933" s="89">
        <f t="shared" si="1401"/>
        <v>0</v>
      </c>
      <c r="W3933" s="220" t="s">
        <v>4090</v>
      </c>
      <c r="X3933" s="221" t="s">
        <v>71</v>
      </c>
      <c r="Y3933" s="222" t="s">
        <v>4093</v>
      </c>
      <c r="Z3933" s="199"/>
      <c r="AA3933" s="199"/>
      <c r="AB3933" s="223">
        <v>0</v>
      </c>
      <c r="AC3933" s="224" t="s">
        <v>48</v>
      </c>
      <c r="AD3933" s="225"/>
      <c r="AE3933" s="226"/>
      <c r="AF3933" s="226"/>
      <c r="AG3933" s="227">
        <f>CEILING(AX3933+(AX3933*'[1]Nastavení cen'!$G$17),1)</f>
        <v>2000</v>
      </c>
      <c r="AH3933" s="227">
        <f>CEILING(AG3933*'[1]Nastavení cen'!$K$17,1)+AG3933</f>
        <v>2600</v>
      </c>
      <c r="AI3933" s="227">
        <f t="shared" si="1420"/>
        <v>0</v>
      </c>
      <c r="AJ3933" s="228">
        <f t="shared" si="1410"/>
        <v>2600</v>
      </c>
      <c r="AK3933" s="218"/>
      <c r="AL3933" s="229">
        <f t="shared" si="1411"/>
        <v>0</v>
      </c>
      <c r="AM3933" s="204"/>
      <c r="AN3933" s="230">
        <v>18</v>
      </c>
      <c r="AO3933" s="231">
        <f t="shared" si="1421"/>
        <v>0</v>
      </c>
      <c r="AP3933" s="232">
        <v>0.05</v>
      </c>
      <c r="AQ3933" s="233">
        <f t="shared" si="1422"/>
        <v>0</v>
      </c>
      <c r="AR3933" s="234" t="s">
        <v>41</v>
      </c>
      <c r="AS3933" s="235"/>
      <c r="AT3933" s="236"/>
      <c r="AU3933" s="237"/>
      <c r="AV3933" s="238"/>
      <c r="AW3933" s="239"/>
      <c r="AX3933" s="240">
        <v>2000</v>
      </c>
    </row>
    <row r="3934" spans="1:50" ht="17.25" hidden="1" customHeight="1" x14ac:dyDescent="0.3">
      <c r="A3934" s="213"/>
      <c r="B3934" s="214"/>
      <c r="C3934" s="215"/>
      <c r="D3934" s="186"/>
      <c r="E3934" s="184"/>
      <c r="F3934" s="185"/>
      <c r="G3934" s="186"/>
      <c r="H3934" s="186"/>
      <c r="I3934" s="187"/>
      <c r="J3934" s="188"/>
      <c r="K3934" s="216"/>
      <c r="L3934" s="186"/>
      <c r="M3934" s="186"/>
      <c r="N3934" s="187"/>
      <c r="O3934" s="191"/>
      <c r="P3934" s="545" t="s">
        <v>4004</v>
      </c>
      <c r="Q3934" s="218"/>
      <c r="R3934" s="219">
        <f t="shared" si="1405"/>
        <v>0</v>
      </c>
      <c r="S3934" s="219">
        <f t="shared" si="1406"/>
        <v>14</v>
      </c>
      <c r="T3934" s="195"/>
      <c r="U3934" s="196">
        <v>4</v>
      </c>
      <c r="V3934" s="89">
        <f t="shared" si="1401"/>
        <v>0</v>
      </c>
      <c r="W3934" s="220" t="s">
        <v>64</v>
      </c>
      <c r="X3934" s="221" t="s">
        <v>4094</v>
      </c>
      <c r="Y3934" s="222" t="s">
        <v>43</v>
      </c>
      <c r="Z3934" s="199"/>
      <c r="AA3934" s="218"/>
      <c r="AB3934" s="223">
        <v>0</v>
      </c>
      <c r="AC3934" s="224" t="s">
        <v>66</v>
      </c>
      <c r="AD3934" s="225">
        <f t="shared" ref="AD3934:AD3937" si="1423">ROUND(AV3934*(AW3934/60),0)</f>
        <v>390</v>
      </c>
      <c r="AE3934" s="226">
        <f>CEILING(AD3934+AD3934*'[1]Nastavení cen'!$J$17,1)</f>
        <v>570</v>
      </c>
      <c r="AF3934" s="226">
        <f t="shared" ref="AF3934:AF3937" si="1424">(AB3934*AE3934)</f>
        <v>0</v>
      </c>
      <c r="AG3934" s="241"/>
      <c r="AH3934" s="242"/>
      <c r="AI3934" s="242"/>
      <c r="AJ3934" s="228">
        <f t="shared" si="1410"/>
        <v>570</v>
      </c>
      <c r="AK3934" s="218"/>
      <c r="AL3934" s="229">
        <f t="shared" si="1411"/>
        <v>0</v>
      </c>
      <c r="AM3934" s="204"/>
      <c r="AN3934" s="230" t="s">
        <v>41</v>
      </c>
      <c r="AO3934" s="231" t="s">
        <v>41</v>
      </c>
      <c r="AP3934" s="245" t="s">
        <v>41</v>
      </c>
      <c r="AQ3934" s="233" t="s">
        <v>41</v>
      </c>
      <c r="AR3934" s="234" t="s">
        <v>41</v>
      </c>
      <c r="AS3934" s="235"/>
      <c r="AT3934" s="236"/>
      <c r="AU3934" s="237"/>
      <c r="AV3934" s="238">
        <v>60</v>
      </c>
      <c r="AW3934" s="239">
        <f>'[1]Nastavení cen'!$H$17</f>
        <v>390</v>
      </c>
      <c r="AX3934" s="240"/>
    </row>
    <row r="3935" spans="1:50" ht="17.25" hidden="1" customHeight="1" x14ac:dyDescent="0.3">
      <c r="A3935" s="213"/>
      <c r="B3935" s="214"/>
      <c r="C3935" s="215"/>
      <c r="D3935" s="186"/>
      <c r="E3935" s="184"/>
      <c r="F3935" s="185"/>
      <c r="G3935" s="186"/>
      <c r="H3935" s="186"/>
      <c r="I3935" s="187"/>
      <c r="J3935" s="188"/>
      <c r="K3935" s="216"/>
      <c r="L3935" s="186"/>
      <c r="M3935" s="186"/>
      <c r="N3935" s="187"/>
      <c r="O3935" s="191"/>
      <c r="P3935" s="545" t="s">
        <v>4004</v>
      </c>
      <c r="Q3935" s="218"/>
      <c r="R3935" s="219">
        <f t="shared" si="1405"/>
        <v>0</v>
      </c>
      <c r="S3935" s="219">
        <f t="shared" si="1406"/>
        <v>14</v>
      </c>
      <c r="T3935" s="195"/>
      <c r="U3935" s="196">
        <v>4</v>
      </c>
      <c r="V3935" s="89">
        <f t="shared" si="1401"/>
        <v>0</v>
      </c>
      <c r="W3935" s="220" t="s">
        <v>64</v>
      </c>
      <c r="X3935" s="221" t="s">
        <v>4095</v>
      </c>
      <c r="Y3935" s="222" t="s">
        <v>43</v>
      </c>
      <c r="Z3935" s="199"/>
      <c r="AA3935" s="218"/>
      <c r="AB3935" s="223">
        <v>0</v>
      </c>
      <c r="AC3935" s="224" t="s">
        <v>66</v>
      </c>
      <c r="AD3935" s="225">
        <f t="shared" si="1423"/>
        <v>390</v>
      </c>
      <c r="AE3935" s="226">
        <f>CEILING(AD3935+AD3935*'[1]Nastavení cen'!$J$17,1)</f>
        <v>570</v>
      </c>
      <c r="AF3935" s="226">
        <f t="shared" si="1424"/>
        <v>0</v>
      </c>
      <c r="AG3935" s="241"/>
      <c r="AH3935" s="242"/>
      <c r="AI3935" s="242"/>
      <c r="AJ3935" s="228">
        <f t="shared" si="1410"/>
        <v>570</v>
      </c>
      <c r="AK3935" s="218"/>
      <c r="AL3935" s="229">
        <f t="shared" si="1411"/>
        <v>0</v>
      </c>
      <c r="AM3935" s="204"/>
      <c r="AN3935" s="230" t="s">
        <v>41</v>
      </c>
      <c r="AO3935" s="231" t="s">
        <v>41</v>
      </c>
      <c r="AP3935" s="245" t="s">
        <v>41</v>
      </c>
      <c r="AQ3935" s="233" t="s">
        <v>41</v>
      </c>
      <c r="AR3935" s="234" t="s">
        <v>41</v>
      </c>
      <c r="AS3935" s="235"/>
      <c r="AT3935" s="236"/>
      <c r="AU3935" s="237"/>
      <c r="AV3935" s="238">
        <v>60</v>
      </c>
      <c r="AW3935" s="239">
        <f>'[1]Nastavení cen'!$H$17</f>
        <v>390</v>
      </c>
      <c r="AX3935" s="240"/>
    </row>
    <row r="3936" spans="1:50" ht="17.25" hidden="1" customHeight="1" x14ac:dyDescent="0.3">
      <c r="A3936" s="213"/>
      <c r="B3936" s="214"/>
      <c r="C3936" s="215"/>
      <c r="D3936" s="186"/>
      <c r="E3936" s="184"/>
      <c r="F3936" s="185"/>
      <c r="G3936" s="186"/>
      <c r="H3936" s="186"/>
      <c r="I3936" s="187"/>
      <c r="J3936" s="188"/>
      <c r="K3936" s="216"/>
      <c r="L3936" s="186"/>
      <c r="M3936" s="186"/>
      <c r="N3936" s="187"/>
      <c r="O3936" s="191"/>
      <c r="P3936" s="545" t="s">
        <v>4004</v>
      </c>
      <c r="Q3936" s="218"/>
      <c r="R3936" s="219">
        <f t="shared" si="1405"/>
        <v>0</v>
      </c>
      <c r="S3936" s="219">
        <f t="shared" si="1406"/>
        <v>14</v>
      </c>
      <c r="T3936" s="195"/>
      <c r="U3936" s="196">
        <v>4</v>
      </c>
      <c r="V3936" s="89">
        <f t="shared" si="1401"/>
        <v>0</v>
      </c>
      <c r="W3936" s="220" t="s">
        <v>64</v>
      </c>
      <c r="X3936" s="221" t="s">
        <v>4096</v>
      </c>
      <c r="Y3936" s="222" t="s">
        <v>43</v>
      </c>
      <c r="Z3936" s="199"/>
      <c r="AA3936" s="218"/>
      <c r="AB3936" s="223">
        <v>0</v>
      </c>
      <c r="AC3936" s="224" t="s">
        <v>66</v>
      </c>
      <c r="AD3936" s="225">
        <f t="shared" si="1423"/>
        <v>270</v>
      </c>
      <c r="AE3936" s="226">
        <f>CEILING(AD3936+AD3936*'[1]Nastavení cen'!$J$17,1)</f>
        <v>395</v>
      </c>
      <c r="AF3936" s="226">
        <f t="shared" si="1424"/>
        <v>0</v>
      </c>
      <c r="AG3936" s="241"/>
      <c r="AH3936" s="242"/>
      <c r="AI3936" s="242"/>
      <c r="AJ3936" s="228">
        <f t="shared" si="1410"/>
        <v>395</v>
      </c>
      <c r="AK3936" s="218"/>
      <c r="AL3936" s="229">
        <f t="shared" si="1411"/>
        <v>0</v>
      </c>
      <c r="AM3936" s="204"/>
      <c r="AN3936" s="230" t="s">
        <v>41</v>
      </c>
      <c r="AO3936" s="231" t="s">
        <v>41</v>
      </c>
      <c r="AP3936" s="245" t="s">
        <v>41</v>
      </c>
      <c r="AQ3936" s="233" t="s">
        <v>41</v>
      </c>
      <c r="AR3936" s="234" t="s">
        <v>41</v>
      </c>
      <c r="AS3936" s="235"/>
      <c r="AT3936" s="236"/>
      <c r="AU3936" s="237"/>
      <c r="AV3936" s="238">
        <v>60</v>
      </c>
      <c r="AW3936" s="239">
        <f>'[1]Nastavení cen'!$I$17</f>
        <v>270</v>
      </c>
      <c r="AX3936" s="240"/>
    </row>
    <row r="3937" spans="1:50" ht="17.25" hidden="1" customHeight="1" x14ac:dyDescent="0.3">
      <c r="A3937" s="213"/>
      <c r="B3937" s="214"/>
      <c r="C3937" s="215"/>
      <c r="D3937" s="186"/>
      <c r="E3937" s="184"/>
      <c r="F3937" s="185"/>
      <c r="G3937" s="186"/>
      <c r="H3937" s="186"/>
      <c r="I3937" s="187"/>
      <c r="J3937" s="188"/>
      <c r="K3937" s="216"/>
      <c r="L3937" s="186"/>
      <c r="M3937" s="186"/>
      <c r="N3937" s="187"/>
      <c r="O3937" s="191"/>
      <c r="P3937" s="545" t="s">
        <v>4004</v>
      </c>
      <c r="Q3937" s="218"/>
      <c r="R3937" s="219">
        <f t="shared" si="1405"/>
        <v>0</v>
      </c>
      <c r="S3937" s="219">
        <f t="shared" si="1406"/>
        <v>14</v>
      </c>
      <c r="T3937" s="195"/>
      <c r="U3937" s="196">
        <v>4</v>
      </c>
      <c r="V3937" s="89">
        <f t="shared" si="1401"/>
        <v>0</v>
      </c>
      <c r="W3937" s="220" t="s">
        <v>64</v>
      </c>
      <c r="X3937" s="221" t="s">
        <v>4097</v>
      </c>
      <c r="Y3937" s="222" t="s">
        <v>43</v>
      </c>
      <c r="Z3937" s="199"/>
      <c r="AA3937" s="218"/>
      <c r="AB3937" s="223">
        <v>0</v>
      </c>
      <c r="AC3937" s="224" t="s">
        <v>66</v>
      </c>
      <c r="AD3937" s="225">
        <f t="shared" si="1423"/>
        <v>270</v>
      </c>
      <c r="AE3937" s="226">
        <f>CEILING(AD3937+AD3937*'[1]Nastavení cen'!$J$17,1)</f>
        <v>395</v>
      </c>
      <c r="AF3937" s="226">
        <f t="shared" si="1424"/>
        <v>0</v>
      </c>
      <c r="AG3937" s="241"/>
      <c r="AH3937" s="242"/>
      <c r="AI3937" s="242"/>
      <c r="AJ3937" s="228">
        <f t="shared" si="1410"/>
        <v>395</v>
      </c>
      <c r="AK3937" s="218"/>
      <c r="AL3937" s="229">
        <f t="shared" si="1411"/>
        <v>0</v>
      </c>
      <c r="AM3937" s="204"/>
      <c r="AN3937" s="230" t="s">
        <v>41</v>
      </c>
      <c r="AO3937" s="231" t="s">
        <v>41</v>
      </c>
      <c r="AP3937" s="245" t="s">
        <v>41</v>
      </c>
      <c r="AQ3937" s="233" t="s">
        <v>41</v>
      </c>
      <c r="AR3937" s="234" t="s">
        <v>41</v>
      </c>
      <c r="AS3937" s="235"/>
      <c r="AT3937" s="236"/>
      <c r="AU3937" s="237"/>
      <c r="AV3937" s="238">
        <v>60</v>
      </c>
      <c r="AW3937" s="239">
        <f>'[1]Nastavení cen'!$I$17</f>
        <v>270</v>
      </c>
      <c r="AX3937" s="240"/>
    </row>
    <row r="3938" spans="1:50" ht="17.25" hidden="1" customHeight="1" x14ac:dyDescent="0.3">
      <c r="A3938" s="213"/>
      <c r="B3938" s="214"/>
      <c r="C3938" s="215"/>
      <c r="D3938" s="186"/>
      <c r="E3938" s="184"/>
      <c r="F3938" s="185"/>
      <c r="G3938" s="186"/>
      <c r="H3938" s="186"/>
      <c r="I3938" s="187"/>
      <c r="J3938" s="188"/>
      <c r="K3938" s="216"/>
      <c r="L3938" s="186"/>
      <c r="M3938" s="186"/>
      <c r="N3938" s="187"/>
      <c r="O3938" s="191"/>
      <c r="P3938" s="545" t="s">
        <v>4004</v>
      </c>
      <c r="Q3938" s="218"/>
      <c r="R3938" s="219">
        <f t="shared" si="1405"/>
        <v>0</v>
      </c>
      <c r="S3938" s="219">
        <f t="shared" si="1406"/>
        <v>14</v>
      </c>
      <c r="T3938" s="195"/>
      <c r="U3938" s="196">
        <v>5</v>
      </c>
      <c r="V3938" s="89">
        <f t="shared" si="1401"/>
        <v>0</v>
      </c>
      <c r="W3938" s="220" t="s">
        <v>70</v>
      </c>
      <c r="X3938" s="221" t="s">
        <v>71</v>
      </c>
      <c r="Y3938" s="222" t="s">
        <v>4098</v>
      </c>
      <c r="Z3938" s="199"/>
      <c r="AA3938" s="218"/>
      <c r="AB3938" s="223">
        <v>0</v>
      </c>
      <c r="AC3938" s="224" t="s">
        <v>46</v>
      </c>
      <c r="AD3938" s="225"/>
      <c r="AE3938" s="226"/>
      <c r="AF3938" s="226"/>
      <c r="AG3938" s="227">
        <f>CEILING(AX3938+(AX3938*'[1]Nastavení cen'!$G$17),1)</f>
        <v>500</v>
      </c>
      <c r="AH3938" s="227">
        <f>CEILING(AG3938*'[1]Nastavení cen'!$K$17,1)+AG3938</f>
        <v>650</v>
      </c>
      <c r="AI3938" s="227">
        <f t="shared" ref="AI3938:AI3942" si="1425">(AB3938*AH3938)</f>
        <v>0</v>
      </c>
      <c r="AJ3938" s="228">
        <f t="shared" si="1410"/>
        <v>650</v>
      </c>
      <c r="AK3938" s="218"/>
      <c r="AL3938" s="229">
        <f t="shared" si="1411"/>
        <v>0</v>
      </c>
      <c r="AM3938" s="204"/>
      <c r="AN3938" s="230">
        <v>5</v>
      </c>
      <c r="AO3938" s="231">
        <f t="shared" ref="AO3938:AO3942" si="1426">AB3938*AN3938</f>
        <v>0</v>
      </c>
      <c r="AP3938" s="232">
        <v>0.05</v>
      </c>
      <c r="AQ3938" s="233" t="s">
        <v>41</v>
      </c>
      <c r="AR3938" s="234">
        <f t="shared" ref="AR3938:AR3942" si="1427">AO3938*AP3938</f>
        <v>0</v>
      </c>
      <c r="AS3938" s="235"/>
      <c r="AT3938" s="236"/>
      <c r="AU3938" s="237"/>
      <c r="AV3938" s="238"/>
      <c r="AW3938" s="239"/>
      <c r="AX3938" s="240">
        <v>500</v>
      </c>
    </row>
    <row r="3939" spans="1:50" ht="17.25" hidden="1" customHeight="1" x14ac:dyDescent="0.3">
      <c r="A3939" s="213"/>
      <c r="B3939" s="214"/>
      <c r="C3939" s="215"/>
      <c r="D3939" s="186"/>
      <c r="E3939" s="184"/>
      <c r="F3939" s="185"/>
      <c r="G3939" s="186"/>
      <c r="H3939" s="186"/>
      <c r="I3939" s="187"/>
      <c r="J3939" s="188"/>
      <c r="K3939" s="216"/>
      <c r="L3939" s="186"/>
      <c r="M3939" s="186"/>
      <c r="N3939" s="187"/>
      <c r="O3939" s="191"/>
      <c r="P3939" s="545" t="s">
        <v>4004</v>
      </c>
      <c r="Q3939" s="218"/>
      <c r="R3939" s="219">
        <f t="shared" si="1405"/>
        <v>0</v>
      </c>
      <c r="S3939" s="219">
        <f t="shared" si="1406"/>
        <v>14</v>
      </c>
      <c r="T3939" s="195"/>
      <c r="U3939" s="196">
        <v>5</v>
      </c>
      <c r="V3939" s="89">
        <f t="shared" si="1401"/>
        <v>0</v>
      </c>
      <c r="W3939" s="220" t="s">
        <v>70</v>
      </c>
      <c r="X3939" s="221" t="s">
        <v>71</v>
      </c>
      <c r="Y3939" s="222" t="s">
        <v>4099</v>
      </c>
      <c r="Z3939" s="199"/>
      <c r="AA3939" s="218"/>
      <c r="AB3939" s="223">
        <v>0</v>
      </c>
      <c r="AC3939" s="224" t="s">
        <v>46</v>
      </c>
      <c r="AD3939" s="225"/>
      <c r="AE3939" s="226"/>
      <c r="AF3939" s="226"/>
      <c r="AG3939" s="227">
        <f>CEILING(AX3939+(AX3939*'[1]Nastavení cen'!$G$17),1)</f>
        <v>1000</v>
      </c>
      <c r="AH3939" s="227">
        <f>CEILING(AG3939*'[1]Nastavení cen'!$K$17,1)+AG3939</f>
        <v>1300</v>
      </c>
      <c r="AI3939" s="227">
        <f t="shared" si="1425"/>
        <v>0</v>
      </c>
      <c r="AJ3939" s="228">
        <f t="shared" si="1410"/>
        <v>1300</v>
      </c>
      <c r="AK3939" s="218"/>
      <c r="AL3939" s="229">
        <f t="shared" si="1411"/>
        <v>0</v>
      </c>
      <c r="AM3939" s="204"/>
      <c r="AN3939" s="230">
        <v>10</v>
      </c>
      <c r="AO3939" s="231">
        <f t="shared" si="1426"/>
        <v>0</v>
      </c>
      <c r="AP3939" s="232">
        <v>0.05</v>
      </c>
      <c r="AQ3939" s="233" t="s">
        <v>41</v>
      </c>
      <c r="AR3939" s="234">
        <f t="shared" si="1427"/>
        <v>0</v>
      </c>
      <c r="AS3939" s="235"/>
      <c r="AT3939" s="236"/>
      <c r="AU3939" s="237"/>
      <c r="AV3939" s="238"/>
      <c r="AW3939" s="239"/>
      <c r="AX3939" s="240">
        <v>1000</v>
      </c>
    </row>
    <row r="3940" spans="1:50" ht="17.25" hidden="1" customHeight="1" x14ac:dyDescent="0.3">
      <c r="A3940" s="213"/>
      <c r="B3940" s="214"/>
      <c r="C3940" s="215"/>
      <c r="D3940" s="186"/>
      <c r="E3940" s="184"/>
      <c r="F3940" s="185"/>
      <c r="G3940" s="186"/>
      <c r="H3940" s="186"/>
      <c r="I3940" s="187"/>
      <c r="J3940" s="188"/>
      <c r="K3940" s="216"/>
      <c r="L3940" s="186"/>
      <c r="M3940" s="186"/>
      <c r="N3940" s="187"/>
      <c r="O3940" s="191"/>
      <c r="P3940" s="545" t="s">
        <v>4004</v>
      </c>
      <c r="Q3940" s="218"/>
      <c r="R3940" s="219">
        <f t="shared" si="1405"/>
        <v>0</v>
      </c>
      <c r="S3940" s="219">
        <f t="shared" si="1406"/>
        <v>14</v>
      </c>
      <c r="T3940" s="195"/>
      <c r="U3940" s="196">
        <v>5</v>
      </c>
      <c r="V3940" s="89">
        <f t="shared" si="1401"/>
        <v>0</v>
      </c>
      <c r="W3940" s="220" t="s">
        <v>70</v>
      </c>
      <c r="X3940" s="221" t="s">
        <v>71</v>
      </c>
      <c r="Y3940" s="222" t="s">
        <v>4100</v>
      </c>
      <c r="Z3940" s="199"/>
      <c r="AA3940" s="218"/>
      <c r="AB3940" s="223">
        <v>0</v>
      </c>
      <c r="AC3940" s="224" t="s">
        <v>46</v>
      </c>
      <c r="AD3940" s="225"/>
      <c r="AE3940" s="226"/>
      <c r="AF3940" s="226"/>
      <c r="AG3940" s="227">
        <f>CEILING(AX3940+(AX3940*'[1]Nastavení cen'!$G$17),1)</f>
        <v>2000</v>
      </c>
      <c r="AH3940" s="227">
        <f>CEILING(AG3940*'[1]Nastavení cen'!$K$17,1)+AG3940</f>
        <v>2600</v>
      </c>
      <c r="AI3940" s="227">
        <f t="shared" si="1425"/>
        <v>0</v>
      </c>
      <c r="AJ3940" s="228">
        <f t="shared" si="1410"/>
        <v>2600</v>
      </c>
      <c r="AK3940" s="218"/>
      <c r="AL3940" s="229">
        <f t="shared" si="1411"/>
        <v>0</v>
      </c>
      <c r="AM3940" s="204"/>
      <c r="AN3940" s="230">
        <v>20</v>
      </c>
      <c r="AO3940" s="231">
        <f t="shared" si="1426"/>
        <v>0</v>
      </c>
      <c r="AP3940" s="232">
        <v>0.05</v>
      </c>
      <c r="AQ3940" s="233" t="s">
        <v>41</v>
      </c>
      <c r="AR3940" s="234">
        <f t="shared" si="1427"/>
        <v>0</v>
      </c>
      <c r="AS3940" s="235"/>
      <c r="AT3940" s="236"/>
      <c r="AU3940" s="237"/>
      <c r="AV3940" s="238"/>
      <c r="AW3940" s="239"/>
      <c r="AX3940" s="240">
        <v>2000</v>
      </c>
    </row>
    <row r="3941" spans="1:50" ht="17.25" hidden="1" customHeight="1" x14ac:dyDescent="0.3">
      <c r="A3941" s="213"/>
      <c r="B3941" s="214"/>
      <c r="C3941" s="215"/>
      <c r="D3941" s="186"/>
      <c r="E3941" s="184"/>
      <c r="F3941" s="185"/>
      <c r="G3941" s="186"/>
      <c r="H3941" s="186"/>
      <c r="I3941" s="187"/>
      <c r="J3941" s="188"/>
      <c r="K3941" s="216"/>
      <c r="L3941" s="186"/>
      <c r="M3941" s="186"/>
      <c r="N3941" s="187"/>
      <c r="O3941" s="191"/>
      <c r="P3941" s="545" t="s">
        <v>4004</v>
      </c>
      <c r="Q3941" s="218"/>
      <c r="R3941" s="219">
        <f t="shared" si="1405"/>
        <v>0</v>
      </c>
      <c r="S3941" s="219">
        <f t="shared" si="1406"/>
        <v>14</v>
      </c>
      <c r="T3941" s="195"/>
      <c r="U3941" s="196">
        <v>5</v>
      </c>
      <c r="V3941" s="89">
        <f t="shared" si="1401"/>
        <v>0</v>
      </c>
      <c r="W3941" s="220" t="s">
        <v>70</v>
      </c>
      <c r="X3941" s="221" t="s">
        <v>71</v>
      </c>
      <c r="Y3941" s="222" t="s">
        <v>4101</v>
      </c>
      <c r="Z3941" s="199"/>
      <c r="AA3941" s="218"/>
      <c r="AB3941" s="223">
        <v>0</v>
      </c>
      <c r="AC3941" s="224" t="s">
        <v>46</v>
      </c>
      <c r="AD3941" s="225"/>
      <c r="AE3941" s="226"/>
      <c r="AF3941" s="226"/>
      <c r="AG3941" s="227">
        <f>CEILING(AX3941+(AX3941*'[1]Nastavení cen'!$G$17),1)</f>
        <v>5000</v>
      </c>
      <c r="AH3941" s="227">
        <f>CEILING(AG3941*'[1]Nastavení cen'!$K$17,1)+AG3941</f>
        <v>6500</v>
      </c>
      <c r="AI3941" s="227">
        <f t="shared" si="1425"/>
        <v>0</v>
      </c>
      <c r="AJ3941" s="228">
        <f t="shared" si="1410"/>
        <v>6500</v>
      </c>
      <c r="AK3941" s="218"/>
      <c r="AL3941" s="229">
        <f t="shared" si="1411"/>
        <v>0</v>
      </c>
      <c r="AM3941" s="204"/>
      <c r="AN3941" s="230">
        <v>50</v>
      </c>
      <c r="AO3941" s="231">
        <f t="shared" si="1426"/>
        <v>0</v>
      </c>
      <c r="AP3941" s="232">
        <v>0.05</v>
      </c>
      <c r="AQ3941" s="233" t="s">
        <v>41</v>
      </c>
      <c r="AR3941" s="234">
        <f t="shared" si="1427"/>
        <v>0</v>
      </c>
      <c r="AS3941" s="235"/>
      <c r="AT3941" s="236"/>
      <c r="AU3941" s="237"/>
      <c r="AV3941" s="238"/>
      <c r="AW3941" s="239"/>
      <c r="AX3941" s="240">
        <v>5000</v>
      </c>
    </row>
    <row r="3942" spans="1:50" ht="17.25" hidden="1" customHeight="1" x14ac:dyDescent="0.3">
      <c r="A3942" s="213"/>
      <c r="B3942" s="214"/>
      <c r="C3942" s="215"/>
      <c r="D3942" s="186"/>
      <c r="E3942" s="184"/>
      <c r="F3942" s="185"/>
      <c r="G3942" s="186"/>
      <c r="H3942" s="186"/>
      <c r="I3942" s="187"/>
      <c r="J3942" s="188"/>
      <c r="K3942" s="216"/>
      <c r="L3942" s="186"/>
      <c r="M3942" s="186"/>
      <c r="N3942" s="187"/>
      <c r="O3942" s="191"/>
      <c r="P3942" s="545" t="s">
        <v>4004</v>
      </c>
      <c r="Q3942" s="218"/>
      <c r="R3942" s="219">
        <f t="shared" si="1405"/>
        <v>0</v>
      </c>
      <c r="S3942" s="219">
        <f t="shared" si="1406"/>
        <v>14</v>
      </c>
      <c r="T3942" s="195"/>
      <c r="U3942" s="196">
        <v>5</v>
      </c>
      <c r="V3942" s="89">
        <f t="shared" si="1401"/>
        <v>0</v>
      </c>
      <c r="W3942" s="220" t="s">
        <v>70</v>
      </c>
      <c r="X3942" s="221" t="s">
        <v>71</v>
      </c>
      <c r="Y3942" s="222" t="s">
        <v>4102</v>
      </c>
      <c r="Z3942" s="199"/>
      <c r="AA3942" s="218"/>
      <c r="AB3942" s="223">
        <v>0</v>
      </c>
      <c r="AC3942" s="224" t="s">
        <v>46</v>
      </c>
      <c r="AD3942" s="225"/>
      <c r="AE3942" s="226"/>
      <c r="AF3942" s="226"/>
      <c r="AG3942" s="227">
        <f>CEILING(AX3942+(AX3942*'[1]Nastavení cen'!$G$17),1)</f>
        <v>10000</v>
      </c>
      <c r="AH3942" s="227">
        <f>CEILING(AG3942*'[1]Nastavení cen'!$K$17,1)+AG3942</f>
        <v>13000</v>
      </c>
      <c r="AI3942" s="227">
        <f t="shared" si="1425"/>
        <v>0</v>
      </c>
      <c r="AJ3942" s="228">
        <f t="shared" si="1410"/>
        <v>13000</v>
      </c>
      <c r="AK3942" s="218"/>
      <c r="AL3942" s="229">
        <f t="shared" si="1411"/>
        <v>0</v>
      </c>
      <c r="AM3942" s="204"/>
      <c r="AN3942" s="230">
        <v>100</v>
      </c>
      <c r="AO3942" s="231">
        <f t="shared" si="1426"/>
        <v>0</v>
      </c>
      <c r="AP3942" s="232">
        <v>0.05</v>
      </c>
      <c r="AQ3942" s="233" t="s">
        <v>41</v>
      </c>
      <c r="AR3942" s="234">
        <f t="shared" si="1427"/>
        <v>0</v>
      </c>
      <c r="AS3942" s="235"/>
      <c r="AT3942" s="236"/>
      <c r="AU3942" s="237"/>
      <c r="AV3942" s="238"/>
      <c r="AW3942" s="239"/>
      <c r="AX3942" s="240">
        <v>10000</v>
      </c>
    </row>
    <row r="3943" spans="1:50" ht="17.25" hidden="1" customHeight="1" x14ac:dyDescent="0.3">
      <c r="A3943" s="373"/>
      <c r="B3943" s="340"/>
      <c r="C3943" s="247"/>
      <c r="D3943" s="248"/>
      <c r="E3943" s="249"/>
      <c r="F3943" s="250"/>
      <c r="G3943" s="248"/>
      <c r="H3943" s="248"/>
      <c r="I3943" s="251"/>
      <c r="J3943" s="252"/>
      <c r="K3943" s="253"/>
      <c r="L3943" s="248"/>
      <c r="M3943" s="248"/>
      <c r="N3943" s="251"/>
      <c r="O3943" s="191"/>
      <c r="P3943" s="547" t="s">
        <v>4004</v>
      </c>
      <c r="Q3943" s="255"/>
      <c r="R3943" s="256"/>
      <c r="S3943" s="256"/>
      <c r="T3943" s="195"/>
      <c r="U3943" s="196">
        <v>99</v>
      </c>
      <c r="V3943" s="89">
        <f t="shared" si="1401"/>
        <v>0</v>
      </c>
      <c r="W3943" s="220"/>
      <c r="X3943" s="221"/>
      <c r="Y3943" s="344"/>
      <c r="Z3943" s="345"/>
      <c r="AA3943" s="255"/>
      <c r="AB3943" s="339">
        <v>0</v>
      </c>
      <c r="AC3943" s="346"/>
      <c r="AD3943" s="347"/>
      <c r="AE3943" s="226"/>
      <c r="AF3943" s="348"/>
      <c r="AG3943" s="243"/>
      <c r="AH3943" s="242"/>
      <c r="AI3943" s="244"/>
      <c r="AJ3943" s="349"/>
      <c r="AK3943" s="255"/>
      <c r="AL3943" s="350"/>
      <c r="AM3943" s="204"/>
      <c r="AN3943" s="230" t="s">
        <v>41</v>
      </c>
      <c r="AO3943" s="231" t="s">
        <v>41</v>
      </c>
      <c r="AP3943" s="245" t="s">
        <v>41</v>
      </c>
      <c r="AQ3943" s="233" t="s">
        <v>41</v>
      </c>
      <c r="AR3943" s="234" t="s">
        <v>41</v>
      </c>
      <c r="AS3943" s="235"/>
      <c r="AT3943" s="236"/>
      <c r="AU3943" s="237"/>
      <c r="AV3943" s="238"/>
      <c r="AW3943" s="239"/>
      <c r="AX3943" s="240"/>
    </row>
    <row r="3944" spans="1:50" ht="17.25" hidden="1" customHeight="1" x14ac:dyDescent="0.3">
      <c r="A3944" s="262"/>
      <c r="B3944" s="263"/>
      <c r="C3944" s="264" t="s">
        <v>0</v>
      </c>
      <c r="D3944" s="24"/>
      <c r="E3944" s="25" t="s">
        <v>1</v>
      </c>
      <c r="F3944" s="26"/>
      <c r="G3944" s="26"/>
      <c r="H3944" s="26"/>
      <c r="I3944" s="27"/>
      <c r="J3944" s="265"/>
      <c r="K3944" s="29" t="s">
        <v>2</v>
      </c>
      <c r="L3944" s="26"/>
      <c r="M3944" s="26"/>
      <c r="N3944" s="27"/>
      <c r="O3944" s="266"/>
      <c r="P3944" s="267" t="str">
        <f>P3830</f>
        <v>fas</v>
      </c>
      <c r="Q3944" s="268"/>
      <c r="R3944" s="269"/>
      <c r="S3944" s="270"/>
      <c r="T3944" s="271" t="s">
        <v>10</v>
      </c>
      <c r="U3944" s="270" t="s">
        <v>11</v>
      </c>
      <c r="V3944" s="89">
        <f t="shared" si="1401"/>
        <v>0</v>
      </c>
      <c r="W3944" s="272"/>
      <c r="X3944" s="273" t="s">
        <v>4103</v>
      </c>
      <c r="Y3944" s="26"/>
      <c r="Z3944" s="26"/>
      <c r="AA3944" s="274"/>
      <c r="AB3944" s="271" t="s">
        <v>10</v>
      </c>
      <c r="AC3944" s="275"/>
      <c r="AD3944" s="276"/>
      <c r="AE3944" s="276"/>
      <c r="AF3944" s="276">
        <f>SUM(AF3829:AF3943)</f>
        <v>0</v>
      </c>
      <c r="AG3944" s="276"/>
      <c r="AH3944" s="276"/>
      <c r="AI3944" s="276">
        <f>SUM(AI3829:AI3943)</f>
        <v>0</v>
      </c>
      <c r="AJ3944" s="277"/>
      <c r="AK3944" s="274"/>
      <c r="AL3944" s="278">
        <f>AF3944+AI3944</f>
        <v>0</v>
      </c>
      <c r="AM3944" s="279"/>
      <c r="AN3944" s="280"/>
      <c r="AO3944" s="281">
        <f>SUM(AO3829:AO3943)</f>
        <v>0</v>
      </c>
      <c r="AP3944" s="276"/>
      <c r="AQ3944" s="281">
        <f t="shared" ref="AQ3944:AR3944" si="1428">SUM(AQ3829:AQ3943)</f>
        <v>0</v>
      </c>
      <c r="AR3944" s="282">
        <f t="shared" si="1428"/>
        <v>0</v>
      </c>
      <c r="AS3944" s="283"/>
      <c r="AT3944" s="284">
        <f>SUM(AT3829:AT3943)</f>
        <v>0</v>
      </c>
      <c r="AU3944" s="285"/>
      <c r="AV3944" s="106"/>
      <c r="AW3944" s="107"/>
      <c r="AX3944" s="107"/>
    </row>
    <row r="3945" spans="1:50" ht="17.25" hidden="1" customHeight="1" x14ac:dyDescent="0.3">
      <c r="A3945" s="262"/>
      <c r="B3945" s="263"/>
      <c r="C3945" s="264" t="s">
        <v>0</v>
      </c>
      <c r="D3945" s="24"/>
      <c r="E3945" s="25" t="s">
        <v>1</v>
      </c>
      <c r="F3945" s="26"/>
      <c r="G3945" s="26"/>
      <c r="H3945" s="26"/>
      <c r="I3945" s="27"/>
      <c r="J3945" s="263"/>
      <c r="K3945" s="29" t="s">
        <v>2</v>
      </c>
      <c r="L3945" s="26"/>
      <c r="M3945" s="26"/>
      <c r="N3945" s="27"/>
      <c r="O3945" s="266"/>
      <c r="P3945" s="267" t="str">
        <f>P3944</f>
        <v>fas</v>
      </c>
      <c r="Q3945" s="268"/>
      <c r="R3945" s="269"/>
      <c r="S3945" s="270"/>
      <c r="T3945" s="271" t="s">
        <v>10</v>
      </c>
      <c r="U3945" s="270" t="s">
        <v>32</v>
      </c>
      <c r="V3945" s="89">
        <f t="shared" si="1401"/>
        <v>0</v>
      </c>
      <c r="W3945" s="272"/>
      <c r="X3945" s="273" t="str">
        <f>X3944</f>
        <v>Fasádnické práce celkem</v>
      </c>
      <c r="Y3945" s="26"/>
      <c r="Z3945" s="26"/>
      <c r="AA3945" s="274"/>
      <c r="AB3945" s="271" t="s">
        <v>10</v>
      </c>
      <c r="AC3945" s="275"/>
      <c r="AD3945" s="276"/>
      <c r="AE3945" s="276"/>
      <c r="AF3945" s="276">
        <f>AF3944</f>
        <v>0</v>
      </c>
      <c r="AG3945" s="276"/>
      <c r="AH3945" s="276"/>
      <c r="AI3945" s="276">
        <f>AI3944</f>
        <v>0</v>
      </c>
      <c r="AJ3945" s="277"/>
      <c r="AK3945" s="274"/>
      <c r="AL3945" s="278">
        <f>AL3944</f>
        <v>0</v>
      </c>
      <c r="AM3945" s="279"/>
      <c r="AN3945" s="280"/>
      <c r="AO3945" s="281">
        <f>AO3944</f>
        <v>0</v>
      </c>
      <c r="AP3945" s="276"/>
      <c r="AQ3945" s="281">
        <f t="shared" ref="AQ3945:AR3945" si="1429">AQ3944</f>
        <v>0</v>
      </c>
      <c r="AR3945" s="281">
        <f t="shared" si="1429"/>
        <v>0</v>
      </c>
      <c r="AS3945" s="283"/>
      <c r="AT3945" s="284">
        <f>AT3944</f>
        <v>0</v>
      </c>
      <c r="AU3945" s="285"/>
      <c r="AV3945" s="106"/>
      <c r="AW3945" s="107"/>
      <c r="AX3945" s="107"/>
    </row>
    <row r="3946" spans="1:50" ht="17.25" hidden="1" customHeight="1" x14ac:dyDescent="0.3">
      <c r="A3946" s="262"/>
      <c r="B3946" s="263"/>
      <c r="C3946" s="286" t="s">
        <v>0</v>
      </c>
      <c r="D3946" s="24"/>
      <c r="E3946" s="287" t="s">
        <v>1</v>
      </c>
      <c r="F3946" s="26"/>
      <c r="G3946" s="26"/>
      <c r="H3946" s="26"/>
      <c r="I3946" s="27"/>
      <c r="J3946" s="265"/>
      <c r="K3946" s="287" t="s">
        <v>2</v>
      </c>
      <c r="L3946" s="26"/>
      <c r="M3946" s="26"/>
      <c r="N3946" s="27"/>
      <c r="O3946" s="266"/>
      <c r="P3946" s="288" t="str">
        <f>P3944</f>
        <v>fas</v>
      </c>
      <c r="Q3946" s="289"/>
      <c r="R3946" s="290"/>
      <c r="S3946" s="290"/>
      <c r="T3946" s="291" t="s">
        <v>10</v>
      </c>
      <c r="U3946" s="292" t="s">
        <v>34</v>
      </c>
      <c r="V3946" s="89">
        <f t="shared" si="1401"/>
        <v>0</v>
      </c>
      <c r="W3946" s="293"/>
      <c r="X3946" s="294" t="str">
        <f>X3944</f>
        <v>Fasádnické práce celkem</v>
      </c>
      <c r="Y3946" s="26"/>
      <c r="Z3946" s="26"/>
      <c r="AA3946" s="289"/>
      <c r="AB3946" s="291" t="s">
        <v>10</v>
      </c>
      <c r="AC3946" s="295"/>
      <c r="AD3946" s="296"/>
      <c r="AE3946" s="296"/>
      <c r="AF3946" s="296">
        <f>AF3944</f>
        <v>0</v>
      </c>
      <c r="AG3946" s="296"/>
      <c r="AH3946" s="296"/>
      <c r="AI3946" s="296">
        <f>AI3944</f>
        <v>0</v>
      </c>
      <c r="AJ3946" s="297"/>
      <c r="AK3946" s="289"/>
      <c r="AL3946" s="298">
        <f>AL3944</f>
        <v>0</v>
      </c>
      <c r="AM3946" s="299"/>
      <c r="AN3946" s="300"/>
      <c r="AO3946" s="301">
        <f>AO3944</f>
        <v>0</v>
      </c>
      <c r="AP3946" s="296"/>
      <c r="AQ3946" s="301">
        <f t="shared" ref="AQ3946:AR3946" si="1430">AQ3944</f>
        <v>0</v>
      </c>
      <c r="AR3946" s="301">
        <f t="shared" si="1430"/>
        <v>0</v>
      </c>
      <c r="AS3946" s="302"/>
      <c r="AT3946" s="303">
        <f>AT3944</f>
        <v>0</v>
      </c>
      <c r="AU3946" s="304"/>
      <c r="AV3946" s="106"/>
      <c r="AW3946" s="107"/>
      <c r="AX3946" s="107"/>
    </row>
    <row r="3947" spans="1:50" ht="17.25" hidden="1" customHeight="1" x14ac:dyDescent="0.3">
      <c r="A3947" s="262"/>
      <c r="B3947" s="263"/>
      <c r="C3947" s="286" t="s">
        <v>0</v>
      </c>
      <c r="D3947" s="24"/>
      <c r="E3947" s="305" t="s">
        <v>1</v>
      </c>
      <c r="F3947" s="26"/>
      <c r="G3947" s="26"/>
      <c r="H3947" s="26"/>
      <c r="I3947" s="27"/>
      <c r="J3947" s="265"/>
      <c r="K3947" s="305" t="s">
        <v>2</v>
      </c>
      <c r="L3947" s="26"/>
      <c r="M3947" s="26"/>
      <c r="N3947" s="27"/>
      <c r="O3947" s="266"/>
      <c r="P3947" s="306" t="str">
        <f>P3944</f>
        <v>fas</v>
      </c>
      <c r="Q3947" s="24"/>
      <c r="R3947" s="307"/>
      <c r="S3947" s="307"/>
      <c r="T3947" s="308" t="s">
        <v>10</v>
      </c>
      <c r="U3947" s="309" t="s">
        <v>35</v>
      </c>
      <c r="V3947" s="89">
        <f t="shared" si="1401"/>
        <v>0</v>
      </c>
      <c r="W3947" s="310"/>
      <c r="X3947" s="311" t="str">
        <f>X3944</f>
        <v>Fasádnické práce celkem</v>
      </c>
      <c r="Y3947" s="26"/>
      <c r="Z3947" s="26"/>
      <c r="AA3947" s="24"/>
      <c r="AB3947" s="308" t="s">
        <v>10</v>
      </c>
      <c r="AC3947" s="312"/>
      <c r="AD3947" s="313"/>
      <c r="AE3947" s="313"/>
      <c r="AF3947" s="313">
        <f>AF3944</f>
        <v>0</v>
      </c>
      <c r="AG3947" s="313"/>
      <c r="AH3947" s="313"/>
      <c r="AI3947" s="313">
        <f>AI3944</f>
        <v>0</v>
      </c>
      <c r="AJ3947" s="314"/>
      <c r="AK3947" s="24"/>
      <c r="AL3947" s="315">
        <f>AL3944</f>
        <v>0</v>
      </c>
      <c r="AM3947" s="299"/>
      <c r="AN3947" s="316"/>
      <c r="AO3947" s="317">
        <f>AO3944</f>
        <v>0</v>
      </c>
      <c r="AP3947" s="313"/>
      <c r="AQ3947" s="317">
        <f t="shared" ref="AQ3947:AR3947" si="1431">AQ3944</f>
        <v>0</v>
      </c>
      <c r="AR3947" s="317">
        <f t="shared" si="1431"/>
        <v>0</v>
      </c>
      <c r="AS3947" s="318"/>
      <c r="AT3947" s="319">
        <f>AT3944</f>
        <v>0</v>
      </c>
      <c r="AU3947" s="304"/>
      <c r="AV3947" s="106"/>
      <c r="AW3947" s="107"/>
      <c r="AX3947" s="107"/>
    </row>
    <row r="3948" spans="1:50" ht="26.25" hidden="1" customHeight="1" x14ac:dyDescent="0.3">
      <c r="A3948" s="77"/>
      <c r="B3948" s="78"/>
      <c r="C3948" s="79" t="s">
        <v>6</v>
      </c>
      <c r="D3948" s="79" t="s">
        <v>7</v>
      </c>
      <c r="E3948" s="80" t="s">
        <v>8</v>
      </c>
      <c r="F3948" s="80" t="s">
        <v>8</v>
      </c>
      <c r="G3948" s="80" t="s">
        <v>8</v>
      </c>
      <c r="H3948" s="80" t="s">
        <v>8</v>
      </c>
      <c r="I3948" s="80" t="s">
        <v>8</v>
      </c>
      <c r="J3948" s="81"/>
      <c r="K3948" s="82"/>
      <c r="L3948" s="82"/>
      <c r="M3948" s="82"/>
      <c r="N3948" s="82"/>
      <c r="O3948" s="135"/>
      <c r="P3948" s="329" t="str">
        <f>P3949</f>
        <v>dla</v>
      </c>
      <c r="Q3948" s="325"/>
      <c r="R3948" s="138"/>
      <c r="S3948" s="139"/>
      <c r="T3948" s="87" t="s">
        <v>10</v>
      </c>
      <c r="U3948" s="88" t="s">
        <v>11</v>
      </c>
      <c r="V3948" s="89">
        <f t="shared" ref="V3948:V4024" si="1432">$AL$4021</f>
        <v>0</v>
      </c>
      <c r="W3948" s="90"/>
      <c r="X3948" s="91" t="s">
        <v>4104</v>
      </c>
      <c r="Y3948" s="92"/>
      <c r="Z3948" s="92"/>
      <c r="AA3948" s="92"/>
      <c r="AB3948" s="93" t="s">
        <v>10</v>
      </c>
      <c r="AC3948" s="94"/>
      <c r="AD3948" s="95"/>
      <c r="AE3948" s="97"/>
      <c r="AF3948" s="97"/>
      <c r="AG3948" s="97"/>
      <c r="AH3948" s="97"/>
      <c r="AI3948" s="97"/>
      <c r="AJ3948" s="98"/>
      <c r="AK3948" s="98"/>
      <c r="AL3948" s="140"/>
      <c r="AM3948" s="108"/>
      <c r="AN3948" s="141"/>
      <c r="AO3948" s="141"/>
      <c r="AP3948" s="103"/>
      <c r="AQ3948" s="104"/>
      <c r="AR3948" s="96"/>
      <c r="AS3948" s="96"/>
      <c r="AT3948" s="361"/>
      <c r="AU3948" s="105"/>
      <c r="AV3948" s="106"/>
      <c r="AW3948" s="107"/>
      <c r="AX3948" s="107"/>
    </row>
    <row r="3949" spans="1:50" ht="26.4" hidden="1" x14ac:dyDescent="0.3">
      <c r="A3949" s="108"/>
      <c r="B3949" s="109"/>
      <c r="C3949" s="110"/>
      <c r="D3949" s="110"/>
      <c r="E3949" s="111" t="s">
        <v>13</v>
      </c>
      <c r="F3949" s="111" t="s">
        <v>13</v>
      </c>
      <c r="G3949" s="111" t="s">
        <v>13</v>
      </c>
      <c r="H3949" s="111" t="s">
        <v>13</v>
      </c>
      <c r="I3949" s="111" t="s">
        <v>13</v>
      </c>
      <c r="J3949" s="112"/>
      <c r="K3949" s="110"/>
      <c r="L3949" s="110"/>
      <c r="M3949" s="110"/>
      <c r="N3949" s="110"/>
      <c r="O3949" s="113"/>
      <c r="P3949" s="377" t="str">
        <f>P3956</f>
        <v>dla</v>
      </c>
      <c r="Q3949" s="378">
        <f>[1]Harmonogram!I245</f>
        <v>0</v>
      </c>
      <c r="R3949" s="117" t="s">
        <v>14</v>
      </c>
      <c r="S3949" s="117" t="s">
        <v>15</v>
      </c>
      <c r="T3949" s="115" t="s">
        <v>16</v>
      </c>
      <c r="U3949" s="118" t="s">
        <v>11</v>
      </c>
      <c r="V3949" s="89">
        <f t="shared" si="1432"/>
        <v>0</v>
      </c>
      <c r="W3949" s="118" t="s">
        <v>17</v>
      </c>
      <c r="X3949" s="119" t="s">
        <v>18</v>
      </c>
      <c r="Y3949" s="120" t="s">
        <v>19</v>
      </c>
      <c r="Z3949" s="26"/>
      <c r="AA3949" s="27"/>
      <c r="AB3949" s="121" t="s">
        <v>20</v>
      </c>
      <c r="AC3949" s="27"/>
      <c r="AD3949" s="122" t="s">
        <v>21</v>
      </c>
      <c r="AE3949" s="123" t="s">
        <v>22</v>
      </c>
      <c r="AF3949" s="27"/>
      <c r="AG3949" s="124" t="s">
        <v>23</v>
      </c>
      <c r="AH3949" s="125" t="s">
        <v>24</v>
      </c>
      <c r="AI3949" s="27"/>
      <c r="AJ3949" s="126" t="s">
        <v>25</v>
      </c>
      <c r="AK3949" s="26"/>
      <c r="AL3949" s="27"/>
      <c r="AM3949" s="127"/>
      <c r="AN3949" s="128" t="s">
        <v>26</v>
      </c>
      <c r="AO3949" s="27"/>
      <c r="AP3949" s="129" t="s">
        <v>27</v>
      </c>
      <c r="AQ3949" s="26"/>
      <c r="AR3949" s="27"/>
      <c r="AS3949" s="130" t="s">
        <v>28</v>
      </c>
      <c r="AT3949" s="27"/>
      <c r="AU3949" s="131"/>
      <c r="AV3949" s="132" t="s">
        <v>29</v>
      </c>
      <c r="AW3949" s="133" t="s">
        <v>30</v>
      </c>
      <c r="AX3949" s="134" t="s">
        <v>31</v>
      </c>
    </row>
    <row r="3950" spans="1:50" ht="26.25" hidden="1" customHeight="1" x14ac:dyDescent="0.3">
      <c r="A3950" s="77"/>
      <c r="B3950" s="78"/>
      <c r="C3950" s="79" t="s">
        <v>6</v>
      </c>
      <c r="D3950" s="79" t="s">
        <v>7</v>
      </c>
      <c r="E3950" s="80" t="s">
        <v>8</v>
      </c>
      <c r="F3950" s="80" t="s">
        <v>8</v>
      </c>
      <c r="G3950" s="80" t="s">
        <v>8</v>
      </c>
      <c r="H3950" s="80" t="s">
        <v>8</v>
      </c>
      <c r="I3950" s="80" t="s">
        <v>8</v>
      </c>
      <c r="J3950" s="81"/>
      <c r="K3950" s="82"/>
      <c r="L3950" s="82"/>
      <c r="M3950" s="82"/>
      <c r="N3950" s="82"/>
      <c r="O3950" s="323"/>
      <c r="P3950" s="363" t="str">
        <f t="shared" ref="P3950:P3951" si="1433">P3948</f>
        <v>dla</v>
      </c>
      <c r="Q3950" s="321"/>
      <c r="R3950" s="138"/>
      <c r="S3950" s="139"/>
      <c r="T3950" s="87" t="s">
        <v>10</v>
      </c>
      <c r="U3950" s="88" t="s">
        <v>32</v>
      </c>
      <c r="V3950" s="89">
        <f t="shared" si="1432"/>
        <v>0</v>
      </c>
      <c r="W3950" s="90"/>
      <c r="X3950" s="91" t="str">
        <f>X3948</f>
        <v>Dlaždičské práce</v>
      </c>
      <c r="Y3950" s="92"/>
      <c r="Z3950" s="92"/>
      <c r="AA3950" s="92"/>
      <c r="AB3950" s="93" t="s">
        <v>10</v>
      </c>
      <c r="AC3950" s="94"/>
      <c r="AD3950" s="95"/>
      <c r="AE3950" s="97"/>
      <c r="AF3950" s="97"/>
      <c r="AG3950" s="97"/>
      <c r="AH3950" s="97"/>
      <c r="AI3950" s="97"/>
      <c r="AJ3950" s="98"/>
      <c r="AK3950" s="98"/>
      <c r="AL3950" s="140"/>
      <c r="AM3950" s="108"/>
      <c r="AN3950" s="141"/>
      <c r="AO3950" s="141"/>
      <c r="AP3950" s="103"/>
      <c r="AQ3950" s="104"/>
      <c r="AR3950" s="142"/>
      <c r="AS3950" s="143"/>
      <c r="AT3950" s="143"/>
      <c r="AU3950" s="144"/>
      <c r="AV3950" s="106"/>
      <c r="AW3950" s="107"/>
      <c r="AX3950" s="107"/>
    </row>
    <row r="3951" spans="1:50" ht="26.4" hidden="1" x14ac:dyDescent="0.3">
      <c r="A3951" s="108"/>
      <c r="B3951" s="109"/>
      <c r="C3951" s="110"/>
      <c r="D3951" s="110"/>
      <c r="E3951" s="111" t="s">
        <v>13</v>
      </c>
      <c r="F3951" s="111" t="s">
        <v>13</v>
      </c>
      <c r="G3951" s="111" t="s">
        <v>13</v>
      </c>
      <c r="H3951" s="111" t="s">
        <v>13</v>
      </c>
      <c r="I3951" s="111" t="s">
        <v>13</v>
      </c>
      <c r="J3951" s="112"/>
      <c r="K3951" s="110"/>
      <c r="L3951" s="110"/>
      <c r="M3951" s="110"/>
      <c r="N3951" s="110"/>
      <c r="O3951" s="113"/>
      <c r="P3951" s="114" t="str">
        <f t="shared" si="1433"/>
        <v>dla</v>
      </c>
      <c r="Q3951" s="362">
        <f>Q3949</f>
        <v>0</v>
      </c>
      <c r="R3951" s="117" t="s">
        <v>14</v>
      </c>
      <c r="S3951" s="117" t="s">
        <v>15</v>
      </c>
      <c r="T3951" s="115" t="s">
        <v>16</v>
      </c>
      <c r="U3951" s="118" t="s">
        <v>32</v>
      </c>
      <c r="V3951" s="89">
        <f t="shared" si="1432"/>
        <v>0</v>
      </c>
      <c r="W3951" s="118" t="s">
        <v>17</v>
      </c>
      <c r="X3951" s="115" t="s">
        <v>18</v>
      </c>
      <c r="Y3951" s="23" t="s">
        <v>19</v>
      </c>
      <c r="Z3951" s="26"/>
      <c r="AA3951" s="27"/>
      <c r="AB3951" s="121" t="s">
        <v>20</v>
      </c>
      <c r="AC3951" s="27"/>
      <c r="AD3951" s="122" t="s">
        <v>21</v>
      </c>
      <c r="AE3951" s="126" t="s">
        <v>33</v>
      </c>
      <c r="AF3951" s="27"/>
      <c r="AG3951" s="124" t="s">
        <v>23</v>
      </c>
      <c r="AH3951" s="126" t="s">
        <v>24</v>
      </c>
      <c r="AI3951" s="27"/>
      <c r="AJ3951" s="126" t="s">
        <v>25</v>
      </c>
      <c r="AK3951" s="26"/>
      <c r="AL3951" s="27"/>
      <c r="AM3951" s="127"/>
      <c r="AN3951" s="128" t="s">
        <v>26</v>
      </c>
      <c r="AO3951" s="27"/>
      <c r="AP3951" s="129" t="s">
        <v>27</v>
      </c>
      <c r="AQ3951" s="26"/>
      <c r="AR3951" s="27"/>
      <c r="AS3951" s="130" t="s">
        <v>28</v>
      </c>
      <c r="AT3951" s="27"/>
      <c r="AU3951" s="131"/>
      <c r="AV3951" s="132" t="s">
        <v>29</v>
      </c>
      <c r="AW3951" s="133" t="s">
        <v>30</v>
      </c>
      <c r="AX3951" s="134" t="s">
        <v>31</v>
      </c>
    </row>
    <row r="3952" spans="1:50" ht="26.25" hidden="1" customHeight="1" x14ac:dyDescent="0.3">
      <c r="A3952" s="77"/>
      <c r="B3952" s="78"/>
      <c r="C3952" s="79" t="s">
        <v>6</v>
      </c>
      <c r="D3952" s="79" t="s">
        <v>7</v>
      </c>
      <c r="E3952" s="80" t="s">
        <v>8</v>
      </c>
      <c r="F3952" s="80" t="s">
        <v>8</v>
      </c>
      <c r="G3952" s="80" t="s">
        <v>8</v>
      </c>
      <c r="H3952" s="80" t="s">
        <v>8</v>
      </c>
      <c r="I3952" s="80" t="s">
        <v>8</v>
      </c>
      <c r="J3952" s="81"/>
      <c r="K3952" s="82"/>
      <c r="L3952" s="82"/>
      <c r="M3952" s="82"/>
      <c r="N3952" s="82"/>
      <c r="O3952" s="135"/>
      <c r="P3952" s="329" t="str">
        <f t="shared" ref="P3952:P3953" si="1434">P3948</f>
        <v>dla</v>
      </c>
      <c r="Q3952" s="325"/>
      <c r="R3952" s="138"/>
      <c r="S3952" s="139"/>
      <c r="T3952" s="87" t="s">
        <v>10</v>
      </c>
      <c r="U3952" s="88" t="s">
        <v>34</v>
      </c>
      <c r="V3952" s="89">
        <f t="shared" si="1432"/>
        <v>0</v>
      </c>
      <c r="W3952" s="90"/>
      <c r="X3952" s="91" t="str">
        <f>X3948</f>
        <v>Dlaždičské práce</v>
      </c>
      <c r="Y3952" s="92"/>
      <c r="Z3952" s="92"/>
      <c r="AA3952" s="92"/>
      <c r="AB3952" s="93" t="s">
        <v>10</v>
      </c>
      <c r="AC3952" s="94"/>
      <c r="AD3952" s="95"/>
      <c r="AE3952" s="97"/>
      <c r="AF3952" s="97"/>
      <c r="AG3952" s="97"/>
      <c r="AH3952" s="97"/>
      <c r="AI3952" s="97"/>
      <c r="AJ3952" s="98"/>
      <c r="AK3952" s="98"/>
      <c r="AL3952" s="140"/>
      <c r="AM3952" s="108"/>
      <c r="AN3952" s="141"/>
      <c r="AO3952" s="141"/>
      <c r="AP3952" s="103"/>
      <c r="AQ3952" s="104"/>
      <c r="AR3952" s="142"/>
      <c r="AS3952" s="143"/>
      <c r="AT3952" s="143"/>
      <c r="AU3952" s="144"/>
      <c r="AV3952" s="106"/>
      <c r="AW3952" s="107"/>
      <c r="AX3952" s="107"/>
    </row>
    <row r="3953" spans="1:50" ht="26.4" hidden="1" x14ac:dyDescent="0.3">
      <c r="A3953" s="108"/>
      <c r="B3953" s="109"/>
      <c r="C3953" s="110"/>
      <c r="D3953" s="110"/>
      <c r="E3953" s="111" t="s">
        <v>13</v>
      </c>
      <c r="F3953" s="111" t="s">
        <v>13</v>
      </c>
      <c r="G3953" s="111" t="s">
        <v>13</v>
      </c>
      <c r="H3953" s="111" t="s">
        <v>13</v>
      </c>
      <c r="I3953" s="111" t="s">
        <v>13</v>
      </c>
      <c r="J3953" s="112"/>
      <c r="K3953" s="110"/>
      <c r="L3953" s="110"/>
      <c r="M3953" s="110"/>
      <c r="N3953" s="110"/>
      <c r="O3953" s="113"/>
      <c r="P3953" s="330" t="str">
        <f t="shared" si="1434"/>
        <v>dla</v>
      </c>
      <c r="Q3953" s="362">
        <f>Q3949</f>
        <v>0</v>
      </c>
      <c r="R3953" s="148" t="s">
        <v>14</v>
      </c>
      <c r="S3953" s="148" t="s">
        <v>15</v>
      </c>
      <c r="T3953" s="149" t="s">
        <v>16</v>
      </c>
      <c r="U3953" s="118" t="s">
        <v>34</v>
      </c>
      <c r="V3953" s="89">
        <f t="shared" si="1432"/>
        <v>0</v>
      </c>
      <c r="W3953" s="118" t="s">
        <v>17</v>
      </c>
      <c r="X3953" s="150" t="s">
        <v>18</v>
      </c>
      <c r="Y3953" s="151" t="s">
        <v>19</v>
      </c>
      <c r="Z3953" s="26"/>
      <c r="AA3953" s="27"/>
      <c r="AB3953" s="152" t="s">
        <v>20</v>
      </c>
      <c r="AC3953" s="27"/>
      <c r="AD3953" s="153" t="s">
        <v>21</v>
      </c>
      <c r="AE3953" s="154" t="s">
        <v>33</v>
      </c>
      <c r="AF3953" s="27"/>
      <c r="AG3953" s="155" t="s">
        <v>23</v>
      </c>
      <c r="AH3953" s="156" t="s">
        <v>24</v>
      </c>
      <c r="AI3953" s="27"/>
      <c r="AJ3953" s="157" t="s">
        <v>25</v>
      </c>
      <c r="AK3953" s="26"/>
      <c r="AL3953" s="27"/>
      <c r="AM3953" s="158"/>
      <c r="AN3953" s="159" t="s">
        <v>26</v>
      </c>
      <c r="AO3953" s="27"/>
      <c r="AP3953" s="160" t="s">
        <v>27</v>
      </c>
      <c r="AQ3953" s="26"/>
      <c r="AR3953" s="27"/>
      <c r="AS3953" s="161" t="s">
        <v>28</v>
      </c>
      <c r="AT3953" s="27"/>
      <c r="AU3953" s="131"/>
      <c r="AV3953" s="132" t="s">
        <v>29</v>
      </c>
      <c r="AW3953" s="133" t="s">
        <v>30</v>
      </c>
      <c r="AX3953" s="134" t="s">
        <v>31</v>
      </c>
    </row>
    <row r="3954" spans="1:50" ht="26.25" hidden="1" customHeight="1" x14ac:dyDescent="0.3">
      <c r="A3954" s="77"/>
      <c r="B3954" s="78"/>
      <c r="C3954" s="79" t="s">
        <v>6</v>
      </c>
      <c r="D3954" s="79" t="s">
        <v>7</v>
      </c>
      <c r="E3954" s="80" t="s">
        <v>8</v>
      </c>
      <c r="F3954" s="80" t="s">
        <v>8</v>
      </c>
      <c r="G3954" s="80" t="s">
        <v>8</v>
      </c>
      <c r="H3954" s="80" t="s">
        <v>8</v>
      </c>
      <c r="I3954" s="80" t="s">
        <v>8</v>
      </c>
      <c r="J3954" s="81"/>
      <c r="K3954" s="82"/>
      <c r="L3954" s="82"/>
      <c r="M3954" s="82"/>
      <c r="N3954" s="82"/>
      <c r="O3954" s="135"/>
      <c r="P3954" s="329" t="str">
        <f t="shared" ref="P3954:P3955" si="1435">P3948</f>
        <v>dla</v>
      </c>
      <c r="Q3954" s="325"/>
      <c r="R3954" s="138"/>
      <c r="S3954" s="139"/>
      <c r="T3954" s="87" t="s">
        <v>10</v>
      </c>
      <c r="U3954" s="88" t="s">
        <v>35</v>
      </c>
      <c r="V3954" s="89">
        <f t="shared" si="1432"/>
        <v>0</v>
      </c>
      <c r="W3954" s="90"/>
      <c r="X3954" s="91" t="str">
        <f>X3948</f>
        <v>Dlaždičské práce</v>
      </c>
      <c r="Y3954" s="92"/>
      <c r="Z3954" s="92"/>
      <c r="AA3954" s="92"/>
      <c r="AB3954" s="93" t="s">
        <v>10</v>
      </c>
      <c r="AC3954" s="94"/>
      <c r="AD3954" s="95"/>
      <c r="AE3954" s="97"/>
      <c r="AF3954" s="97"/>
      <c r="AG3954" s="97"/>
      <c r="AH3954" s="97"/>
      <c r="AI3954" s="97"/>
      <c r="AJ3954" s="98"/>
      <c r="AK3954" s="98"/>
      <c r="AL3954" s="140"/>
      <c r="AM3954" s="108"/>
      <c r="AN3954" s="141"/>
      <c r="AO3954" s="141"/>
      <c r="AP3954" s="103"/>
      <c r="AQ3954" s="104"/>
      <c r="AR3954" s="142"/>
      <c r="AS3954" s="143"/>
      <c r="AT3954" s="143"/>
      <c r="AU3954" s="144"/>
      <c r="AV3954" s="106"/>
      <c r="AW3954" s="107"/>
      <c r="AX3954" s="107"/>
    </row>
    <row r="3955" spans="1:50" ht="39.6" hidden="1" x14ac:dyDescent="0.3">
      <c r="A3955" s="108"/>
      <c r="B3955" s="109"/>
      <c r="C3955" s="110"/>
      <c r="D3955" s="110"/>
      <c r="E3955" s="111" t="s">
        <v>13</v>
      </c>
      <c r="F3955" s="111" t="s">
        <v>13</v>
      </c>
      <c r="G3955" s="111" t="s">
        <v>13</v>
      </c>
      <c r="H3955" s="111" t="s">
        <v>13</v>
      </c>
      <c r="I3955" s="111" t="s">
        <v>13</v>
      </c>
      <c r="J3955" s="112"/>
      <c r="K3955" s="110"/>
      <c r="L3955" s="110"/>
      <c r="M3955" s="110"/>
      <c r="N3955" s="110"/>
      <c r="O3955" s="113"/>
      <c r="P3955" s="331" t="str">
        <f t="shared" si="1435"/>
        <v>dla</v>
      </c>
      <c r="Q3955" s="364">
        <f>Q3949</f>
        <v>0</v>
      </c>
      <c r="R3955" s="165" t="s">
        <v>14</v>
      </c>
      <c r="S3955" s="165" t="s">
        <v>15</v>
      </c>
      <c r="T3955" s="166" t="s">
        <v>16</v>
      </c>
      <c r="U3955" s="118" t="s">
        <v>35</v>
      </c>
      <c r="V3955" s="89">
        <f t="shared" si="1432"/>
        <v>0</v>
      </c>
      <c r="W3955" s="118" t="s">
        <v>17</v>
      </c>
      <c r="X3955" s="167" t="s">
        <v>18</v>
      </c>
      <c r="Y3955" s="168" t="s">
        <v>19</v>
      </c>
      <c r="Z3955" s="26"/>
      <c r="AA3955" s="27"/>
      <c r="AB3955" s="169" t="s">
        <v>20</v>
      </c>
      <c r="AC3955" s="27"/>
      <c r="AD3955" s="170" t="s">
        <v>21</v>
      </c>
      <c r="AE3955" s="171" t="s">
        <v>33</v>
      </c>
      <c r="AF3955" s="27"/>
      <c r="AG3955" s="172" t="s">
        <v>23</v>
      </c>
      <c r="AH3955" s="173" t="s">
        <v>24</v>
      </c>
      <c r="AI3955" s="27"/>
      <c r="AJ3955" s="174" t="s">
        <v>25</v>
      </c>
      <c r="AK3955" s="26"/>
      <c r="AL3955" s="27"/>
      <c r="AM3955" s="175"/>
      <c r="AN3955" s="176" t="s">
        <v>26</v>
      </c>
      <c r="AO3955" s="27"/>
      <c r="AP3955" s="177" t="s">
        <v>27</v>
      </c>
      <c r="AQ3955" s="26"/>
      <c r="AR3955" s="27"/>
      <c r="AS3955" s="178" t="s">
        <v>28</v>
      </c>
      <c r="AT3955" s="27"/>
      <c r="AU3955" s="179"/>
      <c r="AV3955" s="132" t="s">
        <v>29</v>
      </c>
      <c r="AW3955" s="133" t="s">
        <v>30</v>
      </c>
      <c r="AX3955" s="134" t="s">
        <v>31</v>
      </c>
    </row>
    <row r="3956" spans="1:50" ht="17.25" hidden="1" customHeight="1" x14ac:dyDescent="0.3">
      <c r="A3956" s="180"/>
      <c r="B3956" s="181"/>
      <c r="C3956" s="215"/>
      <c r="D3956" s="186"/>
      <c r="E3956" s="184"/>
      <c r="F3956" s="185"/>
      <c r="G3956" s="186"/>
      <c r="H3956" s="186"/>
      <c r="I3956" s="187"/>
      <c r="J3956" s="188"/>
      <c r="K3956" s="216"/>
      <c r="L3956" s="186"/>
      <c r="M3956" s="186"/>
      <c r="N3956" s="187"/>
      <c r="O3956" s="191"/>
      <c r="P3956" s="548" t="s">
        <v>4105</v>
      </c>
      <c r="Q3956" s="218"/>
      <c r="R3956" s="366">
        <f>[1]Harmonogram!N245</f>
        <v>0</v>
      </c>
      <c r="S3956" s="366">
        <f>[1]Harmonogram!O245</f>
        <v>7</v>
      </c>
      <c r="T3956" s="195" t="s">
        <v>36</v>
      </c>
      <c r="U3956" s="196">
        <v>0</v>
      </c>
      <c r="V3956" s="89">
        <f t="shared" si="1432"/>
        <v>0</v>
      </c>
      <c r="W3956" s="197"/>
      <c r="X3956" s="367" t="str">
        <f>[1]Harmonogram!K245</f>
        <v xml:space="preserve">dlaždiči - </v>
      </c>
      <c r="Y3956" s="368"/>
      <c r="Z3956" s="368"/>
      <c r="AA3956" s="369"/>
      <c r="AB3956" s="201"/>
      <c r="AC3956" s="201"/>
      <c r="AD3956" s="202"/>
      <c r="AE3956" s="202"/>
      <c r="AF3956" s="202"/>
      <c r="AG3956" s="202"/>
      <c r="AH3956" s="202"/>
      <c r="AI3956" s="202"/>
      <c r="AJ3956" s="201"/>
      <c r="AK3956" s="201"/>
      <c r="AL3956" s="333"/>
      <c r="AM3956" s="204"/>
      <c r="AN3956" s="205"/>
      <c r="AO3956" s="206"/>
      <c r="AP3956" s="207"/>
      <c r="AQ3956" s="208"/>
      <c r="AR3956" s="334"/>
      <c r="AS3956" s="335"/>
      <c r="AT3956" s="336"/>
      <c r="AU3956" s="211"/>
      <c r="AV3956" s="212"/>
      <c r="AW3956" s="212"/>
      <c r="AX3956" s="212"/>
    </row>
    <row r="3957" spans="1:50" ht="17.25" hidden="1" customHeight="1" x14ac:dyDescent="0.3">
      <c r="A3957" s="402"/>
      <c r="B3957" s="403"/>
      <c r="C3957" s="404"/>
      <c r="D3957" s="405"/>
      <c r="E3957" s="404"/>
      <c r="F3957" s="404"/>
      <c r="G3957" s="404"/>
      <c r="H3957" s="404"/>
      <c r="I3957" s="405"/>
      <c r="J3957" s="406"/>
      <c r="K3957" s="407"/>
      <c r="L3957" s="404"/>
      <c r="M3957" s="404"/>
      <c r="N3957" s="405"/>
      <c r="O3957" s="408"/>
      <c r="P3957" s="548" t="s">
        <v>4105</v>
      </c>
      <c r="Q3957" s="218"/>
      <c r="R3957" s="219">
        <f t="shared" ref="R3957:R4019" si="1436">$R$3956</f>
        <v>0</v>
      </c>
      <c r="S3957" s="219">
        <f t="shared" ref="S3957:S4019" si="1437">$S$3956</f>
        <v>7</v>
      </c>
      <c r="T3957" s="409"/>
      <c r="U3957" s="196">
        <v>4</v>
      </c>
      <c r="V3957" s="89">
        <f t="shared" si="1432"/>
        <v>0</v>
      </c>
      <c r="W3957" s="449" t="s">
        <v>4106</v>
      </c>
      <c r="X3957" s="410" t="s">
        <v>4107</v>
      </c>
      <c r="Y3957" s="411" t="s">
        <v>43</v>
      </c>
      <c r="Z3957" s="199"/>
      <c r="AA3957" s="218"/>
      <c r="AB3957" s="339">
        <v>0</v>
      </c>
      <c r="AC3957" s="413" t="s">
        <v>48</v>
      </c>
      <c r="AD3957" s="414">
        <f>ROUND(AV3957*(AW3957/60),0)</f>
        <v>124</v>
      </c>
      <c r="AE3957" s="415">
        <f>CEILING(AD3957+AD3957*'[1]Nastavení cen'!$J$17,1)</f>
        <v>182</v>
      </c>
      <c r="AF3957" s="348">
        <f>(AB3957*AE3957)</f>
        <v>0</v>
      </c>
      <c r="AG3957" s="549"/>
      <c r="AH3957" s="549"/>
      <c r="AI3957" s="549"/>
      <c r="AJ3957" s="349">
        <f t="shared" ref="AJ3957:AJ4019" si="1438">AE3957+AH3957</f>
        <v>182</v>
      </c>
      <c r="AK3957" s="255"/>
      <c r="AL3957" s="229">
        <f t="shared" ref="AL3957:AL4019" si="1439">AF3957+AI3957</f>
        <v>0</v>
      </c>
      <c r="AM3957" s="416"/>
      <c r="AN3957" s="230" t="s">
        <v>41</v>
      </c>
      <c r="AO3957" s="231" t="s">
        <v>41</v>
      </c>
      <c r="AP3957" s="245" t="s">
        <v>41</v>
      </c>
      <c r="AQ3957" s="234" t="s">
        <v>41</v>
      </c>
      <c r="AR3957" s="234" t="s">
        <v>41</v>
      </c>
      <c r="AS3957" s="550"/>
      <c r="AT3957" s="551"/>
      <c r="AU3957" s="418"/>
      <c r="AV3957" s="238">
        <v>19</v>
      </c>
      <c r="AW3957" s="239">
        <f>'[1]Nastavení cen'!$H$17</f>
        <v>390</v>
      </c>
      <c r="AX3957" s="240"/>
    </row>
    <row r="3958" spans="1:50" ht="17.25" hidden="1" customHeight="1" x14ac:dyDescent="0.3">
      <c r="A3958" s="402"/>
      <c r="B3958" s="419"/>
      <c r="C3958" s="420"/>
      <c r="D3958" s="421"/>
      <c r="E3958" s="420"/>
      <c r="F3958" s="420"/>
      <c r="G3958" s="420"/>
      <c r="H3958" s="420"/>
      <c r="I3958" s="421"/>
      <c r="J3958" s="406"/>
      <c r="K3958" s="422"/>
      <c r="L3958" s="420"/>
      <c r="M3958" s="420"/>
      <c r="N3958" s="421"/>
      <c r="O3958" s="423"/>
      <c r="P3958" s="548" t="s">
        <v>4105</v>
      </c>
      <c r="Q3958" s="218"/>
      <c r="R3958" s="219">
        <f t="shared" si="1436"/>
        <v>0</v>
      </c>
      <c r="S3958" s="219">
        <f t="shared" si="1437"/>
        <v>7</v>
      </c>
      <c r="T3958" s="424"/>
      <c r="U3958" s="196">
        <v>5</v>
      </c>
      <c r="V3958" s="89">
        <f t="shared" si="1432"/>
        <v>0</v>
      </c>
      <c r="W3958" s="552" t="s">
        <v>4106</v>
      </c>
      <c r="X3958" s="425" t="s">
        <v>71</v>
      </c>
      <c r="Y3958" s="553" t="s">
        <v>4108</v>
      </c>
      <c r="Z3958" s="427"/>
      <c r="AA3958" s="193"/>
      <c r="AB3958" s="339">
        <v>0</v>
      </c>
      <c r="AC3958" s="429" t="s">
        <v>207</v>
      </c>
      <c r="AD3958" s="430"/>
      <c r="AE3958" s="430"/>
      <c r="AF3958" s="430"/>
      <c r="AG3958" s="554">
        <f>CEILING(AX3958+(AX3958*'[1]Nastavení cen'!$G$17),1)</f>
        <v>700</v>
      </c>
      <c r="AH3958" s="554">
        <f>CEILING(AG3958*'[1]Nastavení cen'!$K$17,1)+AG3958</f>
        <v>910</v>
      </c>
      <c r="AI3958" s="227">
        <f t="shared" ref="AI3958:AI3959" si="1440">(AB3958*AH3958)</f>
        <v>0</v>
      </c>
      <c r="AJ3958" s="349">
        <f t="shared" si="1438"/>
        <v>910</v>
      </c>
      <c r="AK3958" s="255"/>
      <c r="AL3958" s="229">
        <f t="shared" si="1439"/>
        <v>0</v>
      </c>
      <c r="AM3958" s="416"/>
      <c r="AN3958" s="230" t="s">
        <v>41</v>
      </c>
      <c r="AO3958" s="231" t="s">
        <v>41</v>
      </c>
      <c r="AP3958" s="245" t="s">
        <v>41</v>
      </c>
      <c r="AQ3958" s="234" t="s">
        <v>41</v>
      </c>
      <c r="AR3958" s="234" t="s">
        <v>41</v>
      </c>
      <c r="AS3958" s="235">
        <v>1600</v>
      </c>
      <c r="AT3958" s="236">
        <f>AB3958*AS3958</f>
        <v>0</v>
      </c>
      <c r="AU3958" s="418"/>
      <c r="AV3958" s="238"/>
      <c r="AW3958" s="239"/>
      <c r="AX3958" s="240">
        <v>700</v>
      </c>
    </row>
    <row r="3959" spans="1:50" ht="17.25" hidden="1" customHeight="1" x14ac:dyDescent="0.3">
      <c r="A3959" s="402"/>
      <c r="B3959" s="419"/>
      <c r="C3959" s="420"/>
      <c r="D3959" s="421"/>
      <c r="E3959" s="420"/>
      <c r="F3959" s="420"/>
      <c r="G3959" s="420"/>
      <c r="H3959" s="420"/>
      <c r="I3959" s="421"/>
      <c r="J3959" s="406"/>
      <c r="K3959" s="422"/>
      <c r="L3959" s="420"/>
      <c r="M3959" s="420"/>
      <c r="N3959" s="421"/>
      <c r="O3959" s="423"/>
      <c r="P3959" s="548" t="s">
        <v>4105</v>
      </c>
      <c r="Q3959" s="218"/>
      <c r="R3959" s="219">
        <f t="shared" si="1436"/>
        <v>0</v>
      </c>
      <c r="S3959" s="219">
        <f t="shared" si="1437"/>
        <v>7</v>
      </c>
      <c r="T3959" s="424"/>
      <c r="U3959" s="196">
        <v>1</v>
      </c>
      <c r="V3959" s="89">
        <f t="shared" si="1432"/>
        <v>0</v>
      </c>
      <c r="W3959" s="552" t="s">
        <v>4109</v>
      </c>
      <c r="X3959" s="555" t="s">
        <v>1467</v>
      </c>
      <c r="Y3959" s="426" t="s">
        <v>4110</v>
      </c>
      <c r="Z3959" s="427"/>
      <c r="AA3959" s="193"/>
      <c r="AB3959" s="339">
        <v>0</v>
      </c>
      <c r="AC3959" s="429" t="s">
        <v>48</v>
      </c>
      <c r="AD3959" s="556">
        <f t="shared" ref="AD3959:AD3962" si="1441">ROUND(AV3959*(AW3959/60),0)</f>
        <v>39</v>
      </c>
      <c r="AE3959" s="557">
        <f>CEILING(AD3959+AD3959*'[1]Nastavení cen'!$J$17,1)</f>
        <v>57</v>
      </c>
      <c r="AF3959" s="348">
        <f t="shared" ref="AF3959:AF3962" si="1442">(AB3959*AE3959)</f>
        <v>0</v>
      </c>
      <c r="AG3959" s="431">
        <f>CEILING(AX3959+(AX3959*'[1]Nastavení cen'!$G$17),1)</f>
        <v>30</v>
      </c>
      <c r="AH3959" s="432">
        <f>CEILING(AG3959*'[1]Nastavení cen'!$K$17,1)+AG3959</f>
        <v>39</v>
      </c>
      <c r="AI3959" s="244">
        <f t="shared" si="1440"/>
        <v>0</v>
      </c>
      <c r="AJ3959" s="349">
        <f t="shared" si="1438"/>
        <v>96</v>
      </c>
      <c r="AK3959" s="255"/>
      <c r="AL3959" s="229">
        <f t="shared" si="1439"/>
        <v>0</v>
      </c>
      <c r="AM3959" s="416"/>
      <c r="AN3959" s="230" t="s">
        <v>41</v>
      </c>
      <c r="AO3959" s="231" t="s">
        <v>41</v>
      </c>
      <c r="AP3959" s="245" t="s">
        <v>41</v>
      </c>
      <c r="AQ3959" s="234" t="s">
        <v>41</v>
      </c>
      <c r="AR3959" s="234" t="s">
        <v>41</v>
      </c>
      <c r="AS3959" s="550"/>
      <c r="AT3959" s="551"/>
      <c r="AU3959" s="418"/>
      <c r="AV3959" s="238" t="s">
        <v>1371</v>
      </c>
      <c r="AW3959" s="239">
        <f>'[1]Nastavení cen'!$H$17</f>
        <v>390</v>
      </c>
      <c r="AX3959" s="240">
        <v>30</v>
      </c>
    </row>
    <row r="3960" spans="1:50" ht="17.25" hidden="1" customHeight="1" x14ac:dyDescent="0.3">
      <c r="A3960" s="402"/>
      <c r="B3960" s="419"/>
      <c r="C3960" s="420"/>
      <c r="D3960" s="421"/>
      <c r="E3960" s="420"/>
      <c r="F3960" s="420"/>
      <c r="G3960" s="420"/>
      <c r="H3960" s="420"/>
      <c r="I3960" s="421"/>
      <c r="J3960" s="406"/>
      <c r="K3960" s="422"/>
      <c r="L3960" s="420"/>
      <c r="M3960" s="420"/>
      <c r="N3960" s="421"/>
      <c r="O3960" s="423"/>
      <c r="P3960" s="548" t="s">
        <v>4105</v>
      </c>
      <c r="Q3960" s="218"/>
      <c r="R3960" s="219">
        <f t="shared" si="1436"/>
        <v>0</v>
      </c>
      <c r="S3960" s="219">
        <f t="shared" si="1437"/>
        <v>7</v>
      </c>
      <c r="T3960" s="424"/>
      <c r="U3960" s="196">
        <v>4</v>
      </c>
      <c r="V3960" s="89">
        <f t="shared" si="1432"/>
        <v>0</v>
      </c>
      <c r="W3960" s="552" t="s">
        <v>4109</v>
      </c>
      <c r="X3960" s="555" t="s">
        <v>1467</v>
      </c>
      <c r="Y3960" s="222" t="s">
        <v>43</v>
      </c>
      <c r="Z3960" s="199"/>
      <c r="AA3960" s="218"/>
      <c r="AB3960" s="339">
        <v>0</v>
      </c>
      <c r="AC3960" s="429" t="s">
        <v>48</v>
      </c>
      <c r="AD3960" s="556">
        <f t="shared" si="1441"/>
        <v>39</v>
      </c>
      <c r="AE3960" s="557">
        <f>CEILING(AD3960+AD3960*'[1]Nastavení cen'!$J$17,1)</f>
        <v>57</v>
      </c>
      <c r="AF3960" s="348">
        <f t="shared" si="1442"/>
        <v>0</v>
      </c>
      <c r="AG3960" s="549"/>
      <c r="AH3960" s="549"/>
      <c r="AI3960" s="549"/>
      <c r="AJ3960" s="349">
        <f t="shared" si="1438"/>
        <v>57</v>
      </c>
      <c r="AK3960" s="255"/>
      <c r="AL3960" s="229">
        <f t="shared" si="1439"/>
        <v>0</v>
      </c>
      <c r="AM3960" s="416"/>
      <c r="AN3960" s="230" t="s">
        <v>41</v>
      </c>
      <c r="AO3960" s="231" t="s">
        <v>41</v>
      </c>
      <c r="AP3960" s="245" t="s">
        <v>41</v>
      </c>
      <c r="AQ3960" s="234" t="s">
        <v>41</v>
      </c>
      <c r="AR3960" s="234" t="s">
        <v>41</v>
      </c>
      <c r="AS3960" s="550"/>
      <c r="AT3960" s="551"/>
      <c r="AU3960" s="418"/>
      <c r="AV3960" s="238" t="s">
        <v>1371</v>
      </c>
      <c r="AW3960" s="239">
        <f>'[1]Nastavení cen'!$H$17</f>
        <v>390</v>
      </c>
      <c r="AX3960" s="240"/>
    </row>
    <row r="3961" spans="1:50" ht="17.25" hidden="1" customHeight="1" x14ac:dyDescent="0.3">
      <c r="A3961" s="213"/>
      <c r="B3961" s="214"/>
      <c r="C3961" s="215"/>
      <c r="D3961" s="186"/>
      <c r="E3961" s="184"/>
      <c r="F3961" s="185"/>
      <c r="G3961" s="186"/>
      <c r="H3961" s="186"/>
      <c r="I3961" s="187"/>
      <c r="J3961" s="188"/>
      <c r="K3961" s="216"/>
      <c r="L3961" s="186"/>
      <c r="M3961" s="186"/>
      <c r="N3961" s="187"/>
      <c r="O3961" s="191"/>
      <c r="P3961" s="548" t="s">
        <v>4105</v>
      </c>
      <c r="Q3961" s="218"/>
      <c r="R3961" s="219">
        <f t="shared" si="1436"/>
        <v>0</v>
      </c>
      <c r="S3961" s="219">
        <f t="shared" si="1437"/>
        <v>7</v>
      </c>
      <c r="T3961" s="195"/>
      <c r="U3961" s="196">
        <v>4</v>
      </c>
      <c r="V3961" s="89">
        <f t="shared" si="1432"/>
        <v>0</v>
      </c>
      <c r="W3961" s="220" t="s">
        <v>4111</v>
      </c>
      <c r="X3961" s="221" t="s">
        <v>4112</v>
      </c>
      <c r="Y3961" s="222" t="s">
        <v>43</v>
      </c>
      <c r="Z3961" s="199"/>
      <c r="AA3961" s="218"/>
      <c r="AB3961" s="339">
        <v>0</v>
      </c>
      <c r="AC3961" s="346" t="s">
        <v>146</v>
      </c>
      <c r="AD3961" s="347">
        <f t="shared" si="1441"/>
        <v>156</v>
      </c>
      <c r="AE3961" s="226">
        <f>CEILING(AD3961+AD3961*'[1]Nastavení cen'!$J$17,1)</f>
        <v>228</v>
      </c>
      <c r="AF3961" s="348">
        <f t="shared" si="1442"/>
        <v>0</v>
      </c>
      <c r="AG3961" s="243"/>
      <c r="AH3961" s="242"/>
      <c r="AI3961" s="244"/>
      <c r="AJ3961" s="349">
        <f t="shared" si="1438"/>
        <v>228</v>
      </c>
      <c r="AK3961" s="255"/>
      <c r="AL3961" s="229">
        <f t="shared" si="1439"/>
        <v>0</v>
      </c>
      <c r="AM3961" s="204"/>
      <c r="AN3961" s="230" t="s">
        <v>41</v>
      </c>
      <c r="AO3961" s="231" t="s">
        <v>41</v>
      </c>
      <c r="AP3961" s="245" t="s">
        <v>41</v>
      </c>
      <c r="AQ3961" s="233" t="s">
        <v>41</v>
      </c>
      <c r="AR3961" s="234" t="s">
        <v>41</v>
      </c>
      <c r="AS3961" s="235"/>
      <c r="AT3961" s="236"/>
      <c r="AU3961" s="237"/>
      <c r="AV3961" s="238">
        <v>24</v>
      </c>
      <c r="AW3961" s="239">
        <f>'[1]Nastavení cen'!$H$17</f>
        <v>390</v>
      </c>
      <c r="AX3961" s="240"/>
    </row>
    <row r="3962" spans="1:50" ht="17.25" hidden="1" customHeight="1" x14ac:dyDescent="0.3">
      <c r="A3962" s="213"/>
      <c r="B3962" s="214"/>
      <c r="C3962" s="215"/>
      <c r="D3962" s="186"/>
      <c r="E3962" s="184"/>
      <c r="F3962" s="185"/>
      <c r="G3962" s="186"/>
      <c r="H3962" s="186"/>
      <c r="I3962" s="187"/>
      <c r="J3962" s="188"/>
      <c r="K3962" s="216"/>
      <c r="L3962" s="186"/>
      <c r="M3962" s="186"/>
      <c r="N3962" s="187"/>
      <c r="O3962" s="191"/>
      <c r="P3962" s="548" t="s">
        <v>4105</v>
      </c>
      <c r="Q3962" s="218"/>
      <c r="R3962" s="219">
        <f t="shared" si="1436"/>
        <v>0</v>
      </c>
      <c r="S3962" s="219">
        <f t="shared" si="1437"/>
        <v>7</v>
      </c>
      <c r="T3962" s="195"/>
      <c r="U3962" s="196">
        <v>4</v>
      </c>
      <c r="V3962" s="89">
        <f t="shared" si="1432"/>
        <v>0</v>
      </c>
      <c r="W3962" s="220" t="s">
        <v>4111</v>
      </c>
      <c r="X3962" s="221" t="s">
        <v>4113</v>
      </c>
      <c r="Y3962" s="222" t="s">
        <v>43</v>
      </c>
      <c r="Z3962" s="199"/>
      <c r="AA3962" s="218"/>
      <c r="AB3962" s="339">
        <v>0</v>
      </c>
      <c r="AC3962" s="346" t="s">
        <v>146</v>
      </c>
      <c r="AD3962" s="347">
        <f t="shared" si="1441"/>
        <v>176</v>
      </c>
      <c r="AE3962" s="226">
        <f>CEILING(AD3962+AD3962*'[1]Nastavení cen'!$J$17,1)</f>
        <v>257</v>
      </c>
      <c r="AF3962" s="348">
        <f t="shared" si="1442"/>
        <v>0</v>
      </c>
      <c r="AG3962" s="243"/>
      <c r="AH3962" s="242"/>
      <c r="AI3962" s="244"/>
      <c r="AJ3962" s="349">
        <f t="shared" si="1438"/>
        <v>257</v>
      </c>
      <c r="AK3962" s="255"/>
      <c r="AL3962" s="229">
        <f t="shared" si="1439"/>
        <v>0</v>
      </c>
      <c r="AM3962" s="204"/>
      <c r="AN3962" s="230" t="s">
        <v>41</v>
      </c>
      <c r="AO3962" s="231" t="s">
        <v>41</v>
      </c>
      <c r="AP3962" s="245" t="s">
        <v>41</v>
      </c>
      <c r="AQ3962" s="233" t="s">
        <v>41</v>
      </c>
      <c r="AR3962" s="234" t="s">
        <v>41</v>
      </c>
      <c r="AS3962" s="235"/>
      <c r="AT3962" s="236"/>
      <c r="AU3962" s="237"/>
      <c r="AV3962" s="238">
        <v>27</v>
      </c>
      <c r="AW3962" s="239">
        <f>'[1]Nastavení cen'!$H$17</f>
        <v>390</v>
      </c>
      <c r="AX3962" s="240"/>
    </row>
    <row r="3963" spans="1:50" ht="17.25" hidden="1" customHeight="1" x14ac:dyDescent="0.3">
      <c r="A3963" s="213"/>
      <c r="B3963" s="214"/>
      <c r="C3963" s="215"/>
      <c r="D3963" s="186"/>
      <c r="E3963" s="184"/>
      <c r="F3963" s="185"/>
      <c r="G3963" s="186"/>
      <c r="H3963" s="186"/>
      <c r="I3963" s="187"/>
      <c r="J3963" s="188"/>
      <c r="K3963" s="216"/>
      <c r="L3963" s="186"/>
      <c r="M3963" s="186"/>
      <c r="N3963" s="187"/>
      <c r="O3963" s="191"/>
      <c r="P3963" s="548" t="s">
        <v>4105</v>
      </c>
      <c r="Q3963" s="218"/>
      <c r="R3963" s="219">
        <f t="shared" si="1436"/>
        <v>0</v>
      </c>
      <c r="S3963" s="219">
        <f t="shared" si="1437"/>
        <v>7</v>
      </c>
      <c r="T3963" s="195"/>
      <c r="U3963" s="196">
        <v>5</v>
      </c>
      <c r="V3963" s="89">
        <f t="shared" si="1432"/>
        <v>0</v>
      </c>
      <c r="W3963" s="220" t="s">
        <v>4111</v>
      </c>
      <c r="X3963" s="221" t="s">
        <v>71</v>
      </c>
      <c r="Y3963" s="222" t="s">
        <v>4114</v>
      </c>
      <c r="Z3963" s="199"/>
      <c r="AA3963" s="218"/>
      <c r="AB3963" s="223">
        <v>0</v>
      </c>
      <c r="AC3963" s="224" t="s">
        <v>40</v>
      </c>
      <c r="AD3963" s="225"/>
      <c r="AE3963" s="226"/>
      <c r="AF3963" s="226"/>
      <c r="AG3963" s="227">
        <f>CEILING(AX3963+(AX3963*'[1]Nastavení cen'!$G$17),1)</f>
        <v>125</v>
      </c>
      <c r="AH3963" s="227">
        <f>CEILING(AG3963*'[1]Nastavení cen'!$K$17,1)+AG3963</f>
        <v>163</v>
      </c>
      <c r="AI3963" s="227">
        <f t="shared" ref="AI3963:AI3964" si="1443">(AB3963*AH3963)</f>
        <v>0</v>
      </c>
      <c r="AJ3963" s="228">
        <f t="shared" si="1438"/>
        <v>163</v>
      </c>
      <c r="AK3963" s="218"/>
      <c r="AL3963" s="229">
        <f t="shared" si="1439"/>
        <v>0</v>
      </c>
      <c r="AM3963" s="204"/>
      <c r="AN3963" s="230" t="s">
        <v>41</v>
      </c>
      <c r="AO3963" s="231" t="s">
        <v>41</v>
      </c>
      <c r="AP3963" s="245" t="s">
        <v>41</v>
      </c>
      <c r="AQ3963" s="233" t="s">
        <v>41</v>
      </c>
      <c r="AR3963" s="234" t="s">
        <v>41</v>
      </c>
      <c r="AS3963" s="235">
        <v>50</v>
      </c>
      <c r="AT3963" s="236">
        <f t="shared" ref="AT3963:AT3964" si="1444">AB3963*AS3963</f>
        <v>0</v>
      </c>
      <c r="AU3963" s="237"/>
      <c r="AV3963" s="238"/>
      <c r="AW3963" s="239"/>
      <c r="AX3963" s="240">
        <v>125</v>
      </c>
    </row>
    <row r="3964" spans="1:50" ht="17.25" hidden="1" customHeight="1" x14ac:dyDescent="0.3">
      <c r="A3964" s="213"/>
      <c r="B3964" s="214"/>
      <c r="C3964" s="215"/>
      <c r="D3964" s="186"/>
      <c r="E3964" s="184"/>
      <c r="F3964" s="185"/>
      <c r="G3964" s="186"/>
      <c r="H3964" s="186"/>
      <c r="I3964" s="187"/>
      <c r="J3964" s="188"/>
      <c r="K3964" s="216"/>
      <c r="L3964" s="186"/>
      <c r="M3964" s="186"/>
      <c r="N3964" s="187"/>
      <c r="O3964" s="191"/>
      <c r="P3964" s="548" t="s">
        <v>4105</v>
      </c>
      <c r="Q3964" s="218"/>
      <c r="R3964" s="219">
        <f t="shared" si="1436"/>
        <v>0</v>
      </c>
      <c r="S3964" s="219">
        <f t="shared" si="1437"/>
        <v>7</v>
      </c>
      <c r="T3964" s="195"/>
      <c r="U3964" s="196">
        <v>5</v>
      </c>
      <c r="V3964" s="89">
        <f t="shared" si="1432"/>
        <v>0</v>
      </c>
      <c r="W3964" s="220" t="s">
        <v>4111</v>
      </c>
      <c r="X3964" s="221" t="s">
        <v>71</v>
      </c>
      <c r="Y3964" s="222" t="s">
        <v>4115</v>
      </c>
      <c r="Z3964" s="199"/>
      <c r="AA3964" s="218"/>
      <c r="AB3964" s="223">
        <v>0</v>
      </c>
      <c r="AC3964" s="224" t="s">
        <v>40</v>
      </c>
      <c r="AD3964" s="225"/>
      <c r="AE3964" s="226"/>
      <c r="AF3964" s="226"/>
      <c r="AG3964" s="227">
        <f>CEILING(AX3964+(AX3964*'[1]Nastavení cen'!$G$17),1)</f>
        <v>220</v>
      </c>
      <c r="AH3964" s="227">
        <f>CEILING(AG3964*'[1]Nastavení cen'!$K$17,1)+AG3964</f>
        <v>286</v>
      </c>
      <c r="AI3964" s="227">
        <f t="shared" si="1443"/>
        <v>0</v>
      </c>
      <c r="AJ3964" s="228">
        <f t="shared" si="1438"/>
        <v>286</v>
      </c>
      <c r="AK3964" s="218"/>
      <c r="AL3964" s="229">
        <f t="shared" si="1439"/>
        <v>0</v>
      </c>
      <c r="AM3964" s="204"/>
      <c r="AN3964" s="230" t="s">
        <v>41</v>
      </c>
      <c r="AO3964" s="231" t="s">
        <v>41</v>
      </c>
      <c r="AP3964" s="245" t="s">
        <v>41</v>
      </c>
      <c r="AQ3964" s="233" t="s">
        <v>41</v>
      </c>
      <c r="AR3964" s="234" t="s">
        <v>41</v>
      </c>
      <c r="AS3964" s="235">
        <v>100</v>
      </c>
      <c r="AT3964" s="236">
        <f t="shared" si="1444"/>
        <v>0</v>
      </c>
      <c r="AU3964" s="237"/>
      <c r="AV3964" s="238"/>
      <c r="AW3964" s="239"/>
      <c r="AX3964" s="240">
        <v>220</v>
      </c>
    </row>
    <row r="3965" spans="1:50" ht="17.25" hidden="1" customHeight="1" x14ac:dyDescent="0.3">
      <c r="A3965" s="213"/>
      <c r="B3965" s="214"/>
      <c r="C3965" s="215"/>
      <c r="D3965" s="186"/>
      <c r="E3965" s="184"/>
      <c r="F3965" s="185"/>
      <c r="G3965" s="186"/>
      <c r="H3965" s="186"/>
      <c r="I3965" s="187"/>
      <c r="J3965" s="188"/>
      <c r="K3965" s="216"/>
      <c r="L3965" s="186"/>
      <c r="M3965" s="186"/>
      <c r="N3965" s="187"/>
      <c r="O3965" s="191"/>
      <c r="P3965" s="548" t="s">
        <v>4105</v>
      </c>
      <c r="Q3965" s="218"/>
      <c r="R3965" s="219">
        <f t="shared" si="1436"/>
        <v>0</v>
      </c>
      <c r="S3965" s="219">
        <f t="shared" si="1437"/>
        <v>7</v>
      </c>
      <c r="T3965" s="195"/>
      <c r="U3965" s="196">
        <v>4</v>
      </c>
      <c r="V3965" s="89">
        <f t="shared" si="1432"/>
        <v>0</v>
      </c>
      <c r="W3965" s="220" t="s">
        <v>4116</v>
      </c>
      <c r="X3965" s="221" t="s">
        <v>4117</v>
      </c>
      <c r="Y3965" s="222" t="s">
        <v>43</v>
      </c>
      <c r="Z3965" s="199"/>
      <c r="AA3965" s="218"/>
      <c r="AB3965" s="339">
        <v>0</v>
      </c>
      <c r="AC3965" s="346" t="s">
        <v>40</v>
      </c>
      <c r="AD3965" s="347">
        <f t="shared" ref="AD3965:AD3966" si="1445">ROUND(AV3965*(AW3965/60),0)</f>
        <v>124</v>
      </c>
      <c r="AE3965" s="226">
        <f>CEILING(AD3965+AD3965*'[1]Nastavení cen'!$J$17,1)</f>
        <v>182</v>
      </c>
      <c r="AF3965" s="348">
        <f t="shared" ref="AF3965:AF3966" si="1446">(AB3965*AE3965)</f>
        <v>0</v>
      </c>
      <c r="AG3965" s="243"/>
      <c r="AH3965" s="242"/>
      <c r="AI3965" s="244"/>
      <c r="AJ3965" s="349">
        <f t="shared" si="1438"/>
        <v>182</v>
      </c>
      <c r="AK3965" s="255"/>
      <c r="AL3965" s="229">
        <f t="shared" si="1439"/>
        <v>0</v>
      </c>
      <c r="AM3965" s="204"/>
      <c r="AN3965" s="230" t="s">
        <v>41</v>
      </c>
      <c r="AO3965" s="231" t="s">
        <v>41</v>
      </c>
      <c r="AP3965" s="245" t="s">
        <v>41</v>
      </c>
      <c r="AQ3965" s="233" t="s">
        <v>41</v>
      </c>
      <c r="AR3965" s="234" t="s">
        <v>41</v>
      </c>
      <c r="AS3965" s="235"/>
      <c r="AT3965" s="236"/>
      <c r="AU3965" s="237"/>
      <c r="AV3965" s="238">
        <v>19</v>
      </c>
      <c r="AW3965" s="239">
        <f>'[1]Nastavení cen'!$H$17</f>
        <v>390</v>
      </c>
      <c r="AX3965" s="240"/>
    </row>
    <row r="3966" spans="1:50" ht="17.25" hidden="1" customHeight="1" x14ac:dyDescent="0.3">
      <c r="A3966" s="213"/>
      <c r="B3966" s="214"/>
      <c r="C3966" s="215"/>
      <c r="D3966" s="186"/>
      <c r="E3966" s="184"/>
      <c r="F3966" s="185"/>
      <c r="G3966" s="186"/>
      <c r="H3966" s="186"/>
      <c r="I3966" s="187"/>
      <c r="J3966" s="188"/>
      <c r="K3966" s="216"/>
      <c r="L3966" s="186"/>
      <c r="M3966" s="186"/>
      <c r="N3966" s="187"/>
      <c r="O3966" s="191"/>
      <c r="P3966" s="548" t="s">
        <v>4105</v>
      </c>
      <c r="Q3966" s="218"/>
      <c r="R3966" s="219">
        <f t="shared" si="1436"/>
        <v>0</v>
      </c>
      <c r="S3966" s="219">
        <f t="shared" si="1437"/>
        <v>7</v>
      </c>
      <c r="T3966" s="195"/>
      <c r="U3966" s="196">
        <v>4</v>
      </c>
      <c r="V3966" s="89">
        <f t="shared" si="1432"/>
        <v>0</v>
      </c>
      <c r="W3966" s="220" t="s">
        <v>4116</v>
      </c>
      <c r="X3966" s="221" t="s">
        <v>4118</v>
      </c>
      <c r="Y3966" s="222" t="s">
        <v>43</v>
      </c>
      <c r="Z3966" s="199"/>
      <c r="AA3966" s="218"/>
      <c r="AB3966" s="339">
        <v>0</v>
      </c>
      <c r="AC3966" s="346" t="s">
        <v>40</v>
      </c>
      <c r="AD3966" s="347">
        <f t="shared" si="1445"/>
        <v>137</v>
      </c>
      <c r="AE3966" s="226">
        <f>CEILING(AD3966+AD3966*'[1]Nastavení cen'!$J$17,1)</f>
        <v>201</v>
      </c>
      <c r="AF3966" s="348">
        <f t="shared" si="1446"/>
        <v>0</v>
      </c>
      <c r="AG3966" s="243"/>
      <c r="AH3966" s="242"/>
      <c r="AI3966" s="244"/>
      <c r="AJ3966" s="349">
        <f t="shared" si="1438"/>
        <v>201</v>
      </c>
      <c r="AK3966" s="255"/>
      <c r="AL3966" s="229">
        <f t="shared" si="1439"/>
        <v>0</v>
      </c>
      <c r="AM3966" s="204"/>
      <c r="AN3966" s="230" t="s">
        <v>41</v>
      </c>
      <c r="AO3966" s="231" t="s">
        <v>41</v>
      </c>
      <c r="AP3966" s="245" t="s">
        <v>41</v>
      </c>
      <c r="AQ3966" s="233" t="s">
        <v>41</v>
      </c>
      <c r="AR3966" s="234" t="s">
        <v>41</v>
      </c>
      <c r="AS3966" s="235"/>
      <c r="AT3966" s="236"/>
      <c r="AU3966" s="237"/>
      <c r="AV3966" s="238">
        <v>21</v>
      </c>
      <c r="AW3966" s="239">
        <f>'[1]Nastavení cen'!$H$17</f>
        <v>390</v>
      </c>
      <c r="AX3966" s="240"/>
    </row>
    <row r="3967" spans="1:50" ht="17.25" hidden="1" customHeight="1" x14ac:dyDescent="0.3">
      <c r="A3967" s="213"/>
      <c r="B3967" s="214"/>
      <c r="C3967" s="215"/>
      <c r="D3967" s="186"/>
      <c r="E3967" s="184"/>
      <c r="F3967" s="185"/>
      <c r="G3967" s="186"/>
      <c r="H3967" s="186"/>
      <c r="I3967" s="187"/>
      <c r="J3967" s="188"/>
      <c r="K3967" s="216"/>
      <c r="L3967" s="186"/>
      <c r="M3967" s="186"/>
      <c r="N3967" s="187"/>
      <c r="O3967" s="191"/>
      <c r="P3967" s="548" t="s">
        <v>4105</v>
      </c>
      <c r="Q3967" s="218"/>
      <c r="R3967" s="219">
        <f t="shared" si="1436"/>
        <v>0</v>
      </c>
      <c r="S3967" s="219">
        <f t="shared" si="1437"/>
        <v>7</v>
      </c>
      <c r="T3967" s="195"/>
      <c r="U3967" s="196">
        <v>5</v>
      </c>
      <c r="V3967" s="89">
        <f t="shared" si="1432"/>
        <v>0</v>
      </c>
      <c r="W3967" s="220" t="s">
        <v>4116</v>
      </c>
      <c r="X3967" s="221" t="s">
        <v>71</v>
      </c>
      <c r="Y3967" s="222" t="s">
        <v>4119</v>
      </c>
      <c r="Z3967" s="199"/>
      <c r="AA3967" s="218"/>
      <c r="AB3967" s="223">
        <v>0</v>
      </c>
      <c r="AC3967" s="224" t="s">
        <v>40</v>
      </c>
      <c r="AD3967" s="225"/>
      <c r="AE3967" s="226"/>
      <c r="AF3967" s="226"/>
      <c r="AG3967" s="227">
        <f>CEILING(AX3967+(AX3967*'[1]Nastavení cen'!$G$17),1)</f>
        <v>50</v>
      </c>
      <c r="AH3967" s="227">
        <f>CEILING(AG3967*'[1]Nastavení cen'!$K$17,1)+AG3967</f>
        <v>65</v>
      </c>
      <c r="AI3967" s="227">
        <f>(AB3967*AH3967)</f>
        <v>0</v>
      </c>
      <c r="AJ3967" s="228">
        <f t="shared" si="1438"/>
        <v>65</v>
      </c>
      <c r="AK3967" s="218"/>
      <c r="AL3967" s="229">
        <f t="shared" si="1439"/>
        <v>0</v>
      </c>
      <c r="AM3967" s="204"/>
      <c r="AN3967" s="230" t="s">
        <v>41</v>
      </c>
      <c r="AO3967" s="231" t="s">
        <v>41</v>
      </c>
      <c r="AP3967" s="245" t="s">
        <v>41</v>
      </c>
      <c r="AQ3967" s="233" t="s">
        <v>41</v>
      </c>
      <c r="AR3967" s="234" t="s">
        <v>41</v>
      </c>
      <c r="AS3967" s="235">
        <v>50</v>
      </c>
      <c r="AT3967" s="236">
        <f>AB3967*AS3967</f>
        <v>0</v>
      </c>
      <c r="AU3967" s="237"/>
      <c r="AV3967" s="238"/>
      <c r="AW3967" s="239"/>
      <c r="AX3967" s="240">
        <v>50</v>
      </c>
    </row>
    <row r="3968" spans="1:50" ht="17.25" hidden="1" customHeight="1" x14ac:dyDescent="0.3">
      <c r="A3968" s="213"/>
      <c r="B3968" s="214"/>
      <c r="C3968" s="215"/>
      <c r="D3968" s="186"/>
      <c r="E3968" s="184"/>
      <c r="F3968" s="185"/>
      <c r="G3968" s="186"/>
      <c r="H3968" s="186"/>
      <c r="I3968" s="187"/>
      <c r="J3968" s="188"/>
      <c r="K3968" s="216"/>
      <c r="L3968" s="186"/>
      <c r="M3968" s="186"/>
      <c r="N3968" s="187"/>
      <c r="O3968" s="191"/>
      <c r="P3968" s="548" t="s">
        <v>4105</v>
      </c>
      <c r="Q3968" s="218"/>
      <c r="R3968" s="219">
        <f t="shared" si="1436"/>
        <v>0</v>
      </c>
      <c r="S3968" s="219">
        <f t="shared" si="1437"/>
        <v>7</v>
      </c>
      <c r="T3968" s="195"/>
      <c r="U3968" s="196">
        <v>4</v>
      </c>
      <c r="V3968" s="89">
        <f t="shared" si="1432"/>
        <v>0</v>
      </c>
      <c r="W3968" s="220" t="s">
        <v>283</v>
      </c>
      <c r="X3968" s="221" t="s">
        <v>4120</v>
      </c>
      <c r="Y3968" s="222" t="s">
        <v>43</v>
      </c>
      <c r="Z3968" s="199"/>
      <c r="AA3968" s="218"/>
      <c r="AB3968" s="339">
        <v>0</v>
      </c>
      <c r="AC3968" s="346" t="s">
        <v>48</v>
      </c>
      <c r="AD3968" s="347">
        <f t="shared" ref="AD3968:AD3969" si="1447">ROUND(AV3968*(AW3968/60),0)</f>
        <v>143</v>
      </c>
      <c r="AE3968" s="226">
        <f>CEILING(AD3968+AD3968*'[1]Nastavení cen'!$J$17,1)</f>
        <v>209</v>
      </c>
      <c r="AF3968" s="348">
        <f t="shared" ref="AF3968:AF3969" si="1448">(AB3968*AE3968)</f>
        <v>0</v>
      </c>
      <c r="AG3968" s="243"/>
      <c r="AH3968" s="242"/>
      <c r="AI3968" s="244"/>
      <c r="AJ3968" s="349">
        <f t="shared" si="1438"/>
        <v>209</v>
      </c>
      <c r="AK3968" s="255"/>
      <c r="AL3968" s="229">
        <f t="shared" si="1439"/>
        <v>0</v>
      </c>
      <c r="AM3968" s="204"/>
      <c r="AN3968" s="230" t="s">
        <v>41</v>
      </c>
      <c r="AO3968" s="231" t="s">
        <v>41</v>
      </c>
      <c r="AP3968" s="245" t="s">
        <v>41</v>
      </c>
      <c r="AQ3968" s="233" t="s">
        <v>41</v>
      </c>
      <c r="AR3968" s="234" t="s">
        <v>41</v>
      </c>
      <c r="AS3968" s="235"/>
      <c r="AT3968" s="236"/>
      <c r="AU3968" s="237"/>
      <c r="AV3968" s="238">
        <v>22</v>
      </c>
      <c r="AW3968" s="239">
        <f>'[1]Nastavení cen'!$H$17</f>
        <v>390</v>
      </c>
      <c r="AX3968" s="240"/>
    </row>
    <row r="3969" spans="1:50" ht="17.25" hidden="1" customHeight="1" x14ac:dyDescent="0.3">
      <c r="A3969" s="213"/>
      <c r="B3969" s="214"/>
      <c r="C3969" s="215"/>
      <c r="D3969" s="186"/>
      <c r="E3969" s="184"/>
      <c r="F3969" s="185"/>
      <c r="G3969" s="186"/>
      <c r="H3969" s="186"/>
      <c r="I3969" s="187"/>
      <c r="J3969" s="188"/>
      <c r="K3969" s="216"/>
      <c r="L3969" s="186"/>
      <c r="M3969" s="186"/>
      <c r="N3969" s="187"/>
      <c r="O3969" s="191"/>
      <c r="P3969" s="548" t="s">
        <v>4105</v>
      </c>
      <c r="Q3969" s="218"/>
      <c r="R3969" s="219">
        <f t="shared" si="1436"/>
        <v>0</v>
      </c>
      <c r="S3969" s="219">
        <f t="shared" si="1437"/>
        <v>7</v>
      </c>
      <c r="T3969" s="195"/>
      <c r="U3969" s="196">
        <v>4</v>
      </c>
      <c r="V3969" s="89">
        <f t="shared" si="1432"/>
        <v>0</v>
      </c>
      <c r="W3969" s="220" t="s">
        <v>283</v>
      </c>
      <c r="X3969" s="221" t="s">
        <v>4121</v>
      </c>
      <c r="Y3969" s="222" t="s">
        <v>43</v>
      </c>
      <c r="Z3969" s="199"/>
      <c r="AA3969" s="218"/>
      <c r="AB3969" s="339">
        <v>0</v>
      </c>
      <c r="AC3969" s="346" t="s">
        <v>48</v>
      </c>
      <c r="AD3969" s="347">
        <f t="shared" si="1447"/>
        <v>169</v>
      </c>
      <c r="AE3969" s="226">
        <f>CEILING(AD3969+AD3969*'[1]Nastavení cen'!$J$17,1)</f>
        <v>247</v>
      </c>
      <c r="AF3969" s="348">
        <f t="shared" si="1448"/>
        <v>0</v>
      </c>
      <c r="AG3969" s="243"/>
      <c r="AH3969" s="242"/>
      <c r="AI3969" s="244"/>
      <c r="AJ3969" s="349">
        <f t="shared" si="1438"/>
        <v>247</v>
      </c>
      <c r="AK3969" s="255"/>
      <c r="AL3969" s="229">
        <f t="shared" si="1439"/>
        <v>0</v>
      </c>
      <c r="AM3969" s="204"/>
      <c r="AN3969" s="230" t="s">
        <v>41</v>
      </c>
      <c r="AO3969" s="231" t="s">
        <v>41</v>
      </c>
      <c r="AP3969" s="245" t="s">
        <v>41</v>
      </c>
      <c r="AQ3969" s="233" t="s">
        <v>41</v>
      </c>
      <c r="AR3969" s="234" t="s">
        <v>41</v>
      </c>
      <c r="AS3969" s="235"/>
      <c r="AT3969" s="236"/>
      <c r="AU3969" s="237"/>
      <c r="AV3969" s="238">
        <v>26</v>
      </c>
      <c r="AW3969" s="239">
        <f>'[1]Nastavení cen'!$H$17</f>
        <v>390</v>
      </c>
      <c r="AX3969" s="240"/>
    </row>
    <row r="3970" spans="1:50" ht="17.25" hidden="1" customHeight="1" x14ac:dyDescent="0.3">
      <c r="A3970" s="213"/>
      <c r="B3970" s="214"/>
      <c r="C3970" s="215"/>
      <c r="D3970" s="186"/>
      <c r="E3970" s="184"/>
      <c r="F3970" s="185"/>
      <c r="G3970" s="186"/>
      <c r="H3970" s="186"/>
      <c r="I3970" s="187"/>
      <c r="J3970" s="188"/>
      <c r="K3970" s="216"/>
      <c r="L3970" s="186"/>
      <c r="M3970" s="186"/>
      <c r="N3970" s="187"/>
      <c r="O3970" s="191"/>
      <c r="P3970" s="548" t="s">
        <v>4105</v>
      </c>
      <c r="Q3970" s="218"/>
      <c r="R3970" s="219">
        <f t="shared" si="1436"/>
        <v>0</v>
      </c>
      <c r="S3970" s="219">
        <f t="shared" si="1437"/>
        <v>7</v>
      </c>
      <c r="T3970" s="195"/>
      <c r="U3970" s="196">
        <v>5</v>
      </c>
      <c r="V3970" s="89">
        <f t="shared" si="1432"/>
        <v>0</v>
      </c>
      <c r="W3970" s="220" t="s">
        <v>283</v>
      </c>
      <c r="X3970" s="221" t="s">
        <v>71</v>
      </c>
      <c r="Y3970" s="222" t="s">
        <v>4122</v>
      </c>
      <c r="Z3970" s="199"/>
      <c r="AA3970" s="218"/>
      <c r="AB3970" s="223">
        <v>0</v>
      </c>
      <c r="AC3970" s="224" t="s">
        <v>207</v>
      </c>
      <c r="AD3970" s="225"/>
      <c r="AE3970" s="226"/>
      <c r="AF3970" s="226"/>
      <c r="AG3970" s="227">
        <f>CEILING(AX3970+(AX3970*'[1]Nastavení cen'!$G$17),1)</f>
        <v>1000</v>
      </c>
      <c r="AH3970" s="227">
        <f>CEILING(AG3970*'[1]Nastavení cen'!$K$17,1)+AG3970</f>
        <v>1300</v>
      </c>
      <c r="AI3970" s="227">
        <f t="shared" ref="AI3970:AI3972" si="1449">(AB3970*AH3970)</f>
        <v>0</v>
      </c>
      <c r="AJ3970" s="228">
        <f t="shared" si="1438"/>
        <v>1300</v>
      </c>
      <c r="AK3970" s="218"/>
      <c r="AL3970" s="229">
        <f t="shared" si="1439"/>
        <v>0</v>
      </c>
      <c r="AM3970" s="204"/>
      <c r="AN3970" s="230" t="s">
        <v>41</v>
      </c>
      <c r="AO3970" s="231" t="s">
        <v>41</v>
      </c>
      <c r="AP3970" s="245" t="s">
        <v>41</v>
      </c>
      <c r="AQ3970" s="233" t="s">
        <v>41</v>
      </c>
      <c r="AR3970" s="234" t="s">
        <v>41</v>
      </c>
      <c r="AS3970" s="235">
        <v>1600</v>
      </c>
      <c r="AT3970" s="236">
        <f t="shared" ref="AT3970:AT3972" si="1450">AB3970*AS3970</f>
        <v>0</v>
      </c>
      <c r="AU3970" s="237"/>
      <c r="AV3970" s="238"/>
      <c r="AW3970" s="239"/>
      <c r="AX3970" s="240">
        <v>1000</v>
      </c>
    </row>
    <row r="3971" spans="1:50" ht="17.25" hidden="1" customHeight="1" x14ac:dyDescent="0.3">
      <c r="A3971" s="213"/>
      <c r="B3971" s="214"/>
      <c r="C3971" s="215"/>
      <c r="D3971" s="186"/>
      <c r="E3971" s="184"/>
      <c r="F3971" s="185"/>
      <c r="G3971" s="186"/>
      <c r="H3971" s="186"/>
      <c r="I3971" s="187"/>
      <c r="J3971" s="188"/>
      <c r="K3971" s="216"/>
      <c r="L3971" s="186"/>
      <c r="M3971" s="186"/>
      <c r="N3971" s="187"/>
      <c r="O3971" s="191"/>
      <c r="P3971" s="548" t="s">
        <v>4105</v>
      </c>
      <c r="Q3971" s="218"/>
      <c r="R3971" s="219">
        <f t="shared" si="1436"/>
        <v>0</v>
      </c>
      <c r="S3971" s="219">
        <f t="shared" si="1437"/>
        <v>7</v>
      </c>
      <c r="T3971" s="195"/>
      <c r="U3971" s="196">
        <v>5</v>
      </c>
      <c r="V3971" s="89">
        <f t="shared" si="1432"/>
        <v>0</v>
      </c>
      <c r="W3971" s="220" t="s">
        <v>283</v>
      </c>
      <c r="X3971" s="221" t="s">
        <v>71</v>
      </c>
      <c r="Y3971" s="222" t="s">
        <v>4123</v>
      </c>
      <c r="Z3971" s="199"/>
      <c r="AA3971" s="218"/>
      <c r="AB3971" s="223">
        <v>0</v>
      </c>
      <c r="AC3971" s="224" t="s">
        <v>207</v>
      </c>
      <c r="AD3971" s="225"/>
      <c r="AE3971" s="226"/>
      <c r="AF3971" s="226"/>
      <c r="AG3971" s="227">
        <f>CEILING(AX3971+(AX3971*'[1]Nastavení cen'!$G$17),1)</f>
        <v>800</v>
      </c>
      <c r="AH3971" s="227">
        <f>CEILING(AG3971*'[1]Nastavení cen'!$K$17,1)+AG3971</f>
        <v>1040</v>
      </c>
      <c r="AI3971" s="227">
        <f t="shared" si="1449"/>
        <v>0</v>
      </c>
      <c r="AJ3971" s="228">
        <f t="shared" si="1438"/>
        <v>1040</v>
      </c>
      <c r="AK3971" s="218"/>
      <c r="AL3971" s="229">
        <f t="shared" si="1439"/>
        <v>0</v>
      </c>
      <c r="AM3971" s="204"/>
      <c r="AN3971" s="230" t="s">
        <v>41</v>
      </c>
      <c r="AO3971" s="231" t="s">
        <v>41</v>
      </c>
      <c r="AP3971" s="245" t="s">
        <v>41</v>
      </c>
      <c r="AQ3971" s="233" t="s">
        <v>41</v>
      </c>
      <c r="AR3971" s="234" t="s">
        <v>41</v>
      </c>
      <c r="AS3971" s="235">
        <v>1600</v>
      </c>
      <c r="AT3971" s="236">
        <f t="shared" si="1450"/>
        <v>0</v>
      </c>
      <c r="AU3971" s="237"/>
      <c r="AV3971" s="238"/>
      <c r="AW3971" s="239"/>
      <c r="AX3971" s="240">
        <v>800</v>
      </c>
    </row>
    <row r="3972" spans="1:50" ht="17.25" hidden="1" customHeight="1" x14ac:dyDescent="0.3">
      <c r="A3972" s="213"/>
      <c r="B3972" s="214"/>
      <c r="C3972" s="215"/>
      <c r="D3972" s="186"/>
      <c r="E3972" s="184"/>
      <c r="F3972" s="185"/>
      <c r="G3972" s="186"/>
      <c r="H3972" s="186"/>
      <c r="I3972" s="187"/>
      <c r="J3972" s="188"/>
      <c r="K3972" s="216"/>
      <c r="L3972" s="186"/>
      <c r="M3972" s="186"/>
      <c r="N3972" s="187"/>
      <c r="O3972" s="191"/>
      <c r="P3972" s="548" t="s">
        <v>4105</v>
      </c>
      <c r="Q3972" s="218"/>
      <c r="R3972" s="219">
        <f t="shared" si="1436"/>
        <v>0</v>
      </c>
      <c r="S3972" s="219">
        <f t="shared" si="1437"/>
        <v>7</v>
      </c>
      <c r="T3972" s="195"/>
      <c r="U3972" s="196">
        <v>5</v>
      </c>
      <c r="V3972" s="89">
        <f t="shared" si="1432"/>
        <v>0</v>
      </c>
      <c r="W3972" s="220" t="s">
        <v>283</v>
      </c>
      <c r="X3972" s="221" t="s">
        <v>71</v>
      </c>
      <c r="Y3972" s="222" t="s">
        <v>4124</v>
      </c>
      <c r="Z3972" s="199"/>
      <c r="AA3972" s="218"/>
      <c r="AB3972" s="223">
        <v>0</v>
      </c>
      <c r="AC3972" s="224" t="s">
        <v>207</v>
      </c>
      <c r="AD3972" s="225"/>
      <c r="AE3972" s="226"/>
      <c r="AF3972" s="226"/>
      <c r="AG3972" s="227">
        <f>CEILING(AX3972+(AX3972*'[1]Nastavení cen'!$G$17),1)</f>
        <v>800</v>
      </c>
      <c r="AH3972" s="227">
        <f>CEILING(AG3972*'[1]Nastavení cen'!$K$17,1)+AG3972</f>
        <v>1040</v>
      </c>
      <c r="AI3972" s="227">
        <f t="shared" si="1449"/>
        <v>0</v>
      </c>
      <c r="AJ3972" s="228">
        <f t="shared" si="1438"/>
        <v>1040</v>
      </c>
      <c r="AK3972" s="218"/>
      <c r="AL3972" s="229">
        <f t="shared" si="1439"/>
        <v>0</v>
      </c>
      <c r="AM3972" s="204"/>
      <c r="AN3972" s="230" t="s">
        <v>41</v>
      </c>
      <c r="AO3972" s="231" t="s">
        <v>41</v>
      </c>
      <c r="AP3972" s="245" t="s">
        <v>41</v>
      </c>
      <c r="AQ3972" s="233" t="s">
        <v>41</v>
      </c>
      <c r="AR3972" s="234" t="s">
        <v>41</v>
      </c>
      <c r="AS3972" s="235">
        <v>1600</v>
      </c>
      <c r="AT3972" s="236">
        <f t="shared" si="1450"/>
        <v>0</v>
      </c>
      <c r="AU3972" s="237"/>
      <c r="AV3972" s="238"/>
      <c r="AW3972" s="239"/>
      <c r="AX3972" s="240">
        <v>800</v>
      </c>
    </row>
    <row r="3973" spans="1:50" ht="17.25" hidden="1" customHeight="1" x14ac:dyDescent="0.3">
      <c r="A3973" s="213"/>
      <c r="B3973" s="214"/>
      <c r="C3973" s="215"/>
      <c r="D3973" s="186"/>
      <c r="E3973" s="184"/>
      <c r="F3973" s="185"/>
      <c r="G3973" s="186"/>
      <c r="H3973" s="186"/>
      <c r="I3973" s="187"/>
      <c r="J3973" s="188"/>
      <c r="K3973" s="216"/>
      <c r="L3973" s="186"/>
      <c r="M3973" s="186"/>
      <c r="N3973" s="187"/>
      <c r="O3973" s="191"/>
      <c r="P3973" s="548" t="s">
        <v>4105</v>
      </c>
      <c r="Q3973" s="218"/>
      <c r="R3973" s="219">
        <f t="shared" si="1436"/>
        <v>0</v>
      </c>
      <c r="S3973" s="219">
        <f t="shared" si="1437"/>
        <v>7</v>
      </c>
      <c r="T3973" s="195"/>
      <c r="U3973" s="196">
        <v>4</v>
      </c>
      <c r="V3973" s="89">
        <f t="shared" si="1432"/>
        <v>0</v>
      </c>
      <c r="W3973" s="220" t="s">
        <v>283</v>
      </c>
      <c r="X3973" s="221" t="s">
        <v>4125</v>
      </c>
      <c r="Y3973" s="222" t="s">
        <v>43</v>
      </c>
      <c r="Z3973" s="199"/>
      <c r="AA3973" s="218"/>
      <c r="AB3973" s="339">
        <v>0</v>
      </c>
      <c r="AC3973" s="346" t="s">
        <v>48</v>
      </c>
      <c r="AD3973" s="347">
        <f t="shared" ref="AD3973:AD3974" si="1451">ROUND(AV3973*(AW3973/60),0)</f>
        <v>260</v>
      </c>
      <c r="AE3973" s="226">
        <f>CEILING(AD3973+AD3973*'[1]Nastavení cen'!$J$17,1)</f>
        <v>380</v>
      </c>
      <c r="AF3973" s="348">
        <f t="shared" ref="AF3973:AF3974" si="1452">(AB3973*AE3973)</f>
        <v>0</v>
      </c>
      <c r="AG3973" s="243"/>
      <c r="AH3973" s="242"/>
      <c r="AI3973" s="244"/>
      <c r="AJ3973" s="349">
        <f t="shared" si="1438"/>
        <v>380</v>
      </c>
      <c r="AK3973" s="255"/>
      <c r="AL3973" s="229">
        <f t="shared" si="1439"/>
        <v>0</v>
      </c>
      <c r="AM3973" s="204"/>
      <c r="AN3973" s="230" t="s">
        <v>41</v>
      </c>
      <c r="AO3973" s="231" t="s">
        <v>41</v>
      </c>
      <c r="AP3973" s="245" t="s">
        <v>41</v>
      </c>
      <c r="AQ3973" s="233" t="s">
        <v>41</v>
      </c>
      <c r="AR3973" s="234" t="s">
        <v>41</v>
      </c>
      <c r="AS3973" s="235"/>
      <c r="AT3973" s="236"/>
      <c r="AU3973" s="237"/>
      <c r="AV3973" s="238" t="s">
        <v>103</v>
      </c>
      <c r="AW3973" s="239">
        <f>'[1]Nastavení cen'!$H$17</f>
        <v>390</v>
      </c>
      <c r="AX3973" s="240"/>
    </row>
    <row r="3974" spans="1:50" ht="17.25" hidden="1" customHeight="1" x14ac:dyDescent="0.3">
      <c r="A3974" s="213"/>
      <c r="B3974" s="214"/>
      <c r="C3974" s="215"/>
      <c r="D3974" s="186"/>
      <c r="E3974" s="184"/>
      <c r="F3974" s="185"/>
      <c r="G3974" s="186"/>
      <c r="H3974" s="186"/>
      <c r="I3974" s="187"/>
      <c r="J3974" s="188"/>
      <c r="K3974" s="216"/>
      <c r="L3974" s="186"/>
      <c r="M3974" s="186"/>
      <c r="N3974" s="187"/>
      <c r="O3974" s="191"/>
      <c r="P3974" s="548" t="s">
        <v>4105</v>
      </c>
      <c r="Q3974" s="218"/>
      <c r="R3974" s="219">
        <f t="shared" si="1436"/>
        <v>0</v>
      </c>
      <c r="S3974" s="219">
        <f t="shared" si="1437"/>
        <v>7</v>
      </c>
      <c r="T3974" s="195"/>
      <c r="U3974" s="196">
        <v>4</v>
      </c>
      <c r="V3974" s="89">
        <f t="shared" si="1432"/>
        <v>0</v>
      </c>
      <c r="W3974" s="220" t="s">
        <v>283</v>
      </c>
      <c r="X3974" s="221" t="s">
        <v>4126</v>
      </c>
      <c r="Y3974" s="222" t="s">
        <v>43</v>
      </c>
      <c r="Z3974" s="199"/>
      <c r="AA3974" s="218"/>
      <c r="AB3974" s="339">
        <v>0</v>
      </c>
      <c r="AC3974" s="346" t="s">
        <v>48</v>
      </c>
      <c r="AD3974" s="347">
        <f t="shared" si="1451"/>
        <v>312</v>
      </c>
      <c r="AE3974" s="226">
        <f>CEILING(AD3974+AD3974*'[1]Nastavení cen'!$J$17,1)</f>
        <v>456</v>
      </c>
      <c r="AF3974" s="348">
        <f t="shared" si="1452"/>
        <v>0</v>
      </c>
      <c r="AG3974" s="243"/>
      <c r="AH3974" s="242"/>
      <c r="AI3974" s="244"/>
      <c r="AJ3974" s="349">
        <f t="shared" si="1438"/>
        <v>456</v>
      </c>
      <c r="AK3974" s="255"/>
      <c r="AL3974" s="229">
        <f t="shared" si="1439"/>
        <v>0</v>
      </c>
      <c r="AM3974" s="204"/>
      <c r="AN3974" s="230" t="s">
        <v>41</v>
      </c>
      <c r="AO3974" s="231" t="s">
        <v>41</v>
      </c>
      <c r="AP3974" s="245" t="s">
        <v>41</v>
      </c>
      <c r="AQ3974" s="233" t="s">
        <v>41</v>
      </c>
      <c r="AR3974" s="234" t="s">
        <v>41</v>
      </c>
      <c r="AS3974" s="235"/>
      <c r="AT3974" s="236"/>
      <c r="AU3974" s="237"/>
      <c r="AV3974" s="238">
        <v>48</v>
      </c>
      <c r="AW3974" s="239">
        <f>'[1]Nastavení cen'!$H$17</f>
        <v>390</v>
      </c>
      <c r="AX3974" s="240"/>
    </row>
    <row r="3975" spans="1:50" ht="17.25" hidden="1" customHeight="1" x14ac:dyDescent="0.3">
      <c r="A3975" s="213"/>
      <c r="B3975" s="214"/>
      <c r="C3975" s="215"/>
      <c r="D3975" s="186"/>
      <c r="E3975" s="184"/>
      <c r="F3975" s="185"/>
      <c r="G3975" s="186"/>
      <c r="H3975" s="186"/>
      <c r="I3975" s="187"/>
      <c r="J3975" s="188"/>
      <c r="K3975" s="216"/>
      <c r="L3975" s="186"/>
      <c r="M3975" s="186"/>
      <c r="N3975" s="187"/>
      <c r="O3975" s="191"/>
      <c r="P3975" s="548" t="s">
        <v>4105</v>
      </c>
      <c r="Q3975" s="218"/>
      <c r="R3975" s="219">
        <f t="shared" si="1436"/>
        <v>0</v>
      </c>
      <c r="S3975" s="219">
        <f t="shared" si="1437"/>
        <v>7</v>
      </c>
      <c r="T3975" s="195"/>
      <c r="U3975" s="196">
        <v>5</v>
      </c>
      <c r="V3975" s="89">
        <f t="shared" si="1432"/>
        <v>0</v>
      </c>
      <c r="W3975" s="220" t="s">
        <v>283</v>
      </c>
      <c r="X3975" s="221" t="s">
        <v>71</v>
      </c>
      <c r="Y3975" s="222" t="s">
        <v>4127</v>
      </c>
      <c r="Z3975" s="199"/>
      <c r="AA3975" s="218"/>
      <c r="AB3975" s="223">
        <v>0</v>
      </c>
      <c r="AC3975" s="224" t="s">
        <v>48</v>
      </c>
      <c r="AD3975" s="225"/>
      <c r="AE3975" s="226"/>
      <c r="AF3975" s="226"/>
      <c r="AG3975" s="227">
        <f>CEILING(AX3975+(AX3975*'[1]Nastavení cen'!$G$17),1)</f>
        <v>350</v>
      </c>
      <c r="AH3975" s="227">
        <f>CEILING(AG3975*'[1]Nastavení cen'!$K$17,1)+AG3975</f>
        <v>455</v>
      </c>
      <c r="AI3975" s="227">
        <f t="shared" ref="AI3975:AI3976" si="1453">(AB3975*AH3975)</f>
        <v>0</v>
      </c>
      <c r="AJ3975" s="228">
        <f t="shared" si="1438"/>
        <v>455</v>
      </c>
      <c r="AK3975" s="218"/>
      <c r="AL3975" s="229">
        <f t="shared" si="1439"/>
        <v>0</v>
      </c>
      <c r="AM3975" s="204"/>
      <c r="AN3975" s="230" t="s">
        <v>41</v>
      </c>
      <c r="AO3975" s="231" t="s">
        <v>41</v>
      </c>
      <c r="AP3975" s="245" t="s">
        <v>41</v>
      </c>
      <c r="AQ3975" s="233" t="s">
        <v>41</v>
      </c>
      <c r="AR3975" s="234" t="s">
        <v>41</v>
      </c>
      <c r="AS3975" s="235">
        <v>110</v>
      </c>
      <c r="AT3975" s="236">
        <f t="shared" ref="AT3975:AT3976" si="1454">AB3975*AS3975</f>
        <v>0</v>
      </c>
      <c r="AU3975" s="237"/>
      <c r="AV3975" s="238"/>
      <c r="AW3975" s="239"/>
      <c r="AX3975" s="240">
        <v>350</v>
      </c>
    </row>
    <row r="3976" spans="1:50" ht="17.25" hidden="1" customHeight="1" x14ac:dyDescent="0.3">
      <c r="A3976" s="213"/>
      <c r="B3976" s="214"/>
      <c r="C3976" s="215"/>
      <c r="D3976" s="186"/>
      <c r="E3976" s="184"/>
      <c r="F3976" s="185"/>
      <c r="G3976" s="186"/>
      <c r="H3976" s="186"/>
      <c r="I3976" s="187"/>
      <c r="J3976" s="188"/>
      <c r="K3976" s="216"/>
      <c r="L3976" s="186"/>
      <c r="M3976" s="186"/>
      <c r="N3976" s="187"/>
      <c r="O3976" s="191"/>
      <c r="P3976" s="548" t="s">
        <v>4105</v>
      </c>
      <c r="Q3976" s="218"/>
      <c r="R3976" s="219">
        <f t="shared" si="1436"/>
        <v>0</v>
      </c>
      <c r="S3976" s="219">
        <f t="shared" si="1437"/>
        <v>7</v>
      </c>
      <c r="T3976" s="195"/>
      <c r="U3976" s="196">
        <v>5</v>
      </c>
      <c r="V3976" s="89">
        <f t="shared" si="1432"/>
        <v>0</v>
      </c>
      <c r="W3976" s="220" t="s">
        <v>283</v>
      </c>
      <c r="X3976" s="221" t="s">
        <v>71</v>
      </c>
      <c r="Y3976" s="222" t="s">
        <v>4128</v>
      </c>
      <c r="Z3976" s="199"/>
      <c r="AA3976" s="218"/>
      <c r="AB3976" s="223">
        <v>0</v>
      </c>
      <c r="AC3976" s="224" t="s">
        <v>48</v>
      </c>
      <c r="AD3976" s="225"/>
      <c r="AE3976" s="226"/>
      <c r="AF3976" s="226"/>
      <c r="AG3976" s="227">
        <f>CEILING(AX3976+(AX3976*'[1]Nastavení cen'!$G$17),1)</f>
        <v>400</v>
      </c>
      <c r="AH3976" s="227">
        <f>CEILING(AG3976*'[1]Nastavení cen'!$K$17,1)+AG3976</f>
        <v>520</v>
      </c>
      <c r="AI3976" s="227">
        <f t="shared" si="1453"/>
        <v>0</v>
      </c>
      <c r="AJ3976" s="228">
        <f t="shared" si="1438"/>
        <v>520</v>
      </c>
      <c r="AK3976" s="218"/>
      <c r="AL3976" s="229">
        <f t="shared" si="1439"/>
        <v>0</v>
      </c>
      <c r="AM3976" s="204"/>
      <c r="AN3976" s="230" t="s">
        <v>41</v>
      </c>
      <c r="AO3976" s="231" t="s">
        <v>41</v>
      </c>
      <c r="AP3976" s="245" t="s">
        <v>41</v>
      </c>
      <c r="AQ3976" s="233" t="s">
        <v>41</v>
      </c>
      <c r="AR3976" s="234" t="s">
        <v>41</v>
      </c>
      <c r="AS3976" s="235">
        <v>130</v>
      </c>
      <c r="AT3976" s="236">
        <f t="shared" si="1454"/>
        <v>0</v>
      </c>
      <c r="AU3976" s="237"/>
      <c r="AV3976" s="238"/>
      <c r="AW3976" s="239"/>
      <c r="AX3976" s="240">
        <v>400</v>
      </c>
    </row>
    <row r="3977" spans="1:50" ht="17.25" hidden="1" customHeight="1" x14ac:dyDescent="0.3">
      <c r="A3977" s="213"/>
      <c r="B3977" s="214"/>
      <c r="C3977" s="215"/>
      <c r="D3977" s="186"/>
      <c r="E3977" s="184"/>
      <c r="F3977" s="185"/>
      <c r="G3977" s="186"/>
      <c r="H3977" s="186"/>
      <c r="I3977" s="187"/>
      <c r="J3977" s="188"/>
      <c r="K3977" s="216"/>
      <c r="L3977" s="186"/>
      <c r="M3977" s="186"/>
      <c r="N3977" s="187"/>
      <c r="O3977" s="191"/>
      <c r="P3977" s="548" t="s">
        <v>4105</v>
      </c>
      <c r="Q3977" s="218"/>
      <c r="R3977" s="219">
        <f t="shared" si="1436"/>
        <v>0</v>
      </c>
      <c r="S3977" s="219">
        <f t="shared" si="1437"/>
        <v>7</v>
      </c>
      <c r="T3977" s="195"/>
      <c r="U3977" s="196">
        <v>4</v>
      </c>
      <c r="V3977" s="89">
        <f t="shared" si="1432"/>
        <v>0</v>
      </c>
      <c r="W3977" s="220" t="s">
        <v>4129</v>
      </c>
      <c r="X3977" s="221" t="s">
        <v>4130</v>
      </c>
      <c r="Y3977" s="222" t="s">
        <v>43</v>
      </c>
      <c r="Z3977" s="199"/>
      <c r="AA3977" s="218"/>
      <c r="AB3977" s="339">
        <v>0</v>
      </c>
      <c r="AC3977" s="346" t="s">
        <v>48</v>
      </c>
      <c r="AD3977" s="347">
        <f t="shared" ref="AD3977:AD3982" si="1455">ROUND(AV3977*(AW3977/60),0)</f>
        <v>143</v>
      </c>
      <c r="AE3977" s="226">
        <f>CEILING(AD3977+AD3977*'[1]Nastavení cen'!$J$17,1)</f>
        <v>209</v>
      </c>
      <c r="AF3977" s="348">
        <f t="shared" ref="AF3977:AF3982" si="1456">(AB3977*AE3977)</f>
        <v>0</v>
      </c>
      <c r="AG3977" s="243"/>
      <c r="AH3977" s="242"/>
      <c r="AI3977" s="244"/>
      <c r="AJ3977" s="349">
        <f t="shared" si="1438"/>
        <v>209</v>
      </c>
      <c r="AK3977" s="255"/>
      <c r="AL3977" s="229">
        <f t="shared" si="1439"/>
        <v>0</v>
      </c>
      <c r="AM3977" s="204"/>
      <c r="AN3977" s="230" t="s">
        <v>41</v>
      </c>
      <c r="AO3977" s="231" t="s">
        <v>41</v>
      </c>
      <c r="AP3977" s="245" t="s">
        <v>41</v>
      </c>
      <c r="AQ3977" s="233" t="s">
        <v>41</v>
      </c>
      <c r="AR3977" s="234" t="s">
        <v>41</v>
      </c>
      <c r="AS3977" s="235"/>
      <c r="AT3977" s="236"/>
      <c r="AU3977" s="237"/>
      <c r="AV3977" s="238">
        <v>22</v>
      </c>
      <c r="AW3977" s="239">
        <f>'[1]Nastavení cen'!$H$17</f>
        <v>390</v>
      </c>
      <c r="AX3977" s="240"/>
    </row>
    <row r="3978" spans="1:50" ht="17.25" hidden="1" customHeight="1" x14ac:dyDescent="0.3">
      <c r="A3978" s="213"/>
      <c r="B3978" s="214"/>
      <c r="C3978" s="215"/>
      <c r="D3978" s="186"/>
      <c r="E3978" s="184"/>
      <c r="F3978" s="185"/>
      <c r="G3978" s="186"/>
      <c r="H3978" s="186"/>
      <c r="I3978" s="187"/>
      <c r="J3978" s="188"/>
      <c r="K3978" s="216"/>
      <c r="L3978" s="186"/>
      <c r="M3978" s="186"/>
      <c r="N3978" s="187"/>
      <c r="O3978" s="191"/>
      <c r="P3978" s="548" t="s">
        <v>4105</v>
      </c>
      <c r="Q3978" s="218"/>
      <c r="R3978" s="219">
        <f t="shared" si="1436"/>
        <v>0</v>
      </c>
      <c r="S3978" s="219">
        <f t="shared" si="1437"/>
        <v>7</v>
      </c>
      <c r="T3978" s="195"/>
      <c r="U3978" s="196">
        <v>4</v>
      </c>
      <c r="V3978" s="89">
        <f t="shared" si="1432"/>
        <v>0</v>
      </c>
      <c r="W3978" s="220" t="s">
        <v>4129</v>
      </c>
      <c r="X3978" s="221" t="s">
        <v>4131</v>
      </c>
      <c r="Y3978" s="222" t="s">
        <v>43</v>
      </c>
      <c r="Z3978" s="199"/>
      <c r="AA3978" s="218"/>
      <c r="AB3978" s="339">
        <v>0</v>
      </c>
      <c r="AC3978" s="346" t="s">
        <v>48</v>
      </c>
      <c r="AD3978" s="347">
        <f t="shared" si="1455"/>
        <v>169</v>
      </c>
      <c r="AE3978" s="226">
        <f>CEILING(AD3978+AD3978*'[1]Nastavení cen'!$J$17,1)</f>
        <v>247</v>
      </c>
      <c r="AF3978" s="348">
        <f t="shared" si="1456"/>
        <v>0</v>
      </c>
      <c r="AG3978" s="243"/>
      <c r="AH3978" s="242"/>
      <c r="AI3978" s="244"/>
      <c r="AJ3978" s="349">
        <f t="shared" si="1438"/>
        <v>247</v>
      </c>
      <c r="AK3978" s="255"/>
      <c r="AL3978" s="229">
        <f t="shared" si="1439"/>
        <v>0</v>
      </c>
      <c r="AM3978" s="204"/>
      <c r="AN3978" s="230" t="s">
        <v>41</v>
      </c>
      <c r="AO3978" s="231" t="s">
        <v>41</v>
      </c>
      <c r="AP3978" s="245" t="s">
        <v>41</v>
      </c>
      <c r="AQ3978" s="233" t="s">
        <v>41</v>
      </c>
      <c r="AR3978" s="234" t="s">
        <v>41</v>
      </c>
      <c r="AS3978" s="235"/>
      <c r="AT3978" s="236"/>
      <c r="AU3978" s="237"/>
      <c r="AV3978" s="238">
        <v>26</v>
      </c>
      <c r="AW3978" s="239">
        <f>'[1]Nastavení cen'!$H$17</f>
        <v>390</v>
      </c>
      <c r="AX3978" s="240"/>
    </row>
    <row r="3979" spans="1:50" ht="17.25" hidden="1" customHeight="1" x14ac:dyDescent="0.3">
      <c r="A3979" s="213"/>
      <c r="B3979" s="214"/>
      <c r="C3979" s="215"/>
      <c r="D3979" s="186"/>
      <c r="E3979" s="184"/>
      <c r="F3979" s="185"/>
      <c r="G3979" s="186"/>
      <c r="H3979" s="186"/>
      <c r="I3979" s="187"/>
      <c r="J3979" s="188"/>
      <c r="K3979" s="216"/>
      <c r="L3979" s="186"/>
      <c r="M3979" s="186"/>
      <c r="N3979" s="187"/>
      <c r="O3979" s="191"/>
      <c r="P3979" s="548" t="s">
        <v>4105</v>
      </c>
      <c r="Q3979" s="218"/>
      <c r="R3979" s="219">
        <f t="shared" si="1436"/>
        <v>0</v>
      </c>
      <c r="S3979" s="219">
        <f t="shared" si="1437"/>
        <v>7</v>
      </c>
      <c r="T3979" s="195"/>
      <c r="U3979" s="196">
        <v>4</v>
      </c>
      <c r="V3979" s="89">
        <f t="shared" si="1432"/>
        <v>0</v>
      </c>
      <c r="W3979" s="220" t="s">
        <v>4129</v>
      </c>
      <c r="X3979" s="221" t="s">
        <v>4132</v>
      </c>
      <c r="Y3979" s="222" t="s">
        <v>43</v>
      </c>
      <c r="Z3979" s="199"/>
      <c r="AA3979" s="218"/>
      <c r="AB3979" s="339">
        <v>0</v>
      </c>
      <c r="AC3979" s="346" t="s">
        <v>48</v>
      </c>
      <c r="AD3979" s="347">
        <f t="shared" si="1455"/>
        <v>247</v>
      </c>
      <c r="AE3979" s="226">
        <f>CEILING(AD3979+AD3979*'[1]Nastavení cen'!$J$17,1)</f>
        <v>361</v>
      </c>
      <c r="AF3979" s="348">
        <f t="shared" si="1456"/>
        <v>0</v>
      </c>
      <c r="AG3979" s="243"/>
      <c r="AH3979" s="242"/>
      <c r="AI3979" s="244"/>
      <c r="AJ3979" s="349">
        <f t="shared" si="1438"/>
        <v>361</v>
      </c>
      <c r="AK3979" s="255"/>
      <c r="AL3979" s="229">
        <f t="shared" si="1439"/>
        <v>0</v>
      </c>
      <c r="AM3979" s="204"/>
      <c r="AN3979" s="230" t="s">
        <v>41</v>
      </c>
      <c r="AO3979" s="231" t="s">
        <v>41</v>
      </c>
      <c r="AP3979" s="245" t="s">
        <v>41</v>
      </c>
      <c r="AQ3979" s="233" t="s">
        <v>41</v>
      </c>
      <c r="AR3979" s="234" t="s">
        <v>41</v>
      </c>
      <c r="AS3979" s="235"/>
      <c r="AT3979" s="236"/>
      <c r="AU3979" s="237"/>
      <c r="AV3979" s="238" t="s">
        <v>4133</v>
      </c>
      <c r="AW3979" s="239">
        <f>'[1]Nastavení cen'!$H$17</f>
        <v>390</v>
      </c>
      <c r="AX3979" s="240"/>
    </row>
    <row r="3980" spans="1:50" ht="17.25" hidden="1" customHeight="1" x14ac:dyDescent="0.3">
      <c r="A3980" s="213"/>
      <c r="B3980" s="214"/>
      <c r="C3980" s="215"/>
      <c r="D3980" s="186"/>
      <c r="E3980" s="184"/>
      <c r="F3980" s="185"/>
      <c r="G3980" s="186"/>
      <c r="H3980" s="186"/>
      <c r="I3980" s="187"/>
      <c r="J3980" s="188"/>
      <c r="K3980" s="216"/>
      <c r="L3980" s="186"/>
      <c r="M3980" s="186"/>
      <c r="N3980" s="187"/>
      <c r="O3980" s="191"/>
      <c r="P3980" s="548" t="s">
        <v>4105</v>
      </c>
      <c r="Q3980" s="218"/>
      <c r="R3980" s="219">
        <f t="shared" si="1436"/>
        <v>0</v>
      </c>
      <c r="S3980" s="219">
        <f t="shared" si="1437"/>
        <v>7</v>
      </c>
      <c r="T3980" s="195"/>
      <c r="U3980" s="196">
        <v>4</v>
      </c>
      <c r="V3980" s="89">
        <f t="shared" si="1432"/>
        <v>0</v>
      </c>
      <c r="W3980" s="220" t="s">
        <v>4129</v>
      </c>
      <c r="X3980" s="221" t="s">
        <v>4134</v>
      </c>
      <c r="Y3980" s="222" t="s">
        <v>43</v>
      </c>
      <c r="Z3980" s="199"/>
      <c r="AA3980" s="218"/>
      <c r="AB3980" s="339">
        <v>0</v>
      </c>
      <c r="AC3980" s="346" t="s">
        <v>48</v>
      </c>
      <c r="AD3980" s="347">
        <f t="shared" si="1455"/>
        <v>228</v>
      </c>
      <c r="AE3980" s="226">
        <f>CEILING(AD3980+AD3980*'[1]Nastavení cen'!$J$17,1)</f>
        <v>333</v>
      </c>
      <c r="AF3980" s="348">
        <f t="shared" si="1456"/>
        <v>0</v>
      </c>
      <c r="AG3980" s="243"/>
      <c r="AH3980" s="242"/>
      <c r="AI3980" s="244"/>
      <c r="AJ3980" s="349">
        <f t="shared" si="1438"/>
        <v>333</v>
      </c>
      <c r="AK3980" s="255"/>
      <c r="AL3980" s="229">
        <f t="shared" si="1439"/>
        <v>0</v>
      </c>
      <c r="AM3980" s="204"/>
      <c r="AN3980" s="230" t="s">
        <v>41</v>
      </c>
      <c r="AO3980" s="231" t="s">
        <v>41</v>
      </c>
      <c r="AP3980" s="245" t="s">
        <v>41</v>
      </c>
      <c r="AQ3980" s="233" t="s">
        <v>41</v>
      </c>
      <c r="AR3980" s="234" t="s">
        <v>41</v>
      </c>
      <c r="AS3980" s="235"/>
      <c r="AT3980" s="236"/>
      <c r="AU3980" s="237"/>
      <c r="AV3980" s="238" t="s">
        <v>495</v>
      </c>
      <c r="AW3980" s="239">
        <f>'[1]Nastavení cen'!$H$17</f>
        <v>390</v>
      </c>
      <c r="AX3980" s="240"/>
    </row>
    <row r="3981" spans="1:50" ht="17.25" hidden="1" customHeight="1" x14ac:dyDescent="0.3">
      <c r="A3981" s="213"/>
      <c r="B3981" s="214"/>
      <c r="C3981" s="215"/>
      <c r="D3981" s="186"/>
      <c r="E3981" s="184"/>
      <c r="F3981" s="185"/>
      <c r="G3981" s="186"/>
      <c r="H3981" s="186"/>
      <c r="I3981" s="187"/>
      <c r="J3981" s="188"/>
      <c r="K3981" s="216"/>
      <c r="L3981" s="186"/>
      <c r="M3981" s="186"/>
      <c r="N3981" s="187"/>
      <c r="O3981" s="191"/>
      <c r="P3981" s="548" t="s">
        <v>4105</v>
      </c>
      <c r="Q3981" s="218"/>
      <c r="R3981" s="219">
        <f t="shared" si="1436"/>
        <v>0</v>
      </c>
      <c r="S3981" s="219">
        <f t="shared" si="1437"/>
        <v>7</v>
      </c>
      <c r="T3981" s="195"/>
      <c r="U3981" s="196">
        <v>4</v>
      </c>
      <c r="V3981" s="89">
        <f t="shared" si="1432"/>
        <v>0</v>
      </c>
      <c r="W3981" s="220" t="s">
        <v>4129</v>
      </c>
      <c r="X3981" s="221" t="s">
        <v>4135</v>
      </c>
      <c r="Y3981" s="222" t="s">
        <v>43</v>
      </c>
      <c r="Z3981" s="199"/>
      <c r="AA3981" s="218"/>
      <c r="AB3981" s="339">
        <v>0</v>
      </c>
      <c r="AC3981" s="346" t="s">
        <v>48</v>
      </c>
      <c r="AD3981" s="347">
        <f t="shared" si="1455"/>
        <v>293</v>
      </c>
      <c r="AE3981" s="226">
        <f>CEILING(AD3981+AD3981*'[1]Nastavení cen'!$J$17,1)</f>
        <v>428</v>
      </c>
      <c r="AF3981" s="348">
        <f t="shared" si="1456"/>
        <v>0</v>
      </c>
      <c r="AG3981" s="243"/>
      <c r="AH3981" s="242"/>
      <c r="AI3981" s="244"/>
      <c r="AJ3981" s="349">
        <f t="shared" si="1438"/>
        <v>428</v>
      </c>
      <c r="AK3981" s="255"/>
      <c r="AL3981" s="229">
        <f t="shared" si="1439"/>
        <v>0</v>
      </c>
      <c r="AM3981" s="204"/>
      <c r="AN3981" s="230" t="s">
        <v>41</v>
      </c>
      <c r="AO3981" s="231" t="s">
        <v>41</v>
      </c>
      <c r="AP3981" s="245" t="s">
        <v>41</v>
      </c>
      <c r="AQ3981" s="233" t="s">
        <v>41</v>
      </c>
      <c r="AR3981" s="234" t="s">
        <v>41</v>
      </c>
      <c r="AS3981" s="235"/>
      <c r="AT3981" s="236"/>
      <c r="AU3981" s="237"/>
      <c r="AV3981" s="238">
        <v>45</v>
      </c>
      <c r="AW3981" s="239">
        <f>'[1]Nastavení cen'!$H$17</f>
        <v>390</v>
      </c>
      <c r="AX3981" s="240"/>
    </row>
    <row r="3982" spans="1:50" ht="17.25" hidden="1" customHeight="1" x14ac:dyDescent="0.3">
      <c r="A3982" s="213"/>
      <c r="B3982" s="214"/>
      <c r="C3982" s="215"/>
      <c r="D3982" s="186"/>
      <c r="E3982" s="184"/>
      <c r="F3982" s="185"/>
      <c r="G3982" s="186"/>
      <c r="H3982" s="186"/>
      <c r="I3982" s="187"/>
      <c r="J3982" s="188"/>
      <c r="K3982" s="216"/>
      <c r="L3982" s="186"/>
      <c r="M3982" s="186"/>
      <c r="N3982" s="187"/>
      <c r="O3982" s="191"/>
      <c r="P3982" s="548" t="s">
        <v>4105</v>
      </c>
      <c r="Q3982" s="218"/>
      <c r="R3982" s="219">
        <f t="shared" si="1436"/>
        <v>0</v>
      </c>
      <c r="S3982" s="219">
        <f t="shared" si="1437"/>
        <v>7</v>
      </c>
      <c r="T3982" s="195"/>
      <c r="U3982" s="196">
        <v>4</v>
      </c>
      <c r="V3982" s="89">
        <f t="shared" si="1432"/>
        <v>0</v>
      </c>
      <c r="W3982" s="220" t="s">
        <v>4129</v>
      </c>
      <c r="X3982" s="221" t="s">
        <v>4136</v>
      </c>
      <c r="Y3982" s="222" t="s">
        <v>43</v>
      </c>
      <c r="Z3982" s="199"/>
      <c r="AA3982" s="218"/>
      <c r="AB3982" s="339">
        <v>0</v>
      </c>
      <c r="AC3982" s="346" t="s">
        <v>48</v>
      </c>
      <c r="AD3982" s="347">
        <f t="shared" si="1455"/>
        <v>280</v>
      </c>
      <c r="AE3982" s="226">
        <f>CEILING(AD3982+AD3982*'[1]Nastavení cen'!$J$17,1)</f>
        <v>409</v>
      </c>
      <c r="AF3982" s="348">
        <f t="shared" si="1456"/>
        <v>0</v>
      </c>
      <c r="AG3982" s="243"/>
      <c r="AH3982" s="242"/>
      <c r="AI3982" s="244"/>
      <c r="AJ3982" s="349">
        <f t="shared" si="1438"/>
        <v>409</v>
      </c>
      <c r="AK3982" s="255"/>
      <c r="AL3982" s="229">
        <f t="shared" si="1439"/>
        <v>0</v>
      </c>
      <c r="AM3982" s="204"/>
      <c r="AN3982" s="230" t="s">
        <v>41</v>
      </c>
      <c r="AO3982" s="231" t="s">
        <v>41</v>
      </c>
      <c r="AP3982" s="245" t="s">
        <v>41</v>
      </c>
      <c r="AQ3982" s="233" t="s">
        <v>41</v>
      </c>
      <c r="AR3982" s="234" t="s">
        <v>41</v>
      </c>
      <c r="AS3982" s="235"/>
      <c r="AT3982" s="236"/>
      <c r="AU3982" s="237"/>
      <c r="AV3982" s="238">
        <v>43</v>
      </c>
      <c r="AW3982" s="239">
        <f>'[1]Nastavení cen'!$H$17</f>
        <v>390</v>
      </c>
      <c r="AX3982" s="240"/>
    </row>
    <row r="3983" spans="1:50" ht="17.25" hidden="1" customHeight="1" x14ac:dyDescent="0.3">
      <c r="A3983" s="213"/>
      <c r="B3983" s="214"/>
      <c r="C3983" s="215"/>
      <c r="D3983" s="186"/>
      <c r="E3983" s="184"/>
      <c r="F3983" s="185"/>
      <c r="G3983" s="186"/>
      <c r="H3983" s="186"/>
      <c r="I3983" s="187"/>
      <c r="J3983" s="188"/>
      <c r="K3983" s="216"/>
      <c r="L3983" s="186"/>
      <c r="M3983" s="186"/>
      <c r="N3983" s="187"/>
      <c r="O3983" s="191"/>
      <c r="P3983" s="548" t="s">
        <v>4105</v>
      </c>
      <c r="Q3983" s="218"/>
      <c r="R3983" s="219">
        <f t="shared" si="1436"/>
        <v>0</v>
      </c>
      <c r="S3983" s="219">
        <f t="shared" si="1437"/>
        <v>7</v>
      </c>
      <c r="T3983" s="195"/>
      <c r="U3983" s="196">
        <v>5</v>
      </c>
      <c r="V3983" s="89">
        <f t="shared" si="1432"/>
        <v>0</v>
      </c>
      <c r="W3983" s="220" t="s">
        <v>4129</v>
      </c>
      <c r="X3983" s="221" t="s">
        <v>71</v>
      </c>
      <c r="Y3983" s="222" t="s">
        <v>4137</v>
      </c>
      <c r="Z3983" s="199"/>
      <c r="AA3983" s="218"/>
      <c r="AB3983" s="223">
        <v>0</v>
      </c>
      <c r="AC3983" s="224" t="s">
        <v>48</v>
      </c>
      <c r="AD3983" s="225"/>
      <c r="AE3983" s="226"/>
      <c r="AF3983" s="226"/>
      <c r="AG3983" s="227">
        <f>CEILING(AX3983+(AX3983*'[1]Nastavení cen'!$G$17),1)</f>
        <v>250</v>
      </c>
      <c r="AH3983" s="227">
        <f>CEILING(AG3983*'[1]Nastavení cen'!$K$17,1)+AG3983</f>
        <v>325</v>
      </c>
      <c r="AI3983" s="227">
        <f>(AB3983*AH3983)</f>
        <v>0</v>
      </c>
      <c r="AJ3983" s="228">
        <f t="shared" si="1438"/>
        <v>325</v>
      </c>
      <c r="AK3983" s="218"/>
      <c r="AL3983" s="229">
        <f t="shared" si="1439"/>
        <v>0</v>
      </c>
      <c r="AM3983" s="204"/>
      <c r="AN3983" s="230" t="s">
        <v>41</v>
      </c>
      <c r="AO3983" s="231" t="s">
        <v>41</v>
      </c>
      <c r="AP3983" s="245" t="s">
        <v>41</v>
      </c>
      <c r="AQ3983" s="233" t="s">
        <v>41</v>
      </c>
      <c r="AR3983" s="234" t="s">
        <v>41</v>
      </c>
      <c r="AS3983" s="235">
        <v>90</v>
      </c>
      <c r="AT3983" s="236">
        <f>AB3983*AS3983</f>
        <v>0</v>
      </c>
      <c r="AU3983" s="237"/>
      <c r="AV3983" s="238"/>
      <c r="AW3983" s="239"/>
      <c r="AX3983" s="240">
        <v>250</v>
      </c>
    </row>
    <row r="3984" spans="1:50" ht="17.25" hidden="1" customHeight="1" x14ac:dyDescent="0.3">
      <c r="A3984" s="213"/>
      <c r="B3984" s="214"/>
      <c r="C3984" s="215"/>
      <c r="D3984" s="186"/>
      <c r="E3984" s="184"/>
      <c r="F3984" s="185"/>
      <c r="G3984" s="186"/>
      <c r="H3984" s="186"/>
      <c r="I3984" s="187"/>
      <c r="J3984" s="188"/>
      <c r="K3984" s="216"/>
      <c r="L3984" s="186"/>
      <c r="M3984" s="186"/>
      <c r="N3984" s="187"/>
      <c r="O3984" s="191"/>
      <c r="P3984" s="548" t="s">
        <v>4105</v>
      </c>
      <c r="Q3984" s="218"/>
      <c r="R3984" s="219">
        <f t="shared" si="1436"/>
        <v>0</v>
      </c>
      <c r="S3984" s="219">
        <f t="shared" si="1437"/>
        <v>7</v>
      </c>
      <c r="T3984" s="195"/>
      <c r="U3984" s="196">
        <v>4</v>
      </c>
      <c r="V3984" s="89">
        <f t="shared" si="1432"/>
        <v>0</v>
      </c>
      <c r="W3984" s="220" t="s">
        <v>4138</v>
      </c>
      <c r="X3984" s="221" t="s">
        <v>4139</v>
      </c>
      <c r="Y3984" s="222" t="s">
        <v>43</v>
      </c>
      <c r="Z3984" s="199"/>
      <c r="AA3984" s="218"/>
      <c r="AB3984" s="339">
        <v>0</v>
      </c>
      <c r="AC3984" s="346" t="s">
        <v>48</v>
      </c>
      <c r="AD3984" s="347">
        <f t="shared" ref="AD3984:AD3987" si="1457">ROUND(AV3984*(AW3984/60),0)</f>
        <v>280</v>
      </c>
      <c r="AE3984" s="226">
        <f>CEILING(AD3984+AD3984*'[1]Nastavení cen'!$J$17,1)</f>
        <v>409</v>
      </c>
      <c r="AF3984" s="348">
        <f t="shared" ref="AF3984:AF3987" si="1458">(AB3984*AE3984)</f>
        <v>0</v>
      </c>
      <c r="AG3984" s="243"/>
      <c r="AH3984" s="242"/>
      <c r="AI3984" s="244"/>
      <c r="AJ3984" s="349">
        <f t="shared" si="1438"/>
        <v>409</v>
      </c>
      <c r="AK3984" s="255"/>
      <c r="AL3984" s="229">
        <f t="shared" si="1439"/>
        <v>0</v>
      </c>
      <c r="AM3984" s="204"/>
      <c r="AN3984" s="230" t="s">
        <v>41</v>
      </c>
      <c r="AO3984" s="231" t="s">
        <v>41</v>
      </c>
      <c r="AP3984" s="245" t="s">
        <v>41</v>
      </c>
      <c r="AQ3984" s="233" t="s">
        <v>41</v>
      </c>
      <c r="AR3984" s="234" t="s">
        <v>41</v>
      </c>
      <c r="AS3984" s="235"/>
      <c r="AT3984" s="236"/>
      <c r="AU3984" s="237"/>
      <c r="AV3984" s="238">
        <v>43</v>
      </c>
      <c r="AW3984" s="239">
        <f>'[1]Nastavení cen'!$H$17</f>
        <v>390</v>
      </c>
      <c r="AX3984" s="240"/>
    </row>
    <row r="3985" spans="1:50" ht="17.25" hidden="1" customHeight="1" x14ac:dyDescent="0.3">
      <c r="A3985" s="213"/>
      <c r="B3985" s="214"/>
      <c r="C3985" s="215"/>
      <c r="D3985" s="186"/>
      <c r="E3985" s="184"/>
      <c r="F3985" s="185"/>
      <c r="G3985" s="186"/>
      <c r="H3985" s="186"/>
      <c r="I3985" s="187"/>
      <c r="J3985" s="188"/>
      <c r="K3985" s="216"/>
      <c r="L3985" s="186"/>
      <c r="M3985" s="186"/>
      <c r="N3985" s="187"/>
      <c r="O3985" s="191"/>
      <c r="P3985" s="548" t="s">
        <v>4105</v>
      </c>
      <c r="Q3985" s="218"/>
      <c r="R3985" s="219">
        <f t="shared" si="1436"/>
        <v>0</v>
      </c>
      <c r="S3985" s="219">
        <f t="shared" si="1437"/>
        <v>7</v>
      </c>
      <c r="T3985" s="195"/>
      <c r="U3985" s="196">
        <v>4</v>
      </c>
      <c r="V3985" s="89">
        <f t="shared" si="1432"/>
        <v>0</v>
      </c>
      <c r="W3985" s="220" t="s">
        <v>4138</v>
      </c>
      <c r="X3985" s="221" t="s">
        <v>4140</v>
      </c>
      <c r="Y3985" s="222" t="s">
        <v>43</v>
      </c>
      <c r="Z3985" s="199"/>
      <c r="AA3985" s="218"/>
      <c r="AB3985" s="339">
        <v>0</v>
      </c>
      <c r="AC3985" s="346" t="s">
        <v>48</v>
      </c>
      <c r="AD3985" s="347">
        <f t="shared" si="1457"/>
        <v>280</v>
      </c>
      <c r="AE3985" s="226">
        <f>CEILING(AD3985+AD3985*'[1]Nastavení cen'!$J$17,1)</f>
        <v>409</v>
      </c>
      <c r="AF3985" s="348">
        <f t="shared" si="1458"/>
        <v>0</v>
      </c>
      <c r="AG3985" s="243"/>
      <c r="AH3985" s="242"/>
      <c r="AI3985" s="244"/>
      <c r="AJ3985" s="349">
        <f t="shared" si="1438"/>
        <v>409</v>
      </c>
      <c r="AK3985" s="255"/>
      <c r="AL3985" s="229">
        <f t="shared" si="1439"/>
        <v>0</v>
      </c>
      <c r="AM3985" s="204"/>
      <c r="AN3985" s="230" t="s">
        <v>41</v>
      </c>
      <c r="AO3985" s="231" t="s">
        <v>41</v>
      </c>
      <c r="AP3985" s="245" t="s">
        <v>41</v>
      </c>
      <c r="AQ3985" s="233" t="s">
        <v>41</v>
      </c>
      <c r="AR3985" s="234" t="s">
        <v>41</v>
      </c>
      <c r="AS3985" s="235"/>
      <c r="AT3985" s="236"/>
      <c r="AU3985" s="237"/>
      <c r="AV3985" s="238">
        <v>43</v>
      </c>
      <c r="AW3985" s="239">
        <f>'[1]Nastavení cen'!$H$17</f>
        <v>390</v>
      </c>
      <c r="AX3985" s="240"/>
    </row>
    <row r="3986" spans="1:50" ht="17.25" hidden="1" customHeight="1" x14ac:dyDescent="0.3">
      <c r="A3986" s="213"/>
      <c r="B3986" s="214"/>
      <c r="C3986" s="215"/>
      <c r="D3986" s="186"/>
      <c r="E3986" s="184"/>
      <c r="F3986" s="185"/>
      <c r="G3986" s="186"/>
      <c r="H3986" s="186"/>
      <c r="I3986" s="187"/>
      <c r="J3986" s="188"/>
      <c r="K3986" s="216"/>
      <c r="L3986" s="186"/>
      <c r="M3986" s="186"/>
      <c r="N3986" s="187"/>
      <c r="O3986" s="191"/>
      <c r="P3986" s="548" t="s">
        <v>4105</v>
      </c>
      <c r="Q3986" s="218"/>
      <c r="R3986" s="219">
        <f t="shared" si="1436"/>
        <v>0</v>
      </c>
      <c r="S3986" s="219">
        <f t="shared" si="1437"/>
        <v>7</v>
      </c>
      <c r="T3986" s="195"/>
      <c r="U3986" s="196">
        <v>4</v>
      </c>
      <c r="V3986" s="89">
        <f t="shared" si="1432"/>
        <v>0</v>
      </c>
      <c r="W3986" s="220" t="s">
        <v>4138</v>
      </c>
      <c r="X3986" s="221" t="s">
        <v>4141</v>
      </c>
      <c r="Y3986" s="222" t="s">
        <v>43</v>
      </c>
      <c r="Z3986" s="199"/>
      <c r="AA3986" s="218"/>
      <c r="AB3986" s="339">
        <v>0</v>
      </c>
      <c r="AC3986" s="346" t="s">
        <v>48</v>
      </c>
      <c r="AD3986" s="347">
        <f t="shared" si="1457"/>
        <v>280</v>
      </c>
      <c r="AE3986" s="226">
        <f>CEILING(AD3986+AD3986*'[1]Nastavení cen'!$J$17,1)</f>
        <v>409</v>
      </c>
      <c r="AF3986" s="348">
        <f t="shared" si="1458"/>
        <v>0</v>
      </c>
      <c r="AG3986" s="243"/>
      <c r="AH3986" s="242"/>
      <c r="AI3986" s="244"/>
      <c r="AJ3986" s="349">
        <f t="shared" si="1438"/>
        <v>409</v>
      </c>
      <c r="AK3986" s="255"/>
      <c r="AL3986" s="229">
        <f t="shared" si="1439"/>
        <v>0</v>
      </c>
      <c r="AM3986" s="204"/>
      <c r="AN3986" s="230" t="s">
        <v>41</v>
      </c>
      <c r="AO3986" s="231" t="s">
        <v>41</v>
      </c>
      <c r="AP3986" s="245" t="s">
        <v>41</v>
      </c>
      <c r="AQ3986" s="233" t="s">
        <v>41</v>
      </c>
      <c r="AR3986" s="234" t="s">
        <v>41</v>
      </c>
      <c r="AS3986" s="235"/>
      <c r="AT3986" s="236"/>
      <c r="AU3986" s="237"/>
      <c r="AV3986" s="238">
        <v>43</v>
      </c>
      <c r="AW3986" s="239">
        <f>'[1]Nastavení cen'!$H$17</f>
        <v>390</v>
      </c>
      <c r="AX3986" s="240"/>
    </row>
    <row r="3987" spans="1:50" ht="17.25" hidden="1" customHeight="1" x14ac:dyDescent="0.3">
      <c r="A3987" s="213"/>
      <c r="B3987" s="214"/>
      <c r="C3987" s="215"/>
      <c r="D3987" s="186"/>
      <c r="E3987" s="184"/>
      <c r="F3987" s="185"/>
      <c r="G3987" s="186"/>
      <c r="H3987" s="186"/>
      <c r="I3987" s="187"/>
      <c r="J3987" s="188"/>
      <c r="K3987" s="216"/>
      <c r="L3987" s="186"/>
      <c r="M3987" s="186"/>
      <c r="N3987" s="187"/>
      <c r="O3987" s="191"/>
      <c r="P3987" s="548" t="s">
        <v>4105</v>
      </c>
      <c r="Q3987" s="218"/>
      <c r="R3987" s="219">
        <f t="shared" si="1436"/>
        <v>0</v>
      </c>
      <c r="S3987" s="219">
        <f t="shared" si="1437"/>
        <v>7</v>
      </c>
      <c r="T3987" s="195"/>
      <c r="U3987" s="196">
        <v>4</v>
      </c>
      <c r="V3987" s="89">
        <f t="shared" si="1432"/>
        <v>0</v>
      </c>
      <c r="W3987" s="220" t="s">
        <v>4138</v>
      </c>
      <c r="X3987" s="221" t="s">
        <v>4142</v>
      </c>
      <c r="Y3987" s="222" t="s">
        <v>43</v>
      </c>
      <c r="Z3987" s="199"/>
      <c r="AA3987" s="218"/>
      <c r="AB3987" s="339">
        <v>0</v>
      </c>
      <c r="AC3987" s="346" t="s">
        <v>48</v>
      </c>
      <c r="AD3987" s="347">
        <f t="shared" si="1457"/>
        <v>280</v>
      </c>
      <c r="AE3987" s="226">
        <f>CEILING(AD3987+AD3987*'[1]Nastavení cen'!$J$17,1)</f>
        <v>409</v>
      </c>
      <c r="AF3987" s="348">
        <f t="shared" si="1458"/>
        <v>0</v>
      </c>
      <c r="AG3987" s="243"/>
      <c r="AH3987" s="242"/>
      <c r="AI3987" s="244"/>
      <c r="AJ3987" s="349">
        <f t="shared" si="1438"/>
        <v>409</v>
      </c>
      <c r="AK3987" s="255"/>
      <c r="AL3987" s="229">
        <f t="shared" si="1439"/>
        <v>0</v>
      </c>
      <c r="AM3987" s="204"/>
      <c r="AN3987" s="230" t="s">
        <v>41</v>
      </c>
      <c r="AO3987" s="231" t="s">
        <v>41</v>
      </c>
      <c r="AP3987" s="245" t="s">
        <v>41</v>
      </c>
      <c r="AQ3987" s="233" t="s">
        <v>41</v>
      </c>
      <c r="AR3987" s="234" t="s">
        <v>41</v>
      </c>
      <c r="AS3987" s="235"/>
      <c r="AT3987" s="236"/>
      <c r="AU3987" s="237"/>
      <c r="AV3987" s="238">
        <v>43</v>
      </c>
      <c r="AW3987" s="239">
        <f>'[1]Nastavení cen'!$H$17</f>
        <v>390</v>
      </c>
      <c r="AX3987" s="240"/>
    </row>
    <row r="3988" spans="1:50" ht="17.25" hidden="1" customHeight="1" x14ac:dyDescent="0.3">
      <c r="A3988" s="213"/>
      <c r="B3988" s="214"/>
      <c r="C3988" s="215"/>
      <c r="D3988" s="186"/>
      <c r="E3988" s="184"/>
      <c r="F3988" s="185"/>
      <c r="G3988" s="186"/>
      <c r="H3988" s="186"/>
      <c r="I3988" s="187"/>
      <c r="J3988" s="188"/>
      <c r="K3988" s="216"/>
      <c r="L3988" s="186"/>
      <c r="M3988" s="186"/>
      <c r="N3988" s="187"/>
      <c r="O3988" s="191"/>
      <c r="P3988" s="548" t="s">
        <v>4105</v>
      </c>
      <c r="Q3988" s="218"/>
      <c r="R3988" s="219">
        <f t="shared" si="1436"/>
        <v>0</v>
      </c>
      <c r="S3988" s="219">
        <f t="shared" si="1437"/>
        <v>7</v>
      </c>
      <c r="T3988" s="195"/>
      <c r="U3988" s="196">
        <v>5</v>
      </c>
      <c r="V3988" s="89">
        <f t="shared" si="1432"/>
        <v>0</v>
      </c>
      <c r="W3988" s="220" t="s">
        <v>4138</v>
      </c>
      <c r="X3988" s="221" t="s">
        <v>71</v>
      </c>
      <c r="Y3988" s="222" t="s">
        <v>4143</v>
      </c>
      <c r="Z3988" s="199"/>
      <c r="AA3988" s="218"/>
      <c r="AB3988" s="223">
        <v>0</v>
      </c>
      <c r="AC3988" s="224" t="s">
        <v>40</v>
      </c>
      <c r="AD3988" s="225"/>
      <c r="AE3988" s="226"/>
      <c r="AF3988" s="226"/>
      <c r="AG3988" s="227">
        <f>CEILING(AX3988+(AX3988*'[1]Nastavení cen'!$G$17),1)</f>
        <v>50</v>
      </c>
      <c r="AH3988" s="227">
        <f>CEILING(AG3988*'[1]Nastavení cen'!$K$17,1)+AG3988</f>
        <v>65</v>
      </c>
      <c r="AI3988" s="227">
        <f t="shared" ref="AI3988:AI4003" si="1459">(AB3988*AH3988)</f>
        <v>0</v>
      </c>
      <c r="AJ3988" s="228">
        <f t="shared" si="1438"/>
        <v>65</v>
      </c>
      <c r="AK3988" s="218"/>
      <c r="AL3988" s="229">
        <f t="shared" si="1439"/>
        <v>0</v>
      </c>
      <c r="AM3988" s="204"/>
      <c r="AN3988" s="230" t="s">
        <v>41</v>
      </c>
      <c r="AO3988" s="231" t="s">
        <v>41</v>
      </c>
      <c r="AP3988" s="245" t="s">
        <v>41</v>
      </c>
      <c r="AQ3988" s="233" t="s">
        <v>41</v>
      </c>
      <c r="AR3988" s="234" t="s">
        <v>41</v>
      </c>
      <c r="AS3988" s="235">
        <v>0.2</v>
      </c>
      <c r="AT3988" s="236">
        <f t="shared" ref="AT3988:AT4003" si="1460">AB3988*AS3988</f>
        <v>0</v>
      </c>
      <c r="AU3988" s="237"/>
      <c r="AV3988" s="238"/>
      <c r="AW3988" s="239"/>
      <c r="AX3988" s="240">
        <v>50</v>
      </c>
    </row>
    <row r="3989" spans="1:50" ht="17.25" hidden="1" customHeight="1" x14ac:dyDescent="0.3">
      <c r="A3989" s="213"/>
      <c r="B3989" s="214"/>
      <c r="C3989" s="215"/>
      <c r="D3989" s="186"/>
      <c r="E3989" s="184"/>
      <c r="F3989" s="185"/>
      <c r="G3989" s="186"/>
      <c r="H3989" s="186"/>
      <c r="I3989" s="187"/>
      <c r="J3989" s="188"/>
      <c r="K3989" s="216"/>
      <c r="L3989" s="186"/>
      <c r="M3989" s="186"/>
      <c r="N3989" s="187"/>
      <c r="O3989" s="191"/>
      <c r="P3989" s="548" t="s">
        <v>4105</v>
      </c>
      <c r="Q3989" s="218"/>
      <c r="R3989" s="219">
        <f t="shared" si="1436"/>
        <v>0</v>
      </c>
      <c r="S3989" s="219">
        <f t="shared" si="1437"/>
        <v>7</v>
      </c>
      <c r="T3989" s="195"/>
      <c r="U3989" s="196">
        <v>5</v>
      </c>
      <c r="V3989" s="89">
        <f t="shared" si="1432"/>
        <v>0</v>
      </c>
      <c r="W3989" s="220" t="s">
        <v>4138</v>
      </c>
      <c r="X3989" s="221" t="s">
        <v>71</v>
      </c>
      <c r="Y3989" s="222" t="s">
        <v>4144</v>
      </c>
      <c r="Z3989" s="199"/>
      <c r="AA3989" s="218"/>
      <c r="AB3989" s="223">
        <v>0</v>
      </c>
      <c r="AC3989" s="224" t="s">
        <v>40</v>
      </c>
      <c r="AD3989" s="225"/>
      <c r="AE3989" s="226"/>
      <c r="AF3989" s="226"/>
      <c r="AG3989" s="227">
        <f>CEILING(AX3989+(AX3989*'[1]Nastavení cen'!$G$17),1)</f>
        <v>100</v>
      </c>
      <c r="AH3989" s="227">
        <f>CEILING(AG3989*'[1]Nastavení cen'!$K$17,1)+AG3989</f>
        <v>130</v>
      </c>
      <c r="AI3989" s="227">
        <f t="shared" si="1459"/>
        <v>0</v>
      </c>
      <c r="AJ3989" s="228">
        <f t="shared" si="1438"/>
        <v>130</v>
      </c>
      <c r="AK3989" s="218"/>
      <c r="AL3989" s="229">
        <f t="shared" si="1439"/>
        <v>0</v>
      </c>
      <c r="AM3989" s="204"/>
      <c r="AN3989" s="230" t="s">
        <v>41</v>
      </c>
      <c r="AO3989" s="231" t="s">
        <v>41</v>
      </c>
      <c r="AP3989" s="245" t="s">
        <v>41</v>
      </c>
      <c r="AQ3989" s="233" t="s">
        <v>41</v>
      </c>
      <c r="AR3989" s="234" t="s">
        <v>41</v>
      </c>
      <c r="AS3989" s="235">
        <v>0.2</v>
      </c>
      <c r="AT3989" s="236">
        <f t="shared" si="1460"/>
        <v>0</v>
      </c>
      <c r="AU3989" s="237"/>
      <c r="AV3989" s="238"/>
      <c r="AW3989" s="239"/>
      <c r="AX3989" s="240">
        <v>100</v>
      </c>
    </row>
    <row r="3990" spans="1:50" ht="17.25" hidden="1" customHeight="1" x14ac:dyDescent="0.3">
      <c r="A3990" s="213"/>
      <c r="B3990" s="214"/>
      <c r="C3990" s="215"/>
      <c r="D3990" s="186"/>
      <c r="E3990" s="184"/>
      <c r="F3990" s="185"/>
      <c r="G3990" s="186"/>
      <c r="H3990" s="186"/>
      <c r="I3990" s="187"/>
      <c r="J3990" s="188"/>
      <c r="K3990" s="216"/>
      <c r="L3990" s="186"/>
      <c r="M3990" s="186"/>
      <c r="N3990" s="187"/>
      <c r="O3990" s="191"/>
      <c r="P3990" s="548" t="s">
        <v>4105</v>
      </c>
      <c r="Q3990" s="218"/>
      <c r="R3990" s="219">
        <f t="shared" si="1436"/>
        <v>0</v>
      </c>
      <c r="S3990" s="219">
        <f t="shared" si="1437"/>
        <v>7</v>
      </c>
      <c r="T3990" s="195"/>
      <c r="U3990" s="196">
        <v>5</v>
      </c>
      <c r="V3990" s="89">
        <f t="shared" si="1432"/>
        <v>0</v>
      </c>
      <c r="W3990" s="220" t="s">
        <v>4138</v>
      </c>
      <c r="X3990" s="221" t="s">
        <v>71</v>
      </c>
      <c r="Y3990" s="222" t="s">
        <v>4145</v>
      </c>
      <c r="Z3990" s="199"/>
      <c r="AA3990" s="218"/>
      <c r="AB3990" s="223">
        <v>0</v>
      </c>
      <c r="AC3990" s="224" t="s">
        <v>48</v>
      </c>
      <c r="AD3990" s="225"/>
      <c r="AE3990" s="226"/>
      <c r="AF3990" s="226"/>
      <c r="AG3990" s="227">
        <f>CEILING(AX3990+(AX3990*'[1]Nastavení cen'!$G$17),1)</f>
        <v>300</v>
      </c>
      <c r="AH3990" s="227">
        <f>CEILING(AG3990*'[1]Nastavení cen'!$K$17,1)+AG3990</f>
        <v>390</v>
      </c>
      <c r="AI3990" s="227">
        <f t="shared" si="1459"/>
        <v>0</v>
      </c>
      <c r="AJ3990" s="228">
        <f t="shared" si="1438"/>
        <v>390</v>
      </c>
      <c r="AK3990" s="218"/>
      <c r="AL3990" s="229">
        <f t="shared" si="1439"/>
        <v>0</v>
      </c>
      <c r="AM3990" s="204"/>
      <c r="AN3990" s="230" t="s">
        <v>41</v>
      </c>
      <c r="AO3990" s="231" t="s">
        <v>41</v>
      </c>
      <c r="AP3990" s="245" t="s">
        <v>41</v>
      </c>
      <c r="AQ3990" s="233" t="s">
        <v>41</v>
      </c>
      <c r="AR3990" s="234" t="s">
        <v>41</v>
      </c>
      <c r="AS3990" s="235">
        <v>40</v>
      </c>
      <c r="AT3990" s="236">
        <f t="shared" si="1460"/>
        <v>0</v>
      </c>
      <c r="AU3990" s="237"/>
      <c r="AV3990" s="238"/>
      <c r="AW3990" s="239"/>
      <c r="AX3990" s="240">
        <v>300</v>
      </c>
    </row>
    <row r="3991" spans="1:50" ht="17.25" hidden="1" customHeight="1" x14ac:dyDescent="0.3">
      <c r="A3991" s="213"/>
      <c r="B3991" s="214"/>
      <c r="C3991" s="215"/>
      <c r="D3991" s="186"/>
      <c r="E3991" s="184"/>
      <c r="F3991" s="185"/>
      <c r="G3991" s="186"/>
      <c r="H3991" s="186"/>
      <c r="I3991" s="187"/>
      <c r="J3991" s="188"/>
      <c r="K3991" s="216"/>
      <c r="L3991" s="186"/>
      <c r="M3991" s="186"/>
      <c r="N3991" s="187"/>
      <c r="O3991" s="191"/>
      <c r="P3991" s="548" t="s">
        <v>4105</v>
      </c>
      <c r="Q3991" s="218"/>
      <c r="R3991" s="219">
        <f t="shared" si="1436"/>
        <v>0</v>
      </c>
      <c r="S3991" s="219">
        <f t="shared" si="1437"/>
        <v>7</v>
      </c>
      <c r="T3991" s="195"/>
      <c r="U3991" s="196">
        <v>5</v>
      </c>
      <c r="V3991" s="89">
        <f t="shared" si="1432"/>
        <v>0</v>
      </c>
      <c r="W3991" s="220" t="s">
        <v>4138</v>
      </c>
      <c r="X3991" s="221" t="s">
        <v>71</v>
      </c>
      <c r="Y3991" s="222" t="s">
        <v>4146</v>
      </c>
      <c r="Z3991" s="199"/>
      <c r="AA3991" s="218"/>
      <c r="AB3991" s="223">
        <v>0</v>
      </c>
      <c r="AC3991" s="224" t="s">
        <v>48</v>
      </c>
      <c r="AD3991" s="225"/>
      <c r="AE3991" s="226"/>
      <c r="AF3991" s="226"/>
      <c r="AG3991" s="227">
        <f>CEILING(AX3991+(AX3991*'[1]Nastavení cen'!$G$17),1)</f>
        <v>600</v>
      </c>
      <c r="AH3991" s="227">
        <f>CEILING(AG3991*'[1]Nastavení cen'!$K$17,1)+AG3991</f>
        <v>780</v>
      </c>
      <c r="AI3991" s="227">
        <f t="shared" si="1459"/>
        <v>0</v>
      </c>
      <c r="AJ3991" s="228">
        <f t="shared" si="1438"/>
        <v>780</v>
      </c>
      <c r="AK3991" s="218"/>
      <c r="AL3991" s="229">
        <f t="shared" si="1439"/>
        <v>0</v>
      </c>
      <c r="AM3991" s="204"/>
      <c r="AN3991" s="230" t="s">
        <v>41</v>
      </c>
      <c r="AO3991" s="231" t="s">
        <v>41</v>
      </c>
      <c r="AP3991" s="245" t="s">
        <v>41</v>
      </c>
      <c r="AQ3991" s="233" t="s">
        <v>41</v>
      </c>
      <c r="AR3991" s="234" t="s">
        <v>41</v>
      </c>
      <c r="AS3991" s="235">
        <v>40</v>
      </c>
      <c r="AT3991" s="236">
        <f t="shared" si="1460"/>
        <v>0</v>
      </c>
      <c r="AU3991" s="237"/>
      <c r="AV3991" s="238"/>
      <c r="AW3991" s="239"/>
      <c r="AX3991" s="240">
        <v>600</v>
      </c>
    </row>
    <row r="3992" spans="1:50" ht="17.25" hidden="1" customHeight="1" x14ac:dyDescent="0.3">
      <c r="A3992" s="213"/>
      <c r="B3992" s="214"/>
      <c r="C3992" s="215"/>
      <c r="D3992" s="186"/>
      <c r="E3992" s="184"/>
      <c r="F3992" s="185"/>
      <c r="G3992" s="186"/>
      <c r="H3992" s="186"/>
      <c r="I3992" s="187"/>
      <c r="J3992" s="188"/>
      <c r="K3992" s="216"/>
      <c r="L3992" s="186"/>
      <c r="M3992" s="186"/>
      <c r="N3992" s="187"/>
      <c r="O3992" s="191"/>
      <c r="P3992" s="548" t="s">
        <v>4105</v>
      </c>
      <c r="Q3992" s="218"/>
      <c r="R3992" s="219">
        <f t="shared" si="1436"/>
        <v>0</v>
      </c>
      <c r="S3992" s="219">
        <f t="shared" si="1437"/>
        <v>7</v>
      </c>
      <c r="T3992" s="195"/>
      <c r="U3992" s="196">
        <v>5</v>
      </c>
      <c r="V3992" s="89">
        <f t="shared" si="1432"/>
        <v>0</v>
      </c>
      <c r="W3992" s="220" t="s">
        <v>4138</v>
      </c>
      <c r="X3992" s="221" t="s">
        <v>71</v>
      </c>
      <c r="Y3992" s="222" t="s">
        <v>4147</v>
      </c>
      <c r="Z3992" s="199"/>
      <c r="AA3992" s="218"/>
      <c r="AB3992" s="223">
        <v>0</v>
      </c>
      <c r="AC3992" s="224" t="s">
        <v>48</v>
      </c>
      <c r="AD3992" s="225"/>
      <c r="AE3992" s="226"/>
      <c r="AF3992" s="226"/>
      <c r="AG3992" s="227">
        <f>CEILING(AX3992+(AX3992*'[1]Nastavení cen'!$G$17),1)</f>
        <v>350</v>
      </c>
      <c r="AH3992" s="227">
        <f>CEILING(AG3992*'[1]Nastavení cen'!$K$17,1)+AG3992</f>
        <v>455</v>
      </c>
      <c r="AI3992" s="227">
        <f t="shared" si="1459"/>
        <v>0</v>
      </c>
      <c r="AJ3992" s="228">
        <f t="shared" si="1438"/>
        <v>455</v>
      </c>
      <c r="AK3992" s="218"/>
      <c r="AL3992" s="229">
        <f t="shared" si="1439"/>
        <v>0</v>
      </c>
      <c r="AM3992" s="204"/>
      <c r="AN3992" s="230" t="s">
        <v>41</v>
      </c>
      <c r="AO3992" s="231" t="s">
        <v>41</v>
      </c>
      <c r="AP3992" s="245" t="s">
        <v>41</v>
      </c>
      <c r="AQ3992" s="233" t="s">
        <v>41</v>
      </c>
      <c r="AR3992" s="234" t="s">
        <v>41</v>
      </c>
      <c r="AS3992" s="235">
        <v>50</v>
      </c>
      <c r="AT3992" s="236">
        <f t="shared" si="1460"/>
        <v>0</v>
      </c>
      <c r="AU3992" s="237"/>
      <c r="AV3992" s="238"/>
      <c r="AW3992" s="239"/>
      <c r="AX3992" s="240">
        <v>350</v>
      </c>
    </row>
    <row r="3993" spans="1:50" ht="17.25" hidden="1" customHeight="1" x14ac:dyDescent="0.3">
      <c r="A3993" s="213"/>
      <c r="B3993" s="214"/>
      <c r="C3993" s="215"/>
      <c r="D3993" s="186"/>
      <c r="E3993" s="184"/>
      <c r="F3993" s="185"/>
      <c r="G3993" s="186"/>
      <c r="H3993" s="186"/>
      <c r="I3993" s="187"/>
      <c r="J3993" s="188"/>
      <c r="K3993" s="216"/>
      <c r="L3993" s="186"/>
      <c r="M3993" s="186"/>
      <c r="N3993" s="187"/>
      <c r="O3993" s="191"/>
      <c r="P3993" s="548" t="s">
        <v>4105</v>
      </c>
      <c r="Q3993" s="218"/>
      <c r="R3993" s="219">
        <f t="shared" si="1436"/>
        <v>0</v>
      </c>
      <c r="S3993" s="219">
        <f t="shared" si="1437"/>
        <v>7</v>
      </c>
      <c r="T3993" s="195"/>
      <c r="U3993" s="196">
        <v>5</v>
      </c>
      <c r="V3993" s="89">
        <f t="shared" si="1432"/>
        <v>0</v>
      </c>
      <c r="W3993" s="220" t="s">
        <v>4138</v>
      </c>
      <c r="X3993" s="221" t="s">
        <v>71</v>
      </c>
      <c r="Y3993" s="222" t="s">
        <v>4148</v>
      </c>
      <c r="Z3993" s="199"/>
      <c r="AA3993" s="218"/>
      <c r="AB3993" s="223">
        <v>0</v>
      </c>
      <c r="AC3993" s="224" t="s">
        <v>48</v>
      </c>
      <c r="AD3993" s="225"/>
      <c r="AE3993" s="226"/>
      <c r="AF3993" s="226"/>
      <c r="AG3993" s="227">
        <f>CEILING(AX3993+(AX3993*'[1]Nastavení cen'!$G$17),1)</f>
        <v>700</v>
      </c>
      <c r="AH3993" s="227">
        <f>CEILING(AG3993*'[1]Nastavení cen'!$K$17,1)+AG3993</f>
        <v>910</v>
      </c>
      <c r="AI3993" s="227">
        <f t="shared" si="1459"/>
        <v>0</v>
      </c>
      <c r="AJ3993" s="228">
        <f t="shared" si="1438"/>
        <v>910</v>
      </c>
      <c r="AK3993" s="218"/>
      <c r="AL3993" s="229">
        <f t="shared" si="1439"/>
        <v>0</v>
      </c>
      <c r="AM3993" s="204"/>
      <c r="AN3993" s="230" t="s">
        <v>41</v>
      </c>
      <c r="AO3993" s="231" t="s">
        <v>41</v>
      </c>
      <c r="AP3993" s="245" t="s">
        <v>41</v>
      </c>
      <c r="AQ3993" s="233" t="s">
        <v>41</v>
      </c>
      <c r="AR3993" s="234" t="s">
        <v>41</v>
      </c>
      <c r="AS3993" s="235">
        <v>50</v>
      </c>
      <c r="AT3993" s="236">
        <f t="shared" si="1460"/>
        <v>0</v>
      </c>
      <c r="AU3993" s="237"/>
      <c r="AV3993" s="238"/>
      <c r="AW3993" s="239"/>
      <c r="AX3993" s="240">
        <v>700</v>
      </c>
    </row>
    <row r="3994" spans="1:50" ht="17.25" hidden="1" customHeight="1" x14ac:dyDescent="0.3">
      <c r="A3994" s="213"/>
      <c r="B3994" s="214"/>
      <c r="C3994" s="215"/>
      <c r="D3994" s="186"/>
      <c r="E3994" s="184"/>
      <c r="F3994" s="185"/>
      <c r="G3994" s="186"/>
      <c r="H3994" s="186"/>
      <c r="I3994" s="187"/>
      <c r="J3994" s="188"/>
      <c r="K3994" s="216"/>
      <c r="L3994" s="186"/>
      <c r="M3994" s="186"/>
      <c r="N3994" s="187"/>
      <c r="O3994" s="191"/>
      <c r="P3994" s="548" t="s">
        <v>4105</v>
      </c>
      <c r="Q3994" s="218"/>
      <c r="R3994" s="219">
        <f t="shared" si="1436"/>
        <v>0</v>
      </c>
      <c r="S3994" s="219">
        <f t="shared" si="1437"/>
        <v>7</v>
      </c>
      <c r="T3994" s="195"/>
      <c r="U3994" s="196">
        <v>5</v>
      </c>
      <c r="V3994" s="89">
        <f t="shared" si="1432"/>
        <v>0</v>
      </c>
      <c r="W3994" s="220" t="s">
        <v>4138</v>
      </c>
      <c r="X3994" s="221" t="s">
        <v>71</v>
      </c>
      <c r="Y3994" s="222" t="s">
        <v>4149</v>
      </c>
      <c r="Z3994" s="199"/>
      <c r="AA3994" s="218"/>
      <c r="AB3994" s="223">
        <v>0</v>
      </c>
      <c r="AC3994" s="224" t="s">
        <v>48</v>
      </c>
      <c r="AD3994" s="225"/>
      <c r="AE3994" s="226"/>
      <c r="AF3994" s="226"/>
      <c r="AG3994" s="227">
        <f>CEILING(AX3994+(AX3994*'[1]Nastavení cen'!$G$17),1)</f>
        <v>400</v>
      </c>
      <c r="AH3994" s="227">
        <f>CEILING(AG3994*'[1]Nastavení cen'!$K$17,1)+AG3994</f>
        <v>520</v>
      </c>
      <c r="AI3994" s="227">
        <f t="shared" si="1459"/>
        <v>0</v>
      </c>
      <c r="AJ3994" s="228">
        <f t="shared" si="1438"/>
        <v>520</v>
      </c>
      <c r="AK3994" s="218"/>
      <c r="AL3994" s="229">
        <f t="shared" si="1439"/>
        <v>0</v>
      </c>
      <c r="AM3994" s="204"/>
      <c r="AN3994" s="230" t="s">
        <v>41</v>
      </c>
      <c r="AO3994" s="231" t="s">
        <v>41</v>
      </c>
      <c r="AP3994" s="245" t="s">
        <v>41</v>
      </c>
      <c r="AQ3994" s="233" t="s">
        <v>41</v>
      </c>
      <c r="AR3994" s="234" t="s">
        <v>41</v>
      </c>
      <c r="AS3994" s="235">
        <v>60</v>
      </c>
      <c r="AT3994" s="236">
        <f t="shared" si="1460"/>
        <v>0</v>
      </c>
      <c r="AU3994" s="237"/>
      <c r="AV3994" s="238"/>
      <c r="AW3994" s="239"/>
      <c r="AX3994" s="240">
        <v>400</v>
      </c>
    </row>
    <row r="3995" spans="1:50" ht="17.25" hidden="1" customHeight="1" x14ac:dyDescent="0.3">
      <c r="A3995" s="213"/>
      <c r="B3995" s="214"/>
      <c r="C3995" s="215"/>
      <c r="D3995" s="186"/>
      <c r="E3995" s="184"/>
      <c r="F3995" s="185"/>
      <c r="G3995" s="186"/>
      <c r="H3995" s="186"/>
      <c r="I3995" s="187"/>
      <c r="J3995" s="188"/>
      <c r="K3995" s="216"/>
      <c r="L3995" s="186"/>
      <c r="M3995" s="186"/>
      <c r="N3995" s="187"/>
      <c r="O3995" s="191"/>
      <c r="P3995" s="548" t="s">
        <v>4105</v>
      </c>
      <c r="Q3995" s="218"/>
      <c r="R3995" s="219">
        <f t="shared" si="1436"/>
        <v>0</v>
      </c>
      <c r="S3995" s="219">
        <f t="shared" si="1437"/>
        <v>7</v>
      </c>
      <c r="T3995" s="195"/>
      <c r="U3995" s="196">
        <v>5</v>
      </c>
      <c r="V3995" s="89">
        <f t="shared" si="1432"/>
        <v>0</v>
      </c>
      <c r="W3995" s="220" t="s">
        <v>4138</v>
      </c>
      <c r="X3995" s="221" t="s">
        <v>71</v>
      </c>
      <c r="Y3995" s="222" t="s">
        <v>4150</v>
      </c>
      <c r="Z3995" s="199"/>
      <c r="AA3995" s="218"/>
      <c r="AB3995" s="223">
        <v>0</v>
      </c>
      <c r="AC3995" s="224" t="s">
        <v>48</v>
      </c>
      <c r="AD3995" s="225"/>
      <c r="AE3995" s="226"/>
      <c r="AF3995" s="226"/>
      <c r="AG3995" s="227">
        <f>CEILING(AX3995+(AX3995*'[1]Nastavení cen'!$G$17),1)</f>
        <v>800</v>
      </c>
      <c r="AH3995" s="227">
        <f>CEILING(AG3995*'[1]Nastavení cen'!$K$17,1)+AG3995</f>
        <v>1040</v>
      </c>
      <c r="AI3995" s="227">
        <f t="shared" si="1459"/>
        <v>0</v>
      </c>
      <c r="AJ3995" s="228">
        <f t="shared" si="1438"/>
        <v>1040</v>
      </c>
      <c r="AK3995" s="218"/>
      <c r="AL3995" s="229">
        <f t="shared" si="1439"/>
        <v>0</v>
      </c>
      <c r="AM3995" s="204"/>
      <c r="AN3995" s="230" t="s">
        <v>41</v>
      </c>
      <c r="AO3995" s="231" t="s">
        <v>41</v>
      </c>
      <c r="AP3995" s="245" t="s">
        <v>41</v>
      </c>
      <c r="AQ3995" s="233" t="s">
        <v>41</v>
      </c>
      <c r="AR3995" s="234" t="s">
        <v>41</v>
      </c>
      <c r="AS3995" s="235">
        <v>60</v>
      </c>
      <c r="AT3995" s="236">
        <f t="shared" si="1460"/>
        <v>0</v>
      </c>
      <c r="AU3995" s="237"/>
      <c r="AV3995" s="238"/>
      <c r="AW3995" s="239"/>
      <c r="AX3995" s="240">
        <v>800</v>
      </c>
    </row>
    <row r="3996" spans="1:50" ht="17.25" hidden="1" customHeight="1" x14ac:dyDescent="0.3">
      <c r="A3996" s="213"/>
      <c r="B3996" s="214"/>
      <c r="C3996" s="215"/>
      <c r="D3996" s="186"/>
      <c r="E3996" s="184"/>
      <c r="F3996" s="185"/>
      <c r="G3996" s="186"/>
      <c r="H3996" s="186"/>
      <c r="I3996" s="187"/>
      <c r="J3996" s="188"/>
      <c r="K3996" s="216"/>
      <c r="L3996" s="186"/>
      <c r="M3996" s="186"/>
      <c r="N3996" s="187"/>
      <c r="O3996" s="191"/>
      <c r="P3996" s="548" t="s">
        <v>4105</v>
      </c>
      <c r="Q3996" s="218"/>
      <c r="R3996" s="219">
        <f t="shared" si="1436"/>
        <v>0</v>
      </c>
      <c r="S3996" s="219">
        <f t="shared" si="1437"/>
        <v>7</v>
      </c>
      <c r="T3996" s="195"/>
      <c r="U3996" s="196">
        <v>5</v>
      </c>
      <c r="V3996" s="89">
        <f t="shared" si="1432"/>
        <v>0</v>
      </c>
      <c r="W3996" s="220" t="s">
        <v>4138</v>
      </c>
      <c r="X3996" s="221" t="s">
        <v>71</v>
      </c>
      <c r="Y3996" s="222" t="s">
        <v>4151</v>
      </c>
      <c r="Z3996" s="199"/>
      <c r="AA3996" s="218"/>
      <c r="AB3996" s="223">
        <v>0</v>
      </c>
      <c r="AC3996" s="224" t="s">
        <v>48</v>
      </c>
      <c r="AD3996" s="225"/>
      <c r="AE3996" s="226"/>
      <c r="AF3996" s="226"/>
      <c r="AG3996" s="227">
        <f>CEILING(AX3996+(AX3996*'[1]Nastavení cen'!$G$17),1)</f>
        <v>450</v>
      </c>
      <c r="AH3996" s="227">
        <f>CEILING(AG3996*'[1]Nastavení cen'!$K$17,1)+AG3996</f>
        <v>585</v>
      </c>
      <c r="AI3996" s="227">
        <f t="shared" si="1459"/>
        <v>0</v>
      </c>
      <c r="AJ3996" s="228">
        <f t="shared" si="1438"/>
        <v>585</v>
      </c>
      <c r="AK3996" s="218"/>
      <c r="AL3996" s="229">
        <f t="shared" si="1439"/>
        <v>0</v>
      </c>
      <c r="AM3996" s="204"/>
      <c r="AN3996" s="230" t="s">
        <v>41</v>
      </c>
      <c r="AO3996" s="231" t="s">
        <v>41</v>
      </c>
      <c r="AP3996" s="245" t="s">
        <v>41</v>
      </c>
      <c r="AQ3996" s="233" t="s">
        <v>41</v>
      </c>
      <c r="AR3996" s="234" t="s">
        <v>41</v>
      </c>
      <c r="AS3996" s="235">
        <v>70</v>
      </c>
      <c r="AT3996" s="236">
        <f t="shared" si="1460"/>
        <v>0</v>
      </c>
      <c r="AU3996" s="237"/>
      <c r="AV3996" s="238"/>
      <c r="AW3996" s="239"/>
      <c r="AX3996" s="240">
        <v>450</v>
      </c>
    </row>
    <row r="3997" spans="1:50" ht="17.25" hidden="1" customHeight="1" x14ac:dyDescent="0.3">
      <c r="A3997" s="213"/>
      <c r="B3997" s="214"/>
      <c r="C3997" s="215"/>
      <c r="D3997" s="186"/>
      <c r="E3997" s="184"/>
      <c r="F3997" s="185"/>
      <c r="G3997" s="186"/>
      <c r="H3997" s="186"/>
      <c r="I3997" s="187"/>
      <c r="J3997" s="188"/>
      <c r="K3997" s="216"/>
      <c r="L3997" s="186"/>
      <c r="M3997" s="186"/>
      <c r="N3997" s="187"/>
      <c r="O3997" s="191"/>
      <c r="P3997" s="548" t="s">
        <v>4105</v>
      </c>
      <c r="Q3997" s="218"/>
      <c r="R3997" s="219">
        <f t="shared" si="1436"/>
        <v>0</v>
      </c>
      <c r="S3997" s="219">
        <f t="shared" si="1437"/>
        <v>7</v>
      </c>
      <c r="T3997" s="195"/>
      <c r="U3997" s="196">
        <v>5</v>
      </c>
      <c r="V3997" s="89">
        <f t="shared" si="1432"/>
        <v>0</v>
      </c>
      <c r="W3997" s="220" t="s">
        <v>4138</v>
      </c>
      <c r="X3997" s="221" t="s">
        <v>71</v>
      </c>
      <c r="Y3997" s="222" t="s">
        <v>4152</v>
      </c>
      <c r="Z3997" s="199"/>
      <c r="AA3997" s="218"/>
      <c r="AB3997" s="223">
        <v>0</v>
      </c>
      <c r="AC3997" s="224" t="s">
        <v>48</v>
      </c>
      <c r="AD3997" s="225"/>
      <c r="AE3997" s="226"/>
      <c r="AF3997" s="226"/>
      <c r="AG3997" s="227">
        <f>CEILING(AX3997+(AX3997*'[1]Nastavení cen'!$G$17),1)</f>
        <v>900</v>
      </c>
      <c r="AH3997" s="227">
        <f>CEILING(AG3997*'[1]Nastavení cen'!$K$17,1)+AG3997</f>
        <v>1170</v>
      </c>
      <c r="AI3997" s="227">
        <f t="shared" si="1459"/>
        <v>0</v>
      </c>
      <c r="AJ3997" s="228">
        <f t="shared" si="1438"/>
        <v>1170</v>
      </c>
      <c r="AK3997" s="218"/>
      <c r="AL3997" s="229">
        <f t="shared" si="1439"/>
        <v>0</v>
      </c>
      <c r="AM3997" s="204"/>
      <c r="AN3997" s="230" t="s">
        <v>41</v>
      </c>
      <c r="AO3997" s="231" t="s">
        <v>41</v>
      </c>
      <c r="AP3997" s="245" t="s">
        <v>41</v>
      </c>
      <c r="AQ3997" s="233" t="s">
        <v>41</v>
      </c>
      <c r="AR3997" s="234" t="s">
        <v>41</v>
      </c>
      <c r="AS3997" s="235">
        <v>70</v>
      </c>
      <c r="AT3997" s="236">
        <f t="shared" si="1460"/>
        <v>0</v>
      </c>
      <c r="AU3997" s="237"/>
      <c r="AV3997" s="238"/>
      <c r="AW3997" s="239"/>
      <c r="AX3997" s="240">
        <v>900</v>
      </c>
    </row>
    <row r="3998" spans="1:50" ht="17.25" hidden="1" customHeight="1" x14ac:dyDescent="0.3">
      <c r="A3998" s="213"/>
      <c r="B3998" s="214"/>
      <c r="C3998" s="215"/>
      <c r="D3998" s="186"/>
      <c r="E3998" s="184"/>
      <c r="F3998" s="185"/>
      <c r="G3998" s="186"/>
      <c r="H3998" s="186"/>
      <c r="I3998" s="187"/>
      <c r="J3998" s="188"/>
      <c r="K3998" s="216"/>
      <c r="L3998" s="186"/>
      <c r="M3998" s="186"/>
      <c r="N3998" s="187"/>
      <c r="O3998" s="191"/>
      <c r="P3998" s="548" t="s">
        <v>4105</v>
      </c>
      <c r="Q3998" s="218"/>
      <c r="R3998" s="219">
        <f t="shared" si="1436"/>
        <v>0</v>
      </c>
      <c r="S3998" s="219">
        <f t="shared" si="1437"/>
        <v>7</v>
      </c>
      <c r="T3998" s="195"/>
      <c r="U3998" s="196">
        <v>5</v>
      </c>
      <c r="V3998" s="89">
        <f t="shared" si="1432"/>
        <v>0</v>
      </c>
      <c r="W3998" s="220" t="s">
        <v>4138</v>
      </c>
      <c r="X3998" s="221" t="s">
        <v>71</v>
      </c>
      <c r="Y3998" s="222" t="s">
        <v>4153</v>
      </c>
      <c r="Z3998" s="199"/>
      <c r="AA3998" s="218"/>
      <c r="AB3998" s="223">
        <v>0</v>
      </c>
      <c r="AC3998" s="224" t="s">
        <v>48</v>
      </c>
      <c r="AD3998" s="225"/>
      <c r="AE3998" s="226"/>
      <c r="AF3998" s="226"/>
      <c r="AG3998" s="227">
        <f>CEILING(AX3998+(AX3998*'[1]Nastavení cen'!$G$17),1)</f>
        <v>500</v>
      </c>
      <c r="AH3998" s="227">
        <f>CEILING(AG3998*'[1]Nastavení cen'!$K$17,1)+AG3998</f>
        <v>650</v>
      </c>
      <c r="AI3998" s="227">
        <f t="shared" si="1459"/>
        <v>0</v>
      </c>
      <c r="AJ3998" s="228">
        <f t="shared" si="1438"/>
        <v>650</v>
      </c>
      <c r="AK3998" s="218"/>
      <c r="AL3998" s="229">
        <f t="shared" si="1439"/>
        <v>0</v>
      </c>
      <c r="AM3998" s="204"/>
      <c r="AN3998" s="230" t="s">
        <v>41</v>
      </c>
      <c r="AO3998" s="231" t="s">
        <v>41</v>
      </c>
      <c r="AP3998" s="245" t="s">
        <v>41</v>
      </c>
      <c r="AQ3998" s="233" t="s">
        <v>41</v>
      </c>
      <c r="AR3998" s="234" t="s">
        <v>41</v>
      </c>
      <c r="AS3998" s="235">
        <v>80</v>
      </c>
      <c r="AT3998" s="236">
        <f t="shared" si="1460"/>
        <v>0</v>
      </c>
      <c r="AU3998" s="237"/>
      <c r="AV3998" s="238"/>
      <c r="AW3998" s="239"/>
      <c r="AX3998" s="240">
        <v>500</v>
      </c>
    </row>
    <row r="3999" spans="1:50" ht="17.25" hidden="1" customHeight="1" x14ac:dyDescent="0.3">
      <c r="A3999" s="213"/>
      <c r="B3999" s="214"/>
      <c r="C3999" s="215"/>
      <c r="D3999" s="186"/>
      <c r="E3999" s="184"/>
      <c r="F3999" s="185"/>
      <c r="G3999" s="186"/>
      <c r="H3999" s="186"/>
      <c r="I3999" s="187"/>
      <c r="J3999" s="188"/>
      <c r="K3999" s="216"/>
      <c r="L3999" s="186"/>
      <c r="M3999" s="186"/>
      <c r="N3999" s="187"/>
      <c r="O3999" s="191"/>
      <c r="P3999" s="548" t="s">
        <v>4105</v>
      </c>
      <c r="Q3999" s="218"/>
      <c r="R3999" s="219">
        <f t="shared" si="1436"/>
        <v>0</v>
      </c>
      <c r="S3999" s="219">
        <f t="shared" si="1437"/>
        <v>7</v>
      </c>
      <c r="T3999" s="195"/>
      <c r="U3999" s="196">
        <v>5</v>
      </c>
      <c r="V3999" s="89">
        <f t="shared" si="1432"/>
        <v>0</v>
      </c>
      <c r="W3999" s="220" t="s">
        <v>4138</v>
      </c>
      <c r="X3999" s="221" t="s">
        <v>71</v>
      </c>
      <c r="Y3999" s="222" t="s">
        <v>4154</v>
      </c>
      <c r="Z3999" s="199"/>
      <c r="AA3999" s="218"/>
      <c r="AB3999" s="223">
        <v>0</v>
      </c>
      <c r="AC3999" s="224" t="s">
        <v>48</v>
      </c>
      <c r="AD3999" s="225"/>
      <c r="AE3999" s="226"/>
      <c r="AF3999" s="226"/>
      <c r="AG3999" s="227">
        <f>CEILING(AX3999+(AX3999*'[1]Nastavení cen'!$G$17),1)</f>
        <v>1000</v>
      </c>
      <c r="AH3999" s="227">
        <f>CEILING(AG3999*'[1]Nastavení cen'!$K$17,1)+AG3999</f>
        <v>1300</v>
      </c>
      <c r="AI3999" s="227">
        <f t="shared" si="1459"/>
        <v>0</v>
      </c>
      <c r="AJ3999" s="228">
        <f t="shared" si="1438"/>
        <v>1300</v>
      </c>
      <c r="AK3999" s="218"/>
      <c r="AL3999" s="229">
        <f t="shared" si="1439"/>
        <v>0</v>
      </c>
      <c r="AM3999" s="204"/>
      <c r="AN3999" s="230" t="s">
        <v>41</v>
      </c>
      <c r="AO3999" s="231" t="s">
        <v>41</v>
      </c>
      <c r="AP3999" s="245" t="s">
        <v>41</v>
      </c>
      <c r="AQ3999" s="233" t="s">
        <v>41</v>
      </c>
      <c r="AR3999" s="234" t="s">
        <v>41</v>
      </c>
      <c r="AS3999" s="235">
        <v>80</v>
      </c>
      <c r="AT3999" s="236">
        <f t="shared" si="1460"/>
        <v>0</v>
      </c>
      <c r="AU3999" s="237"/>
      <c r="AV3999" s="238"/>
      <c r="AW3999" s="239"/>
      <c r="AX3999" s="240">
        <v>1000</v>
      </c>
    </row>
    <row r="4000" spans="1:50" ht="17.25" hidden="1" customHeight="1" x14ac:dyDescent="0.3">
      <c r="A4000" s="213"/>
      <c r="B4000" s="214"/>
      <c r="C4000" s="215"/>
      <c r="D4000" s="186"/>
      <c r="E4000" s="184"/>
      <c r="F4000" s="185"/>
      <c r="G4000" s="186"/>
      <c r="H4000" s="186"/>
      <c r="I4000" s="187"/>
      <c r="J4000" s="188"/>
      <c r="K4000" s="216"/>
      <c r="L4000" s="186"/>
      <c r="M4000" s="186"/>
      <c r="N4000" s="187"/>
      <c r="O4000" s="191"/>
      <c r="P4000" s="548" t="s">
        <v>4105</v>
      </c>
      <c r="Q4000" s="218"/>
      <c r="R4000" s="219">
        <f t="shared" si="1436"/>
        <v>0</v>
      </c>
      <c r="S4000" s="219">
        <f t="shared" si="1437"/>
        <v>7</v>
      </c>
      <c r="T4000" s="195"/>
      <c r="U4000" s="196">
        <v>5</v>
      </c>
      <c r="V4000" s="89">
        <f t="shared" si="1432"/>
        <v>0</v>
      </c>
      <c r="W4000" s="220" t="s">
        <v>4138</v>
      </c>
      <c r="X4000" s="221" t="s">
        <v>71</v>
      </c>
      <c r="Y4000" s="222" t="s">
        <v>4155</v>
      </c>
      <c r="Z4000" s="199"/>
      <c r="AA4000" s="218"/>
      <c r="AB4000" s="223">
        <v>0</v>
      </c>
      <c r="AC4000" s="224" t="s">
        <v>48</v>
      </c>
      <c r="AD4000" s="225"/>
      <c r="AE4000" s="226"/>
      <c r="AF4000" s="226"/>
      <c r="AG4000" s="227">
        <f>CEILING(AX4000+(AX4000*'[1]Nastavení cen'!$G$17),1)</f>
        <v>550</v>
      </c>
      <c r="AH4000" s="227">
        <f>CEILING(AG4000*'[1]Nastavení cen'!$K$17,1)+AG4000</f>
        <v>715</v>
      </c>
      <c r="AI4000" s="227">
        <f t="shared" si="1459"/>
        <v>0</v>
      </c>
      <c r="AJ4000" s="228">
        <f t="shared" si="1438"/>
        <v>715</v>
      </c>
      <c r="AK4000" s="218"/>
      <c r="AL4000" s="229">
        <f t="shared" si="1439"/>
        <v>0</v>
      </c>
      <c r="AM4000" s="204"/>
      <c r="AN4000" s="230" t="s">
        <v>41</v>
      </c>
      <c r="AO4000" s="231" t="s">
        <v>41</v>
      </c>
      <c r="AP4000" s="245" t="s">
        <v>41</v>
      </c>
      <c r="AQ4000" s="233" t="s">
        <v>41</v>
      </c>
      <c r="AR4000" s="234" t="s">
        <v>41</v>
      </c>
      <c r="AS4000" s="235">
        <v>90</v>
      </c>
      <c r="AT4000" s="236">
        <f t="shared" si="1460"/>
        <v>0</v>
      </c>
      <c r="AU4000" s="237"/>
      <c r="AV4000" s="238"/>
      <c r="AW4000" s="239"/>
      <c r="AX4000" s="240">
        <v>550</v>
      </c>
    </row>
    <row r="4001" spans="1:50" ht="17.25" hidden="1" customHeight="1" x14ac:dyDescent="0.3">
      <c r="A4001" s="213"/>
      <c r="B4001" s="214"/>
      <c r="C4001" s="215"/>
      <c r="D4001" s="186"/>
      <c r="E4001" s="184"/>
      <c r="F4001" s="185"/>
      <c r="G4001" s="186"/>
      <c r="H4001" s="186"/>
      <c r="I4001" s="187"/>
      <c r="J4001" s="188"/>
      <c r="K4001" s="216"/>
      <c r="L4001" s="186"/>
      <c r="M4001" s="186"/>
      <c r="N4001" s="187"/>
      <c r="O4001" s="191"/>
      <c r="P4001" s="548" t="s">
        <v>4105</v>
      </c>
      <c r="Q4001" s="218"/>
      <c r="R4001" s="219">
        <f t="shared" si="1436"/>
        <v>0</v>
      </c>
      <c r="S4001" s="219">
        <f t="shared" si="1437"/>
        <v>7</v>
      </c>
      <c r="T4001" s="195"/>
      <c r="U4001" s="196">
        <v>5</v>
      </c>
      <c r="V4001" s="89">
        <f t="shared" si="1432"/>
        <v>0</v>
      </c>
      <c r="W4001" s="220" t="s">
        <v>4138</v>
      </c>
      <c r="X4001" s="221" t="s">
        <v>71</v>
      </c>
      <c r="Y4001" s="222" t="s">
        <v>4156</v>
      </c>
      <c r="Z4001" s="199"/>
      <c r="AA4001" s="218"/>
      <c r="AB4001" s="223">
        <v>0</v>
      </c>
      <c r="AC4001" s="224" t="s">
        <v>48</v>
      </c>
      <c r="AD4001" s="225"/>
      <c r="AE4001" s="226"/>
      <c r="AF4001" s="226"/>
      <c r="AG4001" s="227">
        <f>CEILING(AX4001+(AX4001*'[1]Nastavení cen'!$G$17),1)</f>
        <v>1100</v>
      </c>
      <c r="AH4001" s="227">
        <f>CEILING(AG4001*'[1]Nastavení cen'!$K$17,1)+AG4001</f>
        <v>1430</v>
      </c>
      <c r="AI4001" s="227">
        <f t="shared" si="1459"/>
        <v>0</v>
      </c>
      <c r="AJ4001" s="228">
        <f t="shared" si="1438"/>
        <v>1430</v>
      </c>
      <c r="AK4001" s="218"/>
      <c r="AL4001" s="229">
        <f t="shared" si="1439"/>
        <v>0</v>
      </c>
      <c r="AM4001" s="204"/>
      <c r="AN4001" s="230" t="s">
        <v>41</v>
      </c>
      <c r="AO4001" s="231" t="s">
        <v>41</v>
      </c>
      <c r="AP4001" s="245" t="s">
        <v>41</v>
      </c>
      <c r="AQ4001" s="233" t="s">
        <v>41</v>
      </c>
      <c r="AR4001" s="234" t="s">
        <v>41</v>
      </c>
      <c r="AS4001" s="235">
        <v>90</v>
      </c>
      <c r="AT4001" s="236">
        <f t="shared" si="1460"/>
        <v>0</v>
      </c>
      <c r="AU4001" s="237"/>
      <c r="AV4001" s="238"/>
      <c r="AW4001" s="239"/>
      <c r="AX4001" s="240">
        <v>1100</v>
      </c>
    </row>
    <row r="4002" spans="1:50" ht="17.25" hidden="1" customHeight="1" x14ac:dyDescent="0.3">
      <c r="A4002" s="213"/>
      <c r="B4002" s="214"/>
      <c r="C4002" s="215"/>
      <c r="D4002" s="186"/>
      <c r="E4002" s="184"/>
      <c r="F4002" s="185"/>
      <c r="G4002" s="186"/>
      <c r="H4002" s="186"/>
      <c r="I4002" s="187"/>
      <c r="J4002" s="188"/>
      <c r="K4002" s="216"/>
      <c r="L4002" s="186"/>
      <c r="M4002" s="186"/>
      <c r="N4002" s="187"/>
      <c r="O4002" s="191"/>
      <c r="P4002" s="548" t="s">
        <v>4105</v>
      </c>
      <c r="Q4002" s="218"/>
      <c r="R4002" s="219">
        <f t="shared" si="1436"/>
        <v>0</v>
      </c>
      <c r="S4002" s="219">
        <f t="shared" si="1437"/>
        <v>7</v>
      </c>
      <c r="T4002" s="195"/>
      <c r="U4002" s="196">
        <v>5</v>
      </c>
      <c r="V4002" s="89">
        <f t="shared" si="1432"/>
        <v>0</v>
      </c>
      <c r="W4002" s="220" t="s">
        <v>4138</v>
      </c>
      <c r="X4002" s="221" t="s">
        <v>71</v>
      </c>
      <c r="Y4002" s="222" t="s">
        <v>4157</v>
      </c>
      <c r="Z4002" s="199"/>
      <c r="AA4002" s="218"/>
      <c r="AB4002" s="223">
        <v>0</v>
      </c>
      <c r="AC4002" s="224" t="s">
        <v>48</v>
      </c>
      <c r="AD4002" s="225"/>
      <c r="AE4002" s="226"/>
      <c r="AF4002" s="226"/>
      <c r="AG4002" s="227">
        <f>CEILING(AX4002+(AX4002*'[1]Nastavení cen'!$G$17),1)</f>
        <v>600</v>
      </c>
      <c r="AH4002" s="227">
        <f>CEILING(AG4002*'[1]Nastavení cen'!$K$17,1)+AG4002</f>
        <v>780</v>
      </c>
      <c r="AI4002" s="227">
        <f t="shared" si="1459"/>
        <v>0</v>
      </c>
      <c r="AJ4002" s="228">
        <f t="shared" si="1438"/>
        <v>780</v>
      </c>
      <c r="AK4002" s="218"/>
      <c r="AL4002" s="229">
        <f t="shared" si="1439"/>
        <v>0</v>
      </c>
      <c r="AM4002" s="204"/>
      <c r="AN4002" s="230" t="s">
        <v>41</v>
      </c>
      <c r="AO4002" s="231" t="s">
        <v>41</v>
      </c>
      <c r="AP4002" s="245" t="s">
        <v>41</v>
      </c>
      <c r="AQ4002" s="233" t="s">
        <v>41</v>
      </c>
      <c r="AR4002" s="234" t="s">
        <v>41</v>
      </c>
      <c r="AS4002" s="235">
        <v>100</v>
      </c>
      <c r="AT4002" s="236">
        <f t="shared" si="1460"/>
        <v>0</v>
      </c>
      <c r="AU4002" s="237"/>
      <c r="AV4002" s="238"/>
      <c r="AW4002" s="239"/>
      <c r="AX4002" s="240">
        <v>600</v>
      </c>
    </row>
    <row r="4003" spans="1:50" ht="17.25" hidden="1" customHeight="1" x14ac:dyDescent="0.3">
      <c r="A4003" s="213"/>
      <c r="B4003" s="214"/>
      <c r="C4003" s="215"/>
      <c r="D4003" s="186"/>
      <c r="E4003" s="184"/>
      <c r="F4003" s="185"/>
      <c r="G4003" s="186"/>
      <c r="H4003" s="186"/>
      <c r="I4003" s="187"/>
      <c r="J4003" s="188"/>
      <c r="K4003" s="216"/>
      <c r="L4003" s="186"/>
      <c r="M4003" s="186"/>
      <c r="N4003" s="187"/>
      <c r="O4003" s="191"/>
      <c r="P4003" s="548" t="s">
        <v>4105</v>
      </c>
      <c r="Q4003" s="218"/>
      <c r="R4003" s="219">
        <f t="shared" si="1436"/>
        <v>0</v>
      </c>
      <c r="S4003" s="219">
        <f t="shared" si="1437"/>
        <v>7</v>
      </c>
      <c r="T4003" s="195"/>
      <c r="U4003" s="196">
        <v>5</v>
      </c>
      <c r="V4003" s="89">
        <f t="shared" si="1432"/>
        <v>0</v>
      </c>
      <c r="W4003" s="220" t="s">
        <v>4138</v>
      </c>
      <c r="X4003" s="221" t="s">
        <v>71</v>
      </c>
      <c r="Y4003" s="222" t="s">
        <v>4158</v>
      </c>
      <c r="Z4003" s="199"/>
      <c r="AA4003" s="218"/>
      <c r="AB4003" s="223">
        <v>0</v>
      </c>
      <c r="AC4003" s="224" t="s">
        <v>48</v>
      </c>
      <c r="AD4003" s="225"/>
      <c r="AE4003" s="226"/>
      <c r="AF4003" s="226"/>
      <c r="AG4003" s="227">
        <f>CEILING(AX4003+(AX4003*'[1]Nastavení cen'!$G$17),1)</f>
        <v>1200</v>
      </c>
      <c r="AH4003" s="227">
        <f>CEILING(AG4003*'[1]Nastavení cen'!$K$17,1)+AG4003</f>
        <v>1560</v>
      </c>
      <c r="AI4003" s="227">
        <f t="shared" si="1459"/>
        <v>0</v>
      </c>
      <c r="AJ4003" s="228">
        <f t="shared" si="1438"/>
        <v>1560</v>
      </c>
      <c r="AK4003" s="218"/>
      <c r="AL4003" s="229">
        <f t="shared" si="1439"/>
        <v>0</v>
      </c>
      <c r="AM4003" s="204"/>
      <c r="AN4003" s="230" t="s">
        <v>41</v>
      </c>
      <c r="AO4003" s="231" t="s">
        <v>41</v>
      </c>
      <c r="AP4003" s="245" t="s">
        <v>41</v>
      </c>
      <c r="AQ4003" s="233" t="s">
        <v>41</v>
      </c>
      <c r="AR4003" s="234" t="s">
        <v>41</v>
      </c>
      <c r="AS4003" s="235">
        <v>100</v>
      </c>
      <c r="AT4003" s="236">
        <f t="shared" si="1460"/>
        <v>0</v>
      </c>
      <c r="AU4003" s="237"/>
      <c r="AV4003" s="238"/>
      <c r="AW4003" s="239"/>
      <c r="AX4003" s="240">
        <v>1200</v>
      </c>
    </row>
    <row r="4004" spans="1:50" ht="17.25" hidden="1" customHeight="1" x14ac:dyDescent="0.3">
      <c r="A4004" s="213"/>
      <c r="B4004" s="214"/>
      <c r="C4004" s="215"/>
      <c r="D4004" s="186"/>
      <c r="E4004" s="184"/>
      <c r="F4004" s="185"/>
      <c r="G4004" s="186"/>
      <c r="H4004" s="186"/>
      <c r="I4004" s="187"/>
      <c r="J4004" s="188"/>
      <c r="K4004" s="216"/>
      <c r="L4004" s="186"/>
      <c r="M4004" s="186"/>
      <c r="N4004" s="187"/>
      <c r="O4004" s="191"/>
      <c r="P4004" s="548" t="s">
        <v>4105</v>
      </c>
      <c r="Q4004" s="218"/>
      <c r="R4004" s="219">
        <f t="shared" si="1436"/>
        <v>0</v>
      </c>
      <c r="S4004" s="219">
        <f t="shared" si="1437"/>
        <v>7</v>
      </c>
      <c r="T4004" s="195"/>
      <c r="U4004" s="196">
        <v>4</v>
      </c>
      <c r="V4004" s="89">
        <f t="shared" si="1432"/>
        <v>0</v>
      </c>
      <c r="W4004" s="220" t="s">
        <v>4138</v>
      </c>
      <c r="X4004" s="221" t="s">
        <v>4159</v>
      </c>
      <c r="Y4004" s="222" t="s">
        <v>43</v>
      </c>
      <c r="Z4004" s="199"/>
      <c r="AA4004" s="218"/>
      <c r="AB4004" s="223">
        <v>0</v>
      </c>
      <c r="AC4004" s="224" t="s">
        <v>146</v>
      </c>
      <c r="AD4004" s="225">
        <f t="shared" ref="AD4004:AD4014" si="1461">ROUND(AV4004*(AW4004/60),0)</f>
        <v>137</v>
      </c>
      <c r="AE4004" s="226">
        <f>CEILING(AD4004+AD4004*'[1]Nastavení cen'!$J$17,1)</f>
        <v>201</v>
      </c>
      <c r="AF4004" s="226">
        <f t="shared" ref="AF4004:AF4014" si="1462">(AB4004*AE4004)</f>
        <v>0</v>
      </c>
      <c r="AG4004" s="241"/>
      <c r="AH4004" s="242"/>
      <c r="AI4004" s="242"/>
      <c r="AJ4004" s="228">
        <f t="shared" si="1438"/>
        <v>201</v>
      </c>
      <c r="AK4004" s="218"/>
      <c r="AL4004" s="229">
        <f t="shared" si="1439"/>
        <v>0</v>
      </c>
      <c r="AM4004" s="204"/>
      <c r="AN4004" s="230" t="s">
        <v>41</v>
      </c>
      <c r="AO4004" s="231" t="s">
        <v>41</v>
      </c>
      <c r="AP4004" s="245" t="s">
        <v>41</v>
      </c>
      <c r="AQ4004" s="233" t="s">
        <v>41</v>
      </c>
      <c r="AR4004" s="234" t="s">
        <v>41</v>
      </c>
      <c r="AS4004" s="235"/>
      <c r="AT4004" s="236"/>
      <c r="AU4004" s="237"/>
      <c r="AV4004" s="238">
        <v>21</v>
      </c>
      <c r="AW4004" s="239">
        <f>'[1]Nastavení cen'!$H$17</f>
        <v>390</v>
      </c>
      <c r="AX4004" s="240"/>
    </row>
    <row r="4005" spans="1:50" ht="17.25" hidden="1" customHeight="1" x14ac:dyDescent="0.3">
      <c r="A4005" s="213"/>
      <c r="B4005" s="214"/>
      <c r="C4005" s="215"/>
      <c r="D4005" s="186"/>
      <c r="E4005" s="184"/>
      <c r="F4005" s="185"/>
      <c r="G4005" s="186"/>
      <c r="H4005" s="186"/>
      <c r="I4005" s="187"/>
      <c r="J4005" s="188"/>
      <c r="K4005" s="216"/>
      <c r="L4005" s="186"/>
      <c r="M4005" s="186"/>
      <c r="N4005" s="187"/>
      <c r="O4005" s="191"/>
      <c r="P4005" s="548" t="s">
        <v>4105</v>
      </c>
      <c r="Q4005" s="218"/>
      <c r="R4005" s="219">
        <f t="shared" si="1436"/>
        <v>0</v>
      </c>
      <c r="S4005" s="219">
        <f t="shared" si="1437"/>
        <v>7</v>
      </c>
      <c r="T4005" s="195"/>
      <c r="U4005" s="196">
        <v>4</v>
      </c>
      <c r="V4005" s="89">
        <f t="shared" si="1432"/>
        <v>0</v>
      </c>
      <c r="W4005" s="220" t="s">
        <v>4138</v>
      </c>
      <c r="X4005" s="221" t="s">
        <v>4160</v>
      </c>
      <c r="Y4005" s="222" t="s">
        <v>43</v>
      </c>
      <c r="Z4005" s="199"/>
      <c r="AA4005" s="218"/>
      <c r="AB4005" s="223">
        <v>0</v>
      </c>
      <c r="AC4005" s="224" t="s">
        <v>146</v>
      </c>
      <c r="AD4005" s="225">
        <f t="shared" si="1461"/>
        <v>143</v>
      </c>
      <c r="AE4005" s="226">
        <f>CEILING(AD4005+AD4005*'[1]Nastavení cen'!$J$17,1)</f>
        <v>209</v>
      </c>
      <c r="AF4005" s="226">
        <f t="shared" si="1462"/>
        <v>0</v>
      </c>
      <c r="AG4005" s="241"/>
      <c r="AH4005" s="242"/>
      <c r="AI4005" s="242"/>
      <c r="AJ4005" s="228">
        <f t="shared" si="1438"/>
        <v>209</v>
      </c>
      <c r="AK4005" s="218"/>
      <c r="AL4005" s="229">
        <f t="shared" si="1439"/>
        <v>0</v>
      </c>
      <c r="AM4005" s="204"/>
      <c r="AN4005" s="230" t="s">
        <v>41</v>
      </c>
      <c r="AO4005" s="231" t="s">
        <v>41</v>
      </c>
      <c r="AP4005" s="245" t="s">
        <v>41</v>
      </c>
      <c r="AQ4005" s="233" t="s">
        <v>41</v>
      </c>
      <c r="AR4005" s="234" t="s">
        <v>41</v>
      </c>
      <c r="AS4005" s="235"/>
      <c r="AT4005" s="236"/>
      <c r="AU4005" s="237"/>
      <c r="AV4005" s="238">
        <v>22</v>
      </c>
      <c r="AW4005" s="239">
        <f>'[1]Nastavení cen'!$H$17</f>
        <v>390</v>
      </c>
      <c r="AX4005" s="240"/>
    </row>
    <row r="4006" spans="1:50" ht="17.25" hidden="1" customHeight="1" x14ac:dyDescent="0.3">
      <c r="A4006" s="213"/>
      <c r="B4006" s="214"/>
      <c r="C4006" s="215"/>
      <c r="D4006" s="186"/>
      <c r="E4006" s="184"/>
      <c r="F4006" s="185"/>
      <c r="G4006" s="186"/>
      <c r="H4006" s="186"/>
      <c r="I4006" s="187"/>
      <c r="J4006" s="188"/>
      <c r="K4006" s="216"/>
      <c r="L4006" s="186"/>
      <c r="M4006" s="186"/>
      <c r="N4006" s="187"/>
      <c r="O4006" s="191"/>
      <c r="P4006" s="548" t="s">
        <v>4105</v>
      </c>
      <c r="Q4006" s="218"/>
      <c r="R4006" s="219">
        <f t="shared" si="1436"/>
        <v>0</v>
      </c>
      <c r="S4006" s="219">
        <f t="shared" si="1437"/>
        <v>7</v>
      </c>
      <c r="T4006" s="195"/>
      <c r="U4006" s="196">
        <v>4</v>
      </c>
      <c r="V4006" s="89">
        <f t="shared" si="1432"/>
        <v>0</v>
      </c>
      <c r="W4006" s="220" t="s">
        <v>4138</v>
      </c>
      <c r="X4006" s="221" t="s">
        <v>4161</v>
      </c>
      <c r="Y4006" s="222" t="s">
        <v>43</v>
      </c>
      <c r="Z4006" s="199"/>
      <c r="AA4006" s="218"/>
      <c r="AB4006" s="223">
        <v>0</v>
      </c>
      <c r="AC4006" s="224" t="s">
        <v>146</v>
      </c>
      <c r="AD4006" s="225">
        <f t="shared" si="1461"/>
        <v>156</v>
      </c>
      <c r="AE4006" s="226">
        <f>CEILING(AD4006+AD4006*'[1]Nastavení cen'!$J$17,1)</f>
        <v>228</v>
      </c>
      <c r="AF4006" s="226">
        <f t="shared" si="1462"/>
        <v>0</v>
      </c>
      <c r="AG4006" s="241"/>
      <c r="AH4006" s="242"/>
      <c r="AI4006" s="242"/>
      <c r="AJ4006" s="228">
        <f t="shared" si="1438"/>
        <v>228</v>
      </c>
      <c r="AK4006" s="218"/>
      <c r="AL4006" s="229">
        <f t="shared" si="1439"/>
        <v>0</v>
      </c>
      <c r="AM4006" s="204"/>
      <c r="AN4006" s="230" t="s">
        <v>41</v>
      </c>
      <c r="AO4006" s="231" t="s">
        <v>41</v>
      </c>
      <c r="AP4006" s="245" t="s">
        <v>41</v>
      </c>
      <c r="AQ4006" s="233" t="s">
        <v>41</v>
      </c>
      <c r="AR4006" s="234" t="s">
        <v>41</v>
      </c>
      <c r="AS4006" s="235"/>
      <c r="AT4006" s="236"/>
      <c r="AU4006" s="237"/>
      <c r="AV4006" s="238">
        <v>24</v>
      </c>
      <c r="AW4006" s="239">
        <f>'[1]Nastavení cen'!$H$17</f>
        <v>390</v>
      </c>
      <c r="AX4006" s="240"/>
    </row>
    <row r="4007" spans="1:50" ht="17.25" hidden="1" customHeight="1" x14ac:dyDescent="0.3">
      <c r="A4007" s="213"/>
      <c r="B4007" s="214"/>
      <c r="C4007" s="215"/>
      <c r="D4007" s="186"/>
      <c r="E4007" s="184"/>
      <c r="F4007" s="185"/>
      <c r="G4007" s="186"/>
      <c r="H4007" s="186"/>
      <c r="I4007" s="187"/>
      <c r="J4007" s="188"/>
      <c r="K4007" s="216"/>
      <c r="L4007" s="186"/>
      <c r="M4007" s="186"/>
      <c r="N4007" s="187"/>
      <c r="O4007" s="191"/>
      <c r="P4007" s="548" t="s">
        <v>4105</v>
      </c>
      <c r="Q4007" s="218"/>
      <c r="R4007" s="219">
        <f t="shared" si="1436"/>
        <v>0</v>
      </c>
      <c r="S4007" s="219">
        <f t="shared" si="1437"/>
        <v>7</v>
      </c>
      <c r="T4007" s="195"/>
      <c r="U4007" s="196">
        <v>4</v>
      </c>
      <c r="V4007" s="89">
        <f t="shared" si="1432"/>
        <v>0</v>
      </c>
      <c r="W4007" s="220" t="s">
        <v>4138</v>
      </c>
      <c r="X4007" s="221" t="s">
        <v>4162</v>
      </c>
      <c r="Y4007" s="222" t="s">
        <v>43</v>
      </c>
      <c r="Z4007" s="199"/>
      <c r="AA4007" s="218"/>
      <c r="AB4007" s="223">
        <v>0</v>
      </c>
      <c r="AC4007" s="224" t="s">
        <v>146</v>
      </c>
      <c r="AD4007" s="225">
        <f t="shared" si="1461"/>
        <v>169</v>
      </c>
      <c r="AE4007" s="226">
        <f>CEILING(AD4007+AD4007*'[1]Nastavení cen'!$J$17,1)</f>
        <v>247</v>
      </c>
      <c r="AF4007" s="226">
        <f t="shared" si="1462"/>
        <v>0</v>
      </c>
      <c r="AG4007" s="241"/>
      <c r="AH4007" s="242"/>
      <c r="AI4007" s="242"/>
      <c r="AJ4007" s="228">
        <f t="shared" si="1438"/>
        <v>247</v>
      </c>
      <c r="AK4007" s="218"/>
      <c r="AL4007" s="229">
        <f t="shared" si="1439"/>
        <v>0</v>
      </c>
      <c r="AM4007" s="204"/>
      <c r="AN4007" s="230" t="s">
        <v>41</v>
      </c>
      <c r="AO4007" s="231" t="s">
        <v>41</v>
      </c>
      <c r="AP4007" s="245" t="s">
        <v>41</v>
      </c>
      <c r="AQ4007" s="233" t="s">
        <v>41</v>
      </c>
      <c r="AR4007" s="234" t="s">
        <v>41</v>
      </c>
      <c r="AS4007" s="235"/>
      <c r="AT4007" s="236"/>
      <c r="AU4007" s="237"/>
      <c r="AV4007" s="238">
        <v>26</v>
      </c>
      <c r="AW4007" s="239">
        <f>'[1]Nastavení cen'!$H$17</f>
        <v>390</v>
      </c>
      <c r="AX4007" s="240"/>
    </row>
    <row r="4008" spans="1:50" ht="17.25" hidden="1" customHeight="1" x14ac:dyDescent="0.3">
      <c r="A4008" s="213"/>
      <c r="B4008" s="214"/>
      <c r="C4008" s="215"/>
      <c r="D4008" s="186"/>
      <c r="E4008" s="184"/>
      <c r="F4008" s="185"/>
      <c r="G4008" s="186"/>
      <c r="H4008" s="186"/>
      <c r="I4008" s="187"/>
      <c r="J4008" s="188"/>
      <c r="K4008" s="216"/>
      <c r="L4008" s="186"/>
      <c r="M4008" s="186"/>
      <c r="N4008" s="187"/>
      <c r="O4008" s="191"/>
      <c r="P4008" s="548" t="s">
        <v>4105</v>
      </c>
      <c r="Q4008" s="218"/>
      <c r="R4008" s="219">
        <f t="shared" si="1436"/>
        <v>0</v>
      </c>
      <c r="S4008" s="219">
        <f t="shared" si="1437"/>
        <v>7</v>
      </c>
      <c r="T4008" s="195"/>
      <c r="U4008" s="196">
        <v>4</v>
      </c>
      <c r="V4008" s="89">
        <f t="shared" si="1432"/>
        <v>0</v>
      </c>
      <c r="W4008" s="220" t="s">
        <v>4138</v>
      </c>
      <c r="X4008" s="221" t="s">
        <v>4163</v>
      </c>
      <c r="Y4008" s="222" t="s">
        <v>43</v>
      </c>
      <c r="Z4008" s="199"/>
      <c r="AA4008" s="218"/>
      <c r="AB4008" s="223">
        <v>0</v>
      </c>
      <c r="AC4008" s="224" t="s">
        <v>146</v>
      </c>
      <c r="AD4008" s="225">
        <f t="shared" si="1461"/>
        <v>176</v>
      </c>
      <c r="AE4008" s="226">
        <f>CEILING(AD4008+AD4008*'[1]Nastavení cen'!$J$17,1)</f>
        <v>257</v>
      </c>
      <c r="AF4008" s="226">
        <f t="shared" si="1462"/>
        <v>0</v>
      </c>
      <c r="AG4008" s="241"/>
      <c r="AH4008" s="242"/>
      <c r="AI4008" s="242"/>
      <c r="AJ4008" s="228">
        <f t="shared" si="1438"/>
        <v>257</v>
      </c>
      <c r="AK4008" s="218"/>
      <c r="AL4008" s="229">
        <f t="shared" si="1439"/>
        <v>0</v>
      </c>
      <c r="AM4008" s="204"/>
      <c r="AN4008" s="230" t="s">
        <v>41</v>
      </c>
      <c r="AO4008" s="231" t="s">
        <v>41</v>
      </c>
      <c r="AP4008" s="245" t="s">
        <v>41</v>
      </c>
      <c r="AQ4008" s="233" t="s">
        <v>41</v>
      </c>
      <c r="AR4008" s="234" t="s">
        <v>41</v>
      </c>
      <c r="AS4008" s="235"/>
      <c r="AT4008" s="236"/>
      <c r="AU4008" s="237"/>
      <c r="AV4008" s="238">
        <v>27</v>
      </c>
      <c r="AW4008" s="239">
        <f>'[1]Nastavení cen'!$H$17</f>
        <v>390</v>
      </c>
      <c r="AX4008" s="240"/>
    </row>
    <row r="4009" spans="1:50" ht="17.25" hidden="1" customHeight="1" x14ac:dyDescent="0.3">
      <c r="A4009" s="213"/>
      <c r="B4009" s="214"/>
      <c r="C4009" s="215"/>
      <c r="D4009" s="186"/>
      <c r="E4009" s="184"/>
      <c r="F4009" s="185"/>
      <c r="G4009" s="186"/>
      <c r="H4009" s="186"/>
      <c r="I4009" s="187"/>
      <c r="J4009" s="188"/>
      <c r="K4009" s="216"/>
      <c r="L4009" s="186"/>
      <c r="M4009" s="186"/>
      <c r="N4009" s="187"/>
      <c r="O4009" s="191"/>
      <c r="P4009" s="548" t="s">
        <v>4105</v>
      </c>
      <c r="Q4009" s="218"/>
      <c r="R4009" s="219">
        <f t="shared" si="1436"/>
        <v>0</v>
      </c>
      <c r="S4009" s="219">
        <f t="shared" si="1437"/>
        <v>7</v>
      </c>
      <c r="T4009" s="195"/>
      <c r="U4009" s="196">
        <v>4</v>
      </c>
      <c r="V4009" s="89">
        <f t="shared" si="1432"/>
        <v>0</v>
      </c>
      <c r="W4009" s="220" t="s">
        <v>4138</v>
      </c>
      <c r="X4009" s="221" t="s">
        <v>4164</v>
      </c>
      <c r="Y4009" s="222" t="s">
        <v>43</v>
      </c>
      <c r="Z4009" s="199"/>
      <c r="AA4009" s="218"/>
      <c r="AB4009" s="223">
        <v>0</v>
      </c>
      <c r="AC4009" s="224" t="s">
        <v>146</v>
      </c>
      <c r="AD4009" s="225">
        <f t="shared" si="1461"/>
        <v>189</v>
      </c>
      <c r="AE4009" s="226">
        <f>CEILING(AD4009+AD4009*'[1]Nastavení cen'!$J$17,1)</f>
        <v>276</v>
      </c>
      <c r="AF4009" s="226">
        <f t="shared" si="1462"/>
        <v>0</v>
      </c>
      <c r="AG4009" s="241"/>
      <c r="AH4009" s="242"/>
      <c r="AI4009" s="242"/>
      <c r="AJ4009" s="228">
        <f t="shared" si="1438"/>
        <v>276</v>
      </c>
      <c r="AK4009" s="218"/>
      <c r="AL4009" s="229">
        <f t="shared" si="1439"/>
        <v>0</v>
      </c>
      <c r="AM4009" s="204"/>
      <c r="AN4009" s="230" t="s">
        <v>41</v>
      </c>
      <c r="AO4009" s="231" t="s">
        <v>41</v>
      </c>
      <c r="AP4009" s="245" t="s">
        <v>41</v>
      </c>
      <c r="AQ4009" s="233" t="s">
        <v>41</v>
      </c>
      <c r="AR4009" s="234" t="s">
        <v>41</v>
      </c>
      <c r="AS4009" s="235"/>
      <c r="AT4009" s="236"/>
      <c r="AU4009" s="237"/>
      <c r="AV4009" s="238">
        <v>29</v>
      </c>
      <c r="AW4009" s="239">
        <f>'[1]Nastavení cen'!$H$17</f>
        <v>390</v>
      </c>
      <c r="AX4009" s="240"/>
    </row>
    <row r="4010" spans="1:50" ht="17.25" hidden="1" customHeight="1" x14ac:dyDescent="0.3">
      <c r="A4010" s="213"/>
      <c r="B4010" s="214"/>
      <c r="C4010" s="215"/>
      <c r="D4010" s="186"/>
      <c r="E4010" s="184"/>
      <c r="F4010" s="185"/>
      <c r="G4010" s="186"/>
      <c r="H4010" s="186"/>
      <c r="I4010" s="187"/>
      <c r="J4010" s="188"/>
      <c r="K4010" s="216"/>
      <c r="L4010" s="186"/>
      <c r="M4010" s="186"/>
      <c r="N4010" s="187"/>
      <c r="O4010" s="191"/>
      <c r="P4010" s="548" t="s">
        <v>4105</v>
      </c>
      <c r="Q4010" s="218"/>
      <c r="R4010" s="219">
        <f t="shared" si="1436"/>
        <v>0</v>
      </c>
      <c r="S4010" s="219">
        <f t="shared" si="1437"/>
        <v>7</v>
      </c>
      <c r="T4010" s="195"/>
      <c r="U4010" s="196">
        <v>4</v>
      </c>
      <c r="V4010" s="89">
        <f t="shared" si="1432"/>
        <v>0</v>
      </c>
      <c r="W4010" s="220" t="s">
        <v>4138</v>
      </c>
      <c r="X4010" s="221" t="s">
        <v>4165</v>
      </c>
      <c r="Y4010" s="222" t="s">
        <v>43</v>
      </c>
      <c r="Z4010" s="199"/>
      <c r="AA4010" s="218"/>
      <c r="AB4010" s="223">
        <v>0</v>
      </c>
      <c r="AC4010" s="224" t="s">
        <v>146</v>
      </c>
      <c r="AD4010" s="225">
        <f t="shared" si="1461"/>
        <v>202</v>
      </c>
      <c r="AE4010" s="226">
        <f>CEILING(AD4010+AD4010*'[1]Nastavení cen'!$J$17,1)</f>
        <v>295</v>
      </c>
      <c r="AF4010" s="226">
        <f t="shared" si="1462"/>
        <v>0</v>
      </c>
      <c r="AG4010" s="241"/>
      <c r="AH4010" s="242"/>
      <c r="AI4010" s="242"/>
      <c r="AJ4010" s="228">
        <f t="shared" si="1438"/>
        <v>295</v>
      </c>
      <c r="AK4010" s="218"/>
      <c r="AL4010" s="229">
        <f t="shared" si="1439"/>
        <v>0</v>
      </c>
      <c r="AM4010" s="204"/>
      <c r="AN4010" s="230" t="s">
        <v>41</v>
      </c>
      <c r="AO4010" s="231" t="s">
        <v>41</v>
      </c>
      <c r="AP4010" s="245" t="s">
        <v>41</v>
      </c>
      <c r="AQ4010" s="233" t="s">
        <v>41</v>
      </c>
      <c r="AR4010" s="234" t="s">
        <v>41</v>
      </c>
      <c r="AS4010" s="235"/>
      <c r="AT4010" s="236"/>
      <c r="AU4010" s="237"/>
      <c r="AV4010" s="238">
        <v>31</v>
      </c>
      <c r="AW4010" s="239">
        <f>'[1]Nastavení cen'!$H$17</f>
        <v>390</v>
      </c>
      <c r="AX4010" s="240"/>
    </row>
    <row r="4011" spans="1:50" ht="17.25" hidden="1" customHeight="1" x14ac:dyDescent="0.3">
      <c r="A4011" s="213"/>
      <c r="B4011" s="214"/>
      <c r="C4011" s="215"/>
      <c r="D4011" s="186"/>
      <c r="E4011" s="184"/>
      <c r="F4011" s="185"/>
      <c r="G4011" s="186"/>
      <c r="H4011" s="186"/>
      <c r="I4011" s="187"/>
      <c r="J4011" s="188"/>
      <c r="K4011" s="216"/>
      <c r="L4011" s="186"/>
      <c r="M4011" s="186"/>
      <c r="N4011" s="187"/>
      <c r="O4011" s="191"/>
      <c r="P4011" s="548" t="s">
        <v>4105</v>
      </c>
      <c r="Q4011" s="218"/>
      <c r="R4011" s="219">
        <f t="shared" si="1436"/>
        <v>0</v>
      </c>
      <c r="S4011" s="219">
        <f t="shared" si="1437"/>
        <v>7</v>
      </c>
      <c r="T4011" s="195"/>
      <c r="U4011" s="196">
        <v>4</v>
      </c>
      <c r="V4011" s="89">
        <f t="shared" si="1432"/>
        <v>0</v>
      </c>
      <c r="W4011" s="220" t="s">
        <v>64</v>
      </c>
      <c r="X4011" s="221" t="s">
        <v>4166</v>
      </c>
      <c r="Y4011" s="222" t="s">
        <v>43</v>
      </c>
      <c r="Z4011" s="199"/>
      <c r="AA4011" s="218"/>
      <c r="AB4011" s="223">
        <v>0</v>
      </c>
      <c r="AC4011" s="224" t="s">
        <v>66</v>
      </c>
      <c r="AD4011" s="225">
        <f t="shared" si="1461"/>
        <v>390</v>
      </c>
      <c r="AE4011" s="226">
        <f>CEILING(AD4011+AD4011*'[1]Nastavení cen'!$J$17,1)</f>
        <v>570</v>
      </c>
      <c r="AF4011" s="226">
        <f t="shared" si="1462"/>
        <v>0</v>
      </c>
      <c r="AG4011" s="241"/>
      <c r="AH4011" s="242"/>
      <c r="AI4011" s="242"/>
      <c r="AJ4011" s="228">
        <f t="shared" si="1438"/>
        <v>570</v>
      </c>
      <c r="AK4011" s="218"/>
      <c r="AL4011" s="229">
        <f t="shared" si="1439"/>
        <v>0</v>
      </c>
      <c r="AM4011" s="204"/>
      <c r="AN4011" s="230" t="s">
        <v>41</v>
      </c>
      <c r="AO4011" s="231" t="s">
        <v>41</v>
      </c>
      <c r="AP4011" s="245" t="s">
        <v>41</v>
      </c>
      <c r="AQ4011" s="233" t="s">
        <v>41</v>
      </c>
      <c r="AR4011" s="234" t="s">
        <v>41</v>
      </c>
      <c r="AS4011" s="235"/>
      <c r="AT4011" s="236"/>
      <c r="AU4011" s="237"/>
      <c r="AV4011" s="238">
        <v>60</v>
      </c>
      <c r="AW4011" s="239">
        <f>'[1]Nastavení cen'!$H$17</f>
        <v>390</v>
      </c>
      <c r="AX4011" s="240"/>
    </row>
    <row r="4012" spans="1:50" ht="17.25" hidden="1" customHeight="1" x14ac:dyDescent="0.3">
      <c r="A4012" s="213"/>
      <c r="B4012" s="214"/>
      <c r="C4012" s="215"/>
      <c r="D4012" s="186"/>
      <c r="E4012" s="184"/>
      <c r="F4012" s="185"/>
      <c r="G4012" s="186"/>
      <c r="H4012" s="186"/>
      <c r="I4012" s="187"/>
      <c r="J4012" s="188"/>
      <c r="K4012" s="216"/>
      <c r="L4012" s="186"/>
      <c r="M4012" s="186"/>
      <c r="N4012" s="187"/>
      <c r="O4012" s="191"/>
      <c r="P4012" s="548" t="s">
        <v>4105</v>
      </c>
      <c r="Q4012" s="218"/>
      <c r="R4012" s="219">
        <f t="shared" si="1436"/>
        <v>0</v>
      </c>
      <c r="S4012" s="219">
        <f t="shared" si="1437"/>
        <v>7</v>
      </c>
      <c r="T4012" s="195"/>
      <c r="U4012" s="196">
        <v>4</v>
      </c>
      <c r="V4012" s="89">
        <f t="shared" si="1432"/>
        <v>0</v>
      </c>
      <c r="W4012" s="220" t="s">
        <v>64</v>
      </c>
      <c r="X4012" s="221" t="s">
        <v>4167</v>
      </c>
      <c r="Y4012" s="222" t="s">
        <v>43</v>
      </c>
      <c r="Z4012" s="199"/>
      <c r="AA4012" s="218"/>
      <c r="AB4012" s="223">
        <v>0</v>
      </c>
      <c r="AC4012" s="224" t="s">
        <v>66</v>
      </c>
      <c r="AD4012" s="225">
        <f t="shared" si="1461"/>
        <v>390</v>
      </c>
      <c r="AE4012" s="226">
        <f>CEILING(AD4012+AD4012*'[1]Nastavení cen'!$J$17,1)</f>
        <v>570</v>
      </c>
      <c r="AF4012" s="226">
        <f t="shared" si="1462"/>
        <v>0</v>
      </c>
      <c r="AG4012" s="241"/>
      <c r="AH4012" s="242"/>
      <c r="AI4012" s="242"/>
      <c r="AJ4012" s="228">
        <f t="shared" si="1438"/>
        <v>570</v>
      </c>
      <c r="AK4012" s="218"/>
      <c r="AL4012" s="229">
        <f t="shared" si="1439"/>
        <v>0</v>
      </c>
      <c r="AM4012" s="204"/>
      <c r="AN4012" s="230" t="s">
        <v>41</v>
      </c>
      <c r="AO4012" s="231" t="s">
        <v>41</v>
      </c>
      <c r="AP4012" s="245" t="s">
        <v>41</v>
      </c>
      <c r="AQ4012" s="233" t="s">
        <v>41</v>
      </c>
      <c r="AR4012" s="234" t="s">
        <v>41</v>
      </c>
      <c r="AS4012" s="235"/>
      <c r="AT4012" s="236"/>
      <c r="AU4012" s="237"/>
      <c r="AV4012" s="238">
        <v>60</v>
      </c>
      <c r="AW4012" s="239">
        <f>'[1]Nastavení cen'!$H$17</f>
        <v>390</v>
      </c>
      <c r="AX4012" s="240"/>
    </row>
    <row r="4013" spans="1:50" ht="17.25" hidden="1" customHeight="1" x14ac:dyDescent="0.3">
      <c r="A4013" s="213"/>
      <c r="B4013" s="214"/>
      <c r="C4013" s="215"/>
      <c r="D4013" s="186"/>
      <c r="E4013" s="184"/>
      <c r="F4013" s="185"/>
      <c r="G4013" s="186"/>
      <c r="H4013" s="186"/>
      <c r="I4013" s="187"/>
      <c r="J4013" s="188"/>
      <c r="K4013" s="216"/>
      <c r="L4013" s="186"/>
      <c r="M4013" s="186"/>
      <c r="N4013" s="187"/>
      <c r="O4013" s="191"/>
      <c r="P4013" s="548" t="s">
        <v>4105</v>
      </c>
      <c r="Q4013" s="218"/>
      <c r="R4013" s="219">
        <f t="shared" si="1436"/>
        <v>0</v>
      </c>
      <c r="S4013" s="219">
        <f t="shared" si="1437"/>
        <v>7</v>
      </c>
      <c r="T4013" s="195"/>
      <c r="U4013" s="196">
        <v>4</v>
      </c>
      <c r="V4013" s="89">
        <f t="shared" si="1432"/>
        <v>0</v>
      </c>
      <c r="W4013" s="220" t="s">
        <v>64</v>
      </c>
      <c r="X4013" s="221" t="s">
        <v>4168</v>
      </c>
      <c r="Y4013" s="222" t="s">
        <v>43</v>
      </c>
      <c r="Z4013" s="199"/>
      <c r="AA4013" s="218"/>
      <c r="AB4013" s="223">
        <v>0</v>
      </c>
      <c r="AC4013" s="224" t="s">
        <v>66</v>
      </c>
      <c r="AD4013" s="225">
        <f t="shared" si="1461"/>
        <v>270</v>
      </c>
      <c r="AE4013" s="226">
        <f>CEILING(AD4013+AD4013*'[1]Nastavení cen'!$J$17,1)</f>
        <v>395</v>
      </c>
      <c r="AF4013" s="226">
        <f t="shared" si="1462"/>
        <v>0</v>
      </c>
      <c r="AG4013" s="241"/>
      <c r="AH4013" s="242"/>
      <c r="AI4013" s="242"/>
      <c r="AJ4013" s="228">
        <f t="shared" si="1438"/>
        <v>395</v>
      </c>
      <c r="AK4013" s="218"/>
      <c r="AL4013" s="229">
        <f t="shared" si="1439"/>
        <v>0</v>
      </c>
      <c r="AM4013" s="204"/>
      <c r="AN4013" s="230" t="s">
        <v>41</v>
      </c>
      <c r="AO4013" s="231" t="s">
        <v>41</v>
      </c>
      <c r="AP4013" s="245" t="s">
        <v>41</v>
      </c>
      <c r="AQ4013" s="233" t="s">
        <v>41</v>
      </c>
      <c r="AR4013" s="234" t="s">
        <v>41</v>
      </c>
      <c r="AS4013" s="235"/>
      <c r="AT4013" s="236"/>
      <c r="AU4013" s="237"/>
      <c r="AV4013" s="238">
        <v>60</v>
      </c>
      <c r="AW4013" s="239">
        <f>'[1]Nastavení cen'!$I$17</f>
        <v>270</v>
      </c>
      <c r="AX4013" s="240"/>
    </row>
    <row r="4014" spans="1:50" ht="17.25" hidden="1" customHeight="1" x14ac:dyDescent="0.3">
      <c r="A4014" s="213"/>
      <c r="B4014" s="214"/>
      <c r="C4014" s="215"/>
      <c r="D4014" s="186"/>
      <c r="E4014" s="184"/>
      <c r="F4014" s="185"/>
      <c r="G4014" s="186"/>
      <c r="H4014" s="186"/>
      <c r="I4014" s="187"/>
      <c r="J4014" s="188"/>
      <c r="K4014" s="216"/>
      <c r="L4014" s="186"/>
      <c r="M4014" s="186"/>
      <c r="N4014" s="187"/>
      <c r="O4014" s="191"/>
      <c r="P4014" s="548" t="s">
        <v>4105</v>
      </c>
      <c r="Q4014" s="218"/>
      <c r="R4014" s="219">
        <f t="shared" si="1436"/>
        <v>0</v>
      </c>
      <c r="S4014" s="219">
        <f t="shared" si="1437"/>
        <v>7</v>
      </c>
      <c r="T4014" s="195"/>
      <c r="U4014" s="196">
        <v>4</v>
      </c>
      <c r="V4014" s="89">
        <f t="shared" si="1432"/>
        <v>0</v>
      </c>
      <c r="W4014" s="220" t="s">
        <v>64</v>
      </c>
      <c r="X4014" s="221" t="s">
        <v>4169</v>
      </c>
      <c r="Y4014" s="222" t="s">
        <v>43</v>
      </c>
      <c r="Z4014" s="199"/>
      <c r="AA4014" s="218"/>
      <c r="AB4014" s="223">
        <v>0</v>
      </c>
      <c r="AC4014" s="224" t="s">
        <v>66</v>
      </c>
      <c r="AD4014" s="225">
        <f t="shared" si="1461"/>
        <v>270</v>
      </c>
      <c r="AE4014" s="226">
        <f>CEILING(AD4014+AD4014*'[1]Nastavení cen'!$J$17,1)</f>
        <v>395</v>
      </c>
      <c r="AF4014" s="226">
        <f t="shared" si="1462"/>
        <v>0</v>
      </c>
      <c r="AG4014" s="241"/>
      <c r="AH4014" s="242"/>
      <c r="AI4014" s="242"/>
      <c r="AJ4014" s="228">
        <f t="shared" si="1438"/>
        <v>395</v>
      </c>
      <c r="AK4014" s="218"/>
      <c r="AL4014" s="229">
        <f t="shared" si="1439"/>
        <v>0</v>
      </c>
      <c r="AM4014" s="204"/>
      <c r="AN4014" s="230" t="s">
        <v>41</v>
      </c>
      <c r="AO4014" s="231" t="s">
        <v>41</v>
      </c>
      <c r="AP4014" s="245" t="s">
        <v>41</v>
      </c>
      <c r="AQ4014" s="233" t="s">
        <v>41</v>
      </c>
      <c r="AR4014" s="234" t="s">
        <v>41</v>
      </c>
      <c r="AS4014" s="235"/>
      <c r="AT4014" s="236"/>
      <c r="AU4014" s="237"/>
      <c r="AV4014" s="238">
        <v>60</v>
      </c>
      <c r="AW4014" s="239">
        <f>'[1]Nastavení cen'!$I$17</f>
        <v>270</v>
      </c>
      <c r="AX4014" s="240"/>
    </row>
    <row r="4015" spans="1:50" ht="17.25" hidden="1" customHeight="1" x14ac:dyDescent="0.3">
      <c r="A4015" s="213"/>
      <c r="B4015" s="214"/>
      <c r="C4015" s="215"/>
      <c r="D4015" s="186"/>
      <c r="E4015" s="184"/>
      <c r="F4015" s="185"/>
      <c r="G4015" s="186"/>
      <c r="H4015" s="186"/>
      <c r="I4015" s="187"/>
      <c r="J4015" s="188"/>
      <c r="K4015" s="216"/>
      <c r="L4015" s="186"/>
      <c r="M4015" s="186"/>
      <c r="N4015" s="187"/>
      <c r="O4015" s="191"/>
      <c r="P4015" s="548" t="s">
        <v>4105</v>
      </c>
      <c r="Q4015" s="218"/>
      <c r="R4015" s="219">
        <f t="shared" si="1436"/>
        <v>0</v>
      </c>
      <c r="S4015" s="219">
        <f t="shared" si="1437"/>
        <v>7</v>
      </c>
      <c r="T4015" s="195"/>
      <c r="U4015" s="196">
        <v>5</v>
      </c>
      <c r="V4015" s="89">
        <f t="shared" si="1432"/>
        <v>0</v>
      </c>
      <c r="W4015" s="220" t="s">
        <v>70</v>
      </c>
      <c r="X4015" s="221" t="s">
        <v>71</v>
      </c>
      <c r="Y4015" s="222" t="s">
        <v>4170</v>
      </c>
      <c r="Z4015" s="199"/>
      <c r="AA4015" s="218"/>
      <c r="AB4015" s="223">
        <v>0</v>
      </c>
      <c r="AC4015" s="224" t="s">
        <v>46</v>
      </c>
      <c r="AD4015" s="225"/>
      <c r="AE4015" s="226"/>
      <c r="AF4015" s="226"/>
      <c r="AG4015" s="227">
        <f>CEILING(AX4015+(AX4015*'[1]Nastavení cen'!$G$17),1)</f>
        <v>500</v>
      </c>
      <c r="AH4015" s="227">
        <f>CEILING(AG4015*'[1]Nastavení cen'!$K$17,1)+AG4015</f>
        <v>650</v>
      </c>
      <c r="AI4015" s="227">
        <f t="shared" ref="AI4015:AI4019" si="1463">(AB4015*AH4015)</f>
        <v>0</v>
      </c>
      <c r="AJ4015" s="228">
        <f t="shared" si="1438"/>
        <v>650</v>
      </c>
      <c r="AK4015" s="218"/>
      <c r="AL4015" s="229">
        <f t="shared" si="1439"/>
        <v>0</v>
      </c>
      <c r="AM4015" s="204"/>
      <c r="AN4015" s="230">
        <v>5</v>
      </c>
      <c r="AO4015" s="231">
        <f t="shared" ref="AO4015:AO4019" si="1464">AB4015*AN4015</f>
        <v>0</v>
      </c>
      <c r="AP4015" s="232">
        <v>0.05</v>
      </c>
      <c r="AQ4015" s="233" t="s">
        <v>41</v>
      </c>
      <c r="AR4015" s="234">
        <f t="shared" ref="AR4015:AR4019" si="1465">AO4015*AP4015</f>
        <v>0</v>
      </c>
      <c r="AS4015" s="235"/>
      <c r="AT4015" s="236"/>
      <c r="AU4015" s="237"/>
      <c r="AV4015" s="238"/>
      <c r="AW4015" s="239"/>
      <c r="AX4015" s="240">
        <v>500</v>
      </c>
    </row>
    <row r="4016" spans="1:50" ht="17.25" hidden="1" customHeight="1" x14ac:dyDescent="0.3">
      <c r="A4016" s="213"/>
      <c r="B4016" s="214"/>
      <c r="C4016" s="215"/>
      <c r="D4016" s="186"/>
      <c r="E4016" s="184"/>
      <c r="F4016" s="185"/>
      <c r="G4016" s="186"/>
      <c r="H4016" s="186"/>
      <c r="I4016" s="187"/>
      <c r="J4016" s="188"/>
      <c r="K4016" s="216"/>
      <c r="L4016" s="186"/>
      <c r="M4016" s="186"/>
      <c r="N4016" s="187"/>
      <c r="O4016" s="191"/>
      <c r="P4016" s="548" t="s">
        <v>4105</v>
      </c>
      <c r="Q4016" s="218"/>
      <c r="R4016" s="219">
        <f t="shared" si="1436"/>
        <v>0</v>
      </c>
      <c r="S4016" s="219">
        <f t="shared" si="1437"/>
        <v>7</v>
      </c>
      <c r="T4016" s="195"/>
      <c r="U4016" s="196">
        <v>5</v>
      </c>
      <c r="V4016" s="89">
        <f t="shared" si="1432"/>
        <v>0</v>
      </c>
      <c r="W4016" s="220" t="s">
        <v>70</v>
      </c>
      <c r="X4016" s="221" t="s">
        <v>71</v>
      </c>
      <c r="Y4016" s="222" t="s">
        <v>4171</v>
      </c>
      <c r="Z4016" s="199"/>
      <c r="AA4016" s="218"/>
      <c r="AB4016" s="223">
        <v>0</v>
      </c>
      <c r="AC4016" s="224" t="s">
        <v>46</v>
      </c>
      <c r="AD4016" s="225"/>
      <c r="AE4016" s="226"/>
      <c r="AF4016" s="226"/>
      <c r="AG4016" s="227">
        <f>CEILING(AX4016+(AX4016*'[1]Nastavení cen'!$G$17),1)</f>
        <v>1000</v>
      </c>
      <c r="AH4016" s="227">
        <f>CEILING(AG4016*'[1]Nastavení cen'!$K$17,1)+AG4016</f>
        <v>1300</v>
      </c>
      <c r="AI4016" s="227">
        <f t="shared" si="1463"/>
        <v>0</v>
      </c>
      <c r="AJ4016" s="228">
        <f t="shared" si="1438"/>
        <v>1300</v>
      </c>
      <c r="AK4016" s="218"/>
      <c r="AL4016" s="229">
        <f t="shared" si="1439"/>
        <v>0</v>
      </c>
      <c r="AM4016" s="204"/>
      <c r="AN4016" s="230">
        <v>10</v>
      </c>
      <c r="AO4016" s="231">
        <f t="shared" si="1464"/>
        <v>0</v>
      </c>
      <c r="AP4016" s="232">
        <v>0.05</v>
      </c>
      <c r="AQ4016" s="233" t="s">
        <v>41</v>
      </c>
      <c r="AR4016" s="234">
        <f t="shared" si="1465"/>
        <v>0</v>
      </c>
      <c r="AS4016" s="235"/>
      <c r="AT4016" s="236"/>
      <c r="AU4016" s="237"/>
      <c r="AV4016" s="238"/>
      <c r="AW4016" s="239"/>
      <c r="AX4016" s="240">
        <v>1000</v>
      </c>
    </row>
    <row r="4017" spans="1:50" ht="17.25" hidden="1" customHeight="1" x14ac:dyDescent="0.3">
      <c r="A4017" s="213"/>
      <c r="B4017" s="214"/>
      <c r="C4017" s="215"/>
      <c r="D4017" s="186"/>
      <c r="E4017" s="184"/>
      <c r="F4017" s="185"/>
      <c r="G4017" s="186"/>
      <c r="H4017" s="186"/>
      <c r="I4017" s="187"/>
      <c r="J4017" s="188"/>
      <c r="K4017" s="216"/>
      <c r="L4017" s="186"/>
      <c r="M4017" s="186"/>
      <c r="N4017" s="187"/>
      <c r="O4017" s="191"/>
      <c r="P4017" s="548" t="s">
        <v>4105</v>
      </c>
      <c r="Q4017" s="218"/>
      <c r="R4017" s="219">
        <f t="shared" si="1436"/>
        <v>0</v>
      </c>
      <c r="S4017" s="219">
        <f t="shared" si="1437"/>
        <v>7</v>
      </c>
      <c r="T4017" s="195"/>
      <c r="U4017" s="196">
        <v>5</v>
      </c>
      <c r="V4017" s="89">
        <f t="shared" si="1432"/>
        <v>0</v>
      </c>
      <c r="W4017" s="220" t="s">
        <v>70</v>
      </c>
      <c r="X4017" s="221" t="s">
        <v>71</v>
      </c>
      <c r="Y4017" s="222" t="s">
        <v>4172</v>
      </c>
      <c r="Z4017" s="199"/>
      <c r="AA4017" s="218"/>
      <c r="AB4017" s="223">
        <v>0</v>
      </c>
      <c r="AC4017" s="224" t="s">
        <v>46</v>
      </c>
      <c r="AD4017" s="225"/>
      <c r="AE4017" s="226"/>
      <c r="AF4017" s="226"/>
      <c r="AG4017" s="227">
        <f>CEILING(AX4017+(AX4017*'[1]Nastavení cen'!$G$17),1)</f>
        <v>2000</v>
      </c>
      <c r="AH4017" s="227">
        <f>CEILING(AG4017*'[1]Nastavení cen'!$K$17,1)+AG4017</f>
        <v>2600</v>
      </c>
      <c r="AI4017" s="227">
        <f t="shared" si="1463"/>
        <v>0</v>
      </c>
      <c r="AJ4017" s="228">
        <f t="shared" si="1438"/>
        <v>2600</v>
      </c>
      <c r="AK4017" s="218"/>
      <c r="AL4017" s="229">
        <f t="shared" si="1439"/>
        <v>0</v>
      </c>
      <c r="AM4017" s="204"/>
      <c r="AN4017" s="230">
        <v>20</v>
      </c>
      <c r="AO4017" s="231">
        <f t="shared" si="1464"/>
        <v>0</v>
      </c>
      <c r="AP4017" s="232">
        <v>0.05</v>
      </c>
      <c r="AQ4017" s="233" t="s">
        <v>41</v>
      </c>
      <c r="AR4017" s="234">
        <f t="shared" si="1465"/>
        <v>0</v>
      </c>
      <c r="AS4017" s="235"/>
      <c r="AT4017" s="236"/>
      <c r="AU4017" s="237"/>
      <c r="AV4017" s="238"/>
      <c r="AW4017" s="239"/>
      <c r="AX4017" s="240">
        <v>2000</v>
      </c>
    </row>
    <row r="4018" spans="1:50" ht="17.25" hidden="1" customHeight="1" x14ac:dyDescent="0.3">
      <c r="A4018" s="213"/>
      <c r="B4018" s="214"/>
      <c r="C4018" s="215"/>
      <c r="D4018" s="186"/>
      <c r="E4018" s="184"/>
      <c r="F4018" s="185"/>
      <c r="G4018" s="186"/>
      <c r="H4018" s="186"/>
      <c r="I4018" s="187"/>
      <c r="J4018" s="188"/>
      <c r="K4018" s="216"/>
      <c r="L4018" s="186"/>
      <c r="M4018" s="186"/>
      <c r="N4018" s="187"/>
      <c r="O4018" s="191"/>
      <c r="P4018" s="548" t="s">
        <v>4105</v>
      </c>
      <c r="Q4018" s="218"/>
      <c r="R4018" s="219">
        <f t="shared" si="1436"/>
        <v>0</v>
      </c>
      <c r="S4018" s="219">
        <f t="shared" si="1437"/>
        <v>7</v>
      </c>
      <c r="T4018" s="195"/>
      <c r="U4018" s="196">
        <v>5</v>
      </c>
      <c r="V4018" s="89">
        <f t="shared" si="1432"/>
        <v>0</v>
      </c>
      <c r="W4018" s="220" t="s">
        <v>70</v>
      </c>
      <c r="X4018" s="221" t="s">
        <v>71</v>
      </c>
      <c r="Y4018" s="222" t="s">
        <v>4173</v>
      </c>
      <c r="Z4018" s="199"/>
      <c r="AA4018" s="218"/>
      <c r="AB4018" s="223">
        <v>0</v>
      </c>
      <c r="AC4018" s="224" t="s">
        <v>46</v>
      </c>
      <c r="AD4018" s="225"/>
      <c r="AE4018" s="226"/>
      <c r="AF4018" s="226"/>
      <c r="AG4018" s="227">
        <f>CEILING(AX4018+(AX4018*'[1]Nastavení cen'!$G$17),1)</f>
        <v>5000</v>
      </c>
      <c r="AH4018" s="227">
        <f>CEILING(AG4018*'[1]Nastavení cen'!$K$17,1)+AG4018</f>
        <v>6500</v>
      </c>
      <c r="AI4018" s="227">
        <f t="shared" si="1463"/>
        <v>0</v>
      </c>
      <c r="AJ4018" s="228">
        <f t="shared" si="1438"/>
        <v>6500</v>
      </c>
      <c r="AK4018" s="218"/>
      <c r="AL4018" s="229">
        <f t="shared" si="1439"/>
        <v>0</v>
      </c>
      <c r="AM4018" s="204"/>
      <c r="AN4018" s="230">
        <v>50</v>
      </c>
      <c r="AO4018" s="231">
        <f t="shared" si="1464"/>
        <v>0</v>
      </c>
      <c r="AP4018" s="232">
        <v>0.05</v>
      </c>
      <c r="AQ4018" s="233" t="s">
        <v>41</v>
      </c>
      <c r="AR4018" s="234">
        <f t="shared" si="1465"/>
        <v>0</v>
      </c>
      <c r="AS4018" s="235"/>
      <c r="AT4018" s="236"/>
      <c r="AU4018" s="237"/>
      <c r="AV4018" s="238"/>
      <c r="AW4018" s="239"/>
      <c r="AX4018" s="240">
        <v>5000</v>
      </c>
    </row>
    <row r="4019" spans="1:50" ht="17.25" hidden="1" customHeight="1" x14ac:dyDescent="0.3">
      <c r="A4019" s="213"/>
      <c r="B4019" s="214"/>
      <c r="C4019" s="215"/>
      <c r="D4019" s="186"/>
      <c r="E4019" s="184"/>
      <c r="F4019" s="185"/>
      <c r="G4019" s="186"/>
      <c r="H4019" s="186"/>
      <c r="I4019" s="187"/>
      <c r="J4019" s="188"/>
      <c r="K4019" s="216"/>
      <c r="L4019" s="186"/>
      <c r="M4019" s="186"/>
      <c r="N4019" s="187"/>
      <c r="O4019" s="191"/>
      <c r="P4019" s="548" t="s">
        <v>4105</v>
      </c>
      <c r="Q4019" s="218"/>
      <c r="R4019" s="219">
        <f t="shared" si="1436"/>
        <v>0</v>
      </c>
      <c r="S4019" s="219">
        <f t="shared" si="1437"/>
        <v>7</v>
      </c>
      <c r="T4019" s="195"/>
      <c r="U4019" s="196">
        <v>5</v>
      </c>
      <c r="V4019" s="89">
        <f t="shared" si="1432"/>
        <v>0</v>
      </c>
      <c r="W4019" s="220" t="s">
        <v>70</v>
      </c>
      <c r="X4019" s="221" t="s">
        <v>71</v>
      </c>
      <c r="Y4019" s="222" t="s">
        <v>4174</v>
      </c>
      <c r="Z4019" s="199"/>
      <c r="AA4019" s="218"/>
      <c r="AB4019" s="223">
        <v>0</v>
      </c>
      <c r="AC4019" s="224" t="s">
        <v>46</v>
      </c>
      <c r="AD4019" s="225"/>
      <c r="AE4019" s="226"/>
      <c r="AF4019" s="226"/>
      <c r="AG4019" s="227">
        <f>CEILING(AX4019+(AX4019*'[1]Nastavení cen'!$G$17),1)</f>
        <v>10000</v>
      </c>
      <c r="AH4019" s="227">
        <f>CEILING(AG4019*'[1]Nastavení cen'!$K$17,1)+AG4019</f>
        <v>13000</v>
      </c>
      <c r="AI4019" s="227">
        <f t="shared" si="1463"/>
        <v>0</v>
      </c>
      <c r="AJ4019" s="228">
        <f t="shared" si="1438"/>
        <v>13000</v>
      </c>
      <c r="AK4019" s="218"/>
      <c r="AL4019" s="229">
        <f t="shared" si="1439"/>
        <v>0</v>
      </c>
      <c r="AM4019" s="204"/>
      <c r="AN4019" s="230">
        <v>100</v>
      </c>
      <c r="AO4019" s="231">
        <f t="shared" si="1464"/>
        <v>0</v>
      </c>
      <c r="AP4019" s="232">
        <v>0.05</v>
      </c>
      <c r="AQ4019" s="233" t="s">
        <v>41</v>
      </c>
      <c r="AR4019" s="234">
        <f t="shared" si="1465"/>
        <v>0</v>
      </c>
      <c r="AS4019" s="235"/>
      <c r="AT4019" s="236"/>
      <c r="AU4019" s="237"/>
      <c r="AV4019" s="238"/>
      <c r="AW4019" s="239"/>
      <c r="AX4019" s="240">
        <v>10000</v>
      </c>
    </row>
    <row r="4020" spans="1:50" ht="17.25" hidden="1" customHeight="1" x14ac:dyDescent="0.3">
      <c r="A4020" s="373"/>
      <c r="B4020" s="340"/>
      <c r="C4020" s="247"/>
      <c r="D4020" s="248"/>
      <c r="E4020" s="249"/>
      <c r="F4020" s="250"/>
      <c r="G4020" s="248"/>
      <c r="H4020" s="248"/>
      <c r="I4020" s="251"/>
      <c r="J4020" s="252"/>
      <c r="K4020" s="253"/>
      <c r="L4020" s="248"/>
      <c r="M4020" s="248"/>
      <c r="N4020" s="251"/>
      <c r="O4020" s="191"/>
      <c r="P4020" s="558" t="s">
        <v>4105</v>
      </c>
      <c r="Q4020" s="255"/>
      <c r="R4020" s="256"/>
      <c r="S4020" s="256"/>
      <c r="T4020" s="195"/>
      <c r="U4020" s="196">
        <v>99</v>
      </c>
      <c r="V4020" s="89">
        <f t="shared" si="1432"/>
        <v>0</v>
      </c>
      <c r="W4020" s="220"/>
      <c r="X4020" s="221"/>
      <c r="Y4020" s="344"/>
      <c r="Z4020" s="345"/>
      <c r="AA4020" s="255"/>
      <c r="AB4020" s="339">
        <v>0</v>
      </c>
      <c r="AC4020" s="346"/>
      <c r="AD4020" s="347"/>
      <c r="AE4020" s="226"/>
      <c r="AF4020" s="348"/>
      <c r="AG4020" s="243"/>
      <c r="AH4020" s="242"/>
      <c r="AI4020" s="244"/>
      <c r="AJ4020" s="349"/>
      <c r="AK4020" s="255"/>
      <c r="AL4020" s="350"/>
      <c r="AM4020" s="204"/>
      <c r="AN4020" s="230" t="s">
        <v>41</v>
      </c>
      <c r="AO4020" s="231" t="s">
        <v>41</v>
      </c>
      <c r="AP4020" s="245" t="s">
        <v>41</v>
      </c>
      <c r="AQ4020" s="233" t="s">
        <v>41</v>
      </c>
      <c r="AR4020" s="234" t="s">
        <v>41</v>
      </c>
      <c r="AS4020" s="235"/>
      <c r="AT4020" s="236"/>
      <c r="AU4020" s="237"/>
      <c r="AV4020" s="238"/>
      <c r="AW4020" s="239"/>
      <c r="AX4020" s="240"/>
    </row>
    <row r="4021" spans="1:50" ht="17.25" hidden="1" customHeight="1" x14ac:dyDescent="0.3">
      <c r="A4021" s="262"/>
      <c r="B4021" s="263"/>
      <c r="C4021" s="264" t="s">
        <v>0</v>
      </c>
      <c r="D4021" s="24"/>
      <c r="E4021" s="25" t="s">
        <v>1</v>
      </c>
      <c r="F4021" s="26"/>
      <c r="G4021" s="26"/>
      <c r="H4021" s="26"/>
      <c r="I4021" s="27"/>
      <c r="J4021" s="265"/>
      <c r="K4021" s="29" t="s">
        <v>2</v>
      </c>
      <c r="L4021" s="26"/>
      <c r="M4021" s="26"/>
      <c r="N4021" s="27"/>
      <c r="O4021" s="266"/>
      <c r="P4021" s="267" t="str">
        <f>P3949</f>
        <v>dla</v>
      </c>
      <c r="Q4021" s="268"/>
      <c r="R4021" s="269"/>
      <c r="S4021" s="270"/>
      <c r="T4021" s="271" t="s">
        <v>10</v>
      </c>
      <c r="U4021" s="270" t="s">
        <v>11</v>
      </c>
      <c r="V4021" s="89">
        <f t="shared" si="1432"/>
        <v>0</v>
      </c>
      <c r="W4021" s="272"/>
      <c r="X4021" s="273" t="s">
        <v>4175</v>
      </c>
      <c r="Y4021" s="26"/>
      <c r="Z4021" s="26"/>
      <c r="AA4021" s="274"/>
      <c r="AB4021" s="271" t="s">
        <v>10</v>
      </c>
      <c r="AC4021" s="275"/>
      <c r="AD4021" s="276"/>
      <c r="AE4021" s="276"/>
      <c r="AF4021" s="276">
        <f>SUM(AF3948:AF4020)</f>
        <v>0</v>
      </c>
      <c r="AG4021" s="276"/>
      <c r="AH4021" s="276"/>
      <c r="AI4021" s="276">
        <f>SUM(AI3948:AI4020)</f>
        <v>0</v>
      </c>
      <c r="AJ4021" s="277"/>
      <c r="AK4021" s="274"/>
      <c r="AL4021" s="278">
        <f>AF4021+AI4021</f>
        <v>0</v>
      </c>
      <c r="AM4021" s="279"/>
      <c r="AN4021" s="280"/>
      <c r="AO4021" s="281">
        <f>SUM(AO3948:AO4020)</f>
        <v>0</v>
      </c>
      <c r="AP4021" s="276"/>
      <c r="AQ4021" s="281">
        <f t="shared" ref="AQ4021:AR4021" si="1466">SUM(AQ3948:AQ4020)</f>
        <v>0</v>
      </c>
      <c r="AR4021" s="282">
        <f t="shared" si="1466"/>
        <v>0</v>
      </c>
      <c r="AS4021" s="283"/>
      <c r="AT4021" s="284">
        <f>SUM(AT3948:AT4020)</f>
        <v>0</v>
      </c>
      <c r="AU4021" s="285"/>
      <c r="AV4021" s="106"/>
      <c r="AW4021" s="107"/>
      <c r="AX4021" s="107"/>
    </row>
    <row r="4022" spans="1:50" ht="17.25" hidden="1" customHeight="1" x14ac:dyDescent="0.3">
      <c r="A4022" s="262"/>
      <c r="B4022" s="263"/>
      <c r="C4022" s="264" t="s">
        <v>0</v>
      </c>
      <c r="D4022" s="24"/>
      <c r="E4022" s="25" t="s">
        <v>1</v>
      </c>
      <c r="F4022" s="26"/>
      <c r="G4022" s="26"/>
      <c r="H4022" s="26"/>
      <c r="I4022" s="27"/>
      <c r="J4022" s="263"/>
      <c r="K4022" s="29" t="s">
        <v>2</v>
      </c>
      <c r="L4022" s="26"/>
      <c r="M4022" s="26"/>
      <c r="N4022" s="27"/>
      <c r="O4022" s="266"/>
      <c r="P4022" s="267" t="str">
        <f>P4021</f>
        <v>dla</v>
      </c>
      <c r="Q4022" s="268"/>
      <c r="R4022" s="269"/>
      <c r="S4022" s="270"/>
      <c r="T4022" s="271" t="s">
        <v>10</v>
      </c>
      <c r="U4022" s="270" t="s">
        <v>32</v>
      </c>
      <c r="V4022" s="89">
        <f t="shared" si="1432"/>
        <v>0</v>
      </c>
      <c r="W4022" s="272"/>
      <c r="X4022" s="273" t="str">
        <f>X4021</f>
        <v>Dlaždičské práce celkem</v>
      </c>
      <c r="Y4022" s="26"/>
      <c r="Z4022" s="26"/>
      <c r="AA4022" s="274"/>
      <c r="AB4022" s="271" t="s">
        <v>10</v>
      </c>
      <c r="AC4022" s="275"/>
      <c r="AD4022" s="276"/>
      <c r="AE4022" s="276"/>
      <c r="AF4022" s="276">
        <f>AF4021</f>
        <v>0</v>
      </c>
      <c r="AG4022" s="276"/>
      <c r="AH4022" s="276"/>
      <c r="AI4022" s="276">
        <f>AI4021</f>
        <v>0</v>
      </c>
      <c r="AJ4022" s="277"/>
      <c r="AK4022" s="274"/>
      <c r="AL4022" s="278">
        <f>AL4021</f>
        <v>0</v>
      </c>
      <c r="AM4022" s="279"/>
      <c r="AN4022" s="280"/>
      <c r="AO4022" s="281">
        <f>AO4021</f>
        <v>0</v>
      </c>
      <c r="AP4022" s="276"/>
      <c r="AQ4022" s="281">
        <f t="shared" ref="AQ4022:AR4022" si="1467">AQ4021</f>
        <v>0</v>
      </c>
      <c r="AR4022" s="281">
        <f t="shared" si="1467"/>
        <v>0</v>
      </c>
      <c r="AS4022" s="283"/>
      <c r="AT4022" s="284">
        <f>AT4021</f>
        <v>0</v>
      </c>
      <c r="AU4022" s="285"/>
      <c r="AV4022" s="106"/>
      <c r="AW4022" s="107"/>
      <c r="AX4022" s="107"/>
    </row>
    <row r="4023" spans="1:50" ht="17.25" hidden="1" customHeight="1" x14ac:dyDescent="0.3">
      <c r="A4023" s="262"/>
      <c r="B4023" s="263"/>
      <c r="C4023" s="286" t="s">
        <v>0</v>
      </c>
      <c r="D4023" s="24"/>
      <c r="E4023" s="287" t="s">
        <v>1</v>
      </c>
      <c r="F4023" s="26"/>
      <c r="G4023" s="26"/>
      <c r="H4023" s="26"/>
      <c r="I4023" s="27"/>
      <c r="J4023" s="265"/>
      <c r="K4023" s="287" t="s">
        <v>2</v>
      </c>
      <c r="L4023" s="26"/>
      <c r="M4023" s="26"/>
      <c r="N4023" s="27"/>
      <c r="O4023" s="266"/>
      <c r="P4023" s="288" t="str">
        <f>P4021</f>
        <v>dla</v>
      </c>
      <c r="Q4023" s="289"/>
      <c r="R4023" s="290"/>
      <c r="S4023" s="290"/>
      <c r="T4023" s="291" t="s">
        <v>10</v>
      </c>
      <c r="U4023" s="292" t="s">
        <v>34</v>
      </c>
      <c r="V4023" s="89">
        <f t="shared" si="1432"/>
        <v>0</v>
      </c>
      <c r="W4023" s="293"/>
      <c r="X4023" s="294" t="str">
        <f>X4021</f>
        <v>Dlaždičské práce celkem</v>
      </c>
      <c r="Y4023" s="26"/>
      <c r="Z4023" s="26"/>
      <c r="AA4023" s="289"/>
      <c r="AB4023" s="291" t="s">
        <v>10</v>
      </c>
      <c r="AC4023" s="295"/>
      <c r="AD4023" s="296"/>
      <c r="AE4023" s="296"/>
      <c r="AF4023" s="296">
        <f>AF4021</f>
        <v>0</v>
      </c>
      <c r="AG4023" s="296"/>
      <c r="AH4023" s="296"/>
      <c r="AI4023" s="296">
        <f>AI4021</f>
        <v>0</v>
      </c>
      <c r="AJ4023" s="297"/>
      <c r="AK4023" s="289"/>
      <c r="AL4023" s="298">
        <f>AL4021</f>
        <v>0</v>
      </c>
      <c r="AM4023" s="299"/>
      <c r="AN4023" s="300"/>
      <c r="AO4023" s="301">
        <f>AO4021</f>
        <v>0</v>
      </c>
      <c r="AP4023" s="296"/>
      <c r="AQ4023" s="301">
        <f t="shared" ref="AQ4023:AR4023" si="1468">AQ4021</f>
        <v>0</v>
      </c>
      <c r="AR4023" s="301">
        <f t="shared" si="1468"/>
        <v>0</v>
      </c>
      <c r="AS4023" s="302"/>
      <c r="AT4023" s="303">
        <f>AT4021</f>
        <v>0</v>
      </c>
      <c r="AU4023" s="304"/>
      <c r="AV4023" s="106"/>
      <c r="AW4023" s="107"/>
      <c r="AX4023" s="107"/>
    </row>
    <row r="4024" spans="1:50" ht="17.25" hidden="1" customHeight="1" x14ac:dyDescent="0.3">
      <c r="A4024" s="262"/>
      <c r="B4024" s="263"/>
      <c r="C4024" s="286" t="s">
        <v>0</v>
      </c>
      <c r="D4024" s="24"/>
      <c r="E4024" s="305" t="s">
        <v>1</v>
      </c>
      <c r="F4024" s="26"/>
      <c r="G4024" s="26"/>
      <c r="H4024" s="26"/>
      <c r="I4024" s="27"/>
      <c r="J4024" s="265"/>
      <c r="K4024" s="305" t="s">
        <v>2</v>
      </c>
      <c r="L4024" s="26"/>
      <c r="M4024" s="26"/>
      <c r="N4024" s="27"/>
      <c r="O4024" s="266"/>
      <c r="P4024" s="306" t="str">
        <f>P4021</f>
        <v>dla</v>
      </c>
      <c r="Q4024" s="24"/>
      <c r="R4024" s="307"/>
      <c r="S4024" s="307"/>
      <c r="T4024" s="308" t="s">
        <v>10</v>
      </c>
      <c r="U4024" s="309" t="s">
        <v>35</v>
      </c>
      <c r="V4024" s="89">
        <f t="shared" si="1432"/>
        <v>0</v>
      </c>
      <c r="W4024" s="310"/>
      <c r="X4024" s="311" t="str">
        <f>X4021</f>
        <v>Dlaždičské práce celkem</v>
      </c>
      <c r="Y4024" s="26"/>
      <c r="Z4024" s="26"/>
      <c r="AA4024" s="24"/>
      <c r="AB4024" s="308" t="s">
        <v>10</v>
      </c>
      <c r="AC4024" s="312"/>
      <c r="AD4024" s="313"/>
      <c r="AE4024" s="313"/>
      <c r="AF4024" s="313">
        <f>AF4021</f>
        <v>0</v>
      </c>
      <c r="AG4024" s="313"/>
      <c r="AH4024" s="313"/>
      <c r="AI4024" s="313">
        <f>AI4021</f>
        <v>0</v>
      </c>
      <c r="AJ4024" s="314"/>
      <c r="AK4024" s="24"/>
      <c r="AL4024" s="315">
        <f>AL4021</f>
        <v>0</v>
      </c>
      <c r="AM4024" s="299"/>
      <c r="AN4024" s="316"/>
      <c r="AO4024" s="317">
        <f>AO4021</f>
        <v>0</v>
      </c>
      <c r="AP4024" s="313"/>
      <c r="AQ4024" s="317">
        <f t="shared" ref="AQ4024:AR4024" si="1469">AQ4021</f>
        <v>0</v>
      </c>
      <c r="AR4024" s="317">
        <f t="shared" si="1469"/>
        <v>0</v>
      </c>
      <c r="AS4024" s="318"/>
      <c r="AT4024" s="319">
        <f>AT4021</f>
        <v>0</v>
      </c>
      <c r="AU4024" s="304"/>
      <c r="AV4024" s="106"/>
      <c r="AW4024" s="107"/>
      <c r="AX4024" s="107"/>
    </row>
    <row r="4025" spans="1:50" ht="26.25" hidden="1" customHeight="1" x14ac:dyDescent="0.3">
      <c r="A4025" s="77"/>
      <c r="B4025" s="78"/>
      <c r="C4025" s="79" t="s">
        <v>6</v>
      </c>
      <c r="D4025" s="79" t="s">
        <v>7</v>
      </c>
      <c r="E4025" s="80" t="s">
        <v>8</v>
      </c>
      <c r="F4025" s="80" t="s">
        <v>8</v>
      </c>
      <c r="G4025" s="80" t="s">
        <v>8</v>
      </c>
      <c r="H4025" s="80" t="s">
        <v>8</v>
      </c>
      <c r="I4025" s="80" t="s">
        <v>8</v>
      </c>
      <c r="J4025" s="81"/>
      <c r="K4025" s="82"/>
      <c r="L4025" s="82"/>
      <c r="M4025" s="82"/>
      <c r="N4025" s="82"/>
      <c r="O4025" s="135"/>
      <c r="P4025" s="329" t="s">
        <v>4176</v>
      </c>
      <c r="Q4025" s="325"/>
      <c r="R4025" s="138"/>
      <c r="S4025" s="139"/>
      <c r="T4025" s="87" t="s">
        <v>10</v>
      </c>
      <c r="U4025" s="88" t="s">
        <v>11</v>
      </c>
      <c r="V4025" s="89">
        <f t="shared" ref="V4025:V4149" si="1470">$AL$4146</f>
        <v>0</v>
      </c>
      <c r="W4025" s="90"/>
      <c r="X4025" s="91" t="s">
        <v>4177</v>
      </c>
      <c r="Y4025" s="92"/>
      <c r="Z4025" s="92"/>
      <c r="AA4025" s="92"/>
      <c r="AB4025" s="93" t="s">
        <v>10</v>
      </c>
      <c r="AC4025" s="94"/>
      <c r="AD4025" s="95"/>
      <c r="AE4025" s="97"/>
      <c r="AF4025" s="97"/>
      <c r="AG4025" s="97"/>
      <c r="AH4025" s="97"/>
      <c r="AI4025" s="97"/>
      <c r="AJ4025" s="98"/>
      <c r="AK4025" s="98"/>
      <c r="AL4025" s="140"/>
      <c r="AM4025" s="108"/>
      <c r="AN4025" s="141"/>
      <c r="AO4025" s="141"/>
      <c r="AP4025" s="103"/>
      <c r="AQ4025" s="104"/>
      <c r="AR4025" s="142"/>
      <c r="AS4025" s="143"/>
      <c r="AT4025" s="143"/>
      <c r="AU4025" s="144"/>
      <c r="AV4025" s="106"/>
      <c r="AW4025" s="107"/>
      <c r="AX4025" s="107"/>
    </row>
    <row r="4026" spans="1:50" ht="26.4" hidden="1" x14ac:dyDescent="0.3">
      <c r="A4026" s="108"/>
      <c r="B4026" s="109"/>
      <c r="C4026" s="110"/>
      <c r="D4026" s="110"/>
      <c r="E4026" s="111" t="s">
        <v>13</v>
      </c>
      <c r="F4026" s="111" t="s">
        <v>13</v>
      </c>
      <c r="G4026" s="111" t="s">
        <v>13</v>
      </c>
      <c r="H4026" s="111" t="s">
        <v>13</v>
      </c>
      <c r="I4026" s="111" t="s">
        <v>13</v>
      </c>
      <c r="J4026" s="112"/>
      <c r="K4026" s="110"/>
      <c r="L4026" s="110"/>
      <c r="M4026" s="110"/>
      <c r="N4026" s="110"/>
      <c r="O4026" s="113"/>
      <c r="P4026" s="537" t="str">
        <f>P4033</f>
        <v>ost</v>
      </c>
      <c r="Q4026" s="362">
        <f>[1]Harmonogram!I273</f>
        <v>0</v>
      </c>
      <c r="R4026" s="117" t="s">
        <v>14</v>
      </c>
      <c r="S4026" s="117" t="s">
        <v>15</v>
      </c>
      <c r="T4026" s="115" t="s">
        <v>16</v>
      </c>
      <c r="U4026" s="118" t="s">
        <v>11</v>
      </c>
      <c r="V4026" s="89">
        <f t="shared" si="1470"/>
        <v>0</v>
      </c>
      <c r="W4026" s="118" t="s">
        <v>17</v>
      </c>
      <c r="X4026" s="119" t="s">
        <v>18</v>
      </c>
      <c r="Y4026" s="120" t="s">
        <v>19</v>
      </c>
      <c r="Z4026" s="26"/>
      <c r="AA4026" s="27"/>
      <c r="AB4026" s="121" t="s">
        <v>20</v>
      </c>
      <c r="AC4026" s="27"/>
      <c r="AD4026" s="122" t="s">
        <v>21</v>
      </c>
      <c r="AE4026" s="123" t="s">
        <v>22</v>
      </c>
      <c r="AF4026" s="27"/>
      <c r="AG4026" s="124" t="s">
        <v>23</v>
      </c>
      <c r="AH4026" s="125" t="s">
        <v>24</v>
      </c>
      <c r="AI4026" s="27"/>
      <c r="AJ4026" s="126" t="s">
        <v>25</v>
      </c>
      <c r="AK4026" s="26"/>
      <c r="AL4026" s="27"/>
      <c r="AM4026" s="127"/>
      <c r="AN4026" s="128" t="s">
        <v>26</v>
      </c>
      <c r="AO4026" s="27"/>
      <c r="AP4026" s="129" t="s">
        <v>27</v>
      </c>
      <c r="AQ4026" s="26"/>
      <c r="AR4026" s="27"/>
      <c r="AS4026" s="130" t="s">
        <v>28</v>
      </c>
      <c r="AT4026" s="27"/>
      <c r="AU4026" s="131"/>
      <c r="AV4026" s="132" t="s">
        <v>29</v>
      </c>
      <c r="AW4026" s="133" t="s">
        <v>30</v>
      </c>
      <c r="AX4026" s="134" t="s">
        <v>31</v>
      </c>
    </row>
    <row r="4027" spans="1:50" ht="26.25" hidden="1" customHeight="1" x14ac:dyDescent="0.3">
      <c r="A4027" s="77"/>
      <c r="B4027" s="78"/>
      <c r="C4027" s="79" t="s">
        <v>6</v>
      </c>
      <c r="D4027" s="79" t="s">
        <v>7</v>
      </c>
      <c r="E4027" s="80" t="s">
        <v>8</v>
      </c>
      <c r="F4027" s="80" t="s">
        <v>8</v>
      </c>
      <c r="G4027" s="80" t="s">
        <v>8</v>
      </c>
      <c r="H4027" s="80" t="s">
        <v>8</v>
      </c>
      <c r="I4027" s="80" t="s">
        <v>8</v>
      </c>
      <c r="J4027" s="81"/>
      <c r="K4027" s="82"/>
      <c r="L4027" s="82"/>
      <c r="M4027" s="82"/>
      <c r="N4027" s="82"/>
      <c r="O4027" s="323"/>
      <c r="P4027" s="363" t="str">
        <f t="shared" ref="P4027:P4028" si="1471">P4025</f>
        <v>ost</v>
      </c>
      <c r="Q4027" s="321"/>
      <c r="R4027" s="138"/>
      <c r="S4027" s="139"/>
      <c r="T4027" s="87" t="s">
        <v>10</v>
      </c>
      <c r="U4027" s="88" t="s">
        <v>32</v>
      </c>
      <c r="V4027" s="89">
        <f t="shared" si="1470"/>
        <v>0</v>
      </c>
      <c r="W4027" s="90"/>
      <c r="X4027" s="91" t="str">
        <f>X4025</f>
        <v>Ostatní</v>
      </c>
      <c r="Y4027" s="92"/>
      <c r="Z4027" s="92"/>
      <c r="AA4027" s="92"/>
      <c r="AB4027" s="93" t="s">
        <v>10</v>
      </c>
      <c r="AC4027" s="94"/>
      <c r="AD4027" s="95"/>
      <c r="AE4027" s="97"/>
      <c r="AF4027" s="97"/>
      <c r="AG4027" s="97"/>
      <c r="AH4027" s="97"/>
      <c r="AI4027" s="97"/>
      <c r="AJ4027" s="98"/>
      <c r="AK4027" s="98"/>
      <c r="AL4027" s="140"/>
      <c r="AM4027" s="108"/>
      <c r="AN4027" s="141"/>
      <c r="AO4027" s="141"/>
      <c r="AP4027" s="103"/>
      <c r="AQ4027" s="104"/>
      <c r="AR4027" s="142"/>
      <c r="AS4027" s="143"/>
      <c r="AT4027" s="143"/>
      <c r="AU4027" s="144"/>
      <c r="AV4027" s="106"/>
      <c r="AW4027" s="107"/>
      <c r="AX4027" s="107"/>
    </row>
    <row r="4028" spans="1:50" ht="26.4" hidden="1" x14ac:dyDescent="0.3">
      <c r="A4028" s="108"/>
      <c r="B4028" s="109"/>
      <c r="C4028" s="110"/>
      <c r="D4028" s="110"/>
      <c r="E4028" s="111" t="s">
        <v>13</v>
      </c>
      <c r="F4028" s="111" t="s">
        <v>13</v>
      </c>
      <c r="G4028" s="111" t="s">
        <v>13</v>
      </c>
      <c r="H4028" s="111" t="s">
        <v>13</v>
      </c>
      <c r="I4028" s="111" t="s">
        <v>13</v>
      </c>
      <c r="J4028" s="112"/>
      <c r="K4028" s="110"/>
      <c r="L4028" s="110"/>
      <c r="M4028" s="110"/>
      <c r="N4028" s="110"/>
      <c r="O4028" s="113"/>
      <c r="P4028" s="537" t="str">
        <f t="shared" si="1471"/>
        <v>ost</v>
      </c>
      <c r="Q4028" s="362">
        <f>Q4026</f>
        <v>0</v>
      </c>
      <c r="R4028" s="117" t="s">
        <v>14</v>
      </c>
      <c r="S4028" s="117" t="s">
        <v>15</v>
      </c>
      <c r="T4028" s="115" t="s">
        <v>16</v>
      </c>
      <c r="U4028" s="118" t="s">
        <v>32</v>
      </c>
      <c r="V4028" s="89">
        <f t="shared" si="1470"/>
        <v>0</v>
      </c>
      <c r="W4028" s="118" t="s">
        <v>17</v>
      </c>
      <c r="X4028" s="115" t="s">
        <v>18</v>
      </c>
      <c r="Y4028" s="23" t="s">
        <v>19</v>
      </c>
      <c r="Z4028" s="26"/>
      <c r="AA4028" s="27"/>
      <c r="AB4028" s="121" t="s">
        <v>20</v>
      </c>
      <c r="AC4028" s="27"/>
      <c r="AD4028" s="122" t="s">
        <v>21</v>
      </c>
      <c r="AE4028" s="126" t="s">
        <v>33</v>
      </c>
      <c r="AF4028" s="27"/>
      <c r="AG4028" s="124" t="s">
        <v>23</v>
      </c>
      <c r="AH4028" s="126" t="s">
        <v>24</v>
      </c>
      <c r="AI4028" s="27"/>
      <c r="AJ4028" s="126" t="s">
        <v>25</v>
      </c>
      <c r="AK4028" s="26"/>
      <c r="AL4028" s="27"/>
      <c r="AM4028" s="127"/>
      <c r="AN4028" s="128" t="s">
        <v>26</v>
      </c>
      <c r="AO4028" s="27"/>
      <c r="AP4028" s="129" t="s">
        <v>27</v>
      </c>
      <c r="AQ4028" s="26"/>
      <c r="AR4028" s="27"/>
      <c r="AS4028" s="130" t="s">
        <v>28</v>
      </c>
      <c r="AT4028" s="27"/>
      <c r="AU4028" s="131"/>
      <c r="AV4028" s="132" t="s">
        <v>29</v>
      </c>
      <c r="AW4028" s="133" t="s">
        <v>30</v>
      </c>
      <c r="AX4028" s="134" t="s">
        <v>31</v>
      </c>
    </row>
    <row r="4029" spans="1:50" ht="26.25" hidden="1" customHeight="1" x14ac:dyDescent="0.3">
      <c r="A4029" s="77"/>
      <c r="B4029" s="78"/>
      <c r="C4029" s="79" t="s">
        <v>6</v>
      </c>
      <c r="D4029" s="79" t="s">
        <v>7</v>
      </c>
      <c r="E4029" s="80" t="s">
        <v>8</v>
      </c>
      <c r="F4029" s="80" t="s">
        <v>8</v>
      </c>
      <c r="G4029" s="80" t="s">
        <v>8</v>
      </c>
      <c r="H4029" s="80" t="s">
        <v>8</v>
      </c>
      <c r="I4029" s="80" t="s">
        <v>8</v>
      </c>
      <c r="J4029" s="81"/>
      <c r="K4029" s="82"/>
      <c r="L4029" s="82"/>
      <c r="M4029" s="82"/>
      <c r="N4029" s="82"/>
      <c r="O4029" s="135"/>
      <c r="P4029" s="329" t="str">
        <f t="shared" ref="P4029:P4030" si="1472">P4025</f>
        <v>ost</v>
      </c>
      <c r="Q4029" s="325"/>
      <c r="R4029" s="138"/>
      <c r="S4029" s="139"/>
      <c r="T4029" s="87" t="s">
        <v>10</v>
      </c>
      <c r="U4029" s="88" t="s">
        <v>34</v>
      </c>
      <c r="V4029" s="89">
        <f t="shared" si="1470"/>
        <v>0</v>
      </c>
      <c r="W4029" s="90"/>
      <c r="X4029" s="91" t="str">
        <f>X4025</f>
        <v>Ostatní</v>
      </c>
      <c r="Y4029" s="92"/>
      <c r="Z4029" s="92"/>
      <c r="AA4029" s="92"/>
      <c r="AB4029" s="93" t="s">
        <v>10</v>
      </c>
      <c r="AC4029" s="94"/>
      <c r="AD4029" s="95"/>
      <c r="AE4029" s="97"/>
      <c r="AF4029" s="97"/>
      <c r="AG4029" s="97"/>
      <c r="AH4029" s="97"/>
      <c r="AI4029" s="97"/>
      <c r="AJ4029" s="98"/>
      <c r="AK4029" s="98"/>
      <c r="AL4029" s="140"/>
      <c r="AM4029" s="108"/>
      <c r="AN4029" s="141"/>
      <c r="AO4029" s="141"/>
      <c r="AP4029" s="103"/>
      <c r="AQ4029" s="104"/>
      <c r="AR4029" s="142"/>
      <c r="AS4029" s="143"/>
      <c r="AT4029" s="143"/>
      <c r="AU4029" s="144"/>
      <c r="AV4029" s="106"/>
      <c r="AW4029" s="107"/>
      <c r="AX4029" s="107"/>
    </row>
    <row r="4030" spans="1:50" ht="26.4" hidden="1" x14ac:dyDescent="0.3">
      <c r="A4030" s="108"/>
      <c r="B4030" s="109"/>
      <c r="C4030" s="110"/>
      <c r="D4030" s="110"/>
      <c r="E4030" s="111" t="s">
        <v>13</v>
      </c>
      <c r="F4030" s="111" t="s">
        <v>13</v>
      </c>
      <c r="G4030" s="111" t="s">
        <v>13</v>
      </c>
      <c r="H4030" s="111" t="s">
        <v>13</v>
      </c>
      <c r="I4030" s="111" t="s">
        <v>13</v>
      </c>
      <c r="J4030" s="112"/>
      <c r="K4030" s="110"/>
      <c r="L4030" s="110"/>
      <c r="M4030" s="110"/>
      <c r="N4030" s="110"/>
      <c r="O4030" s="113"/>
      <c r="P4030" s="538" t="str">
        <f t="shared" si="1472"/>
        <v>ost</v>
      </c>
      <c r="Q4030" s="362">
        <f>Q4026</f>
        <v>0</v>
      </c>
      <c r="R4030" s="148" t="s">
        <v>14</v>
      </c>
      <c r="S4030" s="148" t="s">
        <v>15</v>
      </c>
      <c r="T4030" s="149" t="s">
        <v>16</v>
      </c>
      <c r="U4030" s="118" t="s">
        <v>34</v>
      </c>
      <c r="V4030" s="89">
        <f t="shared" si="1470"/>
        <v>0</v>
      </c>
      <c r="W4030" s="118" t="s">
        <v>17</v>
      </c>
      <c r="X4030" s="150" t="s">
        <v>18</v>
      </c>
      <c r="Y4030" s="151" t="s">
        <v>19</v>
      </c>
      <c r="Z4030" s="26"/>
      <c r="AA4030" s="27"/>
      <c r="AB4030" s="152" t="s">
        <v>20</v>
      </c>
      <c r="AC4030" s="27"/>
      <c r="AD4030" s="153" t="s">
        <v>21</v>
      </c>
      <c r="AE4030" s="154" t="s">
        <v>33</v>
      </c>
      <c r="AF4030" s="27"/>
      <c r="AG4030" s="155" t="s">
        <v>23</v>
      </c>
      <c r="AH4030" s="156" t="s">
        <v>24</v>
      </c>
      <c r="AI4030" s="27"/>
      <c r="AJ4030" s="157" t="s">
        <v>25</v>
      </c>
      <c r="AK4030" s="26"/>
      <c r="AL4030" s="27"/>
      <c r="AM4030" s="158"/>
      <c r="AN4030" s="159" t="s">
        <v>26</v>
      </c>
      <c r="AO4030" s="27"/>
      <c r="AP4030" s="160" t="s">
        <v>27</v>
      </c>
      <c r="AQ4030" s="26"/>
      <c r="AR4030" s="27"/>
      <c r="AS4030" s="161" t="s">
        <v>28</v>
      </c>
      <c r="AT4030" s="27"/>
      <c r="AU4030" s="131"/>
      <c r="AV4030" s="132" t="s">
        <v>29</v>
      </c>
      <c r="AW4030" s="133" t="s">
        <v>30</v>
      </c>
      <c r="AX4030" s="134" t="s">
        <v>31</v>
      </c>
    </row>
    <row r="4031" spans="1:50" ht="26.25" hidden="1" customHeight="1" x14ac:dyDescent="0.3">
      <c r="A4031" s="77"/>
      <c r="B4031" s="78"/>
      <c r="C4031" s="79" t="s">
        <v>6</v>
      </c>
      <c r="D4031" s="79" t="s">
        <v>7</v>
      </c>
      <c r="E4031" s="80" t="s">
        <v>8</v>
      </c>
      <c r="F4031" s="80" t="s">
        <v>8</v>
      </c>
      <c r="G4031" s="80" t="s">
        <v>8</v>
      </c>
      <c r="H4031" s="80" t="s">
        <v>8</v>
      </c>
      <c r="I4031" s="80" t="s">
        <v>8</v>
      </c>
      <c r="J4031" s="81"/>
      <c r="K4031" s="82"/>
      <c r="L4031" s="82"/>
      <c r="M4031" s="82"/>
      <c r="N4031" s="82"/>
      <c r="O4031" s="135"/>
      <c r="P4031" s="329" t="str">
        <f t="shared" ref="P4031:P4032" si="1473">P4025</f>
        <v>ost</v>
      </c>
      <c r="Q4031" s="325"/>
      <c r="R4031" s="138"/>
      <c r="S4031" s="139"/>
      <c r="T4031" s="87" t="s">
        <v>10</v>
      </c>
      <c r="U4031" s="88" t="s">
        <v>35</v>
      </c>
      <c r="V4031" s="89">
        <f t="shared" si="1470"/>
        <v>0</v>
      </c>
      <c r="W4031" s="90"/>
      <c r="X4031" s="91" t="str">
        <f>X4025</f>
        <v>Ostatní</v>
      </c>
      <c r="Y4031" s="92"/>
      <c r="Z4031" s="92"/>
      <c r="AA4031" s="92"/>
      <c r="AB4031" s="93" t="s">
        <v>10</v>
      </c>
      <c r="AC4031" s="94"/>
      <c r="AD4031" s="95"/>
      <c r="AE4031" s="97"/>
      <c r="AF4031" s="97"/>
      <c r="AG4031" s="97"/>
      <c r="AH4031" s="97"/>
      <c r="AI4031" s="97"/>
      <c r="AJ4031" s="98"/>
      <c r="AK4031" s="98"/>
      <c r="AL4031" s="140"/>
      <c r="AM4031" s="108"/>
      <c r="AN4031" s="141"/>
      <c r="AO4031" s="141"/>
      <c r="AP4031" s="103"/>
      <c r="AQ4031" s="104"/>
      <c r="AR4031" s="142"/>
      <c r="AS4031" s="143"/>
      <c r="AT4031" s="143"/>
      <c r="AU4031" s="144"/>
      <c r="AV4031" s="106"/>
      <c r="AW4031" s="107"/>
      <c r="AX4031" s="107"/>
    </row>
    <row r="4032" spans="1:50" ht="39.6" hidden="1" x14ac:dyDescent="0.3">
      <c r="A4032" s="108"/>
      <c r="B4032" s="109"/>
      <c r="C4032" s="110"/>
      <c r="D4032" s="110"/>
      <c r="E4032" s="111" t="s">
        <v>13</v>
      </c>
      <c r="F4032" s="111" t="s">
        <v>13</v>
      </c>
      <c r="G4032" s="111" t="s">
        <v>13</v>
      </c>
      <c r="H4032" s="111" t="s">
        <v>13</v>
      </c>
      <c r="I4032" s="111" t="s">
        <v>13</v>
      </c>
      <c r="J4032" s="112"/>
      <c r="K4032" s="110"/>
      <c r="L4032" s="110"/>
      <c r="M4032" s="110"/>
      <c r="N4032" s="110"/>
      <c r="O4032" s="113"/>
      <c r="P4032" s="539" t="str">
        <f t="shared" si="1473"/>
        <v>ost</v>
      </c>
      <c r="Q4032" s="364">
        <f>Q4026</f>
        <v>0</v>
      </c>
      <c r="R4032" s="165" t="s">
        <v>14</v>
      </c>
      <c r="S4032" s="165" t="s">
        <v>15</v>
      </c>
      <c r="T4032" s="166" t="s">
        <v>16</v>
      </c>
      <c r="U4032" s="118" t="s">
        <v>35</v>
      </c>
      <c r="V4032" s="89">
        <f t="shared" si="1470"/>
        <v>0</v>
      </c>
      <c r="W4032" s="118" t="s">
        <v>17</v>
      </c>
      <c r="X4032" s="167" t="s">
        <v>18</v>
      </c>
      <c r="Y4032" s="168" t="s">
        <v>19</v>
      </c>
      <c r="Z4032" s="26"/>
      <c r="AA4032" s="27"/>
      <c r="AB4032" s="169" t="s">
        <v>20</v>
      </c>
      <c r="AC4032" s="27"/>
      <c r="AD4032" s="170" t="s">
        <v>21</v>
      </c>
      <c r="AE4032" s="171" t="s">
        <v>33</v>
      </c>
      <c r="AF4032" s="27"/>
      <c r="AG4032" s="172" t="s">
        <v>23</v>
      </c>
      <c r="AH4032" s="173" t="s">
        <v>24</v>
      </c>
      <c r="AI4032" s="27"/>
      <c r="AJ4032" s="174" t="s">
        <v>25</v>
      </c>
      <c r="AK4032" s="26"/>
      <c r="AL4032" s="27"/>
      <c r="AM4032" s="175"/>
      <c r="AN4032" s="176" t="s">
        <v>26</v>
      </c>
      <c r="AO4032" s="27"/>
      <c r="AP4032" s="177" t="s">
        <v>27</v>
      </c>
      <c r="AQ4032" s="26"/>
      <c r="AR4032" s="27"/>
      <c r="AS4032" s="178" t="s">
        <v>28</v>
      </c>
      <c r="AT4032" s="27"/>
      <c r="AU4032" s="179"/>
      <c r="AV4032" s="132" t="s">
        <v>29</v>
      </c>
      <c r="AW4032" s="133" t="s">
        <v>30</v>
      </c>
      <c r="AX4032" s="134" t="s">
        <v>31</v>
      </c>
    </row>
    <row r="4033" spans="1:50" ht="17.25" hidden="1" customHeight="1" x14ac:dyDescent="0.3">
      <c r="A4033" s="180"/>
      <c r="B4033" s="181"/>
      <c r="C4033" s="215"/>
      <c r="D4033" s="186"/>
      <c r="E4033" s="184"/>
      <c r="F4033" s="185"/>
      <c r="G4033" s="186"/>
      <c r="H4033" s="186"/>
      <c r="I4033" s="187"/>
      <c r="J4033" s="188"/>
      <c r="K4033" s="216"/>
      <c r="L4033" s="186"/>
      <c r="M4033" s="186"/>
      <c r="N4033" s="187"/>
      <c r="O4033" s="191"/>
      <c r="P4033" s="559" t="s">
        <v>4176</v>
      </c>
      <c r="Q4033" s="218"/>
      <c r="R4033" s="194">
        <f>[1]Harmonogram!N273</f>
        <v>0</v>
      </c>
      <c r="S4033" s="194">
        <f>[1]Harmonogram!O273</f>
        <v>0</v>
      </c>
      <c r="T4033" s="195" t="s">
        <v>36</v>
      </c>
      <c r="U4033" s="196">
        <v>0</v>
      </c>
      <c r="V4033" s="89">
        <f t="shared" si="1470"/>
        <v>0</v>
      </c>
      <c r="W4033" s="197"/>
      <c r="X4033" s="198" t="str">
        <f>[1]Harmonogram!K273</f>
        <v>ostatní</v>
      </c>
      <c r="Y4033" s="199"/>
      <c r="Z4033" s="199"/>
      <c r="AA4033" s="200"/>
      <c r="AB4033" s="201"/>
      <c r="AC4033" s="201"/>
      <c r="AD4033" s="202"/>
      <c r="AE4033" s="202"/>
      <c r="AF4033" s="202"/>
      <c r="AG4033" s="202"/>
      <c r="AH4033" s="202"/>
      <c r="AI4033" s="202"/>
      <c r="AJ4033" s="201"/>
      <c r="AK4033" s="201"/>
      <c r="AL4033" s="333"/>
      <c r="AM4033" s="204"/>
      <c r="AN4033" s="205"/>
      <c r="AO4033" s="206"/>
      <c r="AP4033" s="207"/>
      <c r="AQ4033" s="208"/>
      <c r="AR4033" s="334"/>
      <c r="AS4033" s="335"/>
      <c r="AT4033" s="336"/>
      <c r="AU4033" s="211"/>
      <c r="AV4033" s="212"/>
      <c r="AW4033" s="212"/>
      <c r="AX4033" s="212"/>
    </row>
    <row r="4034" spans="1:50" ht="17.25" hidden="1" customHeight="1" x14ac:dyDescent="0.3">
      <c r="A4034" s="213"/>
      <c r="B4034" s="214"/>
      <c r="C4034" s="215"/>
      <c r="D4034" s="186"/>
      <c r="E4034" s="184"/>
      <c r="F4034" s="185"/>
      <c r="G4034" s="186"/>
      <c r="H4034" s="186"/>
      <c r="I4034" s="187"/>
      <c r="J4034" s="188"/>
      <c r="K4034" s="216"/>
      <c r="L4034" s="186"/>
      <c r="M4034" s="186"/>
      <c r="N4034" s="187"/>
      <c r="O4034" s="191"/>
      <c r="P4034" s="559" t="s">
        <v>4176</v>
      </c>
      <c r="Q4034" s="218"/>
      <c r="R4034" s="219">
        <f t="shared" ref="R4034:R4144" si="1474">$R$4033</f>
        <v>0</v>
      </c>
      <c r="S4034" s="219">
        <f t="shared" ref="S4034:S4144" si="1475">$S$4033</f>
        <v>0</v>
      </c>
      <c r="T4034" s="195"/>
      <c r="U4034" s="196">
        <v>4</v>
      </c>
      <c r="V4034" s="89">
        <f t="shared" si="1470"/>
        <v>0</v>
      </c>
      <c r="W4034" s="220" t="s">
        <v>4178</v>
      </c>
      <c r="X4034" s="221" t="s">
        <v>4179</v>
      </c>
      <c r="Y4034" s="222" t="s">
        <v>43</v>
      </c>
      <c r="Z4034" s="199"/>
      <c r="AA4034" s="218"/>
      <c r="AB4034" s="339">
        <v>0</v>
      </c>
      <c r="AC4034" s="346" t="s">
        <v>46</v>
      </c>
      <c r="AD4034" s="225">
        <v>15000</v>
      </c>
      <c r="AE4034" s="226">
        <f>CEILING(AD4034+AD4034*'[1]Nastavení cen'!$J$17,1)</f>
        <v>21900</v>
      </c>
      <c r="AF4034" s="560">
        <f t="shared" ref="AF4034:AF4058" si="1476">(AB4034*AE4034)</f>
        <v>0</v>
      </c>
      <c r="AG4034" s="243"/>
      <c r="AH4034" s="242"/>
      <c r="AI4034" s="244"/>
      <c r="AJ4034" s="349">
        <f t="shared" ref="AJ4034:AJ4101" si="1477">AE4034+AH4034</f>
        <v>21900</v>
      </c>
      <c r="AK4034" s="255"/>
      <c r="AL4034" s="229">
        <f t="shared" ref="AL4034:AL4144" si="1478">AF4034+AI4034</f>
        <v>0</v>
      </c>
      <c r="AM4034" s="204"/>
      <c r="AN4034" s="230" t="s">
        <v>41</v>
      </c>
      <c r="AO4034" s="231" t="s">
        <v>41</v>
      </c>
      <c r="AP4034" s="245" t="s">
        <v>41</v>
      </c>
      <c r="AQ4034" s="233" t="s">
        <v>41</v>
      </c>
      <c r="AR4034" s="234" t="s">
        <v>41</v>
      </c>
      <c r="AS4034" s="235"/>
      <c r="AT4034" s="236"/>
      <c r="AU4034" s="237"/>
      <c r="AV4034" s="238"/>
      <c r="AW4034" s="239"/>
      <c r="AX4034" s="240"/>
    </row>
    <row r="4035" spans="1:50" ht="17.25" hidden="1" customHeight="1" x14ac:dyDescent="0.3">
      <c r="A4035" s="213"/>
      <c r="B4035" s="214"/>
      <c r="C4035" s="215"/>
      <c r="D4035" s="186"/>
      <c r="E4035" s="184"/>
      <c r="F4035" s="185"/>
      <c r="G4035" s="186"/>
      <c r="H4035" s="186"/>
      <c r="I4035" s="187"/>
      <c r="J4035" s="188"/>
      <c r="K4035" s="216"/>
      <c r="L4035" s="186"/>
      <c r="M4035" s="186"/>
      <c r="N4035" s="187"/>
      <c r="O4035" s="191"/>
      <c r="P4035" s="559" t="s">
        <v>4176</v>
      </c>
      <c r="Q4035" s="218"/>
      <c r="R4035" s="219">
        <f t="shared" si="1474"/>
        <v>0</v>
      </c>
      <c r="S4035" s="219">
        <f t="shared" si="1475"/>
        <v>0</v>
      </c>
      <c r="T4035" s="195"/>
      <c r="U4035" s="196">
        <v>4</v>
      </c>
      <c r="V4035" s="89">
        <f t="shared" si="1470"/>
        <v>0</v>
      </c>
      <c r="W4035" s="220" t="s">
        <v>4178</v>
      </c>
      <c r="X4035" s="221" t="s">
        <v>4180</v>
      </c>
      <c r="Y4035" s="222" t="s">
        <v>43</v>
      </c>
      <c r="Z4035" s="199"/>
      <c r="AA4035" s="218"/>
      <c r="AB4035" s="339">
        <v>0</v>
      </c>
      <c r="AC4035" s="346" t="s">
        <v>46</v>
      </c>
      <c r="AD4035" s="225">
        <v>16000</v>
      </c>
      <c r="AE4035" s="226">
        <f>CEILING(AD4035+AD4035*'[1]Nastavení cen'!$J$17,1)</f>
        <v>23360</v>
      </c>
      <c r="AF4035" s="560">
        <f t="shared" si="1476"/>
        <v>0</v>
      </c>
      <c r="AG4035" s="243"/>
      <c r="AH4035" s="242"/>
      <c r="AI4035" s="244"/>
      <c r="AJ4035" s="349">
        <f t="shared" si="1477"/>
        <v>23360</v>
      </c>
      <c r="AK4035" s="255"/>
      <c r="AL4035" s="229">
        <f t="shared" si="1478"/>
        <v>0</v>
      </c>
      <c r="AM4035" s="204"/>
      <c r="AN4035" s="230" t="s">
        <v>41</v>
      </c>
      <c r="AO4035" s="231" t="s">
        <v>41</v>
      </c>
      <c r="AP4035" s="245" t="s">
        <v>41</v>
      </c>
      <c r="AQ4035" s="233" t="s">
        <v>41</v>
      </c>
      <c r="AR4035" s="234" t="s">
        <v>41</v>
      </c>
      <c r="AS4035" s="235"/>
      <c r="AT4035" s="236"/>
      <c r="AU4035" s="237"/>
      <c r="AV4035" s="238"/>
      <c r="AW4035" s="239"/>
      <c r="AX4035" s="240"/>
    </row>
    <row r="4036" spans="1:50" ht="17.25" hidden="1" customHeight="1" x14ac:dyDescent="0.3">
      <c r="A4036" s="213"/>
      <c r="B4036" s="214"/>
      <c r="C4036" s="215"/>
      <c r="D4036" s="186"/>
      <c r="E4036" s="184"/>
      <c r="F4036" s="185"/>
      <c r="G4036" s="186"/>
      <c r="H4036" s="186"/>
      <c r="I4036" s="187"/>
      <c r="J4036" s="188"/>
      <c r="K4036" s="216"/>
      <c r="L4036" s="186"/>
      <c r="M4036" s="186"/>
      <c r="N4036" s="187"/>
      <c r="O4036" s="191"/>
      <c r="P4036" s="559" t="s">
        <v>4176</v>
      </c>
      <c r="Q4036" s="218"/>
      <c r="R4036" s="219">
        <f t="shared" si="1474"/>
        <v>0</v>
      </c>
      <c r="S4036" s="219">
        <f t="shared" si="1475"/>
        <v>0</v>
      </c>
      <c r="T4036" s="195"/>
      <c r="U4036" s="196">
        <v>4</v>
      </c>
      <c r="V4036" s="89">
        <f t="shared" si="1470"/>
        <v>0</v>
      </c>
      <c r="W4036" s="220" t="s">
        <v>4178</v>
      </c>
      <c r="X4036" s="221" t="s">
        <v>4181</v>
      </c>
      <c r="Y4036" s="222" t="s">
        <v>43</v>
      </c>
      <c r="Z4036" s="199"/>
      <c r="AA4036" s="218"/>
      <c r="AB4036" s="339">
        <v>0</v>
      </c>
      <c r="AC4036" s="346" t="s">
        <v>46</v>
      </c>
      <c r="AD4036" s="225">
        <v>17000</v>
      </c>
      <c r="AE4036" s="226">
        <f>CEILING(AD4036+AD4036*'[1]Nastavení cen'!$J$17,1)</f>
        <v>24820</v>
      </c>
      <c r="AF4036" s="560">
        <f t="shared" si="1476"/>
        <v>0</v>
      </c>
      <c r="AG4036" s="243"/>
      <c r="AH4036" s="242"/>
      <c r="AI4036" s="244"/>
      <c r="AJ4036" s="349">
        <f t="shared" si="1477"/>
        <v>24820</v>
      </c>
      <c r="AK4036" s="255"/>
      <c r="AL4036" s="229">
        <f t="shared" si="1478"/>
        <v>0</v>
      </c>
      <c r="AM4036" s="204"/>
      <c r="AN4036" s="230" t="s">
        <v>41</v>
      </c>
      <c r="AO4036" s="231" t="s">
        <v>41</v>
      </c>
      <c r="AP4036" s="245" t="s">
        <v>41</v>
      </c>
      <c r="AQ4036" s="233" t="s">
        <v>41</v>
      </c>
      <c r="AR4036" s="234" t="s">
        <v>41</v>
      </c>
      <c r="AS4036" s="235"/>
      <c r="AT4036" s="236"/>
      <c r="AU4036" s="237"/>
      <c r="AV4036" s="238"/>
      <c r="AW4036" s="239"/>
      <c r="AX4036" s="240"/>
    </row>
    <row r="4037" spans="1:50" ht="17.25" hidden="1" customHeight="1" x14ac:dyDescent="0.3">
      <c r="A4037" s="213"/>
      <c r="B4037" s="214"/>
      <c r="C4037" s="215"/>
      <c r="D4037" s="186"/>
      <c r="E4037" s="184"/>
      <c r="F4037" s="185"/>
      <c r="G4037" s="186"/>
      <c r="H4037" s="186"/>
      <c r="I4037" s="187"/>
      <c r="J4037" s="188"/>
      <c r="K4037" s="216"/>
      <c r="L4037" s="186"/>
      <c r="M4037" s="186"/>
      <c r="N4037" s="187"/>
      <c r="O4037" s="191"/>
      <c r="P4037" s="559" t="s">
        <v>4176</v>
      </c>
      <c r="Q4037" s="218"/>
      <c r="R4037" s="219">
        <f t="shared" si="1474"/>
        <v>0</v>
      </c>
      <c r="S4037" s="219">
        <f t="shared" si="1475"/>
        <v>0</v>
      </c>
      <c r="T4037" s="195"/>
      <c r="U4037" s="196">
        <v>4</v>
      </c>
      <c r="V4037" s="89">
        <f t="shared" si="1470"/>
        <v>0</v>
      </c>
      <c r="W4037" s="220" t="s">
        <v>4178</v>
      </c>
      <c r="X4037" s="221" t="s">
        <v>4182</v>
      </c>
      <c r="Y4037" s="222" t="s">
        <v>43</v>
      </c>
      <c r="Z4037" s="199"/>
      <c r="AA4037" s="218"/>
      <c r="AB4037" s="339">
        <v>0</v>
      </c>
      <c r="AC4037" s="346" t="s">
        <v>46</v>
      </c>
      <c r="AD4037" s="225">
        <v>18000</v>
      </c>
      <c r="AE4037" s="226">
        <f>CEILING(AD4037+AD4037*'[1]Nastavení cen'!$J$17,1)</f>
        <v>26280</v>
      </c>
      <c r="AF4037" s="560">
        <f t="shared" si="1476"/>
        <v>0</v>
      </c>
      <c r="AG4037" s="243"/>
      <c r="AH4037" s="242"/>
      <c r="AI4037" s="244"/>
      <c r="AJ4037" s="349">
        <f t="shared" si="1477"/>
        <v>26280</v>
      </c>
      <c r="AK4037" s="255"/>
      <c r="AL4037" s="229">
        <f t="shared" si="1478"/>
        <v>0</v>
      </c>
      <c r="AM4037" s="204"/>
      <c r="AN4037" s="230" t="s">
        <v>41</v>
      </c>
      <c r="AO4037" s="231" t="s">
        <v>41</v>
      </c>
      <c r="AP4037" s="245" t="s">
        <v>41</v>
      </c>
      <c r="AQ4037" s="233" t="s">
        <v>41</v>
      </c>
      <c r="AR4037" s="234" t="s">
        <v>41</v>
      </c>
      <c r="AS4037" s="235"/>
      <c r="AT4037" s="236"/>
      <c r="AU4037" s="237"/>
      <c r="AV4037" s="238"/>
      <c r="AW4037" s="239"/>
      <c r="AX4037" s="240"/>
    </row>
    <row r="4038" spans="1:50" ht="17.25" hidden="1" customHeight="1" x14ac:dyDescent="0.3">
      <c r="A4038" s="213"/>
      <c r="B4038" s="214"/>
      <c r="C4038" s="215"/>
      <c r="D4038" s="186"/>
      <c r="E4038" s="184"/>
      <c r="F4038" s="185"/>
      <c r="G4038" s="186"/>
      <c r="H4038" s="186"/>
      <c r="I4038" s="187"/>
      <c r="J4038" s="188"/>
      <c r="K4038" s="216"/>
      <c r="L4038" s="186"/>
      <c r="M4038" s="186"/>
      <c r="N4038" s="187"/>
      <c r="O4038" s="191"/>
      <c r="P4038" s="559" t="s">
        <v>4176</v>
      </c>
      <c r="Q4038" s="218"/>
      <c r="R4038" s="219">
        <f t="shared" si="1474"/>
        <v>0</v>
      </c>
      <c r="S4038" s="219">
        <f t="shared" si="1475"/>
        <v>0</v>
      </c>
      <c r="T4038" s="195"/>
      <c r="U4038" s="196">
        <v>4</v>
      </c>
      <c r="V4038" s="89">
        <f t="shared" si="1470"/>
        <v>0</v>
      </c>
      <c r="W4038" s="220" t="s">
        <v>4178</v>
      </c>
      <c r="X4038" s="221" t="s">
        <v>4183</v>
      </c>
      <c r="Y4038" s="222" t="s">
        <v>43</v>
      </c>
      <c r="Z4038" s="199"/>
      <c r="AA4038" s="218"/>
      <c r="AB4038" s="339">
        <v>0</v>
      </c>
      <c r="AC4038" s="346" t="s">
        <v>46</v>
      </c>
      <c r="AD4038" s="225">
        <v>19000</v>
      </c>
      <c r="AE4038" s="226">
        <f>CEILING(AD4038+AD4038*'[1]Nastavení cen'!$J$17,1)</f>
        <v>27740</v>
      </c>
      <c r="AF4038" s="560">
        <f t="shared" si="1476"/>
        <v>0</v>
      </c>
      <c r="AG4038" s="243"/>
      <c r="AH4038" s="242"/>
      <c r="AI4038" s="244"/>
      <c r="AJ4038" s="349">
        <f t="shared" si="1477"/>
        <v>27740</v>
      </c>
      <c r="AK4038" s="255"/>
      <c r="AL4038" s="229">
        <f t="shared" si="1478"/>
        <v>0</v>
      </c>
      <c r="AM4038" s="204"/>
      <c r="AN4038" s="230" t="s">
        <v>41</v>
      </c>
      <c r="AO4038" s="231" t="s">
        <v>41</v>
      </c>
      <c r="AP4038" s="245" t="s">
        <v>41</v>
      </c>
      <c r="AQ4038" s="233" t="s">
        <v>41</v>
      </c>
      <c r="AR4038" s="234" t="s">
        <v>41</v>
      </c>
      <c r="AS4038" s="235"/>
      <c r="AT4038" s="236"/>
      <c r="AU4038" s="237"/>
      <c r="AV4038" s="238"/>
      <c r="AW4038" s="239"/>
      <c r="AX4038" s="240"/>
    </row>
    <row r="4039" spans="1:50" ht="17.25" hidden="1" customHeight="1" x14ac:dyDescent="0.3">
      <c r="A4039" s="213"/>
      <c r="B4039" s="214"/>
      <c r="C4039" s="215"/>
      <c r="D4039" s="186"/>
      <c r="E4039" s="184"/>
      <c r="F4039" s="185"/>
      <c r="G4039" s="186"/>
      <c r="H4039" s="186"/>
      <c r="I4039" s="187"/>
      <c r="J4039" s="188"/>
      <c r="K4039" s="216"/>
      <c r="L4039" s="186"/>
      <c r="M4039" s="186"/>
      <c r="N4039" s="187"/>
      <c r="O4039" s="191"/>
      <c r="P4039" s="559" t="s">
        <v>4176</v>
      </c>
      <c r="Q4039" s="218"/>
      <c r="R4039" s="219">
        <f t="shared" si="1474"/>
        <v>0</v>
      </c>
      <c r="S4039" s="219">
        <f t="shared" si="1475"/>
        <v>0</v>
      </c>
      <c r="T4039" s="195"/>
      <c r="U4039" s="196">
        <v>4</v>
      </c>
      <c r="V4039" s="89">
        <f t="shared" si="1470"/>
        <v>0</v>
      </c>
      <c r="W4039" s="220" t="s">
        <v>4178</v>
      </c>
      <c r="X4039" s="221" t="s">
        <v>4184</v>
      </c>
      <c r="Y4039" s="222" t="s">
        <v>43</v>
      </c>
      <c r="Z4039" s="199"/>
      <c r="AA4039" s="218"/>
      <c r="AB4039" s="339">
        <v>0</v>
      </c>
      <c r="AC4039" s="346" t="s">
        <v>46</v>
      </c>
      <c r="AD4039" s="225">
        <v>20000</v>
      </c>
      <c r="AE4039" s="226">
        <f>CEILING(AD4039+AD4039*'[1]Nastavení cen'!$J$17,1)</f>
        <v>29200</v>
      </c>
      <c r="AF4039" s="560">
        <f t="shared" si="1476"/>
        <v>0</v>
      </c>
      <c r="AG4039" s="243"/>
      <c r="AH4039" s="242"/>
      <c r="AI4039" s="244"/>
      <c r="AJ4039" s="349">
        <f t="shared" si="1477"/>
        <v>29200</v>
      </c>
      <c r="AK4039" s="255"/>
      <c r="AL4039" s="229">
        <f t="shared" si="1478"/>
        <v>0</v>
      </c>
      <c r="AM4039" s="204"/>
      <c r="AN4039" s="230" t="s">
        <v>41</v>
      </c>
      <c r="AO4039" s="231" t="s">
        <v>41</v>
      </c>
      <c r="AP4039" s="245" t="s">
        <v>41</v>
      </c>
      <c r="AQ4039" s="233" t="s">
        <v>41</v>
      </c>
      <c r="AR4039" s="234" t="s">
        <v>41</v>
      </c>
      <c r="AS4039" s="235"/>
      <c r="AT4039" s="236"/>
      <c r="AU4039" s="237"/>
      <c r="AV4039" s="238"/>
      <c r="AW4039" s="239"/>
      <c r="AX4039" s="240"/>
    </row>
    <row r="4040" spans="1:50" ht="17.25" hidden="1" customHeight="1" x14ac:dyDescent="0.3">
      <c r="A4040" s="213"/>
      <c r="B4040" s="214"/>
      <c r="C4040" s="215"/>
      <c r="D4040" s="186"/>
      <c r="E4040" s="184"/>
      <c r="F4040" s="185"/>
      <c r="G4040" s="186"/>
      <c r="H4040" s="186"/>
      <c r="I4040" s="187"/>
      <c r="J4040" s="188"/>
      <c r="K4040" s="216"/>
      <c r="L4040" s="186"/>
      <c r="M4040" s="186"/>
      <c r="N4040" s="187"/>
      <c r="O4040" s="191"/>
      <c r="P4040" s="559" t="s">
        <v>4176</v>
      </c>
      <c r="Q4040" s="218"/>
      <c r="R4040" s="219">
        <f t="shared" si="1474"/>
        <v>0</v>
      </c>
      <c r="S4040" s="219">
        <f t="shared" si="1475"/>
        <v>0</v>
      </c>
      <c r="T4040" s="195"/>
      <c r="U4040" s="196">
        <v>4</v>
      </c>
      <c r="V4040" s="89">
        <f t="shared" si="1470"/>
        <v>0</v>
      </c>
      <c r="W4040" s="220" t="s">
        <v>4178</v>
      </c>
      <c r="X4040" s="221" t="s">
        <v>4185</v>
      </c>
      <c r="Y4040" s="222" t="s">
        <v>43</v>
      </c>
      <c r="Z4040" s="199"/>
      <c r="AA4040" s="218"/>
      <c r="AB4040" s="339">
        <v>0</v>
      </c>
      <c r="AC4040" s="346" t="s">
        <v>46</v>
      </c>
      <c r="AD4040" s="225">
        <v>21000</v>
      </c>
      <c r="AE4040" s="226">
        <f>CEILING(AD4040+AD4040*'[1]Nastavení cen'!$J$17,1)</f>
        <v>30660</v>
      </c>
      <c r="AF4040" s="560">
        <f t="shared" si="1476"/>
        <v>0</v>
      </c>
      <c r="AG4040" s="243"/>
      <c r="AH4040" s="242"/>
      <c r="AI4040" s="244"/>
      <c r="AJ4040" s="349">
        <f t="shared" si="1477"/>
        <v>30660</v>
      </c>
      <c r="AK4040" s="255"/>
      <c r="AL4040" s="229">
        <f t="shared" si="1478"/>
        <v>0</v>
      </c>
      <c r="AM4040" s="204"/>
      <c r="AN4040" s="230" t="s">
        <v>41</v>
      </c>
      <c r="AO4040" s="231" t="s">
        <v>41</v>
      </c>
      <c r="AP4040" s="245" t="s">
        <v>41</v>
      </c>
      <c r="AQ4040" s="233" t="s">
        <v>41</v>
      </c>
      <c r="AR4040" s="234" t="s">
        <v>41</v>
      </c>
      <c r="AS4040" s="235"/>
      <c r="AT4040" s="236"/>
      <c r="AU4040" s="237"/>
      <c r="AV4040" s="238"/>
      <c r="AW4040" s="239"/>
      <c r="AX4040" s="240"/>
    </row>
    <row r="4041" spans="1:50" ht="17.25" hidden="1" customHeight="1" x14ac:dyDescent="0.3">
      <c r="A4041" s="213"/>
      <c r="B4041" s="214"/>
      <c r="C4041" s="215"/>
      <c r="D4041" s="186"/>
      <c r="E4041" s="184"/>
      <c r="F4041" s="185"/>
      <c r="G4041" s="186"/>
      <c r="H4041" s="186"/>
      <c r="I4041" s="187"/>
      <c r="J4041" s="188"/>
      <c r="K4041" s="216"/>
      <c r="L4041" s="186"/>
      <c r="M4041" s="186"/>
      <c r="N4041" s="187"/>
      <c r="O4041" s="191"/>
      <c r="P4041" s="559" t="s">
        <v>4176</v>
      </c>
      <c r="Q4041" s="218"/>
      <c r="R4041" s="219">
        <f t="shared" si="1474"/>
        <v>0</v>
      </c>
      <c r="S4041" s="219">
        <f t="shared" si="1475"/>
        <v>0</v>
      </c>
      <c r="T4041" s="195"/>
      <c r="U4041" s="196">
        <v>4</v>
      </c>
      <c r="V4041" s="89">
        <f t="shared" si="1470"/>
        <v>0</v>
      </c>
      <c r="W4041" s="220" t="s">
        <v>4178</v>
      </c>
      <c r="X4041" s="221" t="s">
        <v>4186</v>
      </c>
      <c r="Y4041" s="222" t="s">
        <v>43</v>
      </c>
      <c r="Z4041" s="199"/>
      <c r="AA4041" s="218"/>
      <c r="AB4041" s="339">
        <v>0</v>
      </c>
      <c r="AC4041" s="346" t="s">
        <v>46</v>
      </c>
      <c r="AD4041" s="225">
        <v>6000</v>
      </c>
      <c r="AE4041" s="226">
        <f>CEILING(AD4041+AD4041*'[1]Nastavení cen'!$J$17,1)</f>
        <v>8760</v>
      </c>
      <c r="AF4041" s="560">
        <f t="shared" si="1476"/>
        <v>0</v>
      </c>
      <c r="AG4041" s="243"/>
      <c r="AH4041" s="242"/>
      <c r="AI4041" s="244"/>
      <c r="AJ4041" s="349">
        <f t="shared" si="1477"/>
        <v>8760</v>
      </c>
      <c r="AK4041" s="255"/>
      <c r="AL4041" s="229">
        <f t="shared" si="1478"/>
        <v>0</v>
      </c>
      <c r="AM4041" s="204"/>
      <c r="AN4041" s="230" t="s">
        <v>41</v>
      </c>
      <c r="AO4041" s="231" t="s">
        <v>41</v>
      </c>
      <c r="AP4041" s="245" t="s">
        <v>41</v>
      </c>
      <c r="AQ4041" s="233" t="s">
        <v>41</v>
      </c>
      <c r="AR4041" s="234" t="s">
        <v>41</v>
      </c>
      <c r="AS4041" s="235"/>
      <c r="AT4041" s="236"/>
      <c r="AU4041" s="237"/>
      <c r="AV4041" s="238"/>
      <c r="AW4041" s="239"/>
      <c r="AX4041" s="240"/>
    </row>
    <row r="4042" spans="1:50" ht="17.25" hidden="1" customHeight="1" x14ac:dyDescent="0.3">
      <c r="A4042" s="213"/>
      <c r="B4042" s="214"/>
      <c r="C4042" s="215"/>
      <c r="D4042" s="186"/>
      <c r="E4042" s="184"/>
      <c r="F4042" s="185"/>
      <c r="G4042" s="186"/>
      <c r="H4042" s="186"/>
      <c r="I4042" s="187"/>
      <c r="J4042" s="188"/>
      <c r="K4042" s="216"/>
      <c r="L4042" s="186"/>
      <c r="M4042" s="186"/>
      <c r="N4042" s="187"/>
      <c r="O4042" s="191"/>
      <c r="P4042" s="559" t="s">
        <v>4176</v>
      </c>
      <c r="Q4042" s="218"/>
      <c r="R4042" s="219">
        <f t="shared" si="1474"/>
        <v>0</v>
      </c>
      <c r="S4042" s="219">
        <f t="shared" si="1475"/>
        <v>0</v>
      </c>
      <c r="T4042" s="195"/>
      <c r="U4042" s="196">
        <v>4</v>
      </c>
      <c r="V4042" s="89">
        <f t="shared" si="1470"/>
        <v>0</v>
      </c>
      <c r="W4042" s="220" t="s">
        <v>4178</v>
      </c>
      <c r="X4042" s="221" t="s">
        <v>4187</v>
      </c>
      <c r="Y4042" s="222" t="s">
        <v>43</v>
      </c>
      <c r="Z4042" s="199"/>
      <c r="AA4042" s="218"/>
      <c r="AB4042" s="339">
        <v>0</v>
      </c>
      <c r="AC4042" s="346" t="s">
        <v>46</v>
      </c>
      <c r="AD4042" s="225">
        <v>3000</v>
      </c>
      <c r="AE4042" s="226">
        <f>CEILING(AD4042+AD4042*'[1]Nastavení cen'!$J$17,1)</f>
        <v>4380</v>
      </c>
      <c r="AF4042" s="560">
        <f t="shared" si="1476"/>
        <v>0</v>
      </c>
      <c r="AG4042" s="243"/>
      <c r="AH4042" s="242"/>
      <c r="AI4042" s="244"/>
      <c r="AJ4042" s="349">
        <f t="shared" si="1477"/>
        <v>4380</v>
      </c>
      <c r="AK4042" s="255"/>
      <c r="AL4042" s="229">
        <f t="shared" si="1478"/>
        <v>0</v>
      </c>
      <c r="AM4042" s="204"/>
      <c r="AN4042" s="230" t="s">
        <v>41</v>
      </c>
      <c r="AO4042" s="231" t="s">
        <v>41</v>
      </c>
      <c r="AP4042" s="245" t="s">
        <v>41</v>
      </c>
      <c r="AQ4042" s="233" t="s">
        <v>41</v>
      </c>
      <c r="AR4042" s="234" t="s">
        <v>41</v>
      </c>
      <c r="AS4042" s="235"/>
      <c r="AT4042" s="236"/>
      <c r="AU4042" s="237"/>
      <c r="AV4042" s="238"/>
      <c r="AW4042" s="239"/>
      <c r="AX4042" s="240"/>
    </row>
    <row r="4043" spans="1:50" ht="17.25" hidden="1" customHeight="1" x14ac:dyDescent="0.3">
      <c r="A4043" s="213"/>
      <c r="B4043" s="214"/>
      <c r="C4043" s="215"/>
      <c r="D4043" s="186"/>
      <c r="E4043" s="184"/>
      <c r="F4043" s="185"/>
      <c r="G4043" s="186"/>
      <c r="H4043" s="186"/>
      <c r="I4043" s="187"/>
      <c r="J4043" s="188"/>
      <c r="K4043" s="216"/>
      <c r="L4043" s="186"/>
      <c r="M4043" s="186"/>
      <c r="N4043" s="187"/>
      <c r="O4043" s="191"/>
      <c r="P4043" s="559" t="s">
        <v>4176</v>
      </c>
      <c r="Q4043" s="218"/>
      <c r="R4043" s="219">
        <f t="shared" si="1474"/>
        <v>0</v>
      </c>
      <c r="S4043" s="219">
        <f t="shared" si="1475"/>
        <v>0</v>
      </c>
      <c r="T4043" s="195"/>
      <c r="U4043" s="196">
        <v>4</v>
      </c>
      <c r="V4043" s="89">
        <f t="shared" si="1470"/>
        <v>0</v>
      </c>
      <c r="W4043" s="220" t="s">
        <v>4178</v>
      </c>
      <c r="X4043" s="221" t="s">
        <v>4188</v>
      </c>
      <c r="Y4043" s="222" t="s">
        <v>43</v>
      </c>
      <c r="Z4043" s="199"/>
      <c r="AA4043" s="218"/>
      <c r="AB4043" s="339">
        <v>0</v>
      </c>
      <c r="AC4043" s="346" t="s">
        <v>46</v>
      </c>
      <c r="AD4043" s="225">
        <v>3000</v>
      </c>
      <c r="AE4043" s="226">
        <f>CEILING(AD4043+AD4043*'[1]Nastavení cen'!$J$17,1)</f>
        <v>4380</v>
      </c>
      <c r="AF4043" s="560">
        <f t="shared" si="1476"/>
        <v>0</v>
      </c>
      <c r="AG4043" s="243"/>
      <c r="AH4043" s="242"/>
      <c r="AI4043" s="244"/>
      <c r="AJ4043" s="349">
        <f t="shared" si="1477"/>
        <v>4380</v>
      </c>
      <c r="AK4043" s="255"/>
      <c r="AL4043" s="229">
        <f t="shared" si="1478"/>
        <v>0</v>
      </c>
      <c r="AM4043" s="204"/>
      <c r="AN4043" s="230" t="s">
        <v>41</v>
      </c>
      <c r="AO4043" s="231" t="s">
        <v>41</v>
      </c>
      <c r="AP4043" s="245" t="s">
        <v>41</v>
      </c>
      <c r="AQ4043" s="233" t="s">
        <v>41</v>
      </c>
      <c r="AR4043" s="234" t="s">
        <v>41</v>
      </c>
      <c r="AS4043" s="235"/>
      <c r="AT4043" s="236"/>
      <c r="AU4043" s="237"/>
      <c r="AV4043" s="238"/>
      <c r="AW4043" s="239"/>
      <c r="AX4043" s="240"/>
    </row>
    <row r="4044" spans="1:50" ht="17.25" hidden="1" customHeight="1" x14ac:dyDescent="0.3">
      <c r="A4044" s="213"/>
      <c r="B4044" s="214"/>
      <c r="C4044" s="215"/>
      <c r="D4044" s="186"/>
      <c r="E4044" s="184"/>
      <c r="F4044" s="185"/>
      <c r="G4044" s="186"/>
      <c r="H4044" s="186"/>
      <c r="I4044" s="187"/>
      <c r="J4044" s="188"/>
      <c r="K4044" s="216"/>
      <c r="L4044" s="186"/>
      <c r="M4044" s="186"/>
      <c r="N4044" s="187"/>
      <c r="O4044" s="191"/>
      <c r="P4044" s="559" t="s">
        <v>4176</v>
      </c>
      <c r="Q4044" s="218"/>
      <c r="R4044" s="219">
        <f t="shared" si="1474"/>
        <v>0</v>
      </c>
      <c r="S4044" s="219">
        <f t="shared" si="1475"/>
        <v>0</v>
      </c>
      <c r="T4044" s="195"/>
      <c r="U4044" s="196">
        <v>4</v>
      </c>
      <c r="V4044" s="89">
        <f t="shared" si="1470"/>
        <v>0</v>
      </c>
      <c r="W4044" s="220" t="s">
        <v>4178</v>
      </c>
      <c r="X4044" s="221" t="s">
        <v>4189</v>
      </c>
      <c r="Y4044" s="222" t="s">
        <v>43</v>
      </c>
      <c r="Z4044" s="199"/>
      <c r="AA4044" s="218"/>
      <c r="AB4044" s="339">
        <v>0</v>
      </c>
      <c r="AC4044" s="346" t="s">
        <v>46</v>
      </c>
      <c r="AD4044" s="225">
        <v>1000</v>
      </c>
      <c r="AE4044" s="226">
        <f>CEILING(AD4044+AD4044*'[1]Nastavení cen'!$J$17,1)</f>
        <v>1460</v>
      </c>
      <c r="AF4044" s="560">
        <f t="shared" si="1476"/>
        <v>0</v>
      </c>
      <c r="AG4044" s="243"/>
      <c r="AH4044" s="242"/>
      <c r="AI4044" s="244"/>
      <c r="AJ4044" s="349">
        <f t="shared" si="1477"/>
        <v>1460</v>
      </c>
      <c r="AK4044" s="255"/>
      <c r="AL4044" s="229">
        <f t="shared" si="1478"/>
        <v>0</v>
      </c>
      <c r="AM4044" s="204"/>
      <c r="AN4044" s="230" t="s">
        <v>41</v>
      </c>
      <c r="AO4044" s="231" t="s">
        <v>41</v>
      </c>
      <c r="AP4044" s="245" t="s">
        <v>41</v>
      </c>
      <c r="AQ4044" s="233" t="s">
        <v>41</v>
      </c>
      <c r="AR4044" s="234" t="s">
        <v>41</v>
      </c>
      <c r="AS4044" s="235"/>
      <c r="AT4044" s="236"/>
      <c r="AU4044" s="237"/>
      <c r="AV4044" s="238"/>
      <c r="AW4044" s="239"/>
      <c r="AX4044" s="240"/>
    </row>
    <row r="4045" spans="1:50" ht="17.25" hidden="1" customHeight="1" x14ac:dyDescent="0.3">
      <c r="A4045" s="213"/>
      <c r="B4045" s="214"/>
      <c r="C4045" s="215"/>
      <c r="D4045" s="186"/>
      <c r="E4045" s="184"/>
      <c r="F4045" s="185"/>
      <c r="G4045" s="186"/>
      <c r="H4045" s="186"/>
      <c r="I4045" s="187"/>
      <c r="J4045" s="188"/>
      <c r="K4045" s="216"/>
      <c r="L4045" s="186"/>
      <c r="M4045" s="186"/>
      <c r="N4045" s="187"/>
      <c r="O4045" s="191"/>
      <c r="P4045" s="559" t="s">
        <v>4176</v>
      </c>
      <c r="Q4045" s="218"/>
      <c r="R4045" s="219">
        <f t="shared" si="1474"/>
        <v>0</v>
      </c>
      <c r="S4045" s="219">
        <f t="shared" si="1475"/>
        <v>0</v>
      </c>
      <c r="T4045" s="195"/>
      <c r="U4045" s="196">
        <v>4</v>
      </c>
      <c r="V4045" s="89">
        <f t="shared" si="1470"/>
        <v>0</v>
      </c>
      <c r="W4045" s="220" t="s">
        <v>4178</v>
      </c>
      <c r="X4045" s="221" t="s">
        <v>4190</v>
      </c>
      <c r="Y4045" s="222" t="s">
        <v>43</v>
      </c>
      <c r="Z4045" s="199"/>
      <c r="AA4045" s="218"/>
      <c r="AB4045" s="339">
        <v>0</v>
      </c>
      <c r="AC4045" s="346" t="s">
        <v>46</v>
      </c>
      <c r="AD4045" s="225">
        <v>3500</v>
      </c>
      <c r="AE4045" s="226">
        <f>CEILING(AD4045+AD4045*'[1]Nastavení cen'!$J$17,1)</f>
        <v>5110</v>
      </c>
      <c r="AF4045" s="560">
        <f t="shared" si="1476"/>
        <v>0</v>
      </c>
      <c r="AG4045" s="243"/>
      <c r="AH4045" s="242"/>
      <c r="AI4045" s="244"/>
      <c r="AJ4045" s="349">
        <f t="shared" si="1477"/>
        <v>5110</v>
      </c>
      <c r="AK4045" s="255"/>
      <c r="AL4045" s="229">
        <f t="shared" si="1478"/>
        <v>0</v>
      </c>
      <c r="AM4045" s="204"/>
      <c r="AN4045" s="230" t="s">
        <v>41</v>
      </c>
      <c r="AO4045" s="231" t="s">
        <v>41</v>
      </c>
      <c r="AP4045" s="245" t="s">
        <v>41</v>
      </c>
      <c r="AQ4045" s="233" t="s">
        <v>41</v>
      </c>
      <c r="AR4045" s="234" t="s">
        <v>41</v>
      </c>
      <c r="AS4045" s="235"/>
      <c r="AT4045" s="236"/>
      <c r="AU4045" s="237"/>
      <c r="AV4045" s="238"/>
      <c r="AW4045" s="239"/>
      <c r="AX4045" s="240"/>
    </row>
    <row r="4046" spans="1:50" ht="17.25" hidden="1" customHeight="1" x14ac:dyDescent="0.3">
      <c r="A4046" s="213"/>
      <c r="B4046" s="214"/>
      <c r="C4046" s="215"/>
      <c r="D4046" s="186"/>
      <c r="E4046" s="184"/>
      <c r="F4046" s="185"/>
      <c r="G4046" s="186"/>
      <c r="H4046" s="186"/>
      <c r="I4046" s="187"/>
      <c r="J4046" s="188"/>
      <c r="K4046" s="216"/>
      <c r="L4046" s="186"/>
      <c r="M4046" s="186"/>
      <c r="N4046" s="187"/>
      <c r="O4046" s="191"/>
      <c r="P4046" s="559" t="s">
        <v>4176</v>
      </c>
      <c r="Q4046" s="218"/>
      <c r="R4046" s="219">
        <f t="shared" si="1474"/>
        <v>0</v>
      </c>
      <c r="S4046" s="219">
        <f t="shared" si="1475"/>
        <v>0</v>
      </c>
      <c r="T4046" s="195"/>
      <c r="U4046" s="196">
        <v>4</v>
      </c>
      <c r="V4046" s="89">
        <f t="shared" si="1470"/>
        <v>0</v>
      </c>
      <c r="W4046" s="220" t="s">
        <v>4178</v>
      </c>
      <c r="X4046" s="221" t="s">
        <v>4191</v>
      </c>
      <c r="Y4046" s="222" t="s">
        <v>43</v>
      </c>
      <c r="Z4046" s="199"/>
      <c r="AA4046" s="218"/>
      <c r="AB4046" s="339">
        <v>0</v>
      </c>
      <c r="AC4046" s="346" t="s">
        <v>46</v>
      </c>
      <c r="AD4046" s="225">
        <v>3000</v>
      </c>
      <c r="AE4046" s="226">
        <f>CEILING(AD4046+AD4046*'[1]Nastavení cen'!$J$17,1)</f>
        <v>4380</v>
      </c>
      <c r="AF4046" s="560">
        <f t="shared" si="1476"/>
        <v>0</v>
      </c>
      <c r="AG4046" s="243"/>
      <c r="AH4046" s="242"/>
      <c r="AI4046" s="244"/>
      <c r="AJ4046" s="349">
        <f t="shared" si="1477"/>
        <v>4380</v>
      </c>
      <c r="AK4046" s="255"/>
      <c r="AL4046" s="229">
        <f t="shared" si="1478"/>
        <v>0</v>
      </c>
      <c r="AM4046" s="204"/>
      <c r="AN4046" s="230" t="s">
        <v>41</v>
      </c>
      <c r="AO4046" s="231" t="s">
        <v>41</v>
      </c>
      <c r="AP4046" s="245" t="s">
        <v>41</v>
      </c>
      <c r="AQ4046" s="233" t="s">
        <v>41</v>
      </c>
      <c r="AR4046" s="234" t="s">
        <v>41</v>
      </c>
      <c r="AS4046" s="235"/>
      <c r="AT4046" s="236"/>
      <c r="AU4046" s="237"/>
      <c r="AV4046" s="238"/>
      <c r="AW4046" s="239"/>
      <c r="AX4046" s="240"/>
    </row>
    <row r="4047" spans="1:50" ht="17.25" hidden="1" customHeight="1" x14ac:dyDescent="0.3">
      <c r="A4047" s="213"/>
      <c r="B4047" s="214"/>
      <c r="C4047" s="215"/>
      <c r="D4047" s="186"/>
      <c r="E4047" s="184"/>
      <c r="F4047" s="185"/>
      <c r="G4047" s="186"/>
      <c r="H4047" s="186"/>
      <c r="I4047" s="187"/>
      <c r="J4047" s="188"/>
      <c r="K4047" s="216"/>
      <c r="L4047" s="186"/>
      <c r="M4047" s="186"/>
      <c r="N4047" s="187"/>
      <c r="O4047" s="191"/>
      <c r="P4047" s="559" t="s">
        <v>4176</v>
      </c>
      <c r="Q4047" s="218"/>
      <c r="R4047" s="219">
        <f t="shared" si="1474"/>
        <v>0</v>
      </c>
      <c r="S4047" s="219">
        <f t="shared" si="1475"/>
        <v>0</v>
      </c>
      <c r="T4047" s="195"/>
      <c r="U4047" s="196">
        <v>4</v>
      </c>
      <c r="V4047" s="89">
        <f t="shared" si="1470"/>
        <v>0</v>
      </c>
      <c r="W4047" s="220" t="s">
        <v>4178</v>
      </c>
      <c r="X4047" s="221" t="s">
        <v>4192</v>
      </c>
      <c r="Y4047" s="222" t="s">
        <v>43</v>
      </c>
      <c r="Z4047" s="199"/>
      <c r="AA4047" s="218"/>
      <c r="AB4047" s="339">
        <v>0</v>
      </c>
      <c r="AC4047" s="346" t="s">
        <v>207</v>
      </c>
      <c r="AD4047" s="225">
        <v>800</v>
      </c>
      <c r="AE4047" s="226">
        <f>CEILING(AD4047+AD4047*'[1]Nastavení cen'!$J$17,1)</f>
        <v>1168</v>
      </c>
      <c r="AF4047" s="560">
        <f t="shared" si="1476"/>
        <v>0</v>
      </c>
      <c r="AG4047" s="243"/>
      <c r="AH4047" s="242"/>
      <c r="AI4047" s="244"/>
      <c r="AJ4047" s="349">
        <f t="shared" si="1477"/>
        <v>1168</v>
      </c>
      <c r="AK4047" s="255"/>
      <c r="AL4047" s="229">
        <f t="shared" si="1478"/>
        <v>0</v>
      </c>
      <c r="AM4047" s="204"/>
      <c r="AN4047" s="230" t="s">
        <v>41</v>
      </c>
      <c r="AO4047" s="231" t="s">
        <v>41</v>
      </c>
      <c r="AP4047" s="245" t="s">
        <v>41</v>
      </c>
      <c r="AQ4047" s="233" t="s">
        <v>41</v>
      </c>
      <c r="AR4047" s="234" t="s">
        <v>41</v>
      </c>
      <c r="AS4047" s="235"/>
      <c r="AT4047" s="236"/>
      <c r="AU4047" s="237"/>
      <c r="AV4047" s="238"/>
      <c r="AW4047" s="239"/>
      <c r="AX4047" s="240"/>
    </row>
    <row r="4048" spans="1:50" ht="17.25" hidden="1" customHeight="1" x14ac:dyDescent="0.3">
      <c r="A4048" s="213"/>
      <c r="B4048" s="214"/>
      <c r="C4048" s="215"/>
      <c r="D4048" s="186"/>
      <c r="E4048" s="184"/>
      <c r="F4048" s="185"/>
      <c r="G4048" s="186"/>
      <c r="H4048" s="186"/>
      <c r="I4048" s="187"/>
      <c r="J4048" s="188"/>
      <c r="K4048" s="216"/>
      <c r="L4048" s="186"/>
      <c r="M4048" s="186"/>
      <c r="N4048" s="187"/>
      <c r="O4048" s="191"/>
      <c r="P4048" s="559" t="s">
        <v>4176</v>
      </c>
      <c r="Q4048" s="218"/>
      <c r="R4048" s="219">
        <f t="shared" si="1474"/>
        <v>0</v>
      </c>
      <c r="S4048" s="219">
        <f t="shared" si="1475"/>
        <v>0</v>
      </c>
      <c r="T4048" s="195"/>
      <c r="U4048" s="196">
        <v>4</v>
      </c>
      <c r="V4048" s="89">
        <f t="shared" si="1470"/>
        <v>0</v>
      </c>
      <c r="W4048" s="220" t="s">
        <v>4178</v>
      </c>
      <c r="X4048" s="221" t="s">
        <v>4193</v>
      </c>
      <c r="Y4048" s="222" t="s">
        <v>43</v>
      </c>
      <c r="Z4048" s="199"/>
      <c r="AA4048" s="218"/>
      <c r="AB4048" s="339">
        <v>0</v>
      </c>
      <c r="AC4048" s="346" t="s">
        <v>66</v>
      </c>
      <c r="AD4048" s="225">
        <v>600</v>
      </c>
      <c r="AE4048" s="226">
        <f>CEILING(AD4048+AD4048*'[1]Nastavení cen'!$J$17,1)</f>
        <v>876</v>
      </c>
      <c r="AF4048" s="560">
        <f t="shared" si="1476"/>
        <v>0</v>
      </c>
      <c r="AG4048" s="243"/>
      <c r="AH4048" s="242"/>
      <c r="AI4048" s="244"/>
      <c r="AJ4048" s="349">
        <f t="shared" si="1477"/>
        <v>876</v>
      </c>
      <c r="AK4048" s="255"/>
      <c r="AL4048" s="229">
        <f t="shared" si="1478"/>
        <v>0</v>
      </c>
      <c r="AM4048" s="204"/>
      <c r="AN4048" s="230" t="s">
        <v>41</v>
      </c>
      <c r="AO4048" s="231" t="s">
        <v>41</v>
      </c>
      <c r="AP4048" s="245" t="s">
        <v>41</v>
      </c>
      <c r="AQ4048" s="233" t="s">
        <v>41</v>
      </c>
      <c r="AR4048" s="234" t="s">
        <v>41</v>
      </c>
      <c r="AS4048" s="235"/>
      <c r="AT4048" s="236"/>
      <c r="AU4048" s="237"/>
      <c r="AV4048" s="238"/>
      <c r="AW4048" s="239"/>
      <c r="AX4048" s="240"/>
    </row>
    <row r="4049" spans="1:50" ht="17.25" hidden="1" customHeight="1" x14ac:dyDescent="0.3">
      <c r="A4049" s="213"/>
      <c r="B4049" s="214"/>
      <c r="C4049" s="215"/>
      <c r="D4049" s="186"/>
      <c r="E4049" s="184"/>
      <c r="F4049" s="185"/>
      <c r="G4049" s="186"/>
      <c r="H4049" s="186"/>
      <c r="I4049" s="187"/>
      <c r="J4049" s="188"/>
      <c r="K4049" s="216"/>
      <c r="L4049" s="186"/>
      <c r="M4049" s="186"/>
      <c r="N4049" s="187"/>
      <c r="O4049" s="191"/>
      <c r="P4049" s="559" t="s">
        <v>4176</v>
      </c>
      <c r="Q4049" s="218"/>
      <c r="R4049" s="219">
        <f t="shared" si="1474"/>
        <v>0</v>
      </c>
      <c r="S4049" s="219">
        <f t="shared" si="1475"/>
        <v>0</v>
      </c>
      <c r="T4049" s="195"/>
      <c r="U4049" s="196">
        <v>4</v>
      </c>
      <c r="V4049" s="89">
        <f t="shared" si="1470"/>
        <v>0</v>
      </c>
      <c r="W4049" s="220" t="s">
        <v>4194</v>
      </c>
      <c r="X4049" s="221" t="s">
        <v>4195</v>
      </c>
      <c r="Y4049" s="222" t="s">
        <v>43</v>
      </c>
      <c r="Z4049" s="199"/>
      <c r="AA4049" s="218"/>
      <c r="AB4049" s="339">
        <v>0</v>
      </c>
      <c r="AC4049" s="346" t="s">
        <v>46</v>
      </c>
      <c r="AD4049" s="225">
        <v>12000</v>
      </c>
      <c r="AE4049" s="226">
        <f>CEILING(AD4049+AD4049*'[1]Nastavení cen'!$J$17,1)</f>
        <v>17520</v>
      </c>
      <c r="AF4049" s="560">
        <f t="shared" si="1476"/>
        <v>0</v>
      </c>
      <c r="AG4049" s="243"/>
      <c r="AH4049" s="242"/>
      <c r="AI4049" s="244"/>
      <c r="AJ4049" s="349">
        <f t="shared" si="1477"/>
        <v>17520</v>
      </c>
      <c r="AK4049" s="255"/>
      <c r="AL4049" s="229">
        <f t="shared" si="1478"/>
        <v>0</v>
      </c>
      <c r="AM4049" s="204"/>
      <c r="AN4049" s="230" t="s">
        <v>41</v>
      </c>
      <c r="AO4049" s="231" t="s">
        <v>41</v>
      </c>
      <c r="AP4049" s="245" t="s">
        <v>41</v>
      </c>
      <c r="AQ4049" s="233" t="s">
        <v>41</v>
      </c>
      <c r="AR4049" s="234" t="s">
        <v>41</v>
      </c>
      <c r="AS4049" s="235"/>
      <c r="AT4049" s="236"/>
      <c r="AU4049" s="237"/>
      <c r="AV4049" s="238"/>
      <c r="AW4049" s="239"/>
      <c r="AX4049" s="240"/>
    </row>
    <row r="4050" spans="1:50" ht="17.25" hidden="1" customHeight="1" x14ac:dyDescent="0.3">
      <c r="A4050" s="213"/>
      <c r="B4050" s="214"/>
      <c r="C4050" s="215"/>
      <c r="D4050" s="186"/>
      <c r="E4050" s="184"/>
      <c r="F4050" s="185"/>
      <c r="G4050" s="186"/>
      <c r="H4050" s="186"/>
      <c r="I4050" s="187"/>
      <c r="J4050" s="188"/>
      <c r="K4050" s="216"/>
      <c r="L4050" s="186"/>
      <c r="M4050" s="186"/>
      <c r="N4050" s="187"/>
      <c r="O4050" s="191"/>
      <c r="P4050" s="559" t="s">
        <v>4176</v>
      </c>
      <c r="Q4050" s="218"/>
      <c r="R4050" s="219">
        <f t="shared" si="1474"/>
        <v>0</v>
      </c>
      <c r="S4050" s="219">
        <f t="shared" si="1475"/>
        <v>0</v>
      </c>
      <c r="T4050" s="195"/>
      <c r="U4050" s="196">
        <v>4</v>
      </c>
      <c r="V4050" s="89">
        <f t="shared" si="1470"/>
        <v>0</v>
      </c>
      <c r="W4050" s="220" t="s">
        <v>4194</v>
      </c>
      <c r="X4050" s="221" t="s">
        <v>4196</v>
      </c>
      <c r="Y4050" s="222" t="s">
        <v>43</v>
      </c>
      <c r="Z4050" s="199"/>
      <c r="AA4050" s="218"/>
      <c r="AB4050" s="339">
        <v>0</v>
      </c>
      <c r="AC4050" s="346" t="s">
        <v>46</v>
      </c>
      <c r="AD4050" s="225">
        <v>13000</v>
      </c>
      <c r="AE4050" s="226">
        <f>CEILING(AD4050+AD4050*'[1]Nastavení cen'!$J$17,1)</f>
        <v>18980</v>
      </c>
      <c r="AF4050" s="560">
        <f t="shared" si="1476"/>
        <v>0</v>
      </c>
      <c r="AG4050" s="243"/>
      <c r="AH4050" s="242"/>
      <c r="AI4050" s="244"/>
      <c r="AJ4050" s="349">
        <f t="shared" si="1477"/>
        <v>18980</v>
      </c>
      <c r="AK4050" s="255"/>
      <c r="AL4050" s="229">
        <f t="shared" si="1478"/>
        <v>0</v>
      </c>
      <c r="AM4050" s="204"/>
      <c r="AN4050" s="230" t="s">
        <v>41</v>
      </c>
      <c r="AO4050" s="231" t="s">
        <v>41</v>
      </c>
      <c r="AP4050" s="245" t="s">
        <v>41</v>
      </c>
      <c r="AQ4050" s="233" t="s">
        <v>41</v>
      </c>
      <c r="AR4050" s="234" t="s">
        <v>41</v>
      </c>
      <c r="AS4050" s="235"/>
      <c r="AT4050" s="236"/>
      <c r="AU4050" s="237"/>
      <c r="AV4050" s="238"/>
      <c r="AW4050" s="239"/>
      <c r="AX4050" s="240"/>
    </row>
    <row r="4051" spans="1:50" ht="17.25" hidden="1" customHeight="1" x14ac:dyDescent="0.3">
      <c r="A4051" s="213"/>
      <c r="B4051" s="214"/>
      <c r="C4051" s="215"/>
      <c r="D4051" s="186"/>
      <c r="E4051" s="184"/>
      <c r="F4051" s="185"/>
      <c r="G4051" s="186"/>
      <c r="H4051" s="186"/>
      <c r="I4051" s="187"/>
      <c r="J4051" s="188"/>
      <c r="K4051" s="216"/>
      <c r="L4051" s="186"/>
      <c r="M4051" s="186"/>
      <c r="N4051" s="187"/>
      <c r="O4051" s="191"/>
      <c r="P4051" s="559" t="s">
        <v>4176</v>
      </c>
      <c r="Q4051" s="218"/>
      <c r="R4051" s="219">
        <f t="shared" si="1474"/>
        <v>0</v>
      </c>
      <c r="S4051" s="219">
        <f t="shared" si="1475"/>
        <v>0</v>
      </c>
      <c r="T4051" s="195"/>
      <c r="U4051" s="196">
        <v>4</v>
      </c>
      <c r="V4051" s="89">
        <f t="shared" si="1470"/>
        <v>0</v>
      </c>
      <c r="W4051" s="220" t="s">
        <v>4194</v>
      </c>
      <c r="X4051" s="221" t="s">
        <v>4197</v>
      </c>
      <c r="Y4051" s="222" t="s">
        <v>43</v>
      </c>
      <c r="Z4051" s="199"/>
      <c r="AA4051" s="218"/>
      <c r="AB4051" s="339">
        <v>0</v>
      </c>
      <c r="AC4051" s="346" t="s">
        <v>46</v>
      </c>
      <c r="AD4051" s="225">
        <v>14000</v>
      </c>
      <c r="AE4051" s="226">
        <f>CEILING(AD4051+AD4051*'[1]Nastavení cen'!$J$17,1)</f>
        <v>20440</v>
      </c>
      <c r="AF4051" s="560">
        <f t="shared" si="1476"/>
        <v>0</v>
      </c>
      <c r="AG4051" s="243"/>
      <c r="AH4051" s="242"/>
      <c r="AI4051" s="244"/>
      <c r="AJ4051" s="349">
        <f t="shared" si="1477"/>
        <v>20440</v>
      </c>
      <c r="AK4051" s="255"/>
      <c r="AL4051" s="229">
        <f t="shared" si="1478"/>
        <v>0</v>
      </c>
      <c r="AM4051" s="204"/>
      <c r="AN4051" s="230" t="s">
        <v>41</v>
      </c>
      <c r="AO4051" s="231" t="s">
        <v>41</v>
      </c>
      <c r="AP4051" s="245" t="s">
        <v>41</v>
      </c>
      <c r="AQ4051" s="233" t="s">
        <v>41</v>
      </c>
      <c r="AR4051" s="234" t="s">
        <v>41</v>
      </c>
      <c r="AS4051" s="235"/>
      <c r="AT4051" s="236"/>
      <c r="AU4051" s="237"/>
      <c r="AV4051" s="238"/>
      <c r="AW4051" s="239"/>
      <c r="AX4051" s="240"/>
    </row>
    <row r="4052" spans="1:50" ht="17.25" hidden="1" customHeight="1" x14ac:dyDescent="0.3">
      <c r="A4052" s="213"/>
      <c r="B4052" s="214"/>
      <c r="C4052" s="215"/>
      <c r="D4052" s="186"/>
      <c r="E4052" s="184"/>
      <c r="F4052" s="185"/>
      <c r="G4052" s="186"/>
      <c r="H4052" s="186"/>
      <c r="I4052" s="187"/>
      <c r="J4052" s="188"/>
      <c r="K4052" s="216"/>
      <c r="L4052" s="186"/>
      <c r="M4052" s="186"/>
      <c r="N4052" s="187"/>
      <c r="O4052" s="191"/>
      <c r="P4052" s="559" t="s">
        <v>4176</v>
      </c>
      <c r="Q4052" s="218"/>
      <c r="R4052" s="219">
        <f t="shared" si="1474"/>
        <v>0</v>
      </c>
      <c r="S4052" s="219">
        <f t="shared" si="1475"/>
        <v>0</v>
      </c>
      <c r="T4052" s="195"/>
      <c r="U4052" s="196">
        <v>4</v>
      </c>
      <c r="V4052" s="89">
        <f t="shared" si="1470"/>
        <v>0</v>
      </c>
      <c r="W4052" s="220" t="s">
        <v>4194</v>
      </c>
      <c r="X4052" s="221" t="s">
        <v>4198</v>
      </c>
      <c r="Y4052" s="222" t="s">
        <v>43</v>
      </c>
      <c r="Z4052" s="199"/>
      <c r="AA4052" s="218"/>
      <c r="AB4052" s="339">
        <v>0</v>
      </c>
      <c r="AC4052" s="346" t="s">
        <v>46</v>
      </c>
      <c r="AD4052" s="225">
        <f t="shared" ref="AD4052:AD4053" si="1479">ROUND(AV4052*(AW4052/60),0)</f>
        <v>16712</v>
      </c>
      <c r="AE4052" s="226">
        <f>CEILING(AD4052+AD4052*'[1]Nastavení cen'!$J$17,1)</f>
        <v>24400</v>
      </c>
      <c r="AF4052" s="560">
        <f t="shared" si="1476"/>
        <v>0</v>
      </c>
      <c r="AG4052" s="243"/>
      <c r="AH4052" s="242"/>
      <c r="AI4052" s="244"/>
      <c r="AJ4052" s="349">
        <f t="shared" si="1477"/>
        <v>24400</v>
      </c>
      <c r="AK4052" s="255"/>
      <c r="AL4052" s="229">
        <f t="shared" si="1478"/>
        <v>0</v>
      </c>
      <c r="AM4052" s="204"/>
      <c r="AN4052" s="230" t="s">
        <v>41</v>
      </c>
      <c r="AO4052" s="231" t="s">
        <v>41</v>
      </c>
      <c r="AP4052" s="245" t="s">
        <v>41</v>
      </c>
      <c r="AQ4052" s="233" t="s">
        <v>41</v>
      </c>
      <c r="AR4052" s="234" t="s">
        <v>41</v>
      </c>
      <c r="AS4052" s="235"/>
      <c r="AT4052" s="236"/>
      <c r="AU4052" s="237"/>
      <c r="AV4052" s="238">
        <v>2571</v>
      </c>
      <c r="AW4052" s="239">
        <f>'[1]Nastavení cen'!$H$17</f>
        <v>390</v>
      </c>
      <c r="AX4052" s="240"/>
    </row>
    <row r="4053" spans="1:50" ht="17.25" hidden="1" customHeight="1" x14ac:dyDescent="0.3">
      <c r="A4053" s="213"/>
      <c r="B4053" s="214"/>
      <c r="C4053" s="215"/>
      <c r="D4053" s="186"/>
      <c r="E4053" s="184"/>
      <c r="F4053" s="185"/>
      <c r="G4053" s="186"/>
      <c r="H4053" s="186"/>
      <c r="I4053" s="187"/>
      <c r="J4053" s="188"/>
      <c r="K4053" s="216"/>
      <c r="L4053" s="186"/>
      <c r="M4053" s="186"/>
      <c r="N4053" s="187"/>
      <c r="O4053" s="191"/>
      <c r="P4053" s="559" t="s">
        <v>4176</v>
      </c>
      <c r="Q4053" s="218"/>
      <c r="R4053" s="219">
        <f t="shared" si="1474"/>
        <v>0</v>
      </c>
      <c r="S4053" s="219">
        <f t="shared" si="1475"/>
        <v>0</v>
      </c>
      <c r="T4053" s="195"/>
      <c r="U4053" s="196">
        <v>4</v>
      </c>
      <c r="V4053" s="89">
        <f t="shared" si="1470"/>
        <v>0</v>
      </c>
      <c r="W4053" s="220" t="s">
        <v>4194</v>
      </c>
      <c r="X4053" s="221" t="s">
        <v>4199</v>
      </c>
      <c r="Y4053" s="222" t="s">
        <v>43</v>
      </c>
      <c r="Z4053" s="199"/>
      <c r="AA4053" s="218"/>
      <c r="AB4053" s="339">
        <v>0</v>
      </c>
      <c r="AC4053" s="346" t="s">
        <v>46</v>
      </c>
      <c r="AD4053" s="225">
        <f t="shared" si="1479"/>
        <v>1671</v>
      </c>
      <c r="AE4053" s="226">
        <f>CEILING(AD4053+AD4053*'[1]Nastavení cen'!$J$17,1)</f>
        <v>2440</v>
      </c>
      <c r="AF4053" s="560">
        <f t="shared" si="1476"/>
        <v>0</v>
      </c>
      <c r="AG4053" s="243"/>
      <c r="AH4053" s="242"/>
      <c r="AI4053" s="244"/>
      <c r="AJ4053" s="349">
        <f t="shared" si="1477"/>
        <v>2440</v>
      </c>
      <c r="AK4053" s="255"/>
      <c r="AL4053" s="229">
        <f t="shared" si="1478"/>
        <v>0</v>
      </c>
      <c r="AM4053" s="204"/>
      <c r="AN4053" s="230" t="s">
        <v>41</v>
      </c>
      <c r="AO4053" s="231" t="s">
        <v>41</v>
      </c>
      <c r="AP4053" s="245" t="s">
        <v>41</v>
      </c>
      <c r="AQ4053" s="233" t="s">
        <v>41</v>
      </c>
      <c r="AR4053" s="234" t="s">
        <v>41</v>
      </c>
      <c r="AS4053" s="235"/>
      <c r="AT4053" s="236"/>
      <c r="AU4053" s="237"/>
      <c r="AV4053" s="238">
        <v>257</v>
      </c>
      <c r="AW4053" s="239">
        <f>'[1]Nastavení cen'!$H$17</f>
        <v>390</v>
      </c>
      <c r="AX4053" s="240"/>
    </row>
    <row r="4054" spans="1:50" ht="17.25" hidden="1" customHeight="1" x14ac:dyDescent="0.3">
      <c r="A4054" s="213"/>
      <c r="B4054" s="214"/>
      <c r="C4054" s="215"/>
      <c r="D4054" s="186"/>
      <c r="E4054" s="184"/>
      <c r="F4054" s="185"/>
      <c r="G4054" s="186"/>
      <c r="H4054" s="186"/>
      <c r="I4054" s="187"/>
      <c r="J4054" s="188"/>
      <c r="K4054" s="216"/>
      <c r="L4054" s="186"/>
      <c r="M4054" s="186"/>
      <c r="N4054" s="187"/>
      <c r="O4054" s="191"/>
      <c r="P4054" s="559" t="s">
        <v>4176</v>
      </c>
      <c r="Q4054" s="218"/>
      <c r="R4054" s="219">
        <f t="shared" si="1474"/>
        <v>0</v>
      </c>
      <c r="S4054" s="219">
        <f t="shared" si="1475"/>
        <v>0</v>
      </c>
      <c r="T4054" s="195"/>
      <c r="U4054" s="196">
        <v>4</v>
      </c>
      <c r="V4054" s="89">
        <f t="shared" si="1470"/>
        <v>0</v>
      </c>
      <c r="W4054" s="220" t="s">
        <v>4200</v>
      </c>
      <c r="X4054" s="221" t="s">
        <v>4201</v>
      </c>
      <c r="Y4054" s="222" t="s">
        <v>43</v>
      </c>
      <c r="Z4054" s="199"/>
      <c r="AA4054" s="218"/>
      <c r="AB4054" s="339">
        <v>0</v>
      </c>
      <c r="AC4054" s="346" t="s">
        <v>66</v>
      </c>
      <c r="AD4054" s="225">
        <v>850</v>
      </c>
      <c r="AE4054" s="226">
        <f>CEILING(AD4054+AD4054*'[1]Nastavení cen'!$J$17,1)</f>
        <v>1241</v>
      </c>
      <c r="AF4054" s="560">
        <f t="shared" si="1476"/>
        <v>0</v>
      </c>
      <c r="AG4054" s="243"/>
      <c r="AH4054" s="242"/>
      <c r="AI4054" s="244"/>
      <c r="AJ4054" s="349">
        <f t="shared" si="1477"/>
        <v>1241</v>
      </c>
      <c r="AK4054" s="255"/>
      <c r="AL4054" s="229">
        <f t="shared" si="1478"/>
        <v>0</v>
      </c>
      <c r="AM4054" s="204"/>
      <c r="AN4054" s="230" t="s">
        <v>41</v>
      </c>
      <c r="AO4054" s="231" t="s">
        <v>41</v>
      </c>
      <c r="AP4054" s="245" t="s">
        <v>41</v>
      </c>
      <c r="AQ4054" s="233" t="s">
        <v>41</v>
      </c>
      <c r="AR4054" s="234" t="s">
        <v>41</v>
      </c>
      <c r="AS4054" s="235"/>
      <c r="AT4054" s="236"/>
      <c r="AU4054" s="237"/>
      <c r="AV4054" s="238"/>
      <c r="AW4054" s="239"/>
      <c r="AX4054" s="240"/>
    </row>
    <row r="4055" spans="1:50" ht="17.25" hidden="1" customHeight="1" x14ac:dyDescent="0.3">
      <c r="A4055" s="213"/>
      <c r="B4055" s="214"/>
      <c r="C4055" s="215"/>
      <c r="D4055" s="186"/>
      <c r="E4055" s="184"/>
      <c r="F4055" s="185"/>
      <c r="G4055" s="186"/>
      <c r="H4055" s="186"/>
      <c r="I4055" s="187"/>
      <c r="J4055" s="188"/>
      <c r="K4055" s="216"/>
      <c r="L4055" s="186"/>
      <c r="M4055" s="186"/>
      <c r="N4055" s="187"/>
      <c r="O4055" s="191"/>
      <c r="P4055" s="559" t="s">
        <v>4176</v>
      </c>
      <c r="Q4055" s="218"/>
      <c r="R4055" s="219">
        <f t="shared" si="1474"/>
        <v>0</v>
      </c>
      <c r="S4055" s="219">
        <f t="shared" si="1475"/>
        <v>0</v>
      </c>
      <c r="T4055" s="195"/>
      <c r="U4055" s="196">
        <v>4</v>
      </c>
      <c r="V4055" s="89">
        <f t="shared" si="1470"/>
        <v>0</v>
      </c>
      <c r="W4055" s="220" t="s">
        <v>4200</v>
      </c>
      <c r="X4055" s="221" t="s">
        <v>4202</v>
      </c>
      <c r="Y4055" s="222" t="s">
        <v>43</v>
      </c>
      <c r="Z4055" s="199"/>
      <c r="AA4055" s="218"/>
      <c r="AB4055" s="339">
        <v>0</v>
      </c>
      <c r="AC4055" s="346" t="s">
        <v>66</v>
      </c>
      <c r="AD4055" s="225">
        <v>850</v>
      </c>
      <c r="AE4055" s="226">
        <f>CEILING(AD4055+AD4055*'[1]Nastavení cen'!$J$17,1)</f>
        <v>1241</v>
      </c>
      <c r="AF4055" s="560">
        <f t="shared" si="1476"/>
        <v>0</v>
      </c>
      <c r="AG4055" s="243"/>
      <c r="AH4055" s="242"/>
      <c r="AI4055" s="244"/>
      <c r="AJ4055" s="349">
        <f t="shared" si="1477"/>
        <v>1241</v>
      </c>
      <c r="AK4055" s="255"/>
      <c r="AL4055" s="229">
        <f t="shared" si="1478"/>
        <v>0</v>
      </c>
      <c r="AM4055" s="204"/>
      <c r="AN4055" s="230" t="s">
        <v>41</v>
      </c>
      <c r="AO4055" s="231" t="s">
        <v>41</v>
      </c>
      <c r="AP4055" s="245" t="s">
        <v>41</v>
      </c>
      <c r="AQ4055" s="233" t="s">
        <v>41</v>
      </c>
      <c r="AR4055" s="234" t="s">
        <v>41</v>
      </c>
      <c r="AS4055" s="235"/>
      <c r="AT4055" s="236"/>
      <c r="AU4055" s="237"/>
      <c r="AV4055" s="238"/>
      <c r="AW4055" s="239"/>
      <c r="AX4055" s="240"/>
    </row>
    <row r="4056" spans="1:50" ht="17.25" hidden="1" customHeight="1" x14ac:dyDescent="0.3">
      <c r="A4056" s="213"/>
      <c r="B4056" s="214"/>
      <c r="C4056" s="215"/>
      <c r="D4056" s="186"/>
      <c r="E4056" s="184"/>
      <c r="F4056" s="185"/>
      <c r="G4056" s="186"/>
      <c r="H4056" s="186"/>
      <c r="I4056" s="187"/>
      <c r="J4056" s="188"/>
      <c r="K4056" s="216"/>
      <c r="L4056" s="186"/>
      <c r="M4056" s="186"/>
      <c r="N4056" s="187"/>
      <c r="O4056" s="191"/>
      <c r="P4056" s="559" t="s">
        <v>4176</v>
      </c>
      <c r="Q4056" s="218"/>
      <c r="R4056" s="219">
        <f t="shared" si="1474"/>
        <v>0</v>
      </c>
      <c r="S4056" s="219">
        <f t="shared" si="1475"/>
        <v>0</v>
      </c>
      <c r="T4056" s="195"/>
      <c r="U4056" s="196">
        <v>4</v>
      </c>
      <c r="V4056" s="89">
        <f t="shared" si="1470"/>
        <v>0</v>
      </c>
      <c r="W4056" s="220" t="s">
        <v>4203</v>
      </c>
      <c r="X4056" s="518" t="s">
        <v>4204</v>
      </c>
      <c r="Y4056" s="222" t="s">
        <v>43</v>
      </c>
      <c r="Z4056" s="199"/>
      <c r="AA4056" s="218"/>
      <c r="AB4056" s="339">
        <v>0</v>
      </c>
      <c r="AC4056" s="346" t="s">
        <v>40</v>
      </c>
      <c r="AD4056" s="227">
        <f t="shared" ref="AD4056:AD4058" si="1480">ROUND(AV4056*(AW4056/60),0)</f>
        <v>2340</v>
      </c>
      <c r="AE4056" s="227">
        <f>CEILING(AD4056+AD4056*'[1]Nastavení cen'!$J$17,1)</f>
        <v>3417</v>
      </c>
      <c r="AF4056" s="372">
        <f t="shared" si="1476"/>
        <v>0</v>
      </c>
      <c r="AG4056" s="243"/>
      <c r="AH4056" s="242"/>
      <c r="AI4056" s="244"/>
      <c r="AJ4056" s="349">
        <f t="shared" si="1477"/>
        <v>3417</v>
      </c>
      <c r="AK4056" s="255"/>
      <c r="AL4056" s="229">
        <f t="shared" si="1478"/>
        <v>0</v>
      </c>
      <c r="AM4056" s="204"/>
      <c r="AN4056" s="230" t="s">
        <v>41</v>
      </c>
      <c r="AO4056" s="231" t="s">
        <v>41</v>
      </c>
      <c r="AP4056" s="245" t="s">
        <v>41</v>
      </c>
      <c r="AQ4056" s="233" t="s">
        <v>41</v>
      </c>
      <c r="AR4056" s="234" t="s">
        <v>41</v>
      </c>
      <c r="AS4056" s="235"/>
      <c r="AT4056" s="236"/>
      <c r="AU4056" s="237"/>
      <c r="AV4056" s="238" t="s">
        <v>4205</v>
      </c>
      <c r="AW4056" s="239">
        <f>'[1]Nastavení cen'!$H$17</f>
        <v>390</v>
      </c>
      <c r="AX4056" s="240"/>
    </row>
    <row r="4057" spans="1:50" ht="17.25" hidden="1" customHeight="1" x14ac:dyDescent="0.3">
      <c r="A4057" s="213"/>
      <c r="B4057" s="214"/>
      <c r="C4057" s="215"/>
      <c r="D4057" s="186"/>
      <c r="E4057" s="184"/>
      <c r="F4057" s="185"/>
      <c r="G4057" s="186"/>
      <c r="H4057" s="186"/>
      <c r="I4057" s="187"/>
      <c r="J4057" s="188"/>
      <c r="K4057" s="216"/>
      <c r="L4057" s="186"/>
      <c r="M4057" s="186"/>
      <c r="N4057" s="187"/>
      <c r="O4057" s="191"/>
      <c r="P4057" s="559" t="s">
        <v>4176</v>
      </c>
      <c r="Q4057" s="218"/>
      <c r="R4057" s="219">
        <f t="shared" si="1474"/>
        <v>0</v>
      </c>
      <c r="S4057" s="219">
        <f t="shared" si="1475"/>
        <v>0</v>
      </c>
      <c r="T4057" s="195"/>
      <c r="U4057" s="196">
        <v>4</v>
      </c>
      <c r="V4057" s="89">
        <f t="shared" si="1470"/>
        <v>0</v>
      </c>
      <c r="W4057" s="220" t="s">
        <v>4206</v>
      </c>
      <c r="X4057" s="221" t="s">
        <v>4207</v>
      </c>
      <c r="Y4057" s="222" t="s">
        <v>43</v>
      </c>
      <c r="Z4057" s="199"/>
      <c r="AA4057" s="218"/>
      <c r="AB4057" s="223">
        <v>0</v>
      </c>
      <c r="AC4057" s="224" t="s">
        <v>40</v>
      </c>
      <c r="AD4057" s="225">
        <f t="shared" si="1480"/>
        <v>4290</v>
      </c>
      <c r="AE4057" s="226">
        <f>CEILING(AD4057+AD4057*'[1]Nastavení cen'!$J$17,1)</f>
        <v>6264</v>
      </c>
      <c r="AF4057" s="226">
        <f t="shared" si="1476"/>
        <v>0</v>
      </c>
      <c r="AG4057" s="241"/>
      <c r="AH4057" s="242"/>
      <c r="AI4057" s="242"/>
      <c r="AJ4057" s="228">
        <f t="shared" si="1477"/>
        <v>6264</v>
      </c>
      <c r="AK4057" s="218"/>
      <c r="AL4057" s="229">
        <f t="shared" si="1478"/>
        <v>0</v>
      </c>
      <c r="AM4057" s="204"/>
      <c r="AN4057" s="230" t="s">
        <v>41</v>
      </c>
      <c r="AO4057" s="231" t="s">
        <v>41</v>
      </c>
      <c r="AP4057" s="245" t="s">
        <v>41</v>
      </c>
      <c r="AQ4057" s="233" t="s">
        <v>41</v>
      </c>
      <c r="AR4057" s="234" t="s">
        <v>41</v>
      </c>
      <c r="AS4057" s="235"/>
      <c r="AT4057" s="236"/>
      <c r="AU4057" s="237"/>
      <c r="AV4057" s="238" t="s">
        <v>4208</v>
      </c>
      <c r="AW4057" s="239">
        <f>'[1]Nastavení cen'!$H$17</f>
        <v>390</v>
      </c>
      <c r="AX4057" s="240"/>
    </row>
    <row r="4058" spans="1:50" ht="17.25" hidden="1" customHeight="1" x14ac:dyDescent="0.3">
      <c r="A4058" s="213"/>
      <c r="B4058" s="214"/>
      <c r="C4058" s="215"/>
      <c r="D4058" s="186"/>
      <c r="E4058" s="184"/>
      <c r="F4058" s="185"/>
      <c r="G4058" s="186"/>
      <c r="H4058" s="186"/>
      <c r="I4058" s="187"/>
      <c r="J4058" s="188"/>
      <c r="K4058" s="216"/>
      <c r="L4058" s="186"/>
      <c r="M4058" s="186"/>
      <c r="N4058" s="187"/>
      <c r="O4058" s="191"/>
      <c r="P4058" s="559" t="s">
        <v>4176</v>
      </c>
      <c r="Q4058" s="218"/>
      <c r="R4058" s="219">
        <f t="shared" si="1474"/>
        <v>0</v>
      </c>
      <c r="S4058" s="219">
        <f t="shared" si="1475"/>
        <v>0</v>
      </c>
      <c r="T4058" s="195"/>
      <c r="U4058" s="196">
        <v>4</v>
      </c>
      <c r="V4058" s="89">
        <f t="shared" si="1470"/>
        <v>0</v>
      </c>
      <c r="W4058" s="220" t="s">
        <v>4106</v>
      </c>
      <c r="X4058" s="221" t="s">
        <v>4107</v>
      </c>
      <c r="Y4058" s="222" t="s">
        <v>43</v>
      </c>
      <c r="Z4058" s="199"/>
      <c r="AA4058" s="218"/>
      <c r="AB4058" s="339">
        <v>0</v>
      </c>
      <c r="AC4058" s="346" t="s">
        <v>48</v>
      </c>
      <c r="AD4058" s="347">
        <f t="shared" si="1480"/>
        <v>124</v>
      </c>
      <c r="AE4058" s="226">
        <f>CEILING(AD4058+AD4058*'[1]Nastavení cen'!$J$17,1)</f>
        <v>182</v>
      </c>
      <c r="AF4058" s="348">
        <f t="shared" si="1476"/>
        <v>0</v>
      </c>
      <c r="AG4058" s="243"/>
      <c r="AH4058" s="242"/>
      <c r="AI4058" s="244"/>
      <c r="AJ4058" s="349">
        <f t="shared" si="1477"/>
        <v>182</v>
      </c>
      <c r="AK4058" s="255"/>
      <c r="AL4058" s="229">
        <f t="shared" si="1478"/>
        <v>0</v>
      </c>
      <c r="AM4058" s="204"/>
      <c r="AN4058" s="230" t="s">
        <v>41</v>
      </c>
      <c r="AO4058" s="231" t="s">
        <v>41</v>
      </c>
      <c r="AP4058" s="245" t="s">
        <v>41</v>
      </c>
      <c r="AQ4058" s="233" t="s">
        <v>41</v>
      </c>
      <c r="AR4058" s="234" t="s">
        <v>41</v>
      </c>
      <c r="AS4058" s="235"/>
      <c r="AT4058" s="236"/>
      <c r="AU4058" s="237"/>
      <c r="AV4058" s="238">
        <v>19</v>
      </c>
      <c r="AW4058" s="239">
        <f>'[1]Nastavení cen'!$H$17</f>
        <v>390</v>
      </c>
      <c r="AX4058" s="240"/>
    </row>
    <row r="4059" spans="1:50" ht="17.25" hidden="1" customHeight="1" x14ac:dyDescent="0.3">
      <c r="A4059" s="213"/>
      <c r="B4059" s="214"/>
      <c r="C4059" s="215"/>
      <c r="D4059" s="186"/>
      <c r="E4059" s="184"/>
      <c r="F4059" s="185"/>
      <c r="G4059" s="186"/>
      <c r="H4059" s="186"/>
      <c r="I4059" s="187"/>
      <c r="J4059" s="188"/>
      <c r="K4059" s="216"/>
      <c r="L4059" s="186"/>
      <c r="M4059" s="186"/>
      <c r="N4059" s="187"/>
      <c r="O4059" s="191"/>
      <c r="P4059" s="559" t="s">
        <v>4176</v>
      </c>
      <c r="Q4059" s="218"/>
      <c r="R4059" s="219">
        <f t="shared" si="1474"/>
        <v>0</v>
      </c>
      <c r="S4059" s="219">
        <f t="shared" si="1475"/>
        <v>0</v>
      </c>
      <c r="T4059" s="195"/>
      <c r="U4059" s="196">
        <v>5</v>
      </c>
      <c r="V4059" s="89">
        <f t="shared" si="1470"/>
        <v>0</v>
      </c>
      <c r="W4059" s="220" t="s">
        <v>4106</v>
      </c>
      <c r="X4059" s="221" t="s">
        <v>71</v>
      </c>
      <c r="Y4059" s="222" t="s">
        <v>4108</v>
      </c>
      <c r="Z4059" s="199"/>
      <c r="AA4059" s="218"/>
      <c r="AB4059" s="339">
        <v>0</v>
      </c>
      <c r="AC4059" s="346" t="s">
        <v>207</v>
      </c>
      <c r="AD4059" s="347"/>
      <c r="AE4059" s="226"/>
      <c r="AF4059" s="348"/>
      <c r="AG4059" s="372">
        <f>CEILING(AX4059+(AX4059*'[1]Nastavení cen'!$G$17),1)</f>
        <v>700</v>
      </c>
      <c r="AH4059" s="227">
        <f>CEILING(AG4059*'[1]Nastavení cen'!$K$17,1)+AG4059</f>
        <v>910</v>
      </c>
      <c r="AI4059" s="372">
        <f t="shared" ref="AI4059:AI4060" si="1481">(AB4059*AH4059)</f>
        <v>0</v>
      </c>
      <c r="AJ4059" s="349">
        <f t="shared" si="1477"/>
        <v>910</v>
      </c>
      <c r="AK4059" s="255"/>
      <c r="AL4059" s="229">
        <f t="shared" si="1478"/>
        <v>0</v>
      </c>
      <c r="AM4059" s="204"/>
      <c r="AN4059" s="230">
        <v>1600</v>
      </c>
      <c r="AO4059" s="231">
        <f t="shared" ref="AO4059:AO4060" si="1482">AB4059*AN4059</f>
        <v>0</v>
      </c>
      <c r="AP4059" s="232">
        <v>0.05</v>
      </c>
      <c r="AQ4059" s="233" t="s">
        <v>41</v>
      </c>
      <c r="AR4059" s="234">
        <f t="shared" ref="AR4059:AR4060" si="1483">AO4059*AP4059</f>
        <v>0</v>
      </c>
      <c r="AS4059" s="235"/>
      <c r="AT4059" s="236"/>
      <c r="AU4059" s="237"/>
      <c r="AV4059" s="238"/>
      <c r="AW4059" s="239"/>
      <c r="AX4059" s="240">
        <v>700</v>
      </c>
    </row>
    <row r="4060" spans="1:50" ht="17.25" hidden="1" customHeight="1" x14ac:dyDescent="0.3">
      <c r="A4060" s="213"/>
      <c r="B4060" s="214"/>
      <c r="C4060" s="215"/>
      <c r="D4060" s="186"/>
      <c r="E4060" s="184"/>
      <c r="F4060" s="185"/>
      <c r="G4060" s="186"/>
      <c r="H4060" s="186"/>
      <c r="I4060" s="187"/>
      <c r="J4060" s="188"/>
      <c r="K4060" s="216"/>
      <c r="L4060" s="186"/>
      <c r="M4060" s="186"/>
      <c r="N4060" s="187"/>
      <c r="O4060" s="191"/>
      <c r="P4060" s="559" t="s">
        <v>4176</v>
      </c>
      <c r="Q4060" s="218"/>
      <c r="R4060" s="219">
        <f t="shared" si="1474"/>
        <v>0</v>
      </c>
      <c r="S4060" s="219">
        <f t="shared" si="1475"/>
        <v>0</v>
      </c>
      <c r="T4060" s="195"/>
      <c r="U4060" s="196">
        <v>3</v>
      </c>
      <c r="V4060" s="89">
        <f t="shared" si="1470"/>
        <v>0</v>
      </c>
      <c r="W4060" s="552" t="s">
        <v>4109</v>
      </c>
      <c r="X4060" s="221" t="s">
        <v>1467</v>
      </c>
      <c r="Y4060" s="222" t="s">
        <v>4209</v>
      </c>
      <c r="Z4060" s="199"/>
      <c r="AA4060" s="218"/>
      <c r="AB4060" s="339">
        <v>0</v>
      </c>
      <c r="AC4060" s="346" t="s">
        <v>48</v>
      </c>
      <c r="AD4060" s="347">
        <f t="shared" ref="AD4060:AD4061" si="1484">ROUND(AV4060*(AW4060/60),0)</f>
        <v>39</v>
      </c>
      <c r="AE4060" s="226">
        <f>CEILING(AD4060+AD4060*'[1]Nastavení cen'!$J$17,1)</f>
        <v>57</v>
      </c>
      <c r="AF4060" s="348">
        <f t="shared" ref="AF4060:AF4061" si="1485">(AB4060*AE4060)</f>
        <v>0</v>
      </c>
      <c r="AG4060" s="243">
        <f>CEILING(AX4060+(AX4060*'[1]Nastavení cen'!$G$17),1)</f>
        <v>30</v>
      </c>
      <c r="AH4060" s="242">
        <f>CEILING(AG4060*'[1]Nastavení cen'!$K$17,1)+AG4060</f>
        <v>39</v>
      </c>
      <c r="AI4060" s="244">
        <f t="shared" si="1481"/>
        <v>0</v>
      </c>
      <c r="AJ4060" s="349">
        <f t="shared" si="1477"/>
        <v>96</v>
      </c>
      <c r="AK4060" s="255"/>
      <c r="AL4060" s="229">
        <f t="shared" si="1478"/>
        <v>0</v>
      </c>
      <c r="AM4060" s="204"/>
      <c r="AN4060" s="230">
        <v>0.5</v>
      </c>
      <c r="AO4060" s="231">
        <f t="shared" si="1482"/>
        <v>0</v>
      </c>
      <c r="AP4060" s="232">
        <v>0.05</v>
      </c>
      <c r="AQ4060" s="233" t="s">
        <v>41</v>
      </c>
      <c r="AR4060" s="234">
        <f t="shared" si="1483"/>
        <v>0</v>
      </c>
      <c r="AS4060" s="235"/>
      <c r="AT4060" s="236"/>
      <c r="AU4060" s="237"/>
      <c r="AV4060" s="238" t="s">
        <v>1371</v>
      </c>
      <c r="AW4060" s="239">
        <f>'[1]Nastavení cen'!$H$17</f>
        <v>390</v>
      </c>
      <c r="AX4060" s="240">
        <v>30</v>
      </c>
    </row>
    <row r="4061" spans="1:50" ht="17.25" hidden="1" customHeight="1" x14ac:dyDescent="0.3">
      <c r="A4061" s="213"/>
      <c r="B4061" s="214"/>
      <c r="C4061" s="215"/>
      <c r="D4061" s="186"/>
      <c r="E4061" s="184"/>
      <c r="F4061" s="185"/>
      <c r="G4061" s="186"/>
      <c r="H4061" s="186"/>
      <c r="I4061" s="187"/>
      <c r="J4061" s="188"/>
      <c r="K4061" s="216"/>
      <c r="L4061" s="186"/>
      <c r="M4061" s="186"/>
      <c r="N4061" s="187"/>
      <c r="O4061" s="191"/>
      <c r="P4061" s="559" t="s">
        <v>4176</v>
      </c>
      <c r="Q4061" s="218"/>
      <c r="R4061" s="219">
        <f t="shared" si="1474"/>
        <v>0</v>
      </c>
      <c r="S4061" s="219">
        <f t="shared" si="1475"/>
        <v>0</v>
      </c>
      <c r="T4061" s="195"/>
      <c r="U4061" s="196">
        <v>4</v>
      </c>
      <c r="V4061" s="89">
        <f t="shared" si="1470"/>
        <v>0</v>
      </c>
      <c r="W4061" s="342" t="s">
        <v>4210</v>
      </c>
      <c r="X4061" s="343" t="s">
        <v>4211</v>
      </c>
      <c r="Y4061" s="222" t="s">
        <v>43</v>
      </c>
      <c r="Z4061" s="199"/>
      <c r="AA4061" s="218"/>
      <c r="AB4061" s="339">
        <v>0</v>
      </c>
      <c r="AC4061" s="346" t="s">
        <v>48</v>
      </c>
      <c r="AD4061" s="347">
        <f t="shared" si="1484"/>
        <v>182</v>
      </c>
      <c r="AE4061" s="226">
        <f>CEILING(AD4061+AD4061*'[1]Nastavení cen'!$J$17,1)</f>
        <v>266</v>
      </c>
      <c r="AF4061" s="348">
        <f t="shared" si="1485"/>
        <v>0</v>
      </c>
      <c r="AG4061" s="243"/>
      <c r="AH4061" s="242"/>
      <c r="AI4061" s="244"/>
      <c r="AJ4061" s="349">
        <f t="shared" si="1477"/>
        <v>266</v>
      </c>
      <c r="AK4061" s="255"/>
      <c r="AL4061" s="229">
        <f t="shared" si="1478"/>
        <v>0</v>
      </c>
      <c r="AM4061" s="204"/>
      <c r="AN4061" s="230" t="s">
        <v>41</v>
      </c>
      <c r="AO4061" s="231" t="s">
        <v>41</v>
      </c>
      <c r="AP4061" s="245" t="s">
        <v>41</v>
      </c>
      <c r="AQ4061" s="233" t="s">
        <v>41</v>
      </c>
      <c r="AR4061" s="234" t="s">
        <v>41</v>
      </c>
      <c r="AS4061" s="235"/>
      <c r="AT4061" s="236"/>
      <c r="AU4061" s="237"/>
      <c r="AV4061" s="238">
        <v>28</v>
      </c>
      <c r="AW4061" s="239">
        <f>'[1]Nastavení cen'!$H$17</f>
        <v>390</v>
      </c>
      <c r="AX4061" s="240"/>
    </row>
    <row r="4062" spans="1:50" ht="17.25" hidden="1" customHeight="1" x14ac:dyDescent="0.3">
      <c r="A4062" s="213"/>
      <c r="B4062" s="214"/>
      <c r="C4062" s="215"/>
      <c r="D4062" s="186"/>
      <c r="E4062" s="184"/>
      <c r="F4062" s="185"/>
      <c r="G4062" s="186"/>
      <c r="H4062" s="186"/>
      <c r="I4062" s="187"/>
      <c r="J4062" s="188"/>
      <c r="K4062" s="216"/>
      <c r="L4062" s="186"/>
      <c r="M4062" s="186"/>
      <c r="N4062" s="187"/>
      <c r="O4062" s="191"/>
      <c r="P4062" s="559" t="s">
        <v>4176</v>
      </c>
      <c r="Q4062" s="218"/>
      <c r="R4062" s="219">
        <f t="shared" si="1474"/>
        <v>0</v>
      </c>
      <c r="S4062" s="219">
        <f t="shared" si="1475"/>
        <v>0</v>
      </c>
      <c r="T4062" s="195"/>
      <c r="U4062" s="196">
        <v>5</v>
      </c>
      <c r="V4062" s="89">
        <f t="shared" si="1470"/>
        <v>0</v>
      </c>
      <c r="W4062" s="342" t="s">
        <v>4210</v>
      </c>
      <c r="X4062" s="221" t="s">
        <v>71</v>
      </c>
      <c r="Y4062" s="222" t="s">
        <v>4212</v>
      </c>
      <c r="Z4062" s="199"/>
      <c r="AA4062" s="218"/>
      <c r="AB4062" s="339">
        <v>0</v>
      </c>
      <c r="AC4062" s="346" t="s">
        <v>40</v>
      </c>
      <c r="AD4062" s="347"/>
      <c r="AE4062" s="226"/>
      <c r="AF4062" s="348"/>
      <c r="AG4062" s="372">
        <f>CEILING(AX4062+(AX4062*'[1]Nastavení cen'!$G$17),1)</f>
        <v>100</v>
      </c>
      <c r="AH4062" s="227">
        <f>CEILING(AG4062*'[1]Nastavení cen'!$K$17,1)+AG4062</f>
        <v>130</v>
      </c>
      <c r="AI4062" s="372">
        <f>(AB4062*AH4062)</f>
        <v>0</v>
      </c>
      <c r="AJ4062" s="349">
        <f t="shared" si="1477"/>
        <v>130</v>
      </c>
      <c r="AK4062" s="255"/>
      <c r="AL4062" s="229">
        <f t="shared" si="1478"/>
        <v>0</v>
      </c>
      <c r="AM4062" s="204"/>
      <c r="AN4062" s="230">
        <v>2</v>
      </c>
      <c r="AO4062" s="231">
        <f>AB4062*AN4062</f>
        <v>0</v>
      </c>
      <c r="AP4062" s="232">
        <v>0.05</v>
      </c>
      <c r="AQ4062" s="233" t="s">
        <v>41</v>
      </c>
      <c r="AR4062" s="234">
        <f>AO4062*AP4062</f>
        <v>0</v>
      </c>
      <c r="AS4062" s="235"/>
      <c r="AT4062" s="236"/>
      <c r="AU4062" s="237"/>
      <c r="AV4062" s="238"/>
      <c r="AW4062" s="239"/>
      <c r="AX4062" s="240">
        <v>100</v>
      </c>
    </row>
    <row r="4063" spans="1:50" ht="17.25" hidden="1" customHeight="1" x14ac:dyDescent="0.3">
      <c r="A4063" s="213"/>
      <c r="B4063" s="214"/>
      <c r="C4063" s="247"/>
      <c r="D4063" s="248"/>
      <c r="E4063" s="249"/>
      <c r="F4063" s="250"/>
      <c r="G4063" s="248"/>
      <c r="H4063" s="248"/>
      <c r="I4063" s="251"/>
      <c r="J4063" s="188"/>
      <c r="K4063" s="253"/>
      <c r="L4063" s="248"/>
      <c r="M4063" s="248"/>
      <c r="N4063" s="251"/>
      <c r="O4063" s="191"/>
      <c r="P4063" s="559" t="s">
        <v>4176</v>
      </c>
      <c r="Q4063" s="218"/>
      <c r="R4063" s="219">
        <f t="shared" si="1474"/>
        <v>0</v>
      </c>
      <c r="S4063" s="219">
        <f t="shared" si="1475"/>
        <v>0</v>
      </c>
      <c r="T4063" s="195"/>
      <c r="U4063" s="196">
        <v>4</v>
      </c>
      <c r="V4063" s="89">
        <f t="shared" si="1470"/>
        <v>0</v>
      </c>
      <c r="W4063" s="220" t="s">
        <v>4213</v>
      </c>
      <c r="X4063" s="221" t="s">
        <v>4214</v>
      </c>
      <c r="Y4063" s="222" t="s">
        <v>43</v>
      </c>
      <c r="Z4063" s="199"/>
      <c r="AA4063" s="218"/>
      <c r="AB4063" s="339">
        <v>0</v>
      </c>
      <c r="AC4063" s="346" t="s">
        <v>40</v>
      </c>
      <c r="AD4063" s="347">
        <f t="shared" ref="AD4063:AD4065" si="1486">ROUND(AV4063*(AW4063/60),0)</f>
        <v>156</v>
      </c>
      <c r="AE4063" s="226">
        <f>CEILING(AD4063+AD4063*'[1]Nastavení cen'!$J$17,1)</f>
        <v>228</v>
      </c>
      <c r="AF4063" s="348">
        <f t="shared" ref="AF4063:AF4065" si="1487">(AB4063*AE4063)</f>
        <v>0</v>
      </c>
      <c r="AG4063" s="243"/>
      <c r="AH4063" s="242"/>
      <c r="AI4063" s="244"/>
      <c r="AJ4063" s="349">
        <f t="shared" si="1477"/>
        <v>228</v>
      </c>
      <c r="AK4063" s="255"/>
      <c r="AL4063" s="229">
        <f t="shared" si="1478"/>
        <v>0</v>
      </c>
      <c r="AM4063" s="204"/>
      <c r="AN4063" s="230" t="s">
        <v>41</v>
      </c>
      <c r="AO4063" s="231" t="s">
        <v>41</v>
      </c>
      <c r="AP4063" s="245" t="s">
        <v>41</v>
      </c>
      <c r="AQ4063" s="233" t="s">
        <v>41</v>
      </c>
      <c r="AR4063" s="234" t="s">
        <v>41</v>
      </c>
      <c r="AS4063" s="235"/>
      <c r="AT4063" s="236"/>
      <c r="AU4063" s="237"/>
      <c r="AV4063" s="238">
        <v>24</v>
      </c>
      <c r="AW4063" s="239">
        <f>'[1]Nastavení cen'!$H$17</f>
        <v>390</v>
      </c>
      <c r="AX4063" s="240"/>
    </row>
    <row r="4064" spans="1:50" ht="17.25" hidden="1" customHeight="1" x14ac:dyDescent="0.3">
      <c r="A4064" s="213"/>
      <c r="B4064" s="214"/>
      <c r="C4064" s="247"/>
      <c r="D4064" s="248"/>
      <c r="E4064" s="249"/>
      <c r="F4064" s="250"/>
      <c r="G4064" s="248"/>
      <c r="H4064" s="248"/>
      <c r="I4064" s="251"/>
      <c r="J4064" s="188"/>
      <c r="K4064" s="253"/>
      <c r="L4064" s="248"/>
      <c r="M4064" s="248"/>
      <c r="N4064" s="251"/>
      <c r="O4064" s="191"/>
      <c r="P4064" s="559" t="s">
        <v>4176</v>
      </c>
      <c r="Q4064" s="218"/>
      <c r="R4064" s="219">
        <f t="shared" si="1474"/>
        <v>0</v>
      </c>
      <c r="S4064" s="219">
        <f t="shared" si="1475"/>
        <v>0</v>
      </c>
      <c r="T4064" s="195"/>
      <c r="U4064" s="196">
        <v>4</v>
      </c>
      <c r="V4064" s="89">
        <f t="shared" si="1470"/>
        <v>0</v>
      </c>
      <c r="W4064" s="220" t="s">
        <v>4213</v>
      </c>
      <c r="X4064" s="221" t="s">
        <v>4215</v>
      </c>
      <c r="Y4064" s="222" t="s">
        <v>43</v>
      </c>
      <c r="Z4064" s="199"/>
      <c r="AA4064" s="218"/>
      <c r="AB4064" s="339">
        <v>0</v>
      </c>
      <c r="AC4064" s="346" t="s">
        <v>40</v>
      </c>
      <c r="AD4064" s="347">
        <f t="shared" si="1486"/>
        <v>156</v>
      </c>
      <c r="AE4064" s="226">
        <f>CEILING(AD4064+AD4064*'[1]Nastavení cen'!$J$17,1)</f>
        <v>228</v>
      </c>
      <c r="AF4064" s="348">
        <f t="shared" si="1487"/>
        <v>0</v>
      </c>
      <c r="AG4064" s="243"/>
      <c r="AH4064" s="242"/>
      <c r="AI4064" s="244"/>
      <c r="AJ4064" s="349">
        <f t="shared" si="1477"/>
        <v>228</v>
      </c>
      <c r="AK4064" s="255"/>
      <c r="AL4064" s="229">
        <f t="shared" si="1478"/>
        <v>0</v>
      </c>
      <c r="AM4064" s="204"/>
      <c r="AN4064" s="230" t="s">
        <v>41</v>
      </c>
      <c r="AO4064" s="231" t="s">
        <v>41</v>
      </c>
      <c r="AP4064" s="245" t="s">
        <v>41</v>
      </c>
      <c r="AQ4064" s="233" t="s">
        <v>41</v>
      </c>
      <c r="AR4064" s="234" t="s">
        <v>41</v>
      </c>
      <c r="AS4064" s="235"/>
      <c r="AT4064" s="236"/>
      <c r="AU4064" s="237"/>
      <c r="AV4064" s="238">
        <v>24</v>
      </c>
      <c r="AW4064" s="239">
        <f>'[1]Nastavení cen'!$H$17</f>
        <v>390</v>
      </c>
      <c r="AX4064" s="240"/>
    </row>
    <row r="4065" spans="1:50" ht="17.25" hidden="1" customHeight="1" x14ac:dyDescent="0.3">
      <c r="A4065" s="213"/>
      <c r="B4065" s="214"/>
      <c r="C4065" s="215"/>
      <c r="D4065" s="186"/>
      <c r="E4065" s="184"/>
      <c r="F4065" s="185"/>
      <c r="G4065" s="186"/>
      <c r="H4065" s="186"/>
      <c r="I4065" s="187"/>
      <c r="J4065" s="188"/>
      <c r="K4065" s="216"/>
      <c r="L4065" s="186"/>
      <c r="M4065" s="186"/>
      <c r="N4065" s="187"/>
      <c r="O4065" s="191"/>
      <c r="P4065" s="559" t="s">
        <v>4176</v>
      </c>
      <c r="Q4065" s="218"/>
      <c r="R4065" s="219">
        <f t="shared" si="1474"/>
        <v>0</v>
      </c>
      <c r="S4065" s="219">
        <f t="shared" si="1475"/>
        <v>0</v>
      </c>
      <c r="T4065" s="195"/>
      <c r="U4065" s="196">
        <v>3</v>
      </c>
      <c r="V4065" s="89">
        <f t="shared" si="1470"/>
        <v>0</v>
      </c>
      <c r="W4065" s="220" t="s">
        <v>4216</v>
      </c>
      <c r="X4065" s="221" t="s">
        <v>4217</v>
      </c>
      <c r="Y4065" s="222" t="s">
        <v>4218</v>
      </c>
      <c r="Z4065" s="199"/>
      <c r="AA4065" s="218"/>
      <c r="AB4065" s="223">
        <v>0</v>
      </c>
      <c r="AC4065" s="224" t="s">
        <v>146</v>
      </c>
      <c r="AD4065" s="225">
        <f t="shared" si="1486"/>
        <v>280</v>
      </c>
      <c r="AE4065" s="226">
        <f>CEILING(AD4065+AD4065*'[1]Nastavení cen'!$J$17,1)</f>
        <v>409</v>
      </c>
      <c r="AF4065" s="226">
        <f t="shared" si="1487"/>
        <v>0</v>
      </c>
      <c r="AG4065" s="241">
        <f>CEILING(AX4065+(AX4065*'[1]Nastavení cen'!$G$17),1)</f>
        <v>33</v>
      </c>
      <c r="AH4065" s="242">
        <f>CEILING(AG4065*'[1]Nastavení cen'!$K$17,1)+AG4065</f>
        <v>43</v>
      </c>
      <c r="AI4065" s="242">
        <f t="shared" ref="AI4065:AI4066" si="1488">(AB4065*AH4065)</f>
        <v>0</v>
      </c>
      <c r="AJ4065" s="228">
        <f t="shared" si="1477"/>
        <v>452</v>
      </c>
      <c r="AK4065" s="218"/>
      <c r="AL4065" s="229">
        <f t="shared" si="1478"/>
        <v>0</v>
      </c>
      <c r="AM4065" s="204"/>
      <c r="AN4065" s="230">
        <v>0.02</v>
      </c>
      <c r="AO4065" s="231">
        <f t="shared" ref="AO4065:AO4066" si="1489">AB4065*AN4065</f>
        <v>0</v>
      </c>
      <c r="AP4065" s="232">
        <v>0.05</v>
      </c>
      <c r="AQ4065" s="233" t="s">
        <v>41</v>
      </c>
      <c r="AR4065" s="234">
        <f t="shared" ref="AR4065:AR4066" si="1490">AO4065*AP4065</f>
        <v>0</v>
      </c>
      <c r="AS4065" s="235"/>
      <c r="AT4065" s="236"/>
      <c r="AU4065" s="237"/>
      <c r="AV4065" s="238">
        <v>43</v>
      </c>
      <c r="AW4065" s="239">
        <f>'[1]Nastavení cen'!$H$17</f>
        <v>390</v>
      </c>
      <c r="AX4065" s="240">
        <v>33</v>
      </c>
    </row>
    <row r="4066" spans="1:50" ht="17.25" hidden="1" customHeight="1" x14ac:dyDescent="0.3">
      <c r="A4066" s="213"/>
      <c r="B4066" s="214"/>
      <c r="C4066" s="215"/>
      <c r="D4066" s="186"/>
      <c r="E4066" s="184"/>
      <c r="F4066" s="185"/>
      <c r="G4066" s="186"/>
      <c r="H4066" s="186"/>
      <c r="I4066" s="187"/>
      <c r="J4066" s="188"/>
      <c r="K4066" s="216"/>
      <c r="L4066" s="186"/>
      <c r="M4066" s="186"/>
      <c r="N4066" s="187"/>
      <c r="O4066" s="191"/>
      <c r="P4066" s="559" t="s">
        <v>4176</v>
      </c>
      <c r="Q4066" s="218"/>
      <c r="R4066" s="219">
        <f t="shared" si="1474"/>
        <v>0</v>
      </c>
      <c r="S4066" s="219">
        <f t="shared" si="1475"/>
        <v>0</v>
      </c>
      <c r="T4066" s="195"/>
      <c r="U4066" s="196">
        <v>5</v>
      </c>
      <c r="V4066" s="89">
        <f t="shared" si="1470"/>
        <v>0</v>
      </c>
      <c r="W4066" s="220" t="s">
        <v>4216</v>
      </c>
      <c r="X4066" s="221" t="s">
        <v>71</v>
      </c>
      <c r="Y4066" s="222" t="s">
        <v>4219</v>
      </c>
      <c r="Z4066" s="199"/>
      <c r="AA4066" s="218"/>
      <c r="AB4066" s="223">
        <v>0</v>
      </c>
      <c r="AC4066" s="224" t="s">
        <v>146</v>
      </c>
      <c r="AD4066" s="225"/>
      <c r="AE4066" s="226"/>
      <c r="AF4066" s="226"/>
      <c r="AG4066" s="227">
        <f>CEILING(AX4066+(AX4066*'[1]Nastavení cen'!$G$17),1)</f>
        <v>150</v>
      </c>
      <c r="AH4066" s="227">
        <f>CEILING(AG4066*'[1]Nastavení cen'!$K$17,1)+AG4066</f>
        <v>195</v>
      </c>
      <c r="AI4066" s="227">
        <f t="shared" si="1488"/>
        <v>0</v>
      </c>
      <c r="AJ4066" s="228">
        <f t="shared" si="1477"/>
        <v>195</v>
      </c>
      <c r="AK4066" s="218"/>
      <c r="AL4066" s="229">
        <f t="shared" si="1478"/>
        <v>0</v>
      </c>
      <c r="AM4066" s="204"/>
      <c r="AN4066" s="230">
        <v>1</v>
      </c>
      <c r="AO4066" s="231">
        <f t="shared" si="1489"/>
        <v>0</v>
      </c>
      <c r="AP4066" s="232">
        <v>0.05</v>
      </c>
      <c r="AQ4066" s="233" t="s">
        <v>41</v>
      </c>
      <c r="AR4066" s="234">
        <f t="shared" si="1490"/>
        <v>0</v>
      </c>
      <c r="AS4066" s="235"/>
      <c r="AT4066" s="236"/>
      <c r="AU4066" s="237"/>
      <c r="AV4066" s="238"/>
      <c r="AW4066" s="239"/>
      <c r="AX4066" s="240">
        <v>150</v>
      </c>
    </row>
    <row r="4067" spans="1:50" ht="17.25" hidden="1" customHeight="1" x14ac:dyDescent="0.3">
      <c r="A4067" s="213"/>
      <c r="B4067" s="214"/>
      <c r="C4067" s="215"/>
      <c r="D4067" s="186"/>
      <c r="E4067" s="184"/>
      <c r="F4067" s="185"/>
      <c r="G4067" s="186"/>
      <c r="H4067" s="186"/>
      <c r="I4067" s="187"/>
      <c r="J4067" s="188"/>
      <c r="K4067" s="216"/>
      <c r="L4067" s="186"/>
      <c r="M4067" s="186"/>
      <c r="N4067" s="187"/>
      <c r="O4067" s="191"/>
      <c r="P4067" s="559" t="s">
        <v>4176</v>
      </c>
      <c r="Q4067" s="218"/>
      <c r="R4067" s="219">
        <f t="shared" si="1474"/>
        <v>0</v>
      </c>
      <c r="S4067" s="219">
        <f t="shared" si="1475"/>
        <v>0</v>
      </c>
      <c r="T4067" s="195"/>
      <c r="U4067" s="196">
        <v>4</v>
      </c>
      <c r="V4067" s="89">
        <f t="shared" si="1470"/>
        <v>0</v>
      </c>
      <c r="W4067" s="220" t="s">
        <v>4220</v>
      </c>
      <c r="X4067" s="221" t="s">
        <v>4221</v>
      </c>
      <c r="Y4067" s="222" t="s">
        <v>43</v>
      </c>
      <c r="Z4067" s="199"/>
      <c r="AA4067" s="218"/>
      <c r="AB4067" s="223">
        <v>0</v>
      </c>
      <c r="AC4067" s="224" t="s">
        <v>48</v>
      </c>
      <c r="AD4067" s="225">
        <f t="shared" ref="AD4067:AD4077" si="1491">ROUND(AV4067*(AW4067/60),0)</f>
        <v>98</v>
      </c>
      <c r="AE4067" s="226">
        <f>CEILING(AD4067+AD4067*'[1]Nastavení cen'!$J$17,1)</f>
        <v>144</v>
      </c>
      <c r="AF4067" s="226">
        <f t="shared" ref="AF4067:AF4077" si="1492">(AB4067*AE4067)</f>
        <v>0</v>
      </c>
      <c r="AG4067" s="241"/>
      <c r="AH4067" s="242"/>
      <c r="AI4067" s="242"/>
      <c r="AJ4067" s="228">
        <f t="shared" si="1477"/>
        <v>144</v>
      </c>
      <c r="AK4067" s="218"/>
      <c r="AL4067" s="229">
        <f t="shared" si="1478"/>
        <v>0</v>
      </c>
      <c r="AM4067" s="204"/>
      <c r="AN4067" s="230" t="s">
        <v>41</v>
      </c>
      <c r="AO4067" s="231" t="s">
        <v>41</v>
      </c>
      <c r="AP4067" s="245" t="s">
        <v>41</v>
      </c>
      <c r="AQ4067" s="233" t="s">
        <v>41</v>
      </c>
      <c r="AR4067" s="234" t="s">
        <v>41</v>
      </c>
      <c r="AS4067" s="235"/>
      <c r="AT4067" s="236"/>
      <c r="AU4067" s="237"/>
      <c r="AV4067" s="238" t="s">
        <v>154</v>
      </c>
      <c r="AW4067" s="239">
        <f>'[1]Nastavení cen'!$H$17</f>
        <v>390</v>
      </c>
      <c r="AX4067" s="240"/>
    </row>
    <row r="4068" spans="1:50" ht="17.25" hidden="1" customHeight="1" x14ac:dyDescent="0.3">
      <c r="A4068" s="213"/>
      <c r="B4068" s="214"/>
      <c r="C4068" s="215"/>
      <c r="D4068" s="186"/>
      <c r="E4068" s="184"/>
      <c r="F4068" s="185"/>
      <c r="G4068" s="186"/>
      <c r="H4068" s="186"/>
      <c r="I4068" s="187"/>
      <c r="J4068" s="188"/>
      <c r="K4068" s="216"/>
      <c r="L4068" s="186"/>
      <c r="M4068" s="186"/>
      <c r="N4068" s="187"/>
      <c r="O4068" s="191"/>
      <c r="P4068" s="559" t="s">
        <v>4176</v>
      </c>
      <c r="Q4068" s="218"/>
      <c r="R4068" s="219">
        <f t="shared" si="1474"/>
        <v>0</v>
      </c>
      <c r="S4068" s="219">
        <f t="shared" si="1475"/>
        <v>0</v>
      </c>
      <c r="T4068" s="195"/>
      <c r="U4068" s="196">
        <v>3</v>
      </c>
      <c r="V4068" s="89">
        <f t="shared" si="1470"/>
        <v>0</v>
      </c>
      <c r="W4068" s="220" t="s">
        <v>4220</v>
      </c>
      <c r="X4068" s="221" t="s">
        <v>4222</v>
      </c>
      <c r="Y4068" s="222" t="s">
        <v>4223</v>
      </c>
      <c r="Z4068" s="199"/>
      <c r="AA4068" s="218"/>
      <c r="AB4068" s="223">
        <v>0</v>
      </c>
      <c r="AC4068" s="224" t="s">
        <v>48</v>
      </c>
      <c r="AD4068" s="225">
        <f t="shared" si="1491"/>
        <v>98</v>
      </c>
      <c r="AE4068" s="226">
        <f>CEILING(AD4068+AD4068*'[1]Nastavení cen'!$J$17,1)</f>
        <v>144</v>
      </c>
      <c r="AF4068" s="226">
        <f t="shared" si="1492"/>
        <v>0</v>
      </c>
      <c r="AG4068" s="241">
        <f>CEILING(AX4068+(AX4068*'[1]Nastavení cen'!$G$17),1)</f>
        <v>80</v>
      </c>
      <c r="AH4068" s="242">
        <f>CEILING(AG4068*'[1]Nastavení cen'!$K$17,1)+AG4068</f>
        <v>104</v>
      </c>
      <c r="AI4068" s="242">
        <f>(AB4068*AH4068)</f>
        <v>0</v>
      </c>
      <c r="AJ4068" s="228">
        <f t="shared" si="1477"/>
        <v>248</v>
      </c>
      <c r="AK4068" s="218"/>
      <c r="AL4068" s="229">
        <f t="shared" si="1478"/>
        <v>0</v>
      </c>
      <c r="AM4068" s="204"/>
      <c r="AN4068" s="230">
        <v>0.01</v>
      </c>
      <c r="AO4068" s="231">
        <f>AB4068*AN4068</f>
        <v>0</v>
      </c>
      <c r="AP4068" s="232">
        <v>0.05</v>
      </c>
      <c r="AQ4068" s="233" t="s">
        <v>41</v>
      </c>
      <c r="AR4068" s="234">
        <f>AO4068*AP4068</f>
        <v>0</v>
      </c>
      <c r="AS4068" s="235"/>
      <c r="AT4068" s="236"/>
      <c r="AU4068" s="237"/>
      <c r="AV4068" s="238" t="s">
        <v>154</v>
      </c>
      <c r="AW4068" s="239">
        <f>'[1]Nastavení cen'!$H$17</f>
        <v>390</v>
      </c>
      <c r="AX4068" s="240">
        <v>80</v>
      </c>
    </row>
    <row r="4069" spans="1:50" ht="17.25" hidden="1" customHeight="1" x14ac:dyDescent="0.3">
      <c r="A4069" s="213"/>
      <c r="B4069" s="214"/>
      <c r="C4069" s="215"/>
      <c r="D4069" s="186"/>
      <c r="E4069" s="184"/>
      <c r="F4069" s="185"/>
      <c r="G4069" s="186"/>
      <c r="H4069" s="186"/>
      <c r="I4069" s="187"/>
      <c r="J4069" s="188"/>
      <c r="K4069" s="216"/>
      <c r="L4069" s="186"/>
      <c r="M4069" s="186"/>
      <c r="N4069" s="187"/>
      <c r="O4069" s="191"/>
      <c r="P4069" s="559" t="s">
        <v>4176</v>
      </c>
      <c r="Q4069" s="218"/>
      <c r="R4069" s="219">
        <f t="shared" si="1474"/>
        <v>0</v>
      </c>
      <c r="S4069" s="219">
        <f t="shared" si="1475"/>
        <v>0</v>
      </c>
      <c r="T4069" s="195"/>
      <c r="U4069" s="196">
        <v>4</v>
      </c>
      <c r="V4069" s="89">
        <f t="shared" si="1470"/>
        <v>0</v>
      </c>
      <c r="W4069" s="220" t="s">
        <v>4220</v>
      </c>
      <c r="X4069" s="221" t="s">
        <v>4222</v>
      </c>
      <c r="Y4069" s="222" t="s">
        <v>43</v>
      </c>
      <c r="Z4069" s="199"/>
      <c r="AA4069" s="218"/>
      <c r="AB4069" s="223">
        <v>0</v>
      </c>
      <c r="AC4069" s="224" t="s">
        <v>48</v>
      </c>
      <c r="AD4069" s="225">
        <f t="shared" si="1491"/>
        <v>98</v>
      </c>
      <c r="AE4069" s="226">
        <f>CEILING(AD4069+AD4069*'[1]Nastavení cen'!$J$17,1)</f>
        <v>144</v>
      </c>
      <c r="AF4069" s="226">
        <f t="shared" si="1492"/>
        <v>0</v>
      </c>
      <c r="AG4069" s="241">
        <f>ROUND(AX4069+(AX4069*'[1]Nastavení cen'!$G$17),0)</f>
        <v>0</v>
      </c>
      <c r="AH4069" s="242"/>
      <c r="AI4069" s="244"/>
      <c r="AJ4069" s="349">
        <f t="shared" si="1477"/>
        <v>144</v>
      </c>
      <c r="AK4069" s="255"/>
      <c r="AL4069" s="229">
        <f t="shared" si="1478"/>
        <v>0</v>
      </c>
      <c r="AM4069" s="204"/>
      <c r="AN4069" s="230" t="s">
        <v>41</v>
      </c>
      <c r="AO4069" s="231" t="s">
        <v>41</v>
      </c>
      <c r="AP4069" s="245" t="s">
        <v>41</v>
      </c>
      <c r="AQ4069" s="233" t="s">
        <v>41</v>
      </c>
      <c r="AR4069" s="234" t="s">
        <v>41</v>
      </c>
      <c r="AS4069" s="235"/>
      <c r="AT4069" s="236"/>
      <c r="AU4069" s="237"/>
      <c r="AV4069" s="238" t="s">
        <v>154</v>
      </c>
      <c r="AW4069" s="239">
        <f>'[1]Nastavení cen'!$H$17</f>
        <v>390</v>
      </c>
      <c r="AX4069" s="240"/>
    </row>
    <row r="4070" spans="1:50" ht="17.25" hidden="1" customHeight="1" x14ac:dyDescent="0.3">
      <c r="A4070" s="213"/>
      <c r="B4070" s="214"/>
      <c r="C4070" s="215"/>
      <c r="D4070" s="186"/>
      <c r="E4070" s="184"/>
      <c r="F4070" s="185"/>
      <c r="G4070" s="186"/>
      <c r="H4070" s="186"/>
      <c r="I4070" s="187"/>
      <c r="J4070" s="188"/>
      <c r="K4070" s="216"/>
      <c r="L4070" s="186"/>
      <c r="M4070" s="186"/>
      <c r="N4070" s="187"/>
      <c r="O4070" s="191"/>
      <c r="P4070" s="559" t="s">
        <v>4176</v>
      </c>
      <c r="Q4070" s="218"/>
      <c r="R4070" s="219">
        <f t="shared" si="1474"/>
        <v>0</v>
      </c>
      <c r="S4070" s="219">
        <f t="shared" si="1475"/>
        <v>0</v>
      </c>
      <c r="T4070" s="195"/>
      <c r="U4070" s="196">
        <v>3</v>
      </c>
      <c r="V4070" s="89">
        <f t="shared" si="1470"/>
        <v>0</v>
      </c>
      <c r="W4070" s="220" t="s">
        <v>4220</v>
      </c>
      <c r="X4070" s="221" t="s">
        <v>4224</v>
      </c>
      <c r="Y4070" s="222" t="s">
        <v>4225</v>
      </c>
      <c r="Z4070" s="199"/>
      <c r="AA4070" s="218"/>
      <c r="AB4070" s="223">
        <v>0</v>
      </c>
      <c r="AC4070" s="224" t="s">
        <v>146</v>
      </c>
      <c r="AD4070" s="225">
        <f t="shared" si="1491"/>
        <v>78</v>
      </c>
      <c r="AE4070" s="226">
        <f>CEILING(AD4070+AD4070*'[1]Nastavení cen'!$J$17,1)</f>
        <v>114</v>
      </c>
      <c r="AF4070" s="226">
        <f t="shared" si="1492"/>
        <v>0</v>
      </c>
      <c r="AG4070" s="241">
        <f>CEILING(AX4070+(AX4070*'[1]Nastavení cen'!$G$17),1)</f>
        <v>50</v>
      </c>
      <c r="AH4070" s="242">
        <f>CEILING(AG4070*'[1]Nastavení cen'!$K$17,1)+AG4070</f>
        <v>65</v>
      </c>
      <c r="AI4070" s="242">
        <f>(AB4070*AH4070)</f>
        <v>0</v>
      </c>
      <c r="AJ4070" s="228">
        <f t="shared" si="1477"/>
        <v>179</v>
      </c>
      <c r="AK4070" s="218"/>
      <c r="AL4070" s="229">
        <f t="shared" si="1478"/>
        <v>0</v>
      </c>
      <c r="AM4070" s="204"/>
      <c r="AN4070" s="230">
        <v>0.01</v>
      </c>
      <c r="AO4070" s="231">
        <f>AB4070*AN4070</f>
        <v>0</v>
      </c>
      <c r="AP4070" s="232">
        <v>0.05</v>
      </c>
      <c r="AQ4070" s="233" t="s">
        <v>41</v>
      </c>
      <c r="AR4070" s="234">
        <f>AO4070*AP4070</f>
        <v>0</v>
      </c>
      <c r="AS4070" s="235"/>
      <c r="AT4070" s="236"/>
      <c r="AU4070" s="237"/>
      <c r="AV4070" s="238" t="s">
        <v>1556</v>
      </c>
      <c r="AW4070" s="239">
        <f>'[1]Nastavení cen'!$H$17</f>
        <v>390</v>
      </c>
      <c r="AX4070" s="240">
        <v>50</v>
      </c>
    </row>
    <row r="4071" spans="1:50" ht="17.25" hidden="1" customHeight="1" x14ac:dyDescent="0.3">
      <c r="A4071" s="213"/>
      <c r="B4071" s="214"/>
      <c r="C4071" s="215"/>
      <c r="D4071" s="186"/>
      <c r="E4071" s="184"/>
      <c r="F4071" s="185"/>
      <c r="G4071" s="186"/>
      <c r="H4071" s="186"/>
      <c r="I4071" s="187"/>
      <c r="J4071" s="188"/>
      <c r="K4071" s="216"/>
      <c r="L4071" s="186"/>
      <c r="M4071" s="186"/>
      <c r="N4071" s="187"/>
      <c r="O4071" s="191"/>
      <c r="P4071" s="559" t="s">
        <v>4176</v>
      </c>
      <c r="Q4071" s="218"/>
      <c r="R4071" s="219">
        <f t="shared" si="1474"/>
        <v>0</v>
      </c>
      <c r="S4071" s="219">
        <f t="shared" si="1475"/>
        <v>0</v>
      </c>
      <c r="T4071" s="195"/>
      <c r="U4071" s="196">
        <v>4</v>
      </c>
      <c r="V4071" s="89">
        <f t="shared" si="1470"/>
        <v>0</v>
      </c>
      <c r="W4071" s="220" t="s">
        <v>4220</v>
      </c>
      <c r="X4071" s="221" t="s">
        <v>4224</v>
      </c>
      <c r="Y4071" s="222" t="s">
        <v>43</v>
      </c>
      <c r="Z4071" s="199"/>
      <c r="AA4071" s="218"/>
      <c r="AB4071" s="223">
        <v>0</v>
      </c>
      <c r="AC4071" s="224" t="s">
        <v>146</v>
      </c>
      <c r="AD4071" s="225">
        <f t="shared" si="1491"/>
        <v>78</v>
      </c>
      <c r="AE4071" s="226">
        <f>CEILING(AD4071+AD4071*'[1]Nastavení cen'!$J$17,1)</f>
        <v>114</v>
      </c>
      <c r="AF4071" s="226">
        <f t="shared" si="1492"/>
        <v>0</v>
      </c>
      <c r="AG4071" s="241">
        <f>ROUND(AX4071+(AX4071*'[1]Nastavení cen'!$G$17),0)</f>
        <v>0</v>
      </c>
      <c r="AH4071" s="242"/>
      <c r="AI4071" s="244"/>
      <c r="AJ4071" s="349">
        <f t="shared" si="1477"/>
        <v>114</v>
      </c>
      <c r="AK4071" s="255"/>
      <c r="AL4071" s="229">
        <f t="shared" si="1478"/>
        <v>0</v>
      </c>
      <c r="AM4071" s="204"/>
      <c r="AN4071" s="230" t="s">
        <v>41</v>
      </c>
      <c r="AO4071" s="231" t="s">
        <v>41</v>
      </c>
      <c r="AP4071" s="245" t="s">
        <v>41</v>
      </c>
      <c r="AQ4071" s="233" t="s">
        <v>41</v>
      </c>
      <c r="AR4071" s="234" t="s">
        <v>41</v>
      </c>
      <c r="AS4071" s="235"/>
      <c r="AT4071" s="236"/>
      <c r="AU4071" s="237"/>
      <c r="AV4071" s="238" t="s">
        <v>1556</v>
      </c>
      <c r="AW4071" s="239">
        <f>'[1]Nastavení cen'!$H$17</f>
        <v>390</v>
      </c>
      <c r="AX4071" s="240"/>
    </row>
    <row r="4072" spans="1:50" ht="17.25" hidden="1" customHeight="1" x14ac:dyDescent="0.3">
      <c r="A4072" s="213"/>
      <c r="B4072" s="214"/>
      <c r="C4072" s="215"/>
      <c r="D4072" s="186"/>
      <c r="E4072" s="184"/>
      <c r="F4072" s="185"/>
      <c r="G4072" s="186"/>
      <c r="H4072" s="186"/>
      <c r="I4072" s="187"/>
      <c r="J4072" s="188"/>
      <c r="K4072" s="216"/>
      <c r="L4072" s="186"/>
      <c r="M4072" s="186"/>
      <c r="N4072" s="187"/>
      <c r="O4072" s="191"/>
      <c r="P4072" s="559" t="s">
        <v>4176</v>
      </c>
      <c r="Q4072" s="218"/>
      <c r="R4072" s="219">
        <f t="shared" si="1474"/>
        <v>0</v>
      </c>
      <c r="S4072" s="219">
        <f t="shared" si="1475"/>
        <v>0</v>
      </c>
      <c r="T4072" s="195"/>
      <c r="U4072" s="196">
        <v>3</v>
      </c>
      <c r="V4072" s="89">
        <f t="shared" si="1470"/>
        <v>0</v>
      </c>
      <c r="W4072" s="220" t="s">
        <v>4220</v>
      </c>
      <c r="X4072" s="221" t="s">
        <v>4226</v>
      </c>
      <c r="Y4072" s="222" t="s">
        <v>4227</v>
      </c>
      <c r="Z4072" s="199"/>
      <c r="AA4072" s="218"/>
      <c r="AB4072" s="223">
        <v>0</v>
      </c>
      <c r="AC4072" s="224" t="s">
        <v>48</v>
      </c>
      <c r="AD4072" s="225">
        <f t="shared" si="1491"/>
        <v>260</v>
      </c>
      <c r="AE4072" s="226">
        <f>CEILING(AD4072+AD4072*'[1]Nastavení cen'!$J$17,1)</f>
        <v>380</v>
      </c>
      <c r="AF4072" s="226">
        <f t="shared" si="1492"/>
        <v>0</v>
      </c>
      <c r="AG4072" s="241">
        <f>CEILING(AX4072+(AX4072*'[1]Nastavení cen'!$G$17),1)</f>
        <v>350</v>
      </c>
      <c r="AH4072" s="242">
        <f>CEILING(AG4072*'[1]Nastavení cen'!$K$17,1)+AG4072</f>
        <v>455</v>
      </c>
      <c r="AI4072" s="242">
        <f>(AB4072*AH4072)</f>
        <v>0</v>
      </c>
      <c r="AJ4072" s="228">
        <f t="shared" si="1477"/>
        <v>835</v>
      </c>
      <c r="AK4072" s="218"/>
      <c r="AL4072" s="229">
        <f t="shared" si="1478"/>
        <v>0</v>
      </c>
      <c r="AM4072" s="204"/>
      <c r="AN4072" s="230">
        <v>0.04</v>
      </c>
      <c r="AO4072" s="231">
        <f>AB4072*AN4072</f>
        <v>0</v>
      </c>
      <c r="AP4072" s="232">
        <v>0.05</v>
      </c>
      <c r="AQ4072" s="233" t="s">
        <v>41</v>
      </c>
      <c r="AR4072" s="234">
        <f>AO4072*AP4072</f>
        <v>0</v>
      </c>
      <c r="AS4072" s="235"/>
      <c r="AT4072" s="236"/>
      <c r="AU4072" s="237"/>
      <c r="AV4072" s="238" t="s">
        <v>103</v>
      </c>
      <c r="AW4072" s="239">
        <f>'[1]Nastavení cen'!$H$17</f>
        <v>390</v>
      </c>
      <c r="AX4072" s="240">
        <v>350</v>
      </c>
    </row>
    <row r="4073" spans="1:50" ht="17.25" hidden="1" customHeight="1" x14ac:dyDescent="0.3">
      <c r="A4073" s="213"/>
      <c r="B4073" s="214"/>
      <c r="C4073" s="215"/>
      <c r="D4073" s="186"/>
      <c r="E4073" s="184"/>
      <c r="F4073" s="185"/>
      <c r="G4073" s="186"/>
      <c r="H4073" s="186"/>
      <c r="I4073" s="187"/>
      <c r="J4073" s="188"/>
      <c r="K4073" s="216"/>
      <c r="L4073" s="186"/>
      <c r="M4073" s="186"/>
      <c r="N4073" s="187"/>
      <c r="O4073" s="191"/>
      <c r="P4073" s="559" t="s">
        <v>4176</v>
      </c>
      <c r="Q4073" s="218"/>
      <c r="R4073" s="219">
        <f t="shared" si="1474"/>
        <v>0</v>
      </c>
      <c r="S4073" s="219">
        <f t="shared" si="1475"/>
        <v>0</v>
      </c>
      <c r="T4073" s="195"/>
      <c r="U4073" s="196">
        <v>4</v>
      </c>
      <c r="V4073" s="89">
        <f t="shared" si="1470"/>
        <v>0</v>
      </c>
      <c r="W4073" s="220" t="s">
        <v>4220</v>
      </c>
      <c r="X4073" s="221" t="s">
        <v>4226</v>
      </c>
      <c r="Y4073" s="222" t="s">
        <v>43</v>
      </c>
      <c r="Z4073" s="199"/>
      <c r="AA4073" s="218"/>
      <c r="AB4073" s="223">
        <v>0</v>
      </c>
      <c r="AC4073" s="224" t="s">
        <v>48</v>
      </c>
      <c r="AD4073" s="225">
        <f t="shared" si="1491"/>
        <v>260</v>
      </c>
      <c r="AE4073" s="226">
        <f>CEILING(AD4073+AD4073*'[1]Nastavení cen'!$J$17,1)</f>
        <v>380</v>
      </c>
      <c r="AF4073" s="226">
        <f t="shared" si="1492"/>
        <v>0</v>
      </c>
      <c r="AG4073" s="241">
        <f>ROUND(AX4073+(AX4073*'[1]Nastavení cen'!$G$17),0)</f>
        <v>0</v>
      </c>
      <c r="AH4073" s="242"/>
      <c r="AI4073" s="244"/>
      <c r="AJ4073" s="349">
        <f t="shared" si="1477"/>
        <v>380</v>
      </c>
      <c r="AK4073" s="255"/>
      <c r="AL4073" s="229">
        <f t="shared" si="1478"/>
        <v>0</v>
      </c>
      <c r="AM4073" s="204"/>
      <c r="AN4073" s="230" t="s">
        <v>41</v>
      </c>
      <c r="AO4073" s="231" t="s">
        <v>41</v>
      </c>
      <c r="AP4073" s="245" t="s">
        <v>41</v>
      </c>
      <c r="AQ4073" s="233" t="s">
        <v>41</v>
      </c>
      <c r="AR4073" s="234" t="s">
        <v>41</v>
      </c>
      <c r="AS4073" s="235"/>
      <c r="AT4073" s="236"/>
      <c r="AU4073" s="237"/>
      <c r="AV4073" s="238" t="s">
        <v>103</v>
      </c>
      <c r="AW4073" s="239">
        <f>'[1]Nastavení cen'!$H$17</f>
        <v>390</v>
      </c>
      <c r="AX4073" s="240"/>
    </row>
    <row r="4074" spans="1:50" ht="17.25" hidden="1" customHeight="1" x14ac:dyDescent="0.3">
      <c r="A4074" s="213"/>
      <c r="B4074" s="214"/>
      <c r="C4074" s="215"/>
      <c r="D4074" s="186"/>
      <c r="E4074" s="184"/>
      <c r="F4074" s="185"/>
      <c r="G4074" s="186"/>
      <c r="H4074" s="186"/>
      <c r="I4074" s="187"/>
      <c r="J4074" s="188"/>
      <c r="K4074" s="216"/>
      <c r="L4074" s="186"/>
      <c r="M4074" s="186"/>
      <c r="N4074" s="187"/>
      <c r="O4074" s="191"/>
      <c r="P4074" s="559" t="s">
        <v>4176</v>
      </c>
      <c r="Q4074" s="218"/>
      <c r="R4074" s="219">
        <f t="shared" si="1474"/>
        <v>0</v>
      </c>
      <c r="S4074" s="219">
        <f t="shared" si="1475"/>
        <v>0</v>
      </c>
      <c r="T4074" s="195"/>
      <c r="U4074" s="196">
        <v>3</v>
      </c>
      <c r="V4074" s="89">
        <f t="shared" si="1470"/>
        <v>0</v>
      </c>
      <c r="W4074" s="220" t="s">
        <v>4220</v>
      </c>
      <c r="X4074" s="221" t="s">
        <v>4228</v>
      </c>
      <c r="Y4074" s="222" t="s">
        <v>4229</v>
      </c>
      <c r="Z4074" s="199"/>
      <c r="AA4074" s="218"/>
      <c r="AB4074" s="223">
        <v>0</v>
      </c>
      <c r="AC4074" s="224" t="s">
        <v>48</v>
      </c>
      <c r="AD4074" s="225">
        <f t="shared" si="1491"/>
        <v>130</v>
      </c>
      <c r="AE4074" s="226">
        <f>CEILING(AD4074+AD4074*'[1]Nastavení cen'!$J$17,1)</f>
        <v>190</v>
      </c>
      <c r="AF4074" s="226">
        <f t="shared" si="1492"/>
        <v>0</v>
      </c>
      <c r="AG4074" s="241">
        <f>CEILING(AX4074+(AX4074*'[1]Nastavení cen'!$G$17),1)</f>
        <v>370</v>
      </c>
      <c r="AH4074" s="242">
        <f>CEILING(AG4074*'[1]Nastavení cen'!$K$17,1)+AG4074</f>
        <v>481</v>
      </c>
      <c r="AI4074" s="242">
        <f>(AB4074*AH4074)</f>
        <v>0</v>
      </c>
      <c r="AJ4074" s="228">
        <f t="shared" si="1477"/>
        <v>671</v>
      </c>
      <c r="AK4074" s="218"/>
      <c r="AL4074" s="229">
        <f t="shared" si="1478"/>
        <v>0</v>
      </c>
      <c r="AM4074" s="204"/>
      <c r="AN4074" s="230">
        <v>0.02</v>
      </c>
      <c r="AO4074" s="231">
        <f>AB4074*AN4074</f>
        <v>0</v>
      </c>
      <c r="AP4074" s="232">
        <v>0.05</v>
      </c>
      <c r="AQ4074" s="233" t="s">
        <v>41</v>
      </c>
      <c r="AR4074" s="234">
        <f>AO4074*AP4074</f>
        <v>0</v>
      </c>
      <c r="AS4074" s="235"/>
      <c r="AT4074" s="236"/>
      <c r="AU4074" s="237"/>
      <c r="AV4074" s="238" t="s">
        <v>415</v>
      </c>
      <c r="AW4074" s="239">
        <f>'[1]Nastavení cen'!$H$17</f>
        <v>390</v>
      </c>
      <c r="AX4074" s="240">
        <v>370</v>
      </c>
    </row>
    <row r="4075" spans="1:50" ht="17.25" hidden="1" customHeight="1" x14ac:dyDescent="0.3">
      <c r="A4075" s="213"/>
      <c r="B4075" s="214"/>
      <c r="C4075" s="215"/>
      <c r="D4075" s="186"/>
      <c r="E4075" s="184"/>
      <c r="F4075" s="185"/>
      <c r="G4075" s="186"/>
      <c r="H4075" s="186"/>
      <c r="I4075" s="187"/>
      <c r="J4075" s="188"/>
      <c r="K4075" s="216"/>
      <c r="L4075" s="186"/>
      <c r="M4075" s="186"/>
      <c r="N4075" s="187"/>
      <c r="O4075" s="191"/>
      <c r="P4075" s="559" t="s">
        <v>4176</v>
      </c>
      <c r="Q4075" s="218"/>
      <c r="R4075" s="219">
        <f t="shared" si="1474"/>
        <v>0</v>
      </c>
      <c r="S4075" s="219">
        <f t="shared" si="1475"/>
        <v>0</v>
      </c>
      <c r="T4075" s="195"/>
      <c r="U4075" s="196">
        <v>4</v>
      </c>
      <c r="V4075" s="89">
        <f t="shared" si="1470"/>
        <v>0</v>
      </c>
      <c r="W4075" s="220" t="s">
        <v>4220</v>
      </c>
      <c r="X4075" s="221" t="s">
        <v>4228</v>
      </c>
      <c r="Y4075" s="222" t="s">
        <v>43</v>
      </c>
      <c r="Z4075" s="199"/>
      <c r="AA4075" s="218"/>
      <c r="AB4075" s="223">
        <v>0</v>
      </c>
      <c r="AC4075" s="224" t="s">
        <v>48</v>
      </c>
      <c r="AD4075" s="225">
        <f t="shared" si="1491"/>
        <v>130</v>
      </c>
      <c r="AE4075" s="226">
        <f>CEILING(AD4075+AD4075*'[1]Nastavení cen'!$J$17,1)</f>
        <v>190</v>
      </c>
      <c r="AF4075" s="226">
        <f t="shared" si="1492"/>
        <v>0</v>
      </c>
      <c r="AG4075" s="241">
        <f>ROUND(AX4075+(AX4075*'[1]Nastavení cen'!$G$17),0)</f>
        <v>0</v>
      </c>
      <c r="AH4075" s="242"/>
      <c r="AI4075" s="244"/>
      <c r="AJ4075" s="349">
        <f t="shared" si="1477"/>
        <v>190</v>
      </c>
      <c r="AK4075" s="255"/>
      <c r="AL4075" s="229">
        <f t="shared" si="1478"/>
        <v>0</v>
      </c>
      <c r="AM4075" s="204"/>
      <c r="AN4075" s="230" t="s">
        <v>41</v>
      </c>
      <c r="AO4075" s="231" t="s">
        <v>41</v>
      </c>
      <c r="AP4075" s="245" t="s">
        <v>41</v>
      </c>
      <c r="AQ4075" s="233" t="s">
        <v>41</v>
      </c>
      <c r="AR4075" s="234" t="s">
        <v>41</v>
      </c>
      <c r="AS4075" s="235"/>
      <c r="AT4075" s="236"/>
      <c r="AU4075" s="237"/>
      <c r="AV4075" s="238" t="s">
        <v>415</v>
      </c>
      <c r="AW4075" s="239">
        <f>'[1]Nastavení cen'!$H$17</f>
        <v>390</v>
      </c>
      <c r="AX4075" s="240"/>
    </row>
    <row r="4076" spans="1:50" ht="17.25" hidden="1" customHeight="1" x14ac:dyDescent="0.3">
      <c r="A4076" s="213"/>
      <c r="B4076" s="214"/>
      <c r="C4076" s="215"/>
      <c r="D4076" s="186"/>
      <c r="E4076" s="184"/>
      <c r="F4076" s="185"/>
      <c r="G4076" s="186"/>
      <c r="H4076" s="186"/>
      <c r="I4076" s="187"/>
      <c r="J4076" s="188"/>
      <c r="K4076" s="216"/>
      <c r="L4076" s="186"/>
      <c r="M4076" s="186"/>
      <c r="N4076" s="187"/>
      <c r="O4076" s="191"/>
      <c r="P4076" s="559" t="s">
        <v>4176</v>
      </c>
      <c r="Q4076" s="218"/>
      <c r="R4076" s="219">
        <f t="shared" si="1474"/>
        <v>0</v>
      </c>
      <c r="S4076" s="219">
        <f t="shared" si="1475"/>
        <v>0</v>
      </c>
      <c r="T4076" s="195"/>
      <c r="U4076" s="196">
        <v>3</v>
      </c>
      <c r="V4076" s="89">
        <f t="shared" si="1470"/>
        <v>0</v>
      </c>
      <c r="W4076" s="220" t="s">
        <v>4220</v>
      </c>
      <c r="X4076" s="221" t="s">
        <v>4230</v>
      </c>
      <c r="Y4076" s="222" t="s">
        <v>4231</v>
      </c>
      <c r="Z4076" s="199"/>
      <c r="AA4076" s="218"/>
      <c r="AB4076" s="223">
        <v>0</v>
      </c>
      <c r="AC4076" s="224" t="s">
        <v>48</v>
      </c>
      <c r="AD4076" s="225">
        <f t="shared" si="1491"/>
        <v>65</v>
      </c>
      <c r="AE4076" s="226">
        <f>CEILING(AD4076+AD4076*'[1]Nastavení cen'!$J$17,1)</f>
        <v>95</v>
      </c>
      <c r="AF4076" s="226">
        <f t="shared" si="1492"/>
        <v>0</v>
      </c>
      <c r="AG4076" s="241">
        <f>CEILING(AX4076+(AX4076*'[1]Nastavení cen'!$G$17),1)</f>
        <v>90</v>
      </c>
      <c r="AH4076" s="242">
        <f>CEILING(AG4076*'[1]Nastavení cen'!$K$17,1)+AG4076</f>
        <v>117</v>
      </c>
      <c r="AI4076" s="242">
        <f>(AB4076*AH4076)</f>
        <v>0</v>
      </c>
      <c r="AJ4076" s="228">
        <f t="shared" si="1477"/>
        <v>212</v>
      </c>
      <c r="AK4076" s="218"/>
      <c r="AL4076" s="229">
        <f t="shared" si="1478"/>
        <v>0</v>
      </c>
      <c r="AM4076" s="204"/>
      <c r="AN4076" s="230">
        <v>0.01</v>
      </c>
      <c r="AO4076" s="231">
        <f>AB4076*AN4076</f>
        <v>0</v>
      </c>
      <c r="AP4076" s="232">
        <v>0.05</v>
      </c>
      <c r="AQ4076" s="233" t="s">
        <v>41</v>
      </c>
      <c r="AR4076" s="234">
        <f>AO4076*AP4076</f>
        <v>0</v>
      </c>
      <c r="AS4076" s="235"/>
      <c r="AT4076" s="236"/>
      <c r="AU4076" s="237"/>
      <c r="AV4076" s="238" t="s">
        <v>1559</v>
      </c>
      <c r="AW4076" s="239">
        <f>'[1]Nastavení cen'!$H$17</f>
        <v>390</v>
      </c>
      <c r="AX4076" s="240">
        <v>90</v>
      </c>
    </row>
    <row r="4077" spans="1:50" ht="17.25" hidden="1" customHeight="1" x14ac:dyDescent="0.3">
      <c r="A4077" s="213"/>
      <c r="B4077" s="214"/>
      <c r="C4077" s="215"/>
      <c r="D4077" s="186"/>
      <c r="E4077" s="184"/>
      <c r="F4077" s="185"/>
      <c r="G4077" s="186"/>
      <c r="H4077" s="186"/>
      <c r="I4077" s="187"/>
      <c r="J4077" s="188"/>
      <c r="K4077" s="216"/>
      <c r="L4077" s="186"/>
      <c r="M4077" s="186"/>
      <c r="N4077" s="187"/>
      <c r="O4077" s="191"/>
      <c r="P4077" s="559" t="s">
        <v>4176</v>
      </c>
      <c r="Q4077" s="218"/>
      <c r="R4077" s="219">
        <f t="shared" si="1474"/>
        <v>0</v>
      </c>
      <c r="S4077" s="219">
        <f t="shared" si="1475"/>
        <v>0</v>
      </c>
      <c r="T4077" s="195"/>
      <c r="U4077" s="196">
        <v>4</v>
      </c>
      <c r="V4077" s="89">
        <f t="shared" si="1470"/>
        <v>0</v>
      </c>
      <c r="W4077" s="220" t="s">
        <v>4220</v>
      </c>
      <c r="X4077" s="221" t="s">
        <v>4230</v>
      </c>
      <c r="Y4077" s="222" t="s">
        <v>43</v>
      </c>
      <c r="Z4077" s="199"/>
      <c r="AA4077" s="218"/>
      <c r="AB4077" s="223">
        <v>0</v>
      </c>
      <c r="AC4077" s="224" t="s">
        <v>48</v>
      </c>
      <c r="AD4077" s="225">
        <f t="shared" si="1491"/>
        <v>65</v>
      </c>
      <c r="AE4077" s="226">
        <f>CEILING(AD4077+AD4077*'[1]Nastavení cen'!$J$17,1)</f>
        <v>95</v>
      </c>
      <c r="AF4077" s="226">
        <f t="shared" si="1492"/>
        <v>0</v>
      </c>
      <c r="AG4077" s="241">
        <f>ROUND(AX4077+(AX4077*'[1]Nastavení cen'!$G$17),0)</f>
        <v>0</v>
      </c>
      <c r="AH4077" s="242"/>
      <c r="AI4077" s="244"/>
      <c r="AJ4077" s="349">
        <f t="shared" si="1477"/>
        <v>95</v>
      </c>
      <c r="AK4077" s="255"/>
      <c r="AL4077" s="229">
        <f t="shared" si="1478"/>
        <v>0</v>
      </c>
      <c r="AM4077" s="204"/>
      <c r="AN4077" s="230" t="s">
        <v>41</v>
      </c>
      <c r="AO4077" s="231" t="s">
        <v>41</v>
      </c>
      <c r="AP4077" s="245" t="s">
        <v>41</v>
      </c>
      <c r="AQ4077" s="233" t="s">
        <v>41</v>
      </c>
      <c r="AR4077" s="234" t="s">
        <v>41</v>
      </c>
      <c r="AS4077" s="235"/>
      <c r="AT4077" s="236"/>
      <c r="AU4077" s="237"/>
      <c r="AV4077" s="238" t="s">
        <v>1559</v>
      </c>
      <c r="AW4077" s="239">
        <f>'[1]Nastavení cen'!$H$17</f>
        <v>390</v>
      </c>
      <c r="AX4077" s="240"/>
    </row>
    <row r="4078" spans="1:50" ht="17.25" hidden="1" customHeight="1" x14ac:dyDescent="0.3">
      <c r="A4078" s="213"/>
      <c r="B4078" s="214"/>
      <c r="C4078" s="215"/>
      <c r="D4078" s="186"/>
      <c r="E4078" s="184"/>
      <c r="F4078" s="185"/>
      <c r="G4078" s="186"/>
      <c r="H4078" s="186"/>
      <c r="I4078" s="187"/>
      <c r="J4078" s="188"/>
      <c r="K4078" s="216"/>
      <c r="L4078" s="186"/>
      <c r="M4078" s="186"/>
      <c r="N4078" s="187"/>
      <c r="O4078" s="191"/>
      <c r="P4078" s="559" t="s">
        <v>4176</v>
      </c>
      <c r="Q4078" s="218"/>
      <c r="R4078" s="219">
        <f t="shared" si="1474"/>
        <v>0</v>
      </c>
      <c r="S4078" s="219">
        <f t="shared" si="1475"/>
        <v>0</v>
      </c>
      <c r="T4078" s="195"/>
      <c r="U4078" s="196">
        <v>5</v>
      </c>
      <c r="V4078" s="89">
        <f t="shared" si="1470"/>
        <v>0</v>
      </c>
      <c r="W4078" s="220" t="s">
        <v>4232</v>
      </c>
      <c r="X4078" s="221" t="s">
        <v>330</v>
      </c>
      <c r="Y4078" s="371" t="s">
        <v>4233</v>
      </c>
      <c r="Z4078" s="199"/>
      <c r="AA4078" s="218"/>
      <c r="AB4078" s="339">
        <v>0</v>
      </c>
      <c r="AC4078" s="224" t="s">
        <v>66</v>
      </c>
      <c r="AD4078" s="227"/>
      <c r="AE4078" s="226"/>
      <c r="AF4078" s="227"/>
      <c r="AG4078" s="227">
        <f>CEILING(AX4078+(AX4078*'[1]Nastavení cen'!$G$17),1)</f>
        <v>500</v>
      </c>
      <c r="AH4078" s="227">
        <f>CEILING(AG4078*'[1]Nastavení cen'!$K$17,1)+AG4078</f>
        <v>650</v>
      </c>
      <c r="AI4078" s="227">
        <f t="shared" ref="AI4078:AI4080" si="1493">(AB4078*AH4078)</f>
        <v>0</v>
      </c>
      <c r="AJ4078" s="228">
        <f t="shared" si="1477"/>
        <v>650</v>
      </c>
      <c r="AK4078" s="218"/>
      <c r="AL4078" s="229">
        <f t="shared" si="1478"/>
        <v>0</v>
      </c>
      <c r="AM4078" s="204"/>
      <c r="AN4078" s="230" t="s">
        <v>41</v>
      </c>
      <c r="AO4078" s="231" t="s">
        <v>41</v>
      </c>
      <c r="AP4078" s="245" t="s">
        <v>41</v>
      </c>
      <c r="AQ4078" s="233" t="s">
        <v>41</v>
      </c>
      <c r="AR4078" s="234" t="s">
        <v>41</v>
      </c>
      <c r="AS4078" s="235"/>
      <c r="AT4078" s="236"/>
      <c r="AU4078" s="237"/>
      <c r="AV4078" s="238"/>
      <c r="AW4078" s="239"/>
      <c r="AX4078" s="240">
        <v>500</v>
      </c>
    </row>
    <row r="4079" spans="1:50" ht="17.25" hidden="1" customHeight="1" x14ac:dyDescent="0.3">
      <c r="A4079" s="213"/>
      <c r="B4079" s="214"/>
      <c r="C4079" s="215"/>
      <c r="D4079" s="186"/>
      <c r="E4079" s="184"/>
      <c r="F4079" s="185"/>
      <c r="G4079" s="186"/>
      <c r="H4079" s="186"/>
      <c r="I4079" s="187"/>
      <c r="J4079" s="188"/>
      <c r="K4079" s="216"/>
      <c r="L4079" s="186"/>
      <c r="M4079" s="186"/>
      <c r="N4079" s="187"/>
      <c r="O4079" s="191"/>
      <c r="P4079" s="559" t="s">
        <v>4176</v>
      </c>
      <c r="Q4079" s="218"/>
      <c r="R4079" s="219">
        <f t="shared" si="1474"/>
        <v>0</v>
      </c>
      <c r="S4079" s="219">
        <f t="shared" si="1475"/>
        <v>0</v>
      </c>
      <c r="T4079" s="195"/>
      <c r="U4079" s="196">
        <v>5</v>
      </c>
      <c r="V4079" s="89">
        <f t="shared" si="1470"/>
        <v>0</v>
      </c>
      <c r="W4079" s="220" t="s">
        <v>4232</v>
      </c>
      <c r="X4079" s="221" t="s">
        <v>330</v>
      </c>
      <c r="Y4079" s="371" t="s">
        <v>4234</v>
      </c>
      <c r="Z4079" s="199"/>
      <c r="AA4079" s="218"/>
      <c r="AB4079" s="339">
        <v>0</v>
      </c>
      <c r="AC4079" s="224" t="s">
        <v>335</v>
      </c>
      <c r="AD4079" s="227"/>
      <c r="AE4079" s="226"/>
      <c r="AF4079" s="227"/>
      <c r="AG4079" s="227">
        <f>CEILING(AX4079+(AX4079*'[1]Nastavení cen'!$G$17),1)</f>
        <v>3000</v>
      </c>
      <c r="AH4079" s="227">
        <f>CEILING(AG4079*'[1]Nastavení cen'!$K$17,1)+AG4079</f>
        <v>3900</v>
      </c>
      <c r="AI4079" s="227">
        <f t="shared" si="1493"/>
        <v>0</v>
      </c>
      <c r="AJ4079" s="228">
        <f t="shared" si="1477"/>
        <v>3900</v>
      </c>
      <c r="AK4079" s="218"/>
      <c r="AL4079" s="229">
        <f t="shared" si="1478"/>
        <v>0</v>
      </c>
      <c r="AM4079" s="204"/>
      <c r="AN4079" s="230" t="s">
        <v>41</v>
      </c>
      <c r="AO4079" s="231" t="s">
        <v>41</v>
      </c>
      <c r="AP4079" s="245" t="s">
        <v>41</v>
      </c>
      <c r="AQ4079" s="233" t="s">
        <v>41</v>
      </c>
      <c r="AR4079" s="234" t="s">
        <v>41</v>
      </c>
      <c r="AS4079" s="235"/>
      <c r="AT4079" s="236"/>
      <c r="AU4079" s="237"/>
      <c r="AV4079" s="238"/>
      <c r="AW4079" s="239"/>
      <c r="AX4079" s="240">
        <v>3000</v>
      </c>
    </row>
    <row r="4080" spans="1:50" ht="17.25" hidden="1" customHeight="1" x14ac:dyDescent="0.3">
      <c r="A4080" s="213"/>
      <c r="B4080" s="214"/>
      <c r="C4080" s="215"/>
      <c r="D4080" s="186"/>
      <c r="E4080" s="184"/>
      <c r="F4080" s="185"/>
      <c r="G4080" s="186"/>
      <c r="H4080" s="186"/>
      <c r="I4080" s="187"/>
      <c r="J4080" s="188"/>
      <c r="K4080" s="216"/>
      <c r="L4080" s="186"/>
      <c r="M4080" s="186"/>
      <c r="N4080" s="187"/>
      <c r="O4080" s="191"/>
      <c r="P4080" s="559" t="s">
        <v>4176</v>
      </c>
      <c r="Q4080" s="218"/>
      <c r="R4080" s="219">
        <f t="shared" si="1474"/>
        <v>0</v>
      </c>
      <c r="S4080" s="219">
        <f t="shared" si="1475"/>
        <v>0</v>
      </c>
      <c r="T4080" s="195"/>
      <c r="U4080" s="196">
        <v>5</v>
      </c>
      <c r="V4080" s="89">
        <f t="shared" si="1470"/>
        <v>0</v>
      </c>
      <c r="W4080" s="220" t="s">
        <v>4235</v>
      </c>
      <c r="X4080" s="221" t="s">
        <v>4236</v>
      </c>
      <c r="Y4080" s="371" t="s">
        <v>4237</v>
      </c>
      <c r="Z4080" s="199"/>
      <c r="AA4080" s="218"/>
      <c r="AB4080" s="339">
        <v>0</v>
      </c>
      <c r="AC4080" s="224" t="s">
        <v>48</v>
      </c>
      <c r="AD4080" s="227">
        <f t="shared" ref="AD4080:AD4085" si="1494">ROUND(AV4080*(AW4080/60),0)</f>
        <v>137</v>
      </c>
      <c r="AE4080" s="227">
        <f>CEILING(AD4080+AD4080*'[1]Nastavení cen'!$J$17,1)</f>
        <v>201</v>
      </c>
      <c r="AF4080" s="227">
        <f t="shared" ref="AF4080:AF4085" si="1495">(AB4080*AE4080)</f>
        <v>0</v>
      </c>
      <c r="AG4080" s="227">
        <f>CEILING(AX4080+(AX4080*'[1]Nastavení cen'!$G$17),1)</f>
        <v>100</v>
      </c>
      <c r="AH4080" s="227">
        <f>CEILING(AG4080*'[1]Nastavení cen'!$K$17,1)+AG4080</f>
        <v>130</v>
      </c>
      <c r="AI4080" s="227">
        <f t="shared" si="1493"/>
        <v>0</v>
      </c>
      <c r="AJ4080" s="228">
        <f t="shared" si="1477"/>
        <v>331</v>
      </c>
      <c r="AK4080" s="218"/>
      <c r="AL4080" s="229">
        <f t="shared" si="1478"/>
        <v>0</v>
      </c>
      <c r="AM4080" s="204"/>
      <c r="AN4080" s="230" t="s">
        <v>41</v>
      </c>
      <c r="AO4080" s="231" t="s">
        <v>41</v>
      </c>
      <c r="AP4080" s="245" t="s">
        <v>41</v>
      </c>
      <c r="AQ4080" s="233" t="s">
        <v>41</v>
      </c>
      <c r="AR4080" s="234" t="s">
        <v>41</v>
      </c>
      <c r="AS4080" s="235"/>
      <c r="AT4080" s="236"/>
      <c r="AU4080" s="237"/>
      <c r="AV4080" s="238">
        <v>21</v>
      </c>
      <c r="AW4080" s="239">
        <f>'[1]Nastavení cen'!$H$17</f>
        <v>390</v>
      </c>
      <c r="AX4080" s="240">
        <v>100</v>
      </c>
    </row>
    <row r="4081" spans="1:50" ht="17.25" hidden="1" customHeight="1" x14ac:dyDescent="0.3">
      <c r="A4081" s="213"/>
      <c r="B4081" s="214"/>
      <c r="C4081" s="215"/>
      <c r="D4081" s="186"/>
      <c r="E4081" s="184"/>
      <c r="F4081" s="185"/>
      <c r="G4081" s="186"/>
      <c r="H4081" s="186"/>
      <c r="I4081" s="187"/>
      <c r="J4081" s="188"/>
      <c r="K4081" s="216"/>
      <c r="L4081" s="186"/>
      <c r="M4081" s="186"/>
      <c r="N4081" s="187"/>
      <c r="O4081" s="191"/>
      <c r="P4081" s="559" t="s">
        <v>4176</v>
      </c>
      <c r="Q4081" s="218"/>
      <c r="R4081" s="219">
        <f t="shared" si="1474"/>
        <v>0</v>
      </c>
      <c r="S4081" s="219">
        <f t="shared" si="1475"/>
        <v>0</v>
      </c>
      <c r="T4081" s="195"/>
      <c r="U4081" s="196">
        <v>4</v>
      </c>
      <c r="V4081" s="89">
        <f t="shared" si="1470"/>
        <v>0</v>
      </c>
      <c r="W4081" s="220" t="s">
        <v>4235</v>
      </c>
      <c r="X4081" s="221" t="s">
        <v>4238</v>
      </c>
      <c r="Y4081" s="222" t="s">
        <v>43</v>
      </c>
      <c r="Z4081" s="199"/>
      <c r="AA4081" s="218"/>
      <c r="AB4081" s="339">
        <v>0</v>
      </c>
      <c r="AC4081" s="224" t="s">
        <v>48</v>
      </c>
      <c r="AD4081" s="227">
        <f t="shared" si="1494"/>
        <v>91</v>
      </c>
      <c r="AE4081" s="227">
        <f>CEILING(AD4081+AD4081*'[1]Nastavení cen'!$J$17,1)</f>
        <v>133</v>
      </c>
      <c r="AF4081" s="227">
        <f t="shared" si="1495"/>
        <v>0</v>
      </c>
      <c r="AG4081" s="241"/>
      <c r="AH4081" s="242"/>
      <c r="AI4081" s="242"/>
      <c r="AJ4081" s="228">
        <f t="shared" si="1477"/>
        <v>133</v>
      </c>
      <c r="AK4081" s="218"/>
      <c r="AL4081" s="229">
        <f t="shared" si="1478"/>
        <v>0</v>
      </c>
      <c r="AM4081" s="204"/>
      <c r="AN4081" s="230" t="s">
        <v>41</v>
      </c>
      <c r="AO4081" s="231" t="s">
        <v>41</v>
      </c>
      <c r="AP4081" s="245" t="s">
        <v>41</v>
      </c>
      <c r="AQ4081" s="233" t="s">
        <v>41</v>
      </c>
      <c r="AR4081" s="234" t="s">
        <v>41</v>
      </c>
      <c r="AS4081" s="235"/>
      <c r="AT4081" s="236"/>
      <c r="AU4081" s="237"/>
      <c r="AV4081" s="238">
        <v>14</v>
      </c>
      <c r="AW4081" s="239">
        <f>'[1]Nastavení cen'!$H$17</f>
        <v>390</v>
      </c>
      <c r="AX4081" s="240"/>
    </row>
    <row r="4082" spans="1:50" ht="17.25" hidden="1" customHeight="1" x14ac:dyDescent="0.3">
      <c r="A4082" s="213"/>
      <c r="B4082" s="214"/>
      <c r="C4082" s="215"/>
      <c r="D4082" s="186"/>
      <c r="E4082" s="184"/>
      <c r="F4082" s="185"/>
      <c r="G4082" s="186"/>
      <c r="H4082" s="186"/>
      <c r="I4082" s="187"/>
      <c r="J4082" s="188"/>
      <c r="K4082" s="216"/>
      <c r="L4082" s="186"/>
      <c r="M4082" s="186"/>
      <c r="N4082" s="187"/>
      <c r="O4082" s="191"/>
      <c r="P4082" s="559" t="s">
        <v>4176</v>
      </c>
      <c r="Q4082" s="218"/>
      <c r="R4082" s="219">
        <f t="shared" si="1474"/>
        <v>0</v>
      </c>
      <c r="S4082" s="219">
        <f t="shared" si="1475"/>
        <v>0</v>
      </c>
      <c r="T4082" s="195"/>
      <c r="U4082" s="196">
        <v>4</v>
      </c>
      <c r="V4082" s="89">
        <f t="shared" si="1470"/>
        <v>0</v>
      </c>
      <c r="W4082" s="220" t="s">
        <v>64</v>
      </c>
      <c r="X4082" s="221" t="s">
        <v>4239</v>
      </c>
      <c r="Y4082" s="222" t="s">
        <v>43</v>
      </c>
      <c r="Z4082" s="199"/>
      <c r="AA4082" s="218"/>
      <c r="AB4082" s="223">
        <v>0</v>
      </c>
      <c r="AC4082" s="224" t="s">
        <v>66</v>
      </c>
      <c r="AD4082" s="225">
        <f t="shared" si="1494"/>
        <v>390</v>
      </c>
      <c r="AE4082" s="226">
        <f>CEILING(AD4082+AD4082*'[1]Nastavení cen'!$J$17,1)</f>
        <v>570</v>
      </c>
      <c r="AF4082" s="226">
        <f t="shared" si="1495"/>
        <v>0</v>
      </c>
      <c r="AG4082" s="241"/>
      <c r="AH4082" s="242"/>
      <c r="AI4082" s="242"/>
      <c r="AJ4082" s="228">
        <f t="shared" si="1477"/>
        <v>570</v>
      </c>
      <c r="AK4082" s="218"/>
      <c r="AL4082" s="229">
        <f t="shared" si="1478"/>
        <v>0</v>
      </c>
      <c r="AM4082" s="204"/>
      <c r="AN4082" s="230" t="s">
        <v>41</v>
      </c>
      <c r="AO4082" s="231" t="s">
        <v>41</v>
      </c>
      <c r="AP4082" s="245" t="s">
        <v>41</v>
      </c>
      <c r="AQ4082" s="233" t="s">
        <v>41</v>
      </c>
      <c r="AR4082" s="234" t="s">
        <v>41</v>
      </c>
      <c r="AS4082" s="235"/>
      <c r="AT4082" s="236"/>
      <c r="AU4082" s="237"/>
      <c r="AV4082" s="238">
        <v>60</v>
      </c>
      <c r="AW4082" s="239">
        <f>'[1]Nastavení cen'!$H$17</f>
        <v>390</v>
      </c>
      <c r="AX4082" s="240"/>
    </row>
    <row r="4083" spans="1:50" ht="17.25" hidden="1" customHeight="1" x14ac:dyDescent="0.3">
      <c r="A4083" s="213"/>
      <c r="B4083" s="214"/>
      <c r="C4083" s="215"/>
      <c r="D4083" s="186"/>
      <c r="E4083" s="184"/>
      <c r="F4083" s="185"/>
      <c r="G4083" s="186"/>
      <c r="H4083" s="186"/>
      <c r="I4083" s="187"/>
      <c r="J4083" s="188"/>
      <c r="K4083" s="216"/>
      <c r="L4083" s="186"/>
      <c r="M4083" s="186"/>
      <c r="N4083" s="187"/>
      <c r="O4083" s="191"/>
      <c r="P4083" s="559" t="s">
        <v>4176</v>
      </c>
      <c r="Q4083" s="218"/>
      <c r="R4083" s="219">
        <f t="shared" si="1474"/>
        <v>0</v>
      </c>
      <c r="S4083" s="219">
        <f t="shared" si="1475"/>
        <v>0</v>
      </c>
      <c r="T4083" s="195"/>
      <c r="U4083" s="196">
        <v>4</v>
      </c>
      <c r="V4083" s="89">
        <f t="shared" si="1470"/>
        <v>0</v>
      </c>
      <c r="W4083" s="220" t="s">
        <v>64</v>
      </c>
      <c r="X4083" s="221" t="s">
        <v>4240</v>
      </c>
      <c r="Y4083" s="222" t="s">
        <v>43</v>
      </c>
      <c r="Z4083" s="199"/>
      <c r="AA4083" s="218"/>
      <c r="AB4083" s="223">
        <v>0</v>
      </c>
      <c r="AC4083" s="224" t="s">
        <v>66</v>
      </c>
      <c r="AD4083" s="225">
        <f t="shared" si="1494"/>
        <v>390</v>
      </c>
      <c r="AE4083" s="226">
        <f>CEILING(AD4083+AD4083*'[1]Nastavení cen'!$J$17,1)</f>
        <v>570</v>
      </c>
      <c r="AF4083" s="226">
        <f t="shared" si="1495"/>
        <v>0</v>
      </c>
      <c r="AG4083" s="241"/>
      <c r="AH4083" s="242"/>
      <c r="AI4083" s="242"/>
      <c r="AJ4083" s="228">
        <f t="shared" si="1477"/>
        <v>570</v>
      </c>
      <c r="AK4083" s="218"/>
      <c r="AL4083" s="229">
        <f t="shared" si="1478"/>
        <v>0</v>
      </c>
      <c r="AM4083" s="204"/>
      <c r="AN4083" s="230" t="s">
        <v>41</v>
      </c>
      <c r="AO4083" s="231" t="s">
        <v>41</v>
      </c>
      <c r="AP4083" s="245" t="s">
        <v>41</v>
      </c>
      <c r="AQ4083" s="233" t="s">
        <v>41</v>
      </c>
      <c r="AR4083" s="234" t="s">
        <v>41</v>
      </c>
      <c r="AS4083" s="235"/>
      <c r="AT4083" s="236"/>
      <c r="AU4083" s="237"/>
      <c r="AV4083" s="238">
        <v>60</v>
      </c>
      <c r="AW4083" s="239">
        <f>'[1]Nastavení cen'!$H$17</f>
        <v>390</v>
      </c>
      <c r="AX4083" s="240"/>
    </row>
    <row r="4084" spans="1:50" ht="17.25" hidden="1" customHeight="1" x14ac:dyDescent="0.3">
      <c r="A4084" s="213"/>
      <c r="B4084" s="214"/>
      <c r="C4084" s="215"/>
      <c r="D4084" s="186"/>
      <c r="E4084" s="184"/>
      <c r="F4084" s="185"/>
      <c r="G4084" s="186"/>
      <c r="H4084" s="186"/>
      <c r="I4084" s="187"/>
      <c r="J4084" s="188"/>
      <c r="K4084" s="216"/>
      <c r="L4084" s="186"/>
      <c r="M4084" s="186"/>
      <c r="N4084" s="187"/>
      <c r="O4084" s="191"/>
      <c r="P4084" s="559" t="s">
        <v>4176</v>
      </c>
      <c r="Q4084" s="218"/>
      <c r="R4084" s="219">
        <f t="shared" si="1474"/>
        <v>0</v>
      </c>
      <c r="S4084" s="219">
        <f t="shared" si="1475"/>
        <v>0</v>
      </c>
      <c r="T4084" s="195"/>
      <c r="U4084" s="196">
        <v>4</v>
      </c>
      <c r="V4084" s="89">
        <f t="shared" si="1470"/>
        <v>0</v>
      </c>
      <c r="W4084" s="220" t="s">
        <v>64</v>
      </c>
      <c r="X4084" s="221" t="s">
        <v>4241</v>
      </c>
      <c r="Y4084" s="222" t="s">
        <v>43</v>
      </c>
      <c r="Z4084" s="199"/>
      <c r="AA4084" s="218"/>
      <c r="AB4084" s="223">
        <v>0</v>
      </c>
      <c r="AC4084" s="224" t="s">
        <v>66</v>
      </c>
      <c r="AD4084" s="225">
        <f t="shared" si="1494"/>
        <v>270</v>
      </c>
      <c r="AE4084" s="226">
        <f>CEILING(AD4084+AD4084*'[1]Nastavení cen'!$J$17,1)</f>
        <v>395</v>
      </c>
      <c r="AF4084" s="226">
        <f t="shared" si="1495"/>
        <v>0</v>
      </c>
      <c r="AG4084" s="241"/>
      <c r="AH4084" s="242"/>
      <c r="AI4084" s="242"/>
      <c r="AJ4084" s="228">
        <f t="shared" si="1477"/>
        <v>395</v>
      </c>
      <c r="AK4084" s="218"/>
      <c r="AL4084" s="229">
        <f t="shared" si="1478"/>
        <v>0</v>
      </c>
      <c r="AM4084" s="204"/>
      <c r="AN4084" s="230" t="s">
        <v>41</v>
      </c>
      <c r="AO4084" s="231" t="s">
        <v>41</v>
      </c>
      <c r="AP4084" s="245" t="s">
        <v>41</v>
      </c>
      <c r="AQ4084" s="233" t="s">
        <v>41</v>
      </c>
      <c r="AR4084" s="234" t="s">
        <v>41</v>
      </c>
      <c r="AS4084" s="235"/>
      <c r="AT4084" s="236"/>
      <c r="AU4084" s="237"/>
      <c r="AV4084" s="238">
        <v>60</v>
      </c>
      <c r="AW4084" s="239">
        <f>'[1]Nastavení cen'!$I$17</f>
        <v>270</v>
      </c>
      <c r="AX4084" s="240"/>
    </row>
    <row r="4085" spans="1:50" ht="17.25" hidden="1" customHeight="1" x14ac:dyDescent="0.3">
      <c r="A4085" s="213"/>
      <c r="B4085" s="214"/>
      <c r="C4085" s="215"/>
      <c r="D4085" s="186"/>
      <c r="E4085" s="184"/>
      <c r="F4085" s="185"/>
      <c r="G4085" s="186"/>
      <c r="H4085" s="186"/>
      <c r="I4085" s="187"/>
      <c r="J4085" s="188"/>
      <c r="K4085" s="216"/>
      <c r="L4085" s="186"/>
      <c r="M4085" s="186"/>
      <c r="N4085" s="187"/>
      <c r="O4085" s="191"/>
      <c r="P4085" s="559" t="s">
        <v>4176</v>
      </c>
      <c r="Q4085" s="218"/>
      <c r="R4085" s="219">
        <f t="shared" si="1474"/>
        <v>0</v>
      </c>
      <c r="S4085" s="219">
        <f t="shared" si="1475"/>
        <v>0</v>
      </c>
      <c r="T4085" s="195"/>
      <c r="U4085" s="196">
        <v>4</v>
      </c>
      <c r="V4085" s="89">
        <f t="shared" si="1470"/>
        <v>0</v>
      </c>
      <c r="W4085" s="220" t="s">
        <v>64</v>
      </c>
      <c r="X4085" s="221" t="s">
        <v>4242</v>
      </c>
      <c r="Y4085" s="222" t="s">
        <v>43</v>
      </c>
      <c r="Z4085" s="199"/>
      <c r="AA4085" s="218"/>
      <c r="AB4085" s="223">
        <v>0</v>
      </c>
      <c r="AC4085" s="224" t="s">
        <v>66</v>
      </c>
      <c r="AD4085" s="225">
        <f t="shared" si="1494"/>
        <v>270</v>
      </c>
      <c r="AE4085" s="226">
        <f>CEILING(AD4085+AD4085*'[1]Nastavení cen'!$J$17,1)</f>
        <v>395</v>
      </c>
      <c r="AF4085" s="226">
        <f t="shared" si="1495"/>
        <v>0</v>
      </c>
      <c r="AG4085" s="241"/>
      <c r="AH4085" s="242"/>
      <c r="AI4085" s="242"/>
      <c r="AJ4085" s="228">
        <f t="shared" si="1477"/>
        <v>395</v>
      </c>
      <c r="AK4085" s="218"/>
      <c r="AL4085" s="229">
        <f t="shared" si="1478"/>
        <v>0</v>
      </c>
      <c r="AM4085" s="204"/>
      <c r="AN4085" s="230" t="s">
        <v>41</v>
      </c>
      <c r="AO4085" s="231" t="s">
        <v>41</v>
      </c>
      <c r="AP4085" s="245" t="s">
        <v>41</v>
      </c>
      <c r="AQ4085" s="233" t="s">
        <v>41</v>
      </c>
      <c r="AR4085" s="234" t="s">
        <v>41</v>
      </c>
      <c r="AS4085" s="235"/>
      <c r="AT4085" s="236"/>
      <c r="AU4085" s="237"/>
      <c r="AV4085" s="238">
        <v>60</v>
      </c>
      <c r="AW4085" s="239">
        <f>'[1]Nastavení cen'!$I$17</f>
        <v>270</v>
      </c>
      <c r="AX4085" s="240"/>
    </row>
    <row r="4086" spans="1:50" ht="17.25" hidden="1" customHeight="1" x14ac:dyDescent="0.3">
      <c r="A4086" s="213"/>
      <c r="B4086" s="214"/>
      <c r="C4086" s="215"/>
      <c r="D4086" s="186"/>
      <c r="E4086" s="184"/>
      <c r="F4086" s="185"/>
      <c r="G4086" s="186"/>
      <c r="H4086" s="186"/>
      <c r="I4086" s="187"/>
      <c r="J4086" s="188"/>
      <c r="K4086" s="216"/>
      <c r="L4086" s="186"/>
      <c r="M4086" s="186"/>
      <c r="N4086" s="187"/>
      <c r="O4086" s="191"/>
      <c r="P4086" s="559" t="s">
        <v>4176</v>
      </c>
      <c r="Q4086" s="218"/>
      <c r="R4086" s="219">
        <f t="shared" si="1474"/>
        <v>0</v>
      </c>
      <c r="S4086" s="219">
        <f t="shared" si="1475"/>
        <v>0</v>
      </c>
      <c r="T4086" s="195"/>
      <c r="U4086" s="196">
        <v>5</v>
      </c>
      <c r="V4086" s="89">
        <f t="shared" si="1470"/>
        <v>0</v>
      </c>
      <c r="W4086" s="220" t="s">
        <v>70</v>
      </c>
      <c r="X4086" s="221" t="s">
        <v>71</v>
      </c>
      <c r="Y4086" s="222" t="s">
        <v>4243</v>
      </c>
      <c r="Z4086" s="199"/>
      <c r="AA4086" s="218"/>
      <c r="AB4086" s="223">
        <v>0</v>
      </c>
      <c r="AC4086" s="224" t="s">
        <v>46</v>
      </c>
      <c r="AD4086" s="225"/>
      <c r="AE4086" s="226"/>
      <c r="AF4086" s="226"/>
      <c r="AG4086" s="227">
        <f>CEILING(AX4086+(AX4086*'[1]Nastavení cen'!$G$17),1)</f>
        <v>500</v>
      </c>
      <c r="AH4086" s="227">
        <f>CEILING(AG4086*'[1]Nastavení cen'!$K$17,1)+AG4086</f>
        <v>650</v>
      </c>
      <c r="AI4086" s="227">
        <f t="shared" ref="AI4086:AI4090" si="1496">(AB4086*AH4086)</f>
        <v>0</v>
      </c>
      <c r="AJ4086" s="228">
        <f t="shared" si="1477"/>
        <v>650</v>
      </c>
      <c r="AK4086" s="218"/>
      <c r="AL4086" s="229">
        <f t="shared" si="1478"/>
        <v>0</v>
      </c>
      <c r="AM4086" s="204"/>
      <c r="AN4086" s="230">
        <v>5</v>
      </c>
      <c r="AO4086" s="231">
        <f t="shared" ref="AO4086:AO4090" si="1497">AB4086*AN4086</f>
        <v>0</v>
      </c>
      <c r="AP4086" s="232">
        <v>0.05</v>
      </c>
      <c r="AQ4086" s="233" t="s">
        <v>41</v>
      </c>
      <c r="AR4086" s="234">
        <f t="shared" ref="AR4086:AR4090" si="1498">AO4086*AP4086</f>
        <v>0</v>
      </c>
      <c r="AS4086" s="235"/>
      <c r="AT4086" s="236"/>
      <c r="AU4086" s="237"/>
      <c r="AV4086" s="238"/>
      <c r="AW4086" s="239"/>
      <c r="AX4086" s="240">
        <v>500</v>
      </c>
    </row>
    <row r="4087" spans="1:50" ht="17.25" hidden="1" customHeight="1" x14ac:dyDescent="0.3">
      <c r="A4087" s="213"/>
      <c r="B4087" s="214"/>
      <c r="C4087" s="215"/>
      <c r="D4087" s="186"/>
      <c r="E4087" s="184"/>
      <c r="F4087" s="185"/>
      <c r="G4087" s="186"/>
      <c r="H4087" s="186"/>
      <c r="I4087" s="187"/>
      <c r="J4087" s="188"/>
      <c r="K4087" s="216"/>
      <c r="L4087" s="186"/>
      <c r="M4087" s="186"/>
      <c r="N4087" s="187"/>
      <c r="O4087" s="191"/>
      <c r="P4087" s="559" t="s">
        <v>4176</v>
      </c>
      <c r="Q4087" s="218"/>
      <c r="R4087" s="219">
        <f t="shared" si="1474"/>
        <v>0</v>
      </c>
      <c r="S4087" s="219">
        <f t="shared" si="1475"/>
        <v>0</v>
      </c>
      <c r="T4087" s="195"/>
      <c r="U4087" s="196">
        <v>5</v>
      </c>
      <c r="V4087" s="89">
        <f t="shared" si="1470"/>
        <v>0</v>
      </c>
      <c r="W4087" s="220" t="s">
        <v>70</v>
      </c>
      <c r="X4087" s="221" t="s">
        <v>71</v>
      </c>
      <c r="Y4087" s="222" t="s">
        <v>4244</v>
      </c>
      <c r="Z4087" s="199"/>
      <c r="AA4087" s="218"/>
      <c r="AB4087" s="223">
        <v>0</v>
      </c>
      <c r="AC4087" s="224" t="s">
        <v>46</v>
      </c>
      <c r="AD4087" s="225"/>
      <c r="AE4087" s="226"/>
      <c r="AF4087" s="226"/>
      <c r="AG4087" s="227">
        <f>CEILING(AX4087+(AX4087*'[1]Nastavení cen'!$G$17),1)</f>
        <v>1000</v>
      </c>
      <c r="AH4087" s="227">
        <f>CEILING(AG4087*'[1]Nastavení cen'!$K$17,1)+AG4087</f>
        <v>1300</v>
      </c>
      <c r="AI4087" s="227">
        <f t="shared" si="1496"/>
        <v>0</v>
      </c>
      <c r="AJ4087" s="228">
        <f t="shared" si="1477"/>
        <v>1300</v>
      </c>
      <c r="AK4087" s="218"/>
      <c r="AL4087" s="229">
        <f t="shared" si="1478"/>
        <v>0</v>
      </c>
      <c r="AM4087" s="204"/>
      <c r="AN4087" s="230">
        <v>10</v>
      </c>
      <c r="AO4087" s="231">
        <f t="shared" si="1497"/>
        <v>0</v>
      </c>
      <c r="AP4087" s="232">
        <v>0.05</v>
      </c>
      <c r="AQ4087" s="233" t="s">
        <v>41</v>
      </c>
      <c r="AR4087" s="234">
        <f t="shared" si="1498"/>
        <v>0</v>
      </c>
      <c r="AS4087" s="235"/>
      <c r="AT4087" s="236"/>
      <c r="AU4087" s="237"/>
      <c r="AV4087" s="238"/>
      <c r="AW4087" s="239"/>
      <c r="AX4087" s="240">
        <v>1000</v>
      </c>
    </row>
    <row r="4088" spans="1:50" ht="17.25" hidden="1" customHeight="1" x14ac:dyDescent="0.3">
      <c r="A4088" s="213"/>
      <c r="B4088" s="214"/>
      <c r="C4088" s="215"/>
      <c r="D4088" s="186"/>
      <c r="E4088" s="184"/>
      <c r="F4088" s="185"/>
      <c r="G4088" s="186"/>
      <c r="H4088" s="186"/>
      <c r="I4088" s="187"/>
      <c r="J4088" s="188"/>
      <c r="K4088" s="216"/>
      <c r="L4088" s="186"/>
      <c r="M4088" s="186"/>
      <c r="N4088" s="187"/>
      <c r="O4088" s="191"/>
      <c r="P4088" s="559" t="s">
        <v>4176</v>
      </c>
      <c r="Q4088" s="218"/>
      <c r="R4088" s="219">
        <f t="shared" si="1474"/>
        <v>0</v>
      </c>
      <c r="S4088" s="219">
        <f t="shared" si="1475"/>
        <v>0</v>
      </c>
      <c r="T4088" s="195"/>
      <c r="U4088" s="196">
        <v>5</v>
      </c>
      <c r="V4088" s="89">
        <f t="shared" si="1470"/>
        <v>0</v>
      </c>
      <c r="W4088" s="220" t="s">
        <v>70</v>
      </c>
      <c r="X4088" s="221" t="s">
        <v>71</v>
      </c>
      <c r="Y4088" s="222" t="s">
        <v>4245</v>
      </c>
      <c r="Z4088" s="199"/>
      <c r="AA4088" s="218"/>
      <c r="AB4088" s="223">
        <v>0</v>
      </c>
      <c r="AC4088" s="224" t="s">
        <v>46</v>
      </c>
      <c r="AD4088" s="225"/>
      <c r="AE4088" s="226"/>
      <c r="AF4088" s="226"/>
      <c r="AG4088" s="227">
        <f>CEILING(AX4088+(AX4088*'[1]Nastavení cen'!$G$17),1)</f>
        <v>2000</v>
      </c>
      <c r="AH4088" s="227">
        <f>CEILING(AG4088*'[1]Nastavení cen'!$K$17,1)+AG4088</f>
        <v>2600</v>
      </c>
      <c r="AI4088" s="227">
        <f t="shared" si="1496"/>
        <v>0</v>
      </c>
      <c r="AJ4088" s="228">
        <f t="shared" si="1477"/>
        <v>2600</v>
      </c>
      <c r="AK4088" s="218"/>
      <c r="AL4088" s="229">
        <f t="shared" si="1478"/>
        <v>0</v>
      </c>
      <c r="AM4088" s="204"/>
      <c r="AN4088" s="230">
        <v>20</v>
      </c>
      <c r="AO4088" s="231">
        <f t="shared" si="1497"/>
        <v>0</v>
      </c>
      <c r="AP4088" s="232">
        <v>0.05</v>
      </c>
      <c r="AQ4088" s="233" t="s">
        <v>41</v>
      </c>
      <c r="AR4088" s="234">
        <f t="shared" si="1498"/>
        <v>0</v>
      </c>
      <c r="AS4088" s="235"/>
      <c r="AT4088" s="236"/>
      <c r="AU4088" s="237"/>
      <c r="AV4088" s="238"/>
      <c r="AW4088" s="239"/>
      <c r="AX4088" s="240">
        <v>2000</v>
      </c>
    </row>
    <row r="4089" spans="1:50" ht="17.25" hidden="1" customHeight="1" x14ac:dyDescent="0.3">
      <c r="A4089" s="213"/>
      <c r="B4089" s="214"/>
      <c r="C4089" s="215"/>
      <c r="D4089" s="186"/>
      <c r="E4089" s="184"/>
      <c r="F4089" s="185"/>
      <c r="G4089" s="186"/>
      <c r="H4089" s="186"/>
      <c r="I4089" s="187"/>
      <c r="J4089" s="188"/>
      <c r="K4089" s="216"/>
      <c r="L4089" s="186"/>
      <c r="M4089" s="186"/>
      <c r="N4089" s="187"/>
      <c r="O4089" s="191"/>
      <c r="P4089" s="559" t="s">
        <v>4176</v>
      </c>
      <c r="Q4089" s="218"/>
      <c r="R4089" s="219">
        <f t="shared" si="1474"/>
        <v>0</v>
      </c>
      <c r="S4089" s="219">
        <f t="shared" si="1475"/>
        <v>0</v>
      </c>
      <c r="T4089" s="195"/>
      <c r="U4089" s="196">
        <v>5</v>
      </c>
      <c r="V4089" s="89">
        <f t="shared" si="1470"/>
        <v>0</v>
      </c>
      <c r="W4089" s="220" t="s">
        <v>70</v>
      </c>
      <c r="X4089" s="221" t="s">
        <v>71</v>
      </c>
      <c r="Y4089" s="222" t="s">
        <v>4246</v>
      </c>
      <c r="Z4089" s="199"/>
      <c r="AA4089" s="218"/>
      <c r="AB4089" s="223">
        <v>0</v>
      </c>
      <c r="AC4089" s="224" t="s">
        <v>46</v>
      </c>
      <c r="AD4089" s="225"/>
      <c r="AE4089" s="226"/>
      <c r="AF4089" s="226"/>
      <c r="AG4089" s="227">
        <f>CEILING(AX4089+(AX4089*'[1]Nastavení cen'!$G$17),1)</f>
        <v>5000</v>
      </c>
      <c r="AH4089" s="227">
        <f>CEILING(AG4089*'[1]Nastavení cen'!$K$17,1)+AG4089</f>
        <v>6500</v>
      </c>
      <c r="AI4089" s="227">
        <f t="shared" si="1496"/>
        <v>0</v>
      </c>
      <c r="AJ4089" s="228">
        <f t="shared" si="1477"/>
        <v>6500</v>
      </c>
      <c r="AK4089" s="218"/>
      <c r="AL4089" s="229">
        <f t="shared" si="1478"/>
        <v>0</v>
      </c>
      <c r="AM4089" s="204"/>
      <c r="AN4089" s="230">
        <v>50</v>
      </c>
      <c r="AO4089" s="231">
        <f t="shared" si="1497"/>
        <v>0</v>
      </c>
      <c r="AP4089" s="232">
        <v>0.05</v>
      </c>
      <c r="AQ4089" s="233" t="s">
        <v>41</v>
      </c>
      <c r="AR4089" s="234">
        <f t="shared" si="1498"/>
        <v>0</v>
      </c>
      <c r="AS4089" s="235"/>
      <c r="AT4089" s="236"/>
      <c r="AU4089" s="237"/>
      <c r="AV4089" s="238"/>
      <c r="AW4089" s="239"/>
      <c r="AX4089" s="240">
        <v>5000</v>
      </c>
    </row>
    <row r="4090" spans="1:50" ht="17.25" hidden="1" customHeight="1" x14ac:dyDescent="0.3">
      <c r="A4090" s="213"/>
      <c r="B4090" s="214"/>
      <c r="C4090" s="215"/>
      <c r="D4090" s="186"/>
      <c r="E4090" s="184"/>
      <c r="F4090" s="185"/>
      <c r="G4090" s="186"/>
      <c r="H4090" s="186"/>
      <c r="I4090" s="187"/>
      <c r="J4090" s="188"/>
      <c r="K4090" s="216"/>
      <c r="L4090" s="186"/>
      <c r="M4090" s="186"/>
      <c r="N4090" s="187"/>
      <c r="O4090" s="191"/>
      <c r="P4090" s="559" t="s">
        <v>4176</v>
      </c>
      <c r="Q4090" s="218"/>
      <c r="R4090" s="219">
        <f t="shared" si="1474"/>
        <v>0</v>
      </c>
      <c r="S4090" s="219">
        <f t="shared" si="1475"/>
        <v>0</v>
      </c>
      <c r="T4090" s="195"/>
      <c r="U4090" s="196">
        <v>5</v>
      </c>
      <c r="V4090" s="89">
        <f t="shared" si="1470"/>
        <v>0</v>
      </c>
      <c r="W4090" s="220" t="s">
        <v>70</v>
      </c>
      <c r="X4090" s="221" t="s">
        <v>71</v>
      </c>
      <c r="Y4090" s="222" t="s">
        <v>4247</v>
      </c>
      <c r="Z4090" s="199"/>
      <c r="AA4090" s="218"/>
      <c r="AB4090" s="223">
        <v>0</v>
      </c>
      <c r="AC4090" s="224" t="s">
        <v>46</v>
      </c>
      <c r="AD4090" s="225"/>
      <c r="AE4090" s="226"/>
      <c r="AF4090" s="226"/>
      <c r="AG4090" s="227">
        <f>CEILING(AX4090+(AX4090*'[1]Nastavení cen'!$G$17),1)</f>
        <v>10000</v>
      </c>
      <c r="AH4090" s="227">
        <f>CEILING(AG4090*'[1]Nastavení cen'!$K$17,1)+AG4090</f>
        <v>13000</v>
      </c>
      <c r="AI4090" s="227">
        <f t="shared" si="1496"/>
        <v>0</v>
      </c>
      <c r="AJ4090" s="228">
        <f t="shared" si="1477"/>
        <v>13000</v>
      </c>
      <c r="AK4090" s="218"/>
      <c r="AL4090" s="229">
        <f t="shared" si="1478"/>
        <v>0</v>
      </c>
      <c r="AM4090" s="204"/>
      <c r="AN4090" s="230">
        <v>100</v>
      </c>
      <c r="AO4090" s="231">
        <f t="shared" si="1497"/>
        <v>0</v>
      </c>
      <c r="AP4090" s="232">
        <v>0.05</v>
      </c>
      <c r="AQ4090" s="233" t="s">
        <v>41</v>
      </c>
      <c r="AR4090" s="234">
        <f t="shared" si="1498"/>
        <v>0</v>
      </c>
      <c r="AS4090" s="235"/>
      <c r="AT4090" s="236"/>
      <c r="AU4090" s="237"/>
      <c r="AV4090" s="238"/>
      <c r="AW4090" s="239"/>
      <c r="AX4090" s="240">
        <v>10000</v>
      </c>
    </row>
    <row r="4091" spans="1:50" ht="17.25" hidden="1" customHeight="1" x14ac:dyDescent="0.3">
      <c r="A4091" s="213"/>
      <c r="B4091" s="214"/>
      <c r="C4091" s="215"/>
      <c r="D4091" s="186"/>
      <c r="E4091" s="184"/>
      <c r="F4091" s="185"/>
      <c r="G4091" s="186"/>
      <c r="H4091" s="186"/>
      <c r="I4091" s="187"/>
      <c r="J4091" s="188"/>
      <c r="K4091" s="216"/>
      <c r="L4091" s="186"/>
      <c r="M4091" s="186"/>
      <c r="N4091" s="187"/>
      <c r="O4091" s="191"/>
      <c r="P4091" s="559" t="s">
        <v>4176</v>
      </c>
      <c r="Q4091" s="218"/>
      <c r="R4091" s="219">
        <f t="shared" si="1474"/>
        <v>0</v>
      </c>
      <c r="S4091" s="219">
        <f t="shared" si="1475"/>
        <v>0</v>
      </c>
      <c r="T4091" s="195"/>
      <c r="U4091" s="196">
        <v>4</v>
      </c>
      <c r="V4091" s="89">
        <f t="shared" si="1470"/>
        <v>0</v>
      </c>
      <c r="W4091" s="220" t="s">
        <v>324</v>
      </c>
      <c r="X4091" s="221" t="s">
        <v>325</v>
      </c>
      <c r="Y4091" s="222" t="s">
        <v>43</v>
      </c>
      <c r="Z4091" s="199"/>
      <c r="AA4091" s="218"/>
      <c r="AB4091" s="339">
        <v>0</v>
      </c>
      <c r="AC4091" s="346" t="s">
        <v>66</v>
      </c>
      <c r="AD4091" s="347">
        <f t="shared" ref="AD4091:AD4092" si="1499">ROUND(AV4091*(AW4091/60),0)</f>
        <v>390</v>
      </c>
      <c r="AE4091" s="226">
        <f>CEILING(AD4091+AD4091*'[1]Nastavení cen'!$J$17,1)</f>
        <v>570</v>
      </c>
      <c r="AF4091" s="348">
        <f t="shared" ref="AF4091:AF4092" si="1500">(AB4091*AE4091)</f>
        <v>0</v>
      </c>
      <c r="AG4091" s="243"/>
      <c r="AH4091" s="242"/>
      <c r="AI4091" s="244"/>
      <c r="AJ4091" s="349">
        <f t="shared" si="1477"/>
        <v>570</v>
      </c>
      <c r="AK4091" s="255"/>
      <c r="AL4091" s="229">
        <f t="shared" si="1478"/>
        <v>0</v>
      </c>
      <c r="AM4091" s="204"/>
      <c r="AN4091" s="230" t="s">
        <v>41</v>
      </c>
      <c r="AO4091" s="231" t="s">
        <v>41</v>
      </c>
      <c r="AP4091" s="245" t="s">
        <v>41</v>
      </c>
      <c r="AQ4091" s="233" t="s">
        <v>41</v>
      </c>
      <c r="AR4091" s="234" t="s">
        <v>41</v>
      </c>
      <c r="AS4091" s="235"/>
      <c r="AT4091" s="236"/>
      <c r="AU4091" s="237"/>
      <c r="AV4091" s="238">
        <v>60</v>
      </c>
      <c r="AW4091" s="239">
        <f>'[1]Nastavení cen'!$H$17</f>
        <v>390</v>
      </c>
      <c r="AX4091" s="240"/>
    </row>
    <row r="4092" spans="1:50" ht="17.25" hidden="1" customHeight="1" x14ac:dyDescent="0.3">
      <c r="A4092" s="213"/>
      <c r="B4092" s="214"/>
      <c r="C4092" s="215"/>
      <c r="D4092" s="186"/>
      <c r="E4092" s="184"/>
      <c r="F4092" s="185"/>
      <c r="G4092" s="186"/>
      <c r="H4092" s="186"/>
      <c r="I4092" s="187"/>
      <c r="J4092" s="188"/>
      <c r="K4092" s="216"/>
      <c r="L4092" s="186"/>
      <c r="M4092" s="186"/>
      <c r="N4092" s="187"/>
      <c r="O4092" s="191"/>
      <c r="P4092" s="559" t="s">
        <v>4176</v>
      </c>
      <c r="Q4092" s="218"/>
      <c r="R4092" s="219">
        <f t="shared" si="1474"/>
        <v>0</v>
      </c>
      <c r="S4092" s="219">
        <f t="shared" si="1475"/>
        <v>0</v>
      </c>
      <c r="T4092" s="195"/>
      <c r="U4092" s="196">
        <v>4</v>
      </c>
      <c r="V4092" s="89">
        <f t="shared" si="1470"/>
        <v>0</v>
      </c>
      <c r="W4092" s="220" t="s">
        <v>4248</v>
      </c>
      <c r="X4092" s="221" t="s">
        <v>329</v>
      </c>
      <c r="Y4092" s="222" t="s">
        <v>43</v>
      </c>
      <c r="Z4092" s="199"/>
      <c r="AA4092" s="218"/>
      <c r="AB4092" s="339">
        <v>0</v>
      </c>
      <c r="AC4092" s="346" t="s">
        <v>66</v>
      </c>
      <c r="AD4092" s="347">
        <f t="shared" si="1499"/>
        <v>390</v>
      </c>
      <c r="AE4092" s="226">
        <f>CEILING(AD4092+AD4092*'[1]Nastavení cen'!$J$17,1)</f>
        <v>570</v>
      </c>
      <c r="AF4092" s="348">
        <f t="shared" si="1500"/>
        <v>0</v>
      </c>
      <c r="AG4092" s="243"/>
      <c r="AH4092" s="242"/>
      <c r="AI4092" s="244"/>
      <c r="AJ4092" s="349">
        <f t="shared" si="1477"/>
        <v>570</v>
      </c>
      <c r="AK4092" s="255"/>
      <c r="AL4092" s="229">
        <f t="shared" si="1478"/>
        <v>0</v>
      </c>
      <c r="AM4092" s="204"/>
      <c r="AN4092" s="230" t="s">
        <v>41</v>
      </c>
      <c r="AO4092" s="231" t="s">
        <v>41</v>
      </c>
      <c r="AP4092" s="245" t="s">
        <v>41</v>
      </c>
      <c r="AQ4092" s="233" t="s">
        <v>41</v>
      </c>
      <c r="AR4092" s="234" t="s">
        <v>41</v>
      </c>
      <c r="AS4092" s="235"/>
      <c r="AT4092" s="236"/>
      <c r="AU4092" s="237"/>
      <c r="AV4092" s="238">
        <v>60</v>
      </c>
      <c r="AW4092" s="239">
        <f>'[1]Nastavení cen'!$H$17</f>
        <v>390</v>
      </c>
      <c r="AX4092" s="240"/>
    </row>
    <row r="4093" spans="1:50" ht="17.25" hidden="1" customHeight="1" x14ac:dyDescent="0.3">
      <c r="A4093" s="213"/>
      <c r="B4093" s="214"/>
      <c r="C4093" s="215"/>
      <c r="D4093" s="186"/>
      <c r="E4093" s="184"/>
      <c r="F4093" s="185"/>
      <c r="G4093" s="186"/>
      <c r="H4093" s="186"/>
      <c r="I4093" s="187"/>
      <c r="J4093" s="188"/>
      <c r="K4093" s="216"/>
      <c r="L4093" s="186"/>
      <c r="M4093" s="186"/>
      <c r="N4093" s="187"/>
      <c r="O4093" s="191"/>
      <c r="P4093" s="559" t="s">
        <v>4176</v>
      </c>
      <c r="Q4093" s="218"/>
      <c r="R4093" s="219">
        <f t="shared" si="1474"/>
        <v>0</v>
      </c>
      <c r="S4093" s="219">
        <f t="shared" si="1475"/>
        <v>0</v>
      </c>
      <c r="T4093" s="195"/>
      <c r="U4093" s="196">
        <v>5</v>
      </c>
      <c r="V4093" s="89">
        <f t="shared" si="1470"/>
        <v>0</v>
      </c>
      <c r="W4093" s="220" t="s">
        <v>4248</v>
      </c>
      <c r="X4093" s="221" t="s">
        <v>330</v>
      </c>
      <c r="Y4093" s="371" t="s">
        <v>331</v>
      </c>
      <c r="Z4093" s="199"/>
      <c r="AA4093" s="218"/>
      <c r="AB4093" s="339">
        <v>0</v>
      </c>
      <c r="AC4093" s="224" t="s">
        <v>66</v>
      </c>
      <c r="AD4093" s="227"/>
      <c r="AE4093" s="226"/>
      <c r="AF4093" s="227"/>
      <c r="AG4093" s="227">
        <f>CEILING(AX4093+(AX4093*'[1]Nastavení cen'!$G$17),1)</f>
        <v>800</v>
      </c>
      <c r="AH4093" s="227">
        <f>CEILING(AG4093*'[1]Nastavení cen'!$K$17,1)+AG4093</f>
        <v>1040</v>
      </c>
      <c r="AI4093" s="227">
        <f t="shared" ref="AI4093:AI4099" si="1501">(AB4093*AH4093)</f>
        <v>0</v>
      </c>
      <c r="AJ4093" s="228">
        <f t="shared" si="1477"/>
        <v>1040</v>
      </c>
      <c r="AK4093" s="218"/>
      <c r="AL4093" s="229">
        <f t="shared" si="1478"/>
        <v>0</v>
      </c>
      <c r="AM4093" s="204"/>
      <c r="AN4093" s="230" t="s">
        <v>41</v>
      </c>
      <c r="AO4093" s="231" t="s">
        <v>41</v>
      </c>
      <c r="AP4093" s="245" t="s">
        <v>41</v>
      </c>
      <c r="AQ4093" s="233" t="s">
        <v>41</v>
      </c>
      <c r="AR4093" s="234" t="s">
        <v>41</v>
      </c>
      <c r="AS4093" s="235"/>
      <c r="AT4093" s="236"/>
      <c r="AU4093" s="237"/>
      <c r="AV4093" s="238"/>
      <c r="AW4093" s="239"/>
      <c r="AX4093" s="240">
        <v>800</v>
      </c>
    </row>
    <row r="4094" spans="1:50" ht="17.25" hidden="1" customHeight="1" x14ac:dyDescent="0.3">
      <c r="A4094" s="213"/>
      <c r="B4094" s="214"/>
      <c r="C4094" s="215"/>
      <c r="D4094" s="186"/>
      <c r="E4094" s="184"/>
      <c r="F4094" s="185"/>
      <c r="G4094" s="186"/>
      <c r="H4094" s="186"/>
      <c r="I4094" s="187"/>
      <c r="J4094" s="188"/>
      <c r="K4094" s="216"/>
      <c r="L4094" s="186"/>
      <c r="M4094" s="186"/>
      <c r="N4094" s="187"/>
      <c r="O4094" s="191"/>
      <c r="P4094" s="559" t="s">
        <v>4176</v>
      </c>
      <c r="Q4094" s="218"/>
      <c r="R4094" s="219">
        <f t="shared" si="1474"/>
        <v>0</v>
      </c>
      <c r="S4094" s="219">
        <f t="shared" si="1475"/>
        <v>0</v>
      </c>
      <c r="T4094" s="195"/>
      <c r="U4094" s="196">
        <v>5</v>
      </c>
      <c r="V4094" s="89">
        <f t="shared" si="1470"/>
        <v>0</v>
      </c>
      <c r="W4094" s="220" t="s">
        <v>4248</v>
      </c>
      <c r="X4094" s="221" t="s">
        <v>330</v>
      </c>
      <c r="Y4094" s="371" t="s">
        <v>332</v>
      </c>
      <c r="Z4094" s="199"/>
      <c r="AA4094" s="218"/>
      <c r="AB4094" s="339">
        <v>0</v>
      </c>
      <c r="AC4094" s="224" t="s">
        <v>66</v>
      </c>
      <c r="AD4094" s="227"/>
      <c r="AE4094" s="226"/>
      <c r="AF4094" s="227"/>
      <c r="AG4094" s="227">
        <f>CEILING(AX4094+(AX4094*'[1]Nastavení cen'!$G$17),1)</f>
        <v>1200</v>
      </c>
      <c r="AH4094" s="227">
        <f>CEILING(AG4094*'[1]Nastavení cen'!$K$17,1)+AG4094</f>
        <v>1560</v>
      </c>
      <c r="AI4094" s="227">
        <f t="shared" si="1501"/>
        <v>0</v>
      </c>
      <c r="AJ4094" s="228">
        <f t="shared" si="1477"/>
        <v>1560</v>
      </c>
      <c r="AK4094" s="218"/>
      <c r="AL4094" s="229">
        <f t="shared" si="1478"/>
        <v>0</v>
      </c>
      <c r="AM4094" s="204"/>
      <c r="AN4094" s="230" t="s">
        <v>41</v>
      </c>
      <c r="AO4094" s="231" t="s">
        <v>41</v>
      </c>
      <c r="AP4094" s="245" t="s">
        <v>41</v>
      </c>
      <c r="AQ4094" s="233" t="s">
        <v>41</v>
      </c>
      <c r="AR4094" s="234" t="s">
        <v>41</v>
      </c>
      <c r="AS4094" s="235"/>
      <c r="AT4094" s="236"/>
      <c r="AU4094" s="237"/>
      <c r="AV4094" s="238"/>
      <c r="AW4094" s="239"/>
      <c r="AX4094" s="240">
        <v>1200</v>
      </c>
    </row>
    <row r="4095" spans="1:50" ht="17.25" hidden="1" customHeight="1" x14ac:dyDescent="0.3">
      <c r="A4095" s="213"/>
      <c r="B4095" s="214"/>
      <c r="C4095" s="215"/>
      <c r="D4095" s="186"/>
      <c r="E4095" s="184"/>
      <c r="F4095" s="185"/>
      <c r="G4095" s="186"/>
      <c r="H4095" s="186"/>
      <c r="I4095" s="187"/>
      <c r="J4095" s="188"/>
      <c r="K4095" s="216"/>
      <c r="L4095" s="186"/>
      <c r="M4095" s="186"/>
      <c r="N4095" s="187"/>
      <c r="O4095" s="191"/>
      <c r="P4095" s="559" t="s">
        <v>4176</v>
      </c>
      <c r="Q4095" s="218"/>
      <c r="R4095" s="219">
        <f t="shared" si="1474"/>
        <v>0</v>
      </c>
      <c r="S4095" s="219">
        <f t="shared" si="1475"/>
        <v>0</v>
      </c>
      <c r="T4095" s="195"/>
      <c r="U4095" s="196">
        <v>5</v>
      </c>
      <c r="V4095" s="89">
        <f t="shared" si="1470"/>
        <v>0</v>
      </c>
      <c r="W4095" s="220" t="s">
        <v>4248</v>
      </c>
      <c r="X4095" s="221" t="s">
        <v>330</v>
      </c>
      <c r="Y4095" s="371" t="s">
        <v>334</v>
      </c>
      <c r="Z4095" s="199"/>
      <c r="AA4095" s="218"/>
      <c r="AB4095" s="339">
        <v>0</v>
      </c>
      <c r="AC4095" s="224" t="s">
        <v>335</v>
      </c>
      <c r="AD4095" s="227"/>
      <c r="AE4095" s="226"/>
      <c r="AF4095" s="227"/>
      <c r="AG4095" s="227">
        <f>CEILING(AX4095+(AX4095*'[1]Nastavení cen'!$G$17),1)</f>
        <v>7000</v>
      </c>
      <c r="AH4095" s="227">
        <f>CEILING(AG4095*'[1]Nastavení cen'!$K$17,1)+AG4095</f>
        <v>9100</v>
      </c>
      <c r="AI4095" s="227">
        <f t="shared" si="1501"/>
        <v>0</v>
      </c>
      <c r="AJ4095" s="228">
        <f t="shared" si="1477"/>
        <v>9100</v>
      </c>
      <c r="AK4095" s="218"/>
      <c r="AL4095" s="229">
        <f t="shared" si="1478"/>
        <v>0</v>
      </c>
      <c r="AM4095" s="204"/>
      <c r="AN4095" s="230" t="s">
        <v>41</v>
      </c>
      <c r="AO4095" s="231" t="s">
        <v>41</v>
      </c>
      <c r="AP4095" s="245" t="s">
        <v>41</v>
      </c>
      <c r="AQ4095" s="233" t="s">
        <v>41</v>
      </c>
      <c r="AR4095" s="234" t="s">
        <v>41</v>
      </c>
      <c r="AS4095" s="235"/>
      <c r="AT4095" s="236"/>
      <c r="AU4095" s="237"/>
      <c r="AV4095" s="238"/>
      <c r="AW4095" s="239"/>
      <c r="AX4095" s="240">
        <v>7000</v>
      </c>
    </row>
    <row r="4096" spans="1:50" ht="17.25" hidden="1" customHeight="1" x14ac:dyDescent="0.3">
      <c r="A4096" s="213"/>
      <c r="B4096" s="214"/>
      <c r="C4096" s="215"/>
      <c r="D4096" s="186"/>
      <c r="E4096" s="184"/>
      <c r="F4096" s="185"/>
      <c r="G4096" s="186"/>
      <c r="H4096" s="186"/>
      <c r="I4096" s="187"/>
      <c r="J4096" s="188"/>
      <c r="K4096" s="216"/>
      <c r="L4096" s="186"/>
      <c r="M4096" s="186"/>
      <c r="N4096" s="187"/>
      <c r="O4096" s="191"/>
      <c r="P4096" s="559" t="s">
        <v>4176</v>
      </c>
      <c r="Q4096" s="218"/>
      <c r="R4096" s="219">
        <f t="shared" si="1474"/>
        <v>0</v>
      </c>
      <c r="S4096" s="219">
        <f t="shared" si="1475"/>
        <v>0</v>
      </c>
      <c r="T4096" s="195"/>
      <c r="U4096" s="196">
        <v>5</v>
      </c>
      <c r="V4096" s="89">
        <f t="shared" si="1470"/>
        <v>0</v>
      </c>
      <c r="W4096" s="220" t="s">
        <v>4248</v>
      </c>
      <c r="X4096" s="221" t="s">
        <v>330</v>
      </c>
      <c r="Y4096" s="371" t="s">
        <v>336</v>
      </c>
      <c r="Z4096" s="199"/>
      <c r="AA4096" s="218"/>
      <c r="AB4096" s="339">
        <v>0</v>
      </c>
      <c r="AC4096" s="224" t="s">
        <v>335</v>
      </c>
      <c r="AD4096" s="227"/>
      <c r="AE4096" s="226"/>
      <c r="AF4096" s="227"/>
      <c r="AG4096" s="227">
        <f>CEILING(AX4096+(AX4096*'[1]Nastavení cen'!$G$17),1)</f>
        <v>9000</v>
      </c>
      <c r="AH4096" s="227">
        <f>CEILING(AG4096*'[1]Nastavení cen'!$K$17,1)+AG4096</f>
        <v>11700</v>
      </c>
      <c r="AI4096" s="227">
        <f t="shared" si="1501"/>
        <v>0</v>
      </c>
      <c r="AJ4096" s="228">
        <f t="shared" si="1477"/>
        <v>11700</v>
      </c>
      <c r="AK4096" s="218"/>
      <c r="AL4096" s="229">
        <f t="shared" si="1478"/>
        <v>0</v>
      </c>
      <c r="AM4096" s="204"/>
      <c r="AN4096" s="230" t="s">
        <v>41</v>
      </c>
      <c r="AO4096" s="231" t="s">
        <v>41</v>
      </c>
      <c r="AP4096" s="245" t="s">
        <v>41</v>
      </c>
      <c r="AQ4096" s="233" t="s">
        <v>41</v>
      </c>
      <c r="AR4096" s="234" t="s">
        <v>41</v>
      </c>
      <c r="AS4096" s="235"/>
      <c r="AT4096" s="236"/>
      <c r="AU4096" s="237"/>
      <c r="AV4096" s="238"/>
      <c r="AW4096" s="239"/>
      <c r="AX4096" s="240">
        <v>9000</v>
      </c>
    </row>
    <row r="4097" spans="1:50" ht="17.25" hidden="1" customHeight="1" x14ac:dyDescent="0.3">
      <c r="A4097" s="213"/>
      <c r="B4097" s="214"/>
      <c r="C4097" s="215"/>
      <c r="D4097" s="186"/>
      <c r="E4097" s="184"/>
      <c r="F4097" s="185"/>
      <c r="G4097" s="186"/>
      <c r="H4097" s="186"/>
      <c r="I4097" s="187"/>
      <c r="J4097" s="188"/>
      <c r="K4097" s="216"/>
      <c r="L4097" s="186"/>
      <c r="M4097" s="186"/>
      <c r="N4097" s="187"/>
      <c r="O4097" s="191"/>
      <c r="P4097" s="559" t="s">
        <v>4176</v>
      </c>
      <c r="Q4097" s="218"/>
      <c r="R4097" s="219">
        <f t="shared" si="1474"/>
        <v>0</v>
      </c>
      <c r="S4097" s="219">
        <f t="shared" si="1475"/>
        <v>0</v>
      </c>
      <c r="T4097" s="195"/>
      <c r="U4097" s="196">
        <v>5</v>
      </c>
      <c r="V4097" s="89">
        <f t="shared" si="1470"/>
        <v>0</v>
      </c>
      <c r="W4097" s="220" t="s">
        <v>4249</v>
      </c>
      <c r="X4097" s="221" t="s">
        <v>330</v>
      </c>
      <c r="Y4097" s="371" t="s">
        <v>4250</v>
      </c>
      <c r="Z4097" s="199"/>
      <c r="AA4097" s="218"/>
      <c r="AB4097" s="339">
        <v>0</v>
      </c>
      <c r="AC4097" s="224" t="s">
        <v>207</v>
      </c>
      <c r="AD4097" s="227"/>
      <c r="AE4097" s="226"/>
      <c r="AF4097" s="227"/>
      <c r="AG4097" s="227">
        <f>CEILING(AX4097+(AX4097*'[1]Nastavení cen'!$G$17),1)</f>
        <v>800</v>
      </c>
      <c r="AH4097" s="227">
        <f>CEILING(AG4097*'[1]Nastavení cen'!$K$17,1)+AG4097</f>
        <v>1040</v>
      </c>
      <c r="AI4097" s="227">
        <f t="shared" si="1501"/>
        <v>0</v>
      </c>
      <c r="AJ4097" s="228">
        <f t="shared" si="1477"/>
        <v>1040</v>
      </c>
      <c r="AK4097" s="218"/>
      <c r="AL4097" s="229">
        <f t="shared" si="1478"/>
        <v>0</v>
      </c>
      <c r="AM4097" s="204"/>
      <c r="AN4097" s="230" t="s">
        <v>41</v>
      </c>
      <c r="AO4097" s="231" t="s">
        <v>41</v>
      </c>
      <c r="AP4097" s="245" t="s">
        <v>41</v>
      </c>
      <c r="AQ4097" s="233" t="s">
        <v>41</v>
      </c>
      <c r="AR4097" s="234" t="s">
        <v>41</v>
      </c>
      <c r="AS4097" s="235"/>
      <c r="AT4097" s="236"/>
      <c r="AU4097" s="237"/>
      <c r="AV4097" s="238"/>
      <c r="AW4097" s="239"/>
      <c r="AX4097" s="240">
        <v>800</v>
      </c>
    </row>
    <row r="4098" spans="1:50" ht="17.25" hidden="1" customHeight="1" x14ac:dyDescent="0.3">
      <c r="A4098" s="213"/>
      <c r="B4098" s="214"/>
      <c r="C4098" s="215"/>
      <c r="D4098" s="186"/>
      <c r="E4098" s="184"/>
      <c r="F4098" s="185"/>
      <c r="G4098" s="186"/>
      <c r="H4098" s="186"/>
      <c r="I4098" s="187"/>
      <c r="J4098" s="188"/>
      <c r="K4098" s="216"/>
      <c r="L4098" s="186"/>
      <c r="M4098" s="186"/>
      <c r="N4098" s="187"/>
      <c r="O4098" s="191"/>
      <c r="P4098" s="559" t="s">
        <v>4176</v>
      </c>
      <c r="Q4098" s="218"/>
      <c r="R4098" s="219">
        <f t="shared" si="1474"/>
        <v>0</v>
      </c>
      <c r="S4098" s="219">
        <f t="shared" si="1475"/>
        <v>0</v>
      </c>
      <c r="T4098" s="195"/>
      <c r="U4098" s="196">
        <v>5</v>
      </c>
      <c r="V4098" s="89">
        <f t="shared" si="1470"/>
        <v>0</v>
      </c>
      <c r="W4098" s="220" t="s">
        <v>4249</v>
      </c>
      <c r="X4098" s="221" t="s">
        <v>330</v>
      </c>
      <c r="Y4098" s="371" t="s">
        <v>4251</v>
      </c>
      <c r="Z4098" s="199"/>
      <c r="AA4098" s="218"/>
      <c r="AB4098" s="339">
        <v>0</v>
      </c>
      <c r="AC4098" s="224" t="s">
        <v>207</v>
      </c>
      <c r="AD4098" s="227"/>
      <c r="AE4098" s="226"/>
      <c r="AF4098" s="227"/>
      <c r="AG4098" s="227">
        <f>CEILING(AX4098+(AX4098*'[1]Nastavení cen'!$G$17),1)</f>
        <v>500</v>
      </c>
      <c r="AH4098" s="227">
        <f>CEILING(AG4098*'[1]Nastavení cen'!$K$17,1)+AG4098</f>
        <v>650</v>
      </c>
      <c r="AI4098" s="227">
        <f t="shared" si="1501"/>
        <v>0</v>
      </c>
      <c r="AJ4098" s="228">
        <f t="shared" si="1477"/>
        <v>650</v>
      </c>
      <c r="AK4098" s="218"/>
      <c r="AL4098" s="229">
        <f t="shared" si="1478"/>
        <v>0</v>
      </c>
      <c r="AM4098" s="204"/>
      <c r="AN4098" s="230" t="s">
        <v>41</v>
      </c>
      <c r="AO4098" s="231" t="s">
        <v>41</v>
      </c>
      <c r="AP4098" s="245" t="s">
        <v>41</v>
      </c>
      <c r="AQ4098" s="233" t="s">
        <v>41</v>
      </c>
      <c r="AR4098" s="234" t="s">
        <v>41</v>
      </c>
      <c r="AS4098" s="235"/>
      <c r="AT4098" s="236"/>
      <c r="AU4098" s="237"/>
      <c r="AV4098" s="238"/>
      <c r="AW4098" s="239"/>
      <c r="AX4098" s="240">
        <v>500</v>
      </c>
    </row>
    <row r="4099" spans="1:50" ht="17.25" hidden="1" customHeight="1" x14ac:dyDescent="0.3">
      <c r="A4099" s="213"/>
      <c r="B4099" s="214"/>
      <c r="C4099" s="215"/>
      <c r="D4099" s="186"/>
      <c r="E4099" s="184"/>
      <c r="F4099" s="185"/>
      <c r="G4099" s="186"/>
      <c r="H4099" s="186"/>
      <c r="I4099" s="187"/>
      <c r="J4099" s="188"/>
      <c r="K4099" s="216"/>
      <c r="L4099" s="186"/>
      <c r="M4099" s="186"/>
      <c r="N4099" s="187"/>
      <c r="O4099" s="191"/>
      <c r="P4099" s="559" t="s">
        <v>4176</v>
      </c>
      <c r="Q4099" s="218"/>
      <c r="R4099" s="219">
        <f t="shared" si="1474"/>
        <v>0</v>
      </c>
      <c r="S4099" s="219">
        <f t="shared" si="1475"/>
        <v>0</v>
      </c>
      <c r="T4099" s="195"/>
      <c r="U4099" s="196">
        <v>5</v>
      </c>
      <c r="V4099" s="89">
        <f t="shared" si="1470"/>
        <v>0</v>
      </c>
      <c r="W4099" s="220" t="s">
        <v>4249</v>
      </c>
      <c r="X4099" s="221" t="s">
        <v>330</v>
      </c>
      <c r="Y4099" s="371" t="s">
        <v>4252</v>
      </c>
      <c r="Z4099" s="199"/>
      <c r="AA4099" s="218"/>
      <c r="AB4099" s="339">
        <v>0</v>
      </c>
      <c r="AC4099" s="224" t="s">
        <v>207</v>
      </c>
      <c r="AD4099" s="227"/>
      <c r="AE4099" s="226"/>
      <c r="AF4099" s="227"/>
      <c r="AG4099" s="227">
        <f>CEILING(AX4099+(AX4099*'[1]Nastavení cen'!$G$17),1)</f>
        <v>1300</v>
      </c>
      <c r="AH4099" s="227">
        <f>CEILING(AG4099*'[1]Nastavení cen'!$K$17,1)+AG4099</f>
        <v>1690</v>
      </c>
      <c r="AI4099" s="227">
        <f t="shared" si="1501"/>
        <v>0</v>
      </c>
      <c r="AJ4099" s="228">
        <f t="shared" si="1477"/>
        <v>1690</v>
      </c>
      <c r="AK4099" s="218"/>
      <c r="AL4099" s="229">
        <f t="shared" si="1478"/>
        <v>0</v>
      </c>
      <c r="AM4099" s="204"/>
      <c r="AN4099" s="230" t="s">
        <v>41</v>
      </c>
      <c r="AO4099" s="231" t="s">
        <v>41</v>
      </c>
      <c r="AP4099" s="245" t="s">
        <v>41</v>
      </c>
      <c r="AQ4099" s="233" t="s">
        <v>41</v>
      </c>
      <c r="AR4099" s="234" t="s">
        <v>41</v>
      </c>
      <c r="AS4099" s="235"/>
      <c r="AT4099" s="236"/>
      <c r="AU4099" s="237"/>
      <c r="AV4099" s="238"/>
      <c r="AW4099" s="239"/>
      <c r="AX4099" s="240">
        <v>1300</v>
      </c>
    </row>
    <row r="4100" spans="1:50" ht="17.25" hidden="1" customHeight="1" x14ac:dyDescent="0.3">
      <c r="A4100" s="213"/>
      <c r="B4100" s="214"/>
      <c r="C4100" s="215"/>
      <c r="D4100" s="561"/>
      <c r="E4100" s="215"/>
      <c r="F4100" s="215"/>
      <c r="G4100" s="561"/>
      <c r="H4100" s="561"/>
      <c r="I4100" s="562"/>
      <c r="J4100" s="188"/>
      <c r="K4100" s="216"/>
      <c r="L4100" s="561"/>
      <c r="M4100" s="561"/>
      <c r="N4100" s="562"/>
      <c r="O4100" s="563"/>
      <c r="P4100" s="559" t="s">
        <v>4176</v>
      </c>
      <c r="Q4100" s="218"/>
      <c r="R4100" s="219">
        <f t="shared" si="1474"/>
        <v>0</v>
      </c>
      <c r="S4100" s="219">
        <f t="shared" si="1475"/>
        <v>0</v>
      </c>
      <c r="T4100" s="195"/>
      <c r="U4100" s="196">
        <v>4</v>
      </c>
      <c r="V4100" s="89">
        <f t="shared" si="1470"/>
        <v>0</v>
      </c>
      <c r="W4100" s="220" t="s">
        <v>998</v>
      </c>
      <c r="X4100" s="476" t="s">
        <v>4253</v>
      </c>
      <c r="Y4100" s="411" t="s">
        <v>43</v>
      </c>
      <c r="Z4100" s="199"/>
      <c r="AA4100" s="218"/>
      <c r="AB4100" s="564">
        <v>0</v>
      </c>
      <c r="AC4100" s="565" t="s">
        <v>207</v>
      </c>
      <c r="AD4100" s="225">
        <f t="shared" ref="AD4100:AD4120" si="1502">ROUND(AV4100*(AW4100/60),0)</f>
        <v>1560</v>
      </c>
      <c r="AE4100" s="226">
        <f>CEILING(AD4100+AD4100*'[1]Nastavení cen'!$J$17,1)</f>
        <v>2278</v>
      </c>
      <c r="AF4100" s="226">
        <f t="shared" ref="AF4100:AF4120" si="1503">(AB4100*AE4100)</f>
        <v>0</v>
      </c>
      <c r="AG4100" s="241"/>
      <c r="AH4100" s="242"/>
      <c r="AI4100" s="242"/>
      <c r="AJ4100" s="228">
        <f t="shared" si="1477"/>
        <v>2278</v>
      </c>
      <c r="AK4100" s="218"/>
      <c r="AL4100" s="229">
        <f t="shared" si="1478"/>
        <v>0</v>
      </c>
      <c r="AM4100" s="204"/>
      <c r="AN4100" s="230" t="s">
        <v>41</v>
      </c>
      <c r="AO4100" s="231" t="s">
        <v>41</v>
      </c>
      <c r="AP4100" s="245" t="s">
        <v>41</v>
      </c>
      <c r="AQ4100" s="233" t="s">
        <v>41</v>
      </c>
      <c r="AR4100" s="234" t="s">
        <v>41</v>
      </c>
      <c r="AS4100" s="235"/>
      <c r="AT4100" s="236"/>
      <c r="AU4100" s="237"/>
      <c r="AV4100" s="238">
        <v>240</v>
      </c>
      <c r="AW4100" s="239">
        <f>'[1]Nastavení cen'!$H$17</f>
        <v>390</v>
      </c>
      <c r="AX4100" s="240"/>
    </row>
    <row r="4101" spans="1:50" ht="17.25" hidden="1" customHeight="1" x14ac:dyDescent="0.3">
      <c r="A4101" s="213"/>
      <c r="B4101" s="214"/>
      <c r="C4101" s="215"/>
      <c r="D4101" s="561"/>
      <c r="E4101" s="215"/>
      <c r="F4101" s="215"/>
      <c r="G4101" s="561"/>
      <c r="H4101" s="561"/>
      <c r="I4101" s="562"/>
      <c r="J4101" s="188"/>
      <c r="K4101" s="216"/>
      <c r="L4101" s="561"/>
      <c r="M4101" s="561"/>
      <c r="N4101" s="562"/>
      <c r="O4101" s="563"/>
      <c r="P4101" s="559" t="s">
        <v>4176</v>
      </c>
      <c r="Q4101" s="218"/>
      <c r="R4101" s="219">
        <f t="shared" si="1474"/>
        <v>0</v>
      </c>
      <c r="S4101" s="219">
        <f t="shared" si="1475"/>
        <v>0</v>
      </c>
      <c r="T4101" s="195"/>
      <c r="U4101" s="196">
        <v>1</v>
      </c>
      <c r="V4101" s="89">
        <f t="shared" si="1470"/>
        <v>0</v>
      </c>
      <c r="W4101" s="220" t="s">
        <v>998</v>
      </c>
      <c r="X4101" s="476" t="s">
        <v>4254</v>
      </c>
      <c r="Y4101" s="222" t="s">
        <v>4255</v>
      </c>
      <c r="Z4101" s="199"/>
      <c r="AA4101" s="218"/>
      <c r="AB4101" s="564">
        <v>0</v>
      </c>
      <c r="AC4101" s="565" t="s">
        <v>146</v>
      </c>
      <c r="AD4101" s="347">
        <f t="shared" si="1502"/>
        <v>98</v>
      </c>
      <c r="AE4101" s="226">
        <f>CEILING(AD4101+AD4101*'[1]Nastavení cen'!$J$17,1)</f>
        <v>144</v>
      </c>
      <c r="AF4101" s="348">
        <f t="shared" si="1503"/>
        <v>0</v>
      </c>
      <c r="AG4101" s="243">
        <f>CEILING(AX4101+(AX4101*'[1]Nastavení cen'!$G$17),1)</f>
        <v>100</v>
      </c>
      <c r="AH4101" s="242">
        <f>CEILING(AG4101*'[1]Nastavení cen'!$K$17,1)+AG4101</f>
        <v>130</v>
      </c>
      <c r="AI4101" s="244">
        <f t="shared" ref="AI4101:AI4113" si="1504">(AB4101*AH4101)</f>
        <v>0</v>
      </c>
      <c r="AJ4101" s="349">
        <f t="shared" si="1477"/>
        <v>274</v>
      </c>
      <c r="AK4101" s="255"/>
      <c r="AL4101" s="229">
        <f t="shared" si="1478"/>
        <v>0</v>
      </c>
      <c r="AM4101" s="204"/>
      <c r="AN4101" s="230">
        <v>1</v>
      </c>
      <c r="AO4101" s="231">
        <f t="shared" ref="AO4101:AO4103" si="1505">AB4101*AN4101</f>
        <v>0</v>
      </c>
      <c r="AP4101" s="232">
        <v>0.05</v>
      </c>
      <c r="AQ4101" s="233" t="s">
        <v>41</v>
      </c>
      <c r="AR4101" s="234">
        <f t="shared" ref="AR4101:AR4103" si="1506">AO4101*AP4101</f>
        <v>0</v>
      </c>
      <c r="AS4101" s="235"/>
      <c r="AT4101" s="236"/>
      <c r="AU4101" s="237"/>
      <c r="AV4101" s="238">
        <v>15</v>
      </c>
      <c r="AW4101" s="239">
        <f>'[1]Nastavení cen'!$H$17</f>
        <v>390</v>
      </c>
      <c r="AX4101" s="240">
        <v>100</v>
      </c>
    </row>
    <row r="4102" spans="1:50" ht="17.25" hidden="1" customHeight="1" x14ac:dyDescent="0.3">
      <c r="A4102" s="213"/>
      <c r="B4102" s="214"/>
      <c r="C4102" s="215"/>
      <c r="D4102" s="561"/>
      <c r="E4102" s="215"/>
      <c r="F4102" s="215"/>
      <c r="G4102" s="561"/>
      <c r="H4102" s="561"/>
      <c r="I4102" s="562"/>
      <c r="J4102" s="188"/>
      <c r="K4102" s="216"/>
      <c r="L4102" s="561"/>
      <c r="M4102" s="561"/>
      <c r="N4102" s="562"/>
      <c r="O4102" s="563"/>
      <c r="P4102" s="559" t="s">
        <v>4176</v>
      </c>
      <c r="Q4102" s="218"/>
      <c r="R4102" s="219">
        <f t="shared" si="1474"/>
        <v>0</v>
      </c>
      <c r="S4102" s="219">
        <f t="shared" si="1475"/>
        <v>0</v>
      </c>
      <c r="T4102" s="195"/>
      <c r="U4102" s="196">
        <v>5</v>
      </c>
      <c r="V4102" s="89">
        <f t="shared" si="1470"/>
        <v>0</v>
      </c>
      <c r="W4102" s="220" t="s">
        <v>998</v>
      </c>
      <c r="X4102" s="476" t="s">
        <v>1467</v>
      </c>
      <c r="Y4102" s="411" t="s">
        <v>4256</v>
      </c>
      <c r="Z4102" s="199"/>
      <c r="AA4102" s="218"/>
      <c r="AB4102" s="564">
        <v>0</v>
      </c>
      <c r="AC4102" s="565" t="s">
        <v>48</v>
      </c>
      <c r="AD4102" s="414">
        <f t="shared" si="1502"/>
        <v>39</v>
      </c>
      <c r="AE4102" s="415">
        <f>CEILING(AD4102+AD4102*'[1]Nastavení cen'!$J$17,1)</f>
        <v>57</v>
      </c>
      <c r="AF4102" s="348">
        <f t="shared" si="1503"/>
        <v>0</v>
      </c>
      <c r="AG4102" s="227">
        <f>CEILING(AX4102+(AX4102*'[1]Nastavení cen'!$G$17),1)</f>
        <v>30</v>
      </c>
      <c r="AH4102" s="227">
        <f>CEILING(AG4102*'[1]Nastavení cen'!$K$17,1)+AG4102</f>
        <v>39</v>
      </c>
      <c r="AI4102" s="227">
        <f t="shared" si="1504"/>
        <v>0</v>
      </c>
      <c r="AJ4102" s="349">
        <f>AF4102+AI4102</f>
        <v>0</v>
      </c>
      <c r="AK4102" s="255"/>
      <c r="AL4102" s="229">
        <f t="shared" si="1478"/>
        <v>0</v>
      </c>
      <c r="AM4102" s="204"/>
      <c r="AN4102" s="230">
        <v>0.5</v>
      </c>
      <c r="AO4102" s="231">
        <f t="shared" si="1505"/>
        <v>0</v>
      </c>
      <c r="AP4102" s="232">
        <v>0.03</v>
      </c>
      <c r="AQ4102" s="233" t="s">
        <v>41</v>
      </c>
      <c r="AR4102" s="234">
        <f t="shared" si="1506"/>
        <v>0</v>
      </c>
      <c r="AS4102" s="235"/>
      <c r="AT4102" s="236"/>
      <c r="AU4102" s="237"/>
      <c r="AV4102" s="238" t="s">
        <v>1371</v>
      </c>
      <c r="AW4102" s="239">
        <f>'[1]Nastavení cen'!$H$17</f>
        <v>390</v>
      </c>
      <c r="AX4102" s="240">
        <v>30</v>
      </c>
    </row>
    <row r="4103" spans="1:50" ht="17.25" hidden="1" customHeight="1" x14ac:dyDescent="0.3">
      <c r="A4103" s="213"/>
      <c r="B4103" s="214"/>
      <c r="C4103" s="215"/>
      <c r="D4103" s="561"/>
      <c r="E4103" s="215"/>
      <c r="F4103" s="215"/>
      <c r="G4103" s="561"/>
      <c r="H4103" s="561"/>
      <c r="I4103" s="562"/>
      <c r="J4103" s="188"/>
      <c r="K4103" s="216"/>
      <c r="L4103" s="561"/>
      <c r="M4103" s="561"/>
      <c r="N4103" s="562"/>
      <c r="O4103" s="563"/>
      <c r="P4103" s="559" t="s">
        <v>4176</v>
      </c>
      <c r="Q4103" s="218"/>
      <c r="R4103" s="219">
        <f t="shared" si="1474"/>
        <v>0</v>
      </c>
      <c r="S4103" s="219">
        <f t="shared" si="1475"/>
        <v>0</v>
      </c>
      <c r="T4103" s="195"/>
      <c r="U4103" s="196">
        <v>1</v>
      </c>
      <c r="V4103" s="89">
        <f t="shared" si="1470"/>
        <v>0</v>
      </c>
      <c r="W4103" s="220" t="s">
        <v>998</v>
      </c>
      <c r="X4103" s="476" t="s">
        <v>1467</v>
      </c>
      <c r="Y4103" s="222" t="s">
        <v>4257</v>
      </c>
      <c r="Z4103" s="199"/>
      <c r="AA4103" s="218"/>
      <c r="AB4103" s="564">
        <v>0</v>
      </c>
      <c r="AC4103" s="565" t="s">
        <v>48</v>
      </c>
      <c r="AD4103" s="347">
        <f t="shared" si="1502"/>
        <v>39</v>
      </c>
      <c r="AE4103" s="226">
        <f>CEILING(AD4103+AD4103*'[1]Nastavení cen'!$J$17,1)</f>
        <v>57</v>
      </c>
      <c r="AF4103" s="348">
        <f t="shared" si="1503"/>
        <v>0</v>
      </c>
      <c r="AG4103" s="243">
        <f>CEILING(AX4103+(AX4103*'[1]Nastavení cen'!$G$17),1)</f>
        <v>30</v>
      </c>
      <c r="AH4103" s="242">
        <f>CEILING(AG4103*'[1]Nastavení cen'!$K$17,1)+AG4103</f>
        <v>39</v>
      </c>
      <c r="AI4103" s="244">
        <f t="shared" si="1504"/>
        <v>0</v>
      </c>
      <c r="AJ4103" s="349">
        <f t="shared" ref="AJ4103:AJ4106" si="1507">AE4103+AH4103</f>
        <v>96</v>
      </c>
      <c r="AK4103" s="255"/>
      <c r="AL4103" s="229">
        <f t="shared" si="1478"/>
        <v>0</v>
      </c>
      <c r="AM4103" s="204"/>
      <c r="AN4103" s="230">
        <v>0.5</v>
      </c>
      <c r="AO4103" s="231">
        <f t="shared" si="1505"/>
        <v>0</v>
      </c>
      <c r="AP4103" s="232">
        <v>0.03</v>
      </c>
      <c r="AQ4103" s="233" t="s">
        <v>41</v>
      </c>
      <c r="AR4103" s="234">
        <f t="shared" si="1506"/>
        <v>0</v>
      </c>
      <c r="AS4103" s="235"/>
      <c r="AT4103" s="236"/>
      <c r="AU4103" s="237"/>
      <c r="AV4103" s="238" t="s">
        <v>1371</v>
      </c>
      <c r="AW4103" s="239">
        <f>'[1]Nastavení cen'!$H$17</f>
        <v>390</v>
      </c>
      <c r="AX4103" s="240">
        <v>30</v>
      </c>
    </row>
    <row r="4104" spans="1:50" ht="17.25" hidden="1" customHeight="1" x14ac:dyDescent="0.3">
      <c r="A4104" s="213"/>
      <c r="B4104" s="214"/>
      <c r="C4104" s="215"/>
      <c r="D4104" s="561"/>
      <c r="E4104" s="215"/>
      <c r="F4104" s="215"/>
      <c r="G4104" s="561"/>
      <c r="H4104" s="561"/>
      <c r="I4104" s="562"/>
      <c r="J4104" s="188"/>
      <c r="K4104" s="216"/>
      <c r="L4104" s="561"/>
      <c r="M4104" s="561"/>
      <c r="N4104" s="562"/>
      <c r="O4104" s="563"/>
      <c r="P4104" s="559" t="s">
        <v>4176</v>
      </c>
      <c r="Q4104" s="218"/>
      <c r="R4104" s="219">
        <f t="shared" si="1474"/>
        <v>0</v>
      </c>
      <c r="S4104" s="219">
        <f t="shared" si="1475"/>
        <v>0</v>
      </c>
      <c r="T4104" s="195"/>
      <c r="U4104" s="196">
        <v>1</v>
      </c>
      <c r="V4104" s="89">
        <f t="shared" si="1470"/>
        <v>0</v>
      </c>
      <c r="W4104" s="220" t="s">
        <v>998</v>
      </c>
      <c r="X4104" s="476" t="s">
        <v>4258</v>
      </c>
      <c r="Y4104" s="222" t="s">
        <v>4259</v>
      </c>
      <c r="Z4104" s="199"/>
      <c r="AA4104" s="218"/>
      <c r="AB4104" s="564">
        <v>0</v>
      </c>
      <c r="AC4104" s="565" t="s">
        <v>207</v>
      </c>
      <c r="AD4104" s="347">
        <f t="shared" si="1502"/>
        <v>293</v>
      </c>
      <c r="AE4104" s="226">
        <f>CEILING(AD4104+AD4104*'[1]Nastavení cen'!$J$17,1)</f>
        <v>428</v>
      </c>
      <c r="AF4104" s="348">
        <f t="shared" si="1503"/>
        <v>0</v>
      </c>
      <c r="AG4104" s="243">
        <f>CEILING(AX4104+(AX4104*'[1]Nastavení cen'!$G$17),1)</f>
        <v>450</v>
      </c>
      <c r="AH4104" s="242">
        <f>CEILING(AG4104*'[1]Nastavení cen'!$K$17,1)+AG4104</f>
        <v>585</v>
      </c>
      <c r="AI4104" s="244">
        <f t="shared" si="1504"/>
        <v>0</v>
      </c>
      <c r="AJ4104" s="349">
        <f t="shared" si="1507"/>
        <v>1013</v>
      </c>
      <c r="AK4104" s="255"/>
      <c r="AL4104" s="229">
        <f t="shared" si="1478"/>
        <v>0</v>
      </c>
      <c r="AM4104" s="204"/>
      <c r="AN4104" s="230" t="s">
        <v>41</v>
      </c>
      <c r="AO4104" s="231" t="s">
        <v>41</v>
      </c>
      <c r="AP4104" s="245" t="s">
        <v>41</v>
      </c>
      <c r="AQ4104" s="233" t="s">
        <v>41</v>
      </c>
      <c r="AR4104" s="234" t="s">
        <v>41</v>
      </c>
      <c r="AS4104" s="235">
        <v>2000</v>
      </c>
      <c r="AT4104" s="236">
        <f t="shared" ref="AT4104:AT4105" si="1508">AB4104*AS4104</f>
        <v>0</v>
      </c>
      <c r="AU4104" s="237"/>
      <c r="AV4104" s="238">
        <v>45</v>
      </c>
      <c r="AW4104" s="239">
        <f>'[1]Nastavení cen'!$H$17</f>
        <v>390</v>
      </c>
      <c r="AX4104" s="240">
        <v>450</v>
      </c>
    </row>
    <row r="4105" spans="1:50" ht="17.25" hidden="1" customHeight="1" x14ac:dyDescent="0.3">
      <c r="A4105" s="213"/>
      <c r="B4105" s="214"/>
      <c r="C4105" s="215"/>
      <c r="D4105" s="561"/>
      <c r="E4105" s="215"/>
      <c r="F4105" s="215"/>
      <c r="G4105" s="561"/>
      <c r="H4105" s="561"/>
      <c r="I4105" s="562"/>
      <c r="J4105" s="188"/>
      <c r="K4105" s="216"/>
      <c r="L4105" s="561"/>
      <c r="M4105" s="561"/>
      <c r="N4105" s="562"/>
      <c r="O4105" s="563"/>
      <c r="P4105" s="559" t="s">
        <v>4176</v>
      </c>
      <c r="Q4105" s="218"/>
      <c r="R4105" s="219">
        <f t="shared" si="1474"/>
        <v>0</v>
      </c>
      <c r="S4105" s="219">
        <f t="shared" si="1475"/>
        <v>0</v>
      </c>
      <c r="T4105" s="195"/>
      <c r="U4105" s="196">
        <v>1</v>
      </c>
      <c r="V4105" s="89">
        <f t="shared" si="1470"/>
        <v>0</v>
      </c>
      <c r="W4105" s="220" t="s">
        <v>998</v>
      </c>
      <c r="X4105" s="476" t="s">
        <v>4260</v>
      </c>
      <c r="Y4105" s="222" t="s">
        <v>4259</v>
      </c>
      <c r="Z4105" s="199"/>
      <c r="AA4105" s="218"/>
      <c r="AB4105" s="564">
        <v>0</v>
      </c>
      <c r="AC4105" s="565" t="s">
        <v>207</v>
      </c>
      <c r="AD4105" s="347">
        <f t="shared" si="1502"/>
        <v>611</v>
      </c>
      <c r="AE4105" s="226">
        <f>CEILING(AD4105+AD4105*'[1]Nastavení cen'!$J$17,1)</f>
        <v>893</v>
      </c>
      <c r="AF4105" s="348">
        <f t="shared" si="1503"/>
        <v>0</v>
      </c>
      <c r="AG4105" s="243">
        <f>CEILING(AX4105+(AX4105*'[1]Nastavení cen'!$G$17),1)</f>
        <v>450</v>
      </c>
      <c r="AH4105" s="242">
        <f>CEILING(AG4105*'[1]Nastavení cen'!$K$17,1)+AG4105</f>
        <v>585</v>
      </c>
      <c r="AI4105" s="244">
        <f t="shared" si="1504"/>
        <v>0</v>
      </c>
      <c r="AJ4105" s="349">
        <f t="shared" si="1507"/>
        <v>1478</v>
      </c>
      <c r="AK4105" s="255"/>
      <c r="AL4105" s="229">
        <f t="shared" si="1478"/>
        <v>0</v>
      </c>
      <c r="AM4105" s="204"/>
      <c r="AN4105" s="230" t="s">
        <v>41</v>
      </c>
      <c r="AO4105" s="231" t="s">
        <v>41</v>
      </c>
      <c r="AP4105" s="245" t="s">
        <v>41</v>
      </c>
      <c r="AQ4105" s="233" t="s">
        <v>41</v>
      </c>
      <c r="AR4105" s="234" t="s">
        <v>41</v>
      </c>
      <c r="AS4105" s="235">
        <v>2000</v>
      </c>
      <c r="AT4105" s="236">
        <f t="shared" si="1508"/>
        <v>0</v>
      </c>
      <c r="AU4105" s="237"/>
      <c r="AV4105" s="238">
        <v>94</v>
      </c>
      <c r="AW4105" s="239">
        <f>'[1]Nastavení cen'!$H$17</f>
        <v>390</v>
      </c>
      <c r="AX4105" s="240">
        <v>450</v>
      </c>
    </row>
    <row r="4106" spans="1:50" ht="17.25" hidden="1" customHeight="1" x14ac:dyDescent="0.3">
      <c r="A4106" s="213"/>
      <c r="B4106" s="214"/>
      <c r="C4106" s="215"/>
      <c r="D4106" s="561"/>
      <c r="E4106" s="215"/>
      <c r="F4106" s="215"/>
      <c r="G4106" s="561"/>
      <c r="H4106" s="561"/>
      <c r="I4106" s="562"/>
      <c r="J4106" s="188"/>
      <c r="K4106" s="216"/>
      <c r="L4106" s="561"/>
      <c r="M4106" s="561"/>
      <c r="N4106" s="562"/>
      <c r="O4106" s="563"/>
      <c r="P4106" s="559" t="s">
        <v>4176</v>
      </c>
      <c r="Q4106" s="218"/>
      <c r="R4106" s="219">
        <f t="shared" si="1474"/>
        <v>0</v>
      </c>
      <c r="S4106" s="219">
        <f t="shared" si="1475"/>
        <v>0</v>
      </c>
      <c r="T4106" s="195"/>
      <c r="U4106" s="196">
        <v>1</v>
      </c>
      <c r="V4106" s="89">
        <f t="shared" si="1470"/>
        <v>0</v>
      </c>
      <c r="W4106" s="220" t="s">
        <v>998</v>
      </c>
      <c r="X4106" s="476" t="s">
        <v>4261</v>
      </c>
      <c r="Y4106" s="222" t="s">
        <v>4262</v>
      </c>
      <c r="Z4106" s="199"/>
      <c r="AA4106" s="218"/>
      <c r="AB4106" s="564">
        <v>0</v>
      </c>
      <c r="AC4106" s="565" t="s">
        <v>48</v>
      </c>
      <c r="AD4106" s="347">
        <f t="shared" si="1502"/>
        <v>13</v>
      </c>
      <c r="AE4106" s="226">
        <f>CEILING(AD4106+AD4106*'[1]Nastavení cen'!$J$17,1)</f>
        <v>19</v>
      </c>
      <c r="AF4106" s="348">
        <f t="shared" si="1503"/>
        <v>0</v>
      </c>
      <c r="AG4106" s="243">
        <f>CEILING(AX4106+(AX4106*'[1]Nastavení cen'!$G$17),1)</f>
        <v>600</v>
      </c>
      <c r="AH4106" s="242">
        <f>CEILING(AG4106*'[1]Nastavení cen'!$K$17,1)+AG4106</f>
        <v>780</v>
      </c>
      <c r="AI4106" s="244">
        <f t="shared" si="1504"/>
        <v>0</v>
      </c>
      <c r="AJ4106" s="349">
        <f t="shared" si="1507"/>
        <v>799</v>
      </c>
      <c r="AK4106" s="255"/>
      <c r="AL4106" s="229">
        <f t="shared" si="1478"/>
        <v>0</v>
      </c>
      <c r="AM4106" s="204"/>
      <c r="AN4106" s="230">
        <v>35</v>
      </c>
      <c r="AO4106" s="231">
        <f t="shared" ref="AO4106:AO4112" si="1509">AB4106*AN4106</f>
        <v>0</v>
      </c>
      <c r="AP4106" s="232">
        <v>0.03</v>
      </c>
      <c r="AQ4106" s="233" t="s">
        <v>41</v>
      </c>
      <c r="AR4106" s="234">
        <f t="shared" ref="AR4106:AR4112" si="1510">AO4106*AP4106</f>
        <v>0</v>
      </c>
      <c r="AS4106" s="235"/>
      <c r="AT4106" s="236"/>
      <c r="AU4106" s="237"/>
      <c r="AV4106" s="238">
        <v>2</v>
      </c>
      <c r="AW4106" s="239">
        <f>'[1]Nastavení cen'!$H$17</f>
        <v>390</v>
      </c>
      <c r="AX4106" s="240">
        <v>600</v>
      </c>
    </row>
    <row r="4107" spans="1:50" ht="17.25" hidden="1" customHeight="1" x14ac:dyDescent="0.3">
      <c r="A4107" s="213"/>
      <c r="B4107" s="214"/>
      <c r="C4107" s="215"/>
      <c r="D4107" s="561"/>
      <c r="E4107" s="215"/>
      <c r="F4107" s="215"/>
      <c r="G4107" s="561"/>
      <c r="H4107" s="561"/>
      <c r="I4107" s="562"/>
      <c r="J4107" s="188"/>
      <c r="K4107" s="216"/>
      <c r="L4107" s="561"/>
      <c r="M4107" s="561"/>
      <c r="N4107" s="562"/>
      <c r="O4107" s="563"/>
      <c r="P4107" s="559" t="s">
        <v>4176</v>
      </c>
      <c r="Q4107" s="218"/>
      <c r="R4107" s="219">
        <f t="shared" si="1474"/>
        <v>0</v>
      </c>
      <c r="S4107" s="219">
        <f t="shared" si="1475"/>
        <v>0</v>
      </c>
      <c r="T4107" s="195"/>
      <c r="U4107" s="196">
        <v>5</v>
      </c>
      <c r="V4107" s="89">
        <f t="shared" si="1470"/>
        <v>0</v>
      </c>
      <c r="W4107" s="220" t="s">
        <v>998</v>
      </c>
      <c r="X4107" s="476" t="s">
        <v>4263</v>
      </c>
      <c r="Y4107" s="411" t="s">
        <v>4264</v>
      </c>
      <c r="Z4107" s="199"/>
      <c r="AA4107" s="218"/>
      <c r="AB4107" s="564">
        <v>0</v>
      </c>
      <c r="AC4107" s="565" t="s">
        <v>48</v>
      </c>
      <c r="AD4107" s="414">
        <f t="shared" si="1502"/>
        <v>260</v>
      </c>
      <c r="AE4107" s="415">
        <f>CEILING(AD4107+AD4107*'[1]Nastavení cen'!$J$17,1)</f>
        <v>380</v>
      </c>
      <c r="AF4107" s="348">
        <f t="shared" si="1503"/>
        <v>0</v>
      </c>
      <c r="AG4107" s="227">
        <f>CEILING(AX4107+(AX4107*'[1]Nastavení cen'!$G$17),1)</f>
        <v>500</v>
      </c>
      <c r="AH4107" s="227">
        <f>CEILING(AG4107*'[1]Nastavení cen'!$K$17,1)+AG4107</f>
        <v>650</v>
      </c>
      <c r="AI4107" s="227">
        <f t="shared" si="1504"/>
        <v>0</v>
      </c>
      <c r="AJ4107" s="349">
        <f>AF4107+AI4107</f>
        <v>0</v>
      </c>
      <c r="AK4107" s="255"/>
      <c r="AL4107" s="229">
        <f t="shared" si="1478"/>
        <v>0</v>
      </c>
      <c r="AM4107" s="204"/>
      <c r="AN4107" s="230">
        <v>20</v>
      </c>
      <c r="AO4107" s="231">
        <f t="shared" si="1509"/>
        <v>0</v>
      </c>
      <c r="AP4107" s="232">
        <v>0.03</v>
      </c>
      <c r="AQ4107" s="233" t="s">
        <v>41</v>
      </c>
      <c r="AR4107" s="234">
        <f t="shared" si="1510"/>
        <v>0</v>
      </c>
      <c r="AS4107" s="235"/>
      <c r="AT4107" s="236"/>
      <c r="AU4107" s="237"/>
      <c r="AV4107" s="238">
        <v>40</v>
      </c>
      <c r="AW4107" s="239">
        <f>'[1]Nastavení cen'!$H$17</f>
        <v>390</v>
      </c>
      <c r="AX4107" s="240">
        <v>500</v>
      </c>
    </row>
    <row r="4108" spans="1:50" ht="17.25" hidden="1" customHeight="1" x14ac:dyDescent="0.3">
      <c r="A4108" s="213"/>
      <c r="B4108" s="214"/>
      <c r="C4108" s="215"/>
      <c r="D4108" s="561"/>
      <c r="E4108" s="215"/>
      <c r="F4108" s="215"/>
      <c r="G4108" s="561"/>
      <c r="H4108" s="561"/>
      <c r="I4108" s="562"/>
      <c r="J4108" s="188"/>
      <c r="K4108" s="216"/>
      <c r="L4108" s="561"/>
      <c r="M4108" s="561"/>
      <c r="N4108" s="562"/>
      <c r="O4108" s="563"/>
      <c r="P4108" s="559" t="s">
        <v>4176</v>
      </c>
      <c r="Q4108" s="218"/>
      <c r="R4108" s="219">
        <f t="shared" si="1474"/>
        <v>0</v>
      </c>
      <c r="S4108" s="219">
        <f t="shared" si="1475"/>
        <v>0</v>
      </c>
      <c r="T4108" s="195"/>
      <c r="U4108" s="196">
        <v>1</v>
      </c>
      <c r="V4108" s="89">
        <f t="shared" si="1470"/>
        <v>0</v>
      </c>
      <c r="W4108" s="220" t="s">
        <v>998</v>
      </c>
      <c r="X4108" s="476" t="s">
        <v>4263</v>
      </c>
      <c r="Y4108" s="222" t="s">
        <v>4265</v>
      </c>
      <c r="Z4108" s="199"/>
      <c r="AA4108" s="218"/>
      <c r="AB4108" s="564">
        <v>0</v>
      </c>
      <c r="AC4108" s="565" t="s">
        <v>48</v>
      </c>
      <c r="AD4108" s="347">
        <f t="shared" si="1502"/>
        <v>260</v>
      </c>
      <c r="AE4108" s="226">
        <f>CEILING(AD4108+AD4108*'[1]Nastavení cen'!$J$17,1)</f>
        <v>380</v>
      </c>
      <c r="AF4108" s="348">
        <f t="shared" si="1503"/>
        <v>0</v>
      </c>
      <c r="AG4108" s="243">
        <f>CEILING(AX4108+(AX4108*'[1]Nastavení cen'!$G$17),1)</f>
        <v>250</v>
      </c>
      <c r="AH4108" s="242">
        <f>CEILING(AG4108*'[1]Nastavení cen'!$K$17,1)+AG4108</f>
        <v>325</v>
      </c>
      <c r="AI4108" s="244">
        <f t="shared" si="1504"/>
        <v>0</v>
      </c>
      <c r="AJ4108" s="349">
        <f t="shared" ref="AJ4108:AJ4110" si="1511">AE4108+AH4108</f>
        <v>705</v>
      </c>
      <c r="AK4108" s="255"/>
      <c r="AL4108" s="229">
        <f t="shared" si="1478"/>
        <v>0</v>
      </c>
      <c r="AM4108" s="204"/>
      <c r="AN4108" s="230">
        <v>10</v>
      </c>
      <c r="AO4108" s="231">
        <f t="shared" si="1509"/>
        <v>0</v>
      </c>
      <c r="AP4108" s="232">
        <v>0.03</v>
      </c>
      <c r="AQ4108" s="233" t="s">
        <v>41</v>
      </c>
      <c r="AR4108" s="234">
        <f t="shared" si="1510"/>
        <v>0</v>
      </c>
      <c r="AS4108" s="235"/>
      <c r="AT4108" s="236"/>
      <c r="AU4108" s="237"/>
      <c r="AV4108" s="238">
        <v>40</v>
      </c>
      <c r="AW4108" s="239">
        <f>'[1]Nastavení cen'!$H$17</f>
        <v>390</v>
      </c>
      <c r="AX4108" s="240">
        <v>250</v>
      </c>
    </row>
    <row r="4109" spans="1:50" ht="17.25" hidden="1" customHeight="1" x14ac:dyDescent="0.3">
      <c r="A4109" s="213"/>
      <c r="B4109" s="214"/>
      <c r="C4109" s="215"/>
      <c r="D4109" s="561"/>
      <c r="E4109" s="215"/>
      <c r="F4109" s="215"/>
      <c r="G4109" s="561"/>
      <c r="H4109" s="561"/>
      <c r="I4109" s="562"/>
      <c r="J4109" s="188"/>
      <c r="K4109" s="216"/>
      <c r="L4109" s="561"/>
      <c r="M4109" s="561"/>
      <c r="N4109" s="562"/>
      <c r="O4109" s="563"/>
      <c r="P4109" s="559" t="s">
        <v>4176</v>
      </c>
      <c r="Q4109" s="218"/>
      <c r="R4109" s="219">
        <f t="shared" si="1474"/>
        <v>0</v>
      </c>
      <c r="S4109" s="219">
        <f t="shared" si="1475"/>
        <v>0</v>
      </c>
      <c r="T4109" s="195"/>
      <c r="U4109" s="196">
        <v>1</v>
      </c>
      <c r="V4109" s="89">
        <f t="shared" si="1470"/>
        <v>0</v>
      </c>
      <c r="W4109" s="220" t="s">
        <v>998</v>
      </c>
      <c r="X4109" s="476" t="s">
        <v>4263</v>
      </c>
      <c r="Y4109" s="222" t="s">
        <v>4266</v>
      </c>
      <c r="Z4109" s="199"/>
      <c r="AA4109" s="218"/>
      <c r="AB4109" s="564">
        <v>0</v>
      </c>
      <c r="AC4109" s="565" t="s">
        <v>48</v>
      </c>
      <c r="AD4109" s="347">
        <f t="shared" si="1502"/>
        <v>260</v>
      </c>
      <c r="AE4109" s="226">
        <f>CEILING(AD4109+AD4109*'[1]Nastavení cen'!$J$17,1)</f>
        <v>380</v>
      </c>
      <c r="AF4109" s="348">
        <f t="shared" si="1503"/>
        <v>0</v>
      </c>
      <c r="AG4109" s="243">
        <f>CEILING(AX4109+(AX4109*'[1]Nastavení cen'!$G$17),1)</f>
        <v>400</v>
      </c>
      <c r="AH4109" s="242">
        <f>CEILING(AG4109*'[1]Nastavení cen'!$K$17,1)+AG4109</f>
        <v>520</v>
      </c>
      <c r="AI4109" s="244">
        <f t="shared" si="1504"/>
        <v>0</v>
      </c>
      <c r="AJ4109" s="349">
        <f t="shared" si="1511"/>
        <v>900</v>
      </c>
      <c r="AK4109" s="255"/>
      <c r="AL4109" s="229">
        <f t="shared" si="1478"/>
        <v>0</v>
      </c>
      <c r="AM4109" s="204"/>
      <c r="AN4109" s="230">
        <v>15</v>
      </c>
      <c r="AO4109" s="231">
        <f t="shared" si="1509"/>
        <v>0</v>
      </c>
      <c r="AP4109" s="232">
        <v>0.03</v>
      </c>
      <c r="AQ4109" s="233" t="s">
        <v>41</v>
      </c>
      <c r="AR4109" s="234">
        <f t="shared" si="1510"/>
        <v>0</v>
      </c>
      <c r="AS4109" s="235"/>
      <c r="AT4109" s="236"/>
      <c r="AU4109" s="237"/>
      <c r="AV4109" s="238">
        <v>40</v>
      </c>
      <c r="AW4109" s="239">
        <f>'[1]Nastavení cen'!$H$17</f>
        <v>390</v>
      </c>
      <c r="AX4109" s="240">
        <v>400</v>
      </c>
    </row>
    <row r="4110" spans="1:50" ht="17.25" hidden="1" customHeight="1" x14ac:dyDescent="0.3">
      <c r="A4110" s="213"/>
      <c r="B4110" s="214"/>
      <c r="C4110" s="215"/>
      <c r="D4110" s="561"/>
      <c r="E4110" s="215"/>
      <c r="F4110" s="215"/>
      <c r="G4110" s="561"/>
      <c r="H4110" s="561"/>
      <c r="I4110" s="562"/>
      <c r="J4110" s="188"/>
      <c r="K4110" s="216"/>
      <c r="L4110" s="561"/>
      <c r="M4110" s="561"/>
      <c r="N4110" s="562"/>
      <c r="O4110" s="563"/>
      <c r="P4110" s="559" t="s">
        <v>4176</v>
      </c>
      <c r="Q4110" s="218"/>
      <c r="R4110" s="219">
        <f t="shared" si="1474"/>
        <v>0</v>
      </c>
      <c r="S4110" s="219">
        <f t="shared" si="1475"/>
        <v>0</v>
      </c>
      <c r="T4110" s="195"/>
      <c r="U4110" s="196">
        <v>1</v>
      </c>
      <c r="V4110" s="89">
        <f t="shared" si="1470"/>
        <v>0</v>
      </c>
      <c r="W4110" s="220" t="s">
        <v>998</v>
      </c>
      <c r="X4110" s="476" t="s">
        <v>4263</v>
      </c>
      <c r="Y4110" s="222" t="s">
        <v>4267</v>
      </c>
      <c r="Z4110" s="199"/>
      <c r="AA4110" s="218"/>
      <c r="AB4110" s="564">
        <v>0</v>
      </c>
      <c r="AC4110" s="565" t="s">
        <v>48</v>
      </c>
      <c r="AD4110" s="347">
        <f t="shared" si="1502"/>
        <v>260</v>
      </c>
      <c r="AE4110" s="226">
        <f>CEILING(AD4110+AD4110*'[1]Nastavení cen'!$J$17,1)</f>
        <v>380</v>
      </c>
      <c r="AF4110" s="348">
        <f t="shared" si="1503"/>
        <v>0</v>
      </c>
      <c r="AG4110" s="243">
        <f>CEILING(AX4110+(AX4110*'[1]Nastavení cen'!$G$17),1)</f>
        <v>550</v>
      </c>
      <c r="AH4110" s="242">
        <f>CEILING(AG4110*'[1]Nastavení cen'!$K$17,1)+AG4110</f>
        <v>715</v>
      </c>
      <c r="AI4110" s="244">
        <f t="shared" si="1504"/>
        <v>0</v>
      </c>
      <c r="AJ4110" s="349">
        <f t="shared" si="1511"/>
        <v>1095</v>
      </c>
      <c r="AK4110" s="255"/>
      <c r="AL4110" s="229">
        <f t="shared" si="1478"/>
        <v>0</v>
      </c>
      <c r="AM4110" s="204"/>
      <c r="AN4110" s="230">
        <v>20</v>
      </c>
      <c r="AO4110" s="231">
        <f t="shared" si="1509"/>
        <v>0</v>
      </c>
      <c r="AP4110" s="232">
        <v>0.03</v>
      </c>
      <c r="AQ4110" s="233" t="s">
        <v>41</v>
      </c>
      <c r="AR4110" s="234">
        <f t="shared" si="1510"/>
        <v>0</v>
      </c>
      <c r="AS4110" s="235"/>
      <c r="AT4110" s="236"/>
      <c r="AU4110" s="237"/>
      <c r="AV4110" s="238">
        <v>40</v>
      </c>
      <c r="AW4110" s="239">
        <f>'[1]Nastavení cen'!$H$17</f>
        <v>390</v>
      </c>
      <c r="AX4110" s="240">
        <v>550</v>
      </c>
    </row>
    <row r="4111" spans="1:50" ht="17.25" hidden="1" customHeight="1" x14ac:dyDescent="0.3">
      <c r="A4111" s="213"/>
      <c r="B4111" s="214"/>
      <c r="C4111" s="215"/>
      <c r="D4111" s="561"/>
      <c r="E4111" s="215"/>
      <c r="F4111" s="215"/>
      <c r="G4111" s="561"/>
      <c r="H4111" s="561"/>
      <c r="I4111" s="562"/>
      <c r="J4111" s="188"/>
      <c r="K4111" s="216"/>
      <c r="L4111" s="561"/>
      <c r="M4111" s="561"/>
      <c r="N4111" s="562"/>
      <c r="O4111" s="563"/>
      <c r="P4111" s="559" t="s">
        <v>4176</v>
      </c>
      <c r="Q4111" s="218"/>
      <c r="R4111" s="219">
        <f t="shared" si="1474"/>
        <v>0</v>
      </c>
      <c r="S4111" s="219">
        <f t="shared" si="1475"/>
        <v>0</v>
      </c>
      <c r="T4111" s="195"/>
      <c r="U4111" s="196">
        <v>5</v>
      </c>
      <c r="V4111" s="89">
        <f t="shared" si="1470"/>
        <v>0</v>
      </c>
      <c r="W4111" s="220" t="s">
        <v>998</v>
      </c>
      <c r="X4111" s="476" t="s">
        <v>4268</v>
      </c>
      <c r="Y4111" s="411" t="s">
        <v>4269</v>
      </c>
      <c r="Z4111" s="199"/>
      <c r="AA4111" s="218"/>
      <c r="AB4111" s="564">
        <v>0</v>
      </c>
      <c r="AC4111" s="565" t="s">
        <v>48</v>
      </c>
      <c r="AD4111" s="414">
        <f t="shared" si="1502"/>
        <v>98</v>
      </c>
      <c r="AE4111" s="415">
        <f>CEILING(AD4111+AD4111*'[1]Nastavení cen'!$J$17,1)</f>
        <v>144</v>
      </c>
      <c r="AF4111" s="348">
        <f t="shared" si="1503"/>
        <v>0</v>
      </c>
      <c r="AG4111" s="227">
        <f>CEILING(AX4111+(AX4111*'[1]Nastavení cen'!$G$17),1)</f>
        <v>100</v>
      </c>
      <c r="AH4111" s="227">
        <f>CEILING(AG4111*'[1]Nastavení cen'!$K$17,1)+AG4111</f>
        <v>130</v>
      </c>
      <c r="AI4111" s="227">
        <f t="shared" si="1504"/>
        <v>0</v>
      </c>
      <c r="AJ4111" s="349">
        <f>AF4111+AI4111</f>
        <v>0</v>
      </c>
      <c r="AK4111" s="255"/>
      <c r="AL4111" s="229">
        <f t="shared" si="1478"/>
        <v>0</v>
      </c>
      <c r="AM4111" s="204"/>
      <c r="AN4111" s="230">
        <v>1</v>
      </c>
      <c r="AO4111" s="231">
        <f t="shared" si="1509"/>
        <v>0</v>
      </c>
      <c r="AP4111" s="232">
        <v>0.03</v>
      </c>
      <c r="AQ4111" s="233" t="s">
        <v>41</v>
      </c>
      <c r="AR4111" s="234">
        <f t="shared" si="1510"/>
        <v>0</v>
      </c>
      <c r="AS4111" s="235"/>
      <c r="AT4111" s="236"/>
      <c r="AU4111" s="237"/>
      <c r="AV4111" s="238">
        <v>15</v>
      </c>
      <c r="AW4111" s="239">
        <f>'[1]Nastavení cen'!$H$17</f>
        <v>390</v>
      </c>
      <c r="AX4111" s="240">
        <v>100</v>
      </c>
    </row>
    <row r="4112" spans="1:50" ht="17.25" hidden="1" customHeight="1" x14ac:dyDescent="0.3">
      <c r="A4112" s="213"/>
      <c r="B4112" s="214"/>
      <c r="C4112" s="215"/>
      <c r="D4112" s="561"/>
      <c r="E4112" s="215"/>
      <c r="F4112" s="215"/>
      <c r="G4112" s="561"/>
      <c r="H4112" s="561"/>
      <c r="I4112" s="562"/>
      <c r="J4112" s="188"/>
      <c r="K4112" s="216"/>
      <c r="L4112" s="561"/>
      <c r="M4112" s="561"/>
      <c r="N4112" s="562"/>
      <c r="O4112" s="563"/>
      <c r="P4112" s="559" t="s">
        <v>4176</v>
      </c>
      <c r="Q4112" s="218"/>
      <c r="R4112" s="219">
        <f t="shared" si="1474"/>
        <v>0</v>
      </c>
      <c r="S4112" s="219">
        <f t="shared" si="1475"/>
        <v>0</v>
      </c>
      <c r="T4112" s="195"/>
      <c r="U4112" s="196">
        <v>1</v>
      </c>
      <c r="V4112" s="89">
        <f t="shared" si="1470"/>
        <v>0</v>
      </c>
      <c r="W4112" s="220" t="s">
        <v>998</v>
      </c>
      <c r="X4112" s="476" t="s">
        <v>4268</v>
      </c>
      <c r="Y4112" s="222" t="s">
        <v>4270</v>
      </c>
      <c r="Z4112" s="199"/>
      <c r="AA4112" s="218"/>
      <c r="AB4112" s="564">
        <v>0</v>
      </c>
      <c r="AC4112" s="565" t="s">
        <v>48</v>
      </c>
      <c r="AD4112" s="347">
        <f t="shared" si="1502"/>
        <v>98</v>
      </c>
      <c r="AE4112" s="226">
        <f>CEILING(AD4112+AD4112*'[1]Nastavení cen'!$J$17,1)</f>
        <v>144</v>
      </c>
      <c r="AF4112" s="348">
        <f t="shared" si="1503"/>
        <v>0</v>
      </c>
      <c r="AG4112" s="243">
        <f>CEILING(AX4112+(AX4112*'[1]Nastavení cen'!$G$17),1)</f>
        <v>96</v>
      </c>
      <c r="AH4112" s="242">
        <f>CEILING(AG4112*'[1]Nastavení cen'!$K$17,1)+AG4112</f>
        <v>125</v>
      </c>
      <c r="AI4112" s="244">
        <f t="shared" si="1504"/>
        <v>0</v>
      </c>
      <c r="AJ4112" s="349">
        <f>AE4112+AH4112</f>
        <v>269</v>
      </c>
      <c r="AK4112" s="255"/>
      <c r="AL4112" s="229">
        <f t="shared" si="1478"/>
        <v>0</v>
      </c>
      <c r="AM4112" s="204"/>
      <c r="AN4112" s="230">
        <v>1</v>
      </c>
      <c r="AO4112" s="231">
        <f t="shared" si="1509"/>
        <v>0</v>
      </c>
      <c r="AP4112" s="232">
        <v>0.03</v>
      </c>
      <c r="AQ4112" s="233" t="s">
        <v>41</v>
      </c>
      <c r="AR4112" s="234">
        <f t="shared" si="1510"/>
        <v>0</v>
      </c>
      <c r="AS4112" s="235"/>
      <c r="AT4112" s="236"/>
      <c r="AU4112" s="237"/>
      <c r="AV4112" s="238">
        <v>15</v>
      </c>
      <c r="AW4112" s="239">
        <f>'[1]Nastavení cen'!$H$17</f>
        <v>390</v>
      </c>
      <c r="AX4112" s="240">
        <v>96</v>
      </c>
    </row>
    <row r="4113" spans="1:50" ht="17.25" hidden="1" customHeight="1" x14ac:dyDescent="0.3">
      <c r="A4113" s="402"/>
      <c r="B4113" s="403"/>
      <c r="C4113" s="404"/>
      <c r="D4113" s="405"/>
      <c r="E4113" s="404"/>
      <c r="F4113" s="404"/>
      <c r="G4113" s="404"/>
      <c r="H4113" s="404"/>
      <c r="I4113" s="405"/>
      <c r="J4113" s="406"/>
      <c r="K4113" s="407"/>
      <c r="L4113" s="404"/>
      <c r="M4113" s="404"/>
      <c r="N4113" s="405"/>
      <c r="O4113" s="408"/>
      <c r="P4113" s="559" t="s">
        <v>4176</v>
      </c>
      <c r="Q4113" s="218"/>
      <c r="R4113" s="219">
        <f t="shared" si="1474"/>
        <v>0</v>
      </c>
      <c r="S4113" s="219">
        <f t="shared" si="1475"/>
        <v>0</v>
      </c>
      <c r="T4113" s="409"/>
      <c r="U4113" s="196">
        <v>5</v>
      </c>
      <c r="V4113" s="89">
        <f t="shared" si="1470"/>
        <v>0</v>
      </c>
      <c r="W4113" s="449" t="s">
        <v>4271</v>
      </c>
      <c r="X4113" s="410" t="s">
        <v>4272</v>
      </c>
      <c r="Y4113" s="566" t="s">
        <v>4273</v>
      </c>
      <c r="Z4113" s="199"/>
      <c r="AA4113" s="218"/>
      <c r="AB4113" s="564">
        <v>0</v>
      </c>
      <c r="AC4113" s="413" t="s">
        <v>40</v>
      </c>
      <c r="AD4113" s="414">
        <f t="shared" si="1502"/>
        <v>1671</v>
      </c>
      <c r="AE4113" s="415">
        <f>CEILING(AD4113+AD4113*'[1]Nastavení cen'!$J$17,1)</f>
        <v>2440</v>
      </c>
      <c r="AF4113" s="348">
        <f t="shared" si="1503"/>
        <v>0</v>
      </c>
      <c r="AG4113" s="227">
        <f>CEILING(AX4113+(AX4113*'[1]Nastavení cen'!$G$17),1)</f>
        <v>5000</v>
      </c>
      <c r="AH4113" s="227">
        <f>CEILING(AG4113*'[1]Nastavení cen'!$K$17,1)+AG4113</f>
        <v>6500</v>
      </c>
      <c r="AI4113" s="227">
        <f t="shared" si="1504"/>
        <v>0</v>
      </c>
      <c r="AJ4113" s="349">
        <f>AF4113+AI4113</f>
        <v>0</v>
      </c>
      <c r="AK4113" s="255"/>
      <c r="AL4113" s="229">
        <f t="shared" si="1478"/>
        <v>0</v>
      </c>
      <c r="AM4113" s="416"/>
      <c r="AN4113" s="230" t="s">
        <v>41</v>
      </c>
      <c r="AO4113" s="230" t="s">
        <v>41</v>
      </c>
      <c r="AP4113" s="245" t="s">
        <v>41</v>
      </c>
      <c r="AQ4113" s="417" t="s">
        <v>41</v>
      </c>
      <c r="AR4113" s="417" t="s">
        <v>41</v>
      </c>
      <c r="AS4113" s="567">
        <v>300</v>
      </c>
      <c r="AT4113" s="568">
        <f>AB4113*AS4113</f>
        <v>0</v>
      </c>
      <c r="AU4113" s="418"/>
      <c r="AV4113" s="238">
        <v>257</v>
      </c>
      <c r="AW4113" s="239">
        <f>'[1]Nastavení cen'!$H$17</f>
        <v>390</v>
      </c>
      <c r="AX4113" s="240">
        <v>5000</v>
      </c>
    </row>
    <row r="4114" spans="1:50" ht="17.25" hidden="1" customHeight="1" x14ac:dyDescent="0.3">
      <c r="A4114" s="402"/>
      <c r="B4114" s="403"/>
      <c r="C4114" s="404"/>
      <c r="D4114" s="405"/>
      <c r="E4114" s="404"/>
      <c r="F4114" s="404"/>
      <c r="G4114" s="404"/>
      <c r="H4114" s="404"/>
      <c r="I4114" s="405"/>
      <c r="J4114" s="406"/>
      <c r="K4114" s="407"/>
      <c r="L4114" s="404"/>
      <c r="M4114" s="404"/>
      <c r="N4114" s="405"/>
      <c r="O4114" s="408"/>
      <c r="P4114" s="559" t="s">
        <v>4176</v>
      </c>
      <c r="Q4114" s="218"/>
      <c r="R4114" s="219">
        <f t="shared" si="1474"/>
        <v>0</v>
      </c>
      <c r="S4114" s="219">
        <f t="shared" si="1475"/>
        <v>0</v>
      </c>
      <c r="T4114" s="409"/>
      <c r="U4114" s="196">
        <v>4</v>
      </c>
      <c r="V4114" s="89">
        <f t="shared" si="1470"/>
        <v>0</v>
      </c>
      <c r="W4114" s="449" t="s">
        <v>4271</v>
      </c>
      <c r="X4114" s="410" t="s">
        <v>4272</v>
      </c>
      <c r="Y4114" s="222" t="s">
        <v>43</v>
      </c>
      <c r="Z4114" s="199"/>
      <c r="AA4114" s="218"/>
      <c r="AB4114" s="564">
        <v>0</v>
      </c>
      <c r="AC4114" s="413" t="s">
        <v>40</v>
      </c>
      <c r="AD4114" s="414">
        <f t="shared" si="1502"/>
        <v>1671</v>
      </c>
      <c r="AE4114" s="415">
        <f>CEILING(AD4114+AD4114*'[1]Nastavení cen'!$J$17,1)</f>
        <v>2440</v>
      </c>
      <c r="AF4114" s="348">
        <f t="shared" si="1503"/>
        <v>0</v>
      </c>
      <c r="AG4114" s="243"/>
      <c r="AH4114" s="242"/>
      <c r="AI4114" s="244"/>
      <c r="AJ4114" s="349">
        <f>AE4114+AH4114</f>
        <v>2440</v>
      </c>
      <c r="AK4114" s="255"/>
      <c r="AL4114" s="229">
        <f t="shared" si="1478"/>
        <v>0</v>
      </c>
      <c r="AM4114" s="204"/>
      <c r="AN4114" s="230" t="s">
        <v>41</v>
      </c>
      <c r="AO4114" s="231" t="s">
        <v>41</v>
      </c>
      <c r="AP4114" s="245" t="s">
        <v>41</v>
      </c>
      <c r="AQ4114" s="233" t="s">
        <v>41</v>
      </c>
      <c r="AR4114" s="234" t="s">
        <v>41</v>
      </c>
      <c r="AS4114" s="235"/>
      <c r="AT4114" s="236"/>
      <c r="AU4114" s="237"/>
      <c r="AV4114" s="238">
        <v>257</v>
      </c>
      <c r="AW4114" s="239">
        <f>'[1]Nastavení cen'!$H$17</f>
        <v>390</v>
      </c>
      <c r="AX4114" s="240"/>
    </row>
    <row r="4115" spans="1:50" ht="17.25" hidden="1" customHeight="1" x14ac:dyDescent="0.3">
      <c r="A4115" s="402"/>
      <c r="B4115" s="403"/>
      <c r="C4115" s="404"/>
      <c r="D4115" s="405"/>
      <c r="E4115" s="404"/>
      <c r="F4115" s="404"/>
      <c r="G4115" s="404"/>
      <c r="H4115" s="404"/>
      <c r="I4115" s="405"/>
      <c r="J4115" s="406"/>
      <c r="K4115" s="407"/>
      <c r="L4115" s="404"/>
      <c r="M4115" s="404"/>
      <c r="N4115" s="405"/>
      <c r="O4115" s="408"/>
      <c r="P4115" s="559" t="s">
        <v>4176</v>
      </c>
      <c r="Q4115" s="218"/>
      <c r="R4115" s="219">
        <f t="shared" si="1474"/>
        <v>0</v>
      </c>
      <c r="S4115" s="219">
        <f t="shared" si="1475"/>
        <v>0</v>
      </c>
      <c r="T4115" s="409"/>
      <c r="U4115" s="196">
        <v>5</v>
      </c>
      <c r="V4115" s="89">
        <f t="shared" si="1470"/>
        <v>0</v>
      </c>
      <c r="W4115" s="449" t="s">
        <v>4271</v>
      </c>
      <c r="X4115" s="410" t="s">
        <v>1188</v>
      </c>
      <c r="Y4115" s="566" t="s">
        <v>473</v>
      </c>
      <c r="Z4115" s="199"/>
      <c r="AA4115" s="218"/>
      <c r="AB4115" s="564">
        <v>0</v>
      </c>
      <c r="AC4115" s="413" t="s">
        <v>46</v>
      </c>
      <c r="AD4115" s="414">
        <f t="shared" si="1502"/>
        <v>1391</v>
      </c>
      <c r="AE4115" s="415">
        <f>CEILING(AD4115+AD4115*'[1]Nastavení cen'!$J$17,1)</f>
        <v>2031</v>
      </c>
      <c r="AF4115" s="348">
        <f t="shared" si="1503"/>
        <v>0</v>
      </c>
      <c r="AG4115" s="227">
        <f>CEILING(AX4115+(AX4115*'[1]Nastavení cen'!$G$17),1)</f>
        <v>3000</v>
      </c>
      <c r="AH4115" s="227">
        <f>CEILING(AG4115*'[1]Nastavení cen'!$K$17,1)+AG4115</f>
        <v>3900</v>
      </c>
      <c r="AI4115" s="227">
        <f>(AB4115*AH4115)</f>
        <v>0</v>
      </c>
      <c r="AJ4115" s="349">
        <f>AF4115+AI4115</f>
        <v>0</v>
      </c>
      <c r="AK4115" s="255"/>
      <c r="AL4115" s="229">
        <f t="shared" si="1478"/>
        <v>0</v>
      </c>
      <c r="AM4115" s="416"/>
      <c r="AN4115" s="230" t="s">
        <v>41</v>
      </c>
      <c r="AO4115" s="230" t="s">
        <v>41</v>
      </c>
      <c r="AP4115" s="245" t="s">
        <v>41</v>
      </c>
      <c r="AQ4115" s="417" t="s">
        <v>41</v>
      </c>
      <c r="AR4115" s="417" t="s">
        <v>41</v>
      </c>
      <c r="AS4115" s="567">
        <v>1000</v>
      </c>
      <c r="AT4115" s="568">
        <f>AB4115*AS4115</f>
        <v>0</v>
      </c>
      <c r="AU4115" s="418"/>
      <c r="AV4115" s="238">
        <v>214</v>
      </c>
      <c r="AW4115" s="239">
        <f>'[1]Nastavení cen'!$H$17</f>
        <v>390</v>
      </c>
      <c r="AX4115" s="240">
        <v>3000</v>
      </c>
    </row>
    <row r="4116" spans="1:50" ht="17.25" hidden="1" customHeight="1" x14ac:dyDescent="0.3">
      <c r="A4116" s="402"/>
      <c r="B4116" s="403"/>
      <c r="C4116" s="404"/>
      <c r="D4116" s="405"/>
      <c r="E4116" s="404"/>
      <c r="F4116" s="404"/>
      <c r="G4116" s="404"/>
      <c r="H4116" s="404"/>
      <c r="I4116" s="405"/>
      <c r="J4116" s="406"/>
      <c r="K4116" s="407"/>
      <c r="L4116" s="404"/>
      <c r="M4116" s="404"/>
      <c r="N4116" s="405"/>
      <c r="O4116" s="408"/>
      <c r="P4116" s="559" t="s">
        <v>4176</v>
      </c>
      <c r="Q4116" s="218"/>
      <c r="R4116" s="219">
        <f t="shared" si="1474"/>
        <v>0</v>
      </c>
      <c r="S4116" s="219">
        <f t="shared" si="1475"/>
        <v>0</v>
      </c>
      <c r="T4116" s="409"/>
      <c r="U4116" s="196">
        <v>4</v>
      </c>
      <c r="V4116" s="89">
        <f t="shared" si="1470"/>
        <v>0</v>
      </c>
      <c r="W4116" s="449" t="s">
        <v>4271</v>
      </c>
      <c r="X4116" s="410" t="s">
        <v>1188</v>
      </c>
      <c r="Y4116" s="222" t="s">
        <v>43</v>
      </c>
      <c r="Z4116" s="199"/>
      <c r="AA4116" s="218"/>
      <c r="AB4116" s="564">
        <v>0</v>
      </c>
      <c r="AC4116" s="413" t="s">
        <v>46</v>
      </c>
      <c r="AD4116" s="414">
        <f t="shared" si="1502"/>
        <v>1391</v>
      </c>
      <c r="AE4116" s="415">
        <f>CEILING(AD4116+AD4116*'[1]Nastavení cen'!$J$17,1)</f>
        <v>2031</v>
      </c>
      <c r="AF4116" s="348">
        <f t="shared" si="1503"/>
        <v>0</v>
      </c>
      <c r="AG4116" s="243"/>
      <c r="AH4116" s="242"/>
      <c r="AI4116" s="244"/>
      <c r="AJ4116" s="349">
        <f t="shared" ref="AJ4116:AJ4144" si="1512">AE4116+AH4116</f>
        <v>2031</v>
      </c>
      <c r="AK4116" s="255"/>
      <c r="AL4116" s="229">
        <f t="shared" si="1478"/>
        <v>0</v>
      </c>
      <c r="AM4116" s="204"/>
      <c r="AN4116" s="230" t="s">
        <v>41</v>
      </c>
      <c r="AO4116" s="231" t="s">
        <v>41</v>
      </c>
      <c r="AP4116" s="245" t="s">
        <v>41</v>
      </c>
      <c r="AQ4116" s="233" t="s">
        <v>41</v>
      </c>
      <c r="AR4116" s="234" t="s">
        <v>41</v>
      </c>
      <c r="AS4116" s="235"/>
      <c r="AT4116" s="236"/>
      <c r="AU4116" s="237"/>
      <c r="AV4116" s="238">
        <v>214</v>
      </c>
      <c r="AW4116" s="239">
        <f>'[1]Nastavení cen'!$H$17</f>
        <v>390</v>
      </c>
      <c r="AX4116" s="240"/>
    </row>
    <row r="4117" spans="1:50" ht="17.25" hidden="1" customHeight="1" x14ac:dyDescent="0.3">
      <c r="A4117" s="213"/>
      <c r="B4117" s="214"/>
      <c r="C4117" s="215"/>
      <c r="D4117" s="186"/>
      <c r="E4117" s="184"/>
      <c r="F4117" s="185"/>
      <c r="G4117" s="186"/>
      <c r="H4117" s="186"/>
      <c r="I4117" s="187"/>
      <c r="J4117" s="188"/>
      <c r="K4117" s="216"/>
      <c r="L4117" s="186"/>
      <c r="M4117" s="186"/>
      <c r="N4117" s="187"/>
      <c r="O4117" s="191"/>
      <c r="P4117" s="559" t="s">
        <v>4176</v>
      </c>
      <c r="Q4117" s="218"/>
      <c r="R4117" s="219">
        <f t="shared" si="1474"/>
        <v>0</v>
      </c>
      <c r="S4117" s="219">
        <f t="shared" si="1475"/>
        <v>0</v>
      </c>
      <c r="T4117" s="195"/>
      <c r="U4117" s="196">
        <v>1</v>
      </c>
      <c r="V4117" s="89">
        <f t="shared" si="1470"/>
        <v>0</v>
      </c>
      <c r="W4117" s="220" t="s">
        <v>376</v>
      </c>
      <c r="X4117" s="221" t="s">
        <v>377</v>
      </c>
      <c r="Y4117" s="222" t="s">
        <v>378</v>
      </c>
      <c r="Z4117" s="199"/>
      <c r="AA4117" s="218"/>
      <c r="AB4117" s="339">
        <v>0</v>
      </c>
      <c r="AC4117" s="346" t="s">
        <v>146</v>
      </c>
      <c r="AD4117" s="347">
        <f t="shared" si="1502"/>
        <v>85</v>
      </c>
      <c r="AE4117" s="226">
        <f>CEILING(AD4117+AD4117*'[1]Nastavení cen'!$J$17,1)</f>
        <v>125</v>
      </c>
      <c r="AF4117" s="348">
        <f t="shared" si="1503"/>
        <v>0</v>
      </c>
      <c r="AG4117" s="227">
        <f>CEILING(AX4117+(AX4117*'[1]Nastavení cen'!$G$17),1)</f>
        <v>50</v>
      </c>
      <c r="AH4117" s="227">
        <f>CEILING(AG4117*'[1]Nastavení cen'!$K$17,1)+AG4117</f>
        <v>65</v>
      </c>
      <c r="AI4117" s="227">
        <f t="shared" ref="AI4117:AI4118" si="1513">(AB4117*AH4117)</f>
        <v>0</v>
      </c>
      <c r="AJ4117" s="349">
        <f t="shared" si="1512"/>
        <v>190</v>
      </c>
      <c r="AK4117" s="255"/>
      <c r="AL4117" s="229">
        <f t="shared" si="1478"/>
        <v>0</v>
      </c>
      <c r="AM4117" s="204"/>
      <c r="AN4117" s="230" t="s">
        <v>41</v>
      </c>
      <c r="AO4117" s="231" t="s">
        <v>41</v>
      </c>
      <c r="AP4117" s="245" t="s">
        <v>41</v>
      </c>
      <c r="AQ4117" s="233"/>
      <c r="AR4117" s="234" t="s">
        <v>41</v>
      </c>
      <c r="AS4117" s="235">
        <v>50</v>
      </c>
      <c r="AT4117" s="236">
        <f t="shared" ref="AT4117:AT4118" si="1514">AB4117*AS4117</f>
        <v>0</v>
      </c>
      <c r="AU4117" s="237"/>
      <c r="AV4117" s="238">
        <v>13</v>
      </c>
      <c r="AW4117" s="239">
        <f>'[1]Nastavení cen'!$H$17</f>
        <v>390</v>
      </c>
      <c r="AX4117" s="240">
        <v>50</v>
      </c>
    </row>
    <row r="4118" spans="1:50" ht="17.25" hidden="1" customHeight="1" x14ac:dyDescent="0.3">
      <c r="A4118" s="213"/>
      <c r="B4118" s="214"/>
      <c r="C4118" s="215"/>
      <c r="D4118" s="186"/>
      <c r="E4118" s="184"/>
      <c r="F4118" s="185"/>
      <c r="G4118" s="186"/>
      <c r="H4118" s="186"/>
      <c r="I4118" s="187"/>
      <c r="J4118" s="188"/>
      <c r="K4118" s="216"/>
      <c r="L4118" s="186"/>
      <c r="M4118" s="186"/>
      <c r="N4118" s="187"/>
      <c r="O4118" s="191"/>
      <c r="P4118" s="559" t="s">
        <v>4176</v>
      </c>
      <c r="Q4118" s="218"/>
      <c r="R4118" s="219">
        <f t="shared" si="1474"/>
        <v>0</v>
      </c>
      <c r="S4118" s="219">
        <f t="shared" si="1475"/>
        <v>0</v>
      </c>
      <c r="T4118" s="195"/>
      <c r="U4118" s="196">
        <v>5</v>
      </c>
      <c r="V4118" s="89">
        <f t="shared" si="1470"/>
        <v>0</v>
      </c>
      <c r="W4118" s="220" t="s">
        <v>376</v>
      </c>
      <c r="X4118" s="221" t="s">
        <v>377</v>
      </c>
      <c r="Y4118" s="222" t="s">
        <v>379</v>
      </c>
      <c r="Z4118" s="199"/>
      <c r="AA4118" s="218"/>
      <c r="AB4118" s="339">
        <v>0</v>
      </c>
      <c r="AC4118" s="346" t="s">
        <v>146</v>
      </c>
      <c r="AD4118" s="347">
        <f t="shared" si="1502"/>
        <v>85</v>
      </c>
      <c r="AE4118" s="226">
        <f>CEILING(AD4118+AD4118*'[1]Nastavení cen'!$J$17,1)</f>
        <v>125</v>
      </c>
      <c r="AF4118" s="348">
        <f t="shared" si="1503"/>
        <v>0</v>
      </c>
      <c r="AG4118" s="243">
        <f>CEILING(AX4118+(AX4118*'[1]Nastavení cen'!$G$17),1)</f>
        <v>50</v>
      </c>
      <c r="AH4118" s="242">
        <f>CEILING(AG4118*'[1]Nastavení cen'!$K$17,1)+AG4118</f>
        <v>65</v>
      </c>
      <c r="AI4118" s="244">
        <f t="shared" si="1513"/>
        <v>0</v>
      </c>
      <c r="AJ4118" s="349">
        <f t="shared" si="1512"/>
        <v>190</v>
      </c>
      <c r="AK4118" s="255"/>
      <c r="AL4118" s="229">
        <f t="shared" si="1478"/>
        <v>0</v>
      </c>
      <c r="AM4118" s="204"/>
      <c r="AN4118" s="230" t="s">
        <v>41</v>
      </c>
      <c r="AO4118" s="231" t="s">
        <v>41</v>
      </c>
      <c r="AP4118" s="245" t="s">
        <v>41</v>
      </c>
      <c r="AQ4118" s="233"/>
      <c r="AR4118" s="234" t="s">
        <v>41</v>
      </c>
      <c r="AS4118" s="235">
        <v>50</v>
      </c>
      <c r="AT4118" s="236">
        <f t="shared" si="1514"/>
        <v>0</v>
      </c>
      <c r="AU4118" s="237"/>
      <c r="AV4118" s="238">
        <v>13</v>
      </c>
      <c r="AW4118" s="239">
        <f>'[1]Nastavení cen'!$H$17</f>
        <v>390</v>
      </c>
      <c r="AX4118" s="240">
        <v>50</v>
      </c>
    </row>
    <row r="4119" spans="1:50" ht="17.25" hidden="1" customHeight="1" x14ac:dyDescent="0.3">
      <c r="A4119" s="213"/>
      <c r="B4119" s="214"/>
      <c r="C4119" s="215"/>
      <c r="D4119" s="186"/>
      <c r="E4119" s="184"/>
      <c r="F4119" s="185"/>
      <c r="G4119" s="186"/>
      <c r="H4119" s="186"/>
      <c r="I4119" s="187"/>
      <c r="J4119" s="188"/>
      <c r="K4119" s="216"/>
      <c r="L4119" s="186"/>
      <c r="M4119" s="186"/>
      <c r="N4119" s="187"/>
      <c r="O4119" s="191"/>
      <c r="P4119" s="559" t="s">
        <v>4176</v>
      </c>
      <c r="Q4119" s="218"/>
      <c r="R4119" s="219">
        <f t="shared" si="1474"/>
        <v>0</v>
      </c>
      <c r="S4119" s="219">
        <f t="shared" si="1475"/>
        <v>0</v>
      </c>
      <c r="T4119" s="195"/>
      <c r="U4119" s="196">
        <v>4</v>
      </c>
      <c r="V4119" s="89">
        <f t="shared" si="1470"/>
        <v>0</v>
      </c>
      <c r="W4119" s="220" t="s">
        <v>376</v>
      </c>
      <c r="X4119" s="221" t="s">
        <v>377</v>
      </c>
      <c r="Y4119" s="222" t="s">
        <v>43</v>
      </c>
      <c r="Z4119" s="199"/>
      <c r="AA4119" s="218"/>
      <c r="AB4119" s="339">
        <v>0</v>
      </c>
      <c r="AC4119" s="346" t="s">
        <v>146</v>
      </c>
      <c r="AD4119" s="347">
        <f t="shared" si="1502"/>
        <v>85</v>
      </c>
      <c r="AE4119" s="226">
        <f>CEILING(AD4119+AD4119*'[1]Nastavení cen'!$J$17,1)</f>
        <v>125</v>
      </c>
      <c r="AF4119" s="348">
        <f t="shared" si="1503"/>
        <v>0</v>
      </c>
      <c r="AG4119" s="243"/>
      <c r="AH4119" s="242"/>
      <c r="AI4119" s="244"/>
      <c r="AJ4119" s="349">
        <f t="shared" si="1512"/>
        <v>125</v>
      </c>
      <c r="AK4119" s="255"/>
      <c r="AL4119" s="229">
        <f t="shared" si="1478"/>
        <v>0</v>
      </c>
      <c r="AM4119" s="204"/>
      <c r="AN4119" s="230" t="s">
        <v>41</v>
      </c>
      <c r="AO4119" s="231" t="s">
        <v>41</v>
      </c>
      <c r="AP4119" s="245" t="s">
        <v>41</v>
      </c>
      <c r="AQ4119" s="233" t="s">
        <v>41</v>
      </c>
      <c r="AR4119" s="234" t="s">
        <v>41</v>
      </c>
      <c r="AS4119" s="235"/>
      <c r="AT4119" s="236"/>
      <c r="AU4119" s="237"/>
      <c r="AV4119" s="238">
        <v>13</v>
      </c>
      <c r="AW4119" s="239">
        <f>'[1]Nastavení cen'!$H$17</f>
        <v>390</v>
      </c>
      <c r="AX4119" s="240"/>
    </row>
    <row r="4120" spans="1:50" ht="17.25" hidden="1" customHeight="1" x14ac:dyDescent="0.3">
      <c r="A4120" s="213"/>
      <c r="B4120" s="214"/>
      <c r="C4120" s="215"/>
      <c r="D4120" s="186"/>
      <c r="E4120" s="184"/>
      <c r="F4120" s="185"/>
      <c r="G4120" s="186"/>
      <c r="H4120" s="186"/>
      <c r="I4120" s="187"/>
      <c r="J4120" s="188"/>
      <c r="K4120" s="216"/>
      <c r="L4120" s="186"/>
      <c r="M4120" s="186"/>
      <c r="N4120" s="187"/>
      <c r="O4120" s="191"/>
      <c r="P4120" s="559" t="s">
        <v>4176</v>
      </c>
      <c r="Q4120" s="218"/>
      <c r="R4120" s="219">
        <f t="shared" si="1474"/>
        <v>0</v>
      </c>
      <c r="S4120" s="219">
        <f t="shared" si="1475"/>
        <v>0</v>
      </c>
      <c r="T4120" s="195"/>
      <c r="U4120" s="196">
        <v>4</v>
      </c>
      <c r="V4120" s="89">
        <f t="shared" si="1470"/>
        <v>0</v>
      </c>
      <c r="W4120" s="220" t="s">
        <v>376</v>
      </c>
      <c r="X4120" s="221" t="s">
        <v>380</v>
      </c>
      <c r="Y4120" s="222" t="s">
        <v>43</v>
      </c>
      <c r="Z4120" s="199"/>
      <c r="AA4120" s="218"/>
      <c r="AB4120" s="339">
        <v>0</v>
      </c>
      <c r="AC4120" s="346" t="s">
        <v>146</v>
      </c>
      <c r="AD4120" s="347">
        <f t="shared" si="1502"/>
        <v>208</v>
      </c>
      <c r="AE4120" s="226">
        <f>CEILING(AD4120+AD4120*'[1]Nastavení cen'!$J$17,1)</f>
        <v>304</v>
      </c>
      <c r="AF4120" s="348">
        <f t="shared" si="1503"/>
        <v>0</v>
      </c>
      <c r="AG4120" s="243"/>
      <c r="AH4120" s="242"/>
      <c r="AI4120" s="244"/>
      <c r="AJ4120" s="349">
        <f t="shared" si="1512"/>
        <v>304</v>
      </c>
      <c r="AK4120" s="255"/>
      <c r="AL4120" s="229">
        <f t="shared" si="1478"/>
        <v>0</v>
      </c>
      <c r="AM4120" s="204"/>
      <c r="AN4120" s="230" t="s">
        <v>41</v>
      </c>
      <c r="AO4120" s="231" t="s">
        <v>41</v>
      </c>
      <c r="AP4120" s="245" t="s">
        <v>41</v>
      </c>
      <c r="AQ4120" s="233" t="s">
        <v>41</v>
      </c>
      <c r="AR4120" s="234" t="s">
        <v>41</v>
      </c>
      <c r="AS4120" s="235"/>
      <c r="AT4120" s="236"/>
      <c r="AU4120" s="237"/>
      <c r="AV4120" s="238">
        <v>32</v>
      </c>
      <c r="AW4120" s="239">
        <f>'[1]Nastavení cen'!$H$17</f>
        <v>390</v>
      </c>
      <c r="AX4120" s="240"/>
    </row>
    <row r="4121" spans="1:50" ht="17.25" hidden="1" customHeight="1" x14ac:dyDescent="0.3">
      <c r="A4121" s="213"/>
      <c r="B4121" s="214"/>
      <c r="C4121" s="215"/>
      <c r="D4121" s="186"/>
      <c r="E4121" s="184"/>
      <c r="F4121" s="185"/>
      <c r="G4121" s="186"/>
      <c r="H4121" s="186"/>
      <c r="I4121" s="187"/>
      <c r="J4121" s="188"/>
      <c r="K4121" s="216"/>
      <c r="L4121" s="186"/>
      <c r="M4121" s="186"/>
      <c r="N4121" s="187"/>
      <c r="O4121" s="191"/>
      <c r="P4121" s="559" t="s">
        <v>4176</v>
      </c>
      <c r="Q4121" s="218"/>
      <c r="R4121" s="219">
        <f t="shared" si="1474"/>
        <v>0</v>
      </c>
      <c r="S4121" s="219">
        <f t="shared" si="1475"/>
        <v>0</v>
      </c>
      <c r="T4121" s="195"/>
      <c r="U4121" s="196">
        <v>5</v>
      </c>
      <c r="V4121" s="89">
        <f t="shared" si="1470"/>
        <v>0</v>
      </c>
      <c r="W4121" s="220" t="s">
        <v>4274</v>
      </c>
      <c r="X4121" s="221" t="s">
        <v>330</v>
      </c>
      <c r="Y4121" s="371" t="s">
        <v>4275</v>
      </c>
      <c r="Z4121" s="199"/>
      <c r="AA4121" s="218"/>
      <c r="AB4121" s="339">
        <v>0</v>
      </c>
      <c r="AC4121" s="224" t="s">
        <v>46</v>
      </c>
      <c r="AD4121" s="227"/>
      <c r="AE4121" s="226"/>
      <c r="AF4121" s="227"/>
      <c r="AG4121" s="227">
        <f>CEILING(AX4121+(AX4121*'[1]Nastavení cen'!$G$17),1)</f>
        <v>3000</v>
      </c>
      <c r="AH4121" s="227">
        <f>CEILING(AG4121*'[1]Nastavení cen'!$K$17,1)+AG4121</f>
        <v>3900</v>
      </c>
      <c r="AI4121" s="227">
        <f t="shared" ref="AI4121:AI4124" si="1515">(AB4121*AH4121)</f>
        <v>0</v>
      </c>
      <c r="AJ4121" s="228">
        <f t="shared" si="1512"/>
        <v>3900</v>
      </c>
      <c r="AK4121" s="218"/>
      <c r="AL4121" s="229">
        <f t="shared" si="1478"/>
        <v>0</v>
      </c>
      <c r="AM4121" s="204"/>
      <c r="AN4121" s="230" t="s">
        <v>41</v>
      </c>
      <c r="AO4121" s="231" t="s">
        <v>41</v>
      </c>
      <c r="AP4121" s="245" t="s">
        <v>41</v>
      </c>
      <c r="AQ4121" s="233" t="s">
        <v>41</v>
      </c>
      <c r="AR4121" s="234" t="s">
        <v>41</v>
      </c>
      <c r="AS4121" s="235"/>
      <c r="AT4121" s="236"/>
      <c r="AU4121" s="237"/>
      <c r="AV4121" s="238"/>
      <c r="AW4121" s="239"/>
      <c r="AX4121" s="240">
        <v>3000</v>
      </c>
    </row>
    <row r="4122" spans="1:50" ht="17.25" hidden="1" customHeight="1" x14ac:dyDescent="0.3">
      <c r="A4122" s="213"/>
      <c r="B4122" s="214"/>
      <c r="C4122" s="215"/>
      <c r="D4122" s="186"/>
      <c r="E4122" s="184"/>
      <c r="F4122" s="185"/>
      <c r="G4122" s="186"/>
      <c r="H4122" s="186"/>
      <c r="I4122" s="187"/>
      <c r="J4122" s="188"/>
      <c r="K4122" s="216"/>
      <c r="L4122" s="186"/>
      <c r="M4122" s="186"/>
      <c r="N4122" s="187"/>
      <c r="O4122" s="191"/>
      <c r="P4122" s="559" t="s">
        <v>4176</v>
      </c>
      <c r="Q4122" s="218"/>
      <c r="R4122" s="219">
        <f t="shared" si="1474"/>
        <v>0</v>
      </c>
      <c r="S4122" s="219">
        <f t="shared" si="1475"/>
        <v>0</v>
      </c>
      <c r="T4122" s="195"/>
      <c r="U4122" s="196">
        <v>5</v>
      </c>
      <c r="V4122" s="89">
        <f t="shared" si="1470"/>
        <v>0</v>
      </c>
      <c r="W4122" s="220" t="s">
        <v>4276</v>
      </c>
      <c r="X4122" s="221" t="s">
        <v>4277</v>
      </c>
      <c r="Y4122" s="371" t="s">
        <v>4278</v>
      </c>
      <c r="Z4122" s="199"/>
      <c r="AA4122" s="218"/>
      <c r="AB4122" s="339">
        <v>0</v>
      </c>
      <c r="AC4122" s="224" t="s">
        <v>46</v>
      </c>
      <c r="AD4122" s="227">
        <f t="shared" ref="AD4122:AD4126" si="1516">ROUND(AV4122*(AW4122/60),0)</f>
        <v>11141</v>
      </c>
      <c r="AE4122" s="227">
        <f>CEILING(AD4122+AD4122*'[1]Nastavení cen'!$J$17,1)</f>
        <v>16266</v>
      </c>
      <c r="AF4122" s="227">
        <f t="shared" ref="AF4122:AF4126" si="1517">(AB4122*AE4122)</f>
        <v>0</v>
      </c>
      <c r="AG4122" s="227">
        <f>CEILING(AX4122+(AX4122*'[1]Nastavení cen'!$G$17),1)</f>
        <v>5000</v>
      </c>
      <c r="AH4122" s="227">
        <f>CEILING(AG4122*'[1]Nastavení cen'!$K$17,1)+AG4122</f>
        <v>6500</v>
      </c>
      <c r="AI4122" s="227">
        <f t="shared" si="1515"/>
        <v>0</v>
      </c>
      <c r="AJ4122" s="228">
        <f t="shared" si="1512"/>
        <v>22766</v>
      </c>
      <c r="AK4122" s="218"/>
      <c r="AL4122" s="229">
        <f t="shared" si="1478"/>
        <v>0</v>
      </c>
      <c r="AM4122" s="204"/>
      <c r="AN4122" s="230" t="s">
        <v>41</v>
      </c>
      <c r="AO4122" s="231" t="s">
        <v>41</v>
      </c>
      <c r="AP4122" s="245" t="s">
        <v>41</v>
      </c>
      <c r="AQ4122" s="233" t="s">
        <v>41</v>
      </c>
      <c r="AR4122" s="234" t="s">
        <v>41</v>
      </c>
      <c r="AS4122" s="235"/>
      <c r="AT4122" s="236"/>
      <c r="AU4122" s="237"/>
      <c r="AV4122" s="238">
        <v>1714</v>
      </c>
      <c r="AW4122" s="239">
        <f>'[1]Nastavení cen'!$H$17</f>
        <v>390</v>
      </c>
      <c r="AX4122" s="240">
        <v>5000</v>
      </c>
    </row>
    <row r="4123" spans="1:50" ht="17.25" hidden="1" customHeight="1" x14ac:dyDescent="0.3">
      <c r="A4123" s="213"/>
      <c r="B4123" s="214"/>
      <c r="C4123" s="215"/>
      <c r="D4123" s="186"/>
      <c r="E4123" s="184"/>
      <c r="F4123" s="185"/>
      <c r="G4123" s="186"/>
      <c r="H4123" s="186"/>
      <c r="I4123" s="187"/>
      <c r="J4123" s="188"/>
      <c r="K4123" s="216"/>
      <c r="L4123" s="186"/>
      <c r="M4123" s="186"/>
      <c r="N4123" s="187"/>
      <c r="O4123" s="191"/>
      <c r="P4123" s="559" t="s">
        <v>4176</v>
      </c>
      <c r="Q4123" s="218"/>
      <c r="R4123" s="219">
        <f t="shared" si="1474"/>
        <v>0</v>
      </c>
      <c r="S4123" s="219">
        <f t="shared" si="1475"/>
        <v>0</v>
      </c>
      <c r="T4123" s="195"/>
      <c r="U4123" s="196">
        <v>5</v>
      </c>
      <c r="V4123" s="89">
        <f t="shared" si="1470"/>
        <v>0</v>
      </c>
      <c r="W4123" s="220" t="s">
        <v>4279</v>
      </c>
      <c r="X4123" s="221" t="s">
        <v>4280</v>
      </c>
      <c r="Y4123" s="222" t="s">
        <v>4281</v>
      </c>
      <c r="Z4123" s="199"/>
      <c r="AA4123" s="218"/>
      <c r="AB4123" s="339">
        <v>0</v>
      </c>
      <c r="AC4123" s="346" t="s">
        <v>40</v>
      </c>
      <c r="AD4123" s="347">
        <f t="shared" si="1516"/>
        <v>169</v>
      </c>
      <c r="AE4123" s="226">
        <f>CEILING(AD4123+AD4123*'[1]Nastavení cen'!$J$17,1)</f>
        <v>247</v>
      </c>
      <c r="AF4123" s="348">
        <f t="shared" si="1517"/>
        <v>0</v>
      </c>
      <c r="AG4123" s="227">
        <f>CEILING(AX4123+(AX4123*'[1]Nastavení cen'!$G$17),1)</f>
        <v>500</v>
      </c>
      <c r="AH4123" s="227">
        <f>CEILING(AG4123*'[1]Nastavení cen'!$K$17,1)+AG4123</f>
        <v>650</v>
      </c>
      <c r="AI4123" s="227">
        <f t="shared" si="1515"/>
        <v>0</v>
      </c>
      <c r="AJ4123" s="349">
        <f t="shared" si="1512"/>
        <v>897</v>
      </c>
      <c r="AK4123" s="255"/>
      <c r="AL4123" s="229">
        <f t="shared" si="1478"/>
        <v>0</v>
      </c>
      <c r="AM4123" s="204"/>
      <c r="AN4123" s="230">
        <v>25</v>
      </c>
      <c r="AO4123" s="231">
        <f t="shared" ref="AO4123:AO4124" si="1518">AB4123*AN4123</f>
        <v>0</v>
      </c>
      <c r="AP4123" s="232">
        <v>0.03</v>
      </c>
      <c r="AQ4123" s="233" t="s">
        <v>41</v>
      </c>
      <c r="AR4123" s="234">
        <f t="shared" ref="AR4123:AR4124" si="1519">AO4123*AP4123</f>
        <v>0</v>
      </c>
      <c r="AS4123" s="235"/>
      <c r="AT4123" s="236"/>
      <c r="AU4123" s="237"/>
      <c r="AV4123" s="238">
        <v>26</v>
      </c>
      <c r="AW4123" s="239">
        <f>'[1]Nastavení cen'!$H$17</f>
        <v>390</v>
      </c>
      <c r="AX4123" s="240">
        <v>500</v>
      </c>
    </row>
    <row r="4124" spans="1:50" ht="17.25" hidden="1" customHeight="1" x14ac:dyDescent="0.3">
      <c r="A4124" s="213"/>
      <c r="B4124" s="214"/>
      <c r="C4124" s="215"/>
      <c r="D4124" s="186"/>
      <c r="E4124" s="184"/>
      <c r="F4124" s="185"/>
      <c r="G4124" s="186"/>
      <c r="H4124" s="186"/>
      <c r="I4124" s="187"/>
      <c r="J4124" s="188"/>
      <c r="K4124" s="216"/>
      <c r="L4124" s="186"/>
      <c r="M4124" s="186"/>
      <c r="N4124" s="187"/>
      <c r="O4124" s="191"/>
      <c r="P4124" s="559" t="s">
        <v>4176</v>
      </c>
      <c r="Q4124" s="218"/>
      <c r="R4124" s="219">
        <f t="shared" si="1474"/>
        <v>0</v>
      </c>
      <c r="S4124" s="219">
        <f t="shared" si="1475"/>
        <v>0</v>
      </c>
      <c r="T4124" s="195"/>
      <c r="U4124" s="196">
        <v>5</v>
      </c>
      <c r="V4124" s="89">
        <f t="shared" si="1470"/>
        <v>0</v>
      </c>
      <c r="W4124" s="220" t="s">
        <v>4279</v>
      </c>
      <c r="X4124" s="221" t="s">
        <v>4282</v>
      </c>
      <c r="Y4124" s="222" t="s">
        <v>4283</v>
      </c>
      <c r="Z4124" s="199"/>
      <c r="AA4124" s="218"/>
      <c r="AB4124" s="339">
        <v>0</v>
      </c>
      <c r="AC4124" s="346" t="s">
        <v>40</v>
      </c>
      <c r="AD4124" s="347">
        <f t="shared" si="1516"/>
        <v>1112</v>
      </c>
      <c r="AE4124" s="226">
        <f>CEILING(AD4124+AD4124*'[1]Nastavení cen'!$J$17,1)</f>
        <v>1624</v>
      </c>
      <c r="AF4124" s="348">
        <f t="shared" si="1517"/>
        <v>0</v>
      </c>
      <c r="AG4124" s="227">
        <f>CEILING(AX4124+(AX4124*'[1]Nastavení cen'!$G$17),1)</f>
        <v>4500</v>
      </c>
      <c r="AH4124" s="227">
        <f>CEILING(AG4124*'[1]Nastavení cen'!$K$17,1)+AG4124</f>
        <v>5850</v>
      </c>
      <c r="AI4124" s="227">
        <f t="shared" si="1515"/>
        <v>0</v>
      </c>
      <c r="AJ4124" s="349">
        <f t="shared" si="1512"/>
        <v>7474</v>
      </c>
      <c r="AK4124" s="255"/>
      <c r="AL4124" s="229">
        <f t="shared" si="1478"/>
        <v>0</v>
      </c>
      <c r="AM4124" s="204"/>
      <c r="AN4124" s="230">
        <v>25</v>
      </c>
      <c r="AO4124" s="231">
        <f t="shared" si="1518"/>
        <v>0</v>
      </c>
      <c r="AP4124" s="232">
        <v>0.03</v>
      </c>
      <c r="AQ4124" s="233" t="s">
        <v>41</v>
      </c>
      <c r="AR4124" s="234">
        <f t="shared" si="1519"/>
        <v>0</v>
      </c>
      <c r="AS4124" s="235"/>
      <c r="AT4124" s="236"/>
      <c r="AU4124" s="237"/>
      <c r="AV4124" s="238">
        <v>171</v>
      </c>
      <c r="AW4124" s="239">
        <f>'[1]Nastavení cen'!$H$17</f>
        <v>390</v>
      </c>
      <c r="AX4124" s="240">
        <v>4500</v>
      </c>
    </row>
    <row r="4125" spans="1:50" ht="17.25" hidden="1" customHeight="1" x14ac:dyDescent="0.3">
      <c r="A4125" s="213"/>
      <c r="B4125" s="214"/>
      <c r="C4125" s="215"/>
      <c r="D4125" s="186"/>
      <c r="E4125" s="184"/>
      <c r="F4125" s="185"/>
      <c r="G4125" s="186"/>
      <c r="H4125" s="186"/>
      <c r="I4125" s="187"/>
      <c r="J4125" s="188"/>
      <c r="K4125" s="216"/>
      <c r="L4125" s="186"/>
      <c r="M4125" s="186"/>
      <c r="N4125" s="187"/>
      <c r="O4125" s="191"/>
      <c r="P4125" s="559" t="s">
        <v>4176</v>
      </c>
      <c r="Q4125" s="218"/>
      <c r="R4125" s="219">
        <f t="shared" si="1474"/>
        <v>0</v>
      </c>
      <c r="S4125" s="219">
        <f t="shared" si="1475"/>
        <v>0</v>
      </c>
      <c r="T4125" s="195"/>
      <c r="U4125" s="196">
        <v>4</v>
      </c>
      <c r="V4125" s="89">
        <f t="shared" si="1470"/>
        <v>0</v>
      </c>
      <c r="W4125" s="220" t="s">
        <v>4279</v>
      </c>
      <c r="X4125" s="221" t="s">
        <v>4280</v>
      </c>
      <c r="Y4125" s="222" t="s">
        <v>43</v>
      </c>
      <c r="Z4125" s="199"/>
      <c r="AA4125" s="218"/>
      <c r="AB4125" s="339">
        <v>0</v>
      </c>
      <c r="AC4125" s="346" t="s">
        <v>40</v>
      </c>
      <c r="AD4125" s="347">
        <f t="shared" si="1516"/>
        <v>169</v>
      </c>
      <c r="AE4125" s="226">
        <f>CEILING(AD4125+AD4125*'[1]Nastavení cen'!$J$17,1)</f>
        <v>247</v>
      </c>
      <c r="AF4125" s="348">
        <f t="shared" si="1517"/>
        <v>0</v>
      </c>
      <c r="AG4125" s="227"/>
      <c r="AH4125" s="227"/>
      <c r="AI4125" s="227"/>
      <c r="AJ4125" s="349">
        <f t="shared" si="1512"/>
        <v>247</v>
      </c>
      <c r="AK4125" s="255"/>
      <c r="AL4125" s="229">
        <f t="shared" si="1478"/>
        <v>0</v>
      </c>
      <c r="AM4125" s="204"/>
      <c r="AN4125" s="230" t="s">
        <v>41</v>
      </c>
      <c r="AO4125" s="231" t="s">
        <v>41</v>
      </c>
      <c r="AP4125" s="245" t="s">
        <v>41</v>
      </c>
      <c r="AQ4125" s="233" t="s">
        <v>41</v>
      </c>
      <c r="AR4125" s="234" t="s">
        <v>41</v>
      </c>
      <c r="AS4125" s="235"/>
      <c r="AT4125" s="236"/>
      <c r="AU4125" s="237"/>
      <c r="AV4125" s="238">
        <v>26</v>
      </c>
      <c r="AW4125" s="239">
        <f>'[1]Nastavení cen'!$H$17</f>
        <v>390</v>
      </c>
      <c r="AX4125" s="240"/>
    </row>
    <row r="4126" spans="1:50" ht="17.25" hidden="1" customHeight="1" x14ac:dyDescent="0.3">
      <c r="A4126" s="213"/>
      <c r="B4126" s="214"/>
      <c r="C4126" s="215"/>
      <c r="D4126" s="186"/>
      <c r="E4126" s="184"/>
      <c r="F4126" s="185"/>
      <c r="G4126" s="186"/>
      <c r="H4126" s="186"/>
      <c r="I4126" s="187"/>
      <c r="J4126" s="188"/>
      <c r="K4126" s="216"/>
      <c r="L4126" s="186"/>
      <c r="M4126" s="186"/>
      <c r="N4126" s="187"/>
      <c r="O4126" s="191"/>
      <c r="P4126" s="559" t="s">
        <v>4176</v>
      </c>
      <c r="Q4126" s="218"/>
      <c r="R4126" s="219">
        <f t="shared" si="1474"/>
        <v>0</v>
      </c>
      <c r="S4126" s="219">
        <f t="shared" si="1475"/>
        <v>0</v>
      </c>
      <c r="T4126" s="195"/>
      <c r="U4126" s="196">
        <v>4</v>
      </c>
      <c r="V4126" s="89">
        <f t="shared" si="1470"/>
        <v>0</v>
      </c>
      <c r="W4126" s="220" t="s">
        <v>4279</v>
      </c>
      <c r="X4126" s="221" t="s">
        <v>4282</v>
      </c>
      <c r="Y4126" s="222" t="s">
        <v>43</v>
      </c>
      <c r="Z4126" s="199"/>
      <c r="AA4126" s="218"/>
      <c r="AB4126" s="339">
        <v>0</v>
      </c>
      <c r="AC4126" s="346" t="s">
        <v>40</v>
      </c>
      <c r="AD4126" s="347">
        <f t="shared" si="1516"/>
        <v>1112</v>
      </c>
      <c r="AE4126" s="226">
        <f>CEILING(AD4126+AD4126*'[1]Nastavení cen'!$J$17,1)</f>
        <v>1624</v>
      </c>
      <c r="AF4126" s="348">
        <f t="shared" si="1517"/>
        <v>0</v>
      </c>
      <c r="AG4126" s="227"/>
      <c r="AH4126" s="227"/>
      <c r="AI4126" s="227"/>
      <c r="AJ4126" s="349">
        <f t="shared" si="1512"/>
        <v>1624</v>
      </c>
      <c r="AK4126" s="255"/>
      <c r="AL4126" s="229">
        <f t="shared" si="1478"/>
        <v>0</v>
      </c>
      <c r="AM4126" s="204"/>
      <c r="AN4126" s="230" t="s">
        <v>41</v>
      </c>
      <c r="AO4126" s="231" t="s">
        <v>41</v>
      </c>
      <c r="AP4126" s="245" t="s">
        <v>41</v>
      </c>
      <c r="AQ4126" s="233" t="s">
        <v>41</v>
      </c>
      <c r="AR4126" s="234" t="s">
        <v>41</v>
      </c>
      <c r="AS4126" s="235"/>
      <c r="AT4126" s="236"/>
      <c r="AU4126" s="237"/>
      <c r="AV4126" s="238">
        <v>171</v>
      </c>
      <c r="AW4126" s="239">
        <f>'[1]Nastavení cen'!$H$17</f>
        <v>390</v>
      </c>
      <c r="AX4126" s="240"/>
    </row>
    <row r="4127" spans="1:50" ht="17.25" hidden="1" customHeight="1" x14ac:dyDescent="0.3">
      <c r="A4127" s="213"/>
      <c r="B4127" s="214"/>
      <c r="C4127" s="215"/>
      <c r="D4127" s="186"/>
      <c r="E4127" s="184"/>
      <c r="F4127" s="185"/>
      <c r="G4127" s="186"/>
      <c r="H4127" s="186"/>
      <c r="I4127" s="187"/>
      <c r="J4127" s="188"/>
      <c r="K4127" s="216"/>
      <c r="L4127" s="186"/>
      <c r="M4127" s="186"/>
      <c r="N4127" s="187"/>
      <c r="O4127" s="191"/>
      <c r="P4127" s="559" t="s">
        <v>4176</v>
      </c>
      <c r="Q4127" s="218"/>
      <c r="R4127" s="219">
        <f t="shared" si="1474"/>
        <v>0</v>
      </c>
      <c r="S4127" s="219">
        <f t="shared" si="1475"/>
        <v>0</v>
      </c>
      <c r="T4127" s="195"/>
      <c r="U4127" s="196">
        <v>5</v>
      </c>
      <c r="V4127" s="89">
        <f t="shared" si="1470"/>
        <v>0</v>
      </c>
      <c r="W4127" s="220" t="s">
        <v>4279</v>
      </c>
      <c r="X4127" s="221" t="s">
        <v>71</v>
      </c>
      <c r="Y4127" s="222" t="s">
        <v>4281</v>
      </c>
      <c r="Z4127" s="199"/>
      <c r="AA4127" s="218"/>
      <c r="AB4127" s="339">
        <v>0</v>
      </c>
      <c r="AC4127" s="346" t="s">
        <v>40</v>
      </c>
      <c r="AD4127" s="347"/>
      <c r="AE4127" s="226"/>
      <c r="AF4127" s="348"/>
      <c r="AG4127" s="227">
        <f>CEILING(AX4127+(AX4127*'[1]Nastavení cen'!$G$17),1)</f>
        <v>500</v>
      </c>
      <c r="AH4127" s="227">
        <f>CEILING(AG4127*'[1]Nastavení cen'!$K$17,1)+AG4127</f>
        <v>650</v>
      </c>
      <c r="AI4127" s="227">
        <f t="shared" ref="AI4127:AI4128" si="1520">(AB4127*AH4127)</f>
        <v>0</v>
      </c>
      <c r="AJ4127" s="349">
        <f t="shared" si="1512"/>
        <v>650</v>
      </c>
      <c r="AK4127" s="255"/>
      <c r="AL4127" s="229">
        <f t="shared" si="1478"/>
        <v>0</v>
      </c>
      <c r="AM4127" s="204"/>
      <c r="AN4127" s="230">
        <v>25</v>
      </c>
      <c r="AO4127" s="231">
        <f t="shared" ref="AO4127:AO4128" si="1521">AB4127*AN4127</f>
        <v>0</v>
      </c>
      <c r="AP4127" s="232">
        <v>0.03</v>
      </c>
      <c r="AQ4127" s="233" t="s">
        <v>41</v>
      </c>
      <c r="AR4127" s="234">
        <f t="shared" ref="AR4127:AR4128" si="1522">AO4127*AP4127</f>
        <v>0</v>
      </c>
      <c r="AS4127" s="235"/>
      <c r="AT4127" s="236"/>
      <c r="AU4127" s="237"/>
      <c r="AV4127" s="238"/>
      <c r="AW4127" s="239"/>
      <c r="AX4127" s="240">
        <v>500</v>
      </c>
    </row>
    <row r="4128" spans="1:50" ht="17.25" hidden="1" customHeight="1" x14ac:dyDescent="0.3">
      <c r="A4128" s="213"/>
      <c r="B4128" s="214"/>
      <c r="C4128" s="215"/>
      <c r="D4128" s="186"/>
      <c r="E4128" s="184"/>
      <c r="F4128" s="185"/>
      <c r="G4128" s="186"/>
      <c r="H4128" s="186"/>
      <c r="I4128" s="187"/>
      <c r="J4128" s="188"/>
      <c r="K4128" s="216"/>
      <c r="L4128" s="186"/>
      <c r="M4128" s="186"/>
      <c r="N4128" s="187"/>
      <c r="O4128" s="191"/>
      <c r="P4128" s="559" t="s">
        <v>4176</v>
      </c>
      <c r="Q4128" s="218"/>
      <c r="R4128" s="219">
        <f t="shared" si="1474"/>
        <v>0</v>
      </c>
      <c r="S4128" s="219">
        <f t="shared" si="1475"/>
        <v>0</v>
      </c>
      <c r="T4128" s="195"/>
      <c r="U4128" s="196">
        <v>5</v>
      </c>
      <c r="V4128" s="89">
        <f t="shared" si="1470"/>
        <v>0</v>
      </c>
      <c r="W4128" s="220" t="s">
        <v>4279</v>
      </c>
      <c r="X4128" s="221" t="s">
        <v>71</v>
      </c>
      <c r="Y4128" s="371" t="s">
        <v>4283</v>
      </c>
      <c r="Z4128" s="199"/>
      <c r="AA4128" s="218"/>
      <c r="AB4128" s="339">
        <v>0</v>
      </c>
      <c r="AC4128" s="224" t="s">
        <v>40</v>
      </c>
      <c r="AD4128" s="227"/>
      <c r="AE4128" s="226"/>
      <c r="AF4128" s="227"/>
      <c r="AG4128" s="227">
        <f>CEILING(AX4128+(AX4128*'[1]Nastavení cen'!$G$17),1)</f>
        <v>4500</v>
      </c>
      <c r="AH4128" s="227">
        <f>CEILING(AG4128*'[1]Nastavení cen'!$K$17,1)+AG4128</f>
        <v>5850</v>
      </c>
      <c r="AI4128" s="227">
        <f t="shared" si="1520"/>
        <v>0</v>
      </c>
      <c r="AJ4128" s="228">
        <f t="shared" si="1512"/>
        <v>5850</v>
      </c>
      <c r="AK4128" s="218"/>
      <c r="AL4128" s="229">
        <f t="shared" si="1478"/>
        <v>0</v>
      </c>
      <c r="AM4128" s="204"/>
      <c r="AN4128" s="230">
        <v>25</v>
      </c>
      <c r="AO4128" s="231">
        <f t="shared" si="1521"/>
        <v>0</v>
      </c>
      <c r="AP4128" s="232">
        <v>0.03</v>
      </c>
      <c r="AQ4128" s="233" t="s">
        <v>41</v>
      </c>
      <c r="AR4128" s="234">
        <f t="shared" si="1522"/>
        <v>0</v>
      </c>
      <c r="AS4128" s="235"/>
      <c r="AT4128" s="236"/>
      <c r="AU4128" s="237"/>
      <c r="AV4128" s="238"/>
      <c r="AW4128" s="239"/>
      <c r="AX4128" s="240">
        <v>4500</v>
      </c>
    </row>
    <row r="4129" spans="1:50" ht="17.25" hidden="1" customHeight="1" x14ac:dyDescent="0.3">
      <c r="A4129" s="213"/>
      <c r="B4129" s="214"/>
      <c r="C4129" s="215"/>
      <c r="D4129" s="186"/>
      <c r="E4129" s="184"/>
      <c r="F4129" s="185"/>
      <c r="G4129" s="186"/>
      <c r="H4129" s="186"/>
      <c r="I4129" s="187"/>
      <c r="J4129" s="188"/>
      <c r="K4129" s="216"/>
      <c r="L4129" s="186"/>
      <c r="M4129" s="186"/>
      <c r="N4129" s="187"/>
      <c r="O4129" s="191"/>
      <c r="P4129" s="559" t="s">
        <v>4176</v>
      </c>
      <c r="Q4129" s="218"/>
      <c r="R4129" s="219">
        <f t="shared" si="1474"/>
        <v>0</v>
      </c>
      <c r="S4129" s="219">
        <f t="shared" si="1475"/>
        <v>0</v>
      </c>
      <c r="T4129" s="195"/>
      <c r="U4129" s="196">
        <v>4</v>
      </c>
      <c r="V4129" s="89">
        <f t="shared" si="1470"/>
        <v>0</v>
      </c>
      <c r="W4129" s="220" t="s">
        <v>4279</v>
      </c>
      <c r="X4129" s="221" t="s">
        <v>4284</v>
      </c>
      <c r="Y4129" s="222" t="s">
        <v>43</v>
      </c>
      <c r="Z4129" s="199"/>
      <c r="AA4129" s="218"/>
      <c r="AB4129" s="339">
        <v>0</v>
      </c>
      <c r="AC4129" s="346" t="s">
        <v>40</v>
      </c>
      <c r="AD4129" s="347">
        <f t="shared" ref="AD4129:AD4144" si="1523">ROUND(AV4129*(AW4129/60),0)</f>
        <v>722</v>
      </c>
      <c r="AE4129" s="226">
        <f>CEILING(AD4129+AD4129*'[1]Nastavení cen'!$J$17,1)</f>
        <v>1055</v>
      </c>
      <c r="AF4129" s="348">
        <f t="shared" ref="AF4129:AF4144" si="1524">(AB4129*AE4129)</f>
        <v>0</v>
      </c>
      <c r="AG4129" s="243"/>
      <c r="AH4129" s="242"/>
      <c r="AI4129" s="244"/>
      <c r="AJ4129" s="349">
        <f t="shared" si="1512"/>
        <v>1055</v>
      </c>
      <c r="AK4129" s="255"/>
      <c r="AL4129" s="229">
        <f t="shared" si="1478"/>
        <v>0</v>
      </c>
      <c r="AM4129" s="204"/>
      <c r="AN4129" s="230">
        <v>25</v>
      </c>
      <c r="AO4129" s="231" t="s">
        <v>41</v>
      </c>
      <c r="AP4129" s="232">
        <v>1</v>
      </c>
      <c r="AQ4129" s="233" t="s">
        <v>41</v>
      </c>
      <c r="AR4129" s="234">
        <f t="shared" ref="AR4129:AR4130" si="1525">AB4129*AN4129*AP4129</f>
        <v>0</v>
      </c>
      <c r="AS4129" s="235"/>
      <c r="AT4129" s="236"/>
      <c r="AU4129" s="237"/>
      <c r="AV4129" s="238">
        <v>111</v>
      </c>
      <c r="AW4129" s="239">
        <f>'[1]Nastavení cen'!$H$17</f>
        <v>390</v>
      </c>
      <c r="AX4129" s="240"/>
    </row>
    <row r="4130" spans="1:50" ht="17.25" hidden="1" customHeight="1" x14ac:dyDescent="0.3">
      <c r="A4130" s="213"/>
      <c r="B4130" s="214"/>
      <c r="C4130" s="215"/>
      <c r="D4130" s="186"/>
      <c r="E4130" s="184"/>
      <c r="F4130" s="185"/>
      <c r="G4130" s="186"/>
      <c r="H4130" s="186"/>
      <c r="I4130" s="187"/>
      <c r="J4130" s="188"/>
      <c r="K4130" s="216"/>
      <c r="L4130" s="186"/>
      <c r="M4130" s="186"/>
      <c r="N4130" s="187"/>
      <c r="O4130" s="191"/>
      <c r="P4130" s="559" t="s">
        <v>4176</v>
      </c>
      <c r="Q4130" s="218"/>
      <c r="R4130" s="219">
        <f t="shared" si="1474"/>
        <v>0</v>
      </c>
      <c r="S4130" s="219">
        <f t="shared" si="1475"/>
        <v>0</v>
      </c>
      <c r="T4130" s="195"/>
      <c r="U4130" s="196">
        <v>4</v>
      </c>
      <c r="V4130" s="89">
        <f t="shared" si="1470"/>
        <v>0</v>
      </c>
      <c r="W4130" s="220" t="s">
        <v>4279</v>
      </c>
      <c r="X4130" s="221" t="s">
        <v>4285</v>
      </c>
      <c r="Y4130" s="222" t="s">
        <v>43</v>
      </c>
      <c r="Z4130" s="199"/>
      <c r="AA4130" s="218"/>
      <c r="AB4130" s="339">
        <v>0</v>
      </c>
      <c r="AC4130" s="346" t="s">
        <v>1475</v>
      </c>
      <c r="AD4130" s="347">
        <f t="shared" si="1523"/>
        <v>98</v>
      </c>
      <c r="AE4130" s="226">
        <f>CEILING(AD4130+AD4130*'[1]Nastavení cen'!$J$17,1)</f>
        <v>144</v>
      </c>
      <c r="AF4130" s="348">
        <f t="shared" si="1524"/>
        <v>0</v>
      </c>
      <c r="AG4130" s="243"/>
      <c r="AH4130" s="242"/>
      <c r="AI4130" s="244"/>
      <c r="AJ4130" s="349">
        <f t="shared" si="1512"/>
        <v>144</v>
      </c>
      <c r="AK4130" s="255"/>
      <c r="AL4130" s="229">
        <f t="shared" si="1478"/>
        <v>0</v>
      </c>
      <c r="AM4130" s="204"/>
      <c r="AN4130" s="230">
        <v>1</v>
      </c>
      <c r="AO4130" s="231" t="s">
        <v>41</v>
      </c>
      <c r="AP4130" s="232">
        <v>1</v>
      </c>
      <c r="AQ4130" s="233" t="s">
        <v>41</v>
      </c>
      <c r="AR4130" s="234">
        <f t="shared" si="1525"/>
        <v>0</v>
      </c>
      <c r="AS4130" s="235"/>
      <c r="AT4130" s="236"/>
      <c r="AU4130" s="237"/>
      <c r="AV4130" s="238">
        <v>15</v>
      </c>
      <c r="AW4130" s="239">
        <f>'[1]Nastavení cen'!$H$17</f>
        <v>390</v>
      </c>
      <c r="AX4130" s="240"/>
    </row>
    <row r="4131" spans="1:50" ht="17.25" hidden="1" customHeight="1" x14ac:dyDescent="0.3">
      <c r="A4131" s="213"/>
      <c r="B4131" s="214"/>
      <c r="C4131" s="215"/>
      <c r="D4131" s="186"/>
      <c r="E4131" s="184"/>
      <c r="F4131" s="185"/>
      <c r="G4131" s="186"/>
      <c r="H4131" s="186"/>
      <c r="I4131" s="187"/>
      <c r="J4131" s="188"/>
      <c r="K4131" s="216"/>
      <c r="L4131" s="186"/>
      <c r="M4131" s="186"/>
      <c r="N4131" s="187"/>
      <c r="O4131" s="191"/>
      <c r="P4131" s="559" t="s">
        <v>4176</v>
      </c>
      <c r="Q4131" s="218"/>
      <c r="R4131" s="219">
        <f t="shared" si="1474"/>
        <v>0</v>
      </c>
      <c r="S4131" s="219">
        <f t="shared" si="1475"/>
        <v>0</v>
      </c>
      <c r="T4131" s="195"/>
      <c r="U4131" s="196">
        <v>5</v>
      </c>
      <c r="V4131" s="89">
        <f t="shared" si="1470"/>
        <v>0</v>
      </c>
      <c r="W4131" s="220" t="s">
        <v>293</v>
      </c>
      <c r="X4131" s="221" t="s">
        <v>4286</v>
      </c>
      <c r="Y4131" s="371" t="s">
        <v>4287</v>
      </c>
      <c r="Z4131" s="199"/>
      <c r="AA4131" s="218"/>
      <c r="AB4131" s="339">
        <v>0</v>
      </c>
      <c r="AC4131" s="224" t="s">
        <v>40</v>
      </c>
      <c r="AD4131" s="227">
        <f t="shared" si="1523"/>
        <v>1112</v>
      </c>
      <c r="AE4131" s="227">
        <f>CEILING(AD4131+AD4131*'[1]Nastavení cen'!$J$17,1)</f>
        <v>1624</v>
      </c>
      <c r="AF4131" s="227">
        <f t="shared" si="1524"/>
        <v>0</v>
      </c>
      <c r="AG4131" s="227">
        <f>CEILING(AX4131+(AX4131*'[1]Nastavení cen'!$G$17),1)</f>
        <v>5000</v>
      </c>
      <c r="AH4131" s="227">
        <f>CEILING(AG4131*'[1]Nastavení cen'!$K$17,1)+AG4131</f>
        <v>6500</v>
      </c>
      <c r="AI4131" s="227">
        <f t="shared" ref="AI4131:AI4137" si="1526">(AB4131*AH4131)</f>
        <v>0</v>
      </c>
      <c r="AJ4131" s="228">
        <f t="shared" si="1512"/>
        <v>8124</v>
      </c>
      <c r="AK4131" s="218"/>
      <c r="AL4131" s="229">
        <f t="shared" si="1478"/>
        <v>0</v>
      </c>
      <c r="AM4131" s="204"/>
      <c r="AN4131" s="230">
        <v>30</v>
      </c>
      <c r="AO4131" s="231">
        <f t="shared" ref="AO4131:AO4137" si="1527">AB4131*AN4131</f>
        <v>0</v>
      </c>
      <c r="AP4131" s="232">
        <v>0.03</v>
      </c>
      <c r="AQ4131" s="233" t="s">
        <v>41</v>
      </c>
      <c r="AR4131" s="234">
        <f t="shared" ref="AR4131:AR4136" si="1528">AO4131*AP4131</f>
        <v>0</v>
      </c>
      <c r="AS4131" s="235"/>
      <c r="AT4131" s="236"/>
      <c r="AU4131" s="237"/>
      <c r="AV4131" s="238">
        <v>171</v>
      </c>
      <c r="AW4131" s="239">
        <f>'[1]Nastavení cen'!$H$17</f>
        <v>390</v>
      </c>
      <c r="AX4131" s="240">
        <v>5000</v>
      </c>
    </row>
    <row r="4132" spans="1:50" ht="17.25" hidden="1" customHeight="1" x14ac:dyDescent="0.3">
      <c r="A4132" s="213"/>
      <c r="B4132" s="214"/>
      <c r="C4132" s="215"/>
      <c r="D4132" s="186"/>
      <c r="E4132" s="184"/>
      <c r="F4132" s="185"/>
      <c r="G4132" s="186"/>
      <c r="H4132" s="186"/>
      <c r="I4132" s="187"/>
      <c r="J4132" s="188"/>
      <c r="K4132" s="216"/>
      <c r="L4132" s="186"/>
      <c r="M4132" s="186"/>
      <c r="N4132" s="187"/>
      <c r="O4132" s="191"/>
      <c r="P4132" s="559" t="s">
        <v>4176</v>
      </c>
      <c r="Q4132" s="218"/>
      <c r="R4132" s="219">
        <f t="shared" si="1474"/>
        <v>0</v>
      </c>
      <c r="S4132" s="219">
        <f t="shared" si="1475"/>
        <v>0</v>
      </c>
      <c r="T4132" s="195"/>
      <c r="U4132" s="196">
        <v>5</v>
      </c>
      <c r="V4132" s="89">
        <f t="shared" si="1470"/>
        <v>0</v>
      </c>
      <c r="W4132" s="220" t="s">
        <v>293</v>
      </c>
      <c r="X4132" s="221" t="s">
        <v>4288</v>
      </c>
      <c r="Y4132" s="371" t="s">
        <v>4289</v>
      </c>
      <c r="Z4132" s="199"/>
      <c r="AA4132" s="218"/>
      <c r="AB4132" s="339">
        <v>0</v>
      </c>
      <c r="AC4132" s="224" t="s">
        <v>40</v>
      </c>
      <c r="AD4132" s="227">
        <f t="shared" si="1523"/>
        <v>1671</v>
      </c>
      <c r="AE4132" s="227">
        <f>CEILING(AD4132+AD4132*'[1]Nastavení cen'!$J$17,1)</f>
        <v>2440</v>
      </c>
      <c r="AF4132" s="227">
        <f t="shared" si="1524"/>
        <v>0</v>
      </c>
      <c r="AG4132" s="227">
        <f>CEILING(AX4132+(AX4132*'[1]Nastavení cen'!$G$17),1)</f>
        <v>10000</v>
      </c>
      <c r="AH4132" s="227">
        <f>CEILING(AG4132*'[1]Nastavení cen'!$K$17,1)+AG4132</f>
        <v>13000</v>
      </c>
      <c r="AI4132" s="227">
        <f t="shared" si="1526"/>
        <v>0</v>
      </c>
      <c r="AJ4132" s="228">
        <f t="shared" si="1512"/>
        <v>15440</v>
      </c>
      <c r="AK4132" s="218"/>
      <c r="AL4132" s="229">
        <f t="shared" si="1478"/>
        <v>0</v>
      </c>
      <c r="AM4132" s="204"/>
      <c r="AN4132" s="230">
        <v>50</v>
      </c>
      <c r="AO4132" s="231">
        <f t="shared" si="1527"/>
        <v>0</v>
      </c>
      <c r="AP4132" s="232">
        <v>0.03</v>
      </c>
      <c r="AQ4132" s="233" t="s">
        <v>41</v>
      </c>
      <c r="AR4132" s="234">
        <f t="shared" si="1528"/>
        <v>0</v>
      </c>
      <c r="AS4132" s="235"/>
      <c r="AT4132" s="236"/>
      <c r="AU4132" s="237"/>
      <c r="AV4132" s="238">
        <v>257</v>
      </c>
      <c r="AW4132" s="239">
        <f>'[1]Nastavení cen'!$H$17</f>
        <v>390</v>
      </c>
      <c r="AX4132" s="240">
        <v>10000</v>
      </c>
    </row>
    <row r="4133" spans="1:50" ht="17.25" hidden="1" customHeight="1" x14ac:dyDescent="0.3">
      <c r="A4133" s="213"/>
      <c r="B4133" s="214"/>
      <c r="C4133" s="215"/>
      <c r="D4133" s="186"/>
      <c r="E4133" s="184"/>
      <c r="F4133" s="185"/>
      <c r="G4133" s="186"/>
      <c r="H4133" s="186"/>
      <c r="I4133" s="187"/>
      <c r="J4133" s="188"/>
      <c r="K4133" s="216"/>
      <c r="L4133" s="186"/>
      <c r="M4133" s="186"/>
      <c r="N4133" s="187"/>
      <c r="O4133" s="191"/>
      <c r="P4133" s="559" t="s">
        <v>4176</v>
      </c>
      <c r="Q4133" s="218"/>
      <c r="R4133" s="219">
        <f t="shared" si="1474"/>
        <v>0</v>
      </c>
      <c r="S4133" s="219">
        <f t="shared" si="1475"/>
        <v>0</v>
      </c>
      <c r="T4133" s="195"/>
      <c r="U4133" s="196">
        <v>5</v>
      </c>
      <c r="V4133" s="89">
        <f t="shared" si="1470"/>
        <v>0</v>
      </c>
      <c r="W4133" s="220" t="s">
        <v>293</v>
      </c>
      <c r="X4133" s="221" t="s">
        <v>4290</v>
      </c>
      <c r="Y4133" s="569" t="s">
        <v>4291</v>
      </c>
      <c r="Z4133" s="199"/>
      <c r="AA4133" s="218"/>
      <c r="AB4133" s="339">
        <v>0</v>
      </c>
      <c r="AC4133" s="224" t="s">
        <v>40</v>
      </c>
      <c r="AD4133" s="227">
        <f t="shared" si="1523"/>
        <v>2230</v>
      </c>
      <c r="AE4133" s="227">
        <f>CEILING(AD4133+AD4133*'[1]Nastavení cen'!$J$17,1)</f>
        <v>3256</v>
      </c>
      <c r="AF4133" s="227">
        <f t="shared" si="1524"/>
        <v>0</v>
      </c>
      <c r="AG4133" s="227">
        <f>CEILING(AX4133+(AX4133*'[1]Nastavení cen'!$G$17),1)</f>
        <v>15000</v>
      </c>
      <c r="AH4133" s="227">
        <f>CEILING(AG4133*'[1]Nastavení cen'!$K$17,1)+AG4133</f>
        <v>19500</v>
      </c>
      <c r="AI4133" s="227">
        <f t="shared" si="1526"/>
        <v>0</v>
      </c>
      <c r="AJ4133" s="228">
        <f t="shared" si="1512"/>
        <v>22756</v>
      </c>
      <c r="AK4133" s="218"/>
      <c r="AL4133" s="229">
        <f t="shared" si="1478"/>
        <v>0</v>
      </c>
      <c r="AM4133" s="204"/>
      <c r="AN4133" s="230">
        <v>70</v>
      </c>
      <c r="AO4133" s="231">
        <f t="shared" si="1527"/>
        <v>0</v>
      </c>
      <c r="AP4133" s="232">
        <v>0.03</v>
      </c>
      <c r="AQ4133" s="233" t="s">
        <v>41</v>
      </c>
      <c r="AR4133" s="234">
        <f t="shared" si="1528"/>
        <v>0</v>
      </c>
      <c r="AS4133" s="235"/>
      <c r="AT4133" s="236"/>
      <c r="AU4133" s="237"/>
      <c r="AV4133" s="238">
        <v>343</v>
      </c>
      <c r="AW4133" s="239">
        <f>'[1]Nastavení cen'!$H$17</f>
        <v>390</v>
      </c>
      <c r="AX4133" s="240">
        <v>15000</v>
      </c>
    </row>
    <row r="4134" spans="1:50" ht="17.25" hidden="1" customHeight="1" x14ac:dyDescent="0.3">
      <c r="A4134" s="213"/>
      <c r="B4134" s="214"/>
      <c r="C4134" s="215"/>
      <c r="D4134" s="186"/>
      <c r="E4134" s="184"/>
      <c r="F4134" s="185"/>
      <c r="G4134" s="186"/>
      <c r="H4134" s="186"/>
      <c r="I4134" s="187"/>
      <c r="J4134" s="188"/>
      <c r="K4134" s="216"/>
      <c r="L4134" s="186"/>
      <c r="M4134" s="186"/>
      <c r="N4134" s="187"/>
      <c r="O4134" s="191"/>
      <c r="P4134" s="559" t="s">
        <v>4176</v>
      </c>
      <c r="Q4134" s="218"/>
      <c r="R4134" s="219">
        <f t="shared" si="1474"/>
        <v>0</v>
      </c>
      <c r="S4134" s="219">
        <f t="shared" si="1475"/>
        <v>0</v>
      </c>
      <c r="T4134" s="195"/>
      <c r="U4134" s="196">
        <v>5</v>
      </c>
      <c r="V4134" s="89">
        <f t="shared" si="1470"/>
        <v>0</v>
      </c>
      <c r="W4134" s="220" t="s">
        <v>293</v>
      </c>
      <c r="X4134" s="221" t="s">
        <v>4292</v>
      </c>
      <c r="Y4134" s="371" t="s">
        <v>4293</v>
      </c>
      <c r="Z4134" s="199"/>
      <c r="AA4134" s="218"/>
      <c r="AB4134" s="339">
        <v>0</v>
      </c>
      <c r="AC4134" s="224" t="s">
        <v>40</v>
      </c>
      <c r="AD4134" s="227">
        <f t="shared" si="1523"/>
        <v>2789</v>
      </c>
      <c r="AE4134" s="227">
        <f>CEILING(AD4134+AD4134*'[1]Nastavení cen'!$J$17,1)</f>
        <v>4072</v>
      </c>
      <c r="AF4134" s="227">
        <f t="shared" si="1524"/>
        <v>0</v>
      </c>
      <c r="AG4134" s="227">
        <f>CEILING(AX4134+(AX4134*'[1]Nastavení cen'!$G$17),1)</f>
        <v>20000</v>
      </c>
      <c r="AH4134" s="227">
        <f>CEILING(AG4134*'[1]Nastavení cen'!$K$17,1)+AG4134</f>
        <v>26000</v>
      </c>
      <c r="AI4134" s="227">
        <f t="shared" si="1526"/>
        <v>0</v>
      </c>
      <c r="AJ4134" s="228">
        <f t="shared" si="1512"/>
        <v>30072</v>
      </c>
      <c r="AK4134" s="218"/>
      <c r="AL4134" s="229">
        <f t="shared" si="1478"/>
        <v>0</v>
      </c>
      <c r="AM4134" s="204"/>
      <c r="AN4134" s="230">
        <v>100</v>
      </c>
      <c r="AO4134" s="231">
        <f t="shared" si="1527"/>
        <v>0</v>
      </c>
      <c r="AP4134" s="232">
        <v>0.03</v>
      </c>
      <c r="AQ4134" s="233" t="s">
        <v>41</v>
      </c>
      <c r="AR4134" s="234">
        <f t="shared" si="1528"/>
        <v>0</v>
      </c>
      <c r="AS4134" s="235"/>
      <c r="AT4134" s="236"/>
      <c r="AU4134" s="237"/>
      <c r="AV4134" s="238">
        <v>429</v>
      </c>
      <c r="AW4134" s="239">
        <f>'[1]Nastavení cen'!$H$17</f>
        <v>390</v>
      </c>
      <c r="AX4134" s="240">
        <v>20000</v>
      </c>
    </row>
    <row r="4135" spans="1:50" ht="17.25" hidden="1" customHeight="1" x14ac:dyDescent="0.3">
      <c r="A4135" s="213"/>
      <c r="B4135" s="214"/>
      <c r="C4135" s="215"/>
      <c r="D4135" s="186"/>
      <c r="E4135" s="184"/>
      <c r="F4135" s="185"/>
      <c r="G4135" s="186"/>
      <c r="H4135" s="186"/>
      <c r="I4135" s="187"/>
      <c r="J4135" s="188"/>
      <c r="K4135" s="216"/>
      <c r="L4135" s="186"/>
      <c r="M4135" s="186"/>
      <c r="N4135" s="187"/>
      <c r="O4135" s="191"/>
      <c r="P4135" s="559" t="s">
        <v>4176</v>
      </c>
      <c r="Q4135" s="218"/>
      <c r="R4135" s="219">
        <f t="shared" si="1474"/>
        <v>0</v>
      </c>
      <c r="S4135" s="219">
        <f t="shared" si="1475"/>
        <v>0</v>
      </c>
      <c r="T4135" s="195"/>
      <c r="U4135" s="196">
        <v>5</v>
      </c>
      <c r="V4135" s="89">
        <f t="shared" si="1470"/>
        <v>0</v>
      </c>
      <c r="W4135" s="220" t="s">
        <v>293</v>
      </c>
      <c r="X4135" s="221" t="s">
        <v>4294</v>
      </c>
      <c r="Y4135" s="371" t="s">
        <v>4295</v>
      </c>
      <c r="Z4135" s="199"/>
      <c r="AA4135" s="218"/>
      <c r="AB4135" s="339">
        <v>0</v>
      </c>
      <c r="AC4135" s="224" t="s">
        <v>40</v>
      </c>
      <c r="AD4135" s="227">
        <f t="shared" si="1523"/>
        <v>3341</v>
      </c>
      <c r="AE4135" s="227">
        <f>CEILING(AD4135+AD4135*'[1]Nastavení cen'!$J$17,1)</f>
        <v>4878</v>
      </c>
      <c r="AF4135" s="227">
        <f t="shared" si="1524"/>
        <v>0</v>
      </c>
      <c r="AG4135" s="227">
        <f>CEILING(AX4135+(AX4135*'[1]Nastavení cen'!$G$17),1)</f>
        <v>25000</v>
      </c>
      <c r="AH4135" s="227">
        <f>CEILING(AG4135*'[1]Nastavení cen'!$K$17,1)+AG4135</f>
        <v>32500</v>
      </c>
      <c r="AI4135" s="227">
        <f t="shared" si="1526"/>
        <v>0</v>
      </c>
      <c r="AJ4135" s="228">
        <f t="shared" si="1512"/>
        <v>37378</v>
      </c>
      <c r="AK4135" s="218"/>
      <c r="AL4135" s="229">
        <f t="shared" si="1478"/>
        <v>0</v>
      </c>
      <c r="AM4135" s="204"/>
      <c r="AN4135" s="230">
        <v>120</v>
      </c>
      <c r="AO4135" s="231">
        <f t="shared" si="1527"/>
        <v>0</v>
      </c>
      <c r="AP4135" s="232">
        <v>0.03</v>
      </c>
      <c r="AQ4135" s="233" t="s">
        <v>41</v>
      </c>
      <c r="AR4135" s="234">
        <f t="shared" si="1528"/>
        <v>0</v>
      </c>
      <c r="AS4135" s="235"/>
      <c r="AT4135" s="236"/>
      <c r="AU4135" s="237"/>
      <c r="AV4135" s="238">
        <v>514</v>
      </c>
      <c r="AW4135" s="239">
        <f>'[1]Nastavení cen'!$H$17</f>
        <v>390</v>
      </c>
      <c r="AX4135" s="240">
        <v>25000</v>
      </c>
    </row>
    <row r="4136" spans="1:50" ht="17.25" hidden="1" customHeight="1" x14ac:dyDescent="0.3">
      <c r="A4136" s="213"/>
      <c r="B4136" s="214"/>
      <c r="C4136" s="215"/>
      <c r="D4136" s="186"/>
      <c r="E4136" s="184"/>
      <c r="F4136" s="185"/>
      <c r="G4136" s="186"/>
      <c r="H4136" s="186"/>
      <c r="I4136" s="187"/>
      <c r="J4136" s="188"/>
      <c r="K4136" s="216"/>
      <c r="L4136" s="186"/>
      <c r="M4136" s="186"/>
      <c r="N4136" s="187"/>
      <c r="O4136" s="191"/>
      <c r="P4136" s="559" t="s">
        <v>4176</v>
      </c>
      <c r="Q4136" s="218"/>
      <c r="R4136" s="219">
        <f t="shared" si="1474"/>
        <v>0</v>
      </c>
      <c r="S4136" s="219">
        <f t="shared" si="1475"/>
        <v>0</v>
      </c>
      <c r="T4136" s="195"/>
      <c r="U4136" s="196">
        <v>5</v>
      </c>
      <c r="V4136" s="89">
        <f t="shared" si="1470"/>
        <v>0</v>
      </c>
      <c r="W4136" s="220" t="s">
        <v>4296</v>
      </c>
      <c r="X4136" s="221" t="s">
        <v>4297</v>
      </c>
      <c r="Y4136" s="371" t="s">
        <v>4298</v>
      </c>
      <c r="Z4136" s="199"/>
      <c r="AA4136" s="218"/>
      <c r="AB4136" s="339">
        <v>0</v>
      </c>
      <c r="AC4136" s="224" t="s">
        <v>146</v>
      </c>
      <c r="AD4136" s="227">
        <f t="shared" si="1523"/>
        <v>891</v>
      </c>
      <c r="AE4136" s="227">
        <f>CEILING(AD4136+AD4136*'[1]Nastavení cen'!$J$17,1)</f>
        <v>1301</v>
      </c>
      <c r="AF4136" s="227">
        <f t="shared" si="1524"/>
        <v>0</v>
      </c>
      <c r="AG4136" s="227">
        <f>CEILING(AX4136+(AX4136*'[1]Nastavení cen'!$G$17),1)</f>
        <v>800</v>
      </c>
      <c r="AH4136" s="227">
        <f>CEILING(AG4136*'[1]Nastavení cen'!$K$17,1)+AG4136</f>
        <v>1040</v>
      </c>
      <c r="AI4136" s="227">
        <f t="shared" si="1526"/>
        <v>0</v>
      </c>
      <c r="AJ4136" s="228">
        <f t="shared" si="1512"/>
        <v>2341</v>
      </c>
      <c r="AK4136" s="218"/>
      <c r="AL4136" s="229">
        <f t="shared" si="1478"/>
        <v>0</v>
      </c>
      <c r="AM4136" s="204"/>
      <c r="AN4136" s="230">
        <v>100</v>
      </c>
      <c r="AO4136" s="231">
        <f t="shared" si="1527"/>
        <v>0</v>
      </c>
      <c r="AP4136" s="232">
        <v>0.03</v>
      </c>
      <c r="AQ4136" s="233" t="s">
        <v>41</v>
      </c>
      <c r="AR4136" s="234">
        <f t="shared" si="1528"/>
        <v>0</v>
      </c>
      <c r="AS4136" s="235"/>
      <c r="AT4136" s="236"/>
      <c r="AU4136" s="237"/>
      <c r="AV4136" s="238">
        <v>137</v>
      </c>
      <c r="AW4136" s="239">
        <f>'[1]Nastavení cen'!$H$17</f>
        <v>390</v>
      </c>
      <c r="AX4136" s="240">
        <v>800</v>
      </c>
    </row>
    <row r="4137" spans="1:50" ht="17.25" hidden="1" customHeight="1" x14ac:dyDescent="0.3">
      <c r="A4137" s="213"/>
      <c r="B4137" s="214"/>
      <c r="C4137" s="215"/>
      <c r="D4137" s="186"/>
      <c r="E4137" s="184"/>
      <c r="F4137" s="185"/>
      <c r="G4137" s="186"/>
      <c r="H4137" s="186"/>
      <c r="I4137" s="187"/>
      <c r="J4137" s="188"/>
      <c r="K4137" s="216"/>
      <c r="L4137" s="186"/>
      <c r="M4137" s="186"/>
      <c r="N4137" s="187"/>
      <c r="O4137" s="191"/>
      <c r="P4137" s="559" t="s">
        <v>4176</v>
      </c>
      <c r="Q4137" s="218"/>
      <c r="R4137" s="219">
        <f t="shared" si="1474"/>
        <v>0</v>
      </c>
      <c r="S4137" s="219">
        <f t="shared" si="1475"/>
        <v>0</v>
      </c>
      <c r="T4137" s="195"/>
      <c r="U4137" s="196">
        <v>5</v>
      </c>
      <c r="V4137" s="89">
        <f t="shared" si="1470"/>
        <v>0</v>
      </c>
      <c r="W4137" s="220" t="s">
        <v>4296</v>
      </c>
      <c r="X4137" s="221" t="s">
        <v>4299</v>
      </c>
      <c r="Y4137" s="371" t="s">
        <v>4300</v>
      </c>
      <c r="Z4137" s="199"/>
      <c r="AA4137" s="218"/>
      <c r="AB4137" s="339">
        <v>0</v>
      </c>
      <c r="AC4137" s="224" t="s">
        <v>146</v>
      </c>
      <c r="AD4137" s="227">
        <f t="shared" si="1523"/>
        <v>3341</v>
      </c>
      <c r="AE4137" s="227">
        <f>CEILING(AD4137+AD4137*'[1]Nastavení cen'!$J$17,1)</f>
        <v>4878</v>
      </c>
      <c r="AF4137" s="227">
        <f t="shared" si="1524"/>
        <v>0</v>
      </c>
      <c r="AG4137" s="227">
        <f>CEILING(AX4137+(AX4137*'[1]Nastavení cen'!$G$17),1)</f>
        <v>2000</v>
      </c>
      <c r="AH4137" s="227">
        <f>CEILING(AG4137*'[1]Nastavení cen'!$K$17,1)+AG4137</f>
        <v>2600</v>
      </c>
      <c r="AI4137" s="227">
        <f t="shared" si="1526"/>
        <v>0</v>
      </c>
      <c r="AJ4137" s="228">
        <f t="shared" si="1512"/>
        <v>7478</v>
      </c>
      <c r="AK4137" s="218"/>
      <c r="AL4137" s="229">
        <f t="shared" si="1478"/>
        <v>0</v>
      </c>
      <c r="AM4137" s="204"/>
      <c r="AN4137" s="230">
        <v>300</v>
      </c>
      <c r="AO4137" s="231">
        <f t="shared" si="1527"/>
        <v>0</v>
      </c>
      <c r="AP4137" s="232">
        <v>0.03</v>
      </c>
      <c r="AQ4137" s="233">
        <f>AB4137*AN4137*AP4137</f>
        <v>0</v>
      </c>
      <c r="AR4137" s="234" t="s">
        <v>41</v>
      </c>
      <c r="AS4137" s="235"/>
      <c r="AT4137" s="236"/>
      <c r="AU4137" s="237"/>
      <c r="AV4137" s="238">
        <v>514</v>
      </c>
      <c r="AW4137" s="239">
        <f>'[1]Nastavení cen'!$H$17</f>
        <v>390</v>
      </c>
      <c r="AX4137" s="240">
        <v>2000</v>
      </c>
    </row>
    <row r="4138" spans="1:50" ht="17.25" hidden="1" customHeight="1" x14ac:dyDescent="0.3">
      <c r="A4138" s="213"/>
      <c r="B4138" s="214"/>
      <c r="C4138" s="215"/>
      <c r="D4138" s="186"/>
      <c r="E4138" s="184"/>
      <c r="F4138" s="185"/>
      <c r="G4138" s="186"/>
      <c r="H4138" s="186"/>
      <c r="I4138" s="187"/>
      <c r="J4138" s="188"/>
      <c r="K4138" s="216"/>
      <c r="L4138" s="186"/>
      <c r="M4138" s="186"/>
      <c r="N4138" s="187"/>
      <c r="O4138" s="191"/>
      <c r="P4138" s="559" t="s">
        <v>4176</v>
      </c>
      <c r="Q4138" s="218"/>
      <c r="R4138" s="219">
        <f t="shared" si="1474"/>
        <v>0</v>
      </c>
      <c r="S4138" s="219">
        <f t="shared" si="1475"/>
        <v>0</v>
      </c>
      <c r="T4138" s="195"/>
      <c r="U4138" s="196">
        <v>4</v>
      </c>
      <c r="V4138" s="89">
        <f t="shared" si="1470"/>
        <v>0</v>
      </c>
      <c r="W4138" s="220" t="s">
        <v>293</v>
      </c>
      <c r="X4138" s="221" t="s">
        <v>4286</v>
      </c>
      <c r="Y4138" s="222" t="s">
        <v>43</v>
      </c>
      <c r="Z4138" s="199"/>
      <c r="AA4138" s="218"/>
      <c r="AB4138" s="339">
        <v>0</v>
      </c>
      <c r="AC4138" s="224" t="s">
        <v>40</v>
      </c>
      <c r="AD4138" s="227">
        <f t="shared" si="1523"/>
        <v>1112</v>
      </c>
      <c r="AE4138" s="227">
        <f>CEILING(AD4138+AD4138*'[1]Nastavení cen'!$J$17,1)</f>
        <v>1624</v>
      </c>
      <c r="AF4138" s="227">
        <f t="shared" si="1524"/>
        <v>0</v>
      </c>
      <c r="AG4138" s="227"/>
      <c r="AH4138" s="227"/>
      <c r="AI4138" s="227"/>
      <c r="AJ4138" s="228">
        <f t="shared" si="1512"/>
        <v>1624</v>
      </c>
      <c r="AK4138" s="218"/>
      <c r="AL4138" s="229">
        <f t="shared" si="1478"/>
        <v>0</v>
      </c>
      <c r="AM4138" s="204"/>
      <c r="AN4138" s="230" t="s">
        <v>41</v>
      </c>
      <c r="AO4138" s="231" t="s">
        <v>41</v>
      </c>
      <c r="AP4138" s="245" t="s">
        <v>41</v>
      </c>
      <c r="AQ4138" s="233" t="s">
        <v>41</v>
      </c>
      <c r="AR4138" s="234" t="s">
        <v>41</v>
      </c>
      <c r="AS4138" s="235"/>
      <c r="AT4138" s="236"/>
      <c r="AU4138" s="237"/>
      <c r="AV4138" s="238">
        <v>171</v>
      </c>
      <c r="AW4138" s="239">
        <f>'[1]Nastavení cen'!$H$17</f>
        <v>390</v>
      </c>
      <c r="AX4138" s="240"/>
    </row>
    <row r="4139" spans="1:50" ht="17.25" hidden="1" customHeight="1" x14ac:dyDescent="0.3">
      <c r="A4139" s="213"/>
      <c r="B4139" s="214"/>
      <c r="C4139" s="215"/>
      <c r="D4139" s="186"/>
      <c r="E4139" s="184"/>
      <c r="F4139" s="185"/>
      <c r="G4139" s="186"/>
      <c r="H4139" s="186"/>
      <c r="I4139" s="187"/>
      <c r="J4139" s="188"/>
      <c r="K4139" s="216"/>
      <c r="L4139" s="186"/>
      <c r="M4139" s="186"/>
      <c r="N4139" s="187"/>
      <c r="O4139" s="191"/>
      <c r="P4139" s="559" t="s">
        <v>4176</v>
      </c>
      <c r="Q4139" s="218"/>
      <c r="R4139" s="219">
        <f t="shared" si="1474"/>
        <v>0</v>
      </c>
      <c r="S4139" s="219">
        <f t="shared" si="1475"/>
        <v>0</v>
      </c>
      <c r="T4139" s="195"/>
      <c r="U4139" s="196">
        <v>4</v>
      </c>
      <c r="V4139" s="89">
        <f t="shared" si="1470"/>
        <v>0</v>
      </c>
      <c r="W4139" s="220" t="s">
        <v>293</v>
      </c>
      <c r="X4139" s="221" t="s">
        <v>4288</v>
      </c>
      <c r="Y4139" s="222" t="s">
        <v>43</v>
      </c>
      <c r="Z4139" s="199"/>
      <c r="AA4139" s="218"/>
      <c r="AB4139" s="339">
        <v>0</v>
      </c>
      <c r="AC4139" s="224" t="s">
        <v>40</v>
      </c>
      <c r="AD4139" s="227">
        <f t="shared" si="1523"/>
        <v>1671</v>
      </c>
      <c r="AE4139" s="227">
        <f>CEILING(AD4139+AD4139*'[1]Nastavení cen'!$J$17,1)</f>
        <v>2440</v>
      </c>
      <c r="AF4139" s="227">
        <f t="shared" si="1524"/>
        <v>0</v>
      </c>
      <c r="AG4139" s="227"/>
      <c r="AH4139" s="227"/>
      <c r="AI4139" s="227"/>
      <c r="AJ4139" s="228">
        <f t="shared" si="1512"/>
        <v>2440</v>
      </c>
      <c r="AK4139" s="218"/>
      <c r="AL4139" s="229">
        <f t="shared" si="1478"/>
        <v>0</v>
      </c>
      <c r="AM4139" s="204"/>
      <c r="AN4139" s="230" t="s">
        <v>41</v>
      </c>
      <c r="AO4139" s="231" t="s">
        <v>41</v>
      </c>
      <c r="AP4139" s="245" t="s">
        <v>41</v>
      </c>
      <c r="AQ4139" s="233" t="s">
        <v>41</v>
      </c>
      <c r="AR4139" s="234" t="s">
        <v>41</v>
      </c>
      <c r="AS4139" s="235"/>
      <c r="AT4139" s="236"/>
      <c r="AU4139" s="237"/>
      <c r="AV4139" s="238">
        <v>257</v>
      </c>
      <c r="AW4139" s="239">
        <f>'[1]Nastavení cen'!$H$17</f>
        <v>390</v>
      </c>
      <c r="AX4139" s="240"/>
    </row>
    <row r="4140" spans="1:50" ht="17.25" hidden="1" customHeight="1" x14ac:dyDescent="0.3">
      <c r="A4140" s="213"/>
      <c r="B4140" s="214"/>
      <c r="C4140" s="215"/>
      <c r="D4140" s="186"/>
      <c r="E4140" s="184"/>
      <c r="F4140" s="185"/>
      <c r="G4140" s="186"/>
      <c r="H4140" s="186"/>
      <c r="I4140" s="187"/>
      <c r="J4140" s="188"/>
      <c r="K4140" s="216"/>
      <c r="L4140" s="186"/>
      <c r="M4140" s="186"/>
      <c r="N4140" s="187"/>
      <c r="O4140" s="191"/>
      <c r="P4140" s="559" t="s">
        <v>4176</v>
      </c>
      <c r="Q4140" s="218"/>
      <c r="R4140" s="219">
        <f t="shared" si="1474"/>
        <v>0</v>
      </c>
      <c r="S4140" s="219">
        <f t="shared" si="1475"/>
        <v>0</v>
      </c>
      <c r="T4140" s="195"/>
      <c r="U4140" s="196">
        <v>4</v>
      </c>
      <c r="V4140" s="89">
        <f t="shared" si="1470"/>
        <v>0</v>
      </c>
      <c r="W4140" s="220" t="s">
        <v>293</v>
      </c>
      <c r="X4140" s="221" t="s">
        <v>4290</v>
      </c>
      <c r="Y4140" s="222" t="s">
        <v>43</v>
      </c>
      <c r="Z4140" s="199"/>
      <c r="AA4140" s="218"/>
      <c r="AB4140" s="339">
        <v>0</v>
      </c>
      <c r="AC4140" s="224" t="s">
        <v>40</v>
      </c>
      <c r="AD4140" s="227">
        <f t="shared" si="1523"/>
        <v>2230</v>
      </c>
      <c r="AE4140" s="227">
        <f>CEILING(AD4140+AD4140*'[1]Nastavení cen'!$J$17,1)</f>
        <v>3256</v>
      </c>
      <c r="AF4140" s="227">
        <f t="shared" si="1524"/>
        <v>0</v>
      </c>
      <c r="AG4140" s="227"/>
      <c r="AH4140" s="227"/>
      <c r="AI4140" s="227"/>
      <c r="AJ4140" s="228">
        <f t="shared" si="1512"/>
        <v>3256</v>
      </c>
      <c r="AK4140" s="218"/>
      <c r="AL4140" s="229">
        <f t="shared" si="1478"/>
        <v>0</v>
      </c>
      <c r="AM4140" s="204"/>
      <c r="AN4140" s="230" t="s">
        <v>41</v>
      </c>
      <c r="AO4140" s="231" t="s">
        <v>41</v>
      </c>
      <c r="AP4140" s="245" t="s">
        <v>41</v>
      </c>
      <c r="AQ4140" s="233" t="s">
        <v>41</v>
      </c>
      <c r="AR4140" s="234" t="s">
        <v>41</v>
      </c>
      <c r="AS4140" s="235"/>
      <c r="AT4140" s="236"/>
      <c r="AU4140" s="237"/>
      <c r="AV4140" s="238">
        <v>343</v>
      </c>
      <c r="AW4140" s="239">
        <f>'[1]Nastavení cen'!$H$17</f>
        <v>390</v>
      </c>
      <c r="AX4140" s="240"/>
    </row>
    <row r="4141" spans="1:50" ht="17.25" hidden="1" customHeight="1" x14ac:dyDescent="0.3">
      <c r="A4141" s="213"/>
      <c r="B4141" s="214"/>
      <c r="C4141" s="215"/>
      <c r="D4141" s="186"/>
      <c r="E4141" s="184"/>
      <c r="F4141" s="185"/>
      <c r="G4141" s="186"/>
      <c r="H4141" s="186"/>
      <c r="I4141" s="187"/>
      <c r="J4141" s="188"/>
      <c r="K4141" s="216"/>
      <c r="L4141" s="186"/>
      <c r="M4141" s="186"/>
      <c r="N4141" s="187"/>
      <c r="O4141" s="191"/>
      <c r="P4141" s="559" t="s">
        <v>4176</v>
      </c>
      <c r="Q4141" s="218"/>
      <c r="R4141" s="219">
        <f t="shared" si="1474"/>
        <v>0</v>
      </c>
      <c r="S4141" s="219">
        <f t="shared" si="1475"/>
        <v>0</v>
      </c>
      <c r="T4141" s="195"/>
      <c r="U4141" s="196">
        <v>4</v>
      </c>
      <c r="V4141" s="89">
        <f t="shared" si="1470"/>
        <v>0</v>
      </c>
      <c r="W4141" s="220" t="s">
        <v>293</v>
      </c>
      <c r="X4141" s="221" t="s">
        <v>4292</v>
      </c>
      <c r="Y4141" s="222" t="s">
        <v>43</v>
      </c>
      <c r="Z4141" s="199"/>
      <c r="AA4141" s="218"/>
      <c r="AB4141" s="339">
        <v>0</v>
      </c>
      <c r="AC4141" s="224" t="s">
        <v>40</v>
      </c>
      <c r="AD4141" s="227">
        <f t="shared" si="1523"/>
        <v>2789</v>
      </c>
      <c r="AE4141" s="227">
        <f>CEILING(AD4141+AD4141*'[1]Nastavení cen'!$J$17,1)</f>
        <v>4072</v>
      </c>
      <c r="AF4141" s="227">
        <f t="shared" si="1524"/>
        <v>0</v>
      </c>
      <c r="AG4141" s="227"/>
      <c r="AH4141" s="227"/>
      <c r="AI4141" s="227"/>
      <c r="AJ4141" s="228">
        <f t="shared" si="1512"/>
        <v>4072</v>
      </c>
      <c r="AK4141" s="218"/>
      <c r="AL4141" s="229">
        <f t="shared" si="1478"/>
        <v>0</v>
      </c>
      <c r="AM4141" s="204"/>
      <c r="AN4141" s="230" t="s">
        <v>41</v>
      </c>
      <c r="AO4141" s="231" t="s">
        <v>41</v>
      </c>
      <c r="AP4141" s="245" t="s">
        <v>41</v>
      </c>
      <c r="AQ4141" s="233" t="s">
        <v>41</v>
      </c>
      <c r="AR4141" s="234" t="s">
        <v>41</v>
      </c>
      <c r="AS4141" s="235"/>
      <c r="AT4141" s="236"/>
      <c r="AU4141" s="237"/>
      <c r="AV4141" s="238">
        <v>429</v>
      </c>
      <c r="AW4141" s="239">
        <f>'[1]Nastavení cen'!$H$17</f>
        <v>390</v>
      </c>
      <c r="AX4141" s="240"/>
    </row>
    <row r="4142" spans="1:50" ht="17.25" hidden="1" customHeight="1" x14ac:dyDescent="0.3">
      <c r="A4142" s="213"/>
      <c r="B4142" s="214"/>
      <c r="C4142" s="215"/>
      <c r="D4142" s="186"/>
      <c r="E4142" s="184"/>
      <c r="F4142" s="185"/>
      <c r="G4142" s="186"/>
      <c r="H4142" s="186"/>
      <c r="I4142" s="187"/>
      <c r="J4142" s="188"/>
      <c r="K4142" s="216"/>
      <c r="L4142" s="186"/>
      <c r="M4142" s="186"/>
      <c r="N4142" s="187"/>
      <c r="O4142" s="191"/>
      <c r="P4142" s="559" t="s">
        <v>4176</v>
      </c>
      <c r="Q4142" s="218"/>
      <c r="R4142" s="219">
        <f t="shared" si="1474"/>
        <v>0</v>
      </c>
      <c r="S4142" s="219">
        <f t="shared" si="1475"/>
        <v>0</v>
      </c>
      <c r="T4142" s="195"/>
      <c r="U4142" s="196">
        <v>4</v>
      </c>
      <c r="V4142" s="89">
        <f t="shared" si="1470"/>
        <v>0</v>
      </c>
      <c r="W4142" s="220" t="s">
        <v>293</v>
      </c>
      <c r="X4142" s="221" t="s">
        <v>4294</v>
      </c>
      <c r="Y4142" s="222" t="s">
        <v>43</v>
      </c>
      <c r="Z4142" s="199"/>
      <c r="AA4142" s="218"/>
      <c r="AB4142" s="339">
        <v>0</v>
      </c>
      <c r="AC4142" s="224" t="s">
        <v>40</v>
      </c>
      <c r="AD4142" s="227">
        <f t="shared" si="1523"/>
        <v>3341</v>
      </c>
      <c r="AE4142" s="227">
        <f>CEILING(AD4142+AD4142*'[1]Nastavení cen'!$J$17,1)</f>
        <v>4878</v>
      </c>
      <c r="AF4142" s="227">
        <f t="shared" si="1524"/>
        <v>0</v>
      </c>
      <c r="AG4142" s="227"/>
      <c r="AH4142" s="227"/>
      <c r="AI4142" s="227"/>
      <c r="AJ4142" s="228">
        <f t="shared" si="1512"/>
        <v>4878</v>
      </c>
      <c r="AK4142" s="218"/>
      <c r="AL4142" s="229">
        <f t="shared" si="1478"/>
        <v>0</v>
      </c>
      <c r="AM4142" s="204"/>
      <c r="AN4142" s="230" t="s">
        <v>41</v>
      </c>
      <c r="AO4142" s="231" t="s">
        <v>41</v>
      </c>
      <c r="AP4142" s="245" t="s">
        <v>41</v>
      </c>
      <c r="AQ4142" s="233" t="s">
        <v>41</v>
      </c>
      <c r="AR4142" s="234" t="s">
        <v>41</v>
      </c>
      <c r="AS4142" s="235"/>
      <c r="AT4142" s="236"/>
      <c r="AU4142" s="237"/>
      <c r="AV4142" s="238">
        <v>514</v>
      </c>
      <c r="AW4142" s="239">
        <f>'[1]Nastavení cen'!$H$17</f>
        <v>390</v>
      </c>
      <c r="AX4142" s="240"/>
    </row>
    <row r="4143" spans="1:50" ht="17.25" hidden="1" customHeight="1" x14ac:dyDescent="0.3">
      <c r="A4143" s="213"/>
      <c r="B4143" s="214"/>
      <c r="C4143" s="215"/>
      <c r="D4143" s="186"/>
      <c r="E4143" s="184"/>
      <c r="F4143" s="185"/>
      <c r="G4143" s="186"/>
      <c r="H4143" s="186"/>
      <c r="I4143" s="187"/>
      <c r="J4143" s="188"/>
      <c r="K4143" s="216"/>
      <c r="L4143" s="186"/>
      <c r="M4143" s="186"/>
      <c r="N4143" s="187"/>
      <c r="O4143" s="191"/>
      <c r="P4143" s="559" t="s">
        <v>4176</v>
      </c>
      <c r="Q4143" s="218"/>
      <c r="R4143" s="219">
        <f t="shared" si="1474"/>
        <v>0</v>
      </c>
      <c r="S4143" s="219">
        <f t="shared" si="1475"/>
        <v>0</v>
      </c>
      <c r="T4143" s="195"/>
      <c r="U4143" s="196">
        <v>4</v>
      </c>
      <c r="V4143" s="89">
        <f t="shared" si="1470"/>
        <v>0</v>
      </c>
      <c r="W4143" s="220" t="s">
        <v>4296</v>
      </c>
      <c r="X4143" s="221" t="s">
        <v>4297</v>
      </c>
      <c r="Y4143" s="222" t="s">
        <v>43</v>
      </c>
      <c r="Z4143" s="199"/>
      <c r="AA4143" s="218"/>
      <c r="AB4143" s="339">
        <v>0</v>
      </c>
      <c r="AC4143" s="224" t="s">
        <v>146</v>
      </c>
      <c r="AD4143" s="227">
        <f t="shared" si="1523"/>
        <v>891</v>
      </c>
      <c r="AE4143" s="227">
        <f>CEILING(AD4143+AD4143*'[1]Nastavení cen'!$J$17,1)</f>
        <v>1301</v>
      </c>
      <c r="AF4143" s="227">
        <f t="shared" si="1524"/>
        <v>0</v>
      </c>
      <c r="AG4143" s="227"/>
      <c r="AH4143" s="227"/>
      <c r="AI4143" s="227"/>
      <c r="AJ4143" s="228">
        <f t="shared" si="1512"/>
        <v>1301</v>
      </c>
      <c r="AK4143" s="218"/>
      <c r="AL4143" s="229">
        <f t="shared" si="1478"/>
        <v>0</v>
      </c>
      <c r="AM4143" s="204"/>
      <c r="AN4143" s="230" t="s">
        <v>41</v>
      </c>
      <c r="AO4143" s="231" t="s">
        <v>41</v>
      </c>
      <c r="AP4143" s="245" t="s">
        <v>41</v>
      </c>
      <c r="AQ4143" s="233" t="s">
        <v>41</v>
      </c>
      <c r="AR4143" s="234" t="s">
        <v>41</v>
      </c>
      <c r="AS4143" s="235"/>
      <c r="AT4143" s="236"/>
      <c r="AU4143" s="237"/>
      <c r="AV4143" s="238">
        <v>137</v>
      </c>
      <c r="AW4143" s="239">
        <f>'[1]Nastavení cen'!$H$17</f>
        <v>390</v>
      </c>
      <c r="AX4143" s="240"/>
    </row>
    <row r="4144" spans="1:50" ht="17.25" hidden="1" customHeight="1" x14ac:dyDescent="0.3">
      <c r="A4144" s="213"/>
      <c r="B4144" s="214"/>
      <c r="C4144" s="215"/>
      <c r="D4144" s="186"/>
      <c r="E4144" s="184"/>
      <c r="F4144" s="185"/>
      <c r="G4144" s="186"/>
      <c r="H4144" s="186"/>
      <c r="I4144" s="187"/>
      <c r="J4144" s="188"/>
      <c r="K4144" s="216"/>
      <c r="L4144" s="186"/>
      <c r="M4144" s="186"/>
      <c r="N4144" s="187"/>
      <c r="O4144" s="191"/>
      <c r="P4144" s="559" t="s">
        <v>4176</v>
      </c>
      <c r="Q4144" s="218"/>
      <c r="R4144" s="219">
        <f t="shared" si="1474"/>
        <v>0</v>
      </c>
      <c r="S4144" s="219">
        <f t="shared" si="1475"/>
        <v>0</v>
      </c>
      <c r="T4144" s="195"/>
      <c r="U4144" s="196">
        <v>4</v>
      </c>
      <c r="V4144" s="89">
        <f t="shared" si="1470"/>
        <v>0</v>
      </c>
      <c r="W4144" s="220" t="s">
        <v>4296</v>
      </c>
      <c r="X4144" s="221" t="s">
        <v>4299</v>
      </c>
      <c r="Y4144" s="222" t="s">
        <v>43</v>
      </c>
      <c r="Z4144" s="199"/>
      <c r="AA4144" s="218"/>
      <c r="AB4144" s="339">
        <v>0</v>
      </c>
      <c r="AC4144" s="224" t="s">
        <v>146</v>
      </c>
      <c r="AD4144" s="227">
        <f t="shared" si="1523"/>
        <v>3341</v>
      </c>
      <c r="AE4144" s="227">
        <f>CEILING(AD4144+AD4144*'[1]Nastavení cen'!$J$17,1)</f>
        <v>4878</v>
      </c>
      <c r="AF4144" s="227">
        <f t="shared" si="1524"/>
        <v>0</v>
      </c>
      <c r="AG4144" s="227"/>
      <c r="AH4144" s="227"/>
      <c r="AI4144" s="227"/>
      <c r="AJ4144" s="228">
        <f t="shared" si="1512"/>
        <v>4878</v>
      </c>
      <c r="AK4144" s="218"/>
      <c r="AL4144" s="229">
        <f t="shared" si="1478"/>
        <v>0</v>
      </c>
      <c r="AM4144" s="204"/>
      <c r="AN4144" s="230" t="s">
        <v>41</v>
      </c>
      <c r="AO4144" s="231" t="s">
        <v>41</v>
      </c>
      <c r="AP4144" s="245" t="s">
        <v>41</v>
      </c>
      <c r="AQ4144" s="233" t="s">
        <v>41</v>
      </c>
      <c r="AR4144" s="234" t="s">
        <v>41</v>
      </c>
      <c r="AS4144" s="235"/>
      <c r="AT4144" s="236"/>
      <c r="AU4144" s="237"/>
      <c r="AV4144" s="238">
        <v>514</v>
      </c>
      <c r="AW4144" s="239">
        <f>'[1]Nastavení cen'!$H$17</f>
        <v>390</v>
      </c>
      <c r="AX4144" s="240"/>
    </row>
    <row r="4145" spans="1:50" ht="17.25" hidden="1" customHeight="1" x14ac:dyDescent="0.3">
      <c r="A4145" s="373"/>
      <c r="B4145" s="340"/>
      <c r="C4145" s="247"/>
      <c r="D4145" s="248"/>
      <c r="E4145" s="249"/>
      <c r="F4145" s="250"/>
      <c r="G4145" s="248"/>
      <c r="H4145" s="248"/>
      <c r="I4145" s="251"/>
      <c r="J4145" s="252"/>
      <c r="K4145" s="253"/>
      <c r="L4145" s="248"/>
      <c r="M4145" s="248"/>
      <c r="N4145" s="251"/>
      <c r="O4145" s="191"/>
      <c r="P4145" s="570" t="s">
        <v>4176</v>
      </c>
      <c r="Q4145" s="255"/>
      <c r="R4145" s="256"/>
      <c r="S4145" s="256"/>
      <c r="T4145" s="341"/>
      <c r="U4145" s="196">
        <v>99</v>
      </c>
      <c r="V4145" s="89">
        <f t="shared" si="1470"/>
        <v>0</v>
      </c>
      <c r="W4145" s="220"/>
      <c r="X4145" s="221"/>
      <c r="Y4145" s="344"/>
      <c r="Z4145" s="345"/>
      <c r="AA4145" s="255"/>
      <c r="AB4145" s="339">
        <v>0</v>
      </c>
      <c r="AC4145" s="346"/>
      <c r="AD4145" s="347"/>
      <c r="AE4145" s="226"/>
      <c r="AF4145" s="348"/>
      <c r="AG4145" s="243"/>
      <c r="AH4145" s="242"/>
      <c r="AI4145" s="244"/>
      <c r="AJ4145" s="349"/>
      <c r="AK4145" s="255"/>
      <c r="AL4145" s="350"/>
      <c r="AM4145" s="204"/>
      <c r="AN4145" s="351"/>
      <c r="AO4145" s="352"/>
      <c r="AP4145" s="571"/>
      <c r="AQ4145" s="571"/>
      <c r="AR4145" s="571"/>
      <c r="AS4145" s="571"/>
      <c r="AT4145" s="572"/>
      <c r="AU4145" s="237"/>
      <c r="AV4145" s="238"/>
      <c r="AW4145" s="239"/>
      <c r="AX4145" s="240"/>
    </row>
    <row r="4146" spans="1:50" ht="17.25" hidden="1" customHeight="1" x14ac:dyDescent="0.3">
      <c r="A4146" s="262"/>
      <c r="B4146" s="263"/>
      <c r="C4146" s="264" t="s">
        <v>0</v>
      </c>
      <c r="D4146" s="24"/>
      <c r="E4146" s="25" t="s">
        <v>1</v>
      </c>
      <c r="F4146" s="26"/>
      <c r="G4146" s="26"/>
      <c r="H4146" s="26"/>
      <c r="I4146" s="27"/>
      <c r="J4146" s="265"/>
      <c r="K4146" s="29" t="s">
        <v>2</v>
      </c>
      <c r="L4146" s="26"/>
      <c r="M4146" s="26"/>
      <c r="N4146" s="27"/>
      <c r="O4146" s="266"/>
      <c r="P4146" s="267" t="s">
        <v>4176</v>
      </c>
      <c r="Q4146" s="268"/>
      <c r="R4146" s="269"/>
      <c r="S4146" s="270"/>
      <c r="T4146" s="271" t="s">
        <v>10</v>
      </c>
      <c r="U4146" s="270" t="s">
        <v>11</v>
      </c>
      <c r="V4146" s="89">
        <f t="shared" si="1470"/>
        <v>0</v>
      </c>
      <c r="W4146" s="272"/>
      <c r="X4146" s="273" t="s">
        <v>4301</v>
      </c>
      <c r="Y4146" s="26"/>
      <c r="Z4146" s="26"/>
      <c r="AA4146" s="274"/>
      <c r="AB4146" s="271" t="s">
        <v>10</v>
      </c>
      <c r="AC4146" s="275"/>
      <c r="AD4146" s="276"/>
      <c r="AE4146" s="276"/>
      <c r="AF4146" s="276">
        <f>SUM(AF4025:AF4145)</f>
        <v>0</v>
      </c>
      <c r="AG4146" s="276"/>
      <c r="AH4146" s="276"/>
      <c r="AI4146" s="276">
        <f>SUM(AI4025:AI4145)</f>
        <v>0</v>
      </c>
      <c r="AJ4146" s="277"/>
      <c r="AK4146" s="274"/>
      <c r="AL4146" s="278">
        <f>AF4146+AI4146</f>
        <v>0</v>
      </c>
      <c r="AM4146" s="279"/>
      <c r="AN4146" s="280"/>
      <c r="AO4146" s="281">
        <f>SUM(AO4025:AO4145)</f>
        <v>0</v>
      </c>
      <c r="AP4146" s="276"/>
      <c r="AQ4146" s="281">
        <f t="shared" ref="AQ4146:AR4146" si="1529">SUM(AQ4025:AQ4145)</f>
        <v>0</v>
      </c>
      <c r="AR4146" s="282">
        <f t="shared" si="1529"/>
        <v>0</v>
      </c>
      <c r="AS4146" s="283"/>
      <c r="AT4146" s="284">
        <f>SUM(AT4025:AT4145)</f>
        <v>0</v>
      </c>
      <c r="AU4146" s="285"/>
      <c r="AV4146" s="106"/>
      <c r="AW4146" s="107"/>
      <c r="AX4146" s="107"/>
    </row>
    <row r="4147" spans="1:50" ht="17.25" hidden="1" customHeight="1" x14ac:dyDescent="0.3">
      <c r="A4147" s="262"/>
      <c r="B4147" s="263"/>
      <c r="C4147" s="264" t="s">
        <v>0</v>
      </c>
      <c r="D4147" s="24"/>
      <c r="E4147" s="25" t="s">
        <v>1</v>
      </c>
      <c r="F4147" s="26"/>
      <c r="G4147" s="26"/>
      <c r="H4147" s="26"/>
      <c r="I4147" s="27"/>
      <c r="J4147" s="263"/>
      <c r="K4147" s="29" t="s">
        <v>2</v>
      </c>
      <c r="L4147" s="26"/>
      <c r="M4147" s="26"/>
      <c r="N4147" s="27"/>
      <c r="O4147" s="266"/>
      <c r="P4147" s="267" t="str">
        <f>P4146</f>
        <v>ost</v>
      </c>
      <c r="Q4147" s="268"/>
      <c r="R4147" s="269"/>
      <c r="S4147" s="270"/>
      <c r="T4147" s="271" t="s">
        <v>10</v>
      </c>
      <c r="U4147" s="270" t="s">
        <v>32</v>
      </c>
      <c r="V4147" s="89">
        <f t="shared" si="1470"/>
        <v>0</v>
      </c>
      <c r="W4147" s="272"/>
      <c r="X4147" s="273" t="str">
        <f>X4146</f>
        <v>Ostatní celkem</v>
      </c>
      <c r="Y4147" s="26"/>
      <c r="Z4147" s="26"/>
      <c r="AA4147" s="274"/>
      <c r="AB4147" s="271" t="s">
        <v>10</v>
      </c>
      <c r="AC4147" s="275"/>
      <c r="AD4147" s="276"/>
      <c r="AE4147" s="276"/>
      <c r="AF4147" s="276">
        <f>AF4146</f>
        <v>0</v>
      </c>
      <c r="AG4147" s="276"/>
      <c r="AH4147" s="276"/>
      <c r="AI4147" s="276">
        <f>AI4146</f>
        <v>0</v>
      </c>
      <c r="AJ4147" s="277"/>
      <c r="AK4147" s="274"/>
      <c r="AL4147" s="278">
        <f>AL4146</f>
        <v>0</v>
      </c>
      <c r="AM4147" s="279"/>
      <c r="AN4147" s="280"/>
      <c r="AO4147" s="281">
        <f>AO4146</f>
        <v>0</v>
      </c>
      <c r="AP4147" s="276"/>
      <c r="AQ4147" s="281">
        <f t="shared" ref="AQ4147:AR4147" si="1530">AQ4146</f>
        <v>0</v>
      </c>
      <c r="AR4147" s="281">
        <f t="shared" si="1530"/>
        <v>0</v>
      </c>
      <c r="AS4147" s="283"/>
      <c r="AT4147" s="284">
        <f>AT4146</f>
        <v>0</v>
      </c>
      <c r="AU4147" s="285"/>
      <c r="AV4147" s="106"/>
      <c r="AW4147" s="107"/>
      <c r="AX4147" s="107"/>
    </row>
    <row r="4148" spans="1:50" ht="17.25" hidden="1" customHeight="1" x14ac:dyDescent="0.3">
      <c r="A4148" s="262"/>
      <c r="B4148" s="263"/>
      <c r="C4148" s="286" t="s">
        <v>0</v>
      </c>
      <c r="D4148" s="24"/>
      <c r="E4148" s="287" t="s">
        <v>1</v>
      </c>
      <c r="F4148" s="26"/>
      <c r="G4148" s="26"/>
      <c r="H4148" s="26"/>
      <c r="I4148" s="27"/>
      <c r="J4148" s="265"/>
      <c r="K4148" s="287" t="s">
        <v>2</v>
      </c>
      <c r="L4148" s="26"/>
      <c r="M4148" s="26"/>
      <c r="N4148" s="27"/>
      <c r="O4148" s="266"/>
      <c r="P4148" s="288" t="str">
        <f>P4146</f>
        <v>ost</v>
      </c>
      <c r="Q4148" s="289"/>
      <c r="R4148" s="290"/>
      <c r="S4148" s="290"/>
      <c r="T4148" s="291" t="s">
        <v>10</v>
      </c>
      <c r="U4148" s="292" t="s">
        <v>34</v>
      </c>
      <c r="V4148" s="89">
        <f t="shared" si="1470"/>
        <v>0</v>
      </c>
      <c r="W4148" s="293"/>
      <c r="X4148" s="294" t="str">
        <f>X4146</f>
        <v>Ostatní celkem</v>
      </c>
      <c r="Y4148" s="26"/>
      <c r="Z4148" s="26"/>
      <c r="AA4148" s="289"/>
      <c r="AB4148" s="291" t="s">
        <v>10</v>
      </c>
      <c r="AC4148" s="295"/>
      <c r="AD4148" s="296"/>
      <c r="AE4148" s="296"/>
      <c r="AF4148" s="296">
        <f>AF4146</f>
        <v>0</v>
      </c>
      <c r="AG4148" s="296"/>
      <c r="AH4148" s="296"/>
      <c r="AI4148" s="296">
        <f>AI4146</f>
        <v>0</v>
      </c>
      <c r="AJ4148" s="297"/>
      <c r="AK4148" s="289"/>
      <c r="AL4148" s="298">
        <f>AL4146</f>
        <v>0</v>
      </c>
      <c r="AM4148" s="299"/>
      <c r="AN4148" s="300"/>
      <c r="AO4148" s="301">
        <f>AO4146</f>
        <v>0</v>
      </c>
      <c r="AP4148" s="296"/>
      <c r="AQ4148" s="301">
        <f t="shared" ref="AQ4148:AR4148" si="1531">AQ4146</f>
        <v>0</v>
      </c>
      <c r="AR4148" s="301">
        <f t="shared" si="1531"/>
        <v>0</v>
      </c>
      <c r="AS4148" s="302"/>
      <c r="AT4148" s="303">
        <f>AT4146</f>
        <v>0</v>
      </c>
      <c r="AU4148" s="304"/>
      <c r="AV4148" s="106"/>
      <c r="AW4148" s="107"/>
      <c r="AX4148" s="107"/>
    </row>
    <row r="4149" spans="1:50" ht="17.25" hidden="1" customHeight="1" x14ac:dyDescent="0.3">
      <c r="A4149" s="262"/>
      <c r="B4149" s="263"/>
      <c r="C4149" s="286" t="s">
        <v>0</v>
      </c>
      <c r="D4149" s="24"/>
      <c r="E4149" s="305" t="s">
        <v>1</v>
      </c>
      <c r="F4149" s="26"/>
      <c r="G4149" s="26"/>
      <c r="H4149" s="26"/>
      <c r="I4149" s="27"/>
      <c r="J4149" s="265"/>
      <c r="K4149" s="305" t="s">
        <v>2</v>
      </c>
      <c r="L4149" s="26"/>
      <c r="M4149" s="26"/>
      <c r="N4149" s="27"/>
      <c r="O4149" s="266"/>
      <c r="P4149" s="306" t="str">
        <f>P4146</f>
        <v>ost</v>
      </c>
      <c r="Q4149" s="24"/>
      <c r="R4149" s="307"/>
      <c r="S4149" s="307"/>
      <c r="T4149" s="308" t="s">
        <v>10</v>
      </c>
      <c r="U4149" s="309" t="s">
        <v>35</v>
      </c>
      <c r="V4149" s="89">
        <f t="shared" si="1470"/>
        <v>0</v>
      </c>
      <c r="W4149" s="310"/>
      <c r="X4149" s="311" t="str">
        <f>X4146</f>
        <v>Ostatní celkem</v>
      </c>
      <c r="Y4149" s="26"/>
      <c r="Z4149" s="26"/>
      <c r="AA4149" s="24"/>
      <c r="AB4149" s="308" t="s">
        <v>10</v>
      </c>
      <c r="AC4149" s="312"/>
      <c r="AD4149" s="313"/>
      <c r="AE4149" s="313"/>
      <c r="AF4149" s="313">
        <f>AF4146</f>
        <v>0</v>
      </c>
      <c r="AG4149" s="313"/>
      <c r="AH4149" s="313"/>
      <c r="AI4149" s="313">
        <f>AI4146</f>
        <v>0</v>
      </c>
      <c r="AJ4149" s="314"/>
      <c r="AK4149" s="24"/>
      <c r="AL4149" s="315">
        <f>AL4146</f>
        <v>0</v>
      </c>
      <c r="AM4149" s="299"/>
      <c r="AN4149" s="316"/>
      <c r="AO4149" s="317">
        <f>AO4146</f>
        <v>0</v>
      </c>
      <c r="AP4149" s="313"/>
      <c r="AQ4149" s="317">
        <f t="shared" ref="AQ4149:AR4149" si="1532">AQ4146</f>
        <v>0</v>
      </c>
      <c r="AR4149" s="317">
        <f t="shared" si="1532"/>
        <v>0</v>
      </c>
      <c r="AS4149" s="318"/>
      <c r="AT4149" s="319">
        <f>AT4146</f>
        <v>0</v>
      </c>
      <c r="AU4149" s="304"/>
      <c r="AV4149" s="106"/>
      <c r="AW4149" s="107"/>
      <c r="AX4149" s="107"/>
    </row>
    <row r="4150" spans="1:50" ht="26.25" hidden="1" customHeight="1" x14ac:dyDescent="0.3">
      <c r="A4150" s="77"/>
      <c r="B4150" s="78"/>
      <c r="C4150" s="79" t="s">
        <v>6</v>
      </c>
      <c r="D4150" s="79" t="s">
        <v>7</v>
      </c>
      <c r="E4150" s="80" t="s">
        <v>8</v>
      </c>
      <c r="F4150" s="80" t="s">
        <v>8</v>
      </c>
      <c r="G4150" s="80" t="s">
        <v>8</v>
      </c>
      <c r="H4150" s="80" t="s">
        <v>8</v>
      </c>
      <c r="I4150" s="80" t="s">
        <v>8</v>
      </c>
      <c r="J4150" s="81"/>
      <c r="K4150" s="82"/>
      <c r="L4150" s="82"/>
      <c r="M4150" s="82"/>
      <c r="N4150" s="82"/>
      <c r="O4150" s="135"/>
      <c r="P4150" s="329" t="str">
        <f>P4151</f>
        <v>rez</v>
      </c>
      <c r="Q4150" s="325"/>
      <c r="R4150" s="138"/>
      <c r="S4150" s="139"/>
      <c r="T4150" s="87" t="s">
        <v>10</v>
      </c>
      <c r="U4150" s="88" t="s">
        <v>11</v>
      </c>
      <c r="V4150" s="89">
        <f t="shared" ref="V4150:V4163" si="1533">$AL$4160</f>
        <v>0</v>
      </c>
      <c r="W4150" s="90"/>
      <c r="X4150" s="91" t="s">
        <v>4302</v>
      </c>
      <c r="Y4150" s="92"/>
      <c r="Z4150" s="92"/>
      <c r="AA4150" s="92"/>
      <c r="AB4150" s="93" t="s">
        <v>10</v>
      </c>
      <c r="AC4150" s="94"/>
      <c r="AD4150" s="95"/>
      <c r="AE4150" s="97"/>
      <c r="AF4150" s="97"/>
      <c r="AG4150" s="97"/>
      <c r="AH4150" s="97"/>
      <c r="AI4150" s="97"/>
      <c r="AJ4150" s="98"/>
      <c r="AK4150" s="98"/>
      <c r="AL4150" s="140"/>
      <c r="AM4150" s="108"/>
      <c r="AN4150" s="141"/>
      <c r="AO4150" s="141"/>
      <c r="AP4150" s="103"/>
      <c r="AQ4150" s="104"/>
      <c r="AR4150" s="142"/>
      <c r="AS4150" s="143"/>
      <c r="AT4150" s="143"/>
      <c r="AU4150" s="105"/>
      <c r="AV4150" s="106"/>
      <c r="AW4150" s="107"/>
      <c r="AX4150" s="107"/>
    </row>
    <row r="4151" spans="1:50" ht="26.4" hidden="1" x14ac:dyDescent="0.3">
      <c r="A4151" s="108"/>
      <c r="B4151" s="109"/>
      <c r="C4151" s="110"/>
      <c r="D4151" s="110"/>
      <c r="E4151" s="111" t="s">
        <v>13</v>
      </c>
      <c r="F4151" s="111" t="s">
        <v>13</v>
      </c>
      <c r="G4151" s="111" t="s">
        <v>13</v>
      </c>
      <c r="H4151" s="111" t="s">
        <v>13</v>
      </c>
      <c r="I4151" s="111" t="s">
        <v>13</v>
      </c>
      <c r="J4151" s="112"/>
      <c r="K4151" s="110"/>
      <c r="L4151" s="110"/>
      <c r="M4151" s="110"/>
      <c r="N4151" s="110"/>
      <c r="O4151" s="113"/>
      <c r="P4151" s="114" t="str">
        <f>P4158</f>
        <v>rez</v>
      </c>
      <c r="Q4151" s="362">
        <f>[1]Harmonogram!I274</f>
        <v>0</v>
      </c>
      <c r="R4151" s="117" t="s">
        <v>14</v>
      </c>
      <c r="S4151" s="117" t="s">
        <v>15</v>
      </c>
      <c r="T4151" s="115" t="s">
        <v>16</v>
      </c>
      <c r="U4151" s="118" t="s">
        <v>11</v>
      </c>
      <c r="V4151" s="89">
        <f t="shared" si="1533"/>
        <v>0</v>
      </c>
      <c r="W4151" s="118" t="s">
        <v>17</v>
      </c>
      <c r="X4151" s="119" t="s">
        <v>18</v>
      </c>
      <c r="Y4151" s="120" t="s">
        <v>19</v>
      </c>
      <c r="Z4151" s="26"/>
      <c r="AA4151" s="27"/>
      <c r="AB4151" s="121" t="s">
        <v>20</v>
      </c>
      <c r="AC4151" s="27"/>
      <c r="AD4151" s="122" t="s">
        <v>21</v>
      </c>
      <c r="AE4151" s="123" t="s">
        <v>22</v>
      </c>
      <c r="AF4151" s="27"/>
      <c r="AG4151" s="124" t="s">
        <v>23</v>
      </c>
      <c r="AH4151" s="125" t="s">
        <v>24</v>
      </c>
      <c r="AI4151" s="27"/>
      <c r="AJ4151" s="126" t="s">
        <v>25</v>
      </c>
      <c r="AK4151" s="26"/>
      <c r="AL4151" s="27"/>
      <c r="AM4151" s="127"/>
      <c r="AN4151" s="128" t="s">
        <v>26</v>
      </c>
      <c r="AO4151" s="27"/>
      <c r="AP4151" s="129" t="s">
        <v>27</v>
      </c>
      <c r="AQ4151" s="26"/>
      <c r="AR4151" s="27"/>
      <c r="AS4151" s="130" t="s">
        <v>28</v>
      </c>
      <c r="AT4151" s="27"/>
      <c r="AU4151" s="131"/>
      <c r="AV4151" s="132" t="s">
        <v>29</v>
      </c>
      <c r="AW4151" s="133" t="s">
        <v>30</v>
      </c>
      <c r="AX4151" s="134" t="s">
        <v>31</v>
      </c>
    </row>
    <row r="4152" spans="1:50" ht="26.25" hidden="1" customHeight="1" x14ac:dyDescent="0.3">
      <c r="A4152" s="77"/>
      <c r="B4152" s="78"/>
      <c r="C4152" s="79" t="s">
        <v>6</v>
      </c>
      <c r="D4152" s="79" t="s">
        <v>7</v>
      </c>
      <c r="E4152" s="80" t="s">
        <v>8</v>
      </c>
      <c r="F4152" s="80" t="s">
        <v>8</v>
      </c>
      <c r="G4152" s="80" t="s">
        <v>8</v>
      </c>
      <c r="H4152" s="80" t="s">
        <v>8</v>
      </c>
      <c r="I4152" s="80" t="s">
        <v>8</v>
      </c>
      <c r="J4152" s="81"/>
      <c r="K4152" s="82"/>
      <c r="L4152" s="82"/>
      <c r="M4152" s="82"/>
      <c r="N4152" s="82"/>
      <c r="O4152" s="323"/>
      <c r="P4152" s="363" t="str">
        <f t="shared" ref="P4152:P4153" si="1534">P4150</f>
        <v>rez</v>
      </c>
      <c r="Q4152" s="321"/>
      <c r="R4152" s="138"/>
      <c r="S4152" s="139"/>
      <c r="T4152" s="87" t="s">
        <v>10</v>
      </c>
      <c r="U4152" s="88" t="s">
        <v>32</v>
      </c>
      <c r="V4152" s="89">
        <f t="shared" si="1533"/>
        <v>0</v>
      </c>
      <c r="W4152" s="90"/>
      <c r="X4152" s="91" t="str">
        <f>X4150</f>
        <v>Rezerva</v>
      </c>
      <c r="Y4152" s="92"/>
      <c r="Z4152" s="92"/>
      <c r="AA4152" s="92"/>
      <c r="AB4152" s="93" t="s">
        <v>10</v>
      </c>
      <c r="AC4152" s="94"/>
      <c r="AD4152" s="95"/>
      <c r="AE4152" s="97"/>
      <c r="AF4152" s="97"/>
      <c r="AG4152" s="97"/>
      <c r="AH4152" s="97"/>
      <c r="AI4152" s="97"/>
      <c r="AJ4152" s="98"/>
      <c r="AK4152" s="98"/>
      <c r="AL4152" s="140"/>
      <c r="AM4152" s="108"/>
      <c r="AN4152" s="141"/>
      <c r="AO4152" s="141"/>
      <c r="AP4152" s="103"/>
      <c r="AQ4152" s="104"/>
      <c r="AR4152" s="142"/>
      <c r="AS4152" s="143"/>
      <c r="AT4152" s="143"/>
      <c r="AU4152" s="144"/>
      <c r="AV4152" s="106"/>
      <c r="AW4152" s="107"/>
      <c r="AX4152" s="107"/>
    </row>
    <row r="4153" spans="1:50" ht="26.4" hidden="1" x14ac:dyDescent="0.3">
      <c r="A4153" s="108"/>
      <c r="B4153" s="109"/>
      <c r="C4153" s="110"/>
      <c r="D4153" s="110"/>
      <c r="E4153" s="111" t="s">
        <v>13</v>
      </c>
      <c r="F4153" s="111" t="s">
        <v>13</v>
      </c>
      <c r="G4153" s="111" t="s">
        <v>13</v>
      </c>
      <c r="H4153" s="111" t="s">
        <v>13</v>
      </c>
      <c r="I4153" s="111" t="s">
        <v>13</v>
      </c>
      <c r="J4153" s="112"/>
      <c r="K4153" s="110"/>
      <c r="L4153" s="110"/>
      <c r="M4153" s="110"/>
      <c r="N4153" s="110"/>
      <c r="O4153" s="113"/>
      <c r="P4153" s="114" t="str">
        <f t="shared" si="1534"/>
        <v>rez</v>
      </c>
      <c r="Q4153" s="362">
        <f>Q4151</f>
        <v>0</v>
      </c>
      <c r="R4153" s="117" t="s">
        <v>14</v>
      </c>
      <c r="S4153" s="117" t="s">
        <v>15</v>
      </c>
      <c r="T4153" s="115" t="s">
        <v>16</v>
      </c>
      <c r="U4153" s="118" t="s">
        <v>32</v>
      </c>
      <c r="V4153" s="89">
        <f t="shared" si="1533"/>
        <v>0</v>
      </c>
      <c r="W4153" s="118" t="s">
        <v>17</v>
      </c>
      <c r="X4153" s="115" t="s">
        <v>18</v>
      </c>
      <c r="Y4153" s="23" t="s">
        <v>19</v>
      </c>
      <c r="Z4153" s="26"/>
      <c r="AA4153" s="27"/>
      <c r="AB4153" s="121" t="s">
        <v>20</v>
      </c>
      <c r="AC4153" s="27"/>
      <c r="AD4153" s="122" t="s">
        <v>21</v>
      </c>
      <c r="AE4153" s="126" t="s">
        <v>33</v>
      </c>
      <c r="AF4153" s="27"/>
      <c r="AG4153" s="124" t="s">
        <v>23</v>
      </c>
      <c r="AH4153" s="126" t="s">
        <v>24</v>
      </c>
      <c r="AI4153" s="27"/>
      <c r="AJ4153" s="126" t="s">
        <v>25</v>
      </c>
      <c r="AK4153" s="26"/>
      <c r="AL4153" s="27"/>
      <c r="AM4153" s="127"/>
      <c r="AN4153" s="128" t="s">
        <v>26</v>
      </c>
      <c r="AO4153" s="27"/>
      <c r="AP4153" s="573" t="s">
        <v>27</v>
      </c>
      <c r="AQ4153" s="199"/>
      <c r="AR4153" s="218"/>
      <c r="AS4153" s="574" t="s">
        <v>28</v>
      </c>
      <c r="AT4153" s="575"/>
      <c r="AU4153" s="131"/>
      <c r="AV4153" s="132" t="s">
        <v>29</v>
      </c>
      <c r="AW4153" s="133" t="s">
        <v>30</v>
      </c>
      <c r="AX4153" s="134" t="s">
        <v>31</v>
      </c>
    </row>
    <row r="4154" spans="1:50" ht="26.25" hidden="1" customHeight="1" x14ac:dyDescent="0.3">
      <c r="A4154" s="77"/>
      <c r="B4154" s="78"/>
      <c r="C4154" s="79" t="s">
        <v>6</v>
      </c>
      <c r="D4154" s="79" t="s">
        <v>7</v>
      </c>
      <c r="E4154" s="80" t="s">
        <v>8</v>
      </c>
      <c r="F4154" s="80" t="s">
        <v>8</v>
      </c>
      <c r="G4154" s="80" t="s">
        <v>8</v>
      </c>
      <c r="H4154" s="80" t="s">
        <v>8</v>
      </c>
      <c r="I4154" s="80" t="s">
        <v>8</v>
      </c>
      <c r="J4154" s="81"/>
      <c r="K4154" s="82"/>
      <c r="L4154" s="82"/>
      <c r="M4154" s="82"/>
      <c r="N4154" s="82"/>
      <c r="O4154" s="135"/>
      <c r="P4154" s="329" t="str">
        <f t="shared" ref="P4154:P4155" si="1535">P4150</f>
        <v>rez</v>
      </c>
      <c r="Q4154" s="325"/>
      <c r="R4154" s="138"/>
      <c r="S4154" s="139"/>
      <c r="T4154" s="87" t="s">
        <v>10</v>
      </c>
      <c r="U4154" s="88" t="s">
        <v>34</v>
      </c>
      <c r="V4154" s="89">
        <f t="shared" si="1533"/>
        <v>0</v>
      </c>
      <c r="W4154" s="90"/>
      <c r="X4154" s="91" t="str">
        <f>X4150</f>
        <v>Rezerva</v>
      </c>
      <c r="Y4154" s="92"/>
      <c r="Z4154" s="92"/>
      <c r="AA4154" s="92"/>
      <c r="AB4154" s="93" t="s">
        <v>10</v>
      </c>
      <c r="AC4154" s="94"/>
      <c r="AD4154" s="95"/>
      <c r="AE4154" s="97"/>
      <c r="AF4154" s="97"/>
      <c r="AG4154" s="97"/>
      <c r="AH4154" s="97"/>
      <c r="AI4154" s="97"/>
      <c r="AJ4154" s="98"/>
      <c r="AK4154" s="98"/>
      <c r="AL4154" s="140"/>
      <c r="AM4154" s="108"/>
      <c r="AN4154" s="141"/>
      <c r="AO4154" s="141"/>
      <c r="AP4154" s="103"/>
      <c r="AQ4154" s="104"/>
      <c r="AR4154" s="142"/>
      <c r="AS4154" s="143"/>
      <c r="AT4154" s="143"/>
      <c r="AU4154" s="144"/>
      <c r="AV4154" s="106"/>
      <c r="AW4154" s="107"/>
      <c r="AX4154" s="107"/>
    </row>
    <row r="4155" spans="1:50" ht="26.4" hidden="1" x14ac:dyDescent="0.3">
      <c r="A4155" s="108"/>
      <c r="B4155" s="109"/>
      <c r="C4155" s="110"/>
      <c r="D4155" s="110"/>
      <c r="E4155" s="111" t="s">
        <v>13</v>
      </c>
      <c r="F4155" s="111" t="s">
        <v>13</v>
      </c>
      <c r="G4155" s="111" t="s">
        <v>13</v>
      </c>
      <c r="H4155" s="111" t="s">
        <v>13</v>
      </c>
      <c r="I4155" s="111" t="s">
        <v>13</v>
      </c>
      <c r="J4155" s="112"/>
      <c r="K4155" s="110"/>
      <c r="L4155" s="110"/>
      <c r="M4155" s="110"/>
      <c r="N4155" s="110"/>
      <c r="O4155" s="113"/>
      <c r="P4155" s="330" t="str">
        <f t="shared" si="1535"/>
        <v>rez</v>
      </c>
      <c r="Q4155" s="362">
        <f>Q4151</f>
        <v>0</v>
      </c>
      <c r="R4155" s="148" t="s">
        <v>14</v>
      </c>
      <c r="S4155" s="148" t="s">
        <v>15</v>
      </c>
      <c r="T4155" s="149" t="s">
        <v>16</v>
      </c>
      <c r="U4155" s="118" t="s">
        <v>34</v>
      </c>
      <c r="V4155" s="89">
        <f t="shared" si="1533"/>
        <v>0</v>
      </c>
      <c r="W4155" s="118" t="s">
        <v>17</v>
      </c>
      <c r="X4155" s="150" t="s">
        <v>18</v>
      </c>
      <c r="Y4155" s="151" t="s">
        <v>19</v>
      </c>
      <c r="Z4155" s="26"/>
      <c r="AA4155" s="27"/>
      <c r="AB4155" s="152" t="s">
        <v>20</v>
      </c>
      <c r="AC4155" s="27"/>
      <c r="AD4155" s="153" t="s">
        <v>21</v>
      </c>
      <c r="AE4155" s="154" t="s">
        <v>33</v>
      </c>
      <c r="AF4155" s="27"/>
      <c r="AG4155" s="155" t="s">
        <v>23</v>
      </c>
      <c r="AH4155" s="156" t="s">
        <v>24</v>
      </c>
      <c r="AI4155" s="27"/>
      <c r="AJ4155" s="157" t="s">
        <v>25</v>
      </c>
      <c r="AK4155" s="26"/>
      <c r="AL4155" s="27"/>
      <c r="AM4155" s="158"/>
      <c r="AN4155" s="159" t="s">
        <v>26</v>
      </c>
      <c r="AO4155" s="27"/>
      <c r="AP4155" s="160" t="s">
        <v>27</v>
      </c>
      <c r="AQ4155" s="26"/>
      <c r="AR4155" s="27"/>
      <c r="AS4155" s="161" t="s">
        <v>28</v>
      </c>
      <c r="AT4155" s="27"/>
      <c r="AU4155" s="131"/>
      <c r="AV4155" s="132" t="s">
        <v>29</v>
      </c>
      <c r="AW4155" s="133" t="s">
        <v>30</v>
      </c>
      <c r="AX4155" s="134" t="s">
        <v>31</v>
      </c>
    </row>
    <row r="4156" spans="1:50" ht="26.25" hidden="1" customHeight="1" x14ac:dyDescent="0.3">
      <c r="A4156" s="77"/>
      <c r="B4156" s="78"/>
      <c r="C4156" s="79" t="s">
        <v>6</v>
      </c>
      <c r="D4156" s="79" t="s">
        <v>7</v>
      </c>
      <c r="E4156" s="80" t="s">
        <v>8</v>
      </c>
      <c r="F4156" s="80" t="s">
        <v>8</v>
      </c>
      <c r="G4156" s="80" t="s">
        <v>8</v>
      </c>
      <c r="H4156" s="80" t="s">
        <v>8</v>
      </c>
      <c r="I4156" s="80" t="s">
        <v>8</v>
      </c>
      <c r="J4156" s="81"/>
      <c r="K4156" s="82"/>
      <c r="L4156" s="82"/>
      <c r="M4156" s="82"/>
      <c r="N4156" s="82"/>
      <c r="O4156" s="135"/>
      <c r="P4156" s="329" t="str">
        <f t="shared" ref="P4156:P4157" si="1536">P4150</f>
        <v>rez</v>
      </c>
      <c r="Q4156" s="325"/>
      <c r="R4156" s="138"/>
      <c r="S4156" s="139"/>
      <c r="T4156" s="87" t="s">
        <v>10</v>
      </c>
      <c r="U4156" s="88" t="s">
        <v>35</v>
      </c>
      <c r="V4156" s="89">
        <f t="shared" si="1533"/>
        <v>0</v>
      </c>
      <c r="W4156" s="90"/>
      <c r="X4156" s="91" t="str">
        <f>X4150</f>
        <v>Rezerva</v>
      </c>
      <c r="Y4156" s="92"/>
      <c r="Z4156" s="92"/>
      <c r="AA4156" s="92"/>
      <c r="AB4156" s="93" t="s">
        <v>10</v>
      </c>
      <c r="AC4156" s="94"/>
      <c r="AD4156" s="95"/>
      <c r="AE4156" s="97"/>
      <c r="AF4156" s="97"/>
      <c r="AG4156" s="97"/>
      <c r="AH4156" s="97"/>
      <c r="AI4156" s="97"/>
      <c r="AJ4156" s="98"/>
      <c r="AK4156" s="98"/>
      <c r="AL4156" s="140"/>
      <c r="AM4156" s="108"/>
      <c r="AN4156" s="141"/>
      <c r="AO4156" s="141"/>
      <c r="AP4156" s="103"/>
      <c r="AQ4156" s="104"/>
      <c r="AR4156" s="142"/>
      <c r="AS4156" s="143"/>
      <c r="AT4156" s="143"/>
      <c r="AU4156" s="144"/>
      <c r="AV4156" s="106"/>
      <c r="AW4156" s="107"/>
      <c r="AX4156" s="107"/>
    </row>
    <row r="4157" spans="1:50" ht="39.6" hidden="1" x14ac:dyDescent="0.3">
      <c r="A4157" s="108"/>
      <c r="B4157" s="109"/>
      <c r="C4157" s="110"/>
      <c r="D4157" s="110"/>
      <c r="E4157" s="111" t="s">
        <v>13</v>
      </c>
      <c r="F4157" s="111" t="s">
        <v>13</v>
      </c>
      <c r="G4157" s="111" t="s">
        <v>13</v>
      </c>
      <c r="H4157" s="111" t="s">
        <v>13</v>
      </c>
      <c r="I4157" s="111" t="s">
        <v>13</v>
      </c>
      <c r="J4157" s="112"/>
      <c r="K4157" s="110"/>
      <c r="L4157" s="110"/>
      <c r="M4157" s="110"/>
      <c r="N4157" s="110"/>
      <c r="O4157" s="113"/>
      <c r="P4157" s="331" t="str">
        <f t="shared" si="1536"/>
        <v>rez</v>
      </c>
      <c r="Q4157" s="364">
        <f>Q4151</f>
        <v>0</v>
      </c>
      <c r="R4157" s="165" t="s">
        <v>14</v>
      </c>
      <c r="S4157" s="165" t="s">
        <v>15</v>
      </c>
      <c r="T4157" s="166" t="s">
        <v>16</v>
      </c>
      <c r="U4157" s="118" t="s">
        <v>35</v>
      </c>
      <c r="V4157" s="89">
        <f t="shared" si="1533"/>
        <v>0</v>
      </c>
      <c r="W4157" s="118" t="s">
        <v>17</v>
      </c>
      <c r="X4157" s="167" t="s">
        <v>18</v>
      </c>
      <c r="Y4157" s="168" t="s">
        <v>19</v>
      </c>
      <c r="Z4157" s="26"/>
      <c r="AA4157" s="27"/>
      <c r="AB4157" s="169" t="s">
        <v>20</v>
      </c>
      <c r="AC4157" s="27"/>
      <c r="AD4157" s="170" t="s">
        <v>21</v>
      </c>
      <c r="AE4157" s="171" t="s">
        <v>33</v>
      </c>
      <c r="AF4157" s="27"/>
      <c r="AG4157" s="172" t="s">
        <v>23</v>
      </c>
      <c r="AH4157" s="173" t="s">
        <v>24</v>
      </c>
      <c r="AI4157" s="27"/>
      <c r="AJ4157" s="174" t="s">
        <v>25</v>
      </c>
      <c r="AK4157" s="26"/>
      <c r="AL4157" s="27"/>
      <c r="AM4157" s="175"/>
      <c r="AN4157" s="159" t="s">
        <v>26</v>
      </c>
      <c r="AO4157" s="27"/>
      <c r="AP4157" s="160" t="s">
        <v>27</v>
      </c>
      <c r="AQ4157" s="26"/>
      <c r="AR4157" s="27"/>
      <c r="AS4157" s="161" t="s">
        <v>28</v>
      </c>
      <c r="AT4157" s="27"/>
      <c r="AU4157" s="179"/>
      <c r="AV4157" s="132" t="s">
        <v>29</v>
      </c>
      <c r="AW4157" s="133" t="s">
        <v>30</v>
      </c>
      <c r="AX4157" s="134" t="s">
        <v>31</v>
      </c>
    </row>
    <row r="4158" spans="1:50" ht="17.25" hidden="1" customHeight="1" x14ac:dyDescent="0.3">
      <c r="A4158" s="180"/>
      <c r="B4158" s="181"/>
      <c r="C4158" s="215"/>
      <c r="D4158" s="186"/>
      <c r="E4158" s="184"/>
      <c r="F4158" s="185"/>
      <c r="G4158" s="186"/>
      <c r="H4158" s="186"/>
      <c r="I4158" s="187"/>
      <c r="J4158" s="188"/>
      <c r="K4158" s="216"/>
      <c r="L4158" s="186"/>
      <c r="M4158" s="186"/>
      <c r="N4158" s="187"/>
      <c r="O4158" s="191"/>
      <c r="P4158" s="576" t="s">
        <v>4303</v>
      </c>
      <c r="Q4158" s="218"/>
      <c r="R4158" s="194">
        <f>[1]Harmonogram!N274</f>
        <v>0</v>
      </c>
      <c r="S4158" s="194">
        <f>[1]Harmonogram!O274</f>
        <v>0</v>
      </c>
      <c r="T4158" s="195" t="s">
        <v>36</v>
      </c>
      <c r="U4158" s="196">
        <v>0</v>
      </c>
      <c r="V4158" s="89">
        <f t="shared" si="1533"/>
        <v>0</v>
      </c>
      <c r="W4158" s="577"/>
      <c r="X4158" s="198" t="str">
        <f>[1]Harmonogram!K274</f>
        <v>rezerva</v>
      </c>
      <c r="Y4158" s="199"/>
      <c r="Z4158" s="199"/>
      <c r="AA4158" s="200"/>
      <c r="AB4158" s="201"/>
      <c r="AC4158" s="201"/>
      <c r="AD4158" s="202"/>
      <c r="AE4158" s="202"/>
      <c r="AF4158" s="202"/>
      <c r="AG4158" s="202"/>
      <c r="AH4158" s="202"/>
      <c r="AI4158" s="202"/>
      <c r="AJ4158" s="201"/>
      <c r="AK4158" s="201"/>
      <c r="AL4158" s="333"/>
      <c r="AM4158" s="204"/>
      <c r="AN4158" s="205"/>
      <c r="AO4158" s="385"/>
      <c r="AP4158" s="578"/>
      <c r="AQ4158" s="578"/>
      <c r="AR4158" s="578"/>
      <c r="AS4158" s="578"/>
      <c r="AT4158" s="579"/>
      <c r="AU4158" s="211"/>
      <c r="AV4158" s="212"/>
      <c r="AW4158" s="212"/>
      <c r="AX4158" s="212"/>
    </row>
    <row r="4159" spans="1:50" ht="17.25" hidden="1" customHeight="1" x14ac:dyDescent="0.3">
      <c r="A4159" s="373"/>
      <c r="B4159" s="340"/>
      <c r="C4159" s="247"/>
      <c r="D4159" s="248"/>
      <c r="E4159" s="249"/>
      <c r="F4159" s="250"/>
      <c r="G4159" s="248"/>
      <c r="H4159" s="248"/>
      <c r="I4159" s="251"/>
      <c r="J4159" s="252"/>
      <c r="K4159" s="253"/>
      <c r="L4159" s="248"/>
      <c r="M4159" s="248"/>
      <c r="N4159" s="251"/>
      <c r="O4159" s="191"/>
      <c r="P4159" s="576" t="s">
        <v>4303</v>
      </c>
      <c r="Q4159" s="218"/>
      <c r="R4159" s="256"/>
      <c r="S4159" s="256"/>
      <c r="T4159" s="195"/>
      <c r="U4159" s="196">
        <v>99</v>
      </c>
      <c r="V4159" s="89">
        <f t="shared" si="1533"/>
        <v>0</v>
      </c>
      <c r="W4159" s="220"/>
      <c r="X4159" s="221"/>
      <c r="Y4159" s="222"/>
      <c r="Z4159" s="199"/>
      <c r="AA4159" s="218"/>
      <c r="AB4159" s="339">
        <v>0</v>
      </c>
      <c r="AC4159" s="346"/>
      <c r="AD4159" s="347"/>
      <c r="AE4159" s="226"/>
      <c r="AF4159" s="348"/>
      <c r="AG4159" s="243"/>
      <c r="AH4159" s="242"/>
      <c r="AI4159" s="244"/>
      <c r="AJ4159" s="349"/>
      <c r="AK4159" s="255"/>
      <c r="AL4159" s="350"/>
      <c r="AM4159" s="204"/>
      <c r="AN4159" s="351"/>
      <c r="AO4159" s="352"/>
      <c r="AP4159" s="580"/>
      <c r="AQ4159" s="580"/>
      <c r="AR4159" s="580"/>
      <c r="AS4159" s="580"/>
      <c r="AT4159" s="581"/>
      <c r="AU4159" s="237"/>
      <c r="AV4159" s="238"/>
      <c r="AW4159" s="239"/>
      <c r="AX4159" s="240"/>
    </row>
    <row r="4160" spans="1:50" ht="17.25" hidden="1" customHeight="1" x14ac:dyDescent="0.3">
      <c r="A4160" s="262"/>
      <c r="B4160" s="263"/>
      <c r="C4160" s="264" t="s">
        <v>0</v>
      </c>
      <c r="D4160" s="24"/>
      <c r="E4160" s="25" t="s">
        <v>1</v>
      </c>
      <c r="F4160" s="26"/>
      <c r="G4160" s="26"/>
      <c r="H4160" s="26"/>
      <c r="I4160" s="27"/>
      <c r="J4160" s="265"/>
      <c r="K4160" s="29" t="s">
        <v>2</v>
      </c>
      <c r="L4160" s="26"/>
      <c r="M4160" s="26"/>
      <c r="N4160" s="27"/>
      <c r="O4160" s="266"/>
      <c r="P4160" s="582" t="str">
        <f>P4151</f>
        <v>rez</v>
      </c>
      <c r="Q4160" s="583"/>
      <c r="R4160" s="269"/>
      <c r="S4160" s="270"/>
      <c r="T4160" s="271" t="s">
        <v>10</v>
      </c>
      <c r="U4160" s="270" t="s">
        <v>11</v>
      </c>
      <c r="V4160" s="89">
        <f t="shared" si="1533"/>
        <v>0</v>
      </c>
      <c r="W4160" s="272"/>
      <c r="X4160" s="273" t="s">
        <v>4304</v>
      </c>
      <c r="Y4160" s="26"/>
      <c r="Z4160" s="26"/>
      <c r="AA4160" s="274"/>
      <c r="AB4160" s="271" t="s">
        <v>10</v>
      </c>
      <c r="AC4160" s="275"/>
      <c r="AD4160" s="276"/>
      <c r="AE4160" s="276"/>
      <c r="AF4160" s="276">
        <f>SUM(AF4150:AF4159)</f>
        <v>0</v>
      </c>
      <c r="AG4160" s="276"/>
      <c r="AH4160" s="276"/>
      <c r="AI4160" s="276">
        <f>SUM(AI4150:AI4159)</f>
        <v>0</v>
      </c>
      <c r="AJ4160" s="277"/>
      <c r="AK4160" s="274"/>
      <c r="AL4160" s="278">
        <f>AF4160+AI4160</f>
        <v>0</v>
      </c>
      <c r="AM4160" s="279"/>
      <c r="AN4160" s="280"/>
      <c r="AO4160" s="281">
        <f>SUM(AO4150:AO4159)</f>
        <v>0</v>
      </c>
      <c r="AP4160" s="276"/>
      <c r="AQ4160" s="281">
        <f t="shared" ref="AQ4160:AR4160" si="1537">SUM(AQ4150:AQ4159)</f>
        <v>0</v>
      </c>
      <c r="AR4160" s="282">
        <f t="shared" si="1537"/>
        <v>0</v>
      </c>
      <c r="AS4160" s="283"/>
      <c r="AT4160" s="284">
        <f>SUM(AT4150:AT4159)</f>
        <v>0</v>
      </c>
      <c r="AU4160" s="285"/>
      <c r="AV4160" s="106"/>
      <c r="AW4160" s="107"/>
      <c r="AX4160" s="107"/>
    </row>
    <row r="4161" spans="1:50" ht="17.25" hidden="1" customHeight="1" x14ac:dyDescent="0.3">
      <c r="A4161" s="262"/>
      <c r="B4161" s="263"/>
      <c r="C4161" s="264" t="s">
        <v>0</v>
      </c>
      <c r="D4161" s="24"/>
      <c r="E4161" s="25" t="s">
        <v>1</v>
      </c>
      <c r="F4161" s="26"/>
      <c r="G4161" s="26"/>
      <c r="H4161" s="26"/>
      <c r="I4161" s="27"/>
      <c r="J4161" s="263"/>
      <c r="K4161" s="29" t="s">
        <v>2</v>
      </c>
      <c r="L4161" s="26"/>
      <c r="M4161" s="26"/>
      <c r="N4161" s="27"/>
      <c r="O4161" s="266"/>
      <c r="P4161" s="267" t="str">
        <f>P4160</f>
        <v>rez</v>
      </c>
      <c r="Q4161" s="268"/>
      <c r="R4161" s="269"/>
      <c r="S4161" s="270"/>
      <c r="T4161" s="271" t="s">
        <v>10</v>
      </c>
      <c r="U4161" s="270" t="s">
        <v>32</v>
      </c>
      <c r="V4161" s="89">
        <f t="shared" si="1533"/>
        <v>0</v>
      </c>
      <c r="W4161" s="272"/>
      <c r="X4161" s="273" t="str">
        <f>X4160</f>
        <v>Rezerva celkem</v>
      </c>
      <c r="Y4161" s="26"/>
      <c r="Z4161" s="26"/>
      <c r="AA4161" s="274"/>
      <c r="AB4161" s="271" t="s">
        <v>10</v>
      </c>
      <c r="AC4161" s="275"/>
      <c r="AD4161" s="276"/>
      <c r="AE4161" s="276"/>
      <c r="AF4161" s="276">
        <f>AF4160</f>
        <v>0</v>
      </c>
      <c r="AG4161" s="276"/>
      <c r="AH4161" s="276"/>
      <c r="AI4161" s="276">
        <f>AI4160</f>
        <v>0</v>
      </c>
      <c r="AJ4161" s="277"/>
      <c r="AK4161" s="274"/>
      <c r="AL4161" s="278">
        <f>AL4160</f>
        <v>0</v>
      </c>
      <c r="AM4161" s="279"/>
      <c r="AN4161" s="280"/>
      <c r="AO4161" s="281">
        <f>AO4160</f>
        <v>0</v>
      </c>
      <c r="AP4161" s="276"/>
      <c r="AQ4161" s="281">
        <f t="shared" ref="AQ4161:AR4161" si="1538">AQ4160</f>
        <v>0</v>
      </c>
      <c r="AR4161" s="281">
        <f t="shared" si="1538"/>
        <v>0</v>
      </c>
      <c r="AS4161" s="283"/>
      <c r="AT4161" s="284">
        <f>AT4160</f>
        <v>0</v>
      </c>
      <c r="AU4161" s="285"/>
      <c r="AV4161" s="106"/>
      <c r="AW4161" s="107"/>
      <c r="AX4161" s="107"/>
    </row>
    <row r="4162" spans="1:50" ht="17.25" hidden="1" customHeight="1" x14ac:dyDescent="0.3">
      <c r="A4162" s="262"/>
      <c r="B4162" s="263"/>
      <c r="C4162" s="286" t="s">
        <v>0</v>
      </c>
      <c r="D4162" s="24"/>
      <c r="E4162" s="287" t="s">
        <v>1</v>
      </c>
      <c r="F4162" s="26"/>
      <c r="G4162" s="26"/>
      <c r="H4162" s="26"/>
      <c r="I4162" s="27"/>
      <c r="J4162" s="265"/>
      <c r="K4162" s="287" t="s">
        <v>2</v>
      </c>
      <c r="L4162" s="26"/>
      <c r="M4162" s="26"/>
      <c r="N4162" s="27"/>
      <c r="O4162" s="266"/>
      <c r="P4162" s="288" t="str">
        <f>P4160</f>
        <v>rez</v>
      </c>
      <c r="Q4162" s="289"/>
      <c r="R4162" s="290"/>
      <c r="S4162" s="290"/>
      <c r="T4162" s="291" t="s">
        <v>10</v>
      </c>
      <c r="U4162" s="292" t="s">
        <v>34</v>
      </c>
      <c r="V4162" s="89">
        <f t="shared" si="1533"/>
        <v>0</v>
      </c>
      <c r="W4162" s="293"/>
      <c r="X4162" s="294" t="str">
        <f>X4160</f>
        <v>Rezerva celkem</v>
      </c>
      <c r="Y4162" s="26"/>
      <c r="Z4162" s="26"/>
      <c r="AA4162" s="289"/>
      <c r="AB4162" s="291" t="s">
        <v>10</v>
      </c>
      <c r="AC4162" s="295"/>
      <c r="AD4162" s="296"/>
      <c r="AE4162" s="296"/>
      <c r="AF4162" s="296">
        <f>AF4160</f>
        <v>0</v>
      </c>
      <c r="AG4162" s="296"/>
      <c r="AH4162" s="296"/>
      <c r="AI4162" s="296">
        <f>AI4160</f>
        <v>0</v>
      </c>
      <c r="AJ4162" s="297"/>
      <c r="AK4162" s="289"/>
      <c r="AL4162" s="298">
        <f>AL4160</f>
        <v>0</v>
      </c>
      <c r="AM4162" s="299"/>
      <c r="AN4162" s="300"/>
      <c r="AO4162" s="301">
        <f>AO4160</f>
        <v>0</v>
      </c>
      <c r="AP4162" s="296"/>
      <c r="AQ4162" s="301">
        <f t="shared" ref="AQ4162:AR4162" si="1539">AQ4160</f>
        <v>0</v>
      </c>
      <c r="AR4162" s="301">
        <f t="shared" si="1539"/>
        <v>0</v>
      </c>
      <c r="AS4162" s="302"/>
      <c r="AT4162" s="303">
        <f>AT4160</f>
        <v>0</v>
      </c>
      <c r="AU4162" s="304"/>
      <c r="AV4162" s="106"/>
      <c r="AW4162" s="107"/>
      <c r="AX4162" s="107"/>
    </row>
    <row r="4163" spans="1:50" ht="17.25" hidden="1" customHeight="1" x14ac:dyDescent="0.3">
      <c r="A4163" s="262"/>
      <c r="B4163" s="263"/>
      <c r="C4163" s="286" t="s">
        <v>0</v>
      </c>
      <c r="D4163" s="24"/>
      <c r="E4163" s="305" t="s">
        <v>1</v>
      </c>
      <c r="F4163" s="26"/>
      <c r="G4163" s="26"/>
      <c r="H4163" s="26"/>
      <c r="I4163" s="27"/>
      <c r="J4163" s="265"/>
      <c r="K4163" s="305" t="s">
        <v>2</v>
      </c>
      <c r="L4163" s="26"/>
      <c r="M4163" s="26"/>
      <c r="N4163" s="27"/>
      <c r="O4163" s="266"/>
      <c r="P4163" s="306" t="str">
        <f>P4160</f>
        <v>rez</v>
      </c>
      <c r="Q4163" s="24"/>
      <c r="R4163" s="307"/>
      <c r="S4163" s="307"/>
      <c r="T4163" s="308" t="s">
        <v>10</v>
      </c>
      <c r="U4163" s="309" t="s">
        <v>35</v>
      </c>
      <c r="V4163" s="89">
        <f t="shared" si="1533"/>
        <v>0</v>
      </c>
      <c r="W4163" s="310"/>
      <c r="X4163" s="311" t="str">
        <f>X4160</f>
        <v>Rezerva celkem</v>
      </c>
      <c r="Y4163" s="26"/>
      <c r="Z4163" s="26"/>
      <c r="AA4163" s="24"/>
      <c r="AB4163" s="308" t="s">
        <v>10</v>
      </c>
      <c r="AC4163" s="312"/>
      <c r="AD4163" s="313"/>
      <c r="AE4163" s="313"/>
      <c r="AF4163" s="313">
        <f>AF4160</f>
        <v>0</v>
      </c>
      <c r="AG4163" s="313"/>
      <c r="AH4163" s="313"/>
      <c r="AI4163" s="313">
        <f>AI4160</f>
        <v>0</v>
      </c>
      <c r="AJ4163" s="314"/>
      <c r="AK4163" s="24"/>
      <c r="AL4163" s="315">
        <f>AL4160</f>
        <v>0</v>
      </c>
      <c r="AM4163" s="299"/>
      <c r="AN4163" s="316"/>
      <c r="AO4163" s="317">
        <f>AO4160</f>
        <v>0</v>
      </c>
      <c r="AP4163" s="313"/>
      <c r="AQ4163" s="317">
        <f t="shared" ref="AQ4163:AR4163" si="1540">AQ4160</f>
        <v>0</v>
      </c>
      <c r="AR4163" s="317">
        <f t="shared" si="1540"/>
        <v>0</v>
      </c>
      <c r="AS4163" s="318"/>
      <c r="AT4163" s="319">
        <f>AT4160</f>
        <v>0</v>
      </c>
      <c r="AU4163" s="304"/>
      <c r="AV4163" s="106"/>
      <c r="AW4163" s="107"/>
      <c r="AX4163" s="107"/>
    </row>
    <row r="4164" spans="1:50" ht="26.25" hidden="1" customHeight="1" x14ac:dyDescent="0.3">
      <c r="A4164" s="77"/>
      <c r="B4164" s="78"/>
      <c r="C4164" s="79" t="s">
        <v>6</v>
      </c>
      <c r="D4164" s="79" t="s">
        <v>7</v>
      </c>
      <c r="E4164" s="80" t="s">
        <v>8</v>
      </c>
      <c r="F4164" s="80" t="s">
        <v>8</v>
      </c>
      <c r="G4164" s="80" t="s">
        <v>8</v>
      </c>
      <c r="H4164" s="80" t="s">
        <v>8</v>
      </c>
      <c r="I4164" s="80" t="s">
        <v>8</v>
      </c>
      <c r="J4164" s="81"/>
      <c r="K4164" s="82"/>
      <c r="L4164" s="82"/>
      <c r="M4164" s="82"/>
      <c r="N4164" s="82"/>
      <c r="O4164" s="135"/>
      <c r="P4164" s="329" t="str">
        <f>P4165</f>
        <v>rez 2</v>
      </c>
      <c r="Q4164" s="325"/>
      <c r="R4164" s="138"/>
      <c r="S4164" s="139"/>
      <c r="T4164" s="87" t="s">
        <v>10</v>
      </c>
      <c r="U4164" s="88" t="s">
        <v>11</v>
      </c>
      <c r="V4164" s="89">
        <f t="shared" ref="V4164:V4177" si="1541">$AL$4174</f>
        <v>0</v>
      </c>
      <c r="W4164" s="90"/>
      <c r="X4164" s="91" t="s">
        <v>4305</v>
      </c>
      <c r="Y4164" s="92"/>
      <c r="Z4164" s="92"/>
      <c r="AA4164" s="92"/>
      <c r="AB4164" s="93" t="s">
        <v>10</v>
      </c>
      <c r="AC4164" s="94"/>
      <c r="AD4164" s="95"/>
      <c r="AE4164" s="97"/>
      <c r="AF4164" s="97"/>
      <c r="AG4164" s="97"/>
      <c r="AH4164" s="97"/>
      <c r="AI4164" s="97"/>
      <c r="AJ4164" s="98"/>
      <c r="AK4164" s="98"/>
      <c r="AL4164" s="140"/>
      <c r="AM4164" s="108"/>
      <c r="AN4164" s="141"/>
      <c r="AO4164" s="141"/>
      <c r="AP4164" s="103"/>
      <c r="AQ4164" s="104"/>
      <c r="AR4164" s="142"/>
      <c r="AS4164" s="143"/>
      <c r="AT4164" s="143"/>
      <c r="AU4164" s="105"/>
      <c r="AV4164" s="106"/>
      <c r="AW4164" s="107"/>
      <c r="AX4164" s="107"/>
    </row>
    <row r="4165" spans="1:50" ht="27.6" hidden="1" x14ac:dyDescent="0.3">
      <c r="A4165" s="108"/>
      <c r="B4165" s="109"/>
      <c r="C4165" s="110"/>
      <c r="D4165" s="110"/>
      <c r="E4165" s="111" t="s">
        <v>13</v>
      </c>
      <c r="F4165" s="111" t="s">
        <v>13</v>
      </c>
      <c r="G4165" s="111" t="s">
        <v>13</v>
      </c>
      <c r="H4165" s="111" t="s">
        <v>13</v>
      </c>
      <c r="I4165" s="111" t="s">
        <v>13</v>
      </c>
      <c r="J4165" s="112"/>
      <c r="K4165" s="110"/>
      <c r="L4165" s="110"/>
      <c r="M4165" s="110"/>
      <c r="N4165" s="110"/>
      <c r="O4165" s="113"/>
      <c r="P4165" s="114" t="str">
        <f>P4172</f>
        <v>rez 2</v>
      </c>
      <c r="Q4165" s="362">
        <f>[1]Harmonogram!I275</f>
        <v>0</v>
      </c>
      <c r="R4165" s="117" t="s">
        <v>14</v>
      </c>
      <c r="S4165" s="117" t="s">
        <v>15</v>
      </c>
      <c r="T4165" s="115" t="s">
        <v>16</v>
      </c>
      <c r="U4165" s="118" t="s">
        <v>11</v>
      </c>
      <c r="V4165" s="89">
        <f t="shared" si="1541"/>
        <v>0</v>
      </c>
      <c r="W4165" s="118" t="s">
        <v>17</v>
      </c>
      <c r="X4165" s="119" t="s">
        <v>18</v>
      </c>
      <c r="Y4165" s="120" t="s">
        <v>19</v>
      </c>
      <c r="Z4165" s="26"/>
      <c r="AA4165" s="27"/>
      <c r="AB4165" s="121" t="s">
        <v>20</v>
      </c>
      <c r="AC4165" s="27"/>
      <c r="AD4165" s="122" t="s">
        <v>21</v>
      </c>
      <c r="AE4165" s="123" t="s">
        <v>22</v>
      </c>
      <c r="AF4165" s="27"/>
      <c r="AG4165" s="124" t="s">
        <v>23</v>
      </c>
      <c r="AH4165" s="125" t="s">
        <v>24</v>
      </c>
      <c r="AI4165" s="27"/>
      <c r="AJ4165" s="126" t="s">
        <v>25</v>
      </c>
      <c r="AK4165" s="26"/>
      <c r="AL4165" s="27"/>
      <c r="AM4165" s="127"/>
      <c r="AN4165" s="128" t="s">
        <v>26</v>
      </c>
      <c r="AO4165" s="27"/>
      <c r="AP4165" s="129" t="s">
        <v>27</v>
      </c>
      <c r="AQ4165" s="26"/>
      <c r="AR4165" s="27"/>
      <c r="AS4165" s="130" t="s">
        <v>28</v>
      </c>
      <c r="AT4165" s="27"/>
      <c r="AU4165" s="131"/>
      <c r="AV4165" s="132" t="s">
        <v>29</v>
      </c>
      <c r="AW4165" s="133" t="s">
        <v>30</v>
      </c>
      <c r="AX4165" s="134" t="s">
        <v>31</v>
      </c>
    </row>
    <row r="4166" spans="1:50" ht="26.25" hidden="1" customHeight="1" x14ac:dyDescent="0.3">
      <c r="A4166" s="77"/>
      <c r="B4166" s="78"/>
      <c r="C4166" s="79" t="s">
        <v>6</v>
      </c>
      <c r="D4166" s="79" t="s">
        <v>7</v>
      </c>
      <c r="E4166" s="80" t="s">
        <v>8</v>
      </c>
      <c r="F4166" s="80" t="s">
        <v>8</v>
      </c>
      <c r="G4166" s="80" t="s">
        <v>8</v>
      </c>
      <c r="H4166" s="80" t="s">
        <v>8</v>
      </c>
      <c r="I4166" s="80" t="s">
        <v>8</v>
      </c>
      <c r="J4166" s="81"/>
      <c r="K4166" s="82"/>
      <c r="L4166" s="82"/>
      <c r="M4166" s="82"/>
      <c r="N4166" s="82"/>
      <c r="O4166" s="323"/>
      <c r="P4166" s="363" t="str">
        <f t="shared" ref="P4166:P4167" si="1542">P4164</f>
        <v>rez 2</v>
      </c>
      <c r="Q4166" s="321"/>
      <c r="R4166" s="138"/>
      <c r="S4166" s="139"/>
      <c r="T4166" s="87" t="s">
        <v>10</v>
      </c>
      <c r="U4166" s="88" t="s">
        <v>32</v>
      </c>
      <c r="V4166" s="89">
        <f t="shared" si="1541"/>
        <v>0</v>
      </c>
      <c r="W4166" s="90"/>
      <c r="X4166" s="91" t="str">
        <f>X4164</f>
        <v>Rezerva 2</v>
      </c>
      <c r="Y4166" s="92"/>
      <c r="Z4166" s="92"/>
      <c r="AA4166" s="92"/>
      <c r="AB4166" s="93" t="s">
        <v>10</v>
      </c>
      <c r="AC4166" s="94"/>
      <c r="AD4166" s="95"/>
      <c r="AE4166" s="97"/>
      <c r="AF4166" s="97"/>
      <c r="AG4166" s="97"/>
      <c r="AH4166" s="97"/>
      <c r="AI4166" s="97"/>
      <c r="AJ4166" s="98"/>
      <c r="AK4166" s="98"/>
      <c r="AL4166" s="140"/>
      <c r="AM4166" s="108"/>
      <c r="AN4166" s="141"/>
      <c r="AO4166" s="141"/>
      <c r="AP4166" s="103"/>
      <c r="AQ4166" s="104"/>
      <c r="AR4166" s="142"/>
      <c r="AS4166" s="143"/>
      <c r="AT4166" s="143"/>
      <c r="AU4166" s="144"/>
      <c r="AV4166" s="106"/>
      <c r="AW4166" s="107"/>
      <c r="AX4166" s="107"/>
    </row>
    <row r="4167" spans="1:50" ht="27.6" hidden="1" x14ac:dyDescent="0.3">
      <c r="A4167" s="108"/>
      <c r="B4167" s="109"/>
      <c r="C4167" s="110"/>
      <c r="D4167" s="110"/>
      <c r="E4167" s="111" t="s">
        <v>13</v>
      </c>
      <c r="F4167" s="111" t="s">
        <v>13</v>
      </c>
      <c r="G4167" s="111" t="s">
        <v>13</v>
      </c>
      <c r="H4167" s="111" t="s">
        <v>13</v>
      </c>
      <c r="I4167" s="111" t="s">
        <v>13</v>
      </c>
      <c r="J4167" s="112"/>
      <c r="K4167" s="110"/>
      <c r="L4167" s="110"/>
      <c r="M4167" s="110"/>
      <c r="N4167" s="110"/>
      <c r="O4167" s="113"/>
      <c r="P4167" s="114" t="str">
        <f t="shared" si="1542"/>
        <v>rez 2</v>
      </c>
      <c r="Q4167" s="362">
        <f>Q4165</f>
        <v>0</v>
      </c>
      <c r="R4167" s="117" t="s">
        <v>14</v>
      </c>
      <c r="S4167" s="117" t="s">
        <v>15</v>
      </c>
      <c r="T4167" s="115" t="s">
        <v>16</v>
      </c>
      <c r="U4167" s="118" t="s">
        <v>32</v>
      </c>
      <c r="V4167" s="89">
        <f t="shared" si="1541"/>
        <v>0</v>
      </c>
      <c r="W4167" s="118" t="s">
        <v>17</v>
      </c>
      <c r="X4167" s="115" t="s">
        <v>18</v>
      </c>
      <c r="Y4167" s="23" t="s">
        <v>19</v>
      </c>
      <c r="Z4167" s="26"/>
      <c r="AA4167" s="27"/>
      <c r="AB4167" s="121" t="s">
        <v>20</v>
      </c>
      <c r="AC4167" s="27"/>
      <c r="AD4167" s="122" t="s">
        <v>21</v>
      </c>
      <c r="AE4167" s="126" t="s">
        <v>33</v>
      </c>
      <c r="AF4167" s="27"/>
      <c r="AG4167" s="124" t="s">
        <v>23</v>
      </c>
      <c r="AH4167" s="126" t="s">
        <v>24</v>
      </c>
      <c r="AI4167" s="27"/>
      <c r="AJ4167" s="126" t="s">
        <v>25</v>
      </c>
      <c r="AK4167" s="26"/>
      <c r="AL4167" s="27"/>
      <c r="AM4167" s="127"/>
      <c r="AN4167" s="128" t="s">
        <v>26</v>
      </c>
      <c r="AO4167" s="27"/>
      <c r="AP4167" s="129" t="s">
        <v>27</v>
      </c>
      <c r="AQ4167" s="26"/>
      <c r="AR4167" s="27"/>
      <c r="AS4167" s="130" t="s">
        <v>28</v>
      </c>
      <c r="AT4167" s="27"/>
      <c r="AU4167" s="131"/>
      <c r="AV4167" s="132" t="s">
        <v>29</v>
      </c>
      <c r="AW4167" s="133" t="s">
        <v>30</v>
      </c>
      <c r="AX4167" s="134" t="s">
        <v>31</v>
      </c>
    </row>
    <row r="4168" spans="1:50" ht="26.25" hidden="1" customHeight="1" x14ac:dyDescent="0.3">
      <c r="A4168" s="77"/>
      <c r="B4168" s="78"/>
      <c r="C4168" s="79" t="s">
        <v>6</v>
      </c>
      <c r="D4168" s="79" t="s">
        <v>7</v>
      </c>
      <c r="E4168" s="80" t="s">
        <v>8</v>
      </c>
      <c r="F4168" s="80" t="s">
        <v>8</v>
      </c>
      <c r="G4168" s="80" t="s">
        <v>8</v>
      </c>
      <c r="H4168" s="80" t="s">
        <v>8</v>
      </c>
      <c r="I4168" s="80" t="s">
        <v>8</v>
      </c>
      <c r="J4168" s="81"/>
      <c r="K4168" s="82"/>
      <c r="L4168" s="82"/>
      <c r="M4168" s="82"/>
      <c r="N4168" s="82"/>
      <c r="O4168" s="135"/>
      <c r="P4168" s="329" t="str">
        <f t="shared" ref="P4168:P4169" si="1543">P4164</f>
        <v>rez 2</v>
      </c>
      <c r="Q4168" s="325"/>
      <c r="R4168" s="138"/>
      <c r="S4168" s="139"/>
      <c r="T4168" s="87" t="s">
        <v>10</v>
      </c>
      <c r="U4168" s="88" t="s">
        <v>34</v>
      </c>
      <c r="V4168" s="89">
        <f t="shared" si="1541"/>
        <v>0</v>
      </c>
      <c r="W4168" s="90"/>
      <c r="X4168" s="91" t="str">
        <f>X4164</f>
        <v>Rezerva 2</v>
      </c>
      <c r="Y4168" s="92"/>
      <c r="Z4168" s="92"/>
      <c r="AA4168" s="92"/>
      <c r="AB4168" s="93" t="s">
        <v>10</v>
      </c>
      <c r="AC4168" s="94"/>
      <c r="AD4168" s="95"/>
      <c r="AE4168" s="97"/>
      <c r="AF4168" s="97"/>
      <c r="AG4168" s="97"/>
      <c r="AH4168" s="97"/>
      <c r="AI4168" s="97"/>
      <c r="AJ4168" s="98"/>
      <c r="AK4168" s="98"/>
      <c r="AL4168" s="140"/>
      <c r="AM4168" s="108"/>
      <c r="AN4168" s="141"/>
      <c r="AO4168" s="141"/>
      <c r="AP4168" s="103"/>
      <c r="AQ4168" s="104"/>
      <c r="AR4168" s="142"/>
      <c r="AS4168" s="143"/>
      <c r="AT4168" s="143"/>
      <c r="AU4168" s="144"/>
      <c r="AV4168" s="106"/>
      <c r="AW4168" s="107"/>
      <c r="AX4168" s="107"/>
    </row>
    <row r="4169" spans="1:50" ht="27.6" hidden="1" x14ac:dyDescent="0.3">
      <c r="A4169" s="108"/>
      <c r="B4169" s="109"/>
      <c r="C4169" s="110"/>
      <c r="D4169" s="110"/>
      <c r="E4169" s="111" t="s">
        <v>13</v>
      </c>
      <c r="F4169" s="111" t="s">
        <v>13</v>
      </c>
      <c r="G4169" s="111" t="s">
        <v>13</v>
      </c>
      <c r="H4169" s="111" t="s">
        <v>13</v>
      </c>
      <c r="I4169" s="111" t="s">
        <v>13</v>
      </c>
      <c r="J4169" s="112"/>
      <c r="K4169" s="110"/>
      <c r="L4169" s="110"/>
      <c r="M4169" s="110"/>
      <c r="N4169" s="110"/>
      <c r="O4169" s="113"/>
      <c r="P4169" s="330" t="str">
        <f t="shared" si="1543"/>
        <v>rez 2</v>
      </c>
      <c r="Q4169" s="362">
        <f>Q4165</f>
        <v>0</v>
      </c>
      <c r="R4169" s="148" t="s">
        <v>14</v>
      </c>
      <c r="S4169" s="148" t="s">
        <v>15</v>
      </c>
      <c r="T4169" s="149" t="s">
        <v>16</v>
      </c>
      <c r="U4169" s="118" t="s">
        <v>34</v>
      </c>
      <c r="V4169" s="89">
        <f t="shared" si="1541"/>
        <v>0</v>
      </c>
      <c r="W4169" s="118" t="s">
        <v>17</v>
      </c>
      <c r="X4169" s="150" t="s">
        <v>18</v>
      </c>
      <c r="Y4169" s="151" t="s">
        <v>19</v>
      </c>
      <c r="Z4169" s="26"/>
      <c r="AA4169" s="27"/>
      <c r="AB4169" s="152" t="s">
        <v>20</v>
      </c>
      <c r="AC4169" s="27"/>
      <c r="AD4169" s="153" t="s">
        <v>21</v>
      </c>
      <c r="AE4169" s="154" t="s">
        <v>33</v>
      </c>
      <c r="AF4169" s="27"/>
      <c r="AG4169" s="155" t="s">
        <v>23</v>
      </c>
      <c r="AH4169" s="156" t="s">
        <v>24</v>
      </c>
      <c r="AI4169" s="27"/>
      <c r="AJ4169" s="157" t="s">
        <v>25</v>
      </c>
      <c r="AK4169" s="26"/>
      <c r="AL4169" s="27"/>
      <c r="AM4169" s="158"/>
      <c r="AN4169" s="159" t="s">
        <v>26</v>
      </c>
      <c r="AO4169" s="27"/>
      <c r="AP4169" s="160" t="s">
        <v>27</v>
      </c>
      <c r="AQ4169" s="26"/>
      <c r="AR4169" s="27"/>
      <c r="AS4169" s="161" t="s">
        <v>28</v>
      </c>
      <c r="AT4169" s="27"/>
      <c r="AU4169" s="131"/>
      <c r="AV4169" s="132" t="s">
        <v>29</v>
      </c>
      <c r="AW4169" s="133" t="s">
        <v>30</v>
      </c>
      <c r="AX4169" s="134" t="s">
        <v>31</v>
      </c>
    </row>
    <row r="4170" spans="1:50" ht="26.25" hidden="1" customHeight="1" x14ac:dyDescent="0.3">
      <c r="A4170" s="77"/>
      <c r="B4170" s="78"/>
      <c r="C4170" s="79" t="s">
        <v>6</v>
      </c>
      <c r="D4170" s="79" t="s">
        <v>7</v>
      </c>
      <c r="E4170" s="80" t="s">
        <v>8</v>
      </c>
      <c r="F4170" s="80" t="s">
        <v>8</v>
      </c>
      <c r="G4170" s="80" t="s">
        <v>8</v>
      </c>
      <c r="H4170" s="80" t="s">
        <v>8</v>
      </c>
      <c r="I4170" s="80" t="s">
        <v>8</v>
      </c>
      <c r="J4170" s="81"/>
      <c r="K4170" s="82"/>
      <c r="L4170" s="82"/>
      <c r="M4170" s="82"/>
      <c r="N4170" s="82"/>
      <c r="O4170" s="135"/>
      <c r="P4170" s="329" t="str">
        <f t="shared" ref="P4170:P4171" si="1544">P4164</f>
        <v>rez 2</v>
      </c>
      <c r="Q4170" s="325"/>
      <c r="R4170" s="138"/>
      <c r="S4170" s="139"/>
      <c r="T4170" s="87" t="s">
        <v>10</v>
      </c>
      <c r="U4170" s="88" t="s">
        <v>35</v>
      </c>
      <c r="V4170" s="89">
        <f t="shared" si="1541"/>
        <v>0</v>
      </c>
      <c r="W4170" s="90"/>
      <c r="X4170" s="91" t="str">
        <f>X4164</f>
        <v>Rezerva 2</v>
      </c>
      <c r="Y4170" s="92"/>
      <c r="Z4170" s="92"/>
      <c r="AA4170" s="92"/>
      <c r="AB4170" s="93" t="s">
        <v>10</v>
      </c>
      <c r="AC4170" s="94"/>
      <c r="AD4170" s="95"/>
      <c r="AE4170" s="97"/>
      <c r="AF4170" s="97"/>
      <c r="AG4170" s="97"/>
      <c r="AH4170" s="97"/>
      <c r="AI4170" s="97"/>
      <c r="AJ4170" s="98"/>
      <c r="AK4170" s="98"/>
      <c r="AL4170" s="140"/>
      <c r="AM4170" s="108"/>
      <c r="AN4170" s="141"/>
      <c r="AO4170" s="141"/>
      <c r="AP4170" s="103"/>
      <c r="AQ4170" s="104"/>
      <c r="AR4170" s="142"/>
      <c r="AS4170" s="143"/>
      <c r="AT4170" s="143"/>
      <c r="AU4170" s="144"/>
      <c r="AV4170" s="106"/>
      <c r="AW4170" s="107"/>
      <c r="AX4170" s="107"/>
    </row>
    <row r="4171" spans="1:50" ht="39.6" hidden="1" x14ac:dyDescent="0.3">
      <c r="A4171" s="108"/>
      <c r="B4171" s="109"/>
      <c r="C4171" s="110"/>
      <c r="D4171" s="110"/>
      <c r="E4171" s="111" t="s">
        <v>13</v>
      </c>
      <c r="F4171" s="111" t="s">
        <v>13</v>
      </c>
      <c r="G4171" s="111" t="s">
        <v>13</v>
      </c>
      <c r="H4171" s="111" t="s">
        <v>13</v>
      </c>
      <c r="I4171" s="111" t="s">
        <v>13</v>
      </c>
      <c r="J4171" s="112"/>
      <c r="K4171" s="110"/>
      <c r="L4171" s="110"/>
      <c r="M4171" s="110"/>
      <c r="N4171" s="110"/>
      <c r="O4171" s="113"/>
      <c r="P4171" s="331" t="str">
        <f t="shared" si="1544"/>
        <v>rez 2</v>
      </c>
      <c r="Q4171" s="364">
        <f>Q4165</f>
        <v>0</v>
      </c>
      <c r="R4171" s="165" t="s">
        <v>14</v>
      </c>
      <c r="S4171" s="165" t="s">
        <v>15</v>
      </c>
      <c r="T4171" s="166" t="s">
        <v>16</v>
      </c>
      <c r="U4171" s="118" t="s">
        <v>35</v>
      </c>
      <c r="V4171" s="89">
        <f t="shared" si="1541"/>
        <v>0</v>
      </c>
      <c r="W4171" s="118" t="s">
        <v>17</v>
      </c>
      <c r="X4171" s="167" t="s">
        <v>18</v>
      </c>
      <c r="Y4171" s="168" t="s">
        <v>19</v>
      </c>
      <c r="Z4171" s="26"/>
      <c r="AA4171" s="27"/>
      <c r="AB4171" s="169" t="s">
        <v>20</v>
      </c>
      <c r="AC4171" s="27"/>
      <c r="AD4171" s="170" t="s">
        <v>21</v>
      </c>
      <c r="AE4171" s="171" t="s">
        <v>33</v>
      </c>
      <c r="AF4171" s="27"/>
      <c r="AG4171" s="172" t="s">
        <v>23</v>
      </c>
      <c r="AH4171" s="173" t="s">
        <v>24</v>
      </c>
      <c r="AI4171" s="27"/>
      <c r="AJ4171" s="174" t="s">
        <v>25</v>
      </c>
      <c r="AK4171" s="26"/>
      <c r="AL4171" s="27"/>
      <c r="AM4171" s="175"/>
      <c r="AN4171" s="159" t="s">
        <v>26</v>
      </c>
      <c r="AO4171" s="27"/>
      <c r="AP4171" s="160" t="s">
        <v>27</v>
      </c>
      <c r="AQ4171" s="26"/>
      <c r="AR4171" s="27"/>
      <c r="AS4171" s="161" t="s">
        <v>28</v>
      </c>
      <c r="AT4171" s="27"/>
      <c r="AU4171" s="179"/>
      <c r="AV4171" s="132" t="s">
        <v>29</v>
      </c>
      <c r="AW4171" s="133" t="s">
        <v>30</v>
      </c>
      <c r="AX4171" s="134" t="s">
        <v>31</v>
      </c>
    </row>
    <row r="4172" spans="1:50" ht="17.25" hidden="1" customHeight="1" x14ac:dyDescent="0.3">
      <c r="A4172" s="180"/>
      <c r="B4172" s="181"/>
      <c r="C4172" s="215"/>
      <c r="D4172" s="186"/>
      <c r="E4172" s="184"/>
      <c r="F4172" s="185"/>
      <c r="G4172" s="186"/>
      <c r="H4172" s="186"/>
      <c r="I4172" s="187"/>
      <c r="J4172" s="188"/>
      <c r="K4172" s="216"/>
      <c r="L4172" s="186"/>
      <c r="M4172" s="186"/>
      <c r="N4172" s="187"/>
      <c r="O4172" s="191"/>
      <c r="P4172" s="576" t="s">
        <v>4306</v>
      </c>
      <c r="Q4172" s="218"/>
      <c r="R4172" s="194">
        <f>[1]Harmonogram!N275</f>
        <v>0</v>
      </c>
      <c r="S4172" s="194">
        <f>[1]Harmonogram!O275</f>
        <v>0</v>
      </c>
      <c r="T4172" s="195" t="s">
        <v>36</v>
      </c>
      <c r="U4172" s="196">
        <v>0</v>
      </c>
      <c r="V4172" s="89">
        <f t="shared" si="1541"/>
        <v>0</v>
      </c>
      <c r="W4172" s="577"/>
      <c r="X4172" s="198" t="str">
        <f>[1]Harmonogram!K275</f>
        <v>rezerva 2</v>
      </c>
      <c r="Y4172" s="199"/>
      <c r="Z4172" s="199"/>
      <c r="AA4172" s="200"/>
      <c r="AB4172" s="201"/>
      <c r="AC4172" s="201"/>
      <c r="AD4172" s="202"/>
      <c r="AE4172" s="202"/>
      <c r="AF4172" s="202"/>
      <c r="AG4172" s="202"/>
      <c r="AH4172" s="202"/>
      <c r="AI4172" s="202"/>
      <c r="AJ4172" s="201"/>
      <c r="AK4172" s="201"/>
      <c r="AL4172" s="333"/>
      <c r="AM4172" s="204"/>
      <c r="AN4172" s="205"/>
      <c r="AO4172" s="385"/>
      <c r="AP4172" s="578"/>
      <c r="AQ4172" s="578"/>
      <c r="AR4172" s="578"/>
      <c r="AS4172" s="578"/>
      <c r="AT4172" s="579"/>
      <c r="AU4172" s="211"/>
      <c r="AV4172" s="212"/>
      <c r="AW4172" s="212"/>
      <c r="AX4172" s="212"/>
    </row>
    <row r="4173" spans="1:50" ht="17.25" hidden="1" customHeight="1" x14ac:dyDescent="0.3">
      <c r="A4173" s="373"/>
      <c r="B4173" s="340"/>
      <c r="C4173" s="247"/>
      <c r="D4173" s="248"/>
      <c r="E4173" s="249"/>
      <c r="F4173" s="250"/>
      <c r="G4173" s="248"/>
      <c r="H4173" s="248"/>
      <c r="I4173" s="251"/>
      <c r="J4173" s="252"/>
      <c r="K4173" s="253"/>
      <c r="L4173" s="248"/>
      <c r="M4173" s="248"/>
      <c r="N4173" s="251"/>
      <c r="O4173" s="191"/>
      <c r="P4173" s="576" t="s">
        <v>4306</v>
      </c>
      <c r="Q4173" s="218"/>
      <c r="R4173" s="256"/>
      <c r="S4173" s="256"/>
      <c r="T4173" s="341"/>
      <c r="U4173" s="196">
        <v>99</v>
      </c>
      <c r="V4173" s="89">
        <f t="shared" si="1541"/>
        <v>0</v>
      </c>
      <c r="W4173" s="342"/>
      <c r="X4173" s="343"/>
      <c r="Y4173" s="344"/>
      <c r="Z4173" s="345"/>
      <c r="AA4173" s="255"/>
      <c r="AB4173" s="339">
        <v>0</v>
      </c>
      <c r="AC4173" s="346"/>
      <c r="AD4173" s="347"/>
      <c r="AE4173" s="348"/>
      <c r="AF4173" s="348"/>
      <c r="AG4173" s="243"/>
      <c r="AH4173" s="244"/>
      <c r="AI4173" s="244"/>
      <c r="AJ4173" s="349"/>
      <c r="AK4173" s="255"/>
      <c r="AL4173" s="350"/>
      <c r="AM4173" s="204"/>
      <c r="AN4173" s="351"/>
      <c r="AO4173" s="352"/>
      <c r="AP4173" s="584"/>
      <c r="AQ4173" s="584"/>
      <c r="AR4173" s="584"/>
      <c r="AS4173" s="584"/>
      <c r="AT4173" s="585"/>
      <c r="AU4173" s="237"/>
      <c r="AV4173" s="238"/>
      <c r="AW4173" s="239"/>
      <c r="AX4173" s="240"/>
    </row>
    <row r="4174" spans="1:50" ht="17.25" hidden="1" customHeight="1" x14ac:dyDescent="0.3">
      <c r="A4174" s="262"/>
      <c r="B4174" s="263"/>
      <c r="C4174" s="264" t="s">
        <v>0</v>
      </c>
      <c r="D4174" s="24"/>
      <c r="E4174" s="25" t="s">
        <v>1</v>
      </c>
      <c r="F4174" s="26"/>
      <c r="G4174" s="26"/>
      <c r="H4174" s="26"/>
      <c r="I4174" s="27"/>
      <c r="J4174" s="265"/>
      <c r="K4174" s="29" t="s">
        <v>2</v>
      </c>
      <c r="L4174" s="26"/>
      <c r="M4174" s="26"/>
      <c r="N4174" s="27"/>
      <c r="O4174" s="266"/>
      <c r="P4174" s="267" t="str">
        <f>P4165</f>
        <v>rez 2</v>
      </c>
      <c r="Q4174" s="268"/>
      <c r="R4174" s="269"/>
      <c r="S4174" s="270"/>
      <c r="T4174" s="271" t="s">
        <v>10</v>
      </c>
      <c r="U4174" s="270" t="s">
        <v>11</v>
      </c>
      <c r="V4174" s="89">
        <f t="shared" si="1541"/>
        <v>0</v>
      </c>
      <c r="W4174" s="272"/>
      <c r="X4174" s="273" t="s">
        <v>4307</v>
      </c>
      <c r="Y4174" s="26"/>
      <c r="Z4174" s="26"/>
      <c r="AA4174" s="274"/>
      <c r="AB4174" s="271" t="s">
        <v>10</v>
      </c>
      <c r="AC4174" s="275"/>
      <c r="AD4174" s="276"/>
      <c r="AE4174" s="276"/>
      <c r="AF4174" s="276">
        <f>SUM(AF4164:AF4173)</f>
        <v>0</v>
      </c>
      <c r="AG4174" s="276"/>
      <c r="AH4174" s="276"/>
      <c r="AI4174" s="276">
        <f>SUM(AI4164:AI4173)</f>
        <v>0</v>
      </c>
      <c r="AJ4174" s="277"/>
      <c r="AK4174" s="274"/>
      <c r="AL4174" s="278">
        <f>AF4174+AI4174</f>
        <v>0</v>
      </c>
      <c r="AM4174" s="279"/>
      <c r="AN4174" s="280"/>
      <c r="AO4174" s="281">
        <f>SUM(AO4164:AO4173)</f>
        <v>0</v>
      </c>
      <c r="AP4174" s="276"/>
      <c r="AQ4174" s="281">
        <f t="shared" ref="AQ4174:AR4174" si="1545">SUM(AQ4164:AQ4173)</f>
        <v>0</v>
      </c>
      <c r="AR4174" s="282">
        <f t="shared" si="1545"/>
        <v>0</v>
      </c>
      <c r="AS4174" s="283"/>
      <c r="AT4174" s="284">
        <f>SUM(AT4164:AT4173)</f>
        <v>0</v>
      </c>
      <c r="AU4174" s="285"/>
      <c r="AV4174" s="106"/>
      <c r="AW4174" s="107"/>
      <c r="AX4174" s="107"/>
    </row>
    <row r="4175" spans="1:50" ht="17.25" hidden="1" customHeight="1" x14ac:dyDescent="0.3">
      <c r="A4175" s="262"/>
      <c r="B4175" s="263"/>
      <c r="C4175" s="264" t="s">
        <v>0</v>
      </c>
      <c r="D4175" s="24"/>
      <c r="E4175" s="25" t="s">
        <v>1</v>
      </c>
      <c r="F4175" s="26"/>
      <c r="G4175" s="26"/>
      <c r="H4175" s="26"/>
      <c r="I4175" s="27"/>
      <c r="J4175" s="263"/>
      <c r="K4175" s="29" t="s">
        <v>2</v>
      </c>
      <c r="L4175" s="26"/>
      <c r="M4175" s="26"/>
      <c r="N4175" s="27"/>
      <c r="O4175" s="266"/>
      <c r="P4175" s="267" t="str">
        <f>P4174</f>
        <v>rez 2</v>
      </c>
      <c r="Q4175" s="268"/>
      <c r="R4175" s="269"/>
      <c r="S4175" s="270"/>
      <c r="T4175" s="271" t="s">
        <v>10</v>
      </c>
      <c r="U4175" s="270" t="s">
        <v>32</v>
      </c>
      <c r="V4175" s="89">
        <f t="shared" si="1541"/>
        <v>0</v>
      </c>
      <c r="W4175" s="272"/>
      <c r="X4175" s="273" t="str">
        <f>X4174</f>
        <v>Rezerva 2 celkem</v>
      </c>
      <c r="Y4175" s="26"/>
      <c r="Z4175" s="26"/>
      <c r="AA4175" s="274"/>
      <c r="AB4175" s="271" t="s">
        <v>10</v>
      </c>
      <c r="AC4175" s="275"/>
      <c r="AD4175" s="276"/>
      <c r="AE4175" s="276"/>
      <c r="AF4175" s="276">
        <f>AF4174</f>
        <v>0</v>
      </c>
      <c r="AG4175" s="276"/>
      <c r="AH4175" s="276"/>
      <c r="AI4175" s="276">
        <f>AI4174</f>
        <v>0</v>
      </c>
      <c r="AJ4175" s="277"/>
      <c r="AK4175" s="274"/>
      <c r="AL4175" s="278">
        <f>AL4174</f>
        <v>0</v>
      </c>
      <c r="AM4175" s="279"/>
      <c r="AN4175" s="280"/>
      <c r="AO4175" s="281">
        <f>AO4174</f>
        <v>0</v>
      </c>
      <c r="AP4175" s="276"/>
      <c r="AQ4175" s="281">
        <f t="shared" ref="AQ4175:AR4175" si="1546">AQ4174</f>
        <v>0</v>
      </c>
      <c r="AR4175" s="281">
        <f t="shared" si="1546"/>
        <v>0</v>
      </c>
      <c r="AS4175" s="283"/>
      <c r="AT4175" s="284">
        <f>AT4174</f>
        <v>0</v>
      </c>
      <c r="AU4175" s="285"/>
      <c r="AV4175" s="106"/>
      <c r="AW4175" s="107"/>
      <c r="AX4175" s="107"/>
    </row>
    <row r="4176" spans="1:50" ht="17.25" hidden="1" customHeight="1" x14ac:dyDescent="0.3">
      <c r="A4176" s="262"/>
      <c r="B4176" s="263"/>
      <c r="C4176" s="286" t="s">
        <v>0</v>
      </c>
      <c r="D4176" s="24"/>
      <c r="E4176" s="287" t="s">
        <v>1</v>
      </c>
      <c r="F4176" s="26"/>
      <c r="G4176" s="26"/>
      <c r="H4176" s="26"/>
      <c r="I4176" s="27"/>
      <c r="J4176" s="265"/>
      <c r="K4176" s="287" t="s">
        <v>2</v>
      </c>
      <c r="L4176" s="26"/>
      <c r="M4176" s="26"/>
      <c r="N4176" s="27"/>
      <c r="O4176" s="266"/>
      <c r="P4176" s="288" t="str">
        <f>P4174</f>
        <v>rez 2</v>
      </c>
      <c r="Q4176" s="289"/>
      <c r="R4176" s="290"/>
      <c r="S4176" s="290"/>
      <c r="T4176" s="291" t="s">
        <v>10</v>
      </c>
      <c r="U4176" s="292" t="s">
        <v>34</v>
      </c>
      <c r="V4176" s="89">
        <f t="shared" si="1541"/>
        <v>0</v>
      </c>
      <c r="W4176" s="293"/>
      <c r="X4176" s="294" t="str">
        <f>X4174</f>
        <v>Rezerva 2 celkem</v>
      </c>
      <c r="Y4176" s="26"/>
      <c r="Z4176" s="26"/>
      <c r="AA4176" s="289"/>
      <c r="AB4176" s="291" t="s">
        <v>10</v>
      </c>
      <c r="AC4176" s="295"/>
      <c r="AD4176" s="296"/>
      <c r="AE4176" s="296"/>
      <c r="AF4176" s="296">
        <f>AF4174</f>
        <v>0</v>
      </c>
      <c r="AG4176" s="296"/>
      <c r="AH4176" s="296"/>
      <c r="AI4176" s="296">
        <f>AI4174</f>
        <v>0</v>
      </c>
      <c r="AJ4176" s="297"/>
      <c r="AK4176" s="289"/>
      <c r="AL4176" s="298">
        <f>AL4174</f>
        <v>0</v>
      </c>
      <c r="AM4176" s="299"/>
      <c r="AN4176" s="300"/>
      <c r="AO4176" s="301">
        <f>AO4174</f>
        <v>0</v>
      </c>
      <c r="AP4176" s="296"/>
      <c r="AQ4176" s="301">
        <f t="shared" ref="AQ4176:AR4176" si="1547">AQ4174</f>
        <v>0</v>
      </c>
      <c r="AR4176" s="301">
        <f t="shared" si="1547"/>
        <v>0</v>
      </c>
      <c r="AS4176" s="302"/>
      <c r="AT4176" s="303">
        <f>AT4174</f>
        <v>0</v>
      </c>
      <c r="AU4176" s="304"/>
      <c r="AV4176" s="106"/>
      <c r="AW4176" s="107"/>
      <c r="AX4176" s="107"/>
    </row>
    <row r="4177" spans="1:50" ht="17.25" hidden="1" customHeight="1" x14ac:dyDescent="0.3">
      <c r="A4177" s="262"/>
      <c r="B4177" s="263"/>
      <c r="C4177" s="286" t="s">
        <v>0</v>
      </c>
      <c r="D4177" s="24"/>
      <c r="E4177" s="305" t="s">
        <v>1</v>
      </c>
      <c r="F4177" s="26"/>
      <c r="G4177" s="26"/>
      <c r="H4177" s="26"/>
      <c r="I4177" s="27"/>
      <c r="J4177" s="265"/>
      <c r="K4177" s="305" t="s">
        <v>2</v>
      </c>
      <c r="L4177" s="26"/>
      <c r="M4177" s="26"/>
      <c r="N4177" s="27"/>
      <c r="O4177" s="266"/>
      <c r="P4177" s="306" t="str">
        <f>P4174</f>
        <v>rez 2</v>
      </c>
      <c r="Q4177" s="24"/>
      <c r="R4177" s="307"/>
      <c r="S4177" s="307"/>
      <c r="T4177" s="308" t="s">
        <v>10</v>
      </c>
      <c r="U4177" s="309" t="s">
        <v>35</v>
      </c>
      <c r="V4177" s="89">
        <f t="shared" si="1541"/>
        <v>0</v>
      </c>
      <c r="W4177" s="310"/>
      <c r="X4177" s="311" t="str">
        <f>X4174</f>
        <v>Rezerva 2 celkem</v>
      </c>
      <c r="Y4177" s="26"/>
      <c r="Z4177" s="26"/>
      <c r="AA4177" s="24"/>
      <c r="AB4177" s="308" t="s">
        <v>10</v>
      </c>
      <c r="AC4177" s="312"/>
      <c r="AD4177" s="313"/>
      <c r="AE4177" s="313"/>
      <c r="AF4177" s="313">
        <f>AF4174</f>
        <v>0</v>
      </c>
      <c r="AG4177" s="313"/>
      <c r="AH4177" s="313"/>
      <c r="AI4177" s="313">
        <f>AI4174</f>
        <v>0</v>
      </c>
      <c r="AJ4177" s="314"/>
      <c r="AK4177" s="24"/>
      <c r="AL4177" s="315">
        <f>AL4174</f>
        <v>0</v>
      </c>
      <c r="AM4177" s="299"/>
      <c r="AN4177" s="316"/>
      <c r="AO4177" s="317">
        <f>AO4174</f>
        <v>0</v>
      </c>
      <c r="AP4177" s="313"/>
      <c r="AQ4177" s="317">
        <f t="shared" ref="AQ4177:AR4177" si="1548">AQ4174</f>
        <v>0</v>
      </c>
      <c r="AR4177" s="317">
        <f t="shared" si="1548"/>
        <v>0</v>
      </c>
      <c r="AS4177" s="318"/>
      <c r="AT4177" s="319">
        <f>AT4174</f>
        <v>0</v>
      </c>
      <c r="AU4177" s="304"/>
      <c r="AV4177" s="106"/>
      <c r="AW4177" s="107"/>
      <c r="AX4177" s="107"/>
    </row>
    <row r="4178" spans="1:50" ht="26.25" customHeight="1" x14ac:dyDescent="0.3">
      <c r="A4178" s="77"/>
      <c r="B4178" s="78"/>
      <c r="C4178" s="79" t="s">
        <v>6</v>
      </c>
      <c r="D4178" s="79" t="s">
        <v>7</v>
      </c>
      <c r="E4178" s="80" t="s">
        <v>8</v>
      </c>
      <c r="F4178" s="80" t="s">
        <v>8</v>
      </c>
      <c r="G4178" s="80" t="s">
        <v>8</v>
      </c>
      <c r="H4178" s="80" t="s">
        <v>8</v>
      </c>
      <c r="I4178" s="80" t="s">
        <v>8</v>
      </c>
      <c r="J4178" s="81"/>
      <c r="K4178" s="82"/>
      <c r="L4178" s="82"/>
      <c r="M4178" s="82"/>
      <c r="N4178" s="82"/>
      <c r="O4178" s="135"/>
      <c r="P4178" s="329" t="s">
        <v>4308</v>
      </c>
      <c r="Q4178" s="325"/>
      <c r="R4178" s="138"/>
      <c r="S4178" s="139"/>
      <c r="T4178" s="87" t="s">
        <v>10</v>
      </c>
      <c r="U4178" s="88" t="s">
        <v>11</v>
      </c>
      <c r="V4178" s="89">
        <f t="shared" ref="V4178:V4212" si="1549">$AL$4209</f>
        <v>0</v>
      </c>
      <c r="W4178" s="90"/>
      <c r="X4178" s="91" t="s">
        <v>4309</v>
      </c>
      <c r="Y4178" s="92"/>
      <c r="Z4178" s="92"/>
      <c r="AA4178" s="92"/>
      <c r="AB4178" s="93" t="s">
        <v>10</v>
      </c>
      <c r="AC4178" s="94"/>
      <c r="AD4178" s="95"/>
      <c r="AE4178" s="97"/>
      <c r="AF4178" s="97"/>
      <c r="AG4178" s="97"/>
      <c r="AH4178" s="97"/>
      <c r="AI4178" s="97"/>
      <c r="AJ4178" s="98"/>
      <c r="AK4178" s="98"/>
      <c r="AL4178" s="140"/>
      <c r="AM4178" s="108"/>
      <c r="AN4178" s="141"/>
      <c r="AO4178" s="141"/>
      <c r="AP4178" s="103"/>
      <c r="AQ4178" s="104"/>
      <c r="AR4178" s="96"/>
      <c r="AS4178" s="96"/>
      <c r="AT4178" s="361"/>
      <c r="AU4178" s="105"/>
      <c r="AV4178" s="106"/>
      <c r="AW4178" s="107"/>
      <c r="AX4178" s="107"/>
    </row>
    <row r="4179" spans="1:50" ht="26.4" x14ac:dyDescent="0.3">
      <c r="A4179" s="108"/>
      <c r="B4179" s="109"/>
      <c r="C4179" s="110"/>
      <c r="D4179" s="110"/>
      <c r="E4179" s="111" t="s">
        <v>13</v>
      </c>
      <c r="F4179" s="111" t="s">
        <v>13</v>
      </c>
      <c r="G4179" s="111" t="s">
        <v>13</v>
      </c>
      <c r="H4179" s="111" t="s">
        <v>13</v>
      </c>
      <c r="I4179" s="111" t="s">
        <v>13</v>
      </c>
      <c r="J4179" s="112"/>
      <c r="K4179" s="110"/>
      <c r="L4179" s="110"/>
      <c r="M4179" s="110"/>
      <c r="N4179" s="110"/>
      <c r="O4179" s="113"/>
      <c r="P4179" s="114" t="str">
        <f>P4186</f>
        <v>úkl</v>
      </c>
      <c r="Q4179" s="362">
        <f>[1]Harmonogram!I276</f>
        <v>0</v>
      </c>
      <c r="R4179" s="117" t="s">
        <v>14</v>
      </c>
      <c r="S4179" s="117" t="s">
        <v>15</v>
      </c>
      <c r="T4179" s="115" t="s">
        <v>16</v>
      </c>
      <c r="U4179" s="118" t="s">
        <v>11</v>
      </c>
      <c r="V4179" s="89">
        <f t="shared" si="1549"/>
        <v>0</v>
      </c>
      <c r="W4179" s="118" t="s">
        <v>17</v>
      </c>
      <c r="X4179" s="119" t="s">
        <v>18</v>
      </c>
      <c r="Y4179" s="120" t="s">
        <v>19</v>
      </c>
      <c r="Z4179" s="26"/>
      <c r="AA4179" s="27"/>
      <c r="AB4179" s="121" t="s">
        <v>20</v>
      </c>
      <c r="AC4179" s="27"/>
      <c r="AD4179" s="122" t="s">
        <v>21</v>
      </c>
      <c r="AE4179" s="123" t="s">
        <v>22</v>
      </c>
      <c r="AF4179" s="27"/>
      <c r="AG4179" s="124" t="s">
        <v>23</v>
      </c>
      <c r="AH4179" s="125" t="s">
        <v>24</v>
      </c>
      <c r="AI4179" s="27"/>
      <c r="AJ4179" s="126" t="s">
        <v>25</v>
      </c>
      <c r="AK4179" s="26"/>
      <c r="AL4179" s="27"/>
      <c r="AM4179" s="127"/>
      <c r="AN4179" s="128" t="s">
        <v>26</v>
      </c>
      <c r="AO4179" s="27"/>
      <c r="AP4179" s="129" t="s">
        <v>27</v>
      </c>
      <c r="AQ4179" s="26"/>
      <c r="AR4179" s="27"/>
      <c r="AS4179" s="130" t="s">
        <v>28</v>
      </c>
      <c r="AT4179" s="27"/>
      <c r="AU4179" s="131"/>
      <c r="AV4179" s="132" t="s">
        <v>29</v>
      </c>
      <c r="AW4179" s="133" t="s">
        <v>30</v>
      </c>
      <c r="AX4179" s="134" t="s">
        <v>31</v>
      </c>
    </row>
    <row r="4180" spans="1:50" ht="26.25" hidden="1" customHeight="1" x14ac:dyDescent="0.3">
      <c r="A4180" s="77"/>
      <c r="B4180" s="78"/>
      <c r="C4180" s="79" t="s">
        <v>6</v>
      </c>
      <c r="D4180" s="79" t="s">
        <v>7</v>
      </c>
      <c r="E4180" s="80" t="s">
        <v>8</v>
      </c>
      <c r="F4180" s="80" t="s">
        <v>8</v>
      </c>
      <c r="G4180" s="80" t="s">
        <v>8</v>
      </c>
      <c r="H4180" s="80" t="s">
        <v>8</v>
      </c>
      <c r="I4180" s="80" t="s">
        <v>8</v>
      </c>
      <c r="J4180" s="81"/>
      <c r="K4180" s="82"/>
      <c r="L4180" s="82"/>
      <c r="M4180" s="82"/>
      <c r="N4180" s="82"/>
      <c r="O4180" s="323"/>
      <c r="P4180" s="363" t="str">
        <f t="shared" ref="P4180:P4181" si="1550">P4178</f>
        <v>úkl</v>
      </c>
      <c r="Q4180" s="321"/>
      <c r="R4180" s="138"/>
      <c r="S4180" s="139"/>
      <c r="T4180" s="87" t="s">
        <v>10</v>
      </c>
      <c r="U4180" s="88" t="s">
        <v>32</v>
      </c>
      <c r="V4180" s="89">
        <f t="shared" si="1549"/>
        <v>0</v>
      </c>
      <c r="W4180" s="90"/>
      <c r="X4180" s="91" t="str">
        <f>X4178</f>
        <v>Úklid</v>
      </c>
      <c r="Y4180" s="92"/>
      <c r="Z4180" s="92"/>
      <c r="AA4180" s="92"/>
      <c r="AB4180" s="93" t="s">
        <v>10</v>
      </c>
      <c r="AC4180" s="94"/>
      <c r="AD4180" s="95"/>
      <c r="AE4180" s="97"/>
      <c r="AF4180" s="97"/>
      <c r="AG4180" s="97"/>
      <c r="AH4180" s="97"/>
      <c r="AI4180" s="97"/>
      <c r="AJ4180" s="98"/>
      <c r="AK4180" s="98"/>
      <c r="AL4180" s="140"/>
      <c r="AM4180" s="108"/>
      <c r="AN4180" s="141"/>
      <c r="AO4180" s="141"/>
      <c r="AP4180" s="103"/>
      <c r="AQ4180" s="104"/>
      <c r="AR4180" s="142"/>
      <c r="AS4180" s="143"/>
      <c r="AT4180" s="143"/>
      <c r="AU4180" s="144"/>
      <c r="AV4180" s="106"/>
      <c r="AW4180" s="107"/>
      <c r="AX4180" s="107"/>
    </row>
    <row r="4181" spans="1:50" ht="26.4" hidden="1" x14ac:dyDescent="0.3">
      <c r="A4181" s="108"/>
      <c r="B4181" s="109"/>
      <c r="C4181" s="110"/>
      <c r="D4181" s="110"/>
      <c r="E4181" s="111" t="s">
        <v>13</v>
      </c>
      <c r="F4181" s="111" t="s">
        <v>13</v>
      </c>
      <c r="G4181" s="111" t="s">
        <v>13</v>
      </c>
      <c r="H4181" s="111" t="s">
        <v>13</v>
      </c>
      <c r="I4181" s="111" t="s">
        <v>13</v>
      </c>
      <c r="J4181" s="112"/>
      <c r="K4181" s="110"/>
      <c r="L4181" s="110"/>
      <c r="M4181" s="110"/>
      <c r="N4181" s="110"/>
      <c r="O4181" s="113"/>
      <c r="P4181" s="114" t="str">
        <f t="shared" si="1550"/>
        <v>úkl</v>
      </c>
      <c r="Q4181" s="362">
        <f>Q4179</f>
        <v>0</v>
      </c>
      <c r="R4181" s="117" t="s">
        <v>14</v>
      </c>
      <c r="S4181" s="117" t="s">
        <v>15</v>
      </c>
      <c r="T4181" s="115" t="s">
        <v>16</v>
      </c>
      <c r="U4181" s="118" t="s">
        <v>32</v>
      </c>
      <c r="V4181" s="89">
        <f t="shared" si="1549"/>
        <v>0</v>
      </c>
      <c r="W4181" s="118" t="s">
        <v>17</v>
      </c>
      <c r="X4181" s="115" t="s">
        <v>18</v>
      </c>
      <c r="Y4181" s="23" t="s">
        <v>19</v>
      </c>
      <c r="Z4181" s="26"/>
      <c r="AA4181" s="27"/>
      <c r="AB4181" s="121" t="s">
        <v>20</v>
      </c>
      <c r="AC4181" s="27"/>
      <c r="AD4181" s="122" t="s">
        <v>21</v>
      </c>
      <c r="AE4181" s="126" t="s">
        <v>33</v>
      </c>
      <c r="AF4181" s="27"/>
      <c r="AG4181" s="124" t="s">
        <v>23</v>
      </c>
      <c r="AH4181" s="126" t="s">
        <v>24</v>
      </c>
      <c r="AI4181" s="27"/>
      <c r="AJ4181" s="126" t="s">
        <v>25</v>
      </c>
      <c r="AK4181" s="26"/>
      <c r="AL4181" s="27"/>
      <c r="AM4181" s="127"/>
      <c r="AN4181" s="128" t="s">
        <v>26</v>
      </c>
      <c r="AO4181" s="27"/>
      <c r="AP4181" s="129" t="s">
        <v>27</v>
      </c>
      <c r="AQ4181" s="26"/>
      <c r="AR4181" s="27"/>
      <c r="AS4181" s="130" t="s">
        <v>28</v>
      </c>
      <c r="AT4181" s="27"/>
      <c r="AU4181" s="131"/>
      <c r="AV4181" s="132" t="s">
        <v>29</v>
      </c>
      <c r="AW4181" s="133" t="s">
        <v>30</v>
      </c>
      <c r="AX4181" s="134" t="s">
        <v>31</v>
      </c>
    </row>
    <row r="4182" spans="1:50" ht="26.25" hidden="1" customHeight="1" x14ac:dyDescent="0.3">
      <c r="A4182" s="77"/>
      <c r="B4182" s="78"/>
      <c r="C4182" s="79" t="s">
        <v>6</v>
      </c>
      <c r="D4182" s="79" t="s">
        <v>7</v>
      </c>
      <c r="E4182" s="80" t="s">
        <v>8</v>
      </c>
      <c r="F4182" s="80" t="s">
        <v>8</v>
      </c>
      <c r="G4182" s="80" t="s">
        <v>8</v>
      </c>
      <c r="H4182" s="80" t="s">
        <v>8</v>
      </c>
      <c r="I4182" s="80" t="s">
        <v>8</v>
      </c>
      <c r="J4182" s="81"/>
      <c r="K4182" s="82"/>
      <c r="L4182" s="82"/>
      <c r="M4182" s="82"/>
      <c r="N4182" s="82"/>
      <c r="O4182" s="135"/>
      <c r="P4182" s="329" t="str">
        <f t="shared" ref="P4182:P4183" si="1551">P4178</f>
        <v>úkl</v>
      </c>
      <c r="Q4182" s="325"/>
      <c r="R4182" s="138"/>
      <c r="S4182" s="139"/>
      <c r="T4182" s="87" t="s">
        <v>10</v>
      </c>
      <c r="U4182" s="88" t="s">
        <v>34</v>
      </c>
      <c r="V4182" s="89">
        <f t="shared" si="1549"/>
        <v>0</v>
      </c>
      <c r="W4182" s="90"/>
      <c r="X4182" s="91" t="str">
        <f>X4178</f>
        <v>Úklid</v>
      </c>
      <c r="Y4182" s="92"/>
      <c r="Z4182" s="92"/>
      <c r="AA4182" s="92"/>
      <c r="AB4182" s="93" t="s">
        <v>10</v>
      </c>
      <c r="AC4182" s="94"/>
      <c r="AD4182" s="95"/>
      <c r="AE4182" s="97"/>
      <c r="AF4182" s="97"/>
      <c r="AG4182" s="97"/>
      <c r="AH4182" s="97"/>
      <c r="AI4182" s="97"/>
      <c r="AJ4182" s="98"/>
      <c r="AK4182" s="98"/>
      <c r="AL4182" s="140"/>
      <c r="AM4182" s="108"/>
      <c r="AN4182" s="141"/>
      <c r="AO4182" s="141"/>
      <c r="AP4182" s="103"/>
      <c r="AQ4182" s="104"/>
      <c r="AR4182" s="142"/>
      <c r="AS4182" s="143"/>
      <c r="AT4182" s="143"/>
      <c r="AU4182" s="144"/>
      <c r="AV4182" s="106"/>
      <c r="AW4182" s="107"/>
      <c r="AX4182" s="107"/>
    </row>
    <row r="4183" spans="1:50" ht="26.4" hidden="1" x14ac:dyDescent="0.3">
      <c r="A4183" s="108"/>
      <c r="B4183" s="109"/>
      <c r="C4183" s="110"/>
      <c r="D4183" s="110"/>
      <c r="E4183" s="111" t="s">
        <v>13</v>
      </c>
      <c r="F4183" s="111" t="s">
        <v>13</v>
      </c>
      <c r="G4183" s="111" t="s">
        <v>13</v>
      </c>
      <c r="H4183" s="111" t="s">
        <v>13</v>
      </c>
      <c r="I4183" s="111" t="s">
        <v>13</v>
      </c>
      <c r="J4183" s="112"/>
      <c r="K4183" s="110"/>
      <c r="L4183" s="110"/>
      <c r="M4183" s="110"/>
      <c r="N4183" s="110"/>
      <c r="O4183" s="113"/>
      <c r="P4183" s="330" t="str">
        <f t="shared" si="1551"/>
        <v>úkl</v>
      </c>
      <c r="Q4183" s="362">
        <f>Q4179</f>
        <v>0</v>
      </c>
      <c r="R4183" s="148" t="s">
        <v>14</v>
      </c>
      <c r="S4183" s="148" t="s">
        <v>15</v>
      </c>
      <c r="T4183" s="149" t="s">
        <v>16</v>
      </c>
      <c r="U4183" s="118" t="s">
        <v>34</v>
      </c>
      <c r="V4183" s="89">
        <f t="shared" si="1549"/>
        <v>0</v>
      </c>
      <c r="W4183" s="118" t="s">
        <v>17</v>
      </c>
      <c r="X4183" s="150" t="s">
        <v>18</v>
      </c>
      <c r="Y4183" s="151" t="s">
        <v>19</v>
      </c>
      <c r="Z4183" s="26"/>
      <c r="AA4183" s="27"/>
      <c r="AB4183" s="152" t="s">
        <v>20</v>
      </c>
      <c r="AC4183" s="27"/>
      <c r="AD4183" s="153" t="s">
        <v>21</v>
      </c>
      <c r="AE4183" s="154" t="s">
        <v>33</v>
      </c>
      <c r="AF4183" s="27"/>
      <c r="AG4183" s="155" t="s">
        <v>23</v>
      </c>
      <c r="AH4183" s="156" t="s">
        <v>24</v>
      </c>
      <c r="AI4183" s="27"/>
      <c r="AJ4183" s="157" t="s">
        <v>25</v>
      </c>
      <c r="AK4183" s="26"/>
      <c r="AL4183" s="27"/>
      <c r="AM4183" s="158"/>
      <c r="AN4183" s="159" t="s">
        <v>26</v>
      </c>
      <c r="AO4183" s="27"/>
      <c r="AP4183" s="160" t="s">
        <v>27</v>
      </c>
      <c r="AQ4183" s="26"/>
      <c r="AR4183" s="27"/>
      <c r="AS4183" s="161" t="s">
        <v>28</v>
      </c>
      <c r="AT4183" s="27"/>
      <c r="AU4183" s="131"/>
      <c r="AV4183" s="132" t="s">
        <v>29</v>
      </c>
      <c r="AW4183" s="133" t="s">
        <v>30</v>
      </c>
      <c r="AX4183" s="134" t="s">
        <v>31</v>
      </c>
    </row>
    <row r="4184" spans="1:50" ht="26.25" hidden="1" customHeight="1" x14ac:dyDescent="0.3">
      <c r="A4184" s="77"/>
      <c r="B4184" s="78"/>
      <c r="C4184" s="79" t="s">
        <v>6</v>
      </c>
      <c r="D4184" s="79" t="s">
        <v>7</v>
      </c>
      <c r="E4184" s="80" t="s">
        <v>8</v>
      </c>
      <c r="F4184" s="80" t="s">
        <v>8</v>
      </c>
      <c r="G4184" s="80" t="s">
        <v>8</v>
      </c>
      <c r="H4184" s="80" t="s">
        <v>8</v>
      </c>
      <c r="I4184" s="80" t="s">
        <v>8</v>
      </c>
      <c r="J4184" s="81"/>
      <c r="K4184" s="82"/>
      <c r="L4184" s="82"/>
      <c r="M4184" s="82"/>
      <c r="N4184" s="82"/>
      <c r="O4184" s="135"/>
      <c r="P4184" s="329" t="str">
        <f t="shared" ref="P4184:P4185" si="1552">P4178</f>
        <v>úkl</v>
      </c>
      <c r="Q4184" s="325"/>
      <c r="R4184" s="138"/>
      <c r="S4184" s="139"/>
      <c r="T4184" s="87" t="s">
        <v>10</v>
      </c>
      <c r="U4184" s="88" t="s">
        <v>35</v>
      </c>
      <c r="V4184" s="89">
        <f t="shared" si="1549"/>
        <v>0</v>
      </c>
      <c r="W4184" s="90"/>
      <c r="X4184" s="91" t="str">
        <f>X4178</f>
        <v>Úklid</v>
      </c>
      <c r="Y4184" s="92"/>
      <c r="Z4184" s="92"/>
      <c r="AA4184" s="92"/>
      <c r="AB4184" s="93" t="s">
        <v>10</v>
      </c>
      <c r="AC4184" s="94"/>
      <c r="AD4184" s="95"/>
      <c r="AE4184" s="97"/>
      <c r="AF4184" s="97"/>
      <c r="AG4184" s="97"/>
      <c r="AH4184" s="97"/>
      <c r="AI4184" s="97"/>
      <c r="AJ4184" s="98"/>
      <c r="AK4184" s="98"/>
      <c r="AL4184" s="140"/>
      <c r="AM4184" s="108"/>
      <c r="AN4184" s="141"/>
      <c r="AO4184" s="141"/>
      <c r="AP4184" s="103"/>
      <c r="AQ4184" s="104"/>
      <c r="AR4184" s="142"/>
      <c r="AS4184" s="143"/>
      <c r="AT4184" s="143"/>
      <c r="AU4184" s="144"/>
      <c r="AV4184" s="106"/>
      <c r="AW4184" s="107"/>
      <c r="AX4184" s="107"/>
    </row>
    <row r="4185" spans="1:50" ht="39.6" hidden="1" x14ac:dyDescent="0.3">
      <c r="A4185" s="108"/>
      <c r="B4185" s="109"/>
      <c r="C4185" s="110"/>
      <c r="D4185" s="110"/>
      <c r="E4185" s="111" t="s">
        <v>13</v>
      </c>
      <c r="F4185" s="111" t="s">
        <v>13</v>
      </c>
      <c r="G4185" s="111" t="s">
        <v>13</v>
      </c>
      <c r="H4185" s="111" t="s">
        <v>13</v>
      </c>
      <c r="I4185" s="111" t="s">
        <v>13</v>
      </c>
      <c r="J4185" s="112"/>
      <c r="K4185" s="110"/>
      <c r="L4185" s="110"/>
      <c r="M4185" s="110"/>
      <c r="N4185" s="110"/>
      <c r="O4185" s="113"/>
      <c r="P4185" s="331" t="str">
        <f t="shared" si="1552"/>
        <v>úkl</v>
      </c>
      <c r="Q4185" s="364">
        <f>Q4179</f>
        <v>0</v>
      </c>
      <c r="R4185" s="165" t="s">
        <v>14</v>
      </c>
      <c r="S4185" s="165" t="s">
        <v>15</v>
      </c>
      <c r="T4185" s="166" t="s">
        <v>16</v>
      </c>
      <c r="U4185" s="118" t="s">
        <v>35</v>
      </c>
      <c r="V4185" s="89">
        <f t="shared" si="1549"/>
        <v>0</v>
      </c>
      <c r="W4185" s="118" t="s">
        <v>17</v>
      </c>
      <c r="X4185" s="167" t="s">
        <v>18</v>
      </c>
      <c r="Y4185" s="168" t="s">
        <v>19</v>
      </c>
      <c r="Z4185" s="26"/>
      <c r="AA4185" s="27"/>
      <c r="AB4185" s="169" t="s">
        <v>20</v>
      </c>
      <c r="AC4185" s="27"/>
      <c r="AD4185" s="170" t="s">
        <v>21</v>
      </c>
      <c r="AE4185" s="171" t="s">
        <v>33</v>
      </c>
      <c r="AF4185" s="27"/>
      <c r="AG4185" s="172" t="s">
        <v>23</v>
      </c>
      <c r="AH4185" s="173" t="s">
        <v>24</v>
      </c>
      <c r="AI4185" s="27"/>
      <c r="AJ4185" s="174" t="s">
        <v>25</v>
      </c>
      <c r="AK4185" s="26"/>
      <c r="AL4185" s="27"/>
      <c r="AM4185" s="175"/>
      <c r="AN4185" s="176" t="s">
        <v>26</v>
      </c>
      <c r="AO4185" s="27"/>
      <c r="AP4185" s="177" t="s">
        <v>27</v>
      </c>
      <c r="AQ4185" s="26"/>
      <c r="AR4185" s="27"/>
      <c r="AS4185" s="178" t="s">
        <v>28</v>
      </c>
      <c r="AT4185" s="27"/>
      <c r="AU4185" s="179"/>
      <c r="AV4185" s="132" t="s">
        <v>29</v>
      </c>
      <c r="AW4185" s="133" t="s">
        <v>30</v>
      </c>
      <c r="AX4185" s="134" t="s">
        <v>31</v>
      </c>
    </row>
    <row r="4186" spans="1:50" ht="17.25" hidden="1" customHeight="1" x14ac:dyDescent="0.3">
      <c r="A4186" s="180"/>
      <c r="B4186" s="181"/>
      <c r="C4186" s="215"/>
      <c r="D4186" s="186"/>
      <c r="E4186" s="184"/>
      <c r="F4186" s="185"/>
      <c r="G4186" s="186"/>
      <c r="H4186" s="186"/>
      <c r="I4186" s="187"/>
      <c r="J4186" s="188"/>
      <c r="K4186" s="216"/>
      <c r="L4186" s="186"/>
      <c r="M4186" s="186"/>
      <c r="N4186" s="187"/>
      <c r="O4186" s="191"/>
      <c r="P4186" s="586" t="s">
        <v>4308</v>
      </c>
      <c r="Q4186" s="218"/>
      <c r="R4186" s="194">
        <f>[1]Harmonogram!O9</f>
        <v>1</v>
      </c>
      <c r="S4186" s="194">
        <f>R4204-1</f>
        <v>-1</v>
      </c>
      <c r="T4186" s="195" t="s">
        <v>36</v>
      </c>
      <c r="U4186" s="196">
        <v>0</v>
      </c>
      <c r="V4186" s="89">
        <f t="shared" si="1549"/>
        <v>0</v>
      </c>
      <c r="W4186" s="577"/>
      <c r="X4186" s="198" t="s">
        <v>4310</v>
      </c>
      <c r="Y4186" s="199"/>
      <c r="Z4186" s="199"/>
      <c r="AA4186" s="200"/>
      <c r="AB4186" s="201"/>
      <c r="AC4186" s="201"/>
      <c r="AD4186" s="202"/>
      <c r="AE4186" s="202"/>
      <c r="AF4186" s="202"/>
      <c r="AG4186" s="202"/>
      <c r="AH4186" s="202"/>
      <c r="AI4186" s="202"/>
      <c r="AJ4186" s="201"/>
      <c r="AK4186" s="201"/>
      <c r="AL4186" s="333"/>
      <c r="AM4186" s="204"/>
      <c r="AN4186" s="205"/>
      <c r="AO4186" s="206"/>
      <c r="AP4186" s="207"/>
      <c r="AQ4186" s="208"/>
      <c r="AR4186" s="334"/>
      <c r="AS4186" s="335"/>
      <c r="AT4186" s="336"/>
      <c r="AU4186" s="211"/>
      <c r="AV4186" s="212"/>
      <c r="AW4186" s="212"/>
      <c r="AX4186" s="212"/>
    </row>
    <row r="4187" spans="1:50" ht="25.05" customHeight="1" x14ac:dyDescent="0.3">
      <c r="A4187" s="213"/>
      <c r="B4187" s="214"/>
      <c r="C4187" s="215"/>
      <c r="D4187" s="186"/>
      <c r="E4187" s="184"/>
      <c r="F4187" s="185"/>
      <c r="G4187" s="186"/>
      <c r="H4187" s="186"/>
      <c r="I4187" s="187"/>
      <c r="J4187" s="188"/>
      <c r="K4187" s="216"/>
      <c r="L4187" s="186"/>
      <c r="M4187" s="186"/>
      <c r="N4187" s="187"/>
      <c r="O4187" s="191"/>
      <c r="P4187" s="587" t="s">
        <v>4308</v>
      </c>
      <c r="Q4187" s="218"/>
      <c r="R4187" s="219">
        <f t="shared" ref="R4187:R4201" si="1553">$R$4186</f>
        <v>1</v>
      </c>
      <c r="S4187" s="219">
        <f t="shared" ref="S4187:S4201" si="1554">$S$4186</f>
        <v>-1</v>
      </c>
      <c r="T4187" s="195">
        <v>126</v>
      </c>
      <c r="U4187" s="196">
        <v>1</v>
      </c>
      <c r="V4187" s="89">
        <f t="shared" si="1549"/>
        <v>0</v>
      </c>
      <c r="W4187" s="220" t="s">
        <v>4310</v>
      </c>
      <c r="X4187" s="221" t="s">
        <v>4311</v>
      </c>
      <c r="Y4187" s="222" t="s">
        <v>4312</v>
      </c>
      <c r="Z4187" s="199"/>
      <c r="AA4187" s="218"/>
      <c r="AB4187" s="223">
        <v>10</v>
      </c>
      <c r="AC4187" s="224" t="s">
        <v>40</v>
      </c>
      <c r="AD4187" s="225">
        <f t="shared" ref="AD4187:AD4200" si="1555">ROUND(AV4187*(AW4187/60),0)</f>
        <v>137</v>
      </c>
      <c r="AE4187" s="226"/>
      <c r="AF4187" s="226">
        <f t="shared" ref="AF4187:AF4200" si="1556">(AB4187*AE4187)</f>
        <v>0</v>
      </c>
      <c r="AG4187" s="241">
        <f>CEILING(AX4187+(AX4187*'[1]Nastavení cen'!$G$17),1)</f>
        <v>5</v>
      </c>
      <c r="AH4187" s="242"/>
      <c r="AI4187" s="242">
        <f t="shared" ref="AI4187:AI4198" si="1557">(AB4187*AH4187)</f>
        <v>0</v>
      </c>
      <c r="AJ4187" s="228">
        <f t="shared" ref="AJ4187:AJ4203" si="1558">AE4187+AH4187</f>
        <v>0</v>
      </c>
      <c r="AK4187" s="218"/>
      <c r="AL4187" s="229">
        <f t="shared" ref="AL4187:AL4203" si="1559">AF4187+AI4187</f>
        <v>0</v>
      </c>
      <c r="AM4187" s="204"/>
      <c r="AN4187" s="230">
        <v>0.01</v>
      </c>
      <c r="AO4187" s="231">
        <f t="shared" ref="AO4187:AO4198" si="1560">AB4187*AN4187</f>
        <v>0.1</v>
      </c>
      <c r="AP4187" s="245" t="s">
        <v>41</v>
      </c>
      <c r="AQ4187" s="233" t="s">
        <v>41</v>
      </c>
      <c r="AR4187" s="234" t="s">
        <v>41</v>
      </c>
      <c r="AS4187" s="235"/>
      <c r="AT4187" s="236"/>
      <c r="AU4187" s="237"/>
      <c r="AV4187" s="238">
        <v>21</v>
      </c>
      <c r="AW4187" s="239">
        <f>'[1]Nastavení cen'!$H$17</f>
        <v>390</v>
      </c>
      <c r="AX4187" s="240">
        <v>5</v>
      </c>
    </row>
    <row r="4188" spans="1:50" ht="25.05" customHeight="1" x14ac:dyDescent="0.3">
      <c r="A4188" s="213"/>
      <c r="B4188" s="214"/>
      <c r="C4188" s="215"/>
      <c r="D4188" s="186"/>
      <c r="E4188" s="184"/>
      <c r="F4188" s="185"/>
      <c r="G4188" s="186"/>
      <c r="H4188" s="186"/>
      <c r="I4188" s="187"/>
      <c r="J4188" s="188"/>
      <c r="K4188" s="216"/>
      <c r="L4188" s="186"/>
      <c r="M4188" s="186"/>
      <c r="N4188" s="187"/>
      <c r="O4188" s="191"/>
      <c r="P4188" s="587" t="s">
        <v>4308</v>
      </c>
      <c r="Q4188" s="218"/>
      <c r="R4188" s="219">
        <f t="shared" si="1553"/>
        <v>1</v>
      </c>
      <c r="S4188" s="219">
        <f t="shared" si="1554"/>
        <v>-1</v>
      </c>
      <c r="T4188" s="195">
        <v>127</v>
      </c>
      <c r="U4188" s="196">
        <v>1</v>
      </c>
      <c r="V4188" s="89">
        <f t="shared" si="1549"/>
        <v>0</v>
      </c>
      <c r="W4188" s="220" t="s">
        <v>4310</v>
      </c>
      <c r="X4188" s="221" t="s">
        <v>4313</v>
      </c>
      <c r="Y4188" s="222" t="s">
        <v>4312</v>
      </c>
      <c r="Z4188" s="199"/>
      <c r="AA4188" s="218"/>
      <c r="AB4188" s="223">
        <v>10</v>
      </c>
      <c r="AC4188" s="224" t="s">
        <v>40</v>
      </c>
      <c r="AD4188" s="225">
        <f t="shared" si="1555"/>
        <v>46</v>
      </c>
      <c r="AE4188" s="226"/>
      <c r="AF4188" s="226">
        <f t="shared" si="1556"/>
        <v>0</v>
      </c>
      <c r="AG4188" s="241">
        <f>CEILING(AX4188+(AX4188*'[1]Nastavení cen'!$G$17),1)</f>
        <v>1</v>
      </c>
      <c r="AH4188" s="242"/>
      <c r="AI4188" s="242">
        <f t="shared" si="1557"/>
        <v>0</v>
      </c>
      <c r="AJ4188" s="228">
        <f t="shared" si="1558"/>
        <v>0</v>
      </c>
      <c r="AK4188" s="218"/>
      <c r="AL4188" s="229">
        <f t="shared" si="1559"/>
        <v>0</v>
      </c>
      <c r="AM4188" s="204"/>
      <c r="AN4188" s="230">
        <v>0.01</v>
      </c>
      <c r="AO4188" s="231">
        <f t="shared" si="1560"/>
        <v>0.1</v>
      </c>
      <c r="AP4188" s="245" t="s">
        <v>41</v>
      </c>
      <c r="AQ4188" s="233" t="s">
        <v>41</v>
      </c>
      <c r="AR4188" s="234" t="s">
        <v>41</v>
      </c>
      <c r="AS4188" s="235"/>
      <c r="AT4188" s="236"/>
      <c r="AU4188" s="237"/>
      <c r="AV4188" s="238">
        <v>7</v>
      </c>
      <c r="AW4188" s="239">
        <f>'[1]Nastavení cen'!$H$17</f>
        <v>390</v>
      </c>
      <c r="AX4188" s="240">
        <v>1</v>
      </c>
    </row>
    <row r="4189" spans="1:50" ht="17.25" hidden="1" customHeight="1" x14ac:dyDescent="0.3">
      <c r="A4189" s="213"/>
      <c r="B4189" s="214"/>
      <c r="C4189" s="215"/>
      <c r="D4189" s="186"/>
      <c r="E4189" s="184"/>
      <c r="F4189" s="185"/>
      <c r="G4189" s="186"/>
      <c r="H4189" s="186"/>
      <c r="I4189" s="187"/>
      <c r="J4189" s="188"/>
      <c r="K4189" s="216"/>
      <c r="L4189" s="186"/>
      <c r="M4189" s="186"/>
      <c r="N4189" s="187"/>
      <c r="O4189" s="191"/>
      <c r="P4189" s="587" t="s">
        <v>4308</v>
      </c>
      <c r="Q4189" s="218"/>
      <c r="R4189" s="219">
        <f t="shared" si="1553"/>
        <v>1</v>
      </c>
      <c r="S4189" s="219">
        <f t="shared" si="1554"/>
        <v>-1</v>
      </c>
      <c r="T4189" s="195"/>
      <c r="U4189" s="196">
        <v>2</v>
      </c>
      <c r="V4189" s="89">
        <f t="shared" si="1549"/>
        <v>0</v>
      </c>
      <c r="W4189" s="220" t="s">
        <v>4310</v>
      </c>
      <c r="X4189" s="221" t="s">
        <v>4314</v>
      </c>
      <c r="Y4189" s="222" t="s">
        <v>4312</v>
      </c>
      <c r="Z4189" s="199"/>
      <c r="AA4189" s="218"/>
      <c r="AB4189" s="223">
        <v>0</v>
      </c>
      <c r="AC4189" s="224" t="s">
        <v>40</v>
      </c>
      <c r="AD4189" s="225">
        <f t="shared" si="1555"/>
        <v>182</v>
      </c>
      <c r="AE4189" s="226">
        <f>CEILING(AD4189+AD4189*'[1]Nastavení cen'!$J$17,1)</f>
        <v>266</v>
      </c>
      <c r="AF4189" s="226">
        <f t="shared" si="1556"/>
        <v>0</v>
      </c>
      <c r="AG4189" s="241">
        <f>CEILING(AX4189+(AX4189*'[1]Nastavení cen'!$G$17),1)</f>
        <v>5</v>
      </c>
      <c r="AH4189" s="242">
        <f>CEILING(AG4189*'[1]Nastavení cen'!$K$17,1)+AG4189</f>
        <v>7</v>
      </c>
      <c r="AI4189" s="242">
        <f t="shared" si="1557"/>
        <v>0</v>
      </c>
      <c r="AJ4189" s="228">
        <f t="shared" si="1558"/>
        <v>273</v>
      </c>
      <c r="AK4189" s="218"/>
      <c r="AL4189" s="229">
        <f t="shared" si="1559"/>
        <v>0</v>
      </c>
      <c r="AM4189" s="204"/>
      <c r="AN4189" s="230">
        <v>0.01</v>
      </c>
      <c r="AO4189" s="231">
        <f t="shared" si="1560"/>
        <v>0</v>
      </c>
      <c r="AP4189" s="245" t="s">
        <v>41</v>
      </c>
      <c r="AQ4189" s="233" t="s">
        <v>41</v>
      </c>
      <c r="AR4189" s="234" t="s">
        <v>41</v>
      </c>
      <c r="AS4189" s="235"/>
      <c r="AT4189" s="236"/>
      <c r="AU4189" s="237"/>
      <c r="AV4189" s="238">
        <v>28</v>
      </c>
      <c r="AW4189" s="239">
        <f>'[1]Nastavení cen'!$H$17</f>
        <v>390</v>
      </c>
      <c r="AX4189" s="240">
        <v>5</v>
      </c>
    </row>
    <row r="4190" spans="1:50" ht="17.25" hidden="1" customHeight="1" x14ac:dyDescent="0.3">
      <c r="A4190" s="213"/>
      <c r="B4190" s="214"/>
      <c r="C4190" s="215"/>
      <c r="D4190" s="186"/>
      <c r="E4190" s="184"/>
      <c r="F4190" s="185"/>
      <c r="G4190" s="186"/>
      <c r="H4190" s="186"/>
      <c r="I4190" s="187"/>
      <c r="J4190" s="188"/>
      <c r="K4190" s="216"/>
      <c r="L4190" s="186"/>
      <c r="M4190" s="186"/>
      <c r="N4190" s="187"/>
      <c r="O4190" s="191"/>
      <c r="P4190" s="587" t="s">
        <v>4308</v>
      </c>
      <c r="Q4190" s="218"/>
      <c r="R4190" s="219">
        <f t="shared" si="1553"/>
        <v>1</v>
      </c>
      <c r="S4190" s="219">
        <f t="shared" si="1554"/>
        <v>-1</v>
      </c>
      <c r="T4190" s="195"/>
      <c r="U4190" s="196">
        <v>2</v>
      </c>
      <c r="V4190" s="89">
        <f t="shared" si="1549"/>
        <v>0</v>
      </c>
      <c r="W4190" s="220" t="s">
        <v>4310</v>
      </c>
      <c r="X4190" s="221" t="s">
        <v>4315</v>
      </c>
      <c r="Y4190" s="222" t="s">
        <v>4312</v>
      </c>
      <c r="Z4190" s="199"/>
      <c r="AA4190" s="218"/>
      <c r="AB4190" s="223">
        <v>0</v>
      </c>
      <c r="AC4190" s="224" t="s">
        <v>40</v>
      </c>
      <c r="AD4190" s="225">
        <f t="shared" si="1555"/>
        <v>221</v>
      </c>
      <c r="AE4190" s="226">
        <f>CEILING(AD4190+AD4190*'[1]Nastavení cen'!$J$17,1)</f>
        <v>323</v>
      </c>
      <c r="AF4190" s="226">
        <f t="shared" si="1556"/>
        <v>0</v>
      </c>
      <c r="AG4190" s="241">
        <f>CEILING(AX4190+(AX4190*'[1]Nastavení cen'!$G$17),1)</f>
        <v>5</v>
      </c>
      <c r="AH4190" s="242">
        <f>CEILING(AG4190*'[1]Nastavení cen'!$K$17,1)+AG4190</f>
        <v>7</v>
      </c>
      <c r="AI4190" s="242">
        <f t="shared" si="1557"/>
        <v>0</v>
      </c>
      <c r="AJ4190" s="228">
        <f t="shared" si="1558"/>
        <v>330</v>
      </c>
      <c r="AK4190" s="218"/>
      <c r="AL4190" s="229">
        <f t="shared" si="1559"/>
        <v>0</v>
      </c>
      <c r="AM4190" s="204"/>
      <c r="AN4190" s="230">
        <v>0.01</v>
      </c>
      <c r="AO4190" s="231">
        <f t="shared" si="1560"/>
        <v>0</v>
      </c>
      <c r="AP4190" s="245" t="s">
        <v>41</v>
      </c>
      <c r="AQ4190" s="233" t="s">
        <v>41</v>
      </c>
      <c r="AR4190" s="234" t="s">
        <v>41</v>
      </c>
      <c r="AS4190" s="235"/>
      <c r="AT4190" s="236"/>
      <c r="AU4190" s="237"/>
      <c r="AV4190" s="238">
        <v>34</v>
      </c>
      <c r="AW4190" s="239">
        <f>'[1]Nastavení cen'!$H$17</f>
        <v>390</v>
      </c>
      <c r="AX4190" s="240">
        <v>5</v>
      </c>
    </row>
    <row r="4191" spans="1:50" ht="17.25" hidden="1" customHeight="1" x14ac:dyDescent="0.3">
      <c r="A4191" s="213"/>
      <c r="B4191" s="214"/>
      <c r="C4191" s="215"/>
      <c r="D4191" s="186"/>
      <c r="E4191" s="184"/>
      <c r="F4191" s="185"/>
      <c r="G4191" s="186"/>
      <c r="H4191" s="186"/>
      <c r="I4191" s="187"/>
      <c r="J4191" s="188"/>
      <c r="K4191" s="216"/>
      <c r="L4191" s="186"/>
      <c r="M4191" s="186"/>
      <c r="N4191" s="187"/>
      <c r="O4191" s="191"/>
      <c r="P4191" s="587" t="s">
        <v>4308</v>
      </c>
      <c r="Q4191" s="218"/>
      <c r="R4191" s="219">
        <f t="shared" si="1553"/>
        <v>1</v>
      </c>
      <c r="S4191" s="219">
        <f t="shared" si="1554"/>
        <v>-1</v>
      </c>
      <c r="T4191" s="195"/>
      <c r="U4191" s="196">
        <v>2</v>
      </c>
      <c r="V4191" s="89">
        <f t="shared" si="1549"/>
        <v>0</v>
      </c>
      <c r="W4191" s="220" t="s">
        <v>4310</v>
      </c>
      <c r="X4191" s="221" t="s">
        <v>4316</v>
      </c>
      <c r="Y4191" s="222" t="s">
        <v>4312</v>
      </c>
      <c r="Z4191" s="199"/>
      <c r="AA4191" s="218"/>
      <c r="AB4191" s="223">
        <v>0</v>
      </c>
      <c r="AC4191" s="224" t="s">
        <v>40</v>
      </c>
      <c r="AD4191" s="225">
        <f t="shared" si="1555"/>
        <v>267</v>
      </c>
      <c r="AE4191" s="226">
        <f>CEILING(AD4191+AD4191*'[1]Nastavení cen'!$J$17,1)</f>
        <v>390</v>
      </c>
      <c r="AF4191" s="226">
        <f t="shared" si="1556"/>
        <v>0</v>
      </c>
      <c r="AG4191" s="241">
        <f>CEILING(AX4191+(AX4191*'[1]Nastavení cen'!$G$17),1)</f>
        <v>5</v>
      </c>
      <c r="AH4191" s="242">
        <f>CEILING(AG4191*'[1]Nastavení cen'!$K$17,1)+AG4191</f>
        <v>7</v>
      </c>
      <c r="AI4191" s="242">
        <f t="shared" si="1557"/>
        <v>0</v>
      </c>
      <c r="AJ4191" s="228">
        <f t="shared" si="1558"/>
        <v>397</v>
      </c>
      <c r="AK4191" s="218"/>
      <c r="AL4191" s="229">
        <f t="shared" si="1559"/>
        <v>0</v>
      </c>
      <c r="AM4191" s="204"/>
      <c r="AN4191" s="230">
        <v>0.01</v>
      </c>
      <c r="AO4191" s="231">
        <f t="shared" si="1560"/>
        <v>0</v>
      </c>
      <c r="AP4191" s="245" t="s">
        <v>41</v>
      </c>
      <c r="AQ4191" s="233" t="s">
        <v>41</v>
      </c>
      <c r="AR4191" s="234" t="s">
        <v>41</v>
      </c>
      <c r="AS4191" s="235"/>
      <c r="AT4191" s="236"/>
      <c r="AU4191" s="237"/>
      <c r="AV4191" s="238">
        <v>41</v>
      </c>
      <c r="AW4191" s="239">
        <f>'[1]Nastavení cen'!$H$17</f>
        <v>390</v>
      </c>
      <c r="AX4191" s="240">
        <v>5</v>
      </c>
    </row>
    <row r="4192" spans="1:50" ht="17.25" hidden="1" customHeight="1" x14ac:dyDescent="0.3">
      <c r="A4192" s="213"/>
      <c r="B4192" s="214"/>
      <c r="C4192" s="215"/>
      <c r="D4192" s="186"/>
      <c r="E4192" s="184"/>
      <c r="F4192" s="185"/>
      <c r="G4192" s="186"/>
      <c r="H4192" s="186"/>
      <c r="I4192" s="187"/>
      <c r="J4192" s="188"/>
      <c r="K4192" s="216"/>
      <c r="L4192" s="186"/>
      <c r="M4192" s="186"/>
      <c r="N4192" s="187"/>
      <c r="O4192" s="191"/>
      <c r="P4192" s="587" t="s">
        <v>4308</v>
      </c>
      <c r="Q4192" s="218"/>
      <c r="R4192" s="219">
        <f t="shared" si="1553"/>
        <v>1</v>
      </c>
      <c r="S4192" s="219">
        <f t="shared" si="1554"/>
        <v>-1</v>
      </c>
      <c r="T4192" s="195"/>
      <c r="U4192" s="196">
        <v>2</v>
      </c>
      <c r="V4192" s="89">
        <f t="shared" si="1549"/>
        <v>0</v>
      </c>
      <c r="W4192" s="220" t="s">
        <v>4310</v>
      </c>
      <c r="X4192" s="221" t="s">
        <v>4317</v>
      </c>
      <c r="Y4192" s="222" t="s">
        <v>4312</v>
      </c>
      <c r="Z4192" s="199"/>
      <c r="AA4192" s="218"/>
      <c r="AB4192" s="223">
        <v>0</v>
      </c>
      <c r="AC4192" s="224" t="s">
        <v>40</v>
      </c>
      <c r="AD4192" s="225">
        <f t="shared" si="1555"/>
        <v>306</v>
      </c>
      <c r="AE4192" s="226">
        <f>CEILING(AD4192+AD4192*'[1]Nastavení cen'!$J$17,1)</f>
        <v>447</v>
      </c>
      <c r="AF4192" s="226">
        <f t="shared" si="1556"/>
        <v>0</v>
      </c>
      <c r="AG4192" s="241">
        <f>CEILING(AX4192+(AX4192*'[1]Nastavení cen'!$G$17),1)</f>
        <v>5</v>
      </c>
      <c r="AH4192" s="242">
        <f>CEILING(AG4192*'[1]Nastavení cen'!$K$17,1)+AG4192</f>
        <v>7</v>
      </c>
      <c r="AI4192" s="242">
        <f t="shared" si="1557"/>
        <v>0</v>
      </c>
      <c r="AJ4192" s="228">
        <f t="shared" si="1558"/>
        <v>454</v>
      </c>
      <c r="AK4192" s="218"/>
      <c r="AL4192" s="229">
        <f t="shared" si="1559"/>
        <v>0</v>
      </c>
      <c r="AM4192" s="204"/>
      <c r="AN4192" s="230">
        <v>0.01</v>
      </c>
      <c r="AO4192" s="231">
        <f t="shared" si="1560"/>
        <v>0</v>
      </c>
      <c r="AP4192" s="245" t="s">
        <v>41</v>
      </c>
      <c r="AQ4192" s="233" t="s">
        <v>41</v>
      </c>
      <c r="AR4192" s="234" t="s">
        <v>41</v>
      </c>
      <c r="AS4192" s="235"/>
      <c r="AT4192" s="236"/>
      <c r="AU4192" s="237"/>
      <c r="AV4192" s="238">
        <v>47</v>
      </c>
      <c r="AW4192" s="239">
        <f>'[1]Nastavení cen'!$H$17</f>
        <v>390</v>
      </c>
      <c r="AX4192" s="240">
        <v>5</v>
      </c>
    </row>
    <row r="4193" spans="1:50" ht="17.25" hidden="1" customHeight="1" x14ac:dyDescent="0.3">
      <c r="A4193" s="213"/>
      <c r="B4193" s="214"/>
      <c r="C4193" s="215"/>
      <c r="D4193" s="186"/>
      <c r="E4193" s="184"/>
      <c r="F4193" s="185"/>
      <c r="G4193" s="186"/>
      <c r="H4193" s="186"/>
      <c r="I4193" s="187"/>
      <c r="J4193" s="188"/>
      <c r="K4193" s="216"/>
      <c r="L4193" s="186"/>
      <c r="M4193" s="186"/>
      <c r="N4193" s="187"/>
      <c r="O4193" s="191"/>
      <c r="P4193" s="587" t="s">
        <v>4308</v>
      </c>
      <c r="Q4193" s="218"/>
      <c r="R4193" s="219">
        <f t="shared" si="1553"/>
        <v>1</v>
      </c>
      <c r="S4193" s="219">
        <f t="shared" si="1554"/>
        <v>-1</v>
      </c>
      <c r="T4193" s="195"/>
      <c r="U4193" s="196">
        <v>2</v>
      </c>
      <c r="V4193" s="89">
        <f t="shared" si="1549"/>
        <v>0</v>
      </c>
      <c r="W4193" s="220" t="s">
        <v>4310</v>
      </c>
      <c r="X4193" s="221" t="s">
        <v>4318</v>
      </c>
      <c r="Y4193" s="222" t="s">
        <v>4312</v>
      </c>
      <c r="Z4193" s="199"/>
      <c r="AA4193" s="218"/>
      <c r="AB4193" s="223">
        <v>0</v>
      </c>
      <c r="AC4193" s="224" t="s">
        <v>40</v>
      </c>
      <c r="AD4193" s="225">
        <f t="shared" si="1555"/>
        <v>351</v>
      </c>
      <c r="AE4193" s="226">
        <f>CEILING(AD4193+AD4193*'[1]Nastavení cen'!$J$17,1)</f>
        <v>513</v>
      </c>
      <c r="AF4193" s="226">
        <f t="shared" si="1556"/>
        <v>0</v>
      </c>
      <c r="AG4193" s="241">
        <f>CEILING(AX4193+(AX4193*'[1]Nastavení cen'!$G$17),1)</f>
        <v>5</v>
      </c>
      <c r="AH4193" s="242">
        <f>CEILING(AG4193*'[1]Nastavení cen'!$K$17,1)+AG4193</f>
        <v>7</v>
      </c>
      <c r="AI4193" s="242">
        <f t="shared" si="1557"/>
        <v>0</v>
      </c>
      <c r="AJ4193" s="228">
        <f t="shared" si="1558"/>
        <v>520</v>
      </c>
      <c r="AK4193" s="218"/>
      <c r="AL4193" s="229">
        <f t="shared" si="1559"/>
        <v>0</v>
      </c>
      <c r="AM4193" s="204"/>
      <c r="AN4193" s="230">
        <v>0.01</v>
      </c>
      <c r="AO4193" s="231">
        <f t="shared" si="1560"/>
        <v>0</v>
      </c>
      <c r="AP4193" s="245" t="s">
        <v>41</v>
      </c>
      <c r="AQ4193" s="233" t="s">
        <v>41</v>
      </c>
      <c r="AR4193" s="234" t="s">
        <v>41</v>
      </c>
      <c r="AS4193" s="235"/>
      <c r="AT4193" s="236"/>
      <c r="AU4193" s="237"/>
      <c r="AV4193" s="238">
        <v>54</v>
      </c>
      <c r="AW4193" s="239">
        <f>'[1]Nastavení cen'!$H$17</f>
        <v>390</v>
      </c>
      <c r="AX4193" s="240">
        <v>5</v>
      </c>
    </row>
    <row r="4194" spans="1:50" ht="17.25" hidden="1" customHeight="1" x14ac:dyDescent="0.3">
      <c r="A4194" s="213"/>
      <c r="B4194" s="214"/>
      <c r="C4194" s="215"/>
      <c r="D4194" s="186"/>
      <c r="E4194" s="184"/>
      <c r="F4194" s="185"/>
      <c r="G4194" s="186"/>
      <c r="H4194" s="186"/>
      <c r="I4194" s="187"/>
      <c r="J4194" s="188"/>
      <c r="K4194" s="216"/>
      <c r="L4194" s="186"/>
      <c r="M4194" s="186"/>
      <c r="N4194" s="187"/>
      <c r="O4194" s="191"/>
      <c r="P4194" s="587" t="s">
        <v>4308</v>
      </c>
      <c r="Q4194" s="218"/>
      <c r="R4194" s="219">
        <f t="shared" si="1553"/>
        <v>1</v>
      </c>
      <c r="S4194" s="219">
        <f t="shared" si="1554"/>
        <v>-1</v>
      </c>
      <c r="T4194" s="195"/>
      <c r="U4194" s="196">
        <v>2</v>
      </c>
      <c r="V4194" s="89">
        <f t="shared" si="1549"/>
        <v>0</v>
      </c>
      <c r="W4194" s="220" t="s">
        <v>4310</v>
      </c>
      <c r="X4194" s="221" t="s">
        <v>4319</v>
      </c>
      <c r="Y4194" s="222" t="s">
        <v>4312</v>
      </c>
      <c r="Z4194" s="199"/>
      <c r="AA4194" s="218"/>
      <c r="AB4194" s="223">
        <v>0</v>
      </c>
      <c r="AC4194" s="224" t="s">
        <v>40</v>
      </c>
      <c r="AD4194" s="225">
        <f t="shared" si="1555"/>
        <v>390</v>
      </c>
      <c r="AE4194" s="226">
        <f>CEILING(AD4194+AD4194*'[1]Nastavení cen'!$J$17,1)</f>
        <v>570</v>
      </c>
      <c r="AF4194" s="226">
        <f t="shared" si="1556"/>
        <v>0</v>
      </c>
      <c r="AG4194" s="241">
        <f>CEILING(AX4194+(AX4194*'[1]Nastavení cen'!$G$17),1)</f>
        <v>5</v>
      </c>
      <c r="AH4194" s="242">
        <f>CEILING(AG4194*'[1]Nastavení cen'!$K$17,1)+AG4194</f>
        <v>7</v>
      </c>
      <c r="AI4194" s="242">
        <f t="shared" si="1557"/>
        <v>0</v>
      </c>
      <c r="AJ4194" s="228">
        <f t="shared" si="1558"/>
        <v>577</v>
      </c>
      <c r="AK4194" s="218"/>
      <c r="AL4194" s="229">
        <f t="shared" si="1559"/>
        <v>0</v>
      </c>
      <c r="AM4194" s="204"/>
      <c r="AN4194" s="230">
        <v>0.01</v>
      </c>
      <c r="AO4194" s="231">
        <f t="shared" si="1560"/>
        <v>0</v>
      </c>
      <c r="AP4194" s="245" t="s">
        <v>41</v>
      </c>
      <c r="AQ4194" s="233" t="s">
        <v>41</v>
      </c>
      <c r="AR4194" s="234" t="s">
        <v>41</v>
      </c>
      <c r="AS4194" s="235"/>
      <c r="AT4194" s="236"/>
      <c r="AU4194" s="237"/>
      <c r="AV4194" s="238">
        <v>60</v>
      </c>
      <c r="AW4194" s="239">
        <f>'[1]Nastavení cen'!$H$17</f>
        <v>390</v>
      </c>
      <c r="AX4194" s="240">
        <v>5</v>
      </c>
    </row>
    <row r="4195" spans="1:50" ht="17.25" hidden="1" customHeight="1" x14ac:dyDescent="0.3">
      <c r="A4195" s="213"/>
      <c r="B4195" s="214"/>
      <c r="C4195" s="215"/>
      <c r="D4195" s="186"/>
      <c r="E4195" s="184"/>
      <c r="F4195" s="185"/>
      <c r="G4195" s="186"/>
      <c r="H4195" s="186"/>
      <c r="I4195" s="187"/>
      <c r="J4195" s="188"/>
      <c r="K4195" s="216"/>
      <c r="L4195" s="186"/>
      <c r="M4195" s="186"/>
      <c r="N4195" s="187"/>
      <c r="O4195" s="191"/>
      <c r="P4195" s="587" t="s">
        <v>4308</v>
      </c>
      <c r="Q4195" s="218"/>
      <c r="R4195" s="219">
        <f t="shared" si="1553"/>
        <v>1</v>
      </c>
      <c r="S4195" s="219">
        <f t="shared" si="1554"/>
        <v>-1</v>
      </c>
      <c r="T4195" s="195"/>
      <c r="U4195" s="196">
        <v>2</v>
      </c>
      <c r="V4195" s="89">
        <f t="shared" si="1549"/>
        <v>0</v>
      </c>
      <c r="W4195" s="220" t="s">
        <v>4310</v>
      </c>
      <c r="X4195" s="221" t="s">
        <v>4320</v>
      </c>
      <c r="Y4195" s="222" t="s">
        <v>4312</v>
      </c>
      <c r="Z4195" s="199"/>
      <c r="AA4195" s="218"/>
      <c r="AB4195" s="223">
        <v>0</v>
      </c>
      <c r="AC4195" s="224" t="s">
        <v>40</v>
      </c>
      <c r="AD4195" s="225">
        <f t="shared" si="1555"/>
        <v>436</v>
      </c>
      <c r="AE4195" s="226">
        <f>CEILING(AD4195+AD4195*'[1]Nastavení cen'!$J$17,1)</f>
        <v>637</v>
      </c>
      <c r="AF4195" s="226">
        <f t="shared" si="1556"/>
        <v>0</v>
      </c>
      <c r="AG4195" s="241">
        <f>CEILING(AX4195+(AX4195*'[1]Nastavení cen'!$G$17),1)</f>
        <v>5</v>
      </c>
      <c r="AH4195" s="242">
        <f>CEILING(AG4195*'[1]Nastavení cen'!$K$17,1)+AG4195</f>
        <v>7</v>
      </c>
      <c r="AI4195" s="242">
        <f t="shared" si="1557"/>
        <v>0</v>
      </c>
      <c r="AJ4195" s="228">
        <f t="shared" si="1558"/>
        <v>644</v>
      </c>
      <c r="AK4195" s="218"/>
      <c r="AL4195" s="229">
        <f t="shared" si="1559"/>
        <v>0</v>
      </c>
      <c r="AM4195" s="204"/>
      <c r="AN4195" s="230">
        <v>0.01</v>
      </c>
      <c r="AO4195" s="231">
        <f t="shared" si="1560"/>
        <v>0</v>
      </c>
      <c r="AP4195" s="245" t="s">
        <v>41</v>
      </c>
      <c r="AQ4195" s="233" t="s">
        <v>41</v>
      </c>
      <c r="AR4195" s="234" t="s">
        <v>41</v>
      </c>
      <c r="AS4195" s="235"/>
      <c r="AT4195" s="236"/>
      <c r="AU4195" s="237"/>
      <c r="AV4195" s="238">
        <v>67</v>
      </c>
      <c r="AW4195" s="239">
        <f>'[1]Nastavení cen'!$H$17</f>
        <v>390</v>
      </c>
      <c r="AX4195" s="240">
        <v>5</v>
      </c>
    </row>
    <row r="4196" spans="1:50" ht="17.25" hidden="1" customHeight="1" x14ac:dyDescent="0.3">
      <c r="A4196" s="213"/>
      <c r="B4196" s="214"/>
      <c r="C4196" s="215"/>
      <c r="D4196" s="186"/>
      <c r="E4196" s="184"/>
      <c r="F4196" s="185"/>
      <c r="G4196" s="186"/>
      <c r="H4196" s="186"/>
      <c r="I4196" s="187"/>
      <c r="J4196" s="188"/>
      <c r="K4196" s="216"/>
      <c r="L4196" s="186"/>
      <c r="M4196" s="186"/>
      <c r="N4196" s="187"/>
      <c r="O4196" s="191"/>
      <c r="P4196" s="587" t="s">
        <v>4308</v>
      </c>
      <c r="Q4196" s="218"/>
      <c r="R4196" s="219">
        <f t="shared" si="1553"/>
        <v>1</v>
      </c>
      <c r="S4196" s="219">
        <f t="shared" si="1554"/>
        <v>-1</v>
      </c>
      <c r="T4196" s="195"/>
      <c r="U4196" s="196">
        <v>2</v>
      </c>
      <c r="V4196" s="89">
        <f t="shared" si="1549"/>
        <v>0</v>
      </c>
      <c r="W4196" s="220" t="s">
        <v>4310</v>
      </c>
      <c r="X4196" s="221" t="s">
        <v>4321</v>
      </c>
      <c r="Y4196" s="222" t="s">
        <v>4312</v>
      </c>
      <c r="Z4196" s="199"/>
      <c r="AA4196" s="218"/>
      <c r="AB4196" s="223">
        <v>0</v>
      </c>
      <c r="AC4196" s="224" t="s">
        <v>40</v>
      </c>
      <c r="AD4196" s="225">
        <f t="shared" si="1555"/>
        <v>475</v>
      </c>
      <c r="AE4196" s="226">
        <f>CEILING(AD4196+AD4196*'[1]Nastavení cen'!$J$17,1)</f>
        <v>694</v>
      </c>
      <c r="AF4196" s="226">
        <f t="shared" si="1556"/>
        <v>0</v>
      </c>
      <c r="AG4196" s="241">
        <f>CEILING(AX4196+(AX4196*'[1]Nastavení cen'!$G$17),1)</f>
        <v>5</v>
      </c>
      <c r="AH4196" s="242">
        <f>CEILING(AG4196*'[1]Nastavení cen'!$K$17,1)+AG4196</f>
        <v>7</v>
      </c>
      <c r="AI4196" s="242">
        <f t="shared" si="1557"/>
        <v>0</v>
      </c>
      <c r="AJ4196" s="228">
        <f t="shared" si="1558"/>
        <v>701</v>
      </c>
      <c r="AK4196" s="218"/>
      <c r="AL4196" s="229">
        <f t="shared" si="1559"/>
        <v>0</v>
      </c>
      <c r="AM4196" s="204"/>
      <c r="AN4196" s="230">
        <v>0.01</v>
      </c>
      <c r="AO4196" s="231">
        <f t="shared" si="1560"/>
        <v>0</v>
      </c>
      <c r="AP4196" s="245" t="s">
        <v>41</v>
      </c>
      <c r="AQ4196" s="233" t="s">
        <v>41</v>
      </c>
      <c r="AR4196" s="234" t="s">
        <v>41</v>
      </c>
      <c r="AS4196" s="235"/>
      <c r="AT4196" s="236"/>
      <c r="AU4196" s="237"/>
      <c r="AV4196" s="238">
        <v>73</v>
      </c>
      <c r="AW4196" s="239">
        <f>'[1]Nastavení cen'!$H$17</f>
        <v>390</v>
      </c>
      <c r="AX4196" s="240">
        <v>5</v>
      </c>
    </row>
    <row r="4197" spans="1:50" ht="17.25" hidden="1" customHeight="1" x14ac:dyDescent="0.3">
      <c r="A4197" s="213"/>
      <c r="B4197" s="214"/>
      <c r="C4197" s="215"/>
      <c r="D4197" s="186"/>
      <c r="E4197" s="184"/>
      <c r="F4197" s="185"/>
      <c r="G4197" s="186"/>
      <c r="H4197" s="186"/>
      <c r="I4197" s="187"/>
      <c r="J4197" s="188"/>
      <c r="K4197" s="216"/>
      <c r="L4197" s="186"/>
      <c r="M4197" s="186"/>
      <c r="N4197" s="187"/>
      <c r="O4197" s="191"/>
      <c r="P4197" s="587" t="s">
        <v>4308</v>
      </c>
      <c r="Q4197" s="218"/>
      <c r="R4197" s="219">
        <f t="shared" si="1553"/>
        <v>1</v>
      </c>
      <c r="S4197" s="219">
        <f t="shared" si="1554"/>
        <v>-1</v>
      </c>
      <c r="T4197" s="195"/>
      <c r="U4197" s="196">
        <v>2</v>
      </c>
      <c r="V4197" s="89">
        <f t="shared" si="1549"/>
        <v>0</v>
      </c>
      <c r="W4197" s="220" t="s">
        <v>4310</v>
      </c>
      <c r="X4197" s="221" t="s">
        <v>4322</v>
      </c>
      <c r="Y4197" s="222" t="s">
        <v>4312</v>
      </c>
      <c r="Z4197" s="199"/>
      <c r="AA4197" s="218"/>
      <c r="AB4197" s="223">
        <v>0</v>
      </c>
      <c r="AC4197" s="224" t="s">
        <v>40</v>
      </c>
      <c r="AD4197" s="225">
        <f t="shared" si="1555"/>
        <v>514</v>
      </c>
      <c r="AE4197" s="226">
        <f>CEILING(AD4197+AD4197*'[1]Nastavení cen'!$J$17,1)</f>
        <v>751</v>
      </c>
      <c r="AF4197" s="226">
        <f t="shared" si="1556"/>
        <v>0</v>
      </c>
      <c r="AG4197" s="241">
        <f>CEILING(AX4197+(AX4197*'[1]Nastavení cen'!$G$17),1)</f>
        <v>5</v>
      </c>
      <c r="AH4197" s="242">
        <f>CEILING(AG4197*'[1]Nastavení cen'!$K$17,1)+AG4197</f>
        <v>7</v>
      </c>
      <c r="AI4197" s="242">
        <f t="shared" si="1557"/>
        <v>0</v>
      </c>
      <c r="AJ4197" s="228">
        <f t="shared" si="1558"/>
        <v>758</v>
      </c>
      <c r="AK4197" s="218"/>
      <c r="AL4197" s="229">
        <f t="shared" si="1559"/>
        <v>0</v>
      </c>
      <c r="AM4197" s="204"/>
      <c r="AN4197" s="230">
        <v>0.01</v>
      </c>
      <c r="AO4197" s="231">
        <f t="shared" si="1560"/>
        <v>0</v>
      </c>
      <c r="AP4197" s="245" t="s">
        <v>41</v>
      </c>
      <c r="AQ4197" s="233" t="s">
        <v>41</v>
      </c>
      <c r="AR4197" s="234" t="s">
        <v>41</v>
      </c>
      <c r="AS4197" s="235"/>
      <c r="AT4197" s="236"/>
      <c r="AU4197" s="237"/>
      <c r="AV4197" s="238">
        <v>79</v>
      </c>
      <c r="AW4197" s="239">
        <f>'[1]Nastavení cen'!$H$17</f>
        <v>390</v>
      </c>
      <c r="AX4197" s="240">
        <v>5</v>
      </c>
    </row>
    <row r="4198" spans="1:50" ht="17.25" hidden="1" customHeight="1" x14ac:dyDescent="0.3">
      <c r="A4198" s="213"/>
      <c r="B4198" s="214"/>
      <c r="C4198" s="215"/>
      <c r="D4198" s="186"/>
      <c r="E4198" s="184"/>
      <c r="F4198" s="185"/>
      <c r="G4198" s="186"/>
      <c r="H4198" s="186"/>
      <c r="I4198" s="187"/>
      <c r="J4198" s="188"/>
      <c r="K4198" s="216"/>
      <c r="L4198" s="186"/>
      <c r="M4198" s="186"/>
      <c r="N4198" s="187"/>
      <c r="O4198" s="191"/>
      <c r="P4198" s="587" t="s">
        <v>4308</v>
      </c>
      <c r="Q4198" s="218"/>
      <c r="R4198" s="219">
        <f t="shared" si="1553"/>
        <v>1</v>
      </c>
      <c r="S4198" s="219">
        <f t="shared" si="1554"/>
        <v>-1</v>
      </c>
      <c r="T4198" s="195"/>
      <c r="U4198" s="196">
        <v>2</v>
      </c>
      <c r="V4198" s="89">
        <f t="shared" si="1549"/>
        <v>0</v>
      </c>
      <c r="W4198" s="220" t="s">
        <v>4310</v>
      </c>
      <c r="X4198" s="221" t="s">
        <v>4323</v>
      </c>
      <c r="Y4198" s="222" t="s">
        <v>4312</v>
      </c>
      <c r="Z4198" s="199"/>
      <c r="AA4198" s="218"/>
      <c r="AB4198" s="223">
        <v>0</v>
      </c>
      <c r="AC4198" s="224" t="s">
        <v>40</v>
      </c>
      <c r="AD4198" s="225">
        <f t="shared" si="1555"/>
        <v>559</v>
      </c>
      <c r="AE4198" s="226">
        <f>CEILING(AD4198+AD4198*'[1]Nastavení cen'!$J$17,1)</f>
        <v>817</v>
      </c>
      <c r="AF4198" s="226">
        <f t="shared" si="1556"/>
        <v>0</v>
      </c>
      <c r="AG4198" s="241">
        <f>CEILING(AX4198+(AX4198*'[1]Nastavení cen'!$G$17),1)</f>
        <v>5</v>
      </c>
      <c r="AH4198" s="242">
        <f>CEILING(AG4198*'[1]Nastavení cen'!$K$17,1)+AG4198</f>
        <v>7</v>
      </c>
      <c r="AI4198" s="242">
        <f t="shared" si="1557"/>
        <v>0</v>
      </c>
      <c r="AJ4198" s="228">
        <f t="shared" si="1558"/>
        <v>824</v>
      </c>
      <c r="AK4198" s="218"/>
      <c r="AL4198" s="229">
        <f t="shared" si="1559"/>
        <v>0</v>
      </c>
      <c r="AM4198" s="204"/>
      <c r="AN4198" s="230">
        <v>0.01</v>
      </c>
      <c r="AO4198" s="231">
        <f t="shared" si="1560"/>
        <v>0</v>
      </c>
      <c r="AP4198" s="245" t="s">
        <v>41</v>
      </c>
      <c r="AQ4198" s="233" t="s">
        <v>41</v>
      </c>
      <c r="AR4198" s="234" t="s">
        <v>41</v>
      </c>
      <c r="AS4198" s="235"/>
      <c r="AT4198" s="236"/>
      <c r="AU4198" s="237"/>
      <c r="AV4198" s="238">
        <v>86</v>
      </c>
      <c r="AW4198" s="239">
        <f>'[1]Nastavení cen'!$H$17</f>
        <v>390</v>
      </c>
      <c r="AX4198" s="240">
        <v>5</v>
      </c>
    </row>
    <row r="4199" spans="1:50" ht="17.25" hidden="1" customHeight="1" x14ac:dyDescent="0.3">
      <c r="A4199" s="213"/>
      <c r="B4199" s="214"/>
      <c r="C4199" s="215"/>
      <c r="D4199" s="186"/>
      <c r="E4199" s="184"/>
      <c r="F4199" s="185"/>
      <c r="G4199" s="186"/>
      <c r="H4199" s="186"/>
      <c r="I4199" s="187"/>
      <c r="J4199" s="188"/>
      <c r="K4199" s="216"/>
      <c r="L4199" s="186"/>
      <c r="M4199" s="186"/>
      <c r="N4199" s="187"/>
      <c r="O4199" s="191"/>
      <c r="P4199" s="587" t="s">
        <v>4308</v>
      </c>
      <c r="Q4199" s="218"/>
      <c r="R4199" s="219">
        <f t="shared" si="1553"/>
        <v>1</v>
      </c>
      <c r="S4199" s="219">
        <f t="shared" si="1554"/>
        <v>-1</v>
      </c>
      <c r="T4199" s="195"/>
      <c r="U4199" s="196">
        <v>4</v>
      </c>
      <c r="V4199" s="89">
        <f t="shared" si="1549"/>
        <v>0</v>
      </c>
      <c r="W4199" s="220" t="s">
        <v>4324</v>
      </c>
      <c r="X4199" s="221" t="s">
        <v>4325</v>
      </c>
      <c r="Y4199" s="222" t="s">
        <v>43</v>
      </c>
      <c r="Z4199" s="199"/>
      <c r="AA4199" s="218"/>
      <c r="AB4199" s="223">
        <v>0</v>
      </c>
      <c r="AC4199" s="224" t="s">
        <v>66</v>
      </c>
      <c r="AD4199" s="225">
        <f t="shared" si="1555"/>
        <v>270</v>
      </c>
      <c r="AE4199" s="226">
        <f>CEILING(AD4199+AD4199*'[1]Nastavení cen'!$J$17,1)</f>
        <v>395</v>
      </c>
      <c r="AF4199" s="226">
        <f t="shared" si="1556"/>
        <v>0</v>
      </c>
      <c r="AG4199" s="241"/>
      <c r="AH4199" s="242"/>
      <c r="AI4199" s="242"/>
      <c r="AJ4199" s="228">
        <f t="shared" si="1558"/>
        <v>395</v>
      </c>
      <c r="AK4199" s="218"/>
      <c r="AL4199" s="229">
        <f t="shared" si="1559"/>
        <v>0</v>
      </c>
      <c r="AM4199" s="204"/>
      <c r="AN4199" s="230" t="s">
        <v>41</v>
      </c>
      <c r="AO4199" s="231" t="s">
        <v>41</v>
      </c>
      <c r="AP4199" s="245" t="s">
        <v>41</v>
      </c>
      <c r="AQ4199" s="233" t="s">
        <v>41</v>
      </c>
      <c r="AR4199" s="234" t="s">
        <v>41</v>
      </c>
      <c r="AS4199" s="235"/>
      <c r="AT4199" s="236"/>
      <c r="AU4199" s="237"/>
      <c r="AV4199" s="238">
        <v>60</v>
      </c>
      <c r="AW4199" s="239">
        <f>'[1]Nastavení cen'!$I$17</f>
        <v>270</v>
      </c>
      <c r="AX4199" s="240"/>
    </row>
    <row r="4200" spans="1:50" ht="17.25" hidden="1" customHeight="1" x14ac:dyDescent="0.3">
      <c r="A4200" s="213"/>
      <c r="B4200" s="214"/>
      <c r="C4200" s="215"/>
      <c r="D4200" s="186"/>
      <c r="E4200" s="184"/>
      <c r="F4200" s="185"/>
      <c r="G4200" s="186"/>
      <c r="H4200" s="186"/>
      <c r="I4200" s="187"/>
      <c r="J4200" s="188"/>
      <c r="K4200" s="216"/>
      <c r="L4200" s="186"/>
      <c r="M4200" s="186"/>
      <c r="N4200" s="187"/>
      <c r="O4200" s="191"/>
      <c r="P4200" s="587" t="s">
        <v>4308</v>
      </c>
      <c r="Q4200" s="218"/>
      <c r="R4200" s="219">
        <f t="shared" si="1553"/>
        <v>1</v>
      </c>
      <c r="S4200" s="219">
        <f t="shared" si="1554"/>
        <v>-1</v>
      </c>
      <c r="T4200" s="195"/>
      <c r="U4200" s="196">
        <v>4</v>
      </c>
      <c r="V4200" s="89">
        <f t="shared" si="1549"/>
        <v>0</v>
      </c>
      <c r="W4200" s="220" t="s">
        <v>4324</v>
      </c>
      <c r="X4200" s="221" t="s">
        <v>4326</v>
      </c>
      <c r="Y4200" s="222" t="s">
        <v>43</v>
      </c>
      <c r="Z4200" s="199"/>
      <c r="AA4200" s="218"/>
      <c r="AB4200" s="223">
        <v>0</v>
      </c>
      <c r="AC4200" s="224" t="s">
        <v>66</v>
      </c>
      <c r="AD4200" s="225">
        <f t="shared" si="1555"/>
        <v>270</v>
      </c>
      <c r="AE4200" s="226">
        <f>CEILING(AD4200+AD4200*'[1]Nastavení cen'!$J$17,1)</f>
        <v>395</v>
      </c>
      <c r="AF4200" s="226">
        <f t="shared" si="1556"/>
        <v>0</v>
      </c>
      <c r="AG4200" s="241"/>
      <c r="AH4200" s="242"/>
      <c r="AI4200" s="242"/>
      <c r="AJ4200" s="228">
        <f t="shared" si="1558"/>
        <v>395</v>
      </c>
      <c r="AK4200" s="218"/>
      <c r="AL4200" s="229">
        <f t="shared" si="1559"/>
        <v>0</v>
      </c>
      <c r="AM4200" s="204"/>
      <c r="AN4200" s="230" t="s">
        <v>41</v>
      </c>
      <c r="AO4200" s="231" t="s">
        <v>41</v>
      </c>
      <c r="AP4200" s="245" t="s">
        <v>41</v>
      </c>
      <c r="AQ4200" s="233" t="s">
        <v>41</v>
      </c>
      <c r="AR4200" s="234" t="s">
        <v>41</v>
      </c>
      <c r="AS4200" s="235"/>
      <c r="AT4200" s="236"/>
      <c r="AU4200" s="237"/>
      <c r="AV4200" s="238">
        <v>60</v>
      </c>
      <c r="AW4200" s="239">
        <f>'[1]Nastavení cen'!$I$17</f>
        <v>270</v>
      </c>
      <c r="AX4200" s="240"/>
    </row>
    <row r="4201" spans="1:50" ht="17.25" hidden="1" customHeight="1" x14ac:dyDescent="0.3">
      <c r="A4201" s="213"/>
      <c r="B4201" s="214"/>
      <c r="C4201" s="215"/>
      <c r="D4201" s="186"/>
      <c r="E4201" s="184"/>
      <c r="F4201" s="185"/>
      <c r="G4201" s="186"/>
      <c r="H4201" s="186"/>
      <c r="I4201" s="187"/>
      <c r="J4201" s="188"/>
      <c r="K4201" s="216"/>
      <c r="L4201" s="186"/>
      <c r="M4201" s="186"/>
      <c r="N4201" s="187"/>
      <c r="O4201" s="191"/>
      <c r="P4201" s="587" t="s">
        <v>4308</v>
      </c>
      <c r="Q4201" s="218"/>
      <c r="R4201" s="219">
        <f t="shared" si="1553"/>
        <v>1</v>
      </c>
      <c r="S4201" s="219">
        <f t="shared" si="1554"/>
        <v>-1</v>
      </c>
      <c r="T4201" s="195"/>
      <c r="U4201" s="196">
        <v>5</v>
      </c>
      <c r="V4201" s="89">
        <f t="shared" si="1549"/>
        <v>0</v>
      </c>
      <c r="W4201" s="220" t="s">
        <v>70</v>
      </c>
      <c r="X4201" s="221" t="s">
        <v>71</v>
      </c>
      <c r="Y4201" s="222" t="s">
        <v>4327</v>
      </c>
      <c r="Z4201" s="199"/>
      <c r="AA4201" s="218"/>
      <c r="AB4201" s="223">
        <v>0</v>
      </c>
      <c r="AC4201" s="224" t="s">
        <v>46</v>
      </c>
      <c r="AD4201" s="225"/>
      <c r="AE4201" s="226"/>
      <c r="AF4201" s="226"/>
      <c r="AG4201" s="227">
        <f>CEILING(AX4201+(AX4201*'[1]Nastavení cen'!$G$17),1)</f>
        <v>500</v>
      </c>
      <c r="AH4201" s="227">
        <f>CEILING(AG4201*'[1]Nastavení cen'!$K$17,1)+AG4201</f>
        <v>650</v>
      </c>
      <c r="AI4201" s="227">
        <f t="shared" ref="AI4201:AI4203" si="1561">(AB4201*AH4201)</f>
        <v>0</v>
      </c>
      <c r="AJ4201" s="228">
        <f t="shared" si="1558"/>
        <v>650</v>
      </c>
      <c r="AK4201" s="218"/>
      <c r="AL4201" s="229">
        <f t="shared" si="1559"/>
        <v>0</v>
      </c>
      <c r="AM4201" s="204"/>
      <c r="AN4201" s="230">
        <v>5</v>
      </c>
      <c r="AO4201" s="231">
        <f t="shared" ref="AO4201:AO4203" si="1562">AB4201*AN4201</f>
        <v>0</v>
      </c>
      <c r="AP4201" s="232">
        <v>0.05</v>
      </c>
      <c r="AQ4201" s="233" t="s">
        <v>41</v>
      </c>
      <c r="AR4201" s="234">
        <f>AO4201*AP4201</f>
        <v>0</v>
      </c>
      <c r="AS4201" s="235"/>
      <c r="AT4201" s="236"/>
      <c r="AU4201" s="237"/>
      <c r="AV4201" s="238"/>
      <c r="AW4201" s="239"/>
      <c r="AX4201" s="240">
        <v>500</v>
      </c>
    </row>
    <row r="4202" spans="1:50" ht="52.8" x14ac:dyDescent="0.3">
      <c r="A4202" s="213"/>
      <c r="B4202" s="214"/>
      <c r="C4202" s="215"/>
      <c r="D4202" s="186"/>
      <c r="E4202" s="184"/>
      <c r="F4202" s="185"/>
      <c r="G4202" s="186"/>
      <c r="H4202" s="186"/>
      <c r="I4202" s="187"/>
      <c r="J4202" s="188"/>
      <c r="K4202" s="216"/>
      <c r="L4202" s="186"/>
      <c r="M4202" s="186"/>
      <c r="N4202" s="187"/>
      <c r="O4202" s="191"/>
      <c r="P4202" s="587" t="s">
        <v>4308</v>
      </c>
      <c r="Q4202" s="218"/>
      <c r="R4202" s="219">
        <f t="shared" ref="R4202:R4203" si="1563">$R$4204</f>
        <v>0</v>
      </c>
      <c r="S4202" s="219">
        <f t="shared" ref="S4202:S4203" si="1564">$S$4204</f>
        <v>1</v>
      </c>
      <c r="T4202" s="195">
        <v>128</v>
      </c>
      <c r="U4202" s="196">
        <v>1</v>
      </c>
      <c r="V4202" s="89">
        <f t="shared" si="1549"/>
        <v>0</v>
      </c>
      <c r="W4202" s="220" t="s">
        <v>4328</v>
      </c>
      <c r="X4202" s="221" t="s">
        <v>4329</v>
      </c>
      <c r="Y4202" s="222" t="s">
        <v>4312</v>
      </c>
      <c r="Z4202" s="199"/>
      <c r="AA4202" s="218"/>
      <c r="AB4202" s="223">
        <v>52</v>
      </c>
      <c r="AC4202" s="224" t="s">
        <v>48</v>
      </c>
      <c r="AD4202" s="225">
        <f t="shared" ref="AD4202:AD4203" si="1565">ROUND(AV4202*(AW4202/60),0)</f>
        <v>65</v>
      </c>
      <c r="AE4202" s="226"/>
      <c r="AF4202" s="226">
        <f t="shared" ref="AF4202:AF4203" si="1566">(AB4202*AE4202)</f>
        <v>0</v>
      </c>
      <c r="AG4202" s="241">
        <f>CEILING(AX4202+(AX4202*'[1]Nastavení cen'!$G$17),1)</f>
        <v>14</v>
      </c>
      <c r="AH4202" s="242"/>
      <c r="AI4202" s="242">
        <f t="shared" si="1561"/>
        <v>0</v>
      </c>
      <c r="AJ4202" s="228">
        <f t="shared" si="1558"/>
        <v>0</v>
      </c>
      <c r="AK4202" s="218"/>
      <c r="AL4202" s="229">
        <f t="shared" si="1559"/>
        <v>0</v>
      </c>
      <c r="AM4202" s="204"/>
      <c r="AN4202" s="230">
        <v>0.03</v>
      </c>
      <c r="AO4202" s="231">
        <f t="shared" si="1562"/>
        <v>1.56</v>
      </c>
      <c r="AP4202" s="245" t="s">
        <v>41</v>
      </c>
      <c r="AQ4202" s="233" t="s">
        <v>41</v>
      </c>
      <c r="AR4202" s="234" t="s">
        <v>41</v>
      </c>
      <c r="AS4202" s="235"/>
      <c r="AT4202" s="236"/>
      <c r="AU4202" s="237"/>
      <c r="AV4202" s="238">
        <v>10</v>
      </c>
      <c r="AW4202" s="239">
        <f>'[1]Nastavení cen'!$H$17</f>
        <v>390</v>
      </c>
      <c r="AX4202" s="240">
        <v>14</v>
      </c>
    </row>
    <row r="4203" spans="1:50" ht="52.8" hidden="1" x14ac:dyDescent="0.3">
      <c r="A4203" s="213"/>
      <c r="B4203" s="214"/>
      <c r="C4203" s="215"/>
      <c r="D4203" s="186"/>
      <c r="E4203" s="184"/>
      <c r="F4203" s="185"/>
      <c r="G4203" s="186"/>
      <c r="H4203" s="186"/>
      <c r="I4203" s="187"/>
      <c r="J4203" s="188"/>
      <c r="K4203" s="216"/>
      <c r="L4203" s="186"/>
      <c r="M4203" s="186"/>
      <c r="N4203" s="187"/>
      <c r="O4203" s="191"/>
      <c r="P4203" s="587" t="s">
        <v>4308</v>
      </c>
      <c r="Q4203" s="218"/>
      <c r="R4203" s="219">
        <f t="shared" si="1563"/>
        <v>0</v>
      </c>
      <c r="S4203" s="219">
        <f t="shared" si="1564"/>
        <v>1</v>
      </c>
      <c r="T4203" s="195"/>
      <c r="U4203" s="196">
        <v>2</v>
      </c>
      <c r="V4203" s="89">
        <f t="shared" si="1549"/>
        <v>0</v>
      </c>
      <c r="W4203" s="220" t="s">
        <v>4328</v>
      </c>
      <c r="X4203" s="221" t="s">
        <v>4330</v>
      </c>
      <c r="Y4203" s="222" t="s">
        <v>4312</v>
      </c>
      <c r="Z4203" s="199"/>
      <c r="AA4203" s="218"/>
      <c r="AB4203" s="223">
        <v>0</v>
      </c>
      <c r="AC4203" s="224" t="s">
        <v>48</v>
      </c>
      <c r="AD4203" s="225">
        <f t="shared" si="1565"/>
        <v>65</v>
      </c>
      <c r="AE4203" s="226">
        <f>CEILING(AD4203+AD4203*'[1]Nastavení cen'!$J$17,1)</f>
        <v>95</v>
      </c>
      <c r="AF4203" s="226">
        <f t="shared" si="1566"/>
        <v>0</v>
      </c>
      <c r="AG4203" s="241">
        <f>CEILING(AX4203+(AX4203*'[1]Nastavení cen'!$G$17),1)</f>
        <v>14</v>
      </c>
      <c r="AH4203" s="242">
        <f>CEILING(AG4203*'[1]Nastavení cen'!$K$17,1)+AG4203</f>
        <v>19</v>
      </c>
      <c r="AI4203" s="242">
        <f t="shared" si="1561"/>
        <v>0</v>
      </c>
      <c r="AJ4203" s="228">
        <f t="shared" si="1558"/>
        <v>114</v>
      </c>
      <c r="AK4203" s="218"/>
      <c r="AL4203" s="229">
        <f t="shared" si="1559"/>
        <v>0</v>
      </c>
      <c r="AM4203" s="204"/>
      <c r="AN4203" s="230">
        <v>0.03</v>
      </c>
      <c r="AO4203" s="231">
        <f t="shared" si="1562"/>
        <v>0</v>
      </c>
      <c r="AP4203" s="245" t="s">
        <v>41</v>
      </c>
      <c r="AQ4203" s="233" t="s">
        <v>41</v>
      </c>
      <c r="AR4203" s="234" t="s">
        <v>41</v>
      </c>
      <c r="AS4203" s="235"/>
      <c r="AT4203" s="236"/>
      <c r="AU4203" s="237"/>
      <c r="AV4203" s="238">
        <v>10</v>
      </c>
      <c r="AW4203" s="239">
        <f>'[1]Nastavení cen'!$H$17</f>
        <v>390</v>
      </c>
      <c r="AX4203" s="240">
        <v>14</v>
      </c>
    </row>
    <row r="4204" spans="1:50" ht="17.25" hidden="1" customHeight="1" x14ac:dyDescent="0.3">
      <c r="A4204" s="180"/>
      <c r="B4204" s="181"/>
      <c r="C4204" s="215"/>
      <c r="D4204" s="186"/>
      <c r="E4204" s="184"/>
      <c r="F4204" s="185"/>
      <c r="G4204" s="186"/>
      <c r="H4204" s="186"/>
      <c r="I4204" s="187"/>
      <c r="J4204" s="188"/>
      <c r="K4204" s="216"/>
      <c r="L4204" s="186"/>
      <c r="M4204" s="186"/>
      <c r="N4204" s="187"/>
      <c r="O4204" s="191"/>
      <c r="P4204" s="586" t="s">
        <v>4308</v>
      </c>
      <c r="Q4204" s="218"/>
      <c r="R4204" s="219">
        <f>[1]Harmonogram!N276</f>
        <v>0</v>
      </c>
      <c r="S4204" s="219">
        <f>[1]Harmonogram!O276</f>
        <v>1</v>
      </c>
      <c r="T4204" s="195" t="s">
        <v>36</v>
      </c>
      <c r="U4204" s="196">
        <v>0</v>
      </c>
      <c r="V4204" s="89">
        <f t="shared" si="1549"/>
        <v>0</v>
      </c>
      <c r="W4204" s="577"/>
      <c r="X4204" s="198" t="str">
        <f>[1]Harmonogram!K276</f>
        <v>finální úklid</v>
      </c>
      <c r="Y4204" s="199"/>
      <c r="Z4204" s="199"/>
      <c r="AA4204" s="200"/>
      <c r="AB4204" s="202"/>
      <c r="AC4204" s="202"/>
      <c r="AD4204" s="202"/>
      <c r="AE4204" s="202"/>
      <c r="AF4204" s="202"/>
      <c r="AG4204" s="202"/>
      <c r="AH4204" s="202"/>
      <c r="AI4204" s="202"/>
      <c r="AJ4204" s="202"/>
      <c r="AK4204" s="202"/>
      <c r="AL4204" s="333"/>
      <c r="AM4204" s="204"/>
      <c r="AN4204" s="205"/>
      <c r="AO4204" s="385"/>
      <c r="AP4204" s="588"/>
      <c r="AQ4204" s="233"/>
      <c r="AR4204" s="589"/>
      <c r="AS4204" s="386"/>
      <c r="AT4204" s="387"/>
      <c r="AU4204" s="388"/>
      <c r="AV4204" s="389"/>
      <c r="AW4204" s="389"/>
      <c r="AX4204" s="389"/>
    </row>
    <row r="4205" spans="1:50" ht="66" hidden="1" x14ac:dyDescent="0.3">
      <c r="A4205" s="213"/>
      <c r="B4205" s="214"/>
      <c r="C4205" s="215"/>
      <c r="D4205" s="186"/>
      <c r="E4205" s="184"/>
      <c r="F4205" s="185"/>
      <c r="G4205" s="186"/>
      <c r="H4205" s="186"/>
      <c r="I4205" s="187"/>
      <c r="J4205" s="188"/>
      <c r="K4205" s="216"/>
      <c r="L4205" s="186"/>
      <c r="M4205" s="186"/>
      <c r="N4205" s="187"/>
      <c r="O4205" s="191"/>
      <c r="P4205" s="587" t="s">
        <v>4308</v>
      </c>
      <c r="Q4205" s="218"/>
      <c r="R4205" s="219">
        <f t="shared" ref="R4205:R4206" si="1567">$R$4204</f>
        <v>0</v>
      </c>
      <c r="S4205" s="219">
        <f t="shared" ref="S4205:S4206" si="1568">$S$4204</f>
        <v>1</v>
      </c>
      <c r="T4205" s="195"/>
      <c r="U4205" s="196">
        <v>2</v>
      </c>
      <c r="V4205" s="89">
        <f t="shared" si="1549"/>
        <v>0</v>
      </c>
      <c r="W4205" s="220" t="s">
        <v>4328</v>
      </c>
      <c r="X4205" s="221" t="s">
        <v>4331</v>
      </c>
      <c r="Y4205" s="222" t="s">
        <v>4312</v>
      </c>
      <c r="Z4205" s="199"/>
      <c r="AA4205" s="218"/>
      <c r="AB4205" s="223">
        <v>0</v>
      </c>
      <c r="AC4205" s="224" t="s">
        <v>48</v>
      </c>
      <c r="AD4205" s="225">
        <f t="shared" ref="AD4205:AD4206" si="1569">ROUND(AV4205*(AW4205/60),0)</f>
        <v>65</v>
      </c>
      <c r="AE4205" s="226">
        <f>CEILING(AD4205+AD4205*'[1]Nastavení cen'!$J$17,1)</f>
        <v>95</v>
      </c>
      <c r="AF4205" s="226">
        <f t="shared" ref="AF4205:AF4206" si="1570">(AB4205*AE4205)</f>
        <v>0</v>
      </c>
      <c r="AG4205" s="241">
        <f>CEILING(AX4205+(AX4205*'[1]Nastavení cen'!$G$17),1)</f>
        <v>14</v>
      </c>
      <c r="AH4205" s="242">
        <f>CEILING(AG4205*'[1]Nastavení cen'!$K$17,1)+AG4205</f>
        <v>19</v>
      </c>
      <c r="AI4205" s="242">
        <f t="shared" ref="AI4205:AI4206" si="1571">(AB4205*AH4205)</f>
        <v>0</v>
      </c>
      <c r="AJ4205" s="228">
        <f t="shared" ref="AJ4205:AJ4206" si="1572">AE4205+AH4205</f>
        <v>114</v>
      </c>
      <c r="AK4205" s="218"/>
      <c r="AL4205" s="229">
        <f t="shared" ref="AL4205:AL4206" si="1573">AF4205+AI4205</f>
        <v>0</v>
      </c>
      <c r="AM4205" s="204"/>
      <c r="AN4205" s="230">
        <v>0.03</v>
      </c>
      <c r="AO4205" s="231">
        <f t="shared" ref="AO4205:AO4206" si="1574">AB4205*AN4205</f>
        <v>0</v>
      </c>
      <c r="AP4205" s="245" t="s">
        <v>41</v>
      </c>
      <c r="AQ4205" s="234" t="s">
        <v>41</v>
      </c>
      <c r="AR4205" s="234" t="s">
        <v>41</v>
      </c>
      <c r="AS4205" s="235"/>
      <c r="AT4205" s="236"/>
      <c r="AU4205" s="237"/>
      <c r="AV4205" s="238">
        <v>10</v>
      </c>
      <c r="AW4205" s="239">
        <f>'[1]Nastavení cen'!$H$17</f>
        <v>390</v>
      </c>
      <c r="AX4205" s="240">
        <v>14</v>
      </c>
    </row>
    <row r="4206" spans="1:50" ht="39.6" x14ac:dyDescent="0.3">
      <c r="A4206" s="213"/>
      <c r="B4206" s="214"/>
      <c r="C4206" s="215"/>
      <c r="D4206" s="186"/>
      <c r="E4206" s="184"/>
      <c r="F4206" s="185"/>
      <c r="G4206" s="186"/>
      <c r="H4206" s="186"/>
      <c r="I4206" s="187"/>
      <c r="J4206" s="188"/>
      <c r="K4206" s="216"/>
      <c r="L4206" s="186"/>
      <c r="M4206" s="186"/>
      <c r="N4206" s="187"/>
      <c r="O4206" s="191"/>
      <c r="P4206" s="587" t="s">
        <v>4308</v>
      </c>
      <c r="Q4206" s="218"/>
      <c r="R4206" s="219">
        <f t="shared" si="1567"/>
        <v>0</v>
      </c>
      <c r="S4206" s="219">
        <f t="shared" si="1568"/>
        <v>1</v>
      </c>
      <c r="T4206" s="195">
        <v>129</v>
      </c>
      <c r="U4206" s="196">
        <v>2</v>
      </c>
      <c r="V4206" s="89">
        <f t="shared" si="1549"/>
        <v>0</v>
      </c>
      <c r="W4206" s="220" t="s">
        <v>4328</v>
      </c>
      <c r="X4206" s="221" t="s">
        <v>4332</v>
      </c>
      <c r="Y4206" s="222" t="s">
        <v>4312</v>
      </c>
      <c r="Z4206" s="199"/>
      <c r="AA4206" s="218"/>
      <c r="AB4206" s="223">
        <v>15</v>
      </c>
      <c r="AC4206" s="224" t="s">
        <v>48</v>
      </c>
      <c r="AD4206" s="225">
        <f t="shared" si="1569"/>
        <v>39</v>
      </c>
      <c r="AE4206" s="226"/>
      <c r="AF4206" s="226">
        <f t="shared" si="1570"/>
        <v>0</v>
      </c>
      <c r="AG4206" s="241">
        <f>CEILING(AX4206+(AX4206*'[1]Nastavení cen'!$G$17),1)</f>
        <v>14</v>
      </c>
      <c r="AH4206" s="242"/>
      <c r="AI4206" s="242">
        <f t="shared" si="1571"/>
        <v>0</v>
      </c>
      <c r="AJ4206" s="228">
        <f t="shared" si="1572"/>
        <v>0</v>
      </c>
      <c r="AK4206" s="218"/>
      <c r="AL4206" s="229">
        <f t="shared" si="1573"/>
        <v>0</v>
      </c>
      <c r="AM4206" s="204"/>
      <c r="AN4206" s="230">
        <v>0.03</v>
      </c>
      <c r="AO4206" s="231">
        <f t="shared" si="1574"/>
        <v>0.44999999999999996</v>
      </c>
      <c r="AP4206" s="245" t="s">
        <v>41</v>
      </c>
      <c r="AQ4206" s="234" t="s">
        <v>41</v>
      </c>
      <c r="AR4206" s="234" t="s">
        <v>41</v>
      </c>
      <c r="AS4206" s="235"/>
      <c r="AT4206" s="236"/>
      <c r="AU4206" s="237"/>
      <c r="AV4206" s="238">
        <v>6</v>
      </c>
      <c r="AW4206" s="239">
        <f>'[1]Nastavení cen'!$H$17</f>
        <v>390</v>
      </c>
      <c r="AX4206" s="240">
        <v>14</v>
      </c>
    </row>
    <row r="4207" spans="1:50" ht="17.25" hidden="1" customHeight="1" x14ac:dyDescent="0.3">
      <c r="A4207" s="373"/>
      <c r="B4207" s="340"/>
      <c r="C4207" s="247"/>
      <c r="D4207" s="248"/>
      <c r="E4207" s="249"/>
      <c r="F4207" s="250"/>
      <c r="G4207" s="248"/>
      <c r="H4207" s="248"/>
      <c r="I4207" s="251"/>
      <c r="J4207" s="252"/>
      <c r="K4207" s="253"/>
      <c r="L4207" s="248"/>
      <c r="M4207" s="248"/>
      <c r="N4207" s="251"/>
      <c r="O4207" s="191"/>
      <c r="P4207" s="587" t="s">
        <v>4308</v>
      </c>
      <c r="Q4207" s="218"/>
      <c r="R4207" s="256"/>
      <c r="S4207" s="256"/>
      <c r="T4207" s="341"/>
      <c r="U4207" s="196">
        <v>99</v>
      </c>
      <c r="V4207" s="89">
        <f t="shared" si="1549"/>
        <v>0</v>
      </c>
      <c r="W4207" s="342"/>
      <c r="X4207" s="343"/>
      <c r="Y4207" s="344"/>
      <c r="Z4207" s="345"/>
      <c r="AA4207" s="255"/>
      <c r="AB4207" s="339">
        <v>0</v>
      </c>
      <c r="AC4207" s="346"/>
      <c r="AD4207" s="347"/>
      <c r="AE4207" s="348"/>
      <c r="AF4207" s="348"/>
      <c r="AG4207" s="243"/>
      <c r="AH4207" s="244"/>
      <c r="AI4207" s="244"/>
      <c r="AJ4207" s="349"/>
      <c r="AK4207" s="255"/>
      <c r="AL4207" s="350"/>
      <c r="AM4207" s="204"/>
      <c r="AN4207" s="590"/>
      <c r="AO4207" s="591"/>
      <c r="AP4207" s="592"/>
      <c r="AQ4207" s="592"/>
      <c r="AR4207" s="592"/>
      <c r="AS4207" s="592"/>
      <c r="AT4207" s="593"/>
      <c r="AU4207" s="237"/>
      <c r="AV4207" s="238"/>
      <c r="AW4207" s="239"/>
      <c r="AX4207" s="240"/>
    </row>
    <row r="4208" spans="1:50" ht="17.25" hidden="1" customHeight="1" x14ac:dyDescent="0.3">
      <c r="A4208" s="373"/>
      <c r="B4208" s="340"/>
      <c r="C4208" s="247"/>
      <c r="D4208" s="248"/>
      <c r="E4208" s="249"/>
      <c r="F4208" s="250"/>
      <c r="G4208" s="248"/>
      <c r="H4208" s="248"/>
      <c r="I4208" s="251"/>
      <c r="J4208" s="252"/>
      <c r="K4208" s="253"/>
      <c r="L4208" s="248"/>
      <c r="M4208" s="248"/>
      <c r="N4208" s="251"/>
      <c r="O4208" s="191"/>
      <c r="P4208" s="587" t="s">
        <v>4308</v>
      </c>
      <c r="Q4208" s="218"/>
      <c r="R4208" s="256"/>
      <c r="S4208" s="256"/>
      <c r="T4208" s="341"/>
      <c r="U4208" s="196">
        <v>99</v>
      </c>
      <c r="V4208" s="89">
        <f t="shared" si="1549"/>
        <v>0</v>
      </c>
      <c r="W4208" s="342"/>
      <c r="X4208" s="343"/>
      <c r="Y4208" s="344"/>
      <c r="Z4208" s="345"/>
      <c r="AA4208" s="255"/>
      <c r="AB4208" s="339">
        <v>0</v>
      </c>
      <c r="AC4208" s="346"/>
      <c r="AD4208" s="347"/>
      <c r="AE4208" s="348"/>
      <c r="AF4208" s="348"/>
      <c r="AG4208" s="243"/>
      <c r="AH4208" s="244"/>
      <c r="AI4208" s="244"/>
      <c r="AJ4208" s="349"/>
      <c r="AK4208" s="255"/>
      <c r="AL4208" s="350"/>
      <c r="AM4208" s="204"/>
      <c r="AN4208" s="590"/>
      <c r="AO4208" s="591"/>
      <c r="AP4208" s="592"/>
      <c r="AQ4208" s="592"/>
      <c r="AR4208" s="592"/>
      <c r="AS4208" s="592"/>
      <c r="AT4208" s="593"/>
      <c r="AU4208" s="237"/>
      <c r="AV4208" s="238"/>
      <c r="AW4208" s="239"/>
      <c r="AX4208" s="240"/>
    </row>
    <row r="4209" spans="1:50" ht="18" customHeight="1" x14ac:dyDescent="0.3">
      <c r="A4209" s="262"/>
      <c r="B4209" s="263"/>
      <c r="C4209" s="264" t="s">
        <v>0</v>
      </c>
      <c r="D4209" s="24"/>
      <c r="E4209" s="25" t="s">
        <v>1</v>
      </c>
      <c r="F4209" s="26"/>
      <c r="G4209" s="26"/>
      <c r="H4209" s="26"/>
      <c r="I4209" s="27"/>
      <c r="J4209" s="265"/>
      <c r="K4209" s="29" t="s">
        <v>2</v>
      </c>
      <c r="L4209" s="26"/>
      <c r="M4209" s="26"/>
      <c r="N4209" s="27"/>
      <c r="O4209" s="266"/>
      <c r="P4209" s="582" t="s">
        <v>4308</v>
      </c>
      <c r="Q4209" s="594"/>
      <c r="R4209" s="595"/>
      <c r="S4209" s="270"/>
      <c r="T4209" s="271" t="s">
        <v>10</v>
      </c>
      <c r="U4209" s="270" t="s">
        <v>11</v>
      </c>
      <c r="V4209" s="89">
        <f t="shared" si="1549"/>
        <v>0</v>
      </c>
      <c r="W4209" s="272"/>
      <c r="X4209" s="273" t="s">
        <v>4333</v>
      </c>
      <c r="Y4209" s="26"/>
      <c r="Z4209" s="26"/>
      <c r="AA4209" s="274"/>
      <c r="AB4209" s="271" t="s">
        <v>10</v>
      </c>
      <c r="AC4209" s="275"/>
      <c r="AD4209" s="276"/>
      <c r="AE4209" s="276"/>
      <c r="AF4209" s="276">
        <f>SUM(AF4178:AF4208)</f>
        <v>0</v>
      </c>
      <c r="AG4209" s="276"/>
      <c r="AH4209" s="276"/>
      <c r="AI4209" s="276">
        <f>SUM(AI4178:AI4208)</f>
        <v>0</v>
      </c>
      <c r="AJ4209" s="277"/>
      <c r="AK4209" s="274"/>
      <c r="AL4209" s="278">
        <f>AF4209+AI4209</f>
        <v>0</v>
      </c>
      <c r="AM4209" s="279"/>
      <c r="AN4209" s="280"/>
      <c r="AO4209" s="281">
        <f>SUM(AO4178:AO4208)</f>
        <v>2.21</v>
      </c>
      <c r="AP4209" s="276"/>
      <c r="AQ4209" s="281">
        <f t="shared" ref="AQ4209:AR4209" si="1575">SUM(AQ4178:AQ4208)</f>
        <v>0</v>
      </c>
      <c r="AR4209" s="282">
        <f t="shared" si="1575"/>
        <v>0</v>
      </c>
      <c r="AS4209" s="283"/>
      <c r="AT4209" s="284">
        <f>SUM(AT4178:AT4208)</f>
        <v>0</v>
      </c>
      <c r="AU4209" s="285"/>
      <c r="AV4209" s="106"/>
      <c r="AW4209" s="107"/>
      <c r="AX4209" s="107"/>
    </row>
    <row r="4210" spans="1:50" ht="17.25" hidden="1" customHeight="1" x14ac:dyDescent="0.3">
      <c r="A4210" s="262"/>
      <c r="B4210" s="263"/>
      <c r="C4210" s="264" t="s">
        <v>0</v>
      </c>
      <c r="D4210" s="24"/>
      <c r="E4210" s="25" t="s">
        <v>1</v>
      </c>
      <c r="F4210" s="26"/>
      <c r="G4210" s="26"/>
      <c r="H4210" s="26"/>
      <c r="I4210" s="27"/>
      <c r="J4210" s="263"/>
      <c r="K4210" s="29" t="s">
        <v>2</v>
      </c>
      <c r="L4210" s="26"/>
      <c r="M4210" s="26"/>
      <c r="N4210" s="27"/>
      <c r="O4210" s="266"/>
      <c r="P4210" s="267" t="str">
        <f>P4209</f>
        <v>úkl</v>
      </c>
      <c r="Q4210" s="268"/>
      <c r="R4210" s="269"/>
      <c r="S4210" s="270"/>
      <c r="T4210" s="271" t="s">
        <v>10</v>
      </c>
      <c r="U4210" s="270" t="s">
        <v>32</v>
      </c>
      <c r="V4210" s="89">
        <f t="shared" si="1549"/>
        <v>0</v>
      </c>
      <c r="W4210" s="272"/>
      <c r="X4210" s="273" t="str">
        <f>X4209</f>
        <v>Úklid celkem</v>
      </c>
      <c r="Y4210" s="26"/>
      <c r="Z4210" s="26"/>
      <c r="AA4210" s="274"/>
      <c r="AB4210" s="271" t="s">
        <v>10</v>
      </c>
      <c r="AC4210" s="275"/>
      <c r="AD4210" s="276"/>
      <c r="AE4210" s="276"/>
      <c r="AF4210" s="276">
        <f>AF4209</f>
        <v>0</v>
      </c>
      <c r="AG4210" s="276"/>
      <c r="AH4210" s="276"/>
      <c r="AI4210" s="276">
        <f>AI4209</f>
        <v>0</v>
      </c>
      <c r="AJ4210" s="277"/>
      <c r="AK4210" s="274"/>
      <c r="AL4210" s="278">
        <f>AL4209</f>
        <v>0</v>
      </c>
      <c r="AM4210" s="279"/>
      <c r="AN4210" s="280"/>
      <c r="AO4210" s="281">
        <f>AO4209</f>
        <v>2.21</v>
      </c>
      <c r="AP4210" s="276"/>
      <c r="AQ4210" s="281">
        <f t="shared" ref="AQ4210:AR4210" si="1576">AQ4209</f>
        <v>0</v>
      </c>
      <c r="AR4210" s="281">
        <f t="shared" si="1576"/>
        <v>0</v>
      </c>
      <c r="AS4210" s="283"/>
      <c r="AT4210" s="284">
        <f>AT4209</f>
        <v>0</v>
      </c>
      <c r="AU4210" s="285"/>
      <c r="AV4210" s="106"/>
      <c r="AW4210" s="107"/>
      <c r="AX4210" s="107"/>
    </row>
    <row r="4211" spans="1:50" ht="17.25" hidden="1" customHeight="1" x14ac:dyDescent="0.3">
      <c r="A4211" s="262"/>
      <c r="B4211" s="263"/>
      <c r="C4211" s="286" t="s">
        <v>0</v>
      </c>
      <c r="D4211" s="24"/>
      <c r="E4211" s="287" t="s">
        <v>1</v>
      </c>
      <c r="F4211" s="26"/>
      <c r="G4211" s="26"/>
      <c r="H4211" s="26"/>
      <c r="I4211" s="27"/>
      <c r="J4211" s="265"/>
      <c r="K4211" s="287" t="s">
        <v>2</v>
      </c>
      <c r="L4211" s="26"/>
      <c r="M4211" s="26"/>
      <c r="N4211" s="27"/>
      <c r="O4211" s="266"/>
      <c r="P4211" s="288" t="str">
        <f>P4209</f>
        <v>úkl</v>
      </c>
      <c r="Q4211" s="289"/>
      <c r="R4211" s="290"/>
      <c r="S4211" s="290"/>
      <c r="T4211" s="291" t="s">
        <v>10</v>
      </c>
      <c r="U4211" s="292" t="s">
        <v>34</v>
      </c>
      <c r="V4211" s="89">
        <f t="shared" si="1549"/>
        <v>0</v>
      </c>
      <c r="W4211" s="293"/>
      <c r="X4211" s="294" t="str">
        <f>X4209</f>
        <v>Úklid celkem</v>
      </c>
      <c r="Y4211" s="26"/>
      <c r="Z4211" s="26"/>
      <c r="AA4211" s="289"/>
      <c r="AB4211" s="291" t="s">
        <v>10</v>
      </c>
      <c r="AC4211" s="295"/>
      <c r="AD4211" s="296"/>
      <c r="AE4211" s="296"/>
      <c r="AF4211" s="296">
        <f>AF4209</f>
        <v>0</v>
      </c>
      <c r="AG4211" s="296"/>
      <c r="AH4211" s="296"/>
      <c r="AI4211" s="296">
        <f>AI4209</f>
        <v>0</v>
      </c>
      <c r="AJ4211" s="297"/>
      <c r="AK4211" s="289"/>
      <c r="AL4211" s="298">
        <f>AL4209</f>
        <v>0</v>
      </c>
      <c r="AM4211" s="299"/>
      <c r="AN4211" s="300"/>
      <c r="AO4211" s="301">
        <f>AO4209</f>
        <v>2.21</v>
      </c>
      <c r="AP4211" s="296"/>
      <c r="AQ4211" s="301">
        <f t="shared" ref="AQ4211:AR4211" si="1577">AQ4209</f>
        <v>0</v>
      </c>
      <c r="AR4211" s="301">
        <f t="shared" si="1577"/>
        <v>0</v>
      </c>
      <c r="AS4211" s="302"/>
      <c r="AT4211" s="303">
        <f>AT4209</f>
        <v>0</v>
      </c>
      <c r="AU4211" s="304"/>
      <c r="AV4211" s="106"/>
      <c r="AW4211" s="107"/>
      <c r="AX4211" s="107"/>
    </row>
    <row r="4212" spans="1:50" ht="17.25" hidden="1" customHeight="1" x14ac:dyDescent="0.3">
      <c r="A4212" s="262"/>
      <c r="B4212" s="263"/>
      <c r="C4212" s="286" t="s">
        <v>0</v>
      </c>
      <c r="D4212" s="24"/>
      <c r="E4212" s="305" t="s">
        <v>1</v>
      </c>
      <c r="F4212" s="26"/>
      <c r="G4212" s="26"/>
      <c r="H4212" s="26"/>
      <c r="I4212" s="27"/>
      <c r="J4212" s="265"/>
      <c r="K4212" s="305" t="s">
        <v>2</v>
      </c>
      <c r="L4212" s="26"/>
      <c r="M4212" s="26"/>
      <c r="N4212" s="27"/>
      <c r="O4212" s="266"/>
      <c r="P4212" s="306" t="str">
        <f>P4209</f>
        <v>úkl</v>
      </c>
      <c r="Q4212" s="24"/>
      <c r="R4212" s="307"/>
      <c r="S4212" s="307"/>
      <c r="T4212" s="308" t="s">
        <v>10</v>
      </c>
      <c r="U4212" s="309" t="s">
        <v>35</v>
      </c>
      <c r="V4212" s="89">
        <f t="shared" si="1549"/>
        <v>0</v>
      </c>
      <c r="W4212" s="310"/>
      <c r="X4212" s="311" t="str">
        <f>X4209</f>
        <v>Úklid celkem</v>
      </c>
      <c r="Y4212" s="26"/>
      <c r="Z4212" s="26"/>
      <c r="AA4212" s="24"/>
      <c r="AB4212" s="308" t="s">
        <v>10</v>
      </c>
      <c r="AC4212" s="312"/>
      <c r="AD4212" s="313"/>
      <c r="AE4212" s="313"/>
      <c r="AF4212" s="313">
        <f>AF4209</f>
        <v>0</v>
      </c>
      <c r="AG4212" s="313"/>
      <c r="AH4212" s="313"/>
      <c r="AI4212" s="313">
        <f>AI4209</f>
        <v>0</v>
      </c>
      <c r="AJ4212" s="314"/>
      <c r="AK4212" s="24"/>
      <c r="AL4212" s="315">
        <f>AL4209</f>
        <v>0</v>
      </c>
      <c r="AM4212" s="299"/>
      <c r="AN4212" s="316"/>
      <c r="AO4212" s="317">
        <f>AO4209</f>
        <v>2.21</v>
      </c>
      <c r="AP4212" s="313"/>
      <c r="AQ4212" s="317">
        <f t="shared" ref="AQ4212:AR4212" si="1578">AQ4209</f>
        <v>0</v>
      </c>
      <c r="AR4212" s="317">
        <f t="shared" si="1578"/>
        <v>0</v>
      </c>
      <c r="AS4212" s="318"/>
      <c r="AT4212" s="319">
        <f>AT4209</f>
        <v>0</v>
      </c>
      <c r="AU4212" s="304"/>
      <c r="AV4212" s="106"/>
      <c r="AW4212" s="107"/>
      <c r="AX4212" s="107"/>
    </row>
    <row r="4213" spans="1:50" ht="17.25" customHeight="1" x14ac:dyDescent="0.3">
      <c r="A4213" s="213"/>
      <c r="B4213" s="596"/>
      <c r="C4213" s="597"/>
      <c r="D4213" s="597"/>
      <c r="E4213" s="597"/>
      <c r="F4213" s="597"/>
      <c r="G4213" s="597"/>
      <c r="H4213" s="597"/>
      <c r="I4213" s="597"/>
      <c r="J4213" s="598"/>
      <c r="K4213" s="597"/>
      <c r="L4213" s="597"/>
      <c r="M4213" s="597"/>
      <c r="N4213" s="597"/>
      <c r="O4213" s="599"/>
      <c r="P4213" s="600" t="s">
        <v>3</v>
      </c>
      <c r="Q4213" s="601"/>
      <c r="R4213" s="602"/>
      <c r="S4213" s="602"/>
      <c r="T4213" s="603" t="s">
        <v>5</v>
      </c>
      <c r="U4213" s="604"/>
      <c r="V4213" s="605"/>
      <c r="W4213" s="606"/>
      <c r="X4213" s="607"/>
      <c r="Y4213" s="608"/>
      <c r="Z4213" s="609"/>
      <c r="AA4213" s="610"/>
      <c r="AB4213" s="611" t="s">
        <v>10</v>
      </c>
      <c r="AC4213" s="612"/>
      <c r="AD4213" s="613">
        <v>478652.48333333293</v>
      </c>
      <c r="AE4213" s="614"/>
      <c r="AF4213" s="614"/>
      <c r="AG4213" s="613">
        <v>1086804.9665757569</v>
      </c>
      <c r="AH4213" s="614"/>
      <c r="AI4213" s="615"/>
      <c r="AJ4213" s="616"/>
      <c r="AK4213" s="601"/>
      <c r="AL4213" s="617">
        <v>1718416.9274242432</v>
      </c>
      <c r="AM4213" s="618"/>
      <c r="AN4213" s="619"/>
      <c r="AO4213" s="619"/>
      <c r="AP4213" s="620"/>
      <c r="AQ4213" s="620"/>
      <c r="AR4213" s="621"/>
      <c r="AS4213" s="622"/>
      <c r="AT4213" s="622"/>
      <c r="AU4213" s="373"/>
      <c r="AV4213" s="107"/>
      <c r="AW4213" s="107"/>
      <c r="AX4213" s="107"/>
    </row>
    <row r="4214" spans="1:50" ht="19.5" customHeight="1" x14ac:dyDescent="0.3">
      <c r="A4214" s="213"/>
      <c r="B4214" s="596"/>
      <c r="C4214" s="623"/>
      <c r="D4214" s="623"/>
      <c r="E4214" s="623"/>
      <c r="F4214" s="623"/>
      <c r="G4214" s="623"/>
      <c r="H4214" s="623"/>
      <c r="I4214" s="623"/>
      <c r="J4214" s="623"/>
      <c r="K4214" s="623"/>
      <c r="L4214" s="623"/>
      <c r="M4214" s="623"/>
      <c r="N4214" s="623"/>
      <c r="O4214" s="599"/>
      <c r="P4214" s="624" t="s">
        <v>3</v>
      </c>
      <c r="Q4214" s="32"/>
      <c r="R4214" s="625"/>
      <c r="S4214" s="625"/>
      <c r="T4214" s="626" t="s">
        <v>5</v>
      </c>
      <c r="U4214" s="627"/>
      <c r="V4214" s="628"/>
      <c r="W4214" s="629"/>
      <c r="X4214" s="630" t="s">
        <v>4334</v>
      </c>
      <c r="Y4214" s="631"/>
      <c r="Z4214" s="632"/>
      <c r="AA4214" s="633"/>
      <c r="AB4214" s="634" t="s">
        <v>10</v>
      </c>
      <c r="AC4214" s="635"/>
      <c r="AD4214" s="636">
        <f>SUM(AD58:AD4209)</f>
        <v>1749041</v>
      </c>
      <c r="AE4214" s="637"/>
      <c r="AF4214" s="637"/>
      <c r="AG4214" s="636">
        <f>SUM(AG58:AG4209)</f>
        <v>4579016</v>
      </c>
      <c r="AH4214" s="637"/>
      <c r="AI4214" s="638"/>
      <c r="AJ4214" s="639"/>
      <c r="AK4214" s="325"/>
      <c r="AL4214" s="640">
        <f>SUM(AL58:AL4209)</f>
        <v>0</v>
      </c>
      <c r="AM4214" s="180"/>
      <c r="AN4214" s="641"/>
      <c r="AO4214" s="641"/>
      <c r="AP4214" s="642"/>
      <c r="AQ4214" s="642"/>
      <c r="AR4214" s="76"/>
      <c r="AS4214" s="643"/>
      <c r="AT4214" s="643"/>
      <c r="AU4214" s="373"/>
      <c r="AV4214" s="107"/>
      <c r="AW4214" s="107"/>
      <c r="AX4214" s="107"/>
    </row>
    <row r="4215" spans="1:50" ht="25.05" customHeight="1" x14ac:dyDescent="0.3">
      <c r="A4215" s="644"/>
      <c r="B4215" s="645"/>
      <c r="C4215" s="646"/>
      <c r="D4215" s="646"/>
      <c r="E4215" s="646"/>
      <c r="F4215" s="646"/>
      <c r="G4215" s="646"/>
      <c r="H4215" s="646"/>
      <c r="I4215" s="646"/>
      <c r="J4215" s="646"/>
      <c r="K4215" s="646"/>
      <c r="L4215" s="646"/>
      <c r="M4215" s="646"/>
      <c r="N4215" s="646"/>
      <c r="O4215" s="599"/>
      <c r="P4215" s="624" t="s">
        <v>3</v>
      </c>
      <c r="Q4215" s="32"/>
      <c r="R4215" s="625"/>
      <c r="S4215" s="625"/>
      <c r="T4215" s="626" t="s">
        <v>5</v>
      </c>
      <c r="U4215" s="647"/>
      <c r="V4215" s="648"/>
      <c r="W4215" s="649"/>
      <c r="X4215" s="650" t="str">
        <f>"přesun materiálů do "&amp;'[1]Nastavení cen'!A17&amp; " / " &amp;'[1]Nastavení cen'!D17&amp;" 
("&amp;ROUND(AO4227/1000,2)&amp;" tun x "&amp;'[1]Nastavení cen'!U17&amp; ""&amp;" Kč)"</f>
        <v>přesun materiálů do 9.patra / nákladní výtah 
(4,42 tun x 2200 Kč)</v>
      </c>
      <c r="Y4215" s="218"/>
      <c r="Z4215" s="651"/>
      <c r="AA4215" s="652"/>
      <c r="AB4215" s="634" t="s">
        <v>10</v>
      </c>
      <c r="AC4215" s="635"/>
      <c r="AD4215" s="636">
        <f>SUM(AD59:AD4213)</f>
        <v>2227693.4833333329</v>
      </c>
      <c r="AE4215" s="637"/>
      <c r="AF4215" s="637"/>
      <c r="AG4215" s="636">
        <f>SUM(AG59:AG4213)</f>
        <v>5665820.9665757567</v>
      </c>
      <c r="AH4215" s="637"/>
      <c r="AI4215" s="638"/>
      <c r="AJ4215" s="639"/>
      <c r="AK4215" s="325"/>
      <c r="AL4215" s="640">
        <f>SUM(AL59:AL4213)</f>
        <v>1718416.9274242432</v>
      </c>
      <c r="AM4215" s="180"/>
      <c r="AN4215" s="641"/>
      <c r="AO4215" s="641"/>
      <c r="AP4215" s="653"/>
      <c r="AQ4215" s="653"/>
      <c r="AR4215" s="654"/>
      <c r="AS4215" s="655"/>
      <c r="AT4215" s="655"/>
      <c r="AU4215" s="373"/>
      <c r="AV4215" s="107"/>
      <c r="AW4215" s="107"/>
      <c r="AX4215" s="107"/>
    </row>
    <row r="4216" spans="1:50" ht="25.05" customHeight="1" x14ac:dyDescent="0.3">
      <c r="A4216" s="644"/>
      <c r="B4216" s="645"/>
      <c r="C4216" s="646"/>
      <c r="D4216" s="646"/>
      <c r="E4216" s="646"/>
      <c r="F4216" s="646"/>
      <c r="G4216" s="646"/>
      <c r="H4216" s="646"/>
      <c r="I4216" s="646"/>
      <c r="J4216" s="646"/>
      <c r="K4216" s="646"/>
      <c r="L4216" s="646"/>
      <c r="M4216" s="646"/>
      <c r="N4216" s="646"/>
      <c r="O4216" s="599"/>
      <c r="P4216" s="624" t="s">
        <v>3</v>
      </c>
      <c r="Q4216" s="32"/>
      <c r="R4216" s="625"/>
      <c r="S4216" s="625"/>
      <c r="T4216" s="626" t="s">
        <v>5</v>
      </c>
      <c r="U4216" s="647"/>
      <c r="V4216" s="648"/>
      <c r="W4216" s="649"/>
      <c r="X4216" s="650" t="str">
        <f>"přesun materiálů těžkou technikou "&amp;" 
("&amp;ROUND(AT4227/1000,2)&amp;" tun x "&amp;'[1]Nastavení cen'!V17&amp; ""&amp;" Kč)"</f>
        <v>přesun materiálů těžkou technikou  
(0 tun x 0 Kč)</v>
      </c>
      <c r="Y4216" s="218"/>
      <c r="Z4216" s="651"/>
      <c r="AA4216" s="652"/>
      <c r="AB4216" s="634" t="s">
        <v>10</v>
      </c>
      <c r="AC4216" s="635"/>
      <c r="AD4216" s="636">
        <f>SUM(AD66:AD4214)</f>
        <v>3976734.4833333329</v>
      </c>
      <c r="AE4216" s="637"/>
      <c r="AF4216" s="637"/>
      <c r="AG4216" s="636">
        <f>SUM(AG66:AG4214)</f>
        <v>10244836.966575757</v>
      </c>
      <c r="AH4216" s="637"/>
      <c r="AI4216" s="638"/>
      <c r="AJ4216" s="639"/>
      <c r="AK4216" s="325"/>
      <c r="AL4216" s="640">
        <f>SUM(AL66:AL4214)</f>
        <v>1718416.9274242432</v>
      </c>
      <c r="AM4216" s="180"/>
      <c r="AN4216" s="641"/>
      <c r="AO4216" s="641"/>
      <c r="AP4216" s="653"/>
      <c r="AQ4216" s="653"/>
      <c r="AR4216" s="654"/>
      <c r="AS4216" s="655"/>
      <c r="AT4216" s="655"/>
      <c r="AU4216" s="373"/>
      <c r="AV4216" s="107"/>
      <c r="AW4216" s="107"/>
      <c r="AX4216" s="107"/>
    </row>
    <row r="4217" spans="1:50" ht="25.05" customHeight="1" x14ac:dyDescent="0.3">
      <c r="A4217" s="644"/>
      <c r="B4217" s="645"/>
      <c r="C4217" s="646"/>
      <c r="D4217" s="646"/>
      <c r="E4217" s="646"/>
      <c r="F4217" s="646"/>
      <c r="G4217" s="646"/>
      <c r="H4217" s="646"/>
      <c r="I4217" s="646"/>
      <c r="J4217" s="646"/>
      <c r="K4217" s="646"/>
      <c r="L4217" s="646"/>
      <c r="M4217" s="646"/>
      <c r="N4217" s="646"/>
      <c r="O4217" s="599"/>
      <c r="P4217" s="624" t="s">
        <v>3</v>
      </c>
      <c r="Q4217" s="32"/>
      <c r="R4217" s="625"/>
      <c r="S4217" s="625"/>
      <c r="T4217" s="626" t="s">
        <v>5</v>
      </c>
      <c r="U4217" s="647"/>
      <c r="V4217" s="648"/>
      <c r="W4217" s="649"/>
      <c r="X4217" s="650" t="str">
        <f>"nákup a závoz pomocného a stavebního materiálu vlastním autem 2x na profesi 
"&amp;"("&amp;'[1]Nastavení cen'!X17&amp;" nákupů a závozů x "&amp;'[1]Nastavení cen'!W17&amp; ""&amp;" Kč)"</f>
        <v>nákup a závoz pomocného a stavebního materiálu vlastním autem 2x na profesi 
(20 nákupů a závozů x 1750 Kč)</v>
      </c>
      <c r="Y4217" s="218"/>
      <c r="Z4217" s="651"/>
      <c r="AA4217" s="652"/>
      <c r="AB4217" s="634" t="s">
        <v>10</v>
      </c>
      <c r="AC4217" s="635"/>
      <c r="AD4217" s="636">
        <f t="shared" ref="AD4217:AD4218" si="1579">SUM(AD66:AD4214)</f>
        <v>3976734.4833333329</v>
      </c>
      <c r="AE4217" s="637"/>
      <c r="AF4217" s="637"/>
      <c r="AG4217" s="636">
        <f t="shared" ref="AG4217:AG4218" si="1580">SUM(AG66:AG4214)</f>
        <v>10244836.966575757</v>
      </c>
      <c r="AH4217" s="637"/>
      <c r="AI4217" s="638"/>
      <c r="AJ4217" s="639"/>
      <c r="AK4217" s="325"/>
      <c r="AL4217" s="640">
        <f t="shared" ref="AL4217:AL4218" si="1581">SUM(AL66:AL4214)</f>
        <v>1718416.9274242432</v>
      </c>
      <c r="AM4217" s="180"/>
      <c r="AN4217" s="641"/>
      <c r="AO4217" s="641"/>
      <c r="AP4217" s="653"/>
      <c r="AQ4217" s="653"/>
      <c r="AR4217" s="654"/>
      <c r="AS4217" s="655"/>
      <c r="AT4217" s="655"/>
      <c r="AU4217" s="373"/>
      <c r="AV4217" s="107"/>
      <c r="AW4217" s="107"/>
      <c r="AX4217" s="107"/>
    </row>
    <row r="4218" spans="1:50" ht="25.05" customHeight="1" x14ac:dyDescent="0.3">
      <c r="A4218" s="644"/>
      <c r="B4218" s="645"/>
      <c r="C4218" s="646"/>
      <c r="D4218" s="646"/>
      <c r="E4218" s="646"/>
      <c r="F4218" s="646"/>
      <c r="G4218" s="646"/>
      <c r="H4218" s="646"/>
      <c r="I4218" s="646"/>
      <c r="J4218" s="646"/>
      <c r="K4218" s="646"/>
      <c r="L4218" s="646"/>
      <c r="M4218" s="646"/>
      <c r="N4218" s="646"/>
      <c r="O4218" s="599"/>
      <c r="P4218" s="624" t="s">
        <v>3</v>
      </c>
      <c r="Q4218" s="32"/>
      <c r="R4218" s="625"/>
      <c r="S4218" s="625"/>
      <c r="T4218" s="626" t="s">
        <v>5</v>
      </c>
      <c r="U4218" s="647"/>
      <c r="V4218" s="648"/>
      <c r="W4218" s="649"/>
      <c r="X4218" s="650" t="str">
        <f>"odnos a likvidace suti z demontáží a z prořezu materiálu z "&amp;'[1]Nastavení cen'!A17&amp; " / " &amp;'[1]Nastavení cen'!D17&amp;" 
("&amp;ROUND(AQ4227/1000,2)&amp;" tun x "&amp;'[1]Nastavení cen'!AA17+'[1]Nastavení cen'!AB17&amp; ""&amp;" Kč)
"&amp;(('[1]Nastavení cen'!AA17&amp;" Kč za odnos + "&amp; '[1]Nastavení cen'!AB17&amp; ""&amp;" Kč za odvoz a likvidaci za 1 tunu"))</f>
        <v>odnos a likvidace suti z demontáží a z prořezu materiálu z 9.patra / nákladní výtah 
(0,12 tun x 3162 Kč)
1362 Kč za odnos + 1800 Kč za odvoz a likvidaci za 1 tunu</v>
      </c>
      <c r="Y4218" s="218"/>
      <c r="Z4218" s="651"/>
      <c r="AA4218" s="652"/>
      <c r="AB4218" s="634" t="s">
        <v>10</v>
      </c>
      <c r="AC4218" s="635"/>
      <c r="AD4218" s="636">
        <f t="shared" si="1579"/>
        <v>6204427.9666666659</v>
      </c>
      <c r="AE4218" s="637"/>
      <c r="AF4218" s="637"/>
      <c r="AG4218" s="636">
        <f t="shared" si="1580"/>
        <v>15910657.933151513</v>
      </c>
      <c r="AH4218" s="637"/>
      <c r="AI4218" s="638"/>
      <c r="AJ4218" s="639"/>
      <c r="AK4218" s="325"/>
      <c r="AL4218" s="640">
        <f t="shared" si="1581"/>
        <v>3436833.8548484864</v>
      </c>
      <c r="AM4218" s="180"/>
      <c r="AN4218" s="641"/>
      <c r="AO4218" s="641"/>
      <c r="AP4218" s="653"/>
      <c r="AQ4218" s="653"/>
      <c r="AR4218" s="654"/>
      <c r="AS4218" s="655"/>
      <c r="AT4218" s="655"/>
      <c r="AU4218" s="373"/>
      <c r="AV4218" s="107"/>
      <c r="AW4218" s="107"/>
      <c r="AX4218" s="107"/>
    </row>
    <row r="4219" spans="1:50" ht="25.05" customHeight="1" x14ac:dyDescent="0.3">
      <c r="A4219" s="644"/>
      <c r="B4219" s="645"/>
      <c r="C4219" s="646"/>
      <c r="D4219" s="646"/>
      <c r="E4219" s="646"/>
      <c r="F4219" s="646"/>
      <c r="G4219" s="646"/>
      <c r="H4219" s="646"/>
      <c r="I4219" s="646"/>
      <c r="J4219" s="646"/>
      <c r="K4219" s="646"/>
      <c r="L4219" s="646"/>
      <c r="M4219" s="646"/>
      <c r="N4219" s="646"/>
      <c r="O4219" s="599"/>
      <c r="P4219" s="624" t="s">
        <v>3</v>
      </c>
      <c r="Q4219" s="32"/>
      <c r="R4219" s="625"/>
      <c r="S4219" s="625"/>
      <c r="T4219" s="626" t="s">
        <v>5</v>
      </c>
      <c r="U4219" s="647"/>
      <c r="V4219" s="648"/>
      <c r="W4219" s="649"/>
      <c r="X4219" s="650" t="str">
        <f>"odnos a likvidace směsného odpadu z demontáží a z prořezu materiálu z "&amp;'[1]Nastavení cen'!A17&amp; " / " &amp;'[1]Nastavení cen'!D17&amp;" 
("&amp;ROUND(AR4227/1000,2)&amp;" tun x "&amp;'[1]Nastavení cen'!AE17+'[1]Nastavení cen'!AF17&amp; ""&amp;" Kč)
"&amp;(('[1]Nastavení cen'!AE17&amp;" Kč za odnos + "&amp; '[1]Nastavení cen'!AF17&amp; ""&amp;" Kč za odvoz a likvidaci za 1 tunu"))</f>
        <v>odnos a likvidace směsného odpadu z demontáží a z prořezu materiálu z 9.patra / nákladní výtah 
(1,26 tun x 5620 Kč)
1620 Kč za odnos + 4000 Kč za odvoz a likvidaci za 1 tunu</v>
      </c>
      <c r="Y4219" s="218"/>
      <c r="Z4219" s="651"/>
      <c r="AA4219" s="652"/>
      <c r="AB4219" s="634" t="s">
        <v>10</v>
      </c>
      <c r="AC4219" s="635"/>
      <c r="AD4219" s="636">
        <f t="shared" ref="AD4219:AD4223" si="1582">SUM(AD68:AD4217)</f>
        <v>14157168.933333332</v>
      </c>
      <c r="AE4219" s="637"/>
      <c r="AF4219" s="637"/>
      <c r="AG4219" s="636">
        <f t="shared" ref="AG4219:AG4223" si="1583">SUM(AG68:AG4217)</f>
        <v>36400331.866303027</v>
      </c>
      <c r="AH4219" s="637"/>
      <c r="AI4219" s="638"/>
      <c r="AJ4219" s="639"/>
      <c r="AK4219" s="325"/>
      <c r="AL4219" s="640">
        <f t="shared" ref="AL4219:AL4223" si="1584">SUM(AL68:AL4217)</f>
        <v>6873667.7096969727</v>
      </c>
      <c r="AM4219" s="180"/>
      <c r="AN4219" s="641"/>
      <c r="AO4219" s="641"/>
      <c r="AP4219" s="653"/>
      <c r="AQ4219" s="653"/>
      <c r="AR4219" s="654"/>
      <c r="AS4219" s="655"/>
      <c r="AT4219" s="655"/>
      <c r="AU4219" s="373"/>
      <c r="AV4219" s="107"/>
      <c r="AW4219" s="107"/>
      <c r="AX4219" s="107"/>
    </row>
    <row r="4220" spans="1:50" ht="25.05" customHeight="1" x14ac:dyDescent="0.3">
      <c r="A4220" s="644"/>
      <c r="B4220" s="645"/>
      <c r="C4220" s="646"/>
      <c r="D4220" s="646"/>
      <c r="E4220" s="646"/>
      <c r="F4220" s="646"/>
      <c r="G4220" s="646"/>
      <c r="H4220" s="646"/>
      <c r="I4220" s="646"/>
      <c r="J4220" s="646"/>
      <c r="K4220" s="646"/>
      <c r="L4220" s="646"/>
      <c r="M4220" s="646"/>
      <c r="N4220" s="646"/>
      <c r="O4220" s="599"/>
      <c r="P4220" s="624" t="s">
        <v>3</v>
      </c>
      <c r="Q4220" s="32"/>
      <c r="R4220" s="625"/>
      <c r="S4220" s="625"/>
      <c r="T4220" s="626" t="s">
        <v>5</v>
      </c>
      <c r="U4220" s="647"/>
      <c r="V4220" s="648"/>
      <c r="W4220" s="649"/>
      <c r="X4220" s="650" t="str">
        <f>"mimostaveništní doprava osob "&amp;"
("&amp;'[1]Nastavení cen'!M17&amp;" profesí x "&amp;'[1]Nastavení cen'!L17&amp; ""&amp;" Kč)"</f>
        <v>mimostaveništní doprava osob 
(10 profesí x 4200 Kč)</v>
      </c>
      <c r="Y4220" s="218"/>
      <c r="Z4220" s="651"/>
      <c r="AA4220" s="652"/>
      <c r="AB4220" s="634" t="s">
        <v>10</v>
      </c>
      <c r="AC4220" s="635"/>
      <c r="AD4220" s="636">
        <f t="shared" si="1582"/>
        <v>20360757.899999999</v>
      </c>
      <c r="AE4220" s="637"/>
      <c r="AF4220" s="637"/>
      <c r="AG4220" s="636">
        <f t="shared" si="1583"/>
        <v>52310989.79945454</v>
      </c>
      <c r="AH4220" s="637"/>
      <c r="AI4220" s="638"/>
      <c r="AJ4220" s="639"/>
      <c r="AK4220" s="325"/>
      <c r="AL4220" s="640">
        <f t="shared" si="1584"/>
        <v>10310501.56454546</v>
      </c>
      <c r="AM4220" s="180"/>
      <c r="AN4220" s="641"/>
      <c r="AO4220" s="641"/>
      <c r="AP4220" s="653"/>
      <c r="AQ4220" s="653"/>
      <c r="AR4220" s="654"/>
      <c r="AS4220" s="655"/>
      <c r="AT4220" s="655"/>
      <c r="AU4220" s="373"/>
      <c r="AV4220" s="107"/>
      <c r="AW4220" s="107"/>
      <c r="AX4220" s="107"/>
    </row>
    <row r="4221" spans="1:50" ht="25.05" customHeight="1" x14ac:dyDescent="0.3">
      <c r="A4221" s="644"/>
      <c r="B4221" s="645"/>
      <c r="C4221" s="646"/>
      <c r="D4221" s="646"/>
      <c r="E4221" s="646"/>
      <c r="F4221" s="646"/>
      <c r="G4221" s="646"/>
      <c r="H4221" s="646"/>
      <c r="I4221" s="646"/>
      <c r="J4221" s="646"/>
      <c r="K4221" s="646"/>
      <c r="L4221" s="646"/>
      <c r="M4221" s="646"/>
      <c r="N4221" s="646"/>
      <c r="O4221" s="599"/>
      <c r="P4221" s="624" t="s">
        <v>3</v>
      </c>
      <c r="Q4221" s="32"/>
      <c r="R4221" s="625"/>
      <c r="S4221" s="625"/>
      <c r="T4221" s="626" t="s">
        <v>5</v>
      </c>
      <c r="U4221" s="647"/>
      <c r="V4221" s="648"/>
      <c r="W4221" s="649"/>
      <c r="X4221" s="650" t="str">
        <f>"parkování "&amp;"
("&amp;'[1]Nastavení cen'!O17&amp;" dnů x "&amp;'[1]Nastavení cen'!N17&amp; ""&amp;" Kč)"</f>
        <v>parkování 
(0 dnů x 0 Kč)</v>
      </c>
      <c r="Y4221" s="218"/>
      <c r="Z4221" s="651"/>
      <c r="AA4221" s="652"/>
      <c r="AB4221" s="634" t="s">
        <v>10</v>
      </c>
      <c r="AC4221" s="635"/>
      <c r="AD4221" s="636">
        <f t="shared" si="1582"/>
        <v>34516093.833333328</v>
      </c>
      <c r="AE4221" s="637"/>
      <c r="AF4221" s="637"/>
      <c r="AG4221" s="636">
        <f t="shared" si="1583"/>
        <v>88711321.665757567</v>
      </c>
      <c r="AH4221" s="637"/>
      <c r="AI4221" s="638"/>
      <c r="AJ4221" s="639"/>
      <c r="AK4221" s="325"/>
      <c r="AL4221" s="640">
        <f t="shared" si="1584"/>
        <v>17184169.274242431</v>
      </c>
      <c r="AM4221" s="180"/>
      <c r="AN4221" s="641"/>
      <c r="AO4221" s="641"/>
      <c r="AP4221" s="653"/>
      <c r="AQ4221" s="653"/>
      <c r="AR4221" s="654"/>
      <c r="AS4221" s="655"/>
      <c r="AT4221" s="655"/>
      <c r="AU4221" s="373"/>
      <c r="AV4221" s="107"/>
      <c r="AW4221" s="107"/>
      <c r="AX4221" s="107"/>
    </row>
    <row r="4222" spans="1:50" ht="25.05" customHeight="1" x14ac:dyDescent="0.3">
      <c r="A4222" s="644"/>
      <c r="B4222" s="645"/>
      <c r="C4222" s="646"/>
      <c r="D4222" s="646"/>
      <c r="E4222" s="646"/>
      <c r="F4222" s="646"/>
      <c r="G4222" s="646"/>
      <c r="H4222" s="646"/>
      <c r="I4222" s="646"/>
      <c r="J4222" s="646"/>
      <c r="K4222" s="646"/>
      <c r="L4222" s="646"/>
      <c r="M4222" s="646"/>
      <c r="N4222" s="646"/>
      <c r="O4222" s="599"/>
      <c r="P4222" s="624" t="s">
        <v>3</v>
      </c>
      <c r="Q4222" s="32"/>
      <c r="R4222" s="625"/>
      <c r="S4222" s="625"/>
      <c r="T4222" s="626" t="s">
        <v>5</v>
      </c>
      <c r="U4222" s="647"/>
      <c r="V4222" s="648"/>
      <c r="W4222" s="649"/>
      <c r="X4222" s="650" t="str">
        <f>"činnost koordinátora stavby (koordinace řemeslníků a materiálů, vedení kontrolních dnů a vytváření zápisů z nich, komunikace se zákazníkem) "&amp;"
("&amp;'[1]Nastavení cen'!P17*100 &amp;" % z ceny práce a materiálu celkem)"</f>
        <v>činnost koordinátora stavby (koordinace řemeslníků a materiálů, vedení kontrolních dnů a vytváření zápisů z nich, komunikace se zákazníkem) 
(7 % z ceny práce a materiálu celkem)</v>
      </c>
      <c r="Y4222" s="218"/>
      <c r="Z4222" s="651"/>
      <c r="AA4222" s="656"/>
      <c r="AB4222" s="634" t="s">
        <v>10</v>
      </c>
      <c r="AC4222" s="635"/>
      <c r="AD4222" s="636">
        <f t="shared" si="1582"/>
        <v>54876565.733333327</v>
      </c>
      <c r="AE4222" s="637"/>
      <c r="AF4222" s="637"/>
      <c r="AG4222" s="636">
        <f t="shared" si="1583"/>
        <v>141022311.46521211</v>
      </c>
      <c r="AH4222" s="637"/>
      <c r="AI4222" s="638"/>
      <c r="AJ4222" s="639"/>
      <c r="AK4222" s="325"/>
      <c r="AL4222" s="640">
        <f t="shared" si="1584"/>
        <v>27494670.838787891</v>
      </c>
      <c r="AM4222" s="180"/>
      <c r="AN4222" s="641"/>
      <c r="AO4222" s="641"/>
      <c r="AP4222" s="657"/>
      <c r="AQ4222" s="657"/>
      <c r="AR4222" s="658"/>
      <c r="AS4222" s="659"/>
      <c r="AT4222" s="659"/>
      <c r="AU4222" s="373"/>
      <c r="AV4222" s="107"/>
      <c r="AW4222" s="107"/>
      <c r="AX4222" s="107"/>
    </row>
    <row r="4223" spans="1:50" ht="25.05" customHeight="1" x14ac:dyDescent="0.3">
      <c r="A4223" s="644"/>
      <c r="B4223" s="645"/>
      <c r="C4223" s="646"/>
      <c r="D4223" s="646"/>
      <c r="E4223" s="646"/>
      <c r="F4223" s="646"/>
      <c r="G4223" s="646"/>
      <c r="H4223" s="646"/>
      <c r="I4223" s="646"/>
      <c r="J4223" s="646"/>
      <c r="K4223" s="646"/>
      <c r="L4223" s="646"/>
      <c r="M4223" s="646"/>
      <c r="N4223" s="646"/>
      <c r="O4223" s="599"/>
      <c r="P4223" s="624" t="s">
        <v>3</v>
      </c>
      <c r="Q4223" s="32"/>
      <c r="R4223" s="625"/>
      <c r="S4223" s="625"/>
      <c r="T4223" s="626" t="s">
        <v>5</v>
      </c>
      <c r="U4223" s="647"/>
      <c r="V4223" s="648"/>
      <c r="W4223" s="649"/>
      <c r="X4223" s="650" t="str">
        <f>"činnost technického dozoru (odborný dozor s autorizací - konzultace pracovních postupů a hlídání kvality prací) "&amp;"
("&amp;'[1]Nastavení cen'!Q17*100 &amp;" % z ceny práce a materiálu celkem)"</f>
        <v>činnost technického dozoru (odborný dozor s autorizací - konzultace pracovních postupů a hlídání kvality prací) 
(0 % z ceny práce a materiálu celkem)</v>
      </c>
      <c r="Y4223" s="218"/>
      <c r="Z4223" s="651"/>
      <c r="AA4223" s="660"/>
      <c r="AB4223" s="634" t="s">
        <v>10</v>
      </c>
      <c r="AC4223" s="635"/>
      <c r="AD4223" s="636">
        <f t="shared" si="1582"/>
        <v>89392269.566666663</v>
      </c>
      <c r="AE4223" s="637"/>
      <c r="AF4223" s="637"/>
      <c r="AG4223" s="636">
        <f t="shared" si="1583"/>
        <v>229733633.13096967</v>
      </c>
      <c r="AH4223" s="637"/>
      <c r="AI4223" s="638"/>
      <c r="AJ4223" s="639"/>
      <c r="AK4223" s="325"/>
      <c r="AL4223" s="640">
        <f t="shared" si="1584"/>
        <v>44678840.113030322</v>
      </c>
      <c r="AM4223" s="180"/>
      <c r="AN4223" s="641"/>
      <c r="AO4223" s="641"/>
      <c r="AP4223" s="657"/>
      <c r="AQ4223" s="657"/>
      <c r="AR4223" s="658"/>
      <c r="AS4223" s="659"/>
      <c r="AT4223" s="659"/>
      <c r="AU4223" s="373"/>
      <c r="AV4223" s="107"/>
      <c r="AW4223" s="107"/>
      <c r="AX4223" s="107"/>
    </row>
    <row r="4224" spans="1:50" ht="14.4" hidden="1" x14ac:dyDescent="0.3">
      <c r="A4224" s="644"/>
      <c r="B4224" s="645"/>
      <c r="C4224" s="646"/>
      <c r="D4224" s="646"/>
      <c r="E4224" s="646"/>
      <c r="F4224" s="646"/>
      <c r="G4224" s="646"/>
      <c r="H4224" s="646"/>
      <c r="I4224" s="646"/>
      <c r="J4224" s="646"/>
      <c r="K4224" s="646"/>
      <c r="L4224" s="646"/>
      <c r="M4224" s="646"/>
      <c r="N4224" s="646"/>
      <c r="O4224" s="599"/>
      <c r="P4224" s="43" t="s">
        <v>3</v>
      </c>
      <c r="Q4224" s="32"/>
      <c r="R4224" s="625"/>
      <c r="S4224" s="625"/>
      <c r="T4224" s="661" t="s">
        <v>4335</v>
      </c>
      <c r="U4224" s="662"/>
      <c r="V4224" s="649"/>
      <c r="W4224" s="649"/>
      <c r="X4224" s="663" t="s">
        <v>4336</v>
      </c>
      <c r="Y4224" s="218"/>
      <c r="Z4224" s="664">
        <v>0</v>
      </c>
      <c r="AA4224" s="660"/>
      <c r="AB4224" s="626" t="s">
        <v>5</v>
      </c>
      <c r="AC4224" s="665"/>
      <c r="AD4224" s="666"/>
      <c r="AE4224" s="45"/>
      <c r="AF4224" s="45"/>
      <c r="AG4224" s="45"/>
      <c r="AH4224" s="45"/>
      <c r="AI4224" s="45"/>
      <c r="AJ4224" s="45"/>
      <c r="AK4224" s="45"/>
      <c r="AL4224" s="32"/>
      <c r="AM4224" s="667"/>
      <c r="AN4224" s="668"/>
      <c r="AO4224" s="668"/>
      <c r="AP4224" s="668"/>
      <c r="AQ4224" s="668"/>
      <c r="AR4224" s="669"/>
      <c r="AS4224" s="669"/>
      <c r="AT4224" s="669"/>
      <c r="AU4224" s="670"/>
      <c r="AV4224" s="669"/>
      <c r="AW4224" s="669"/>
      <c r="AX4224" s="669"/>
    </row>
    <row r="4225" spans="1:50" ht="14.4" hidden="1" x14ac:dyDescent="0.3">
      <c r="A4225" s="644"/>
      <c r="B4225" s="645"/>
      <c r="C4225" s="646"/>
      <c r="D4225" s="646"/>
      <c r="E4225" s="646"/>
      <c r="F4225" s="646"/>
      <c r="G4225" s="646"/>
      <c r="H4225" s="646"/>
      <c r="I4225" s="646"/>
      <c r="J4225" s="646"/>
      <c r="K4225" s="646"/>
      <c r="L4225" s="646"/>
      <c r="M4225" s="646"/>
      <c r="N4225" s="646"/>
      <c r="O4225" s="599"/>
      <c r="P4225" s="43" t="s">
        <v>3</v>
      </c>
      <c r="Q4225" s="32"/>
      <c r="R4225" s="625"/>
      <c r="S4225" s="625"/>
      <c r="T4225" s="661" t="s">
        <v>4335</v>
      </c>
      <c r="U4225" s="662"/>
      <c r="V4225" s="649"/>
      <c r="W4225" s="649"/>
      <c r="X4225" s="663" t="s">
        <v>4336</v>
      </c>
      <c r="Y4225" s="218"/>
      <c r="Z4225" s="664">
        <v>0</v>
      </c>
      <c r="AA4225" s="660"/>
      <c r="AB4225" s="626" t="s">
        <v>5</v>
      </c>
      <c r="AC4225" s="665"/>
      <c r="AD4225" s="666"/>
      <c r="AE4225" s="45"/>
      <c r="AF4225" s="45"/>
      <c r="AG4225" s="45"/>
      <c r="AH4225" s="45"/>
      <c r="AI4225" s="45"/>
      <c r="AJ4225" s="45"/>
      <c r="AK4225" s="45"/>
      <c r="AL4225" s="32"/>
      <c r="AM4225" s="667"/>
      <c r="AN4225" s="668"/>
      <c r="AO4225" s="668"/>
      <c r="AP4225" s="668"/>
      <c r="AQ4225" s="668"/>
      <c r="AR4225" s="669"/>
      <c r="AS4225" s="669"/>
      <c r="AT4225" s="669"/>
      <c r="AU4225" s="670"/>
      <c r="AV4225" s="669"/>
      <c r="AW4225" s="669"/>
      <c r="AX4225" s="669"/>
    </row>
    <row r="4226" spans="1:50" ht="14.4" hidden="1" x14ac:dyDescent="0.3">
      <c r="A4226" s="644"/>
      <c r="B4226" s="645"/>
      <c r="C4226" s="646"/>
      <c r="D4226" s="646"/>
      <c r="E4226" s="646"/>
      <c r="F4226" s="646"/>
      <c r="G4226" s="646"/>
      <c r="H4226" s="646"/>
      <c r="I4226" s="646"/>
      <c r="J4226" s="646"/>
      <c r="K4226" s="646"/>
      <c r="L4226" s="646"/>
      <c r="M4226" s="646"/>
      <c r="N4226" s="646"/>
      <c r="O4226" s="599"/>
      <c r="P4226" s="43" t="s">
        <v>3</v>
      </c>
      <c r="Q4226" s="32"/>
      <c r="R4226" s="625"/>
      <c r="S4226" s="625"/>
      <c r="T4226" s="661" t="s">
        <v>4335</v>
      </c>
      <c r="U4226" s="662"/>
      <c r="V4226" s="649"/>
      <c r="W4226" s="649"/>
      <c r="X4226" s="663" t="s">
        <v>4336</v>
      </c>
      <c r="Y4226" s="218"/>
      <c r="Z4226" s="664">
        <v>0</v>
      </c>
      <c r="AA4226" s="660"/>
      <c r="AB4226" s="626" t="s">
        <v>5</v>
      </c>
      <c r="AC4226" s="665"/>
      <c r="AD4226" s="666"/>
      <c r="AE4226" s="45"/>
      <c r="AF4226" s="45"/>
      <c r="AG4226" s="45"/>
      <c r="AH4226" s="45"/>
      <c r="AI4226" s="45"/>
      <c r="AJ4226" s="45"/>
      <c r="AK4226" s="45"/>
      <c r="AL4226" s="32"/>
      <c r="AM4226" s="667"/>
      <c r="AN4226" s="668"/>
      <c r="AO4226" s="668"/>
      <c r="AP4226" s="668"/>
      <c r="AQ4226" s="668"/>
      <c r="AR4226" s="669"/>
      <c r="AS4226" s="669"/>
      <c r="AT4226" s="669"/>
      <c r="AU4226" s="670"/>
      <c r="AV4226" s="669"/>
      <c r="AW4226" s="669"/>
      <c r="AX4226" s="669"/>
    </row>
    <row r="4227" spans="1:50" ht="25.05" customHeight="1" x14ac:dyDescent="0.3">
      <c r="A4227" s="644"/>
      <c r="B4227" s="645"/>
      <c r="C4227" s="646"/>
      <c r="D4227" s="646"/>
      <c r="E4227" s="646"/>
      <c r="F4227" s="646"/>
      <c r="G4227" s="646"/>
      <c r="H4227" s="646"/>
      <c r="I4227" s="646"/>
      <c r="J4227" s="646"/>
      <c r="K4227" s="646"/>
      <c r="L4227" s="646"/>
      <c r="M4227" s="646"/>
      <c r="N4227" s="646"/>
      <c r="O4227" s="599"/>
      <c r="P4227" s="624" t="s">
        <v>3</v>
      </c>
      <c r="Q4227" s="32"/>
      <c r="R4227" s="625"/>
      <c r="S4227" s="625"/>
      <c r="T4227" s="626" t="s">
        <v>5</v>
      </c>
      <c r="U4227" s="647"/>
      <c r="V4227" s="648"/>
      <c r="W4227" s="649"/>
      <c r="X4227" s="671" t="str">
        <f>"zařízení staveniště (pomocné lešení do 2m, přímotopy, úklidové prostředky, prodlužovací kabely, kýble, pytle na odpad) "&amp;"
("&amp;'[1]Nastavení cen'!R17*100 &amp;" % z ceny práce celkem)"</f>
        <v>zařízení staveniště (pomocné lešení do 2m, přímotopy, úklidové prostředky, prodlužovací kabely, kýble, pytle na odpad) 
(2 % z ceny práce celkem)</v>
      </c>
      <c r="Y4227" s="672"/>
      <c r="Z4227" s="673"/>
      <c r="AA4227" s="674"/>
      <c r="AB4227" s="644" t="s">
        <v>10</v>
      </c>
      <c r="AC4227" s="675"/>
      <c r="AD4227" s="75"/>
      <c r="AE4227" s="76"/>
      <c r="AF4227" s="76"/>
      <c r="AG4227" s="75"/>
      <c r="AH4227" s="76"/>
      <c r="AI4227" s="76"/>
      <c r="AJ4227" s="676"/>
      <c r="AK4227" s="32"/>
      <c r="AL4227" s="76">
        <f>SUM(AL74:AL4224)</f>
        <v>116852351.06484854</v>
      </c>
      <c r="AM4227" s="180"/>
      <c r="AN4227" s="641"/>
      <c r="AO4227" s="677">
        <f>AO1137+AO1402+AO2728+AO1907+AO2167+AO2269+AO2442+AO2769+AO2883+AO2948+AO3009+AO3051+AO3706+AO3825+AO4146+AO4160+AO4174+AO4209+AO54+AO4021+AO3944+AO675+AO629+AO586+AO257+AO465</f>
        <v>4418.2</v>
      </c>
      <c r="AP4227" s="678"/>
      <c r="AQ4227" s="677">
        <f t="shared" ref="AQ4227:AR4227" si="1585">AQ1137+AQ1402+AQ2728+AQ1907+AQ2167+AQ2269+AQ2442+AQ2769+AQ2883+AQ2948+AQ3009+AQ3051+AQ3706+AQ3825+AQ4146+AQ4160+AQ4174+AQ4209+AQ54+AQ4021+AQ3944+AQ675+AQ629+AQ586+AQ257+AQ465</f>
        <v>121.053</v>
      </c>
      <c r="AR4227" s="677">
        <f t="shared" si="1585"/>
        <v>1255.5464999999999</v>
      </c>
      <c r="AS4227" s="677"/>
      <c r="AT4227" s="677">
        <f>AT1137+AT1402+AT2728+AT1907+AT2167+AT2269+AT2442+AT2769+AT2883+AT2948+AT3009+AT3051+AT3706+AT3825+AT4146+AT4160+AT4174+AT4209+AT54+AT4021+AT3944+AT675+AT629+AT586+AT257+AT465</f>
        <v>0</v>
      </c>
      <c r="AU4227" s="679"/>
      <c r="AV4227" s="107"/>
      <c r="AW4227" s="107"/>
      <c r="AX4227" s="107"/>
    </row>
    <row r="4228" spans="1:50" ht="8.25" customHeight="1" x14ac:dyDescent="0.3">
      <c r="A4228" s="213"/>
      <c r="B4228" s="596"/>
      <c r="C4228" s="623"/>
      <c r="D4228" s="623"/>
      <c r="E4228" s="623"/>
      <c r="F4228" s="623"/>
      <c r="G4228" s="623"/>
      <c r="H4228" s="623"/>
      <c r="I4228" s="623"/>
      <c r="J4228" s="623"/>
      <c r="K4228" s="623"/>
      <c r="L4228" s="623"/>
      <c r="M4228" s="623"/>
      <c r="N4228" s="623"/>
      <c r="O4228" s="599"/>
      <c r="P4228" s="624" t="s">
        <v>3</v>
      </c>
      <c r="Q4228" s="32"/>
      <c r="R4228" s="625"/>
      <c r="S4228" s="625"/>
      <c r="T4228" s="626" t="s">
        <v>5</v>
      </c>
      <c r="U4228" s="680"/>
      <c r="V4228" s="648"/>
      <c r="W4228" s="681"/>
      <c r="X4228" s="682"/>
      <c r="Y4228" s="609"/>
      <c r="Z4228" s="683"/>
      <c r="AA4228" s="684"/>
      <c r="AB4228" s="626" t="s">
        <v>5</v>
      </c>
      <c r="AC4228" s="685"/>
      <c r="AD4228" s="686"/>
      <c r="AE4228" s="687"/>
      <c r="AF4228" s="687"/>
      <c r="AG4228" s="687"/>
      <c r="AH4228" s="687"/>
      <c r="AI4228" s="687"/>
      <c r="AJ4228" s="687"/>
      <c r="AK4228" s="687"/>
      <c r="AL4228" s="688"/>
      <c r="AM4228" s="180"/>
      <c r="AN4228" s="689"/>
      <c r="AO4228" s="689"/>
      <c r="AP4228" s="690"/>
      <c r="AQ4228" s="690"/>
      <c r="AR4228" s="691"/>
      <c r="AS4228" s="691"/>
      <c r="AT4228" s="691"/>
      <c r="AU4228" s="679"/>
      <c r="AV4228" s="107"/>
      <c r="AW4228" s="107"/>
      <c r="AX4228" s="107"/>
    </row>
    <row r="4229" spans="1:50" ht="15.75" customHeight="1" x14ac:dyDescent="0.3">
      <c r="A4229" s="692"/>
      <c r="B4229" s="693"/>
      <c r="C4229" s="694"/>
      <c r="D4229" s="694"/>
      <c r="E4229" s="694"/>
      <c r="F4229" s="694"/>
      <c r="G4229" s="694"/>
      <c r="H4229" s="694"/>
      <c r="I4229" s="694"/>
      <c r="J4229" s="694"/>
      <c r="K4229" s="694"/>
      <c r="L4229" s="694"/>
      <c r="M4229" s="694"/>
      <c r="N4229" s="694"/>
      <c r="O4229" s="695"/>
      <c r="P4229" s="624" t="s">
        <v>3</v>
      </c>
      <c r="Q4229" s="32"/>
      <c r="R4229" s="696"/>
      <c r="S4229" s="696"/>
      <c r="T4229" s="626" t="s">
        <v>5</v>
      </c>
      <c r="U4229" s="697"/>
      <c r="V4229" s="698"/>
      <c r="W4229" s="699"/>
      <c r="X4229" s="700"/>
      <c r="Y4229" s="700"/>
      <c r="Z4229" s="701" t="s">
        <v>4337</v>
      </c>
      <c r="AA4229" s="702"/>
      <c r="AB4229" s="703" t="s">
        <v>5</v>
      </c>
      <c r="AC4229" s="704"/>
      <c r="AD4229" s="705"/>
      <c r="AE4229" s="706" t="s">
        <v>4338</v>
      </c>
      <c r="AF4229" s="32"/>
      <c r="AG4229" s="700"/>
      <c r="AH4229" s="707" t="s">
        <v>4339</v>
      </c>
      <c r="AI4229" s="45"/>
      <c r="AJ4229" s="32"/>
      <c r="AK4229" s="708"/>
      <c r="AL4229" s="709" t="s">
        <v>4340</v>
      </c>
      <c r="AM4229" s="710"/>
      <c r="AN4229" s="711"/>
      <c r="AO4229" s="712" t="s">
        <v>4341</v>
      </c>
      <c r="AP4229" s="713"/>
      <c r="AQ4229" s="714" t="s">
        <v>4342</v>
      </c>
      <c r="AR4229" s="715" t="s">
        <v>4343</v>
      </c>
      <c r="AS4229" s="716"/>
      <c r="AT4229" s="717" t="s">
        <v>4344</v>
      </c>
      <c r="AU4229" s="466"/>
      <c r="AV4229" s="107"/>
      <c r="AW4229" s="107"/>
      <c r="AX4229" s="107"/>
    </row>
    <row r="4230" spans="1:50" ht="21" customHeight="1" x14ac:dyDescent="0.3">
      <c r="A4230" s="213"/>
      <c r="B4230" s="596"/>
      <c r="C4230" s="623"/>
      <c r="D4230" s="623"/>
      <c r="E4230" s="623"/>
      <c r="F4230" s="623"/>
      <c r="G4230" s="623"/>
      <c r="H4230" s="623"/>
      <c r="I4230" s="623"/>
      <c r="J4230" s="623"/>
      <c r="K4230" s="623"/>
      <c r="L4230" s="623"/>
      <c r="M4230" s="623"/>
      <c r="N4230" s="623"/>
      <c r="O4230" s="599"/>
      <c r="P4230" s="624" t="s">
        <v>3</v>
      </c>
      <c r="Q4230" s="32"/>
      <c r="R4230" s="625"/>
      <c r="S4230" s="625"/>
      <c r="T4230" s="626" t="s">
        <v>5</v>
      </c>
      <c r="U4230" s="718"/>
      <c r="V4230" s="719"/>
      <c r="W4230" s="720"/>
      <c r="X4230" s="721"/>
      <c r="Y4230" s="721"/>
      <c r="Z4230" s="722">
        <f>SUM(Z4215:Z4227)</f>
        <v>0</v>
      </c>
      <c r="AA4230" s="723"/>
      <c r="AB4230" s="724" t="s">
        <v>5</v>
      </c>
      <c r="AC4230" s="725"/>
      <c r="AD4230" s="726"/>
      <c r="AE4230" s="727">
        <f>AF257+AF1137+AF1402+AF2728+AF1907+AF2167+AF2269+AF2442+AF2769+AF2883+AF2948+AF3009+AF3051+AF3706+AF3825+AF4146+AF4160+AF4174+AF4209+AF54+AF4021+AF3944+AF675+AF629+AF586+AF465</f>
        <v>0</v>
      </c>
      <c r="AF4230" s="32"/>
      <c r="AG4230" s="728"/>
      <c r="AH4230" s="729">
        <f>AI257+AI1137+AI1402+AI2728+AI1907+AI2167+AI2269+AI2442+AI2769+AI2883+AI2948+AI3009+AI3051+AI3706+AI3825+AI4146+AI4160+AI4174+AI4209+AI54+AI4021+AI3944+AI675+AI629+AI586+AI465</f>
        <v>0</v>
      </c>
      <c r="AI4230" s="45"/>
      <c r="AJ4230" s="32"/>
      <c r="AK4230" s="730"/>
      <c r="AL4230" s="731">
        <f>Z4230+AE4230+AH4230</f>
        <v>0</v>
      </c>
      <c r="AM4230" s="732"/>
      <c r="AN4230" s="733"/>
      <c r="AO4230" s="734">
        <f>ROUND(AO4227/1000,2)</f>
        <v>4.42</v>
      </c>
      <c r="AP4230" s="735"/>
      <c r="AQ4230" s="736">
        <f t="shared" ref="AQ4230:AR4230" si="1586">ROUND(AQ4227/1000,2)</f>
        <v>0.12</v>
      </c>
      <c r="AR4230" s="736">
        <f t="shared" si="1586"/>
        <v>1.26</v>
      </c>
      <c r="AS4230" s="737"/>
      <c r="AT4230" s="737">
        <f>ROUND(AT4227/1000,2)</f>
        <v>0</v>
      </c>
      <c r="AU4230" s="738"/>
      <c r="AV4230" s="107"/>
      <c r="AW4230" s="107"/>
      <c r="AX4230" s="107"/>
    </row>
    <row r="4231" spans="1:50" ht="16.5" customHeight="1" x14ac:dyDescent="0.3">
      <c r="A4231" s="213"/>
      <c r="B4231" s="596"/>
      <c r="C4231" s="623"/>
      <c r="D4231" s="623"/>
      <c r="E4231" s="623"/>
      <c r="F4231" s="623"/>
      <c r="G4231" s="623"/>
      <c r="H4231" s="623"/>
      <c r="I4231" s="623"/>
      <c r="J4231" s="623"/>
      <c r="K4231" s="623"/>
      <c r="L4231" s="623"/>
      <c r="M4231" s="623"/>
      <c r="N4231" s="623"/>
      <c r="O4231" s="599"/>
      <c r="P4231" s="624" t="s">
        <v>3</v>
      </c>
      <c r="Q4231" s="32"/>
      <c r="R4231" s="625"/>
      <c r="S4231" s="625"/>
      <c r="T4231" s="739" t="s">
        <v>5</v>
      </c>
      <c r="U4231" s="77"/>
      <c r="V4231" s="740"/>
      <c r="W4231" s="741"/>
      <c r="X4231" s="742"/>
      <c r="Y4231" s="743"/>
      <c r="Z4231" s="744"/>
      <c r="AA4231" s="744"/>
      <c r="AB4231" s="745" t="s">
        <v>5</v>
      </c>
      <c r="AC4231" s="746"/>
      <c r="AD4231" s="747"/>
      <c r="AE4231" s="748"/>
      <c r="AF4231" s="748"/>
      <c r="AG4231" s="748"/>
      <c r="AH4231" s="749"/>
      <c r="AI4231" s="750"/>
      <c r="AJ4231" s="751"/>
      <c r="AK4231" s="750"/>
      <c r="AL4231" s="752"/>
      <c r="AM4231" s="180"/>
      <c r="AN4231" s="753"/>
      <c r="AO4231" s="753"/>
      <c r="AP4231" s="657"/>
      <c r="AQ4231" s="657"/>
      <c r="AR4231" s="658"/>
      <c r="AS4231" s="659"/>
      <c r="AT4231" s="659"/>
      <c r="AU4231" s="373"/>
      <c r="AV4231" s="107"/>
      <c r="AW4231" s="107"/>
      <c r="AX4231" s="107"/>
    </row>
    <row r="4232" spans="1:50" ht="22.5" customHeight="1" x14ac:dyDescent="0.3">
      <c r="A4232" s="213"/>
      <c r="B4232" s="596"/>
      <c r="C4232" s="623"/>
      <c r="D4232" s="623"/>
      <c r="E4232" s="623"/>
      <c r="F4232" s="623"/>
      <c r="G4232" s="623"/>
      <c r="H4232" s="623"/>
      <c r="I4232" s="623"/>
      <c r="J4232" s="623"/>
      <c r="K4232" s="623"/>
      <c r="L4232" s="623"/>
      <c r="M4232" s="623"/>
      <c r="N4232" s="623"/>
      <c r="O4232" s="599"/>
      <c r="P4232" s="624" t="s">
        <v>3</v>
      </c>
      <c r="Q4232" s="32"/>
      <c r="R4232" s="625"/>
      <c r="S4232" s="625"/>
      <c r="T4232" s="739" t="s">
        <v>4345</v>
      </c>
      <c r="U4232" s="77"/>
      <c r="V4232" s="754"/>
      <c r="W4232" s="755"/>
      <c r="X4232" s="756"/>
      <c r="Y4232" s="756"/>
      <c r="Z4232" s="757"/>
      <c r="AA4232" s="757"/>
      <c r="AB4232" s="745" t="s">
        <v>5</v>
      </c>
      <c r="AC4232" s="758"/>
      <c r="AD4232" s="759"/>
      <c r="AE4232" s="757"/>
      <c r="AF4232" s="757"/>
      <c r="AG4232" s="757"/>
      <c r="AH4232" s="757"/>
      <c r="AI4232" s="760"/>
      <c r="AJ4232" s="761" t="s">
        <v>4346</v>
      </c>
      <c r="AK4232" s="762">
        <f>'[1]Nastavení cen'!F17</f>
        <v>0.12</v>
      </c>
      <c r="AL4232" s="763">
        <f>AL4230*AK4232</f>
        <v>0</v>
      </c>
      <c r="AM4232" s="764"/>
      <c r="AN4232" s="753"/>
      <c r="AO4232" s="753"/>
      <c r="AP4232" s="657"/>
      <c r="AQ4232" s="657"/>
      <c r="AR4232" s="658"/>
      <c r="AS4232" s="659"/>
      <c r="AT4232" s="659"/>
      <c r="AU4232" s="765"/>
      <c r="AV4232" s="107"/>
      <c r="AW4232" s="107"/>
      <c r="AX4232" s="107"/>
    </row>
    <row r="4233" spans="1:50" ht="3.75" customHeight="1" x14ac:dyDescent="0.3">
      <c r="A4233" s="766"/>
      <c r="B4233" s="767"/>
      <c r="C4233" s="768"/>
      <c r="D4233" s="768"/>
      <c r="E4233" s="768"/>
      <c r="F4233" s="768"/>
      <c r="G4233" s="768"/>
      <c r="H4233" s="768"/>
      <c r="I4233" s="768"/>
      <c r="J4233" s="768"/>
      <c r="K4233" s="768"/>
      <c r="L4233" s="768"/>
      <c r="M4233" s="768"/>
      <c r="N4233" s="768"/>
      <c r="O4233" s="769"/>
      <c r="P4233" s="624" t="s">
        <v>3</v>
      </c>
      <c r="Q4233" s="32"/>
      <c r="R4233" s="770"/>
      <c r="S4233" s="770"/>
      <c r="T4233" s="771" t="s">
        <v>4345</v>
      </c>
      <c r="U4233" s="772"/>
      <c r="V4233" s="773"/>
      <c r="W4233" s="774"/>
      <c r="X4233" s="775"/>
      <c r="Y4233" s="776"/>
      <c r="Z4233" s="777"/>
      <c r="AA4233" s="778"/>
      <c r="AB4233" s="779" t="s">
        <v>5</v>
      </c>
      <c r="AC4233" s="780"/>
      <c r="AD4233" s="781"/>
      <c r="AE4233" s="782"/>
      <c r="AF4233" s="783"/>
      <c r="AG4233" s="783"/>
      <c r="AH4233" s="784"/>
      <c r="AI4233" s="785"/>
      <c r="AJ4233" s="786"/>
      <c r="AK4233" s="786"/>
      <c r="AL4233" s="787"/>
      <c r="AM4233" s="788"/>
      <c r="AN4233" s="789"/>
      <c r="AO4233" s="789"/>
      <c r="AP4233" s="790"/>
      <c r="AQ4233" s="790"/>
      <c r="AR4233" s="791"/>
      <c r="AS4233" s="792"/>
      <c r="AT4233" s="792"/>
      <c r="AU4233" s="793"/>
      <c r="AV4233" s="107"/>
      <c r="AW4233" s="107"/>
      <c r="AX4233" s="107"/>
    </row>
    <row r="4234" spans="1:50" ht="22.5" customHeight="1" x14ac:dyDescent="0.3">
      <c r="A4234" s="213"/>
      <c r="B4234" s="596"/>
      <c r="C4234" s="623"/>
      <c r="D4234" s="623"/>
      <c r="E4234" s="623"/>
      <c r="F4234" s="623"/>
      <c r="G4234" s="623"/>
      <c r="H4234" s="623"/>
      <c r="I4234" s="623"/>
      <c r="J4234" s="623"/>
      <c r="K4234" s="623"/>
      <c r="L4234" s="623"/>
      <c r="M4234" s="623"/>
      <c r="N4234" s="623"/>
      <c r="O4234" s="599"/>
      <c r="P4234" s="624" t="s">
        <v>3</v>
      </c>
      <c r="Q4234" s="32"/>
      <c r="R4234" s="625"/>
      <c r="S4234" s="625"/>
      <c r="T4234" s="739" t="s">
        <v>4345</v>
      </c>
      <c r="U4234" s="108"/>
      <c r="V4234" s="794"/>
      <c r="W4234" s="795"/>
      <c r="X4234" s="710"/>
      <c r="Y4234" s="710"/>
      <c r="Z4234" s="796"/>
      <c r="AA4234" s="796"/>
      <c r="AB4234" s="745" t="s">
        <v>5</v>
      </c>
      <c r="AC4234" s="797"/>
      <c r="AD4234" s="798"/>
      <c r="AE4234" s="799"/>
      <c r="AF4234" s="800"/>
      <c r="AG4234" s="800"/>
      <c r="AH4234" s="700"/>
      <c r="AI4234" s="801"/>
      <c r="AJ4234" s="802" t="s">
        <v>4347</v>
      </c>
      <c r="AK4234" s="803"/>
      <c r="AL4234" s="804">
        <f>AL4232+AL4230</f>
        <v>0</v>
      </c>
      <c r="AM4234" s="764"/>
      <c r="AN4234" s="753"/>
      <c r="AO4234" s="753"/>
      <c r="AP4234" s="657"/>
      <c r="AQ4234" s="657"/>
      <c r="AR4234" s="658"/>
      <c r="AS4234" s="659"/>
      <c r="AT4234" s="659"/>
      <c r="AU4234" s="765"/>
      <c r="AV4234" s="107"/>
      <c r="AW4234" s="107"/>
      <c r="AX4234" s="107"/>
    </row>
    <row r="4235" spans="1:50" ht="22.5" hidden="1" customHeight="1" x14ac:dyDescent="0.4">
      <c r="A4235" s="213"/>
      <c r="B4235" s="596"/>
      <c r="C4235" s="623"/>
      <c r="D4235" s="623"/>
      <c r="E4235" s="623"/>
      <c r="F4235" s="623"/>
      <c r="G4235" s="623"/>
      <c r="H4235" s="623"/>
      <c r="I4235" s="623"/>
      <c r="J4235" s="623"/>
      <c r="K4235" s="623"/>
      <c r="L4235" s="623"/>
      <c r="M4235" s="623"/>
      <c r="N4235" s="623"/>
      <c r="O4235" s="599"/>
      <c r="P4235" s="805"/>
      <c r="Q4235" s="805"/>
      <c r="R4235" s="625"/>
      <c r="S4235" s="625"/>
      <c r="T4235" s="806" t="s">
        <v>4348</v>
      </c>
      <c r="U4235" s="807"/>
      <c r="V4235" s="808"/>
      <c r="W4235" s="809"/>
      <c r="X4235" s="810" t="s">
        <v>4349</v>
      </c>
      <c r="Y4235" s="710"/>
      <c r="Z4235" s="811"/>
      <c r="AA4235" s="811"/>
      <c r="AB4235" s="745"/>
      <c r="AC4235" s="812"/>
      <c r="AD4235" s="813"/>
      <c r="AE4235" s="814"/>
      <c r="AF4235" s="800"/>
      <c r="AG4235" s="800"/>
      <c r="AH4235" s="700"/>
      <c r="AI4235" s="801"/>
      <c r="AJ4235" s="801"/>
      <c r="AK4235" s="801"/>
      <c r="AL4235" s="801"/>
      <c r="AM4235" s="801"/>
      <c r="AN4235" s="801"/>
      <c r="AO4235" s="753"/>
      <c r="AP4235" s="657"/>
      <c r="AQ4235" s="657"/>
      <c r="AR4235" s="658"/>
      <c r="AS4235" s="659"/>
      <c r="AT4235" s="659"/>
      <c r="AU4235" s="815"/>
      <c r="AV4235" s="659"/>
      <c r="AW4235" s="659"/>
      <c r="AX4235" s="659"/>
    </row>
    <row r="4236" spans="1:50" ht="15" hidden="1" customHeight="1" x14ac:dyDescent="0.3">
      <c r="A4236" s="816"/>
      <c r="B4236" s="817"/>
      <c r="C4236" s="818"/>
      <c r="D4236" s="818"/>
      <c r="E4236" s="818"/>
      <c r="F4236" s="818"/>
      <c r="G4236" s="818"/>
      <c r="H4236" s="818"/>
      <c r="I4236" s="818"/>
      <c r="J4236" s="818"/>
      <c r="K4236" s="818"/>
      <c r="L4236" s="818"/>
      <c r="M4236" s="818"/>
      <c r="N4236" s="818"/>
      <c r="O4236" s="819"/>
      <c r="P4236" s="820"/>
      <c r="Q4236" s="820"/>
      <c r="R4236" s="625"/>
      <c r="S4236" s="625"/>
      <c r="T4236" s="821" t="s">
        <v>4350</v>
      </c>
      <c r="U4236" s="822"/>
      <c r="V4236" s="823"/>
      <c r="W4236" s="823"/>
      <c r="X4236" s="824" t="s">
        <v>4351</v>
      </c>
      <c r="Y4236" s="825" t="s">
        <v>4352</v>
      </c>
      <c r="Z4236" s="826"/>
      <c r="AA4236" s="826"/>
      <c r="AB4236" s="826"/>
      <c r="AC4236" s="827"/>
      <c r="AD4236" s="826"/>
      <c r="AE4236" s="826"/>
      <c r="AF4236" s="826"/>
      <c r="AG4236" s="826"/>
      <c r="AH4236" s="826"/>
      <c r="AI4236" s="826"/>
      <c r="AJ4236" s="826"/>
      <c r="AK4236" s="826"/>
      <c r="AL4236" s="826"/>
      <c r="AM4236" s="828"/>
      <c r="AN4236" s="826"/>
      <c r="AO4236" s="826"/>
      <c r="AP4236" s="829"/>
      <c r="AQ4236" s="829"/>
      <c r="AR4236" s="826"/>
      <c r="AS4236" s="826"/>
      <c r="AT4236" s="826"/>
      <c r="AU4236" s="830"/>
      <c r="AV4236" s="826"/>
      <c r="AW4236" s="826"/>
      <c r="AX4236" s="826"/>
    </row>
    <row r="4237" spans="1:50" ht="15" hidden="1" customHeight="1" x14ac:dyDescent="0.3">
      <c r="A4237" s="816"/>
      <c r="B4237" s="817"/>
      <c r="C4237" s="818"/>
      <c r="D4237" s="818"/>
      <c r="E4237" s="818"/>
      <c r="F4237" s="818"/>
      <c r="G4237" s="818"/>
      <c r="H4237" s="818"/>
      <c r="I4237" s="818"/>
      <c r="J4237" s="818"/>
      <c r="K4237" s="818"/>
      <c r="L4237" s="818"/>
      <c r="M4237" s="818"/>
      <c r="N4237" s="818"/>
      <c r="O4237" s="819"/>
      <c r="P4237" s="820"/>
      <c r="Q4237" s="820"/>
      <c r="R4237" s="625"/>
      <c r="S4237" s="625"/>
      <c r="T4237" s="821" t="s">
        <v>4350</v>
      </c>
      <c r="U4237" s="822"/>
      <c r="V4237" s="823"/>
      <c r="W4237" s="823"/>
      <c r="X4237" s="824" t="s">
        <v>4353</v>
      </c>
      <c r="Y4237" s="825" t="s">
        <v>4352</v>
      </c>
      <c r="Z4237" s="826"/>
      <c r="AA4237" s="826"/>
      <c r="AB4237" s="826"/>
      <c r="AC4237" s="827"/>
      <c r="AD4237" s="826"/>
      <c r="AE4237" s="826"/>
      <c r="AF4237" s="826"/>
      <c r="AG4237" s="826"/>
      <c r="AH4237" s="826"/>
      <c r="AI4237" s="826"/>
      <c r="AJ4237" s="826"/>
      <c r="AK4237" s="826"/>
      <c r="AL4237" s="826"/>
      <c r="AM4237" s="828"/>
      <c r="AN4237" s="826"/>
      <c r="AO4237" s="826"/>
      <c r="AP4237" s="829"/>
      <c r="AQ4237" s="829"/>
      <c r="AR4237" s="826"/>
      <c r="AS4237" s="826"/>
      <c r="AT4237" s="826"/>
      <c r="AU4237" s="830"/>
      <c r="AV4237" s="826"/>
      <c r="AW4237" s="826"/>
      <c r="AX4237" s="826"/>
    </row>
    <row r="4238" spans="1:50" ht="15" hidden="1" customHeight="1" x14ac:dyDescent="0.3">
      <c r="A4238" s="816"/>
      <c r="B4238" s="817"/>
      <c r="C4238" s="818"/>
      <c r="D4238" s="818"/>
      <c r="E4238" s="818"/>
      <c r="F4238" s="818"/>
      <c r="G4238" s="818"/>
      <c r="H4238" s="818"/>
      <c r="I4238" s="818"/>
      <c r="J4238" s="818"/>
      <c r="K4238" s="818"/>
      <c r="L4238" s="818"/>
      <c r="M4238" s="818"/>
      <c r="N4238" s="818"/>
      <c r="O4238" s="819"/>
      <c r="P4238" s="820"/>
      <c r="Q4238" s="820"/>
      <c r="R4238" s="625"/>
      <c r="S4238" s="625"/>
      <c r="T4238" s="821" t="s">
        <v>4350</v>
      </c>
      <c r="U4238" s="822"/>
      <c r="V4238" s="823"/>
      <c r="W4238" s="823"/>
      <c r="X4238" s="824" t="s">
        <v>4354</v>
      </c>
      <c r="Y4238" s="825">
        <f>'[1]Nastavení informací'!C6</f>
        <v>0</v>
      </c>
      <c r="Z4238" s="826"/>
      <c r="AA4238" s="826"/>
      <c r="AB4238" s="826"/>
      <c r="AC4238" s="827"/>
      <c r="AD4238" s="826"/>
      <c r="AE4238" s="826"/>
      <c r="AF4238" s="826"/>
      <c r="AG4238" s="826"/>
      <c r="AH4238" s="826"/>
      <c r="AI4238" s="826"/>
      <c r="AJ4238" s="826"/>
      <c r="AK4238" s="826"/>
      <c r="AL4238" s="826"/>
      <c r="AM4238" s="828"/>
      <c r="AN4238" s="826"/>
      <c r="AO4238" s="826"/>
      <c r="AP4238" s="829"/>
      <c r="AQ4238" s="829"/>
      <c r="AR4238" s="826"/>
      <c r="AS4238" s="826"/>
      <c r="AT4238" s="826"/>
      <c r="AU4238" s="830"/>
      <c r="AV4238" s="826"/>
      <c r="AW4238" s="826"/>
      <c r="AX4238" s="826"/>
    </row>
    <row r="4239" spans="1:50" ht="15" hidden="1" customHeight="1" x14ac:dyDescent="0.3">
      <c r="A4239" s="816"/>
      <c r="B4239" s="817"/>
      <c r="C4239" s="818"/>
      <c r="D4239" s="818"/>
      <c r="E4239" s="818"/>
      <c r="F4239" s="818"/>
      <c r="G4239" s="818"/>
      <c r="H4239" s="818"/>
      <c r="I4239" s="818"/>
      <c r="J4239" s="818"/>
      <c r="K4239" s="818"/>
      <c r="L4239" s="818"/>
      <c r="M4239" s="818"/>
      <c r="N4239" s="818"/>
      <c r="O4239" s="819"/>
      <c r="P4239" s="820"/>
      <c r="Q4239" s="820"/>
      <c r="R4239" s="625"/>
      <c r="S4239" s="625"/>
      <c r="T4239" s="821" t="s">
        <v>4350</v>
      </c>
      <c r="U4239" s="822"/>
      <c r="V4239" s="823"/>
      <c r="W4239" s="823"/>
      <c r="X4239" s="824" t="s">
        <v>4355</v>
      </c>
      <c r="Y4239" s="825">
        <f>'[1]Nastavení informací'!C11</f>
        <v>0</v>
      </c>
      <c r="Z4239" s="826"/>
      <c r="AA4239" s="826"/>
      <c r="AB4239" s="826"/>
      <c r="AC4239" s="827"/>
      <c r="AD4239" s="826"/>
      <c r="AE4239" s="826"/>
      <c r="AF4239" s="826"/>
      <c r="AG4239" s="826"/>
      <c r="AH4239" s="826"/>
      <c r="AI4239" s="826"/>
      <c r="AJ4239" s="826"/>
      <c r="AK4239" s="826"/>
      <c r="AL4239" s="826"/>
      <c r="AM4239" s="828"/>
      <c r="AN4239" s="826"/>
      <c r="AO4239" s="826"/>
      <c r="AP4239" s="829"/>
      <c r="AQ4239" s="829"/>
      <c r="AR4239" s="826"/>
      <c r="AS4239" s="826"/>
      <c r="AT4239" s="826"/>
      <c r="AU4239" s="830"/>
      <c r="AV4239" s="826"/>
      <c r="AW4239" s="826"/>
      <c r="AX4239" s="826"/>
    </row>
    <row r="4240" spans="1:50" ht="15" hidden="1" customHeight="1" x14ac:dyDescent="0.3">
      <c r="A4240" s="816"/>
      <c r="B4240" s="817"/>
      <c r="C4240" s="818"/>
      <c r="D4240" s="818"/>
      <c r="E4240" s="818"/>
      <c r="F4240" s="818"/>
      <c r="G4240" s="818"/>
      <c r="H4240" s="818"/>
      <c r="I4240" s="818"/>
      <c r="J4240" s="818"/>
      <c r="K4240" s="818"/>
      <c r="L4240" s="818"/>
      <c r="M4240" s="818"/>
      <c r="N4240" s="818"/>
      <c r="O4240" s="819"/>
      <c r="P4240" s="820"/>
      <c r="Q4240" s="820"/>
      <c r="R4240" s="625"/>
      <c r="S4240" s="625"/>
      <c r="T4240" s="821" t="s">
        <v>4350</v>
      </c>
      <c r="U4240" s="822"/>
      <c r="V4240" s="823"/>
      <c r="W4240" s="823"/>
      <c r="X4240" s="824" t="s">
        <v>4356</v>
      </c>
      <c r="Y4240" s="825">
        <f>'[1]Nastavení informací'!C10</f>
        <v>0</v>
      </c>
      <c r="Z4240" s="826"/>
      <c r="AA4240" s="826"/>
      <c r="AB4240" s="826"/>
      <c r="AC4240" s="827"/>
      <c r="AD4240" s="826"/>
      <c r="AE4240" s="826"/>
      <c r="AF4240" s="826"/>
      <c r="AG4240" s="826"/>
      <c r="AH4240" s="826"/>
      <c r="AI4240" s="826"/>
      <c r="AJ4240" s="826"/>
      <c r="AK4240" s="826"/>
      <c r="AL4240" s="826"/>
      <c r="AM4240" s="828"/>
      <c r="AN4240" s="826"/>
      <c r="AO4240" s="826"/>
      <c r="AP4240" s="829"/>
      <c r="AQ4240" s="829"/>
      <c r="AR4240" s="826"/>
      <c r="AS4240" s="826"/>
      <c r="AT4240" s="826"/>
      <c r="AU4240" s="830"/>
      <c r="AV4240" s="826"/>
      <c r="AW4240" s="826"/>
      <c r="AX4240" s="826"/>
    </row>
    <row r="4241" spans="1:50" ht="15" hidden="1" customHeight="1" x14ac:dyDescent="0.3">
      <c r="A4241" s="816"/>
      <c r="B4241" s="817"/>
      <c r="C4241" s="818"/>
      <c r="D4241" s="818"/>
      <c r="E4241" s="818"/>
      <c r="F4241" s="818"/>
      <c r="G4241" s="818"/>
      <c r="H4241" s="818"/>
      <c r="I4241" s="818"/>
      <c r="J4241" s="818"/>
      <c r="K4241" s="818"/>
      <c r="L4241" s="818"/>
      <c r="M4241" s="818"/>
      <c r="N4241" s="818"/>
      <c r="O4241" s="819"/>
      <c r="P4241" s="820"/>
      <c r="Q4241" s="820"/>
      <c r="R4241" s="625"/>
      <c r="S4241" s="625"/>
      <c r="T4241" s="821" t="s">
        <v>4350</v>
      </c>
      <c r="U4241" s="822"/>
      <c r="V4241" s="823"/>
      <c r="W4241" s="823"/>
      <c r="X4241" s="824" t="s">
        <v>4357</v>
      </c>
      <c r="Y4241" s="825">
        <f>'[1]Nastavení informací'!C5</f>
        <v>0</v>
      </c>
      <c r="Z4241" s="826"/>
      <c r="AA4241" s="826"/>
      <c r="AB4241" s="826"/>
      <c r="AC4241" s="827"/>
      <c r="AD4241" s="826"/>
      <c r="AE4241" s="826"/>
      <c r="AF4241" s="826"/>
      <c r="AG4241" s="826"/>
      <c r="AH4241" s="826"/>
      <c r="AI4241" s="826"/>
      <c r="AJ4241" s="826"/>
      <c r="AK4241" s="826"/>
      <c r="AL4241" s="826"/>
      <c r="AM4241" s="828"/>
      <c r="AN4241" s="826"/>
      <c r="AO4241" s="826"/>
      <c r="AP4241" s="829"/>
      <c r="AQ4241" s="829"/>
      <c r="AR4241" s="826"/>
      <c r="AS4241" s="826"/>
      <c r="AT4241" s="826"/>
      <c r="AU4241" s="830"/>
      <c r="AV4241" s="826"/>
      <c r="AW4241" s="826"/>
      <c r="AX4241" s="826"/>
    </row>
    <row r="4242" spans="1:50" ht="15" hidden="1" customHeight="1" x14ac:dyDescent="0.3">
      <c r="A4242" s="816"/>
      <c r="B4242" s="817"/>
      <c r="C4242" s="818"/>
      <c r="D4242" s="818"/>
      <c r="E4242" s="818"/>
      <c r="F4242" s="818"/>
      <c r="G4242" s="818"/>
      <c r="H4242" s="818"/>
      <c r="I4242" s="818"/>
      <c r="J4242" s="818"/>
      <c r="K4242" s="818"/>
      <c r="L4242" s="818"/>
      <c r="M4242" s="818"/>
      <c r="N4242" s="818"/>
      <c r="O4242" s="819"/>
      <c r="P4242" s="820"/>
      <c r="Q4242" s="820"/>
      <c r="R4242" s="625"/>
      <c r="S4242" s="625"/>
      <c r="T4242" s="821" t="s">
        <v>4350</v>
      </c>
      <c r="U4242" s="822"/>
      <c r="V4242" s="823"/>
      <c r="W4242" s="823"/>
      <c r="X4242" s="824" t="s">
        <v>4358</v>
      </c>
      <c r="Y4242" s="825">
        <f>'[1]Nastavení informací'!C7</f>
        <v>0</v>
      </c>
      <c r="Z4242" s="826"/>
      <c r="AA4242" s="826"/>
      <c r="AB4242" s="826"/>
      <c r="AC4242" s="827"/>
      <c r="AD4242" s="826"/>
      <c r="AE4242" s="826"/>
      <c r="AF4242" s="826"/>
      <c r="AG4242" s="826"/>
      <c r="AH4242" s="826"/>
      <c r="AI4242" s="826"/>
      <c r="AJ4242" s="826"/>
      <c r="AK4242" s="826"/>
      <c r="AL4242" s="826"/>
      <c r="AM4242" s="828"/>
      <c r="AN4242" s="826"/>
      <c r="AO4242" s="826"/>
      <c r="AP4242" s="829"/>
      <c r="AQ4242" s="829"/>
      <c r="AR4242" s="826"/>
      <c r="AS4242" s="826"/>
      <c r="AT4242" s="826"/>
      <c r="AU4242" s="830"/>
      <c r="AV4242" s="826"/>
      <c r="AW4242" s="826"/>
      <c r="AX4242" s="826"/>
    </row>
    <row r="4243" spans="1:50" ht="15" hidden="1" customHeight="1" x14ac:dyDescent="0.3">
      <c r="A4243" s="816"/>
      <c r="B4243" s="817"/>
      <c r="C4243" s="818"/>
      <c r="D4243" s="818"/>
      <c r="E4243" s="818"/>
      <c r="F4243" s="818"/>
      <c r="G4243" s="818"/>
      <c r="H4243" s="818"/>
      <c r="I4243" s="818"/>
      <c r="J4243" s="818"/>
      <c r="K4243" s="818"/>
      <c r="L4243" s="818"/>
      <c r="M4243" s="818"/>
      <c r="N4243" s="818"/>
      <c r="O4243" s="819"/>
      <c r="P4243" s="820"/>
      <c r="Q4243" s="820"/>
      <c r="R4243" s="625"/>
      <c r="S4243" s="625"/>
      <c r="T4243" s="821" t="s">
        <v>4350</v>
      </c>
      <c r="U4243" s="822"/>
      <c r="V4243" s="823"/>
      <c r="W4243" s="823"/>
      <c r="X4243" s="824" t="s">
        <v>4359</v>
      </c>
      <c r="Y4243" s="825">
        <f>'[1]Nastavení informací'!C8</f>
        <v>0</v>
      </c>
      <c r="Z4243" s="826"/>
      <c r="AA4243" s="826"/>
      <c r="AB4243" s="826"/>
      <c r="AC4243" s="827"/>
      <c r="AD4243" s="826"/>
      <c r="AE4243" s="826"/>
      <c r="AF4243" s="826"/>
      <c r="AG4243" s="826"/>
      <c r="AH4243" s="826"/>
      <c r="AI4243" s="826"/>
      <c r="AJ4243" s="826"/>
      <c r="AK4243" s="826"/>
      <c r="AL4243" s="826"/>
      <c r="AM4243" s="828"/>
      <c r="AN4243" s="826"/>
      <c r="AO4243" s="826"/>
      <c r="AP4243" s="829"/>
      <c r="AQ4243" s="829"/>
      <c r="AR4243" s="826"/>
      <c r="AS4243" s="826"/>
      <c r="AT4243" s="826"/>
      <c r="AU4243" s="830"/>
      <c r="AV4243" s="826"/>
      <c r="AW4243" s="826"/>
      <c r="AX4243" s="826"/>
    </row>
    <row r="4244" spans="1:50" ht="15" hidden="1" customHeight="1" x14ac:dyDescent="0.3">
      <c r="A4244" s="816"/>
      <c r="B4244" s="817"/>
      <c r="C4244" s="818"/>
      <c r="D4244" s="818"/>
      <c r="E4244" s="818"/>
      <c r="F4244" s="818"/>
      <c r="G4244" s="818"/>
      <c r="H4244" s="818"/>
      <c r="I4244" s="818"/>
      <c r="J4244" s="818"/>
      <c r="K4244" s="818"/>
      <c r="L4244" s="818"/>
      <c r="M4244" s="818"/>
      <c r="N4244" s="818"/>
      <c r="O4244" s="819"/>
      <c r="P4244" s="820"/>
      <c r="Q4244" s="820"/>
      <c r="R4244" s="625"/>
      <c r="S4244" s="625"/>
      <c r="T4244" s="821" t="s">
        <v>4350</v>
      </c>
      <c r="U4244" s="822"/>
      <c r="V4244" s="823"/>
      <c r="W4244" s="823"/>
      <c r="X4244" s="824" t="s">
        <v>4360</v>
      </c>
      <c r="Y4244" s="825">
        <f>'[1]Nastavení informací'!C12</f>
        <v>0</v>
      </c>
      <c r="Z4244" s="826"/>
      <c r="AA4244" s="826"/>
      <c r="AB4244" s="826"/>
      <c r="AC4244" s="827"/>
      <c r="AD4244" s="826"/>
      <c r="AE4244" s="826"/>
      <c r="AF4244" s="826"/>
      <c r="AG4244" s="826"/>
      <c r="AH4244" s="826"/>
      <c r="AI4244" s="826"/>
      <c r="AJ4244" s="826"/>
      <c r="AK4244" s="826"/>
      <c r="AL4244" s="826"/>
      <c r="AM4244" s="828"/>
      <c r="AN4244" s="826"/>
      <c r="AO4244" s="826"/>
      <c r="AP4244" s="829"/>
      <c r="AQ4244" s="829"/>
      <c r="AR4244" s="826"/>
      <c r="AS4244" s="826"/>
      <c r="AT4244" s="826"/>
      <c r="AU4244" s="830"/>
      <c r="AV4244" s="826"/>
      <c r="AW4244" s="826"/>
      <c r="AX4244" s="826"/>
    </row>
    <row r="4245" spans="1:50" ht="15" hidden="1" customHeight="1" x14ac:dyDescent="0.3">
      <c r="A4245" s="816"/>
      <c r="B4245" s="817"/>
      <c r="C4245" s="818"/>
      <c r="D4245" s="818"/>
      <c r="E4245" s="818"/>
      <c r="F4245" s="818"/>
      <c r="G4245" s="818"/>
      <c r="H4245" s="818"/>
      <c r="I4245" s="818"/>
      <c r="J4245" s="818"/>
      <c r="K4245" s="818"/>
      <c r="L4245" s="818"/>
      <c r="M4245" s="818"/>
      <c r="N4245" s="818"/>
      <c r="O4245" s="819"/>
      <c r="P4245" s="820"/>
      <c r="Q4245" s="820"/>
      <c r="R4245" s="625"/>
      <c r="S4245" s="625"/>
      <c r="T4245" s="821" t="s">
        <v>4350</v>
      </c>
      <c r="U4245" s="822"/>
      <c r="V4245" s="823"/>
      <c r="W4245" s="823"/>
      <c r="X4245" s="824" t="s">
        <v>4361</v>
      </c>
      <c r="Y4245" s="825">
        <f>'[1]Nastavení informací'!C13</f>
        <v>0</v>
      </c>
      <c r="Z4245" s="826"/>
      <c r="AA4245" s="826"/>
      <c r="AB4245" s="826"/>
      <c r="AC4245" s="827"/>
      <c r="AD4245" s="826"/>
      <c r="AE4245" s="826"/>
      <c r="AF4245" s="826"/>
      <c r="AG4245" s="826"/>
      <c r="AH4245" s="826"/>
      <c r="AI4245" s="826"/>
      <c r="AJ4245" s="826"/>
      <c r="AK4245" s="826"/>
      <c r="AL4245" s="826"/>
      <c r="AM4245" s="828"/>
      <c r="AN4245" s="826"/>
      <c r="AO4245" s="826"/>
      <c r="AP4245" s="829"/>
      <c r="AQ4245" s="829"/>
      <c r="AR4245" s="826"/>
      <c r="AS4245" s="826"/>
      <c r="AT4245" s="826"/>
      <c r="AU4245" s="830"/>
      <c r="AV4245" s="826"/>
      <c r="AW4245" s="826"/>
      <c r="AX4245" s="826"/>
    </row>
    <row r="4246" spans="1:50" ht="15" hidden="1" customHeight="1" x14ac:dyDescent="0.3">
      <c r="A4246" s="816"/>
      <c r="B4246" s="817"/>
      <c r="C4246" s="818"/>
      <c r="D4246" s="818"/>
      <c r="E4246" s="818"/>
      <c r="F4246" s="818"/>
      <c r="G4246" s="818"/>
      <c r="H4246" s="818"/>
      <c r="I4246" s="818"/>
      <c r="J4246" s="818"/>
      <c r="K4246" s="818"/>
      <c r="L4246" s="818"/>
      <c r="M4246" s="818"/>
      <c r="N4246" s="818"/>
      <c r="O4246" s="819"/>
      <c r="P4246" s="820"/>
      <c r="Q4246" s="820"/>
      <c r="R4246" s="625"/>
      <c r="S4246" s="625"/>
      <c r="T4246" s="821" t="s">
        <v>4350</v>
      </c>
      <c r="U4246" s="822"/>
      <c r="V4246" s="823"/>
      <c r="W4246" s="823"/>
      <c r="X4246" s="824" t="s">
        <v>4362</v>
      </c>
      <c r="Y4246" s="831">
        <f>'[1]Nastavení informací'!C31</f>
        <v>0</v>
      </c>
      <c r="Z4246" s="826"/>
      <c r="AA4246" s="826"/>
      <c r="AB4246" s="826"/>
      <c r="AC4246" s="827"/>
      <c r="AD4246" s="826"/>
      <c r="AE4246" s="826"/>
      <c r="AF4246" s="826"/>
      <c r="AG4246" s="826"/>
      <c r="AH4246" s="826"/>
      <c r="AI4246" s="826"/>
      <c r="AJ4246" s="826"/>
      <c r="AK4246" s="826"/>
      <c r="AL4246" s="826"/>
      <c r="AM4246" s="828"/>
      <c r="AN4246" s="826"/>
      <c r="AO4246" s="826"/>
      <c r="AP4246" s="829"/>
      <c r="AQ4246" s="829"/>
      <c r="AR4246" s="826"/>
      <c r="AS4246" s="826"/>
      <c r="AT4246" s="826"/>
      <c r="AU4246" s="830"/>
      <c r="AV4246" s="826"/>
      <c r="AW4246" s="826"/>
      <c r="AX4246" s="826"/>
    </row>
    <row r="4247" spans="1:50" ht="15" hidden="1" customHeight="1" x14ac:dyDescent="0.3">
      <c r="A4247" s="816"/>
      <c r="B4247" s="817"/>
      <c r="C4247" s="818"/>
      <c r="D4247" s="818"/>
      <c r="E4247" s="818"/>
      <c r="F4247" s="818"/>
      <c r="G4247" s="818"/>
      <c r="H4247" s="818"/>
      <c r="I4247" s="818"/>
      <c r="J4247" s="818"/>
      <c r="K4247" s="818"/>
      <c r="L4247" s="818"/>
      <c r="M4247" s="818"/>
      <c r="N4247" s="818"/>
      <c r="O4247" s="819"/>
      <c r="P4247" s="820"/>
      <c r="Q4247" s="820"/>
      <c r="R4247" s="625"/>
      <c r="S4247" s="625"/>
      <c r="T4247" s="821" t="s">
        <v>4350</v>
      </c>
      <c r="U4247" s="822"/>
      <c r="V4247" s="823"/>
      <c r="W4247" s="823"/>
      <c r="X4247" s="824" t="s">
        <v>4363</v>
      </c>
      <c r="Y4247" s="831">
        <f>'[1]Nastavení informací'!C32</f>
        <v>0</v>
      </c>
      <c r="Z4247" s="826"/>
      <c r="AA4247" s="826"/>
      <c r="AB4247" s="826"/>
      <c r="AC4247" s="827"/>
      <c r="AD4247" s="826"/>
      <c r="AE4247" s="826"/>
      <c r="AF4247" s="826"/>
      <c r="AG4247" s="826"/>
      <c r="AH4247" s="826"/>
      <c r="AI4247" s="826"/>
      <c r="AJ4247" s="826"/>
      <c r="AK4247" s="826"/>
      <c r="AL4247" s="826"/>
      <c r="AM4247" s="828"/>
      <c r="AN4247" s="826"/>
      <c r="AO4247" s="826"/>
      <c r="AP4247" s="829"/>
      <c r="AQ4247" s="829"/>
      <c r="AR4247" s="826"/>
      <c r="AS4247" s="826"/>
      <c r="AT4247" s="826"/>
      <c r="AU4247" s="830"/>
      <c r="AV4247" s="826"/>
      <c r="AW4247" s="826"/>
      <c r="AX4247" s="826"/>
    </row>
    <row r="4248" spans="1:50" ht="15" hidden="1" customHeight="1" x14ac:dyDescent="0.3">
      <c r="A4248" s="816"/>
      <c r="B4248" s="817"/>
      <c r="C4248" s="818"/>
      <c r="D4248" s="818"/>
      <c r="E4248" s="818"/>
      <c r="F4248" s="818"/>
      <c r="G4248" s="818"/>
      <c r="H4248" s="818"/>
      <c r="I4248" s="818"/>
      <c r="J4248" s="818"/>
      <c r="K4248" s="818"/>
      <c r="L4248" s="818"/>
      <c r="M4248" s="818"/>
      <c r="N4248" s="818"/>
      <c r="O4248" s="819"/>
      <c r="P4248" s="820"/>
      <c r="Q4248" s="820"/>
      <c r="R4248" s="625"/>
      <c r="S4248" s="625"/>
      <c r="T4248" s="821" t="s">
        <v>4350</v>
      </c>
      <c r="U4248" s="822"/>
      <c r="V4248" s="823"/>
      <c r="W4248" s="823"/>
      <c r="X4248" s="824" t="s">
        <v>4364</v>
      </c>
      <c r="Y4248" s="831">
        <f>'[1]Nastavení informací'!C33</f>
        <v>0</v>
      </c>
      <c r="Z4248" s="826"/>
      <c r="AA4248" s="826"/>
      <c r="AB4248" s="826"/>
      <c r="AC4248" s="827"/>
      <c r="AD4248" s="826"/>
      <c r="AE4248" s="826"/>
      <c r="AF4248" s="826"/>
      <c r="AG4248" s="826"/>
      <c r="AH4248" s="826"/>
      <c r="AI4248" s="826"/>
      <c r="AJ4248" s="826"/>
      <c r="AK4248" s="826"/>
      <c r="AL4248" s="826"/>
      <c r="AM4248" s="828"/>
      <c r="AN4248" s="826"/>
      <c r="AO4248" s="826"/>
      <c r="AP4248" s="829"/>
      <c r="AQ4248" s="829"/>
      <c r="AR4248" s="826"/>
      <c r="AS4248" s="826"/>
      <c r="AT4248" s="826"/>
      <c r="AU4248" s="830"/>
      <c r="AV4248" s="826"/>
      <c r="AW4248" s="826"/>
      <c r="AX4248" s="826"/>
    </row>
    <row r="4249" spans="1:50" ht="15" hidden="1" customHeight="1" x14ac:dyDescent="0.3">
      <c r="A4249" s="816"/>
      <c r="B4249" s="817"/>
      <c r="C4249" s="818"/>
      <c r="D4249" s="818"/>
      <c r="E4249" s="818"/>
      <c r="F4249" s="818"/>
      <c r="G4249" s="818"/>
      <c r="H4249" s="818"/>
      <c r="I4249" s="818"/>
      <c r="J4249" s="818"/>
      <c r="K4249" s="818"/>
      <c r="L4249" s="818"/>
      <c r="M4249" s="818"/>
      <c r="N4249" s="818"/>
      <c r="O4249" s="819"/>
      <c r="P4249" s="820"/>
      <c r="Q4249" s="820"/>
      <c r="R4249" s="625"/>
      <c r="S4249" s="625"/>
      <c r="T4249" s="821" t="s">
        <v>4350</v>
      </c>
      <c r="U4249" s="822"/>
      <c r="V4249" s="823"/>
      <c r="W4249" s="823"/>
      <c r="X4249" s="824" t="s">
        <v>4365</v>
      </c>
      <c r="Y4249" s="831">
        <f>'[1]Nastavení informací'!C34</f>
        <v>0</v>
      </c>
      <c r="Z4249" s="826"/>
      <c r="AA4249" s="826"/>
      <c r="AB4249" s="826"/>
      <c r="AC4249" s="827"/>
      <c r="AD4249" s="826"/>
      <c r="AE4249" s="826"/>
      <c r="AF4249" s="826"/>
      <c r="AG4249" s="826"/>
      <c r="AH4249" s="826"/>
      <c r="AI4249" s="826"/>
      <c r="AJ4249" s="826"/>
      <c r="AK4249" s="826"/>
      <c r="AL4249" s="826"/>
      <c r="AM4249" s="828"/>
      <c r="AN4249" s="826"/>
      <c r="AO4249" s="826"/>
      <c r="AP4249" s="829"/>
      <c r="AQ4249" s="829"/>
      <c r="AR4249" s="826"/>
      <c r="AS4249" s="826"/>
      <c r="AT4249" s="826"/>
      <c r="AU4249" s="830"/>
      <c r="AV4249" s="826"/>
      <c r="AW4249" s="826"/>
      <c r="AX4249" s="826"/>
    </row>
    <row r="4250" spans="1:50" ht="15" hidden="1" customHeight="1" x14ac:dyDescent="0.3">
      <c r="A4250" s="816"/>
      <c r="B4250" s="817"/>
      <c r="C4250" s="818"/>
      <c r="D4250" s="818"/>
      <c r="E4250" s="818"/>
      <c r="F4250" s="818"/>
      <c r="G4250" s="818"/>
      <c r="H4250" s="818"/>
      <c r="I4250" s="818"/>
      <c r="J4250" s="818"/>
      <c r="K4250" s="818"/>
      <c r="L4250" s="818"/>
      <c r="M4250" s="818"/>
      <c r="N4250" s="818"/>
      <c r="O4250" s="819"/>
      <c r="P4250" s="820"/>
      <c r="Q4250" s="820"/>
      <c r="R4250" s="625"/>
      <c r="S4250" s="625"/>
      <c r="T4250" s="821" t="s">
        <v>4350</v>
      </c>
      <c r="U4250" s="822"/>
      <c r="V4250" s="823"/>
      <c r="W4250" s="823"/>
      <c r="X4250" s="824" t="s">
        <v>4366</v>
      </c>
      <c r="Y4250" s="831">
        <f>'[1]Nastavení informací'!C35</f>
        <v>0</v>
      </c>
      <c r="Z4250" s="826"/>
      <c r="AA4250" s="826"/>
      <c r="AB4250" s="826"/>
      <c r="AC4250" s="827"/>
      <c r="AD4250" s="826"/>
      <c r="AE4250" s="826"/>
      <c r="AF4250" s="826"/>
      <c r="AG4250" s="826"/>
      <c r="AH4250" s="826"/>
      <c r="AI4250" s="826"/>
      <c r="AJ4250" s="826"/>
      <c r="AK4250" s="826"/>
      <c r="AL4250" s="826"/>
      <c r="AM4250" s="828"/>
      <c r="AN4250" s="826"/>
      <c r="AO4250" s="826"/>
      <c r="AP4250" s="829"/>
      <c r="AQ4250" s="829"/>
      <c r="AR4250" s="826"/>
      <c r="AS4250" s="826"/>
      <c r="AT4250" s="826"/>
      <c r="AU4250" s="830"/>
      <c r="AV4250" s="826"/>
      <c r="AW4250" s="826"/>
      <c r="AX4250" s="826"/>
    </row>
    <row r="4251" spans="1:50" ht="15" hidden="1" customHeight="1" x14ac:dyDescent="0.3">
      <c r="A4251" s="816"/>
      <c r="B4251" s="817"/>
      <c r="C4251" s="818"/>
      <c r="D4251" s="818"/>
      <c r="E4251" s="818"/>
      <c r="F4251" s="818"/>
      <c r="G4251" s="818"/>
      <c r="H4251" s="818"/>
      <c r="I4251" s="818"/>
      <c r="J4251" s="818"/>
      <c r="K4251" s="818"/>
      <c r="L4251" s="818"/>
      <c r="M4251" s="818"/>
      <c r="N4251" s="818"/>
      <c r="O4251" s="819"/>
      <c r="P4251" s="820"/>
      <c r="Q4251" s="820"/>
      <c r="R4251" s="625"/>
      <c r="S4251" s="625"/>
      <c r="T4251" s="821" t="s">
        <v>4350</v>
      </c>
      <c r="U4251" s="822"/>
      <c r="V4251" s="823"/>
      <c r="W4251" s="823"/>
      <c r="X4251" s="824" t="s">
        <v>4367</v>
      </c>
      <c r="Y4251" s="831">
        <f>'[1]Nastavení informací'!C36</f>
        <v>0</v>
      </c>
      <c r="Z4251" s="826"/>
      <c r="AA4251" s="826"/>
      <c r="AB4251" s="826"/>
      <c r="AC4251" s="827"/>
      <c r="AD4251" s="826"/>
      <c r="AE4251" s="826"/>
      <c r="AF4251" s="826"/>
      <c r="AG4251" s="826"/>
      <c r="AH4251" s="826"/>
      <c r="AI4251" s="826"/>
      <c r="AJ4251" s="826"/>
      <c r="AK4251" s="826"/>
      <c r="AL4251" s="826"/>
      <c r="AM4251" s="828"/>
      <c r="AN4251" s="826"/>
      <c r="AO4251" s="826"/>
      <c r="AP4251" s="829"/>
      <c r="AQ4251" s="829"/>
      <c r="AR4251" s="826"/>
      <c r="AS4251" s="826"/>
      <c r="AT4251" s="826"/>
      <c r="AU4251" s="830"/>
      <c r="AV4251" s="826"/>
      <c r="AW4251" s="826"/>
      <c r="AX4251" s="826"/>
    </row>
    <row r="4252" spans="1:50" ht="15" hidden="1" customHeight="1" x14ac:dyDescent="0.3">
      <c r="A4252" s="816"/>
      <c r="B4252" s="817"/>
      <c r="C4252" s="818"/>
      <c r="D4252" s="818"/>
      <c r="E4252" s="818"/>
      <c r="F4252" s="818"/>
      <c r="G4252" s="818"/>
      <c r="H4252" s="818"/>
      <c r="I4252" s="818"/>
      <c r="J4252" s="818"/>
      <c r="K4252" s="818"/>
      <c r="L4252" s="818"/>
      <c r="M4252" s="818"/>
      <c r="N4252" s="818"/>
      <c r="O4252" s="819"/>
      <c r="P4252" s="820"/>
      <c r="Q4252" s="820"/>
      <c r="R4252" s="625"/>
      <c r="S4252" s="625"/>
      <c r="T4252" s="821" t="s">
        <v>4350</v>
      </c>
      <c r="U4252" s="822"/>
      <c r="V4252" s="823"/>
      <c r="W4252" s="823"/>
      <c r="X4252" s="824" t="s">
        <v>4368</v>
      </c>
      <c r="Y4252" s="831" t="str">
        <f>'[1]Nastavení informací'!C37</f>
        <v>vlastní zakázka</v>
      </c>
      <c r="Z4252" s="826"/>
      <c r="AA4252" s="826"/>
      <c r="AB4252" s="826"/>
      <c r="AC4252" s="827"/>
      <c r="AD4252" s="826"/>
      <c r="AE4252" s="826"/>
      <c r="AF4252" s="826"/>
      <c r="AG4252" s="826"/>
      <c r="AH4252" s="826"/>
      <c r="AI4252" s="826"/>
      <c r="AJ4252" s="826"/>
      <c r="AK4252" s="826"/>
      <c r="AL4252" s="826"/>
      <c r="AM4252" s="828"/>
      <c r="AN4252" s="826"/>
      <c r="AO4252" s="826"/>
      <c r="AP4252" s="829"/>
      <c r="AQ4252" s="829"/>
      <c r="AR4252" s="826"/>
      <c r="AS4252" s="826"/>
      <c r="AT4252" s="826"/>
      <c r="AU4252" s="830"/>
      <c r="AV4252" s="826"/>
      <c r="AW4252" s="826"/>
      <c r="AX4252" s="826"/>
    </row>
    <row r="4253" spans="1:50" ht="15" hidden="1" customHeight="1" x14ac:dyDescent="0.3">
      <c r="A4253" s="816"/>
      <c r="B4253" s="817"/>
      <c r="C4253" s="818"/>
      <c r="D4253" s="818"/>
      <c r="E4253" s="818"/>
      <c r="F4253" s="818"/>
      <c r="G4253" s="818"/>
      <c r="H4253" s="818"/>
      <c r="I4253" s="818"/>
      <c r="J4253" s="818"/>
      <c r="K4253" s="818"/>
      <c r="L4253" s="818"/>
      <c r="M4253" s="818"/>
      <c r="N4253" s="818"/>
      <c r="O4253" s="819"/>
      <c r="P4253" s="820"/>
      <c r="Q4253" s="820"/>
      <c r="R4253" s="625"/>
      <c r="S4253" s="625"/>
      <c r="T4253" s="821" t="s">
        <v>4350</v>
      </c>
      <c r="U4253" s="822"/>
      <c r="V4253" s="823"/>
      <c r="W4253" s="823"/>
      <c r="X4253" s="824" t="s">
        <v>4369</v>
      </c>
      <c r="Y4253" s="831">
        <f>'[1]Nastavení informací'!C38</f>
        <v>0</v>
      </c>
      <c r="Z4253" s="826"/>
      <c r="AA4253" s="826"/>
      <c r="AB4253" s="826"/>
      <c r="AC4253" s="827"/>
      <c r="AD4253" s="826"/>
      <c r="AE4253" s="826"/>
      <c r="AF4253" s="826"/>
      <c r="AG4253" s="826"/>
      <c r="AH4253" s="826"/>
      <c r="AI4253" s="826"/>
      <c r="AJ4253" s="826"/>
      <c r="AK4253" s="826"/>
      <c r="AL4253" s="826"/>
      <c r="AM4253" s="828"/>
      <c r="AN4253" s="826"/>
      <c r="AO4253" s="826"/>
      <c r="AP4253" s="829"/>
      <c r="AQ4253" s="829"/>
      <c r="AR4253" s="826"/>
      <c r="AS4253" s="826"/>
      <c r="AT4253" s="826"/>
      <c r="AU4253" s="830"/>
      <c r="AV4253" s="826"/>
      <c r="AW4253" s="826"/>
      <c r="AX4253" s="826"/>
    </row>
    <row r="4254" spans="1:50" ht="15" hidden="1" customHeight="1" x14ac:dyDescent="0.3">
      <c r="A4254" s="816"/>
      <c r="B4254" s="817"/>
      <c r="C4254" s="818"/>
      <c r="D4254" s="818"/>
      <c r="E4254" s="818"/>
      <c r="F4254" s="818"/>
      <c r="G4254" s="818"/>
      <c r="H4254" s="818"/>
      <c r="I4254" s="818"/>
      <c r="J4254" s="818"/>
      <c r="K4254" s="818"/>
      <c r="L4254" s="818"/>
      <c r="M4254" s="818"/>
      <c r="N4254" s="818"/>
      <c r="O4254" s="819"/>
      <c r="P4254" s="820"/>
      <c r="Q4254" s="820"/>
      <c r="R4254" s="625"/>
      <c r="S4254" s="625"/>
      <c r="T4254" s="821" t="s">
        <v>4350</v>
      </c>
      <c r="U4254" s="822"/>
      <c r="V4254" s="823"/>
      <c r="W4254" s="823"/>
      <c r="X4254" s="824" t="s">
        <v>4370</v>
      </c>
      <c r="Y4254" s="831" t="str">
        <f>'[1]Nastavení informací'!C39</f>
        <v>nákladní výtah</v>
      </c>
      <c r="Z4254" s="826"/>
      <c r="AA4254" s="826"/>
      <c r="AB4254" s="826"/>
      <c r="AC4254" s="827"/>
      <c r="AD4254" s="826"/>
      <c r="AE4254" s="826"/>
      <c r="AF4254" s="826"/>
      <c r="AG4254" s="826"/>
      <c r="AH4254" s="826"/>
      <c r="AI4254" s="826"/>
      <c r="AJ4254" s="826"/>
      <c r="AK4254" s="826"/>
      <c r="AL4254" s="826"/>
      <c r="AM4254" s="828"/>
      <c r="AN4254" s="826"/>
      <c r="AO4254" s="826"/>
      <c r="AP4254" s="829"/>
      <c r="AQ4254" s="829"/>
      <c r="AR4254" s="826"/>
      <c r="AS4254" s="826"/>
      <c r="AT4254" s="826"/>
      <c r="AU4254" s="830"/>
      <c r="AV4254" s="826"/>
      <c r="AW4254" s="826"/>
      <c r="AX4254" s="826"/>
    </row>
    <row r="4255" spans="1:50" ht="15" hidden="1" customHeight="1" x14ac:dyDescent="0.3">
      <c r="A4255" s="816"/>
      <c r="B4255" s="817"/>
      <c r="C4255" s="818"/>
      <c r="D4255" s="818"/>
      <c r="E4255" s="818"/>
      <c r="F4255" s="818"/>
      <c r="G4255" s="818"/>
      <c r="H4255" s="818"/>
      <c r="I4255" s="818"/>
      <c r="J4255" s="818"/>
      <c r="K4255" s="818"/>
      <c r="L4255" s="818"/>
      <c r="M4255" s="818"/>
      <c r="N4255" s="818"/>
      <c r="O4255" s="819"/>
      <c r="P4255" s="820"/>
      <c r="Q4255" s="820"/>
      <c r="R4255" s="625"/>
      <c r="S4255" s="625"/>
      <c r="T4255" s="821" t="s">
        <v>4350</v>
      </c>
      <c r="U4255" s="822"/>
      <c r="V4255" s="823"/>
      <c r="W4255" s="823"/>
      <c r="X4255" s="824" t="s">
        <v>4371</v>
      </c>
      <c r="Y4255" s="831">
        <f>'[1]Nastavení informací'!C40</f>
        <v>0</v>
      </c>
      <c r="Z4255" s="826"/>
      <c r="AA4255" s="826"/>
      <c r="AB4255" s="826"/>
      <c r="AC4255" s="827"/>
      <c r="AD4255" s="826"/>
      <c r="AE4255" s="826"/>
      <c r="AF4255" s="826"/>
      <c r="AG4255" s="826"/>
      <c r="AH4255" s="826"/>
      <c r="AI4255" s="826"/>
      <c r="AJ4255" s="826"/>
      <c r="AK4255" s="826"/>
      <c r="AL4255" s="826"/>
      <c r="AM4255" s="828"/>
      <c r="AN4255" s="826"/>
      <c r="AO4255" s="826"/>
      <c r="AP4255" s="829"/>
      <c r="AQ4255" s="829"/>
      <c r="AR4255" s="826"/>
      <c r="AS4255" s="826"/>
      <c r="AT4255" s="826"/>
      <c r="AU4255" s="830"/>
      <c r="AV4255" s="826"/>
      <c r="AW4255" s="826"/>
      <c r="AX4255" s="826"/>
    </row>
    <row r="4256" spans="1:50" ht="15" hidden="1" customHeight="1" x14ac:dyDescent="0.3">
      <c r="A4256" s="816"/>
      <c r="B4256" s="817"/>
      <c r="C4256" s="818"/>
      <c r="D4256" s="818"/>
      <c r="E4256" s="818"/>
      <c r="F4256" s="818"/>
      <c r="G4256" s="818"/>
      <c r="H4256" s="818"/>
      <c r="I4256" s="818"/>
      <c r="J4256" s="818"/>
      <c r="K4256" s="818"/>
      <c r="L4256" s="818"/>
      <c r="M4256" s="818"/>
      <c r="N4256" s="818"/>
      <c r="O4256" s="819"/>
      <c r="P4256" s="820"/>
      <c r="Q4256" s="820"/>
      <c r="R4256" s="625"/>
      <c r="S4256" s="625"/>
      <c r="T4256" s="821" t="s">
        <v>4350</v>
      </c>
      <c r="U4256" s="822"/>
      <c r="V4256" s="823"/>
      <c r="W4256" s="823"/>
      <c r="X4256" s="824" t="s">
        <v>4372</v>
      </c>
      <c r="Y4256" s="831" t="str">
        <f>'[1]Nastavení informací'!C41</f>
        <v>materiál připraven v bytě</v>
      </c>
      <c r="Z4256" s="826"/>
      <c r="AA4256" s="826"/>
      <c r="AB4256" s="826"/>
      <c r="AC4256" s="827"/>
      <c r="AD4256" s="826"/>
      <c r="AE4256" s="826"/>
      <c r="AF4256" s="826"/>
      <c r="AG4256" s="826"/>
      <c r="AH4256" s="826"/>
      <c r="AI4256" s="826"/>
      <c r="AJ4256" s="826"/>
      <c r="AK4256" s="826"/>
      <c r="AL4256" s="826"/>
      <c r="AM4256" s="828"/>
      <c r="AN4256" s="826"/>
      <c r="AO4256" s="826"/>
      <c r="AP4256" s="829"/>
      <c r="AQ4256" s="829"/>
      <c r="AR4256" s="826"/>
      <c r="AS4256" s="826"/>
      <c r="AT4256" s="826"/>
      <c r="AU4256" s="830"/>
      <c r="AV4256" s="826"/>
      <c r="AW4256" s="826"/>
      <c r="AX4256" s="826"/>
    </row>
    <row r="4257" spans="1:51" ht="15" hidden="1" customHeight="1" x14ac:dyDescent="0.3">
      <c r="A4257" s="816"/>
      <c r="B4257" s="817"/>
      <c r="C4257" s="818"/>
      <c r="D4257" s="818"/>
      <c r="E4257" s="818"/>
      <c r="F4257" s="818"/>
      <c r="G4257" s="818"/>
      <c r="H4257" s="818"/>
      <c r="I4257" s="818"/>
      <c r="J4257" s="818"/>
      <c r="K4257" s="818"/>
      <c r="L4257" s="818"/>
      <c r="M4257" s="818"/>
      <c r="N4257" s="818"/>
      <c r="O4257" s="819"/>
      <c r="P4257" s="820"/>
      <c r="Q4257" s="820"/>
      <c r="R4257" s="625"/>
      <c r="S4257" s="625"/>
      <c r="T4257" s="821" t="s">
        <v>4350</v>
      </c>
      <c r="U4257" s="822"/>
      <c r="V4257" s="823"/>
      <c r="W4257" s="823"/>
      <c r="X4257" s="824" t="s">
        <v>4373</v>
      </c>
      <c r="Y4257" s="831" t="str">
        <f>'[1]Nastavení informací'!C42</f>
        <v>zadáno odhadem - předpoklad navýšení objemu</v>
      </c>
      <c r="Z4257" s="826"/>
      <c r="AA4257" s="826"/>
      <c r="AB4257" s="826"/>
      <c r="AC4257" s="827"/>
      <c r="AD4257" s="826"/>
      <c r="AE4257" s="826"/>
      <c r="AF4257" s="826"/>
      <c r="AG4257" s="826"/>
      <c r="AH4257" s="826"/>
      <c r="AI4257" s="826"/>
      <c r="AJ4257" s="826"/>
      <c r="AK4257" s="826"/>
      <c r="AL4257" s="826"/>
      <c r="AM4257" s="828"/>
      <c r="AN4257" s="826"/>
      <c r="AO4257" s="826"/>
      <c r="AP4257" s="829"/>
      <c r="AQ4257" s="829"/>
      <c r="AR4257" s="826"/>
      <c r="AS4257" s="826"/>
      <c r="AT4257" s="826"/>
      <c r="AU4257" s="830"/>
      <c r="AV4257" s="826"/>
      <c r="AW4257" s="826"/>
      <c r="AX4257" s="826"/>
    </row>
    <row r="4258" spans="1:51" ht="15" hidden="1" customHeight="1" x14ac:dyDescent="0.3">
      <c r="A4258" s="816"/>
      <c r="B4258" s="817"/>
      <c r="C4258" s="818"/>
      <c r="D4258" s="818"/>
      <c r="E4258" s="818"/>
      <c r="F4258" s="818"/>
      <c r="G4258" s="818"/>
      <c r="H4258" s="818"/>
      <c r="I4258" s="818"/>
      <c r="J4258" s="818"/>
      <c r="K4258" s="818"/>
      <c r="L4258" s="818"/>
      <c r="M4258" s="818"/>
      <c r="N4258" s="818"/>
      <c r="O4258" s="819"/>
      <c r="P4258" s="820"/>
      <c r="Q4258" s="820"/>
      <c r="R4258" s="625"/>
      <c r="S4258" s="625"/>
      <c r="T4258" s="821" t="s">
        <v>4350</v>
      </c>
      <c r="U4258" s="822"/>
      <c r="V4258" s="823"/>
      <c r="W4258" s="823"/>
      <c r="X4258" s="824" t="s">
        <v>4374</v>
      </c>
      <c r="Y4258" s="831" t="str">
        <f>'[1]Nastavení informací'!C43</f>
        <v>datumy zahájení i dokončení jsou pevné</v>
      </c>
      <c r="Z4258" s="826"/>
      <c r="AA4258" s="826"/>
      <c r="AB4258" s="826"/>
      <c r="AC4258" s="827"/>
      <c r="AD4258" s="826"/>
      <c r="AE4258" s="826"/>
      <c r="AF4258" s="826"/>
      <c r="AG4258" s="826"/>
      <c r="AH4258" s="826"/>
      <c r="AI4258" s="826"/>
      <c r="AJ4258" s="826"/>
      <c r="AK4258" s="826"/>
      <c r="AL4258" s="826"/>
      <c r="AM4258" s="828"/>
      <c r="AN4258" s="826"/>
      <c r="AO4258" s="826"/>
      <c r="AP4258" s="829"/>
      <c r="AQ4258" s="829"/>
      <c r="AR4258" s="826"/>
      <c r="AS4258" s="826"/>
      <c r="AT4258" s="826"/>
      <c r="AU4258" s="830"/>
      <c r="AV4258" s="826"/>
      <c r="AW4258" s="826"/>
      <c r="AX4258" s="826"/>
    </row>
    <row r="4259" spans="1:51" ht="15" hidden="1" customHeight="1" x14ac:dyDescent="0.3">
      <c r="A4259" s="816"/>
      <c r="B4259" s="817"/>
      <c r="C4259" s="818"/>
      <c r="D4259" s="818"/>
      <c r="E4259" s="818"/>
      <c r="F4259" s="818"/>
      <c r="G4259" s="818"/>
      <c r="H4259" s="818"/>
      <c r="I4259" s="818"/>
      <c r="J4259" s="818"/>
      <c r="K4259" s="818"/>
      <c r="L4259" s="818"/>
      <c r="M4259" s="818"/>
      <c r="N4259" s="818"/>
      <c r="O4259" s="819"/>
      <c r="P4259" s="820"/>
      <c r="Q4259" s="820"/>
      <c r="R4259" s="625"/>
      <c r="S4259" s="625"/>
      <c r="T4259" s="821" t="s">
        <v>4350</v>
      </c>
      <c r="U4259" s="822"/>
      <c r="V4259" s="823"/>
      <c r="W4259" s="823"/>
      <c r="X4259" s="824" t="s">
        <v>4375</v>
      </c>
      <c r="Y4259" s="831" t="str">
        <f>'[1]Nastavení informací'!C44</f>
        <v>14 dní</v>
      </c>
      <c r="Z4259" s="826"/>
      <c r="AA4259" s="826"/>
      <c r="AB4259" s="826"/>
      <c r="AC4259" s="827"/>
      <c r="AD4259" s="826"/>
      <c r="AE4259" s="826"/>
      <c r="AF4259" s="826"/>
      <c r="AG4259" s="826"/>
      <c r="AH4259" s="826"/>
      <c r="AI4259" s="826"/>
      <c r="AJ4259" s="826"/>
      <c r="AK4259" s="826"/>
      <c r="AL4259" s="826"/>
      <c r="AM4259" s="828"/>
      <c r="AN4259" s="826"/>
      <c r="AO4259" s="826"/>
      <c r="AP4259" s="829"/>
      <c r="AQ4259" s="829"/>
      <c r="AR4259" s="826"/>
      <c r="AS4259" s="826"/>
      <c r="AT4259" s="826"/>
      <c r="AU4259" s="830"/>
      <c r="AV4259" s="826"/>
      <c r="AW4259" s="826"/>
      <c r="AX4259" s="826"/>
    </row>
    <row r="4260" spans="1:51" ht="43.5" hidden="1" customHeight="1" x14ac:dyDescent="0.3">
      <c r="A4260" s="625"/>
      <c r="B4260" s="832"/>
      <c r="C4260" s="625"/>
      <c r="D4260" s="625"/>
      <c r="E4260" s="625"/>
      <c r="F4260" s="625"/>
      <c r="G4260" s="625"/>
      <c r="H4260" s="625"/>
      <c r="I4260" s="625"/>
      <c r="J4260" s="625"/>
      <c r="K4260" s="625"/>
      <c r="L4260" s="625"/>
      <c r="M4260" s="625"/>
      <c r="N4260" s="625"/>
      <c r="O4260" s="625"/>
      <c r="P4260" s="43" t="s">
        <v>4</v>
      </c>
      <c r="Q4260" s="32"/>
      <c r="R4260" s="625"/>
      <c r="S4260" s="625"/>
      <c r="T4260" s="833" t="str">
        <f>" Položkový rozpočet zakázky "&amp;'[1]Nastavení informací'!C2&amp; " (příloha k SOD č. "&amp;'[1]Nastavení informací'!C3&amp;")"</f>
        <v xml:space="preserve"> Položkový rozpočet zakázky ČSL. Armády 22, Šumperk, město Šumperk - Rekonstrukce bytu 2+1 (příloha k SOD č. )</v>
      </c>
      <c r="U4260" s="834"/>
      <c r="V4260" s="835"/>
      <c r="W4260" s="835"/>
      <c r="X4260" s="836" t="s">
        <v>4376</v>
      </c>
      <c r="Y4260" s="45"/>
      <c r="Z4260" s="32"/>
      <c r="AA4260" s="710"/>
      <c r="AB4260" s="626" t="s">
        <v>5</v>
      </c>
      <c r="AC4260" s="837"/>
      <c r="AD4260" s="838"/>
      <c r="AE4260" s="838"/>
      <c r="AF4260" s="838"/>
      <c r="AG4260" s="838"/>
      <c r="AH4260" s="839"/>
      <c r="AI4260" s="466"/>
      <c r="AJ4260" s="840"/>
      <c r="AK4260" s="841"/>
      <c r="AL4260" s="842"/>
      <c r="AM4260" s="180"/>
      <c r="AN4260" s="842"/>
      <c r="AO4260" s="842"/>
      <c r="AP4260" s="843"/>
      <c r="AQ4260" s="843"/>
      <c r="AR4260" s="842"/>
      <c r="AS4260" s="842"/>
      <c r="AT4260" s="842"/>
      <c r="AU4260" s="844"/>
      <c r="AV4260" s="842"/>
      <c r="AW4260" s="842"/>
      <c r="AX4260" s="842"/>
    </row>
    <row r="4261" spans="1:51" ht="48.75" hidden="1" customHeight="1" x14ac:dyDescent="0.3">
      <c r="A4261" s="625"/>
      <c r="B4261" s="832"/>
      <c r="C4261" s="625"/>
      <c r="D4261" s="625"/>
      <c r="E4261" s="625"/>
      <c r="F4261" s="625"/>
      <c r="G4261" s="625"/>
      <c r="H4261" s="625"/>
      <c r="I4261" s="625"/>
      <c r="J4261" s="625"/>
      <c r="K4261" s="625"/>
      <c r="L4261" s="625"/>
      <c r="M4261" s="625"/>
      <c r="N4261" s="625"/>
      <c r="O4261" s="625"/>
      <c r="P4261" s="43" t="s">
        <v>4</v>
      </c>
      <c r="Q4261" s="32"/>
      <c r="R4261" s="625"/>
      <c r="S4261" s="625"/>
      <c r="T4261" s="833" t="str">
        <f>" Položkový rozpočet zakázky "&amp;'[1]Nastavení informací'!C2&amp; " (příloha k SOD č. "&amp;'[1]Nastavení informací'!C3&amp;")"</f>
        <v xml:space="preserve"> Položkový rozpočet zakázky ČSL. Armády 22, Šumperk, město Šumperk - Rekonstrukce bytu 2+1 (příloha k SOD č. )</v>
      </c>
      <c r="U4261" s="834"/>
      <c r="V4261" s="835"/>
      <c r="W4261" s="835"/>
      <c r="X4261" s="835" t="s">
        <v>4377</v>
      </c>
      <c r="Y4261" s="836" t="s">
        <v>4377</v>
      </c>
      <c r="Z4261" s="32"/>
      <c r="AA4261" s="710"/>
      <c r="AB4261" s="626" t="s">
        <v>5</v>
      </c>
      <c r="AC4261" s="837"/>
      <c r="AD4261" s="838"/>
      <c r="AE4261" s="838"/>
      <c r="AF4261" s="838"/>
      <c r="AG4261" s="838"/>
      <c r="AH4261" s="839"/>
      <c r="AI4261" s="466"/>
      <c r="AJ4261" s="840"/>
      <c r="AK4261" s="841"/>
      <c r="AL4261" s="842"/>
      <c r="AM4261" s="180"/>
      <c r="AN4261" s="842"/>
      <c r="AO4261" s="842"/>
      <c r="AP4261" s="843"/>
      <c r="AQ4261" s="843"/>
      <c r="AR4261" s="842"/>
      <c r="AS4261" s="842"/>
      <c r="AT4261" s="842"/>
      <c r="AU4261" s="844"/>
      <c r="AV4261" s="842"/>
      <c r="AW4261" s="842"/>
      <c r="AX4261" s="842"/>
    </row>
    <row r="4262" spans="1:51" ht="12.75" hidden="1" customHeight="1" x14ac:dyDescent="0.3">
      <c r="A4262" s="625"/>
      <c r="B4262" s="832"/>
      <c r="C4262" s="625"/>
      <c r="D4262" s="625"/>
      <c r="E4262" s="625"/>
      <c r="F4262" s="625"/>
      <c r="G4262" s="625"/>
      <c r="H4262" s="625"/>
      <c r="I4262" s="625"/>
      <c r="J4262" s="625"/>
      <c r="K4262" s="625"/>
      <c r="L4262" s="625"/>
      <c r="M4262" s="625"/>
      <c r="N4262" s="625"/>
      <c r="O4262" s="625"/>
      <c r="P4262" s="43" t="s">
        <v>4</v>
      </c>
      <c r="Q4262" s="32"/>
      <c r="R4262" s="625"/>
      <c r="S4262" s="625"/>
      <c r="T4262" s="833" t="str">
        <f>" Položkový rozpočet zakázky "&amp;'[1]Nastavení informací'!C2&amp; " (příloha k SOD č. "&amp;'[1]Nastavení informací'!C3&amp;")"</f>
        <v xml:space="preserve"> Položkový rozpočet zakázky ČSL. Armády 22, Šumperk, město Šumperk - Rekonstrukce bytu 2+1 (příloha k SOD č. )</v>
      </c>
      <c r="U4262" s="845"/>
      <c r="V4262" s="846"/>
      <c r="W4262" s="846"/>
      <c r="X4262" s="846" t="s">
        <v>4378</v>
      </c>
      <c r="Y4262" s="847" t="s">
        <v>4379</v>
      </c>
      <c r="Z4262" s="32"/>
      <c r="AA4262" s="710"/>
      <c r="AB4262" s="626" t="s">
        <v>5</v>
      </c>
      <c r="AC4262" s="837"/>
      <c r="AD4262" s="838"/>
      <c r="AE4262" s="838"/>
      <c r="AF4262" s="838"/>
      <c r="AG4262" s="838"/>
      <c r="AH4262" s="839"/>
      <c r="AI4262" s="466"/>
      <c r="AJ4262" s="840"/>
      <c r="AK4262" s="841"/>
      <c r="AL4262" s="842"/>
      <c r="AM4262" s="180"/>
      <c r="AN4262" s="842"/>
      <c r="AO4262" s="842"/>
      <c r="AP4262" s="843"/>
      <c r="AQ4262" s="843"/>
      <c r="AR4262" s="842"/>
      <c r="AS4262" s="842"/>
      <c r="AT4262" s="842"/>
      <c r="AU4262" s="844"/>
      <c r="AV4262" s="842"/>
      <c r="AW4262" s="842"/>
      <c r="AX4262" s="842"/>
    </row>
    <row r="4263" spans="1:51" ht="15.75" hidden="1" customHeight="1" x14ac:dyDescent="0.3">
      <c r="A4263" s="625"/>
      <c r="B4263" s="832"/>
      <c r="C4263" s="625"/>
      <c r="D4263" s="625"/>
      <c r="E4263" s="625"/>
      <c r="F4263" s="625"/>
      <c r="G4263" s="625"/>
      <c r="H4263" s="625"/>
      <c r="I4263" s="625"/>
      <c r="J4263" s="625"/>
      <c r="K4263" s="625"/>
      <c r="L4263" s="625"/>
      <c r="M4263" s="625"/>
      <c r="N4263" s="625"/>
      <c r="O4263" s="625"/>
      <c r="P4263" s="43" t="s">
        <v>4</v>
      </c>
      <c r="Q4263" s="32"/>
      <c r="R4263" s="625"/>
      <c r="S4263" s="625"/>
      <c r="T4263" s="833" t="str">
        <f>" Položkový rozpočet zakázky "&amp;'[1]Nastavení informací'!C2&amp; " (příloha k SOD č. "&amp;'[1]Nastavení informací'!C3&amp;")"</f>
        <v xml:space="preserve"> Položkový rozpočet zakázky ČSL. Armády 22, Šumperk, město Šumperk - Rekonstrukce bytu 2+1 (příloha k SOD č. )</v>
      </c>
      <c r="U4263" s="845"/>
      <c r="V4263" s="846"/>
      <c r="W4263" s="846"/>
      <c r="X4263" s="834" t="str">
        <f>'[1]Nastavení informací'!C19&amp;" "&amp;'[1]Nastavení informací'!C20</f>
        <v xml:space="preserve"> </v>
      </c>
      <c r="Y4263" s="848">
        <f>'[1]Nastavení informací'!C5</f>
        <v>0</v>
      </c>
      <c r="Z4263" s="32"/>
      <c r="AA4263" s="710"/>
      <c r="AB4263" s="626" t="s">
        <v>5</v>
      </c>
      <c r="AC4263" s="837"/>
      <c r="AD4263" s="838"/>
      <c r="AE4263" s="838"/>
      <c r="AF4263" s="838"/>
      <c r="AG4263" s="838"/>
      <c r="AH4263" s="839"/>
      <c r="AI4263" s="466"/>
      <c r="AJ4263" s="840"/>
      <c r="AK4263" s="841"/>
      <c r="AL4263" s="842"/>
      <c r="AM4263" s="180"/>
      <c r="AN4263" s="842"/>
      <c r="AO4263" s="842"/>
      <c r="AP4263" s="843"/>
      <c r="AQ4263" s="843"/>
      <c r="AR4263" s="842"/>
      <c r="AS4263" s="842"/>
      <c r="AT4263" s="842"/>
      <c r="AU4263" s="844"/>
      <c r="AV4263" s="842"/>
      <c r="AW4263" s="842"/>
      <c r="AX4263" s="842"/>
    </row>
    <row r="4264" spans="1:51" s="21" customFormat="1" ht="32.25" hidden="1" customHeight="1" x14ac:dyDescent="0.3">
      <c r="A4264" s="213"/>
      <c r="B4264" s="596"/>
      <c r="C4264" s="623"/>
      <c r="D4264" s="623"/>
      <c r="E4264" s="623"/>
      <c r="F4264" s="623"/>
      <c r="G4264" s="623"/>
      <c r="H4264" s="623"/>
      <c r="I4264" s="623"/>
      <c r="J4264" s="623"/>
      <c r="K4264" s="623"/>
      <c r="L4264" s="623"/>
      <c r="M4264" s="623"/>
      <c r="N4264" s="623"/>
      <c r="O4264" s="54"/>
      <c r="P4264" s="624" t="s">
        <v>3</v>
      </c>
      <c r="Q4264" s="32"/>
      <c r="R4264" s="625"/>
      <c r="S4264" s="625"/>
      <c r="T4264" s="857" t="s">
        <v>4380</v>
      </c>
      <c r="U4264" s="858"/>
      <c r="V4264" s="859"/>
      <c r="W4264" s="860"/>
      <c r="X4264" s="861" t="s">
        <v>4381</v>
      </c>
      <c r="Y4264" s="854"/>
      <c r="Z4264" s="854"/>
      <c r="AA4264" s="854"/>
      <c r="AB4264" s="854"/>
      <c r="AC4264" s="675"/>
      <c r="AD4264" s="862"/>
      <c r="AE4264" s="854"/>
      <c r="AF4264" s="854"/>
      <c r="AG4264" s="854"/>
      <c r="AH4264" s="854"/>
      <c r="AI4264" s="863"/>
      <c r="AJ4264" s="864"/>
      <c r="AK4264" s="45"/>
      <c r="AL4264" s="32"/>
      <c r="AM4264" s="180"/>
      <c r="AN4264" s="865"/>
      <c r="AO4264" s="865"/>
      <c r="AP4264" s="854"/>
      <c r="AQ4264" s="854"/>
      <c r="AR4264" s="854"/>
      <c r="AS4264" s="855"/>
      <c r="AT4264" s="855"/>
      <c r="AU4264" s="373"/>
      <c r="AV4264" s="76">
        <v>1086804.9665757569</v>
      </c>
      <c r="AW4264" s="76">
        <v>1086804.9665757569</v>
      </c>
      <c r="AX4264" s="76">
        <v>1086804.9665757569</v>
      </c>
      <c r="AY4264"/>
    </row>
    <row r="4265" spans="1:51" s="21" customFormat="1" ht="14.4" hidden="1" customHeight="1" x14ac:dyDescent="0.3">
      <c r="A4265" s="816"/>
      <c r="B4265" s="817"/>
      <c r="C4265" s="818"/>
      <c r="D4265" s="818"/>
      <c r="E4265" s="818"/>
      <c r="F4265" s="818"/>
      <c r="G4265" s="818"/>
      <c r="H4265" s="818"/>
      <c r="I4265" s="818"/>
      <c r="J4265" s="818"/>
      <c r="K4265" s="818"/>
      <c r="L4265" s="818"/>
      <c r="M4265" s="818"/>
      <c r="N4265" s="818"/>
      <c r="O4265" s="819"/>
      <c r="P4265" s="624" t="s">
        <v>3</v>
      </c>
      <c r="Q4265" s="32"/>
      <c r="R4265" s="625"/>
      <c r="S4265" s="625"/>
      <c r="T4265" s="739" t="s">
        <v>4380</v>
      </c>
      <c r="U4265" s="849"/>
      <c r="V4265" s="850"/>
      <c r="W4265" s="851"/>
      <c r="X4265" s="868"/>
      <c r="Y4265" s="473"/>
      <c r="Z4265" s="473"/>
      <c r="AA4265" s="473"/>
      <c r="AB4265" s="473"/>
      <c r="AC4265" s="473"/>
      <c r="AD4265" s="473"/>
      <c r="AE4265" s="473"/>
      <c r="AF4265" s="473"/>
      <c r="AG4265" s="473"/>
      <c r="AH4265" s="473"/>
      <c r="AI4265" s="867"/>
      <c r="AJ4265" s="852"/>
      <c r="AK4265" s="45"/>
      <c r="AL4265" s="32"/>
      <c r="AM4265" s="828"/>
      <c r="AN4265" s="853"/>
      <c r="AO4265" s="853"/>
      <c r="AP4265" s="826"/>
      <c r="AQ4265" s="826"/>
      <c r="AR4265" s="854"/>
      <c r="AS4265" s="855"/>
      <c r="AT4265" s="855"/>
      <c r="AU4265" s="856"/>
      <c r="AV4265" s="107">
        <v>1086804.9665757569</v>
      </c>
      <c r="AW4265" s="107">
        <v>1086804.9665757569</v>
      </c>
      <c r="AX4265" s="107">
        <v>1086804.9665757569</v>
      </c>
      <c r="AY4265"/>
    </row>
    <row r="4266" spans="1:51" s="21" customFormat="1" ht="12.75" customHeight="1" x14ac:dyDescent="0.3">
      <c r="AY4266"/>
    </row>
  </sheetData>
  <autoFilter ref="P1:AX4265">
    <filterColumn colId="0">
      <filters blank="1">
        <filter val="&gt;vrn"/>
        <filter val="dem"/>
        <filter val="ele"/>
        <filter val="ins"/>
        <filter val="lak"/>
        <filter val="mal"/>
        <filter val="obk"/>
        <filter val="pod"/>
        <filter val="pří"/>
        <filter val="sád"/>
        <filter val="tru"/>
        <filter val="úkl"/>
        <filter val="zed"/>
        <filter val="zz-áhlaví"/>
      </filters>
    </filterColumn>
    <filterColumn colId="4">
      <filters>
        <filter val="&gt;sekce"/>
        <filter val="&gt;vrn"/>
        <filter val="1"/>
        <filter val="10"/>
        <filter val="100"/>
        <filter val="101"/>
        <filter val="102"/>
        <filter val="103"/>
        <filter val="104"/>
        <filter val="105"/>
        <filter val="106"/>
        <filter val="107"/>
        <filter val="108"/>
        <filter val="109"/>
        <filter val="11"/>
        <filter val="110"/>
        <filter val="111"/>
        <filter val="112"/>
        <filter val="113"/>
        <filter val="114"/>
        <filter val="115"/>
        <filter val="116"/>
        <filter val="117"/>
        <filter val="118"/>
        <filter val="119"/>
        <filter val="12"/>
        <filter val="120"/>
        <filter val="121"/>
        <filter val="122"/>
        <filter val="123"/>
        <filter val="124"/>
        <filter val="125"/>
        <filter val="126"/>
        <filter val="127"/>
        <filter val="128"/>
        <filter val="129"/>
        <filter val="13"/>
        <filter val="14"/>
        <filter val="15"/>
        <filter val="16"/>
        <filter val="17"/>
        <filter val="18"/>
        <filter val="19"/>
        <filter val="2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"/>
        <filter val="30"/>
        <filter val="31"/>
        <filter val="32"/>
        <filter val="33"/>
        <filter val="34"/>
        <filter val="35"/>
        <filter val="36"/>
        <filter val="37"/>
        <filter val="38"/>
        <filter val="39"/>
        <filter val="4"/>
        <filter val="40"/>
        <filter val="41"/>
        <filter val="42"/>
        <filter val="43"/>
        <filter val="44"/>
        <filter val="45"/>
        <filter val="46"/>
        <filter val="47"/>
        <filter val="48"/>
        <filter val="49"/>
        <filter val="5"/>
        <filter val="50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6"/>
        <filter val="77"/>
        <filter val="78"/>
        <filter val="79"/>
        <filter val="8"/>
        <filter val="80"/>
        <filter val="81"/>
        <filter val="82"/>
        <filter val="83"/>
        <filter val="84"/>
        <filter val="85"/>
        <filter val="86"/>
        <filter val="87"/>
        <filter val="88"/>
        <filter val="89"/>
        <filter val="9"/>
        <filter val="90"/>
        <filter val="91"/>
        <filter val="92"/>
        <filter val="93"/>
        <filter val="94"/>
        <filter val="95"/>
        <filter val="96"/>
        <filter val="97"/>
        <filter val="98"/>
        <filter val="99"/>
        <filter val="Číslo_x000a_položky"/>
        <filter val="DPH plátce"/>
        <filter val="Finální vyúčtování zakázky ČSL. Armády 22, Šumperk, město Šumperk - Rekonstrukce bytu 2+1"/>
        <filter val="Název rozpočtu: ČSL. Armády 22, Šumperk, město Šumperk - Rekonstrukce bytu 2+1"/>
        <filter val="Otevřený rozpočet zakázky ČSL. Armády 22, Šumperk, město Šumperk - Rekonstrukce bytu 2+1"/>
        <filter val="Položkový rozpočet zakázky ČSL. Armády 22, Šumperk, město Šumperk - Rekonstrukce bytu 2+1 (příloha k SOD č. )"/>
        <filter val="Simulace finálního vyúčtování zakázky ČSL. Armády 22, Šumperk, město Šumperk - Rekonstrukce bytu 2+1"/>
      </filters>
    </filterColumn>
    <filterColumn colId="5">
      <filters blank="1">
        <filter val="0"/>
        <filter val="1"/>
        <filter val="10"/>
        <filter val="2"/>
        <filter val="3"/>
        <filter val="4"/>
        <filter val="5"/>
        <filter val="6"/>
        <filter val="7"/>
        <filter val="9"/>
        <filter val="99"/>
        <filter val="A"/>
        <filter val="Finální vyúčtování zakázky ČSL. Armády 22, Šumperk, město Šumperk - Rekonstrukce bytu 2+1"/>
        <filter val="Název rozpočtu: ČSL. Armády 22, Šumperk, město Šumperk - Rekonstrukce bytu 2+1"/>
        <filter val="Otevřený rozpočet zakázky ČSL. Armády 22, Šumperk, město Šumperk - Rekonstrukce bytu 2+1"/>
        <filter val="Položkový rozpočet zakázky ČSL. Armády 22, Šumperk, město Šumperk - Rekonstrukce bytu 2+1 (příloha k SOD č. )"/>
        <filter val="Simulace finálního vyúčtování zakázky ČSL. Armády 22, Šumperk, město Šumperk - Rekonstrukce bytu 2+1"/>
      </filters>
    </filterColumn>
  </autoFilter>
  <mergeCells count="13943">
    <mergeCell ref="P4264:Q4264"/>
    <mergeCell ref="AJ4264:AL4264"/>
    <mergeCell ref="P4265:Q4265"/>
    <mergeCell ref="AJ4265:AL4265"/>
    <mergeCell ref="P4262:Q4262"/>
    <mergeCell ref="Y4262:Z4262"/>
    <mergeCell ref="P4263:Q4263"/>
    <mergeCell ref="Y4263:Z4263"/>
    <mergeCell ref="P4234:Q4234"/>
    <mergeCell ref="AJ4234:AK4234"/>
    <mergeCell ref="P4260:Q4260"/>
    <mergeCell ref="X4260:Z4260"/>
    <mergeCell ref="P4261:Q4261"/>
    <mergeCell ref="Y4261:Z4261"/>
    <mergeCell ref="P4230:Q4230"/>
    <mergeCell ref="AE4230:AF4230"/>
    <mergeCell ref="AH4230:AJ4230"/>
    <mergeCell ref="P4231:Q4231"/>
    <mergeCell ref="P4232:Q4232"/>
    <mergeCell ref="P4233:Q4233"/>
    <mergeCell ref="P4227:Q4227"/>
    <mergeCell ref="X4227:Y4227"/>
    <mergeCell ref="AJ4227:AK4227"/>
    <mergeCell ref="P4228:Q4228"/>
    <mergeCell ref="X4228:Y4228"/>
    <mergeCell ref="P4229:Q4229"/>
    <mergeCell ref="AE4229:AF4229"/>
    <mergeCell ref="AH4229:AJ4229"/>
    <mergeCell ref="P4225:Q4225"/>
    <mergeCell ref="X4225:Y4225"/>
    <mergeCell ref="AD4225:AL4225"/>
    <mergeCell ref="P4226:Q4226"/>
    <mergeCell ref="X4226:Y4226"/>
    <mergeCell ref="AD4226:AL4226"/>
    <mergeCell ref="P4223:Q4223"/>
    <mergeCell ref="X4223:Y4223"/>
    <mergeCell ref="AJ4223:AK4223"/>
    <mergeCell ref="P4224:Q4224"/>
    <mergeCell ref="X4224:Y4224"/>
    <mergeCell ref="AD4224:AL4224"/>
    <mergeCell ref="P4221:Q4221"/>
    <mergeCell ref="X4221:Y4221"/>
    <mergeCell ref="AJ4221:AK4221"/>
    <mergeCell ref="P4222:Q4222"/>
    <mergeCell ref="X4222:Y4222"/>
    <mergeCell ref="AJ4222:AK4222"/>
    <mergeCell ref="P4219:Q4219"/>
    <mergeCell ref="X4219:Y4219"/>
    <mergeCell ref="AJ4219:AK4219"/>
    <mergeCell ref="P4220:Q4220"/>
    <mergeCell ref="X4220:Y4220"/>
    <mergeCell ref="AJ4220:AK4220"/>
    <mergeCell ref="P4217:Q4217"/>
    <mergeCell ref="X4217:Y4217"/>
    <mergeCell ref="AJ4217:AK4217"/>
    <mergeCell ref="P4218:Q4218"/>
    <mergeCell ref="X4218:Y4218"/>
    <mergeCell ref="AJ4218:AK4218"/>
    <mergeCell ref="P4215:Q4215"/>
    <mergeCell ref="X4215:Y4215"/>
    <mergeCell ref="AJ4215:AK4215"/>
    <mergeCell ref="P4216:Q4216"/>
    <mergeCell ref="X4216:Y4216"/>
    <mergeCell ref="AJ4216:AK4216"/>
    <mergeCell ref="P4213:Q4213"/>
    <mergeCell ref="X4213:Z4213"/>
    <mergeCell ref="AJ4213:AK4213"/>
    <mergeCell ref="P4214:Q4214"/>
    <mergeCell ref="X4214:Z4214"/>
    <mergeCell ref="AJ4214:AK4214"/>
    <mergeCell ref="C4212:D4212"/>
    <mergeCell ref="E4212:I4212"/>
    <mergeCell ref="K4212:N4212"/>
    <mergeCell ref="P4212:Q4212"/>
    <mergeCell ref="X4212:AA4212"/>
    <mergeCell ref="AJ4212:AK4212"/>
    <mergeCell ref="C4211:D4211"/>
    <mergeCell ref="E4211:I4211"/>
    <mergeCell ref="K4211:N4211"/>
    <mergeCell ref="P4211:Q4211"/>
    <mergeCell ref="X4211:AA4211"/>
    <mergeCell ref="AJ4211:AK4211"/>
    <mergeCell ref="C4210:D4210"/>
    <mergeCell ref="E4210:I4210"/>
    <mergeCell ref="K4210:N4210"/>
    <mergeCell ref="P4210:Q4210"/>
    <mergeCell ref="X4210:AA4210"/>
    <mergeCell ref="AJ4210:AK4210"/>
    <mergeCell ref="P4208:Q4208"/>
    <mergeCell ref="Y4208:AA4208"/>
    <mergeCell ref="AJ4208:AK4208"/>
    <mergeCell ref="C4209:D4209"/>
    <mergeCell ref="E4209:I4209"/>
    <mergeCell ref="K4209:N4209"/>
    <mergeCell ref="P4209:Q4209"/>
    <mergeCell ref="X4209:AA4209"/>
    <mergeCell ref="AJ4209:AK4209"/>
    <mergeCell ref="P4206:Q4206"/>
    <mergeCell ref="Y4206:AA4206"/>
    <mergeCell ref="AJ4206:AK4206"/>
    <mergeCell ref="P4207:Q4207"/>
    <mergeCell ref="Y4207:AA4207"/>
    <mergeCell ref="AJ4207:AK4207"/>
    <mergeCell ref="P4203:Q4203"/>
    <mergeCell ref="Y4203:AA4203"/>
    <mergeCell ref="AJ4203:AK4203"/>
    <mergeCell ref="P4204:Q4204"/>
    <mergeCell ref="X4204:AA4204"/>
    <mergeCell ref="P4205:Q4205"/>
    <mergeCell ref="Y4205:AA4205"/>
    <mergeCell ref="AJ4205:AK4205"/>
    <mergeCell ref="P4201:Q4201"/>
    <mergeCell ref="Y4201:AA4201"/>
    <mergeCell ref="AJ4201:AK4201"/>
    <mergeCell ref="P4202:Q4202"/>
    <mergeCell ref="Y4202:AA4202"/>
    <mergeCell ref="AJ4202:AK4202"/>
    <mergeCell ref="P4199:Q4199"/>
    <mergeCell ref="Y4199:AA4199"/>
    <mergeCell ref="AJ4199:AK4199"/>
    <mergeCell ref="P4200:Q4200"/>
    <mergeCell ref="Y4200:AA4200"/>
    <mergeCell ref="AJ4200:AK4200"/>
    <mergeCell ref="P4197:Q4197"/>
    <mergeCell ref="Y4197:AA4197"/>
    <mergeCell ref="AJ4197:AK4197"/>
    <mergeCell ref="P4198:Q4198"/>
    <mergeCell ref="Y4198:AA4198"/>
    <mergeCell ref="AJ4198:AK4198"/>
    <mergeCell ref="P4195:Q4195"/>
    <mergeCell ref="Y4195:AA4195"/>
    <mergeCell ref="AJ4195:AK4195"/>
    <mergeCell ref="P4196:Q4196"/>
    <mergeCell ref="Y4196:AA4196"/>
    <mergeCell ref="AJ4196:AK4196"/>
    <mergeCell ref="P4193:Q4193"/>
    <mergeCell ref="Y4193:AA4193"/>
    <mergeCell ref="AJ4193:AK4193"/>
    <mergeCell ref="P4194:Q4194"/>
    <mergeCell ref="Y4194:AA4194"/>
    <mergeCell ref="AJ4194:AK4194"/>
    <mergeCell ref="P4191:Q4191"/>
    <mergeCell ref="Y4191:AA4191"/>
    <mergeCell ref="AJ4191:AK4191"/>
    <mergeCell ref="P4192:Q4192"/>
    <mergeCell ref="Y4192:AA4192"/>
    <mergeCell ref="AJ4192:AK4192"/>
    <mergeCell ref="P4189:Q4189"/>
    <mergeCell ref="Y4189:AA4189"/>
    <mergeCell ref="AJ4189:AK4189"/>
    <mergeCell ref="P4190:Q4190"/>
    <mergeCell ref="Y4190:AA4190"/>
    <mergeCell ref="AJ4190:AK4190"/>
    <mergeCell ref="P4186:Q4186"/>
    <mergeCell ref="X4186:AA4186"/>
    <mergeCell ref="P4187:Q4187"/>
    <mergeCell ref="Y4187:AA4187"/>
    <mergeCell ref="AJ4187:AK4187"/>
    <mergeCell ref="P4188:Q4188"/>
    <mergeCell ref="Y4188:AA4188"/>
    <mergeCell ref="AJ4188:AK4188"/>
    <mergeCell ref="AE4185:AF4185"/>
    <mergeCell ref="AH4185:AI4185"/>
    <mergeCell ref="AJ4185:AL4185"/>
    <mergeCell ref="AN4185:AO4185"/>
    <mergeCell ref="AP4185:AR4185"/>
    <mergeCell ref="AS4185:AT4185"/>
    <mergeCell ref="AS4183:AT4183"/>
    <mergeCell ref="C4184:C4185"/>
    <mergeCell ref="D4184:D4185"/>
    <mergeCell ref="K4184:K4185"/>
    <mergeCell ref="L4184:L4185"/>
    <mergeCell ref="M4184:M4185"/>
    <mergeCell ref="N4184:N4185"/>
    <mergeCell ref="P4184:Q4184"/>
    <mergeCell ref="Y4185:AA4185"/>
    <mergeCell ref="AB4185:AC4185"/>
    <mergeCell ref="AB4183:AC4183"/>
    <mergeCell ref="AE4183:AF4183"/>
    <mergeCell ref="AH4183:AI4183"/>
    <mergeCell ref="AJ4183:AL4183"/>
    <mergeCell ref="AN4183:AO4183"/>
    <mergeCell ref="AP4183:AR4183"/>
    <mergeCell ref="AP4181:AR4181"/>
    <mergeCell ref="AS4181:AT4181"/>
    <mergeCell ref="C4182:C4183"/>
    <mergeCell ref="D4182:D4183"/>
    <mergeCell ref="K4182:K4183"/>
    <mergeCell ref="L4182:L4183"/>
    <mergeCell ref="M4182:M4183"/>
    <mergeCell ref="N4182:N4183"/>
    <mergeCell ref="P4182:Q4182"/>
    <mergeCell ref="Y4183:AA4183"/>
    <mergeCell ref="Y4181:AA4181"/>
    <mergeCell ref="AB4181:AC4181"/>
    <mergeCell ref="AE4181:AF4181"/>
    <mergeCell ref="AH4181:AI4181"/>
    <mergeCell ref="AJ4181:AL4181"/>
    <mergeCell ref="AN4181:AO4181"/>
    <mergeCell ref="AN4179:AO4179"/>
    <mergeCell ref="AP4179:AR4179"/>
    <mergeCell ref="AS4179:AT4179"/>
    <mergeCell ref="C4180:C4181"/>
    <mergeCell ref="D4180:D4181"/>
    <mergeCell ref="K4180:K4181"/>
    <mergeCell ref="L4180:L4181"/>
    <mergeCell ref="M4180:M4181"/>
    <mergeCell ref="N4180:N4181"/>
    <mergeCell ref="P4180:Q4180"/>
    <mergeCell ref="P4178:Q4178"/>
    <mergeCell ref="Y4179:AA4179"/>
    <mergeCell ref="AB4179:AC4179"/>
    <mergeCell ref="AE4179:AF4179"/>
    <mergeCell ref="AH4179:AI4179"/>
    <mergeCell ref="AJ4179:AL4179"/>
    <mergeCell ref="C4178:C4179"/>
    <mergeCell ref="D4178:D4179"/>
    <mergeCell ref="K4178:K4179"/>
    <mergeCell ref="L4178:L4179"/>
    <mergeCell ref="M4178:M4179"/>
    <mergeCell ref="N4178:N4179"/>
    <mergeCell ref="C4177:D4177"/>
    <mergeCell ref="E4177:I4177"/>
    <mergeCell ref="K4177:N4177"/>
    <mergeCell ref="P4177:Q4177"/>
    <mergeCell ref="X4177:AA4177"/>
    <mergeCell ref="AJ4177:AK4177"/>
    <mergeCell ref="C4176:D4176"/>
    <mergeCell ref="E4176:I4176"/>
    <mergeCell ref="K4176:N4176"/>
    <mergeCell ref="P4176:Q4176"/>
    <mergeCell ref="X4176:AA4176"/>
    <mergeCell ref="AJ4176:AK4176"/>
    <mergeCell ref="AJ4174:AK4174"/>
    <mergeCell ref="C4175:D4175"/>
    <mergeCell ref="E4175:I4175"/>
    <mergeCell ref="K4175:N4175"/>
    <mergeCell ref="P4175:Q4175"/>
    <mergeCell ref="X4175:AA4175"/>
    <mergeCell ref="AJ4175:AK4175"/>
    <mergeCell ref="P4172:Q4172"/>
    <mergeCell ref="X4172:AA4172"/>
    <mergeCell ref="P4173:Q4173"/>
    <mergeCell ref="Y4173:AA4173"/>
    <mergeCell ref="AJ4173:AK4173"/>
    <mergeCell ref="C4174:D4174"/>
    <mergeCell ref="E4174:I4174"/>
    <mergeCell ref="K4174:N4174"/>
    <mergeCell ref="P4174:Q4174"/>
    <mergeCell ref="X4174:AA4174"/>
    <mergeCell ref="AE4171:AF4171"/>
    <mergeCell ref="AH4171:AI4171"/>
    <mergeCell ref="AJ4171:AL4171"/>
    <mergeCell ref="AN4171:AO4171"/>
    <mergeCell ref="AP4171:AR4171"/>
    <mergeCell ref="AS4171:AT4171"/>
    <mergeCell ref="AS4169:AT4169"/>
    <mergeCell ref="C4170:C4171"/>
    <mergeCell ref="D4170:D4171"/>
    <mergeCell ref="K4170:K4171"/>
    <mergeCell ref="L4170:L4171"/>
    <mergeCell ref="M4170:M4171"/>
    <mergeCell ref="N4170:N4171"/>
    <mergeCell ref="P4170:Q4170"/>
    <mergeCell ref="Y4171:AA4171"/>
    <mergeCell ref="AB4171:AC4171"/>
    <mergeCell ref="AB4169:AC4169"/>
    <mergeCell ref="AE4169:AF4169"/>
    <mergeCell ref="AH4169:AI4169"/>
    <mergeCell ref="AJ4169:AL4169"/>
    <mergeCell ref="AN4169:AO4169"/>
    <mergeCell ref="AP4169:AR4169"/>
    <mergeCell ref="AP4167:AR4167"/>
    <mergeCell ref="AS4167:AT4167"/>
    <mergeCell ref="C4168:C4169"/>
    <mergeCell ref="D4168:D4169"/>
    <mergeCell ref="K4168:K4169"/>
    <mergeCell ref="L4168:L4169"/>
    <mergeCell ref="M4168:M4169"/>
    <mergeCell ref="N4168:N4169"/>
    <mergeCell ref="P4168:Q4168"/>
    <mergeCell ref="Y4169:AA4169"/>
    <mergeCell ref="Y4167:AA4167"/>
    <mergeCell ref="AB4167:AC4167"/>
    <mergeCell ref="AE4167:AF4167"/>
    <mergeCell ref="AH4167:AI4167"/>
    <mergeCell ref="AJ4167:AL4167"/>
    <mergeCell ref="AN4167:AO4167"/>
    <mergeCell ref="AN4165:AO4165"/>
    <mergeCell ref="AP4165:AR4165"/>
    <mergeCell ref="AS4165:AT4165"/>
    <mergeCell ref="C4166:C4167"/>
    <mergeCell ref="D4166:D4167"/>
    <mergeCell ref="K4166:K4167"/>
    <mergeCell ref="L4166:L4167"/>
    <mergeCell ref="M4166:M4167"/>
    <mergeCell ref="N4166:N4167"/>
    <mergeCell ref="P4166:Q4166"/>
    <mergeCell ref="P4164:Q4164"/>
    <mergeCell ref="Y4165:AA4165"/>
    <mergeCell ref="AB4165:AC4165"/>
    <mergeCell ref="AE4165:AF4165"/>
    <mergeCell ref="AH4165:AI4165"/>
    <mergeCell ref="AJ4165:AL4165"/>
    <mergeCell ref="C4164:C4165"/>
    <mergeCell ref="D4164:D4165"/>
    <mergeCell ref="K4164:K4165"/>
    <mergeCell ref="L4164:L4165"/>
    <mergeCell ref="M4164:M4165"/>
    <mergeCell ref="N4164:N4165"/>
    <mergeCell ref="C4163:D4163"/>
    <mergeCell ref="E4163:I4163"/>
    <mergeCell ref="K4163:N4163"/>
    <mergeCell ref="P4163:Q4163"/>
    <mergeCell ref="X4163:AA4163"/>
    <mergeCell ref="AJ4163:AK4163"/>
    <mergeCell ref="C4162:D4162"/>
    <mergeCell ref="E4162:I4162"/>
    <mergeCell ref="K4162:N4162"/>
    <mergeCell ref="P4162:Q4162"/>
    <mergeCell ref="X4162:AA4162"/>
    <mergeCell ref="AJ4162:AK4162"/>
    <mergeCell ref="AJ4160:AK4160"/>
    <mergeCell ref="C4161:D4161"/>
    <mergeCell ref="E4161:I4161"/>
    <mergeCell ref="K4161:N4161"/>
    <mergeCell ref="P4161:Q4161"/>
    <mergeCell ref="X4161:AA4161"/>
    <mergeCell ref="AJ4161:AK4161"/>
    <mergeCell ref="P4158:Q4158"/>
    <mergeCell ref="X4158:AA4158"/>
    <mergeCell ref="P4159:Q4159"/>
    <mergeCell ref="Y4159:AA4159"/>
    <mergeCell ref="AJ4159:AK4159"/>
    <mergeCell ref="C4160:D4160"/>
    <mergeCell ref="E4160:I4160"/>
    <mergeCell ref="K4160:N4160"/>
    <mergeCell ref="P4160:Q4160"/>
    <mergeCell ref="X4160:AA4160"/>
    <mergeCell ref="AE4157:AF4157"/>
    <mergeCell ref="AH4157:AI4157"/>
    <mergeCell ref="AJ4157:AL4157"/>
    <mergeCell ref="AN4157:AO4157"/>
    <mergeCell ref="AP4157:AR4157"/>
    <mergeCell ref="AS4157:AT4157"/>
    <mergeCell ref="AS4155:AT4155"/>
    <mergeCell ref="C4156:C4157"/>
    <mergeCell ref="D4156:D4157"/>
    <mergeCell ref="K4156:K4157"/>
    <mergeCell ref="L4156:L4157"/>
    <mergeCell ref="M4156:M4157"/>
    <mergeCell ref="N4156:N4157"/>
    <mergeCell ref="P4156:Q4156"/>
    <mergeCell ref="Y4157:AA4157"/>
    <mergeCell ref="AB4157:AC4157"/>
    <mergeCell ref="AB4155:AC4155"/>
    <mergeCell ref="AE4155:AF4155"/>
    <mergeCell ref="AH4155:AI4155"/>
    <mergeCell ref="AJ4155:AL4155"/>
    <mergeCell ref="AN4155:AO4155"/>
    <mergeCell ref="AP4155:AR4155"/>
    <mergeCell ref="AP4153:AR4153"/>
    <mergeCell ref="AS4153:AT4153"/>
    <mergeCell ref="C4154:C4155"/>
    <mergeCell ref="D4154:D4155"/>
    <mergeCell ref="K4154:K4155"/>
    <mergeCell ref="L4154:L4155"/>
    <mergeCell ref="M4154:M4155"/>
    <mergeCell ref="N4154:N4155"/>
    <mergeCell ref="P4154:Q4154"/>
    <mergeCell ref="Y4155:AA4155"/>
    <mergeCell ref="Y4153:AA4153"/>
    <mergeCell ref="AB4153:AC4153"/>
    <mergeCell ref="AE4153:AF4153"/>
    <mergeCell ref="AH4153:AI4153"/>
    <mergeCell ref="AJ4153:AL4153"/>
    <mergeCell ref="AN4153:AO4153"/>
    <mergeCell ref="AN4151:AO4151"/>
    <mergeCell ref="AP4151:AR4151"/>
    <mergeCell ref="AS4151:AT4151"/>
    <mergeCell ref="C4152:C4153"/>
    <mergeCell ref="D4152:D4153"/>
    <mergeCell ref="K4152:K4153"/>
    <mergeCell ref="L4152:L4153"/>
    <mergeCell ref="M4152:M4153"/>
    <mergeCell ref="N4152:N4153"/>
    <mergeCell ref="P4152:Q4152"/>
    <mergeCell ref="P4150:Q4150"/>
    <mergeCell ref="Y4151:AA4151"/>
    <mergeCell ref="AB4151:AC4151"/>
    <mergeCell ref="AE4151:AF4151"/>
    <mergeCell ref="AH4151:AI4151"/>
    <mergeCell ref="AJ4151:AL4151"/>
    <mergeCell ref="C4150:C4151"/>
    <mergeCell ref="D4150:D4151"/>
    <mergeCell ref="K4150:K4151"/>
    <mergeCell ref="L4150:L4151"/>
    <mergeCell ref="M4150:M4151"/>
    <mergeCell ref="N4150:N4151"/>
    <mergeCell ref="C4149:D4149"/>
    <mergeCell ref="E4149:I4149"/>
    <mergeCell ref="K4149:N4149"/>
    <mergeCell ref="P4149:Q4149"/>
    <mergeCell ref="X4149:AA4149"/>
    <mergeCell ref="AJ4149:AK4149"/>
    <mergeCell ref="C4148:D4148"/>
    <mergeCell ref="E4148:I4148"/>
    <mergeCell ref="K4148:N4148"/>
    <mergeCell ref="P4148:Q4148"/>
    <mergeCell ref="X4148:AA4148"/>
    <mergeCell ref="AJ4148:AK4148"/>
    <mergeCell ref="C4147:D4147"/>
    <mergeCell ref="E4147:I4147"/>
    <mergeCell ref="K4147:N4147"/>
    <mergeCell ref="P4147:Q4147"/>
    <mergeCell ref="X4147:AA4147"/>
    <mergeCell ref="AJ4147:AK4147"/>
    <mergeCell ref="C4146:D4146"/>
    <mergeCell ref="E4146:I4146"/>
    <mergeCell ref="K4146:N4146"/>
    <mergeCell ref="P4146:Q4146"/>
    <mergeCell ref="X4146:AA4146"/>
    <mergeCell ref="AJ4146:AK4146"/>
    <mergeCell ref="P4144:Q4144"/>
    <mergeCell ref="Y4144:AA4144"/>
    <mergeCell ref="AJ4144:AK4144"/>
    <mergeCell ref="P4145:Q4145"/>
    <mergeCell ref="Y4145:AA4145"/>
    <mergeCell ref="AJ4145:AK4145"/>
    <mergeCell ref="P4142:Q4142"/>
    <mergeCell ref="Y4142:AA4142"/>
    <mergeCell ref="AJ4142:AK4142"/>
    <mergeCell ref="P4143:Q4143"/>
    <mergeCell ref="Y4143:AA4143"/>
    <mergeCell ref="AJ4143:AK4143"/>
    <mergeCell ref="P4140:Q4140"/>
    <mergeCell ref="Y4140:AA4140"/>
    <mergeCell ref="AJ4140:AK4140"/>
    <mergeCell ref="P4141:Q4141"/>
    <mergeCell ref="Y4141:AA4141"/>
    <mergeCell ref="AJ4141:AK4141"/>
    <mergeCell ref="P4138:Q4138"/>
    <mergeCell ref="Y4138:AA4138"/>
    <mergeCell ref="AJ4138:AK4138"/>
    <mergeCell ref="P4139:Q4139"/>
    <mergeCell ref="Y4139:AA4139"/>
    <mergeCell ref="AJ4139:AK4139"/>
    <mergeCell ref="P4136:Q4136"/>
    <mergeCell ref="Y4136:AA4136"/>
    <mergeCell ref="AJ4136:AK4136"/>
    <mergeCell ref="P4137:Q4137"/>
    <mergeCell ref="Y4137:AA4137"/>
    <mergeCell ref="AJ4137:AK4137"/>
    <mergeCell ref="P4134:Q4134"/>
    <mergeCell ref="Y4134:AA4134"/>
    <mergeCell ref="AJ4134:AK4134"/>
    <mergeCell ref="P4135:Q4135"/>
    <mergeCell ref="Y4135:AA4135"/>
    <mergeCell ref="AJ4135:AK4135"/>
    <mergeCell ref="P4132:Q4132"/>
    <mergeCell ref="Y4132:AA4132"/>
    <mergeCell ref="AJ4132:AK4132"/>
    <mergeCell ref="P4133:Q4133"/>
    <mergeCell ref="Y4133:AA4133"/>
    <mergeCell ref="AJ4133:AK4133"/>
    <mergeCell ref="P4130:Q4130"/>
    <mergeCell ref="Y4130:AA4130"/>
    <mergeCell ref="AJ4130:AK4130"/>
    <mergeCell ref="P4131:Q4131"/>
    <mergeCell ref="Y4131:AA4131"/>
    <mergeCell ref="AJ4131:AK4131"/>
    <mergeCell ref="P4128:Q4128"/>
    <mergeCell ref="Y4128:AA4128"/>
    <mergeCell ref="AJ4128:AK4128"/>
    <mergeCell ref="P4129:Q4129"/>
    <mergeCell ref="Y4129:AA4129"/>
    <mergeCell ref="AJ4129:AK4129"/>
    <mergeCell ref="P4126:Q4126"/>
    <mergeCell ref="Y4126:AA4126"/>
    <mergeCell ref="AJ4126:AK4126"/>
    <mergeCell ref="P4127:Q4127"/>
    <mergeCell ref="Y4127:AA4127"/>
    <mergeCell ref="AJ4127:AK4127"/>
    <mergeCell ref="P4124:Q4124"/>
    <mergeCell ref="Y4124:AA4124"/>
    <mergeCell ref="AJ4124:AK4124"/>
    <mergeCell ref="P4125:Q4125"/>
    <mergeCell ref="Y4125:AA4125"/>
    <mergeCell ref="AJ4125:AK4125"/>
    <mergeCell ref="P4122:Q4122"/>
    <mergeCell ref="Y4122:AA4122"/>
    <mergeCell ref="AJ4122:AK4122"/>
    <mergeCell ref="P4123:Q4123"/>
    <mergeCell ref="Y4123:AA4123"/>
    <mergeCell ref="AJ4123:AK4123"/>
    <mergeCell ref="P4120:Q4120"/>
    <mergeCell ref="Y4120:AA4120"/>
    <mergeCell ref="AJ4120:AK4120"/>
    <mergeCell ref="P4121:Q4121"/>
    <mergeCell ref="Y4121:AA4121"/>
    <mergeCell ref="AJ4121:AK4121"/>
    <mergeCell ref="P4118:Q4118"/>
    <mergeCell ref="Y4118:AA4118"/>
    <mergeCell ref="AJ4118:AK4118"/>
    <mergeCell ref="P4119:Q4119"/>
    <mergeCell ref="Y4119:AA4119"/>
    <mergeCell ref="AJ4119:AK4119"/>
    <mergeCell ref="P4116:Q4116"/>
    <mergeCell ref="Y4116:AA4116"/>
    <mergeCell ref="AJ4116:AK4116"/>
    <mergeCell ref="P4117:Q4117"/>
    <mergeCell ref="Y4117:AA4117"/>
    <mergeCell ref="AJ4117:AK4117"/>
    <mergeCell ref="P4114:Q4114"/>
    <mergeCell ref="Y4114:AA4114"/>
    <mergeCell ref="AJ4114:AK4114"/>
    <mergeCell ref="P4115:Q4115"/>
    <mergeCell ref="Y4115:AA4115"/>
    <mergeCell ref="AJ4115:AK4115"/>
    <mergeCell ref="P4112:Q4112"/>
    <mergeCell ref="Y4112:AA4112"/>
    <mergeCell ref="AJ4112:AK4112"/>
    <mergeCell ref="P4113:Q4113"/>
    <mergeCell ref="Y4113:AA4113"/>
    <mergeCell ref="AJ4113:AK4113"/>
    <mergeCell ref="P4110:Q4110"/>
    <mergeCell ref="Y4110:AA4110"/>
    <mergeCell ref="AJ4110:AK4110"/>
    <mergeCell ref="P4111:Q4111"/>
    <mergeCell ref="Y4111:AA4111"/>
    <mergeCell ref="AJ4111:AK4111"/>
    <mergeCell ref="P4108:Q4108"/>
    <mergeCell ref="Y4108:AA4108"/>
    <mergeCell ref="AJ4108:AK4108"/>
    <mergeCell ref="P4109:Q4109"/>
    <mergeCell ref="Y4109:AA4109"/>
    <mergeCell ref="AJ4109:AK4109"/>
    <mergeCell ref="P4106:Q4106"/>
    <mergeCell ref="Y4106:AA4106"/>
    <mergeCell ref="AJ4106:AK4106"/>
    <mergeCell ref="P4107:Q4107"/>
    <mergeCell ref="Y4107:AA4107"/>
    <mergeCell ref="AJ4107:AK4107"/>
    <mergeCell ref="P4104:Q4104"/>
    <mergeCell ref="Y4104:AA4104"/>
    <mergeCell ref="AJ4104:AK4104"/>
    <mergeCell ref="P4105:Q4105"/>
    <mergeCell ref="Y4105:AA4105"/>
    <mergeCell ref="AJ4105:AK4105"/>
    <mergeCell ref="P4102:Q4102"/>
    <mergeCell ref="Y4102:AA4102"/>
    <mergeCell ref="AJ4102:AK4102"/>
    <mergeCell ref="P4103:Q4103"/>
    <mergeCell ref="Y4103:AA4103"/>
    <mergeCell ref="AJ4103:AK4103"/>
    <mergeCell ref="P4100:Q4100"/>
    <mergeCell ref="Y4100:AA4100"/>
    <mergeCell ref="AJ4100:AK4100"/>
    <mergeCell ref="P4101:Q4101"/>
    <mergeCell ref="Y4101:AA4101"/>
    <mergeCell ref="AJ4101:AK4101"/>
    <mergeCell ref="P4098:Q4098"/>
    <mergeCell ref="Y4098:AA4098"/>
    <mergeCell ref="AJ4098:AK4098"/>
    <mergeCell ref="P4099:Q4099"/>
    <mergeCell ref="Y4099:AA4099"/>
    <mergeCell ref="AJ4099:AK4099"/>
    <mergeCell ref="P4096:Q4096"/>
    <mergeCell ref="Y4096:AA4096"/>
    <mergeCell ref="AJ4096:AK4096"/>
    <mergeCell ref="P4097:Q4097"/>
    <mergeCell ref="Y4097:AA4097"/>
    <mergeCell ref="AJ4097:AK4097"/>
    <mergeCell ref="P4094:Q4094"/>
    <mergeCell ref="Y4094:AA4094"/>
    <mergeCell ref="AJ4094:AK4094"/>
    <mergeCell ref="P4095:Q4095"/>
    <mergeCell ref="Y4095:AA4095"/>
    <mergeCell ref="AJ4095:AK4095"/>
    <mergeCell ref="P4092:Q4092"/>
    <mergeCell ref="Y4092:AA4092"/>
    <mergeCell ref="AJ4092:AK4092"/>
    <mergeCell ref="P4093:Q4093"/>
    <mergeCell ref="Y4093:AA4093"/>
    <mergeCell ref="AJ4093:AK4093"/>
    <mergeCell ref="P4090:Q4090"/>
    <mergeCell ref="Y4090:AA4090"/>
    <mergeCell ref="AJ4090:AK4090"/>
    <mergeCell ref="P4091:Q4091"/>
    <mergeCell ref="Y4091:AA4091"/>
    <mergeCell ref="AJ4091:AK4091"/>
    <mergeCell ref="P4088:Q4088"/>
    <mergeCell ref="Y4088:AA4088"/>
    <mergeCell ref="AJ4088:AK4088"/>
    <mergeCell ref="P4089:Q4089"/>
    <mergeCell ref="Y4089:AA4089"/>
    <mergeCell ref="AJ4089:AK4089"/>
    <mergeCell ref="P4086:Q4086"/>
    <mergeCell ref="Y4086:AA4086"/>
    <mergeCell ref="AJ4086:AK4086"/>
    <mergeCell ref="P4087:Q4087"/>
    <mergeCell ref="Y4087:AA4087"/>
    <mergeCell ref="AJ4087:AK4087"/>
    <mergeCell ref="P4084:Q4084"/>
    <mergeCell ref="Y4084:AA4084"/>
    <mergeCell ref="AJ4084:AK4084"/>
    <mergeCell ref="P4085:Q4085"/>
    <mergeCell ref="Y4085:AA4085"/>
    <mergeCell ref="AJ4085:AK4085"/>
    <mergeCell ref="P4082:Q4082"/>
    <mergeCell ref="Y4082:AA4082"/>
    <mergeCell ref="AJ4082:AK4082"/>
    <mergeCell ref="P4083:Q4083"/>
    <mergeCell ref="Y4083:AA4083"/>
    <mergeCell ref="AJ4083:AK4083"/>
    <mergeCell ref="P4080:Q4080"/>
    <mergeCell ref="Y4080:AA4080"/>
    <mergeCell ref="AJ4080:AK4080"/>
    <mergeCell ref="P4081:Q4081"/>
    <mergeCell ref="Y4081:AA4081"/>
    <mergeCell ref="AJ4081:AK4081"/>
    <mergeCell ref="P4078:Q4078"/>
    <mergeCell ref="Y4078:AA4078"/>
    <mergeCell ref="AJ4078:AK4078"/>
    <mergeCell ref="P4079:Q4079"/>
    <mergeCell ref="Y4079:AA4079"/>
    <mergeCell ref="AJ4079:AK4079"/>
    <mergeCell ref="P4076:Q4076"/>
    <mergeCell ref="Y4076:AA4076"/>
    <mergeCell ref="AJ4076:AK4076"/>
    <mergeCell ref="P4077:Q4077"/>
    <mergeCell ref="Y4077:AA4077"/>
    <mergeCell ref="AJ4077:AK4077"/>
    <mergeCell ref="P4074:Q4074"/>
    <mergeCell ref="Y4074:AA4074"/>
    <mergeCell ref="AJ4074:AK4074"/>
    <mergeCell ref="P4075:Q4075"/>
    <mergeCell ref="Y4075:AA4075"/>
    <mergeCell ref="AJ4075:AK4075"/>
    <mergeCell ref="P4072:Q4072"/>
    <mergeCell ref="Y4072:AA4072"/>
    <mergeCell ref="AJ4072:AK4072"/>
    <mergeCell ref="P4073:Q4073"/>
    <mergeCell ref="Y4073:AA4073"/>
    <mergeCell ref="AJ4073:AK4073"/>
    <mergeCell ref="P4070:Q4070"/>
    <mergeCell ref="Y4070:AA4070"/>
    <mergeCell ref="AJ4070:AK4070"/>
    <mergeCell ref="P4071:Q4071"/>
    <mergeCell ref="Y4071:AA4071"/>
    <mergeCell ref="AJ4071:AK4071"/>
    <mergeCell ref="P4068:Q4068"/>
    <mergeCell ref="Y4068:AA4068"/>
    <mergeCell ref="AJ4068:AK4068"/>
    <mergeCell ref="P4069:Q4069"/>
    <mergeCell ref="Y4069:AA4069"/>
    <mergeCell ref="AJ4069:AK4069"/>
    <mergeCell ref="P4066:Q4066"/>
    <mergeCell ref="Y4066:AA4066"/>
    <mergeCell ref="AJ4066:AK4066"/>
    <mergeCell ref="P4067:Q4067"/>
    <mergeCell ref="Y4067:AA4067"/>
    <mergeCell ref="AJ4067:AK4067"/>
    <mergeCell ref="P4064:Q4064"/>
    <mergeCell ref="Y4064:AA4064"/>
    <mergeCell ref="AJ4064:AK4064"/>
    <mergeCell ref="P4065:Q4065"/>
    <mergeCell ref="Y4065:AA4065"/>
    <mergeCell ref="AJ4065:AK4065"/>
    <mergeCell ref="P4062:Q4062"/>
    <mergeCell ref="Y4062:AA4062"/>
    <mergeCell ref="AJ4062:AK4062"/>
    <mergeCell ref="P4063:Q4063"/>
    <mergeCell ref="Y4063:AA4063"/>
    <mergeCell ref="AJ4063:AK4063"/>
    <mergeCell ref="P4060:Q4060"/>
    <mergeCell ref="Y4060:AA4060"/>
    <mergeCell ref="AJ4060:AK4060"/>
    <mergeCell ref="P4061:Q4061"/>
    <mergeCell ref="Y4061:AA4061"/>
    <mergeCell ref="AJ4061:AK4061"/>
    <mergeCell ref="P4058:Q4058"/>
    <mergeCell ref="Y4058:AA4058"/>
    <mergeCell ref="AJ4058:AK4058"/>
    <mergeCell ref="P4059:Q4059"/>
    <mergeCell ref="Y4059:AA4059"/>
    <mergeCell ref="AJ4059:AK4059"/>
    <mergeCell ref="P4056:Q4056"/>
    <mergeCell ref="Y4056:AA4056"/>
    <mergeCell ref="AJ4056:AK4056"/>
    <mergeCell ref="P4057:Q4057"/>
    <mergeCell ref="Y4057:AA4057"/>
    <mergeCell ref="AJ4057:AK4057"/>
    <mergeCell ref="P4054:Q4054"/>
    <mergeCell ref="Y4054:AA4054"/>
    <mergeCell ref="AJ4054:AK4054"/>
    <mergeCell ref="P4055:Q4055"/>
    <mergeCell ref="Y4055:AA4055"/>
    <mergeCell ref="AJ4055:AK4055"/>
    <mergeCell ref="P4052:Q4052"/>
    <mergeCell ref="Y4052:AA4052"/>
    <mergeCell ref="AJ4052:AK4052"/>
    <mergeCell ref="P4053:Q4053"/>
    <mergeCell ref="Y4053:AA4053"/>
    <mergeCell ref="AJ4053:AK4053"/>
    <mergeCell ref="P4050:Q4050"/>
    <mergeCell ref="Y4050:AA4050"/>
    <mergeCell ref="AJ4050:AK4050"/>
    <mergeCell ref="P4051:Q4051"/>
    <mergeCell ref="Y4051:AA4051"/>
    <mergeCell ref="AJ4051:AK4051"/>
    <mergeCell ref="P4048:Q4048"/>
    <mergeCell ref="Y4048:AA4048"/>
    <mergeCell ref="AJ4048:AK4048"/>
    <mergeCell ref="P4049:Q4049"/>
    <mergeCell ref="Y4049:AA4049"/>
    <mergeCell ref="AJ4049:AK4049"/>
    <mergeCell ref="P4046:Q4046"/>
    <mergeCell ref="Y4046:AA4046"/>
    <mergeCell ref="AJ4046:AK4046"/>
    <mergeCell ref="P4047:Q4047"/>
    <mergeCell ref="Y4047:AA4047"/>
    <mergeCell ref="AJ4047:AK4047"/>
    <mergeCell ref="P4044:Q4044"/>
    <mergeCell ref="Y4044:AA4044"/>
    <mergeCell ref="AJ4044:AK4044"/>
    <mergeCell ref="P4045:Q4045"/>
    <mergeCell ref="Y4045:AA4045"/>
    <mergeCell ref="AJ4045:AK4045"/>
    <mergeCell ref="P4042:Q4042"/>
    <mergeCell ref="Y4042:AA4042"/>
    <mergeCell ref="AJ4042:AK4042"/>
    <mergeCell ref="P4043:Q4043"/>
    <mergeCell ref="Y4043:AA4043"/>
    <mergeCell ref="AJ4043:AK4043"/>
    <mergeCell ref="P4040:Q4040"/>
    <mergeCell ref="Y4040:AA4040"/>
    <mergeCell ref="AJ4040:AK4040"/>
    <mergeCell ref="P4041:Q4041"/>
    <mergeCell ref="Y4041:AA4041"/>
    <mergeCell ref="AJ4041:AK4041"/>
    <mergeCell ref="P4038:Q4038"/>
    <mergeCell ref="Y4038:AA4038"/>
    <mergeCell ref="AJ4038:AK4038"/>
    <mergeCell ref="P4039:Q4039"/>
    <mergeCell ref="Y4039:AA4039"/>
    <mergeCell ref="AJ4039:AK4039"/>
    <mergeCell ref="P4036:Q4036"/>
    <mergeCell ref="Y4036:AA4036"/>
    <mergeCell ref="AJ4036:AK4036"/>
    <mergeCell ref="P4037:Q4037"/>
    <mergeCell ref="Y4037:AA4037"/>
    <mergeCell ref="AJ4037:AK4037"/>
    <mergeCell ref="P4033:Q4033"/>
    <mergeCell ref="X4033:AA4033"/>
    <mergeCell ref="P4034:Q4034"/>
    <mergeCell ref="Y4034:AA4034"/>
    <mergeCell ref="AJ4034:AK4034"/>
    <mergeCell ref="P4035:Q4035"/>
    <mergeCell ref="Y4035:AA4035"/>
    <mergeCell ref="AJ4035:AK4035"/>
    <mergeCell ref="AE4032:AF4032"/>
    <mergeCell ref="AH4032:AI4032"/>
    <mergeCell ref="AJ4032:AL4032"/>
    <mergeCell ref="AN4032:AO4032"/>
    <mergeCell ref="AP4032:AR4032"/>
    <mergeCell ref="AS4032:AT4032"/>
    <mergeCell ref="AS4030:AT4030"/>
    <mergeCell ref="C4031:C4032"/>
    <mergeCell ref="D4031:D4032"/>
    <mergeCell ref="K4031:K4032"/>
    <mergeCell ref="L4031:L4032"/>
    <mergeCell ref="M4031:M4032"/>
    <mergeCell ref="N4031:N4032"/>
    <mergeCell ref="P4031:Q4031"/>
    <mergeCell ref="Y4032:AA4032"/>
    <mergeCell ref="AB4032:AC4032"/>
    <mergeCell ref="AB4030:AC4030"/>
    <mergeCell ref="AE4030:AF4030"/>
    <mergeCell ref="AH4030:AI4030"/>
    <mergeCell ref="AJ4030:AL4030"/>
    <mergeCell ref="AN4030:AO4030"/>
    <mergeCell ref="AP4030:AR4030"/>
    <mergeCell ref="AP4028:AR4028"/>
    <mergeCell ref="AS4028:AT4028"/>
    <mergeCell ref="C4029:C4030"/>
    <mergeCell ref="D4029:D4030"/>
    <mergeCell ref="K4029:K4030"/>
    <mergeCell ref="L4029:L4030"/>
    <mergeCell ref="M4029:M4030"/>
    <mergeCell ref="N4029:N4030"/>
    <mergeCell ref="P4029:Q4029"/>
    <mergeCell ref="Y4030:AA4030"/>
    <mergeCell ref="Y4028:AA4028"/>
    <mergeCell ref="AB4028:AC4028"/>
    <mergeCell ref="AE4028:AF4028"/>
    <mergeCell ref="AH4028:AI4028"/>
    <mergeCell ref="AJ4028:AL4028"/>
    <mergeCell ref="AN4028:AO4028"/>
    <mergeCell ref="AN4026:AO4026"/>
    <mergeCell ref="AP4026:AR4026"/>
    <mergeCell ref="AS4026:AT4026"/>
    <mergeCell ref="C4027:C4028"/>
    <mergeCell ref="D4027:D4028"/>
    <mergeCell ref="K4027:K4028"/>
    <mergeCell ref="L4027:L4028"/>
    <mergeCell ref="M4027:M4028"/>
    <mergeCell ref="N4027:N4028"/>
    <mergeCell ref="P4027:Q4027"/>
    <mergeCell ref="P4025:Q4025"/>
    <mergeCell ref="Y4026:AA4026"/>
    <mergeCell ref="AB4026:AC4026"/>
    <mergeCell ref="AE4026:AF4026"/>
    <mergeCell ref="AH4026:AI4026"/>
    <mergeCell ref="AJ4026:AL4026"/>
    <mergeCell ref="C4025:C4026"/>
    <mergeCell ref="D4025:D4026"/>
    <mergeCell ref="K4025:K4026"/>
    <mergeCell ref="L4025:L4026"/>
    <mergeCell ref="M4025:M4026"/>
    <mergeCell ref="N4025:N4026"/>
    <mergeCell ref="C4024:D4024"/>
    <mergeCell ref="E4024:I4024"/>
    <mergeCell ref="K4024:N4024"/>
    <mergeCell ref="P4024:Q4024"/>
    <mergeCell ref="X4024:AA4024"/>
    <mergeCell ref="AJ4024:AK4024"/>
    <mergeCell ref="C4023:D4023"/>
    <mergeCell ref="E4023:I4023"/>
    <mergeCell ref="K4023:N4023"/>
    <mergeCell ref="P4023:Q4023"/>
    <mergeCell ref="X4023:AA4023"/>
    <mergeCell ref="AJ4023:AK4023"/>
    <mergeCell ref="C4022:D4022"/>
    <mergeCell ref="E4022:I4022"/>
    <mergeCell ref="K4022:N4022"/>
    <mergeCell ref="P4022:Q4022"/>
    <mergeCell ref="X4022:AA4022"/>
    <mergeCell ref="AJ4022:AK4022"/>
    <mergeCell ref="C4021:D4021"/>
    <mergeCell ref="E4021:I4021"/>
    <mergeCell ref="K4021:N4021"/>
    <mergeCell ref="P4021:Q4021"/>
    <mergeCell ref="X4021:AA4021"/>
    <mergeCell ref="AJ4021:AK4021"/>
    <mergeCell ref="P4019:Q4019"/>
    <mergeCell ref="Y4019:AA4019"/>
    <mergeCell ref="AJ4019:AK4019"/>
    <mergeCell ref="P4020:Q4020"/>
    <mergeCell ref="Y4020:AA4020"/>
    <mergeCell ref="AJ4020:AK4020"/>
    <mergeCell ref="P4017:Q4017"/>
    <mergeCell ref="Y4017:AA4017"/>
    <mergeCell ref="AJ4017:AK4017"/>
    <mergeCell ref="P4018:Q4018"/>
    <mergeCell ref="Y4018:AA4018"/>
    <mergeCell ref="AJ4018:AK4018"/>
    <mergeCell ref="P4015:Q4015"/>
    <mergeCell ref="Y4015:AA4015"/>
    <mergeCell ref="AJ4015:AK4015"/>
    <mergeCell ref="P4016:Q4016"/>
    <mergeCell ref="Y4016:AA4016"/>
    <mergeCell ref="AJ4016:AK4016"/>
    <mergeCell ref="P4013:Q4013"/>
    <mergeCell ref="Y4013:AA4013"/>
    <mergeCell ref="AJ4013:AK4013"/>
    <mergeCell ref="P4014:Q4014"/>
    <mergeCell ref="Y4014:AA4014"/>
    <mergeCell ref="AJ4014:AK4014"/>
    <mergeCell ref="P4011:Q4011"/>
    <mergeCell ref="Y4011:AA4011"/>
    <mergeCell ref="AJ4011:AK4011"/>
    <mergeCell ref="P4012:Q4012"/>
    <mergeCell ref="Y4012:AA4012"/>
    <mergeCell ref="AJ4012:AK4012"/>
    <mergeCell ref="P4009:Q4009"/>
    <mergeCell ref="Y4009:AA4009"/>
    <mergeCell ref="AJ4009:AK4009"/>
    <mergeCell ref="P4010:Q4010"/>
    <mergeCell ref="Y4010:AA4010"/>
    <mergeCell ref="AJ4010:AK4010"/>
    <mergeCell ref="P4007:Q4007"/>
    <mergeCell ref="Y4007:AA4007"/>
    <mergeCell ref="AJ4007:AK4007"/>
    <mergeCell ref="P4008:Q4008"/>
    <mergeCell ref="Y4008:AA4008"/>
    <mergeCell ref="AJ4008:AK4008"/>
    <mergeCell ref="P4005:Q4005"/>
    <mergeCell ref="Y4005:AA4005"/>
    <mergeCell ref="AJ4005:AK4005"/>
    <mergeCell ref="P4006:Q4006"/>
    <mergeCell ref="Y4006:AA4006"/>
    <mergeCell ref="AJ4006:AK4006"/>
    <mergeCell ref="P4003:Q4003"/>
    <mergeCell ref="Y4003:AA4003"/>
    <mergeCell ref="AJ4003:AK4003"/>
    <mergeCell ref="P4004:Q4004"/>
    <mergeCell ref="Y4004:AA4004"/>
    <mergeCell ref="AJ4004:AK4004"/>
    <mergeCell ref="P4001:Q4001"/>
    <mergeCell ref="Y4001:AA4001"/>
    <mergeCell ref="AJ4001:AK4001"/>
    <mergeCell ref="P4002:Q4002"/>
    <mergeCell ref="Y4002:AA4002"/>
    <mergeCell ref="AJ4002:AK4002"/>
    <mergeCell ref="P3999:Q3999"/>
    <mergeCell ref="Y3999:AA3999"/>
    <mergeCell ref="AJ3999:AK3999"/>
    <mergeCell ref="P4000:Q4000"/>
    <mergeCell ref="Y4000:AA4000"/>
    <mergeCell ref="AJ4000:AK4000"/>
    <mergeCell ref="P3997:Q3997"/>
    <mergeCell ref="Y3997:AA3997"/>
    <mergeCell ref="AJ3997:AK3997"/>
    <mergeCell ref="P3998:Q3998"/>
    <mergeCell ref="Y3998:AA3998"/>
    <mergeCell ref="AJ3998:AK3998"/>
    <mergeCell ref="P3995:Q3995"/>
    <mergeCell ref="Y3995:AA3995"/>
    <mergeCell ref="AJ3995:AK3995"/>
    <mergeCell ref="P3996:Q3996"/>
    <mergeCell ref="Y3996:AA3996"/>
    <mergeCell ref="AJ3996:AK3996"/>
    <mergeCell ref="P3993:Q3993"/>
    <mergeCell ref="Y3993:AA3993"/>
    <mergeCell ref="AJ3993:AK3993"/>
    <mergeCell ref="P3994:Q3994"/>
    <mergeCell ref="Y3994:AA3994"/>
    <mergeCell ref="AJ3994:AK3994"/>
    <mergeCell ref="P3991:Q3991"/>
    <mergeCell ref="Y3991:AA3991"/>
    <mergeCell ref="AJ3991:AK3991"/>
    <mergeCell ref="P3992:Q3992"/>
    <mergeCell ref="Y3992:AA3992"/>
    <mergeCell ref="AJ3992:AK3992"/>
    <mergeCell ref="P3989:Q3989"/>
    <mergeCell ref="Y3989:AA3989"/>
    <mergeCell ref="AJ3989:AK3989"/>
    <mergeCell ref="P3990:Q3990"/>
    <mergeCell ref="Y3990:AA3990"/>
    <mergeCell ref="AJ3990:AK3990"/>
    <mergeCell ref="P3987:Q3987"/>
    <mergeCell ref="Y3987:AA3987"/>
    <mergeCell ref="AJ3987:AK3987"/>
    <mergeCell ref="P3988:Q3988"/>
    <mergeCell ref="Y3988:AA3988"/>
    <mergeCell ref="AJ3988:AK3988"/>
    <mergeCell ref="P3985:Q3985"/>
    <mergeCell ref="Y3985:AA3985"/>
    <mergeCell ref="AJ3985:AK3985"/>
    <mergeCell ref="P3986:Q3986"/>
    <mergeCell ref="Y3986:AA3986"/>
    <mergeCell ref="AJ3986:AK3986"/>
    <mergeCell ref="P3983:Q3983"/>
    <mergeCell ref="Y3983:AA3983"/>
    <mergeCell ref="AJ3983:AK3983"/>
    <mergeCell ref="P3984:Q3984"/>
    <mergeCell ref="Y3984:AA3984"/>
    <mergeCell ref="AJ3984:AK3984"/>
    <mergeCell ref="P3981:Q3981"/>
    <mergeCell ref="Y3981:AA3981"/>
    <mergeCell ref="AJ3981:AK3981"/>
    <mergeCell ref="P3982:Q3982"/>
    <mergeCell ref="Y3982:AA3982"/>
    <mergeCell ref="AJ3982:AK3982"/>
    <mergeCell ref="P3979:Q3979"/>
    <mergeCell ref="Y3979:AA3979"/>
    <mergeCell ref="AJ3979:AK3979"/>
    <mergeCell ref="P3980:Q3980"/>
    <mergeCell ref="Y3980:AA3980"/>
    <mergeCell ref="AJ3980:AK3980"/>
    <mergeCell ref="P3977:Q3977"/>
    <mergeCell ref="Y3977:AA3977"/>
    <mergeCell ref="AJ3977:AK3977"/>
    <mergeCell ref="P3978:Q3978"/>
    <mergeCell ref="Y3978:AA3978"/>
    <mergeCell ref="AJ3978:AK3978"/>
    <mergeCell ref="P3975:Q3975"/>
    <mergeCell ref="Y3975:AA3975"/>
    <mergeCell ref="AJ3975:AK3975"/>
    <mergeCell ref="P3976:Q3976"/>
    <mergeCell ref="Y3976:AA3976"/>
    <mergeCell ref="AJ3976:AK3976"/>
    <mergeCell ref="P3973:Q3973"/>
    <mergeCell ref="Y3973:AA3973"/>
    <mergeCell ref="AJ3973:AK3973"/>
    <mergeCell ref="P3974:Q3974"/>
    <mergeCell ref="Y3974:AA3974"/>
    <mergeCell ref="AJ3974:AK3974"/>
    <mergeCell ref="P3971:Q3971"/>
    <mergeCell ref="Y3971:AA3971"/>
    <mergeCell ref="AJ3971:AK3971"/>
    <mergeCell ref="P3972:Q3972"/>
    <mergeCell ref="Y3972:AA3972"/>
    <mergeCell ref="AJ3972:AK3972"/>
    <mergeCell ref="P3969:Q3969"/>
    <mergeCell ref="Y3969:AA3969"/>
    <mergeCell ref="AJ3969:AK3969"/>
    <mergeCell ref="P3970:Q3970"/>
    <mergeCell ref="Y3970:AA3970"/>
    <mergeCell ref="AJ3970:AK3970"/>
    <mergeCell ref="P3967:Q3967"/>
    <mergeCell ref="Y3967:AA3967"/>
    <mergeCell ref="AJ3967:AK3967"/>
    <mergeCell ref="P3968:Q3968"/>
    <mergeCell ref="Y3968:AA3968"/>
    <mergeCell ref="AJ3968:AK3968"/>
    <mergeCell ref="P3965:Q3965"/>
    <mergeCell ref="Y3965:AA3965"/>
    <mergeCell ref="AJ3965:AK3965"/>
    <mergeCell ref="P3966:Q3966"/>
    <mergeCell ref="Y3966:AA3966"/>
    <mergeCell ref="AJ3966:AK3966"/>
    <mergeCell ref="P3963:Q3963"/>
    <mergeCell ref="Y3963:AA3963"/>
    <mergeCell ref="AJ3963:AK3963"/>
    <mergeCell ref="P3964:Q3964"/>
    <mergeCell ref="Y3964:AA3964"/>
    <mergeCell ref="AJ3964:AK3964"/>
    <mergeCell ref="P3961:Q3961"/>
    <mergeCell ref="Y3961:AA3961"/>
    <mergeCell ref="AJ3961:AK3961"/>
    <mergeCell ref="P3962:Q3962"/>
    <mergeCell ref="Y3962:AA3962"/>
    <mergeCell ref="AJ3962:AK3962"/>
    <mergeCell ref="P3959:Q3959"/>
    <mergeCell ref="Y3959:AA3959"/>
    <mergeCell ref="AJ3959:AK3959"/>
    <mergeCell ref="P3960:Q3960"/>
    <mergeCell ref="Y3960:AA3960"/>
    <mergeCell ref="AJ3960:AK3960"/>
    <mergeCell ref="P3956:Q3956"/>
    <mergeCell ref="X3956:AA3956"/>
    <mergeCell ref="P3957:Q3957"/>
    <mergeCell ref="Y3957:AA3957"/>
    <mergeCell ref="AJ3957:AK3957"/>
    <mergeCell ref="P3958:Q3958"/>
    <mergeCell ref="Y3958:AA3958"/>
    <mergeCell ref="AJ3958:AK3958"/>
    <mergeCell ref="AE3955:AF3955"/>
    <mergeCell ref="AH3955:AI3955"/>
    <mergeCell ref="AJ3955:AL3955"/>
    <mergeCell ref="AN3955:AO3955"/>
    <mergeCell ref="AP3955:AR3955"/>
    <mergeCell ref="AS3955:AT3955"/>
    <mergeCell ref="AS3953:AT3953"/>
    <mergeCell ref="C3954:C3955"/>
    <mergeCell ref="D3954:D3955"/>
    <mergeCell ref="K3954:K3955"/>
    <mergeCell ref="L3954:L3955"/>
    <mergeCell ref="M3954:M3955"/>
    <mergeCell ref="N3954:N3955"/>
    <mergeCell ref="P3954:Q3954"/>
    <mergeCell ref="Y3955:AA3955"/>
    <mergeCell ref="AB3955:AC3955"/>
    <mergeCell ref="AB3953:AC3953"/>
    <mergeCell ref="AE3953:AF3953"/>
    <mergeCell ref="AH3953:AI3953"/>
    <mergeCell ref="AJ3953:AL3953"/>
    <mergeCell ref="AN3953:AO3953"/>
    <mergeCell ref="AP3953:AR3953"/>
    <mergeCell ref="AP3951:AR3951"/>
    <mergeCell ref="AS3951:AT3951"/>
    <mergeCell ref="C3952:C3953"/>
    <mergeCell ref="D3952:D3953"/>
    <mergeCell ref="K3952:K3953"/>
    <mergeCell ref="L3952:L3953"/>
    <mergeCell ref="M3952:M3953"/>
    <mergeCell ref="N3952:N3953"/>
    <mergeCell ref="P3952:Q3952"/>
    <mergeCell ref="Y3953:AA3953"/>
    <mergeCell ref="Y3951:AA3951"/>
    <mergeCell ref="AB3951:AC3951"/>
    <mergeCell ref="AE3951:AF3951"/>
    <mergeCell ref="AH3951:AI3951"/>
    <mergeCell ref="AJ3951:AL3951"/>
    <mergeCell ref="AN3951:AO3951"/>
    <mergeCell ref="AN3949:AO3949"/>
    <mergeCell ref="AP3949:AR3949"/>
    <mergeCell ref="AS3949:AT3949"/>
    <mergeCell ref="C3950:C3951"/>
    <mergeCell ref="D3950:D3951"/>
    <mergeCell ref="K3950:K3951"/>
    <mergeCell ref="L3950:L3951"/>
    <mergeCell ref="M3950:M3951"/>
    <mergeCell ref="N3950:N3951"/>
    <mergeCell ref="P3950:Q3950"/>
    <mergeCell ref="P3948:Q3948"/>
    <mergeCell ref="Y3949:AA3949"/>
    <mergeCell ref="AB3949:AC3949"/>
    <mergeCell ref="AE3949:AF3949"/>
    <mergeCell ref="AH3949:AI3949"/>
    <mergeCell ref="AJ3949:AL3949"/>
    <mergeCell ref="C3948:C3949"/>
    <mergeCell ref="D3948:D3949"/>
    <mergeCell ref="K3948:K3949"/>
    <mergeCell ref="L3948:L3949"/>
    <mergeCell ref="M3948:M3949"/>
    <mergeCell ref="N3948:N3949"/>
    <mergeCell ref="C3947:D3947"/>
    <mergeCell ref="E3947:I3947"/>
    <mergeCell ref="K3947:N3947"/>
    <mergeCell ref="P3947:Q3947"/>
    <mergeCell ref="X3947:AA3947"/>
    <mergeCell ref="AJ3947:AK3947"/>
    <mergeCell ref="C3946:D3946"/>
    <mergeCell ref="E3946:I3946"/>
    <mergeCell ref="K3946:N3946"/>
    <mergeCell ref="P3946:Q3946"/>
    <mergeCell ref="X3946:AA3946"/>
    <mergeCell ref="AJ3946:AK3946"/>
    <mergeCell ref="C3945:D3945"/>
    <mergeCell ref="E3945:I3945"/>
    <mergeCell ref="K3945:N3945"/>
    <mergeCell ref="P3945:Q3945"/>
    <mergeCell ref="X3945:AA3945"/>
    <mergeCell ref="AJ3945:AK3945"/>
    <mergeCell ref="C3944:D3944"/>
    <mergeCell ref="E3944:I3944"/>
    <mergeCell ref="K3944:N3944"/>
    <mergeCell ref="P3944:Q3944"/>
    <mergeCell ref="X3944:AA3944"/>
    <mergeCell ref="AJ3944:AK3944"/>
    <mergeCell ref="P3942:Q3942"/>
    <mergeCell ref="Y3942:AA3942"/>
    <mergeCell ref="AJ3942:AK3942"/>
    <mergeCell ref="P3943:Q3943"/>
    <mergeCell ref="Y3943:AA3943"/>
    <mergeCell ref="AJ3943:AK3943"/>
    <mergeCell ref="P3940:Q3940"/>
    <mergeCell ref="Y3940:AA3940"/>
    <mergeCell ref="AJ3940:AK3940"/>
    <mergeCell ref="P3941:Q3941"/>
    <mergeCell ref="Y3941:AA3941"/>
    <mergeCell ref="AJ3941:AK3941"/>
    <mergeCell ref="P3938:Q3938"/>
    <mergeCell ref="Y3938:AA3938"/>
    <mergeCell ref="AJ3938:AK3938"/>
    <mergeCell ref="P3939:Q3939"/>
    <mergeCell ref="Y3939:AA3939"/>
    <mergeCell ref="AJ3939:AK3939"/>
    <mergeCell ref="P3936:Q3936"/>
    <mergeCell ref="Y3936:AA3936"/>
    <mergeCell ref="AJ3936:AK3936"/>
    <mergeCell ref="P3937:Q3937"/>
    <mergeCell ref="Y3937:AA3937"/>
    <mergeCell ref="AJ3937:AK3937"/>
    <mergeCell ref="P3934:Q3934"/>
    <mergeCell ref="Y3934:AA3934"/>
    <mergeCell ref="AJ3934:AK3934"/>
    <mergeCell ref="P3935:Q3935"/>
    <mergeCell ref="Y3935:AA3935"/>
    <mergeCell ref="AJ3935:AK3935"/>
    <mergeCell ref="P3932:Q3932"/>
    <mergeCell ref="Y3932:AA3932"/>
    <mergeCell ref="AJ3932:AK3932"/>
    <mergeCell ref="P3933:Q3933"/>
    <mergeCell ref="Y3933:AA3933"/>
    <mergeCell ref="AJ3933:AK3933"/>
    <mergeCell ref="P3930:Q3930"/>
    <mergeCell ref="Y3930:AA3930"/>
    <mergeCell ref="AJ3930:AK3930"/>
    <mergeCell ref="P3931:Q3931"/>
    <mergeCell ref="Y3931:AA3931"/>
    <mergeCell ref="AJ3931:AK3931"/>
    <mergeCell ref="P3928:Q3928"/>
    <mergeCell ref="Y3928:AA3928"/>
    <mergeCell ref="AJ3928:AK3928"/>
    <mergeCell ref="P3929:Q3929"/>
    <mergeCell ref="Y3929:AA3929"/>
    <mergeCell ref="AJ3929:AK3929"/>
    <mergeCell ref="P3926:Q3926"/>
    <mergeCell ref="Y3926:AA3926"/>
    <mergeCell ref="AJ3926:AK3926"/>
    <mergeCell ref="P3927:Q3927"/>
    <mergeCell ref="Y3927:AA3927"/>
    <mergeCell ref="AJ3927:AK3927"/>
    <mergeCell ref="P3924:Q3924"/>
    <mergeCell ref="Y3924:AA3924"/>
    <mergeCell ref="AJ3924:AK3924"/>
    <mergeCell ref="P3925:Q3925"/>
    <mergeCell ref="Y3925:AA3925"/>
    <mergeCell ref="AJ3925:AK3925"/>
    <mergeCell ref="P3922:Q3922"/>
    <mergeCell ref="Y3922:AA3922"/>
    <mergeCell ref="AJ3922:AK3922"/>
    <mergeCell ref="P3923:Q3923"/>
    <mergeCell ref="Y3923:AA3923"/>
    <mergeCell ref="AJ3923:AK3923"/>
    <mergeCell ref="P3920:Q3920"/>
    <mergeCell ref="Y3920:AA3920"/>
    <mergeCell ref="AJ3920:AK3920"/>
    <mergeCell ref="P3921:Q3921"/>
    <mergeCell ref="Y3921:AA3921"/>
    <mergeCell ref="AJ3921:AK3921"/>
    <mergeCell ref="P3918:Q3918"/>
    <mergeCell ref="Y3918:AA3918"/>
    <mergeCell ref="AJ3918:AK3918"/>
    <mergeCell ref="P3919:Q3919"/>
    <mergeCell ref="Y3919:AA3919"/>
    <mergeCell ref="AJ3919:AK3919"/>
    <mergeCell ref="P3916:Q3916"/>
    <mergeCell ref="Y3916:AA3916"/>
    <mergeCell ref="AJ3916:AK3916"/>
    <mergeCell ref="P3917:Q3917"/>
    <mergeCell ref="Y3917:AA3917"/>
    <mergeCell ref="AJ3917:AK3917"/>
    <mergeCell ref="P3914:Q3914"/>
    <mergeCell ref="Y3914:AA3914"/>
    <mergeCell ref="AJ3914:AK3914"/>
    <mergeCell ref="P3915:Q3915"/>
    <mergeCell ref="Y3915:AA3915"/>
    <mergeCell ref="AJ3915:AK3915"/>
    <mergeCell ref="P3912:Q3912"/>
    <mergeCell ref="Y3912:AA3912"/>
    <mergeCell ref="AJ3912:AK3912"/>
    <mergeCell ref="P3913:Q3913"/>
    <mergeCell ref="Y3913:AA3913"/>
    <mergeCell ref="AJ3913:AK3913"/>
    <mergeCell ref="P3910:Q3910"/>
    <mergeCell ref="Y3910:AA3910"/>
    <mergeCell ref="AJ3910:AK3910"/>
    <mergeCell ref="P3911:Q3911"/>
    <mergeCell ref="Y3911:AA3911"/>
    <mergeCell ref="AJ3911:AK3911"/>
    <mergeCell ref="P3908:Q3908"/>
    <mergeCell ref="Y3908:AA3908"/>
    <mergeCell ref="AJ3908:AK3908"/>
    <mergeCell ref="P3909:Q3909"/>
    <mergeCell ref="Y3909:AA3909"/>
    <mergeCell ref="AJ3909:AK3909"/>
    <mergeCell ref="P3906:Q3906"/>
    <mergeCell ref="Y3906:AA3906"/>
    <mergeCell ref="AJ3906:AK3906"/>
    <mergeCell ref="P3907:Q3907"/>
    <mergeCell ref="Y3907:AA3907"/>
    <mergeCell ref="AJ3907:AK3907"/>
    <mergeCell ref="P3904:Q3904"/>
    <mergeCell ref="Y3904:Z3904"/>
    <mergeCell ref="AJ3904:AK3904"/>
    <mergeCell ref="P3905:Q3905"/>
    <mergeCell ref="Y3905:AA3905"/>
    <mergeCell ref="AJ3905:AK3905"/>
    <mergeCell ref="P3902:Q3902"/>
    <mergeCell ref="Y3902:Z3902"/>
    <mergeCell ref="AJ3902:AK3902"/>
    <mergeCell ref="P3903:Q3903"/>
    <mergeCell ref="Y3903:AA3903"/>
    <mergeCell ref="AJ3903:AK3903"/>
    <mergeCell ref="P3900:Q3900"/>
    <mergeCell ref="Y3900:Z3900"/>
    <mergeCell ref="AJ3900:AK3900"/>
    <mergeCell ref="P3901:Q3901"/>
    <mergeCell ref="Y3901:AA3901"/>
    <mergeCell ref="AJ3901:AK3901"/>
    <mergeCell ref="P3898:Q3898"/>
    <mergeCell ref="Y3898:AA3898"/>
    <mergeCell ref="AJ3898:AK3898"/>
    <mergeCell ref="P3899:Q3899"/>
    <mergeCell ref="Y3899:AA3899"/>
    <mergeCell ref="AJ3899:AK3899"/>
    <mergeCell ref="P3896:Q3896"/>
    <mergeCell ref="Y3896:AA3896"/>
    <mergeCell ref="AJ3896:AK3896"/>
    <mergeCell ref="P3897:Q3897"/>
    <mergeCell ref="Y3897:AA3897"/>
    <mergeCell ref="AJ3897:AK3897"/>
    <mergeCell ref="P3894:Q3894"/>
    <mergeCell ref="Y3894:AA3894"/>
    <mergeCell ref="AJ3894:AK3894"/>
    <mergeCell ref="P3895:Q3895"/>
    <mergeCell ref="Y3895:AA3895"/>
    <mergeCell ref="AJ3895:AK3895"/>
    <mergeCell ref="P3892:Q3892"/>
    <mergeCell ref="Y3892:AA3892"/>
    <mergeCell ref="AJ3892:AK3892"/>
    <mergeCell ref="P3893:Q3893"/>
    <mergeCell ref="Y3893:AA3893"/>
    <mergeCell ref="AJ3893:AK3893"/>
    <mergeCell ref="P3890:Q3890"/>
    <mergeCell ref="Y3890:Z3890"/>
    <mergeCell ref="AJ3890:AK3890"/>
    <mergeCell ref="P3891:Q3891"/>
    <mergeCell ref="Y3891:Z3891"/>
    <mergeCell ref="AJ3891:AK3891"/>
    <mergeCell ref="P3888:Q3888"/>
    <mergeCell ref="Y3888:Z3888"/>
    <mergeCell ref="AJ3888:AK3888"/>
    <mergeCell ref="P3889:Q3889"/>
    <mergeCell ref="Y3889:Z3889"/>
    <mergeCell ref="AJ3889:AK3889"/>
    <mergeCell ref="P3886:Q3886"/>
    <mergeCell ref="Y3886:Z3886"/>
    <mergeCell ref="AJ3886:AK3886"/>
    <mergeCell ref="P3887:Q3887"/>
    <mergeCell ref="Y3887:Z3887"/>
    <mergeCell ref="AJ3887:AK3887"/>
    <mergeCell ref="P3884:Q3884"/>
    <mergeCell ref="Y3884:AA3884"/>
    <mergeCell ref="AJ3884:AK3884"/>
    <mergeCell ref="P3885:Q3885"/>
    <mergeCell ref="Y3885:AA3885"/>
    <mergeCell ref="AJ3885:AK3885"/>
    <mergeCell ref="P3882:Q3882"/>
    <mergeCell ref="Y3882:Z3882"/>
    <mergeCell ref="AJ3882:AK3882"/>
    <mergeCell ref="P3883:Q3883"/>
    <mergeCell ref="Y3883:Z3883"/>
    <mergeCell ref="AJ3883:AK3883"/>
    <mergeCell ref="P3880:Q3880"/>
    <mergeCell ref="Y3880:Z3880"/>
    <mergeCell ref="AJ3880:AK3880"/>
    <mergeCell ref="P3881:Q3881"/>
    <mergeCell ref="Y3881:Z3881"/>
    <mergeCell ref="AJ3881:AK3881"/>
    <mergeCell ref="P3878:Q3878"/>
    <mergeCell ref="Y3878:Z3878"/>
    <mergeCell ref="AJ3878:AK3878"/>
    <mergeCell ref="P3879:Q3879"/>
    <mergeCell ref="Y3879:Z3879"/>
    <mergeCell ref="AJ3879:AK3879"/>
    <mergeCell ref="P3876:Q3876"/>
    <mergeCell ref="Y3876:Z3876"/>
    <mergeCell ref="AJ3876:AK3876"/>
    <mergeCell ref="P3877:Q3877"/>
    <mergeCell ref="Y3877:Z3877"/>
    <mergeCell ref="AJ3877:AK3877"/>
    <mergeCell ref="P3874:Q3874"/>
    <mergeCell ref="Y3874:Z3874"/>
    <mergeCell ref="AJ3874:AK3874"/>
    <mergeCell ref="P3875:Q3875"/>
    <mergeCell ref="Y3875:Z3875"/>
    <mergeCell ref="AJ3875:AK3875"/>
    <mergeCell ref="P3872:Q3872"/>
    <mergeCell ref="Y3872:Z3872"/>
    <mergeCell ref="AJ3872:AK3872"/>
    <mergeCell ref="P3873:Q3873"/>
    <mergeCell ref="Y3873:Z3873"/>
    <mergeCell ref="AJ3873:AK3873"/>
    <mergeCell ref="P3870:Q3870"/>
    <mergeCell ref="Y3870:Z3870"/>
    <mergeCell ref="AJ3870:AK3870"/>
    <mergeCell ref="P3871:Q3871"/>
    <mergeCell ref="Y3871:Z3871"/>
    <mergeCell ref="AJ3871:AK3871"/>
    <mergeCell ref="P3868:Q3868"/>
    <mergeCell ref="Y3868:Z3868"/>
    <mergeCell ref="AJ3868:AK3868"/>
    <mergeCell ref="P3869:Q3869"/>
    <mergeCell ref="Y3869:Z3869"/>
    <mergeCell ref="AJ3869:AK3869"/>
    <mergeCell ref="P3866:Q3866"/>
    <mergeCell ref="Y3866:Z3866"/>
    <mergeCell ref="AJ3866:AK3866"/>
    <mergeCell ref="P3867:Q3867"/>
    <mergeCell ref="Y3867:Z3867"/>
    <mergeCell ref="AJ3867:AK3867"/>
    <mergeCell ref="P3864:Q3864"/>
    <mergeCell ref="Y3864:Z3864"/>
    <mergeCell ref="AJ3864:AK3864"/>
    <mergeCell ref="P3865:Q3865"/>
    <mergeCell ref="Y3865:Z3865"/>
    <mergeCell ref="AJ3865:AK3865"/>
    <mergeCell ref="P3862:Q3862"/>
    <mergeCell ref="Y3862:Z3862"/>
    <mergeCell ref="AJ3862:AK3862"/>
    <mergeCell ref="P3863:Q3863"/>
    <mergeCell ref="Y3863:Z3863"/>
    <mergeCell ref="AJ3863:AK3863"/>
    <mergeCell ref="P3860:Q3860"/>
    <mergeCell ref="Y3860:Z3860"/>
    <mergeCell ref="AJ3860:AK3860"/>
    <mergeCell ref="P3861:Q3861"/>
    <mergeCell ref="Y3861:Z3861"/>
    <mergeCell ref="AJ3861:AK3861"/>
    <mergeCell ref="P3858:Q3858"/>
    <mergeCell ref="Y3858:Z3858"/>
    <mergeCell ref="AJ3858:AK3858"/>
    <mergeCell ref="P3859:Q3859"/>
    <mergeCell ref="Y3859:Z3859"/>
    <mergeCell ref="AJ3859:AK3859"/>
    <mergeCell ref="P3856:Q3856"/>
    <mergeCell ref="Y3856:Z3856"/>
    <mergeCell ref="AJ3856:AK3856"/>
    <mergeCell ref="P3857:Q3857"/>
    <mergeCell ref="Y3857:Z3857"/>
    <mergeCell ref="AJ3857:AK3857"/>
    <mergeCell ref="P3854:Q3854"/>
    <mergeCell ref="Y3854:Z3854"/>
    <mergeCell ref="AJ3854:AK3854"/>
    <mergeCell ref="P3855:Q3855"/>
    <mergeCell ref="Y3855:Z3855"/>
    <mergeCell ref="AJ3855:AK3855"/>
    <mergeCell ref="P3852:Q3852"/>
    <mergeCell ref="Y3852:Z3852"/>
    <mergeCell ref="AJ3852:AK3852"/>
    <mergeCell ref="P3853:Q3853"/>
    <mergeCell ref="Y3853:Z3853"/>
    <mergeCell ref="AJ3853:AK3853"/>
    <mergeCell ref="P3850:Q3850"/>
    <mergeCell ref="Y3850:Z3850"/>
    <mergeCell ref="AJ3850:AK3850"/>
    <mergeCell ref="P3851:Q3851"/>
    <mergeCell ref="Y3851:AA3851"/>
    <mergeCell ref="AJ3851:AK3851"/>
    <mergeCell ref="P3848:Q3848"/>
    <mergeCell ref="Y3848:Z3848"/>
    <mergeCell ref="AJ3848:AK3848"/>
    <mergeCell ref="P3849:Q3849"/>
    <mergeCell ref="Y3849:Z3849"/>
    <mergeCell ref="AJ3849:AK3849"/>
    <mergeCell ref="P3846:Q3846"/>
    <mergeCell ref="Y3846:Z3846"/>
    <mergeCell ref="AJ3846:AK3846"/>
    <mergeCell ref="P3847:Q3847"/>
    <mergeCell ref="Y3847:Z3847"/>
    <mergeCell ref="AJ3847:AK3847"/>
    <mergeCell ref="P3844:Q3844"/>
    <mergeCell ref="Y3844:Z3844"/>
    <mergeCell ref="AJ3844:AK3844"/>
    <mergeCell ref="P3845:Q3845"/>
    <mergeCell ref="Y3845:Z3845"/>
    <mergeCell ref="AJ3845:AK3845"/>
    <mergeCell ref="P3842:Q3842"/>
    <mergeCell ref="Y3842:Z3842"/>
    <mergeCell ref="AJ3842:AK3842"/>
    <mergeCell ref="P3843:Q3843"/>
    <mergeCell ref="Y3843:Z3843"/>
    <mergeCell ref="AJ3843:AK3843"/>
    <mergeCell ref="P3840:Q3840"/>
    <mergeCell ref="Y3840:Z3840"/>
    <mergeCell ref="AJ3840:AK3840"/>
    <mergeCell ref="P3841:Q3841"/>
    <mergeCell ref="Y3841:Z3841"/>
    <mergeCell ref="AJ3841:AK3841"/>
    <mergeCell ref="P3837:Q3837"/>
    <mergeCell ref="X3837:AA3837"/>
    <mergeCell ref="P3838:Q3838"/>
    <mergeCell ref="Y3838:AA3838"/>
    <mergeCell ref="AJ3838:AK3838"/>
    <mergeCell ref="P3839:Q3839"/>
    <mergeCell ref="Y3839:AA3839"/>
    <mergeCell ref="AJ3839:AK3839"/>
    <mergeCell ref="AE3836:AF3836"/>
    <mergeCell ref="AH3836:AI3836"/>
    <mergeCell ref="AJ3836:AL3836"/>
    <mergeCell ref="AN3836:AO3836"/>
    <mergeCell ref="AP3836:AR3836"/>
    <mergeCell ref="AS3836:AT3836"/>
    <mergeCell ref="AS3834:AT3834"/>
    <mergeCell ref="C3835:C3836"/>
    <mergeCell ref="D3835:D3836"/>
    <mergeCell ref="K3835:K3836"/>
    <mergeCell ref="L3835:L3836"/>
    <mergeCell ref="M3835:M3836"/>
    <mergeCell ref="N3835:N3836"/>
    <mergeCell ref="P3835:Q3835"/>
    <mergeCell ref="Y3836:AA3836"/>
    <mergeCell ref="AB3836:AC3836"/>
    <mergeCell ref="AB3834:AC3834"/>
    <mergeCell ref="AE3834:AF3834"/>
    <mergeCell ref="AH3834:AI3834"/>
    <mergeCell ref="AJ3834:AL3834"/>
    <mergeCell ref="AN3834:AO3834"/>
    <mergeCell ref="AP3834:AR3834"/>
    <mergeCell ref="AP3832:AR3832"/>
    <mergeCell ref="AS3832:AT3832"/>
    <mergeCell ref="C3833:C3834"/>
    <mergeCell ref="D3833:D3834"/>
    <mergeCell ref="K3833:K3834"/>
    <mergeCell ref="L3833:L3834"/>
    <mergeCell ref="M3833:M3834"/>
    <mergeCell ref="N3833:N3834"/>
    <mergeCell ref="P3833:Q3833"/>
    <mergeCell ref="Y3834:AA3834"/>
    <mergeCell ref="Y3832:AA3832"/>
    <mergeCell ref="AB3832:AC3832"/>
    <mergeCell ref="AE3832:AF3832"/>
    <mergeCell ref="AH3832:AI3832"/>
    <mergeCell ref="AJ3832:AL3832"/>
    <mergeCell ref="AN3832:AO3832"/>
    <mergeCell ref="AN3830:AO3830"/>
    <mergeCell ref="AP3830:AR3830"/>
    <mergeCell ref="AS3830:AT3830"/>
    <mergeCell ref="C3831:C3832"/>
    <mergeCell ref="D3831:D3832"/>
    <mergeCell ref="K3831:K3832"/>
    <mergeCell ref="L3831:L3832"/>
    <mergeCell ref="M3831:M3832"/>
    <mergeCell ref="N3831:N3832"/>
    <mergeCell ref="P3831:Q3831"/>
    <mergeCell ref="P3829:Q3829"/>
    <mergeCell ref="Y3830:AA3830"/>
    <mergeCell ref="AB3830:AC3830"/>
    <mergeCell ref="AE3830:AF3830"/>
    <mergeCell ref="AH3830:AI3830"/>
    <mergeCell ref="AJ3830:AL3830"/>
    <mergeCell ref="C3829:C3830"/>
    <mergeCell ref="D3829:D3830"/>
    <mergeCell ref="K3829:K3830"/>
    <mergeCell ref="L3829:L3830"/>
    <mergeCell ref="M3829:M3830"/>
    <mergeCell ref="N3829:N3830"/>
    <mergeCell ref="C3828:D3828"/>
    <mergeCell ref="E3828:I3828"/>
    <mergeCell ref="K3828:N3828"/>
    <mergeCell ref="P3828:Q3828"/>
    <mergeCell ref="X3828:AA3828"/>
    <mergeCell ref="AJ3828:AK3828"/>
    <mergeCell ref="C3827:D3827"/>
    <mergeCell ref="E3827:I3827"/>
    <mergeCell ref="K3827:N3827"/>
    <mergeCell ref="P3827:Q3827"/>
    <mergeCell ref="X3827:AA3827"/>
    <mergeCell ref="AJ3827:AK3827"/>
    <mergeCell ref="C3826:D3826"/>
    <mergeCell ref="E3826:I3826"/>
    <mergeCell ref="K3826:N3826"/>
    <mergeCell ref="P3826:Q3826"/>
    <mergeCell ref="X3826:AA3826"/>
    <mergeCell ref="AJ3826:AK3826"/>
    <mergeCell ref="C3825:D3825"/>
    <mergeCell ref="E3825:I3825"/>
    <mergeCell ref="K3825:N3825"/>
    <mergeCell ref="P3825:Q3825"/>
    <mergeCell ref="X3825:AA3825"/>
    <mergeCell ref="AJ3825:AK3825"/>
    <mergeCell ref="P3823:Q3823"/>
    <mergeCell ref="Y3823:AA3823"/>
    <mergeCell ref="AJ3823:AK3823"/>
    <mergeCell ref="P3824:Q3824"/>
    <mergeCell ref="Y3824:AA3824"/>
    <mergeCell ref="AJ3824:AK3824"/>
    <mergeCell ref="P3821:Q3821"/>
    <mergeCell ref="Y3821:AA3821"/>
    <mergeCell ref="AJ3821:AK3821"/>
    <mergeCell ref="P3822:Q3822"/>
    <mergeCell ref="Y3822:AA3822"/>
    <mergeCell ref="AJ3822:AK3822"/>
    <mergeCell ref="P3819:Q3819"/>
    <mergeCell ref="Y3819:AA3819"/>
    <mergeCell ref="AJ3819:AK3819"/>
    <mergeCell ref="P3820:Q3820"/>
    <mergeCell ref="Y3820:AA3820"/>
    <mergeCell ref="AJ3820:AK3820"/>
    <mergeCell ref="P3817:Q3817"/>
    <mergeCell ref="Y3817:AA3817"/>
    <mergeCell ref="AJ3817:AK3817"/>
    <mergeCell ref="P3818:Q3818"/>
    <mergeCell ref="Y3818:AA3818"/>
    <mergeCell ref="AJ3818:AK3818"/>
    <mergeCell ref="P3815:Q3815"/>
    <mergeCell ref="Y3815:AA3815"/>
    <mergeCell ref="AJ3815:AK3815"/>
    <mergeCell ref="P3816:Q3816"/>
    <mergeCell ref="Y3816:AA3816"/>
    <mergeCell ref="AJ3816:AK3816"/>
    <mergeCell ref="P3813:Q3813"/>
    <mergeCell ref="Y3813:AA3813"/>
    <mergeCell ref="AJ3813:AK3813"/>
    <mergeCell ref="P3814:Q3814"/>
    <mergeCell ref="Y3814:AA3814"/>
    <mergeCell ref="AJ3814:AK3814"/>
    <mergeCell ref="P3811:Q3811"/>
    <mergeCell ref="Y3811:AA3811"/>
    <mergeCell ref="AJ3811:AK3811"/>
    <mergeCell ref="P3812:Q3812"/>
    <mergeCell ref="Y3812:AA3812"/>
    <mergeCell ref="AJ3812:AK3812"/>
    <mergeCell ref="P3809:Q3809"/>
    <mergeCell ref="Y3809:AA3809"/>
    <mergeCell ref="AJ3809:AK3809"/>
    <mergeCell ref="P3810:Q3810"/>
    <mergeCell ref="Y3810:AA3810"/>
    <mergeCell ref="AJ3810:AK3810"/>
    <mergeCell ref="P3807:Q3807"/>
    <mergeCell ref="Y3807:AA3807"/>
    <mergeCell ref="AJ3807:AK3807"/>
    <mergeCell ref="P3808:Q3808"/>
    <mergeCell ref="Y3808:AA3808"/>
    <mergeCell ref="AJ3808:AK3808"/>
    <mergeCell ref="P3805:Q3805"/>
    <mergeCell ref="Y3805:AA3805"/>
    <mergeCell ref="AJ3805:AK3805"/>
    <mergeCell ref="P3806:Q3806"/>
    <mergeCell ref="Y3806:AA3806"/>
    <mergeCell ref="AJ3806:AK3806"/>
    <mergeCell ref="P3803:Q3803"/>
    <mergeCell ref="Y3803:AA3803"/>
    <mergeCell ref="AJ3803:AK3803"/>
    <mergeCell ref="P3804:Q3804"/>
    <mergeCell ref="Y3804:AA3804"/>
    <mergeCell ref="AJ3804:AK3804"/>
    <mergeCell ref="P3801:Q3801"/>
    <mergeCell ref="Y3801:AA3801"/>
    <mergeCell ref="AJ3801:AK3801"/>
    <mergeCell ref="P3802:Q3802"/>
    <mergeCell ref="Y3802:AA3802"/>
    <mergeCell ref="AJ3802:AK3802"/>
    <mergeCell ref="P3799:Q3799"/>
    <mergeCell ref="Y3799:AA3799"/>
    <mergeCell ref="AJ3799:AK3799"/>
    <mergeCell ref="P3800:Q3800"/>
    <mergeCell ref="Y3800:AA3800"/>
    <mergeCell ref="AJ3800:AK3800"/>
    <mergeCell ref="P3797:Q3797"/>
    <mergeCell ref="Y3797:AA3797"/>
    <mergeCell ref="AJ3797:AK3797"/>
    <mergeCell ref="P3798:Q3798"/>
    <mergeCell ref="Y3798:AA3798"/>
    <mergeCell ref="AJ3798:AK3798"/>
    <mergeCell ref="P3795:Q3795"/>
    <mergeCell ref="Y3795:AA3795"/>
    <mergeCell ref="AJ3795:AK3795"/>
    <mergeCell ref="P3796:Q3796"/>
    <mergeCell ref="Y3796:AA3796"/>
    <mergeCell ref="AJ3796:AK3796"/>
    <mergeCell ref="P3793:Q3793"/>
    <mergeCell ref="Y3793:AA3793"/>
    <mergeCell ref="AJ3793:AK3793"/>
    <mergeCell ref="P3794:Q3794"/>
    <mergeCell ref="Y3794:AA3794"/>
    <mergeCell ref="AJ3794:AK3794"/>
    <mergeCell ref="P3791:Q3791"/>
    <mergeCell ref="Y3791:AA3791"/>
    <mergeCell ref="AJ3791:AK3791"/>
    <mergeCell ref="P3792:Q3792"/>
    <mergeCell ref="Y3792:AA3792"/>
    <mergeCell ref="AJ3792:AK3792"/>
    <mergeCell ref="P3789:Q3789"/>
    <mergeCell ref="Y3789:AA3789"/>
    <mergeCell ref="AJ3789:AK3789"/>
    <mergeCell ref="P3790:Q3790"/>
    <mergeCell ref="Y3790:AA3790"/>
    <mergeCell ref="AJ3790:AK3790"/>
    <mergeCell ref="P3787:Q3787"/>
    <mergeCell ref="Y3787:AA3787"/>
    <mergeCell ref="AJ3787:AK3787"/>
    <mergeCell ref="P3788:Q3788"/>
    <mergeCell ref="Y3788:AA3788"/>
    <mergeCell ref="AJ3788:AK3788"/>
    <mergeCell ref="P3785:Q3785"/>
    <mergeCell ref="Y3785:AA3785"/>
    <mergeCell ref="AJ3785:AK3785"/>
    <mergeCell ref="P3786:Q3786"/>
    <mergeCell ref="Y3786:AA3786"/>
    <mergeCell ref="AJ3786:AK3786"/>
    <mergeCell ref="P3783:Q3783"/>
    <mergeCell ref="Y3783:AA3783"/>
    <mergeCell ref="AJ3783:AK3783"/>
    <mergeCell ref="P3784:Q3784"/>
    <mergeCell ref="Y3784:AA3784"/>
    <mergeCell ref="AJ3784:AK3784"/>
    <mergeCell ref="P3781:Q3781"/>
    <mergeCell ref="Y3781:AA3781"/>
    <mergeCell ref="AJ3781:AK3781"/>
    <mergeCell ref="P3782:Q3782"/>
    <mergeCell ref="Y3782:AA3782"/>
    <mergeCell ref="AJ3782:AK3782"/>
    <mergeCell ref="P3779:Q3779"/>
    <mergeCell ref="Y3779:AA3779"/>
    <mergeCell ref="AJ3779:AK3779"/>
    <mergeCell ref="P3780:Q3780"/>
    <mergeCell ref="Y3780:AA3780"/>
    <mergeCell ref="AJ3780:AK3780"/>
    <mergeCell ref="P3777:Q3777"/>
    <mergeCell ref="Y3777:AA3777"/>
    <mergeCell ref="AJ3777:AK3777"/>
    <mergeCell ref="P3778:Q3778"/>
    <mergeCell ref="Y3778:AA3778"/>
    <mergeCell ref="AJ3778:AK3778"/>
    <mergeCell ref="P3775:Q3775"/>
    <mergeCell ref="Y3775:AA3775"/>
    <mergeCell ref="AJ3775:AK3775"/>
    <mergeCell ref="P3776:Q3776"/>
    <mergeCell ref="Y3776:AA3776"/>
    <mergeCell ref="AJ3776:AK3776"/>
    <mergeCell ref="P3773:Q3773"/>
    <mergeCell ref="Y3773:AA3773"/>
    <mergeCell ref="AJ3773:AK3773"/>
    <mergeCell ref="P3774:Q3774"/>
    <mergeCell ref="Y3774:AA3774"/>
    <mergeCell ref="AJ3774:AK3774"/>
    <mergeCell ref="P3771:Q3771"/>
    <mergeCell ref="Y3771:AA3771"/>
    <mergeCell ref="AJ3771:AK3771"/>
    <mergeCell ref="P3772:Q3772"/>
    <mergeCell ref="Y3772:AA3772"/>
    <mergeCell ref="AJ3772:AK3772"/>
    <mergeCell ref="P3769:Q3769"/>
    <mergeCell ref="Y3769:AA3769"/>
    <mergeCell ref="AJ3769:AK3769"/>
    <mergeCell ref="P3770:Q3770"/>
    <mergeCell ref="Y3770:AA3770"/>
    <mergeCell ref="AJ3770:AK3770"/>
    <mergeCell ref="P3767:Q3767"/>
    <mergeCell ref="Y3767:AA3767"/>
    <mergeCell ref="AJ3767:AK3767"/>
    <mergeCell ref="P3768:Q3768"/>
    <mergeCell ref="Y3768:AA3768"/>
    <mergeCell ref="AJ3768:AK3768"/>
    <mergeCell ref="P3765:Q3765"/>
    <mergeCell ref="Y3765:AA3765"/>
    <mergeCell ref="AJ3765:AK3765"/>
    <mergeCell ref="P3766:Q3766"/>
    <mergeCell ref="Y3766:AA3766"/>
    <mergeCell ref="AJ3766:AK3766"/>
    <mergeCell ref="P3763:Q3763"/>
    <mergeCell ref="Y3763:AA3763"/>
    <mergeCell ref="AJ3763:AK3763"/>
    <mergeCell ref="P3764:Q3764"/>
    <mergeCell ref="Y3764:AA3764"/>
    <mergeCell ref="AJ3764:AK3764"/>
    <mergeCell ref="P3761:Q3761"/>
    <mergeCell ref="Y3761:AA3761"/>
    <mergeCell ref="AJ3761:AK3761"/>
    <mergeCell ref="P3762:Q3762"/>
    <mergeCell ref="Y3762:AA3762"/>
    <mergeCell ref="AJ3762:AK3762"/>
    <mergeCell ref="P3759:Q3759"/>
    <mergeCell ref="Y3759:AA3759"/>
    <mergeCell ref="AJ3759:AK3759"/>
    <mergeCell ref="P3760:Q3760"/>
    <mergeCell ref="Y3760:AA3760"/>
    <mergeCell ref="AJ3760:AK3760"/>
    <mergeCell ref="P3757:Q3757"/>
    <mergeCell ref="Y3757:AA3757"/>
    <mergeCell ref="AJ3757:AK3757"/>
    <mergeCell ref="P3758:Q3758"/>
    <mergeCell ref="Y3758:AA3758"/>
    <mergeCell ref="AJ3758:AK3758"/>
    <mergeCell ref="P3755:Q3755"/>
    <mergeCell ref="Y3755:AA3755"/>
    <mergeCell ref="AJ3755:AK3755"/>
    <mergeCell ref="P3756:Q3756"/>
    <mergeCell ref="Y3756:AA3756"/>
    <mergeCell ref="AJ3756:AK3756"/>
    <mergeCell ref="P3753:Q3753"/>
    <mergeCell ref="Y3753:AA3753"/>
    <mergeCell ref="AJ3753:AK3753"/>
    <mergeCell ref="P3754:Q3754"/>
    <mergeCell ref="Y3754:AA3754"/>
    <mergeCell ref="AJ3754:AK3754"/>
    <mergeCell ref="P3751:Q3751"/>
    <mergeCell ref="Y3751:AA3751"/>
    <mergeCell ref="AJ3751:AK3751"/>
    <mergeCell ref="P3752:Q3752"/>
    <mergeCell ref="Y3752:AA3752"/>
    <mergeCell ref="AJ3752:AK3752"/>
    <mergeCell ref="P3749:Q3749"/>
    <mergeCell ref="Y3749:AA3749"/>
    <mergeCell ref="AJ3749:AK3749"/>
    <mergeCell ref="P3750:Q3750"/>
    <mergeCell ref="Y3750:AA3750"/>
    <mergeCell ref="AJ3750:AK3750"/>
    <mergeCell ref="P3747:Q3747"/>
    <mergeCell ref="Y3747:AA3747"/>
    <mergeCell ref="AJ3747:AK3747"/>
    <mergeCell ref="P3748:Q3748"/>
    <mergeCell ref="Y3748:AA3748"/>
    <mergeCell ref="AJ3748:AK3748"/>
    <mergeCell ref="P3745:Q3745"/>
    <mergeCell ref="Y3745:AA3745"/>
    <mergeCell ref="AJ3745:AK3745"/>
    <mergeCell ref="P3746:Q3746"/>
    <mergeCell ref="Y3746:AA3746"/>
    <mergeCell ref="AJ3746:AK3746"/>
    <mergeCell ref="P3743:Q3743"/>
    <mergeCell ref="Y3743:AA3743"/>
    <mergeCell ref="AJ3743:AK3743"/>
    <mergeCell ref="P3744:Q3744"/>
    <mergeCell ref="Y3744:AA3744"/>
    <mergeCell ref="AJ3744:AK3744"/>
    <mergeCell ref="P3741:Q3741"/>
    <mergeCell ref="Y3741:AA3741"/>
    <mergeCell ref="AJ3741:AK3741"/>
    <mergeCell ref="P3742:Q3742"/>
    <mergeCell ref="Y3742:AA3742"/>
    <mergeCell ref="AJ3742:AK3742"/>
    <mergeCell ref="P3739:Q3739"/>
    <mergeCell ref="Y3739:AA3739"/>
    <mergeCell ref="AJ3739:AK3739"/>
    <mergeCell ref="P3740:Q3740"/>
    <mergeCell ref="Y3740:AA3740"/>
    <mergeCell ref="AJ3740:AK3740"/>
    <mergeCell ref="P3737:Q3737"/>
    <mergeCell ref="Y3737:AA3737"/>
    <mergeCell ref="AJ3737:AK3737"/>
    <mergeCell ref="P3738:Q3738"/>
    <mergeCell ref="Y3738:AA3738"/>
    <mergeCell ref="AJ3738:AK3738"/>
    <mergeCell ref="P3735:Q3735"/>
    <mergeCell ref="Y3735:AA3735"/>
    <mergeCell ref="AJ3735:AK3735"/>
    <mergeCell ref="P3736:Q3736"/>
    <mergeCell ref="Y3736:AA3736"/>
    <mergeCell ref="AJ3736:AK3736"/>
    <mergeCell ref="P3733:Q3733"/>
    <mergeCell ref="Y3733:AA3733"/>
    <mergeCell ref="AJ3733:AK3733"/>
    <mergeCell ref="P3734:Q3734"/>
    <mergeCell ref="Y3734:AA3734"/>
    <mergeCell ref="AJ3734:AK3734"/>
    <mergeCell ref="P3731:Q3731"/>
    <mergeCell ref="Y3731:AA3731"/>
    <mergeCell ref="AJ3731:AK3731"/>
    <mergeCell ref="P3732:Q3732"/>
    <mergeCell ref="Y3732:AA3732"/>
    <mergeCell ref="AJ3732:AK3732"/>
    <mergeCell ref="P3729:Q3729"/>
    <mergeCell ref="Y3729:AA3729"/>
    <mergeCell ref="AJ3729:AK3729"/>
    <mergeCell ref="P3730:Q3730"/>
    <mergeCell ref="Y3730:AA3730"/>
    <mergeCell ref="AJ3730:AK3730"/>
    <mergeCell ref="P3727:Q3727"/>
    <mergeCell ref="Y3727:AA3727"/>
    <mergeCell ref="AJ3727:AK3727"/>
    <mergeCell ref="P3728:Q3728"/>
    <mergeCell ref="Y3728:AA3728"/>
    <mergeCell ref="AJ3728:AK3728"/>
    <mergeCell ref="P3725:Q3725"/>
    <mergeCell ref="Y3725:AA3725"/>
    <mergeCell ref="AJ3725:AK3725"/>
    <mergeCell ref="P3726:Q3726"/>
    <mergeCell ref="Y3726:AA3726"/>
    <mergeCell ref="AJ3726:AK3726"/>
    <mergeCell ref="P3723:Q3723"/>
    <mergeCell ref="Y3723:AA3723"/>
    <mergeCell ref="AJ3723:AK3723"/>
    <mergeCell ref="P3724:Q3724"/>
    <mergeCell ref="Y3724:AA3724"/>
    <mergeCell ref="AJ3724:AK3724"/>
    <mergeCell ref="P3721:Q3721"/>
    <mergeCell ref="Y3721:AA3721"/>
    <mergeCell ref="AJ3721:AK3721"/>
    <mergeCell ref="P3722:Q3722"/>
    <mergeCell ref="Y3722:AA3722"/>
    <mergeCell ref="AJ3722:AK3722"/>
    <mergeCell ref="P3718:Q3718"/>
    <mergeCell ref="X3718:AA3718"/>
    <mergeCell ref="P3719:Q3719"/>
    <mergeCell ref="Y3719:AA3719"/>
    <mergeCell ref="AJ3719:AK3719"/>
    <mergeCell ref="P3720:Q3720"/>
    <mergeCell ref="Y3720:AA3720"/>
    <mergeCell ref="AJ3720:AK3720"/>
    <mergeCell ref="AE3717:AF3717"/>
    <mergeCell ref="AH3717:AI3717"/>
    <mergeCell ref="AJ3717:AL3717"/>
    <mergeCell ref="AN3717:AO3717"/>
    <mergeCell ref="AP3717:AR3717"/>
    <mergeCell ref="AS3717:AT3717"/>
    <mergeCell ref="AS3715:AT3715"/>
    <mergeCell ref="C3716:C3717"/>
    <mergeCell ref="D3716:D3717"/>
    <mergeCell ref="K3716:K3717"/>
    <mergeCell ref="L3716:L3717"/>
    <mergeCell ref="M3716:M3717"/>
    <mergeCell ref="N3716:N3717"/>
    <mergeCell ref="P3716:Q3716"/>
    <mergeCell ref="Y3717:AA3717"/>
    <mergeCell ref="AB3717:AC3717"/>
    <mergeCell ref="AB3715:AC3715"/>
    <mergeCell ref="AE3715:AF3715"/>
    <mergeCell ref="AH3715:AI3715"/>
    <mergeCell ref="AJ3715:AL3715"/>
    <mergeCell ref="AN3715:AO3715"/>
    <mergeCell ref="AP3715:AR3715"/>
    <mergeCell ref="AP3713:AR3713"/>
    <mergeCell ref="AS3713:AT3713"/>
    <mergeCell ref="C3714:C3715"/>
    <mergeCell ref="D3714:D3715"/>
    <mergeCell ref="K3714:K3715"/>
    <mergeCell ref="L3714:L3715"/>
    <mergeCell ref="M3714:M3715"/>
    <mergeCell ref="N3714:N3715"/>
    <mergeCell ref="P3714:Q3714"/>
    <mergeCell ref="Y3715:AA3715"/>
    <mergeCell ref="Y3713:AA3713"/>
    <mergeCell ref="AB3713:AC3713"/>
    <mergeCell ref="AE3713:AF3713"/>
    <mergeCell ref="AH3713:AI3713"/>
    <mergeCell ref="AJ3713:AL3713"/>
    <mergeCell ref="AN3713:AO3713"/>
    <mergeCell ref="AN3711:AO3711"/>
    <mergeCell ref="AP3711:AR3711"/>
    <mergeCell ref="AS3711:AT3711"/>
    <mergeCell ref="C3712:C3713"/>
    <mergeCell ref="D3712:D3713"/>
    <mergeCell ref="K3712:K3713"/>
    <mergeCell ref="L3712:L3713"/>
    <mergeCell ref="M3712:M3713"/>
    <mergeCell ref="N3712:N3713"/>
    <mergeCell ref="P3712:Q3712"/>
    <mergeCell ref="P3710:Q3710"/>
    <mergeCell ref="Y3711:AA3711"/>
    <mergeCell ref="AB3711:AC3711"/>
    <mergeCell ref="AE3711:AF3711"/>
    <mergeCell ref="AH3711:AI3711"/>
    <mergeCell ref="AJ3711:AL3711"/>
    <mergeCell ref="C3710:C3711"/>
    <mergeCell ref="D3710:D3711"/>
    <mergeCell ref="K3710:K3711"/>
    <mergeCell ref="L3710:L3711"/>
    <mergeCell ref="M3710:M3711"/>
    <mergeCell ref="N3710:N3711"/>
    <mergeCell ref="C3709:D3709"/>
    <mergeCell ref="E3709:I3709"/>
    <mergeCell ref="K3709:N3709"/>
    <mergeCell ref="P3709:Q3709"/>
    <mergeCell ref="X3709:AA3709"/>
    <mergeCell ref="AJ3709:AK3709"/>
    <mergeCell ref="C3708:D3708"/>
    <mergeCell ref="E3708:I3708"/>
    <mergeCell ref="K3708:N3708"/>
    <mergeCell ref="P3708:Q3708"/>
    <mergeCell ref="X3708:AA3708"/>
    <mergeCell ref="AJ3708:AK3708"/>
    <mergeCell ref="C3707:D3707"/>
    <mergeCell ref="E3707:I3707"/>
    <mergeCell ref="K3707:N3707"/>
    <mergeCell ref="P3707:Q3707"/>
    <mergeCell ref="X3707:AA3707"/>
    <mergeCell ref="AJ3707:AK3707"/>
    <mergeCell ref="P3705:Q3705"/>
    <mergeCell ref="Y3705:AA3705"/>
    <mergeCell ref="AJ3705:AK3705"/>
    <mergeCell ref="C3706:D3706"/>
    <mergeCell ref="E3706:I3706"/>
    <mergeCell ref="K3706:N3706"/>
    <mergeCell ref="P3706:Q3706"/>
    <mergeCell ref="X3706:AA3706"/>
    <mergeCell ref="AJ3706:AK3706"/>
    <mergeCell ref="P3703:Q3703"/>
    <mergeCell ref="Y3703:AA3703"/>
    <mergeCell ref="AJ3703:AK3703"/>
    <mergeCell ref="P3704:Q3704"/>
    <mergeCell ref="Y3704:AA3704"/>
    <mergeCell ref="AJ3704:AK3704"/>
    <mergeCell ref="P3701:Q3701"/>
    <mergeCell ref="Y3701:AA3701"/>
    <mergeCell ref="AJ3701:AK3701"/>
    <mergeCell ref="P3702:Q3702"/>
    <mergeCell ref="Y3702:AA3702"/>
    <mergeCell ref="AJ3702:AK3702"/>
    <mergeCell ref="P3699:Q3699"/>
    <mergeCell ref="Y3699:AA3699"/>
    <mergeCell ref="AJ3699:AK3699"/>
    <mergeCell ref="P3700:Q3700"/>
    <mergeCell ref="Y3700:AA3700"/>
    <mergeCell ref="AJ3700:AK3700"/>
    <mergeCell ref="P3697:Q3697"/>
    <mergeCell ref="Y3697:AA3697"/>
    <mergeCell ref="AJ3697:AK3697"/>
    <mergeCell ref="P3698:Q3698"/>
    <mergeCell ref="Y3698:AA3698"/>
    <mergeCell ref="AJ3698:AK3698"/>
    <mergeCell ref="P3695:Q3695"/>
    <mergeCell ref="Y3695:AA3695"/>
    <mergeCell ref="AJ3695:AK3695"/>
    <mergeCell ref="P3696:Q3696"/>
    <mergeCell ref="Y3696:AA3696"/>
    <mergeCell ref="AJ3696:AK3696"/>
    <mergeCell ref="P3693:Q3693"/>
    <mergeCell ref="Y3693:AA3693"/>
    <mergeCell ref="AJ3693:AK3693"/>
    <mergeCell ref="P3694:Q3694"/>
    <mergeCell ref="Y3694:AA3694"/>
    <mergeCell ref="AJ3694:AK3694"/>
    <mergeCell ref="P3691:Q3691"/>
    <mergeCell ref="Y3691:AA3691"/>
    <mergeCell ref="AJ3691:AK3691"/>
    <mergeCell ref="P3692:Q3692"/>
    <mergeCell ref="Y3692:AA3692"/>
    <mergeCell ref="AJ3692:AK3692"/>
    <mergeCell ref="P3689:Q3689"/>
    <mergeCell ref="Y3689:AA3689"/>
    <mergeCell ref="AJ3689:AK3689"/>
    <mergeCell ref="P3690:Q3690"/>
    <mergeCell ref="Y3690:AA3690"/>
    <mergeCell ref="AJ3690:AK3690"/>
    <mergeCell ref="P3687:Q3687"/>
    <mergeCell ref="Y3687:AA3687"/>
    <mergeCell ref="AJ3687:AK3687"/>
    <mergeCell ref="P3688:Q3688"/>
    <mergeCell ref="Y3688:AA3688"/>
    <mergeCell ref="AJ3688:AK3688"/>
    <mergeCell ref="P3685:Q3685"/>
    <mergeCell ref="Y3685:AA3685"/>
    <mergeCell ref="AJ3685:AK3685"/>
    <mergeCell ref="P3686:Q3686"/>
    <mergeCell ref="Y3686:AA3686"/>
    <mergeCell ref="AJ3686:AK3686"/>
    <mergeCell ref="P3683:Q3683"/>
    <mergeCell ref="Y3683:AA3683"/>
    <mergeCell ref="AJ3683:AK3683"/>
    <mergeCell ref="P3684:Q3684"/>
    <mergeCell ref="Y3684:AA3684"/>
    <mergeCell ref="AJ3684:AK3684"/>
    <mergeCell ref="P3681:Q3681"/>
    <mergeCell ref="Y3681:AA3681"/>
    <mergeCell ref="AJ3681:AK3681"/>
    <mergeCell ref="P3682:Q3682"/>
    <mergeCell ref="Y3682:AA3682"/>
    <mergeCell ref="AJ3682:AK3682"/>
    <mergeCell ref="P3679:Q3679"/>
    <mergeCell ref="Y3679:AA3679"/>
    <mergeCell ref="AJ3679:AK3679"/>
    <mergeCell ref="P3680:Q3680"/>
    <mergeCell ref="Y3680:AA3680"/>
    <mergeCell ref="AJ3680:AK3680"/>
    <mergeCell ref="P3677:Q3677"/>
    <mergeCell ref="Y3677:AA3677"/>
    <mergeCell ref="AJ3677:AK3677"/>
    <mergeCell ref="P3678:Q3678"/>
    <mergeCell ref="Y3678:AA3678"/>
    <mergeCell ref="AJ3678:AK3678"/>
    <mergeCell ref="P3675:Q3675"/>
    <mergeCell ref="Y3675:AA3675"/>
    <mergeCell ref="AJ3675:AK3675"/>
    <mergeCell ref="P3676:Q3676"/>
    <mergeCell ref="Y3676:AA3676"/>
    <mergeCell ref="AJ3676:AK3676"/>
    <mergeCell ref="P3673:Q3673"/>
    <mergeCell ref="Y3673:AA3673"/>
    <mergeCell ref="AJ3673:AK3673"/>
    <mergeCell ref="P3674:Q3674"/>
    <mergeCell ref="Y3674:AA3674"/>
    <mergeCell ref="AJ3674:AK3674"/>
    <mergeCell ref="P3671:Q3671"/>
    <mergeCell ref="Y3671:AA3671"/>
    <mergeCell ref="AJ3671:AK3671"/>
    <mergeCell ref="P3672:Q3672"/>
    <mergeCell ref="Y3672:AA3672"/>
    <mergeCell ref="AJ3672:AK3672"/>
    <mergeCell ref="P3669:Q3669"/>
    <mergeCell ref="Y3669:AA3669"/>
    <mergeCell ref="AJ3669:AK3669"/>
    <mergeCell ref="P3670:Q3670"/>
    <mergeCell ref="Y3670:AA3670"/>
    <mergeCell ref="AJ3670:AK3670"/>
    <mergeCell ref="P3667:Q3667"/>
    <mergeCell ref="Y3667:AA3667"/>
    <mergeCell ref="AJ3667:AK3667"/>
    <mergeCell ref="P3668:Q3668"/>
    <mergeCell ref="Y3668:AA3668"/>
    <mergeCell ref="AJ3668:AK3668"/>
    <mergeCell ref="P3665:Q3665"/>
    <mergeCell ref="Y3665:AA3665"/>
    <mergeCell ref="AJ3665:AK3665"/>
    <mergeCell ref="P3666:Q3666"/>
    <mergeCell ref="Y3666:AA3666"/>
    <mergeCell ref="AJ3666:AK3666"/>
    <mergeCell ref="P3663:Q3663"/>
    <mergeCell ref="Y3663:AA3663"/>
    <mergeCell ref="AJ3663:AK3663"/>
    <mergeCell ref="P3664:Q3664"/>
    <mergeCell ref="Y3664:AA3664"/>
    <mergeCell ref="AJ3664:AK3664"/>
    <mergeCell ref="P3661:Q3661"/>
    <mergeCell ref="Y3661:AA3661"/>
    <mergeCell ref="AJ3661:AK3661"/>
    <mergeCell ref="P3662:Q3662"/>
    <mergeCell ref="Y3662:AA3662"/>
    <mergeCell ref="AJ3662:AK3662"/>
    <mergeCell ref="P3659:Q3659"/>
    <mergeCell ref="Y3659:AA3659"/>
    <mergeCell ref="AJ3659:AK3659"/>
    <mergeCell ref="P3660:Q3660"/>
    <mergeCell ref="Y3660:AA3660"/>
    <mergeCell ref="AJ3660:AK3660"/>
    <mergeCell ref="P3657:Q3657"/>
    <mergeCell ref="Y3657:AA3657"/>
    <mergeCell ref="AJ3657:AK3657"/>
    <mergeCell ref="P3658:Q3658"/>
    <mergeCell ref="Y3658:AA3658"/>
    <mergeCell ref="AJ3658:AK3658"/>
    <mergeCell ref="P3655:Q3655"/>
    <mergeCell ref="Y3655:AA3655"/>
    <mergeCell ref="AJ3655:AK3655"/>
    <mergeCell ref="P3656:Q3656"/>
    <mergeCell ref="Y3656:AA3656"/>
    <mergeCell ref="AJ3656:AK3656"/>
    <mergeCell ref="P3653:Q3653"/>
    <mergeCell ref="Y3653:AA3653"/>
    <mergeCell ref="AJ3653:AK3653"/>
    <mergeCell ref="P3654:Q3654"/>
    <mergeCell ref="Y3654:AA3654"/>
    <mergeCell ref="AJ3654:AK3654"/>
    <mergeCell ref="P3651:Q3651"/>
    <mergeCell ref="Y3651:AA3651"/>
    <mergeCell ref="AJ3651:AK3651"/>
    <mergeCell ref="P3652:Q3652"/>
    <mergeCell ref="Y3652:AA3652"/>
    <mergeCell ref="AJ3652:AK3652"/>
    <mergeCell ref="P3649:Q3649"/>
    <mergeCell ref="Y3649:AA3649"/>
    <mergeCell ref="AJ3649:AK3649"/>
    <mergeCell ref="P3650:Q3650"/>
    <mergeCell ref="Y3650:AA3650"/>
    <mergeCell ref="AJ3650:AK3650"/>
    <mergeCell ref="P3647:Q3647"/>
    <mergeCell ref="Y3647:AA3647"/>
    <mergeCell ref="AJ3647:AK3647"/>
    <mergeCell ref="P3648:Q3648"/>
    <mergeCell ref="Y3648:AA3648"/>
    <mergeCell ref="AJ3648:AK3648"/>
    <mergeCell ref="P3645:Q3645"/>
    <mergeCell ref="Y3645:AA3645"/>
    <mergeCell ref="AJ3645:AK3645"/>
    <mergeCell ref="P3646:Q3646"/>
    <mergeCell ref="Y3646:AA3646"/>
    <mergeCell ref="AJ3646:AK3646"/>
    <mergeCell ref="P3643:Q3643"/>
    <mergeCell ref="Y3643:AA3643"/>
    <mergeCell ref="AJ3643:AK3643"/>
    <mergeCell ref="P3644:Q3644"/>
    <mergeCell ref="Y3644:AA3644"/>
    <mergeCell ref="AJ3644:AK3644"/>
    <mergeCell ref="P3641:Q3641"/>
    <mergeCell ref="Y3641:AA3641"/>
    <mergeCell ref="AJ3641:AK3641"/>
    <mergeCell ref="P3642:Q3642"/>
    <mergeCell ref="Y3642:AA3642"/>
    <mergeCell ref="AJ3642:AK3642"/>
    <mergeCell ref="P3639:Q3639"/>
    <mergeCell ref="Y3639:AA3639"/>
    <mergeCell ref="AJ3639:AK3639"/>
    <mergeCell ref="P3640:Q3640"/>
    <mergeCell ref="Y3640:AA3640"/>
    <mergeCell ref="AJ3640:AK3640"/>
    <mergeCell ref="P3637:Q3637"/>
    <mergeCell ref="Y3637:AA3637"/>
    <mergeCell ref="AJ3637:AK3637"/>
    <mergeCell ref="P3638:Q3638"/>
    <mergeCell ref="Y3638:AA3638"/>
    <mergeCell ref="AJ3638:AK3638"/>
    <mergeCell ref="P3635:Q3635"/>
    <mergeCell ref="Y3635:AA3635"/>
    <mergeCell ref="AJ3635:AK3635"/>
    <mergeCell ref="P3636:Q3636"/>
    <mergeCell ref="Y3636:AA3636"/>
    <mergeCell ref="AJ3636:AK3636"/>
    <mergeCell ref="P3633:Q3633"/>
    <mergeCell ref="Y3633:AA3633"/>
    <mergeCell ref="AJ3633:AK3633"/>
    <mergeCell ref="P3634:Q3634"/>
    <mergeCell ref="Y3634:AA3634"/>
    <mergeCell ref="AJ3634:AK3634"/>
    <mergeCell ref="P3631:Q3631"/>
    <mergeCell ref="Y3631:AA3631"/>
    <mergeCell ref="AJ3631:AK3631"/>
    <mergeCell ref="P3632:Q3632"/>
    <mergeCell ref="Y3632:AA3632"/>
    <mergeCell ref="AJ3632:AK3632"/>
    <mergeCell ref="P3629:Q3629"/>
    <mergeCell ref="Y3629:AA3629"/>
    <mergeCell ref="AJ3629:AK3629"/>
    <mergeCell ref="P3630:Q3630"/>
    <mergeCell ref="Y3630:AA3630"/>
    <mergeCell ref="AJ3630:AK3630"/>
    <mergeCell ref="P3627:Q3627"/>
    <mergeCell ref="Y3627:AA3627"/>
    <mergeCell ref="AJ3627:AK3627"/>
    <mergeCell ref="P3628:Q3628"/>
    <mergeCell ref="Y3628:AA3628"/>
    <mergeCell ref="AJ3628:AK3628"/>
    <mergeCell ref="P3625:Q3625"/>
    <mergeCell ref="Y3625:AA3625"/>
    <mergeCell ref="AJ3625:AK3625"/>
    <mergeCell ref="P3626:Q3626"/>
    <mergeCell ref="Y3626:AA3626"/>
    <mergeCell ref="AJ3626:AK3626"/>
    <mergeCell ref="P3623:Q3623"/>
    <mergeCell ref="Y3623:AA3623"/>
    <mergeCell ref="AJ3623:AK3623"/>
    <mergeCell ref="P3624:Q3624"/>
    <mergeCell ref="Y3624:AA3624"/>
    <mergeCell ref="AJ3624:AK3624"/>
    <mergeCell ref="P3621:Q3621"/>
    <mergeCell ref="Y3621:AA3621"/>
    <mergeCell ref="AJ3621:AK3621"/>
    <mergeCell ref="P3622:Q3622"/>
    <mergeCell ref="Y3622:AA3622"/>
    <mergeCell ref="AJ3622:AK3622"/>
    <mergeCell ref="P3619:Q3619"/>
    <mergeCell ref="Y3619:AA3619"/>
    <mergeCell ref="AJ3619:AK3619"/>
    <mergeCell ref="P3620:Q3620"/>
    <mergeCell ref="Y3620:AA3620"/>
    <mergeCell ref="AJ3620:AK3620"/>
    <mergeCell ref="P3617:Q3617"/>
    <mergeCell ref="Y3617:AA3617"/>
    <mergeCell ref="AJ3617:AK3617"/>
    <mergeCell ref="P3618:Q3618"/>
    <mergeCell ref="Y3618:AA3618"/>
    <mergeCell ref="AJ3618:AK3618"/>
    <mergeCell ref="P3615:Q3615"/>
    <mergeCell ref="Y3615:AA3615"/>
    <mergeCell ref="AJ3615:AK3615"/>
    <mergeCell ref="P3616:Q3616"/>
    <mergeCell ref="Y3616:AA3616"/>
    <mergeCell ref="AJ3616:AK3616"/>
    <mergeCell ref="P3613:Q3613"/>
    <mergeCell ref="Y3613:AA3613"/>
    <mergeCell ref="AJ3613:AK3613"/>
    <mergeCell ref="P3614:Q3614"/>
    <mergeCell ref="Y3614:AA3614"/>
    <mergeCell ref="AJ3614:AK3614"/>
    <mergeCell ref="P3611:Q3611"/>
    <mergeCell ref="Y3611:AA3611"/>
    <mergeCell ref="AJ3611:AK3611"/>
    <mergeCell ref="P3612:Q3612"/>
    <mergeCell ref="Y3612:AA3612"/>
    <mergeCell ref="AJ3612:AK3612"/>
    <mergeCell ref="P3609:Q3609"/>
    <mergeCell ref="Y3609:AA3609"/>
    <mergeCell ref="AJ3609:AK3609"/>
    <mergeCell ref="P3610:Q3610"/>
    <mergeCell ref="Y3610:AA3610"/>
    <mergeCell ref="AJ3610:AK3610"/>
    <mergeCell ref="P3607:Q3607"/>
    <mergeCell ref="Y3607:AA3607"/>
    <mergeCell ref="AJ3607:AK3607"/>
    <mergeCell ref="P3608:Q3608"/>
    <mergeCell ref="Y3608:AA3608"/>
    <mergeCell ref="AJ3608:AK3608"/>
    <mergeCell ref="P3605:Q3605"/>
    <mergeCell ref="Y3605:AA3605"/>
    <mergeCell ref="AJ3605:AK3605"/>
    <mergeCell ref="P3606:Q3606"/>
    <mergeCell ref="Y3606:AA3606"/>
    <mergeCell ref="AJ3606:AK3606"/>
    <mergeCell ref="P3603:Q3603"/>
    <mergeCell ref="Y3603:AA3603"/>
    <mergeCell ref="AJ3603:AK3603"/>
    <mergeCell ref="P3604:Q3604"/>
    <mergeCell ref="Y3604:AA3604"/>
    <mergeCell ref="AJ3604:AK3604"/>
    <mergeCell ref="P3601:Q3601"/>
    <mergeCell ref="Y3601:AA3601"/>
    <mergeCell ref="AJ3601:AK3601"/>
    <mergeCell ref="P3602:Q3602"/>
    <mergeCell ref="Y3602:AA3602"/>
    <mergeCell ref="AJ3602:AK3602"/>
    <mergeCell ref="P3599:Q3599"/>
    <mergeCell ref="Y3599:AA3599"/>
    <mergeCell ref="AJ3599:AK3599"/>
    <mergeCell ref="P3600:Q3600"/>
    <mergeCell ref="Y3600:AA3600"/>
    <mergeCell ref="AJ3600:AK3600"/>
    <mergeCell ref="P3597:Q3597"/>
    <mergeCell ref="Y3597:AA3597"/>
    <mergeCell ref="AJ3597:AK3597"/>
    <mergeCell ref="P3598:Q3598"/>
    <mergeCell ref="Y3598:AA3598"/>
    <mergeCell ref="AJ3598:AK3598"/>
    <mergeCell ref="P3595:Q3595"/>
    <mergeCell ref="Y3595:AA3595"/>
    <mergeCell ref="AJ3595:AK3595"/>
    <mergeCell ref="P3596:Q3596"/>
    <mergeCell ref="Y3596:AA3596"/>
    <mergeCell ref="AJ3596:AK3596"/>
    <mergeCell ref="P3593:Q3593"/>
    <mergeCell ref="Y3593:AA3593"/>
    <mergeCell ref="AJ3593:AK3593"/>
    <mergeCell ref="P3594:Q3594"/>
    <mergeCell ref="Y3594:AA3594"/>
    <mergeCell ref="AJ3594:AK3594"/>
    <mergeCell ref="P3591:Q3591"/>
    <mergeCell ref="Y3591:AA3591"/>
    <mergeCell ref="AJ3591:AK3591"/>
    <mergeCell ref="P3592:Q3592"/>
    <mergeCell ref="Y3592:AA3592"/>
    <mergeCell ref="AJ3592:AK3592"/>
    <mergeCell ref="P3589:Q3589"/>
    <mergeCell ref="Y3589:AA3589"/>
    <mergeCell ref="AJ3589:AK3589"/>
    <mergeCell ref="P3590:Q3590"/>
    <mergeCell ref="Y3590:AA3590"/>
    <mergeCell ref="AJ3590:AK3590"/>
    <mergeCell ref="P3587:Q3587"/>
    <mergeCell ref="Y3587:AA3587"/>
    <mergeCell ref="AJ3587:AK3587"/>
    <mergeCell ref="P3588:Q3588"/>
    <mergeCell ref="Y3588:AA3588"/>
    <mergeCell ref="AJ3588:AK3588"/>
    <mergeCell ref="P3585:Q3585"/>
    <mergeCell ref="Y3585:AA3585"/>
    <mergeCell ref="AJ3585:AK3585"/>
    <mergeCell ref="P3586:Q3586"/>
    <mergeCell ref="Y3586:AA3586"/>
    <mergeCell ref="AJ3586:AK3586"/>
    <mergeCell ref="P3583:Q3583"/>
    <mergeCell ref="Y3583:AA3583"/>
    <mergeCell ref="AJ3583:AK3583"/>
    <mergeCell ref="P3584:Q3584"/>
    <mergeCell ref="Y3584:AA3584"/>
    <mergeCell ref="AJ3584:AK3584"/>
    <mergeCell ref="P3581:Q3581"/>
    <mergeCell ref="Y3581:AA3581"/>
    <mergeCell ref="AJ3581:AK3581"/>
    <mergeCell ref="P3582:Q3582"/>
    <mergeCell ref="Y3582:AA3582"/>
    <mergeCell ref="AJ3582:AK3582"/>
    <mergeCell ref="P3579:Q3579"/>
    <mergeCell ref="Y3579:AA3579"/>
    <mergeCell ref="AJ3579:AK3579"/>
    <mergeCell ref="P3580:Q3580"/>
    <mergeCell ref="Y3580:AA3580"/>
    <mergeCell ref="AJ3580:AK3580"/>
    <mergeCell ref="P3577:Q3577"/>
    <mergeCell ref="Y3577:AA3577"/>
    <mergeCell ref="AJ3577:AK3577"/>
    <mergeCell ref="P3578:Q3578"/>
    <mergeCell ref="Y3578:AA3578"/>
    <mergeCell ref="AJ3578:AK3578"/>
    <mergeCell ref="P3575:Q3575"/>
    <mergeCell ref="Y3575:AA3575"/>
    <mergeCell ref="AJ3575:AK3575"/>
    <mergeCell ref="P3576:Q3576"/>
    <mergeCell ref="Y3576:AA3576"/>
    <mergeCell ref="AJ3576:AK3576"/>
    <mergeCell ref="P3573:Q3573"/>
    <mergeCell ref="Y3573:AA3573"/>
    <mergeCell ref="AJ3573:AK3573"/>
    <mergeCell ref="P3574:Q3574"/>
    <mergeCell ref="Y3574:AA3574"/>
    <mergeCell ref="AJ3574:AK3574"/>
    <mergeCell ref="P3571:Q3571"/>
    <mergeCell ref="Y3571:AA3571"/>
    <mergeCell ref="AJ3571:AK3571"/>
    <mergeCell ref="P3572:Q3572"/>
    <mergeCell ref="Y3572:AA3572"/>
    <mergeCell ref="AJ3572:AK3572"/>
    <mergeCell ref="P3569:Q3569"/>
    <mergeCell ref="Y3569:AA3569"/>
    <mergeCell ref="AJ3569:AK3569"/>
    <mergeCell ref="P3570:Q3570"/>
    <mergeCell ref="Y3570:AA3570"/>
    <mergeCell ref="AJ3570:AK3570"/>
    <mergeCell ref="P3567:Q3567"/>
    <mergeCell ref="Y3567:AA3567"/>
    <mergeCell ref="AJ3567:AK3567"/>
    <mergeCell ref="P3568:Q3568"/>
    <mergeCell ref="Y3568:AA3568"/>
    <mergeCell ref="AJ3568:AK3568"/>
    <mergeCell ref="P3565:Q3565"/>
    <mergeCell ref="Y3565:AA3565"/>
    <mergeCell ref="AJ3565:AK3565"/>
    <mergeCell ref="P3566:Q3566"/>
    <mergeCell ref="Y3566:AA3566"/>
    <mergeCell ref="AJ3566:AK3566"/>
    <mergeCell ref="P3563:Q3563"/>
    <mergeCell ref="Y3563:AA3563"/>
    <mergeCell ref="AJ3563:AK3563"/>
    <mergeCell ref="P3564:Q3564"/>
    <mergeCell ref="Y3564:AA3564"/>
    <mergeCell ref="AJ3564:AK3564"/>
    <mergeCell ref="P3561:Q3561"/>
    <mergeCell ref="Y3561:AA3561"/>
    <mergeCell ref="AJ3561:AK3561"/>
    <mergeCell ref="P3562:Q3562"/>
    <mergeCell ref="Y3562:AA3562"/>
    <mergeCell ref="AJ3562:AK3562"/>
    <mergeCell ref="P3559:Q3559"/>
    <mergeCell ref="Y3559:AA3559"/>
    <mergeCell ref="AJ3559:AK3559"/>
    <mergeCell ref="P3560:Q3560"/>
    <mergeCell ref="Y3560:AA3560"/>
    <mergeCell ref="AJ3560:AK3560"/>
    <mergeCell ref="P3557:Q3557"/>
    <mergeCell ref="Y3557:AA3557"/>
    <mergeCell ref="AJ3557:AK3557"/>
    <mergeCell ref="P3558:Q3558"/>
    <mergeCell ref="Y3558:AA3558"/>
    <mergeCell ref="AJ3558:AK3558"/>
    <mergeCell ref="P3555:Q3555"/>
    <mergeCell ref="Y3555:AA3555"/>
    <mergeCell ref="AJ3555:AK3555"/>
    <mergeCell ref="P3556:Q3556"/>
    <mergeCell ref="Y3556:AA3556"/>
    <mergeCell ref="AJ3556:AK3556"/>
    <mergeCell ref="P3553:Q3553"/>
    <mergeCell ref="Y3553:AA3553"/>
    <mergeCell ref="AJ3553:AK3553"/>
    <mergeCell ref="P3554:Q3554"/>
    <mergeCell ref="Y3554:AA3554"/>
    <mergeCell ref="AJ3554:AK3554"/>
    <mergeCell ref="P3551:Q3551"/>
    <mergeCell ref="Y3551:AA3551"/>
    <mergeCell ref="AJ3551:AK3551"/>
    <mergeCell ref="P3552:Q3552"/>
    <mergeCell ref="Y3552:AA3552"/>
    <mergeCell ref="AJ3552:AK3552"/>
    <mergeCell ref="P3549:Q3549"/>
    <mergeCell ref="Y3549:AA3549"/>
    <mergeCell ref="AJ3549:AK3549"/>
    <mergeCell ref="P3550:Q3550"/>
    <mergeCell ref="Y3550:AA3550"/>
    <mergeCell ref="AJ3550:AK3550"/>
    <mergeCell ref="P3547:Q3547"/>
    <mergeCell ref="Y3547:AA3547"/>
    <mergeCell ref="AJ3547:AK3547"/>
    <mergeCell ref="P3548:Q3548"/>
    <mergeCell ref="Y3548:AA3548"/>
    <mergeCell ref="AJ3548:AK3548"/>
    <mergeCell ref="P3545:Q3545"/>
    <mergeCell ref="Y3545:AA3545"/>
    <mergeCell ref="AJ3545:AK3545"/>
    <mergeCell ref="P3546:Q3546"/>
    <mergeCell ref="Y3546:AA3546"/>
    <mergeCell ref="AJ3546:AK3546"/>
    <mergeCell ref="P3543:Q3543"/>
    <mergeCell ref="Y3543:AA3543"/>
    <mergeCell ref="AJ3543:AK3543"/>
    <mergeCell ref="P3544:Q3544"/>
    <mergeCell ref="Y3544:AA3544"/>
    <mergeCell ref="AJ3544:AK3544"/>
    <mergeCell ref="P3541:Q3541"/>
    <mergeCell ref="Y3541:AA3541"/>
    <mergeCell ref="AJ3541:AK3541"/>
    <mergeCell ref="P3542:Q3542"/>
    <mergeCell ref="Y3542:AA3542"/>
    <mergeCell ref="AJ3542:AK3542"/>
    <mergeCell ref="P3539:Q3539"/>
    <mergeCell ref="Y3539:AA3539"/>
    <mergeCell ref="AJ3539:AK3539"/>
    <mergeCell ref="P3540:Q3540"/>
    <mergeCell ref="Y3540:AA3540"/>
    <mergeCell ref="AJ3540:AK3540"/>
    <mergeCell ref="P3537:Q3537"/>
    <mergeCell ref="Y3537:AA3537"/>
    <mergeCell ref="AJ3537:AK3537"/>
    <mergeCell ref="P3538:Q3538"/>
    <mergeCell ref="Y3538:AA3538"/>
    <mergeCell ref="AJ3538:AK3538"/>
    <mergeCell ref="P3535:Q3535"/>
    <mergeCell ref="Y3535:AA3535"/>
    <mergeCell ref="AJ3535:AK3535"/>
    <mergeCell ref="P3536:Q3536"/>
    <mergeCell ref="Y3536:AA3536"/>
    <mergeCell ref="AJ3536:AK3536"/>
    <mergeCell ref="P3533:Q3533"/>
    <mergeCell ref="Y3533:AA3533"/>
    <mergeCell ref="AJ3533:AK3533"/>
    <mergeCell ref="P3534:Q3534"/>
    <mergeCell ref="Y3534:AA3534"/>
    <mergeCell ref="AJ3534:AK3534"/>
    <mergeCell ref="P3531:Q3531"/>
    <mergeCell ref="Y3531:AA3531"/>
    <mergeCell ref="AJ3531:AK3531"/>
    <mergeCell ref="P3532:Q3532"/>
    <mergeCell ref="Y3532:AA3532"/>
    <mergeCell ref="AJ3532:AK3532"/>
    <mergeCell ref="P3529:Q3529"/>
    <mergeCell ref="Y3529:AA3529"/>
    <mergeCell ref="AJ3529:AK3529"/>
    <mergeCell ref="P3530:Q3530"/>
    <mergeCell ref="Y3530:AA3530"/>
    <mergeCell ref="AJ3530:AK3530"/>
    <mergeCell ref="P3527:Q3527"/>
    <mergeCell ref="Y3527:AA3527"/>
    <mergeCell ref="AJ3527:AK3527"/>
    <mergeCell ref="P3528:Q3528"/>
    <mergeCell ref="Y3528:AA3528"/>
    <mergeCell ref="AJ3528:AK3528"/>
    <mergeCell ref="P3525:Q3525"/>
    <mergeCell ref="Y3525:AA3525"/>
    <mergeCell ref="AJ3525:AK3525"/>
    <mergeCell ref="P3526:Q3526"/>
    <mergeCell ref="Y3526:AA3526"/>
    <mergeCell ref="AJ3526:AK3526"/>
    <mergeCell ref="P3523:Q3523"/>
    <mergeCell ref="Y3523:AA3523"/>
    <mergeCell ref="AJ3523:AK3523"/>
    <mergeCell ref="P3524:Q3524"/>
    <mergeCell ref="Y3524:AA3524"/>
    <mergeCell ref="AJ3524:AK3524"/>
    <mergeCell ref="P3521:Q3521"/>
    <mergeCell ref="Y3521:AA3521"/>
    <mergeCell ref="AJ3521:AK3521"/>
    <mergeCell ref="P3522:Q3522"/>
    <mergeCell ref="Y3522:AA3522"/>
    <mergeCell ref="AJ3522:AK3522"/>
    <mergeCell ref="P3519:Q3519"/>
    <mergeCell ref="Y3519:AA3519"/>
    <mergeCell ref="AJ3519:AK3519"/>
    <mergeCell ref="P3520:Q3520"/>
    <mergeCell ref="Y3520:AA3520"/>
    <mergeCell ref="AJ3520:AK3520"/>
    <mergeCell ref="P3517:Q3517"/>
    <mergeCell ref="Y3517:AA3517"/>
    <mergeCell ref="AJ3517:AK3517"/>
    <mergeCell ref="P3518:Q3518"/>
    <mergeCell ref="Y3518:AA3518"/>
    <mergeCell ref="AJ3518:AK3518"/>
    <mergeCell ref="P3515:Q3515"/>
    <mergeCell ref="Y3515:AA3515"/>
    <mergeCell ref="AJ3515:AK3515"/>
    <mergeCell ref="P3516:Q3516"/>
    <mergeCell ref="Y3516:AA3516"/>
    <mergeCell ref="AJ3516:AK3516"/>
    <mergeCell ref="P3513:Q3513"/>
    <mergeCell ref="Y3513:AA3513"/>
    <mergeCell ref="AJ3513:AK3513"/>
    <mergeCell ref="P3514:Q3514"/>
    <mergeCell ref="Y3514:AA3514"/>
    <mergeCell ref="AJ3514:AK3514"/>
    <mergeCell ref="P3511:Q3511"/>
    <mergeCell ref="Y3511:AA3511"/>
    <mergeCell ref="AJ3511:AK3511"/>
    <mergeCell ref="P3512:Q3512"/>
    <mergeCell ref="Y3512:AA3512"/>
    <mergeCell ref="AJ3512:AK3512"/>
    <mergeCell ref="P3509:Q3509"/>
    <mergeCell ref="Y3509:AA3509"/>
    <mergeCell ref="AJ3509:AK3509"/>
    <mergeCell ref="P3510:Q3510"/>
    <mergeCell ref="Y3510:AA3510"/>
    <mergeCell ref="AJ3510:AK3510"/>
    <mergeCell ref="P3507:Q3507"/>
    <mergeCell ref="Y3507:AA3507"/>
    <mergeCell ref="AJ3507:AK3507"/>
    <mergeCell ref="P3508:Q3508"/>
    <mergeCell ref="Y3508:AA3508"/>
    <mergeCell ref="AJ3508:AK3508"/>
    <mergeCell ref="P3505:Q3505"/>
    <mergeCell ref="Y3505:AA3505"/>
    <mergeCell ref="AJ3505:AK3505"/>
    <mergeCell ref="P3506:Q3506"/>
    <mergeCell ref="Y3506:AA3506"/>
    <mergeCell ref="AJ3506:AK3506"/>
    <mergeCell ref="P3503:Q3503"/>
    <mergeCell ref="Y3503:AA3503"/>
    <mergeCell ref="AJ3503:AK3503"/>
    <mergeCell ref="P3504:Q3504"/>
    <mergeCell ref="Y3504:AA3504"/>
    <mergeCell ref="AJ3504:AK3504"/>
    <mergeCell ref="P3501:Q3501"/>
    <mergeCell ref="Y3501:AA3501"/>
    <mergeCell ref="AJ3501:AK3501"/>
    <mergeCell ref="P3502:Q3502"/>
    <mergeCell ref="Y3502:AA3502"/>
    <mergeCell ref="AJ3502:AK3502"/>
    <mergeCell ref="P3499:Q3499"/>
    <mergeCell ref="Y3499:AA3499"/>
    <mergeCell ref="AJ3499:AK3499"/>
    <mergeCell ref="P3500:Q3500"/>
    <mergeCell ref="Y3500:AA3500"/>
    <mergeCell ref="AJ3500:AK3500"/>
    <mergeCell ref="P3497:Q3497"/>
    <mergeCell ref="Y3497:AA3497"/>
    <mergeCell ref="AJ3497:AK3497"/>
    <mergeCell ref="P3498:Q3498"/>
    <mergeCell ref="Y3498:AA3498"/>
    <mergeCell ref="AJ3498:AK3498"/>
    <mergeCell ref="P3495:Q3495"/>
    <mergeCell ref="Y3495:AA3495"/>
    <mergeCell ref="AJ3495:AK3495"/>
    <mergeCell ref="P3496:Q3496"/>
    <mergeCell ref="Y3496:AA3496"/>
    <mergeCell ref="AJ3496:AK3496"/>
    <mergeCell ref="P3493:Q3493"/>
    <mergeCell ref="Y3493:AA3493"/>
    <mergeCell ref="AJ3493:AK3493"/>
    <mergeCell ref="P3494:Q3494"/>
    <mergeCell ref="Y3494:AA3494"/>
    <mergeCell ref="AJ3494:AK3494"/>
    <mergeCell ref="P3491:Q3491"/>
    <mergeCell ref="Y3491:AA3491"/>
    <mergeCell ref="AJ3491:AK3491"/>
    <mergeCell ref="P3492:Q3492"/>
    <mergeCell ref="Y3492:AA3492"/>
    <mergeCell ref="AJ3492:AK3492"/>
    <mergeCell ref="P3489:Q3489"/>
    <mergeCell ref="Y3489:AA3489"/>
    <mergeCell ref="AJ3489:AK3489"/>
    <mergeCell ref="P3490:Q3490"/>
    <mergeCell ref="Y3490:AA3490"/>
    <mergeCell ref="AJ3490:AK3490"/>
    <mergeCell ref="P3487:Q3487"/>
    <mergeCell ref="Y3487:AA3487"/>
    <mergeCell ref="AJ3487:AK3487"/>
    <mergeCell ref="P3488:Q3488"/>
    <mergeCell ref="Y3488:AA3488"/>
    <mergeCell ref="AJ3488:AK3488"/>
    <mergeCell ref="P3485:Q3485"/>
    <mergeCell ref="Y3485:AA3485"/>
    <mergeCell ref="AJ3485:AK3485"/>
    <mergeCell ref="P3486:Q3486"/>
    <mergeCell ref="Y3486:AA3486"/>
    <mergeCell ref="AJ3486:AK3486"/>
    <mergeCell ref="P3483:Q3483"/>
    <mergeCell ref="Y3483:AA3483"/>
    <mergeCell ref="AJ3483:AK3483"/>
    <mergeCell ref="P3484:Q3484"/>
    <mergeCell ref="Y3484:AA3484"/>
    <mergeCell ref="AJ3484:AK3484"/>
    <mergeCell ref="P3481:Q3481"/>
    <mergeCell ref="Y3481:AA3481"/>
    <mergeCell ref="AJ3481:AK3481"/>
    <mergeCell ref="P3482:Q3482"/>
    <mergeCell ref="Y3482:AA3482"/>
    <mergeCell ref="AJ3482:AK3482"/>
    <mergeCell ref="P3479:Q3479"/>
    <mergeCell ref="Y3479:AA3479"/>
    <mergeCell ref="AJ3479:AK3479"/>
    <mergeCell ref="P3480:Q3480"/>
    <mergeCell ref="Y3480:AA3480"/>
    <mergeCell ref="AJ3480:AK3480"/>
    <mergeCell ref="P3477:Q3477"/>
    <mergeCell ref="Y3477:AA3477"/>
    <mergeCell ref="AJ3477:AK3477"/>
    <mergeCell ref="P3478:Q3478"/>
    <mergeCell ref="Y3478:AA3478"/>
    <mergeCell ref="AJ3478:AK3478"/>
    <mergeCell ref="P3475:Q3475"/>
    <mergeCell ref="Y3475:AA3475"/>
    <mergeCell ref="AJ3475:AK3475"/>
    <mergeCell ref="P3476:Q3476"/>
    <mergeCell ref="Y3476:AA3476"/>
    <mergeCell ref="AJ3476:AK3476"/>
    <mergeCell ref="P3473:Q3473"/>
    <mergeCell ref="Y3473:AA3473"/>
    <mergeCell ref="AJ3473:AK3473"/>
    <mergeCell ref="P3474:Q3474"/>
    <mergeCell ref="Y3474:AA3474"/>
    <mergeCell ref="AJ3474:AK3474"/>
    <mergeCell ref="P3471:Q3471"/>
    <mergeCell ref="Y3471:AA3471"/>
    <mergeCell ref="AJ3471:AK3471"/>
    <mergeCell ref="P3472:Q3472"/>
    <mergeCell ref="Y3472:AA3472"/>
    <mergeCell ref="AJ3472:AK3472"/>
    <mergeCell ref="P3469:Q3469"/>
    <mergeCell ref="Y3469:AA3469"/>
    <mergeCell ref="AJ3469:AK3469"/>
    <mergeCell ref="P3470:Q3470"/>
    <mergeCell ref="Y3470:AA3470"/>
    <mergeCell ref="AJ3470:AK3470"/>
    <mergeCell ref="P3467:Q3467"/>
    <mergeCell ref="Y3467:AA3467"/>
    <mergeCell ref="AJ3467:AK3467"/>
    <mergeCell ref="P3468:Q3468"/>
    <mergeCell ref="Y3468:AA3468"/>
    <mergeCell ref="AJ3468:AK3468"/>
    <mergeCell ref="P3465:Q3465"/>
    <mergeCell ref="Y3465:AA3465"/>
    <mergeCell ref="AJ3465:AK3465"/>
    <mergeCell ref="P3466:Q3466"/>
    <mergeCell ref="Y3466:AA3466"/>
    <mergeCell ref="AJ3466:AK3466"/>
    <mergeCell ref="P3463:Q3463"/>
    <mergeCell ref="Y3463:AA3463"/>
    <mergeCell ref="AJ3463:AK3463"/>
    <mergeCell ref="P3464:Q3464"/>
    <mergeCell ref="Y3464:AA3464"/>
    <mergeCell ref="AJ3464:AK3464"/>
    <mergeCell ref="P3461:Q3461"/>
    <mergeCell ref="Y3461:AA3461"/>
    <mergeCell ref="AJ3461:AK3461"/>
    <mergeCell ref="P3462:Q3462"/>
    <mergeCell ref="Y3462:AA3462"/>
    <mergeCell ref="AJ3462:AK3462"/>
    <mergeCell ref="P3459:Q3459"/>
    <mergeCell ref="Y3459:AA3459"/>
    <mergeCell ref="AJ3459:AK3459"/>
    <mergeCell ref="P3460:Q3460"/>
    <mergeCell ref="Y3460:AA3460"/>
    <mergeCell ref="AJ3460:AK3460"/>
    <mergeCell ref="P3457:Q3457"/>
    <mergeCell ref="Y3457:AA3457"/>
    <mergeCell ref="AJ3457:AK3457"/>
    <mergeCell ref="P3458:Q3458"/>
    <mergeCell ref="Y3458:AA3458"/>
    <mergeCell ref="AJ3458:AK3458"/>
    <mergeCell ref="P3455:Q3455"/>
    <mergeCell ref="Y3455:AA3455"/>
    <mergeCell ref="AJ3455:AK3455"/>
    <mergeCell ref="P3456:Q3456"/>
    <mergeCell ref="Y3456:AA3456"/>
    <mergeCell ref="AJ3456:AK3456"/>
    <mergeCell ref="P3453:Q3453"/>
    <mergeCell ref="Y3453:AA3453"/>
    <mergeCell ref="AJ3453:AK3453"/>
    <mergeCell ref="P3454:Q3454"/>
    <mergeCell ref="Y3454:AA3454"/>
    <mergeCell ref="AJ3454:AK3454"/>
    <mergeCell ref="P3451:Q3451"/>
    <mergeCell ref="Y3451:AA3451"/>
    <mergeCell ref="AJ3451:AK3451"/>
    <mergeCell ref="P3452:Q3452"/>
    <mergeCell ref="Y3452:AA3452"/>
    <mergeCell ref="AJ3452:AK3452"/>
    <mergeCell ref="P3449:Q3449"/>
    <mergeCell ref="Y3449:AA3449"/>
    <mergeCell ref="AJ3449:AK3449"/>
    <mergeCell ref="P3450:Q3450"/>
    <mergeCell ref="Y3450:AA3450"/>
    <mergeCell ref="AJ3450:AK3450"/>
    <mergeCell ref="P3447:Q3447"/>
    <mergeCell ref="Y3447:AA3447"/>
    <mergeCell ref="AJ3447:AK3447"/>
    <mergeCell ref="P3448:Q3448"/>
    <mergeCell ref="Y3448:AA3448"/>
    <mergeCell ref="AJ3448:AK3448"/>
    <mergeCell ref="P3445:Q3445"/>
    <mergeCell ref="Y3445:AA3445"/>
    <mergeCell ref="AJ3445:AK3445"/>
    <mergeCell ref="P3446:Q3446"/>
    <mergeCell ref="Y3446:AA3446"/>
    <mergeCell ref="AJ3446:AK3446"/>
    <mergeCell ref="P3443:Q3443"/>
    <mergeCell ref="Y3443:AA3443"/>
    <mergeCell ref="AJ3443:AK3443"/>
    <mergeCell ref="P3444:Q3444"/>
    <mergeCell ref="Y3444:AA3444"/>
    <mergeCell ref="AJ3444:AK3444"/>
    <mergeCell ref="P3441:Q3441"/>
    <mergeCell ref="Y3441:AA3441"/>
    <mergeCell ref="AJ3441:AK3441"/>
    <mergeCell ref="P3442:Q3442"/>
    <mergeCell ref="Y3442:AA3442"/>
    <mergeCell ref="AJ3442:AK3442"/>
    <mergeCell ref="P3439:Q3439"/>
    <mergeCell ref="Y3439:AA3439"/>
    <mergeCell ref="AJ3439:AK3439"/>
    <mergeCell ref="P3440:Q3440"/>
    <mergeCell ref="Y3440:AA3440"/>
    <mergeCell ref="AJ3440:AK3440"/>
    <mergeCell ref="P3437:Q3437"/>
    <mergeCell ref="Y3437:AA3437"/>
    <mergeCell ref="AJ3437:AK3437"/>
    <mergeCell ref="P3438:Q3438"/>
    <mergeCell ref="Y3438:AA3438"/>
    <mergeCell ref="AJ3438:AK3438"/>
    <mergeCell ref="P3435:Q3435"/>
    <mergeCell ref="Y3435:AA3435"/>
    <mergeCell ref="AJ3435:AK3435"/>
    <mergeCell ref="P3436:Q3436"/>
    <mergeCell ref="Y3436:AA3436"/>
    <mergeCell ref="AJ3436:AK3436"/>
    <mergeCell ref="P3433:Q3433"/>
    <mergeCell ref="Y3433:AA3433"/>
    <mergeCell ref="AJ3433:AK3433"/>
    <mergeCell ref="P3434:Q3434"/>
    <mergeCell ref="Y3434:AA3434"/>
    <mergeCell ref="AJ3434:AK3434"/>
    <mergeCell ref="P3431:Q3431"/>
    <mergeCell ref="Y3431:AA3431"/>
    <mergeCell ref="AJ3431:AK3431"/>
    <mergeCell ref="P3432:Q3432"/>
    <mergeCell ref="Y3432:AA3432"/>
    <mergeCell ref="AJ3432:AK3432"/>
    <mergeCell ref="P3429:Q3429"/>
    <mergeCell ref="Y3429:AA3429"/>
    <mergeCell ref="AJ3429:AK3429"/>
    <mergeCell ref="P3430:Q3430"/>
    <mergeCell ref="Y3430:AA3430"/>
    <mergeCell ref="AJ3430:AK3430"/>
    <mergeCell ref="P3427:Q3427"/>
    <mergeCell ref="Y3427:AA3427"/>
    <mergeCell ref="AJ3427:AK3427"/>
    <mergeCell ref="P3428:Q3428"/>
    <mergeCell ref="Y3428:AA3428"/>
    <mergeCell ref="AJ3428:AK3428"/>
    <mergeCell ref="P3425:Q3425"/>
    <mergeCell ref="Y3425:AA3425"/>
    <mergeCell ref="AJ3425:AK3425"/>
    <mergeCell ref="P3426:Q3426"/>
    <mergeCell ref="Y3426:AA3426"/>
    <mergeCell ref="AJ3426:AK3426"/>
    <mergeCell ref="P3423:Q3423"/>
    <mergeCell ref="Y3423:AA3423"/>
    <mergeCell ref="AJ3423:AK3423"/>
    <mergeCell ref="P3424:Q3424"/>
    <mergeCell ref="Y3424:AA3424"/>
    <mergeCell ref="AJ3424:AK3424"/>
    <mergeCell ref="P3421:Q3421"/>
    <mergeCell ref="Y3421:AA3421"/>
    <mergeCell ref="AJ3421:AK3421"/>
    <mergeCell ref="P3422:Q3422"/>
    <mergeCell ref="Y3422:AA3422"/>
    <mergeCell ref="AJ3422:AK3422"/>
    <mergeCell ref="P3419:Q3419"/>
    <mergeCell ref="Y3419:AA3419"/>
    <mergeCell ref="AJ3419:AK3419"/>
    <mergeCell ref="P3420:Q3420"/>
    <mergeCell ref="Y3420:AA3420"/>
    <mergeCell ref="AJ3420:AK3420"/>
    <mergeCell ref="P3417:Q3417"/>
    <mergeCell ref="Y3417:AA3417"/>
    <mergeCell ref="AJ3417:AK3417"/>
    <mergeCell ref="P3418:Q3418"/>
    <mergeCell ref="Y3418:AA3418"/>
    <mergeCell ref="AJ3418:AK3418"/>
    <mergeCell ref="P3415:Q3415"/>
    <mergeCell ref="Y3415:AA3415"/>
    <mergeCell ref="AJ3415:AK3415"/>
    <mergeCell ref="P3416:Q3416"/>
    <mergeCell ref="Y3416:AA3416"/>
    <mergeCell ref="AJ3416:AK3416"/>
    <mergeCell ref="P3413:Q3413"/>
    <mergeCell ref="Y3413:AA3413"/>
    <mergeCell ref="AJ3413:AK3413"/>
    <mergeCell ref="P3414:Q3414"/>
    <mergeCell ref="Y3414:AA3414"/>
    <mergeCell ref="AJ3414:AK3414"/>
    <mergeCell ref="P3411:Q3411"/>
    <mergeCell ref="Y3411:AA3411"/>
    <mergeCell ref="AJ3411:AK3411"/>
    <mergeCell ref="P3412:Q3412"/>
    <mergeCell ref="Y3412:AA3412"/>
    <mergeCell ref="AJ3412:AK3412"/>
    <mergeCell ref="P3409:Q3409"/>
    <mergeCell ref="Y3409:AA3409"/>
    <mergeCell ref="AJ3409:AK3409"/>
    <mergeCell ref="P3410:Q3410"/>
    <mergeCell ref="Y3410:AA3410"/>
    <mergeCell ref="AJ3410:AK3410"/>
    <mergeCell ref="P3407:Q3407"/>
    <mergeCell ref="Y3407:AA3407"/>
    <mergeCell ref="AJ3407:AK3407"/>
    <mergeCell ref="P3408:Q3408"/>
    <mergeCell ref="Y3408:AA3408"/>
    <mergeCell ref="AJ3408:AK3408"/>
    <mergeCell ref="P3405:Q3405"/>
    <mergeCell ref="Y3405:AA3405"/>
    <mergeCell ref="AJ3405:AK3405"/>
    <mergeCell ref="P3406:Q3406"/>
    <mergeCell ref="Y3406:AA3406"/>
    <mergeCell ref="AJ3406:AK3406"/>
    <mergeCell ref="P3403:Q3403"/>
    <mergeCell ref="Y3403:AA3403"/>
    <mergeCell ref="AJ3403:AK3403"/>
    <mergeCell ref="P3404:Q3404"/>
    <mergeCell ref="Y3404:AA3404"/>
    <mergeCell ref="AJ3404:AK3404"/>
    <mergeCell ref="P3401:Q3401"/>
    <mergeCell ref="Y3401:AA3401"/>
    <mergeCell ref="AJ3401:AK3401"/>
    <mergeCell ref="P3402:Q3402"/>
    <mergeCell ref="Y3402:AA3402"/>
    <mergeCell ref="AJ3402:AK3402"/>
    <mergeCell ref="P3399:Q3399"/>
    <mergeCell ref="Y3399:AA3399"/>
    <mergeCell ref="AJ3399:AK3399"/>
    <mergeCell ref="P3400:Q3400"/>
    <mergeCell ref="Y3400:AA3400"/>
    <mergeCell ref="AJ3400:AK3400"/>
    <mergeCell ref="P3397:Q3397"/>
    <mergeCell ref="Y3397:AA3397"/>
    <mergeCell ref="AJ3397:AK3397"/>
    <mergeCell ref="P3398:Q3398"/>
    <mergeCell ref="Y3398:AA3398"/>
    <mergeCell ref="AJ3398:AK3398"/>
    <mergeCell ref="P3395:Q3395"/>
    <mergeCell ref="Y3395:AA3395"/>
    <mergeCell ref="AJ3395:AK3395"/>
    <mergeCell ref="P3396:Q3396"/>
    <mergeCell ref="Y3396:AA3396"/>
    <mergeCell ref="AJ3396:AK3396"/>
    <mergeCell ref="P3393:Q3393"/>
    <mergeCell ref="Y3393:AA3393"/>
    <mergeCell ref="AJ3393:AK3393"/>
    <mergeCell ref="P3394:Q3394"/>
    <mergeCell ref="Y3394:AA3394"/>
    <mergeCell ref="AJ3394:AK3394"/>
    <mergeCell ref="P3391:Q3391"/>
    <mergeCell ref="Y3391:AA3391"/>
    <mergeCell ref="AJ3391:AK3391"/>
    <mergeCell ref="P3392:Q3392"/>
    <mergeCell ref="Y3392:AA3392"/>
    <mergeCell ref="AJ3392:AK3392"/>
    <mergeCell ref="P3389:Q3389"/>
    <mergeCell ref="Y3389:AA3389"/>
    <mergeCell ref="AJ3389:AK3389"/>
    <mergeCell ref="P3390:Q3390"/>
    <mergeCell ref="Y3390:AA3390"/>
    <mergeCell ref="AJ3390:AK3390"/>
    <mergeCell ref="P3387:Q3387"/>
    <mergeCell ref="Y3387:AA3387"/>
    <mergeCell ref="AJ3387:AK3387"/>
    <mergeCell ref="P3388:Q3388"/>
    <mergeCell ref="Y3388:AA3388"/>
    <mergeCell ref="AJ3388:AK3388"/>
    <mergeCell ref="P3385:Q3385"/>
    <mergeCell ref="Y3385:AA3385"/>
    <mergeCell ref="AJ3385:AK3385"/>
    <mergeCell ref="P3386:Q3386"/>
    <mergeCell ref="Y3386:AA3386"/>
    <mergeCell ref="AJ3386:AK3386"/>
    <mergeCell ref="P3383:Q3383"/>
    <mergeCell ref="Y3383:AA3383"/>
    <mergeCell ref="AJ3383:AK3383"/>
    <mergeCell ref="P3384:Q3384"/>
    <mergeCell ref="Y3384:AA3384"/>
    <mergeCell ref="AJ3384:AK3384"/>
    <mergeCell ref="P3381:Q3381"/>
    <mergeCell ref="Y3381:AA3381"/>
    <mergeCell ref="AJ3381:AK3381"/>
    <mergeCell ref="P3382:Q3382"/>
    <mergeCell ref="Y3382:AA3382"/>
    <mergeCell ref="AJ3382:AK3382"/>
    <mergeCell ref="P3379:Q3379"/>
    <mergeCell ref="Y3379:AA3379"/>
    <mergeCell ref="AJ3379:AK3379"/>
    <mergeCell ref="P3380:Q3380"/>
    <mergeCell ref="Y3380:AA3380"/>
    <mergeCell ref="AJ3380:AK3380"/>
    <mergeCell ref="P3377:Q3377"/>
    <mergeCell ref="Y3377:AA3377"/>
    <mergeCell ref="AJ3377:AK3377"/>
    <mergeCell ref="P3378:Q3378"/>
    <mergeCell ref="Y3378:AA3378"/>
    <mergeCell ref="AJ3378:AK3378"/>
    <mergeCell ref="P3375:Q3375"/>
    <mergeCell ref="Y3375:AA3375"/>
    <mergeCell ref="AJ3375:AK3375"/>
    <mergeCell ref="P3376:Q3376"/>
    <mergeCell ref="Y3376:AA3376"/>
    <mergeCell ref="AJ3376:AK3376"/>
    <mergeCell ref="P3373:Q3373"/>
    <mergeCell ref="Y3373:AA3373"/>
    <mergeCell ref="AJ3373:AK3373"/>
    <mergeCell ref="P3374:Q3374"/>
    <mergeCell ref="Y3374:AA3374"/>
    <mergeCell ref="AJ3374:AK3374"/>
    <mergeCell ref="P3371:Q3371"/>
    <mergeCell ref="Y3371:AA3371"/>
    <mergeCell ref="AJ3371:AK3371"/>
    <mergeCell ref="P3372:Q3372"/>
    <mergeCell ref="Y3372:AA3372"/>
    <mergeCell ref="AJ3372:AK3372"/>
    <mergeCell ref="P3369:Q3369"/>
    <mergeCell ref="Y3369:AA3369"/>
    <mergeCell ref="AJ3369:AK3369"/>
    <mergeCell ref="P3370:Q3370"/>
    <mergeCell ref="Y3370:AA3370"/>
    <mergeCell ref="AJ3370:AK3370"/>
    <mergeCell ref="P3367:Q3367"/>
    <mergeCell ref="Y3367:AA3367"/>
    <mergeCell ref="AJ3367:AK3367"/>
    <mergeCell ref="P3368:Q3368"/>
    <mergeCell ref="Y3368:AA3368"/>
    <mergeCell ref="AJ3368:AK3368"/>
    <mergeCell ref="P3365:Q3365"/>
    <mergeCell ref="Y3365:AA3365"/>
    <mergeCell ref="AJ3365:AK3365"/>
    <mergeCell ref="P3366:Q3366"/>
    <mergeCell ref="Y3366:AA3366"/>
    <mergeCell ref="AJ3366:AK3366"/>
    <mergeCell ref="P3363:Q3363"/>
    <mergeCell ref="Y3363:AA3363"/>
    <mergeCell ref="AJ3363:AK3363"/>
    <mergeCell ref="P3364:Q3364"/>
    <mergeCell ref="Y3364:AA3364"/>
    <mergeCell ref="AJ3364:AK3364"/>
    <mergeCell ref="P3361:Q3361"/>
    <mergeCell ref="Y3361:AA3361"/>
    <mergeCell ref="AJ3361:AK3361"/>
    <mergeCell ref="P3362:Q3362"/>
    <mergeCell ref="Y3362:AA3362"/>
    <mergeCell ref="AJ3362:AK3362"/>
    <mergeCell ref="P3359:Q3359"/>
    <mergeCell ref="Y3359:AA3359"/>
    <mergeCell ref="AJ3359:AK3359"/>
    <mergeCell ref="P3360:Q3360"/>
    <mergeCell ref="Y3360:AA3360"/>
    <mergeCell ref="AJ3360:AK3360"/>
    <mergeCell ref="P3357:Q3357"/>
    <mergeCell ref="Y3357:AA3357"/>
    <mergeCell ref="AJ3357:AK3357"/>
    <mergeCell ref="P3358:Q3358"/>
    <mergeCell ref="Y3358:AA3358"/>
    <mergeCell ref="AJ3358:AK3358"/>
    <mergeCell ref="P3355:Q3355"/>
    <mergeCell ref="Y3355:AA3355"/>
    <mergeCell ref="AJ3355:AK3355"/>
    <mergeCell ref="P3356:Q3356"/>
    <mergeCell ref="Y3356:AA3356"/>
    <mergeCell ref="AJ3356:AK3356"/>
    <mergeCell ref="P3353:Q3353"/>
    <mergeCell ref="Y3353:AA3353"/>
    <mergeCell ref="AJ3353:AK3353"/>
    <mergeCell ref="P3354:Q3354"/>
    <mergeCell ref="Y3354:AA3354"/>
    <mergeCell ref="AJ3354:AK3354"/>
    <mergeCell ref="P3351:Q3351"/>
    <mergeCell ref="Y3351:AA3351"/>
    <mergeCell ref="AJ3351:AK3351"/>
    <mergeCell ref="P3352:Q3352"/>
    <mergeCell ref="Y3352:AA3352"/>
    <mergeCell ref="AJ3352:AK3352"/>
    <mergeCell ref="P3349:Q3349"/>
    <mergeCell ref="Y3349:AA3349"/>
    <mergeCell ref="AJ3349:AK3349"/>
    <mergeCell ref="P3350:Q3350"/>
    <mergeCell ref="Y3350:AA3350"/>
    <mergeCell ref="AJ3350:AK3350"/>
    <mergeCell ref="P3347:Q3347"/>
    <mergeCell ref="Y3347:AA3347"/>
    <mergeCell ref="AJ3347:AK3347"/>
    <mergeCell ref="P3348:Q3348"/>
    <mergeCell ref="Y3348:AA3348"/>
    <mergeCell ref="AJ3348:AK3348"/>
    <mergeCell ref="P3345:Q3345"/>
    <mergeCell ref="Y3345:AA3345"/>
    <mergeCell ref="AJ3345:AK3345"/>
    <mergeCell ref="P3346:Q3346"/>
    <mergeCell ref="Y3346:AA3346"/>
    <mergeCell ref="AJ3346:AK3346"/>
    <mergeCell ref="P3343:Q3343"/>
    <mergeCell ref="Y3343:AA3343"/>
    <mergeCell ref="AJ3343:AK3343"/>
    <mergeCell ref="P3344:Q3344"/>
    <mergeCell ref="Y3344:AA3344"/>
    <mergeCell ref="AJ3344:AK3344"/>
    <mergeCell ref="P3341:Q3341"/>
    <mergeCell ref="Y3341:AA3341"/>
    <mergeCell ref="AJ3341:AK3341"/>
    <mergeCell ref="P3342:Q3342"/>
    <mergeCell ref="Y3342:AA3342"/>
    <mergeCell ref="AJ3342:AK3342"/>
    <mergeCell ref="P3339:Q3339"/>
    <mergeCell ref="Y3339:AA3339"/>
    <mergeCell ref="AJ3339:AK3339"/>
    <mergeCell ref="P3340:Q3340"/>
    <mergeCell ref="Y3340:AA3340"/>
    <mergeCell ref="AJ3340:AK3340"/>
    <mergeCell ref="P3337:Q3337"/>
    <mergeCell ref="Y3337:AA3337"/>
    <mergeCell ref="AJ3337:AK3337"/>
    <mergeCell ref="P3338:Q3338"/>
    <mergeCell ref="Y3338:AA3338"/>
    <mergeCell ref="AJ3338:AK3338"/>
    <mergeCell ref="P3335:Q3335"/>
    <mergeCell ref="Y3335:AA3335"/>
    <mergeCell ref="AJ3335:AK3335"/>
    <mergeCell ref="P3336:Q3336"/>
    <mergeCell ref="Y3336:AA3336"/>
    <mergeCell ref="AJ3336:AK3336"/>
    <mergeCell ref="P3333:Q3333"/>
    <mergeCell ref="Y3333:AA3333"/>
    <mergeCell ref="AJ3333:AK3333"/>
    <mergeCell ref="P3334:Q3334"/>
    <mergeCell ref="Y3334:AA3334"/>
    <mergeCell ref="AJ3334:AK3334"/>
    <mergeCell ref="P3331:Q3331"/>
    <mergeCell ref="Y3331:AA3331"/>
    <mergeCell ref="AJ3331:AK3331"/>
    <mergeCell ref="P3332:Q3332"/>
    <mergeCell ref="Y3332:AA3332"/>
    <mergeCell ref="AJ3332:AK3332"/>
    <mergeCell ref="P3329:Q3329"/>
    <mergeCell ref="Y3329:AA3329"/>
    <mergeCell ref="AJ3329:AK3329"/>
    <mergeCell ref="P3330:Q3330"/>
    <mergeCell ref="Y3330:AA3330"/>
    <mergeCell ref="AJ3330:AK3330"/>
    <mergeCell ref="P3327:Q3327"/>
    <mergeCell ref="Y3327:AA3327"/>
    <mergeCell ref="AJ3327:AK3327"/>
    <mergeCell ref="P3328:Q3328"/>
    <mergeCell ref="Y3328:AA3328"/>
    <mergeCell ref="AJ3328:AK3328"/>
    <mergeCell ref="P3325:Q3325"/>
    <mergeCell ref="Y3325:AA3325"/>
    <mergeCell ref="AJ3325:AK3325"/>
    <mergeCell ref="P3326:Q3326"/>
    <mergeCell ref="Y3326:AA3326"/>
    <mergeCell ref="AJ3326:AK3326"/>
    <mergeCell ref="P3323:Q3323"/>
    <mergeCell ref="Y3323:AA3323"/>
    <mergeCell ref="AJ3323:AK3323"/>
    <mergeCell ref="P3324:Q3324"/>
    <mergeCell ref="Y3324:AA3324"/>
    <mergeCell ref="AJ3324:AK3324"/>
    <mergeCell ref="P3321:Q3321"/>
    <mergeCell ref="Y3321:AA3321"/>
    <mergeCell ref="AJ3321:AK3321"/>
    <mergeCell ref="P3322:Q3322"/>
    <mergeCell ref="Y3322:AA3322"/>
    <mergeCell ref="AJ3322:AK3322"/>
    <mergeCell ref="P3319:Q3319"/>
    <mergeCell ref="Y3319:AA3319"/>
    <mergeCell ref="AJ3319:AK3319"/>
    <mergeCell ref="P3320:Q3320"/>
    <mergeCell ref="Y3320:AA3320"/>
    <mergeCell ref="AJ3320:AK3320"/>
    <mergeCell ref="P3317:Q3317"/>
    <mergeCell ref="Y3317:AA3317"/>
    <mergeCell ref="AJ3317:AK3317"/>
    <mergeCell ref="P3318:Q3318"/>
    <mergeCell ref="Y3318:AA3318"/>
    <mergeCell ref="AJ3318:AK3318"/>
    <mergeCell ref="P3315:Q3315"/>
    <mergeCell ref="Y3315:AA3315"/>
    <mergeCell ref="AJ3315:AK3315"/>
    <mergeCell ref="P3316:Q3316"/>
    <mergeCell ref="Y3316:AA3316"/>
    <mergeCell ref="AJ3316:AK3316"/>
    <mergeCell ref="P3313:Q3313"/>
    <mergeCell ref="Y3313:AA3313"/>
    <mergeCell ref="AJ3313:AK3313"/>
    <mergeCell ref="P3314:Q3314"/>
    <mergeCell ref="Y3314:AA3314"/>
    <mergeCell ref="AJ3314:AK3314"/>
    <mergeCell ref="P3311:Q3311"/>
    <mergeCell ref="Y3311:AA3311"/>
    <mergeCell ref="AJ3311:AK3311"/>
    <mergeCell ref="P3312:Q3312"/>
    <mergeCell ref="Y3312:AA3312"/>
    <mergeCell ref="AJ3312:AK3312"/>
    <mergeCell ref="P3309:Q3309"/>
    <mergeCell ref="Y3309:AA3309"/>
    <mergeCell ref="AJ3309:AK3309"/>
    <mergeCell ref="P3310:Q3310"/>
    <mergeCell ref="Y3310:AA3310"/>
    <mergeCell ref="AJ3310:AK3310"/>
    <mergeCell ref="P3307:Q3307"/>
    <mergeCell ref="Y3307:AA3307"/>
    <mergeCell ref="AJ3307:AK3307"/>
    <mergeCell ref="P3308:Q3308"/>
    <mergeCell ref="Y3308:AA3308"/>
    <mergeCell ref="AJ3308:AK3308"/>
    <mergeCell ref="P3305:Q3305"/>
    <mergeCell ref="Y3305:AA3305"/>
    <mergeCell ref="AJ3305:AK3305"/>
    <mergeCell ref="P3306:Q3306"/>
    <mergeCell ref="Y3306:AA3306"/>
    <mergeCell ref="AJ3306:AK3306"/>
    <mergeCell ref="P3303:Q3303"/>
    <mergeCell ref="Y3303:AA3303"/>
    <mergeCell ref="AJ3303:AK3303"/>
    <mergeCell ref="P3304:Q3304"/>
    <mergeCell ref="Y3304:AA3304"/>
    <mergeCell ref="AJ3304:AK3304"/>
    <mergeCell ref="P3301:Q3301"/>
    <mergeCell ref="Y3301:AA3301"/>
    <mergeCell ref="AJ3301:AK3301"/>
    <mergeCell ref="P3302:Q3302"/>
    <mergeCell ref="Y3302:AA3302"/>
    <mergeCell ref="AJ3302:AK3302"/>
    <mergeCell ref="P3299:Q3299"/>
    <mergeCell ref="Y3299:AA3299"/>
    <mergeCell ref="AJ3299:AK3299"/>
    <mergeCell ref="P3300:Q3300"/>
    <mergeCell ref="Y3300:AA3300"/>
    <mergeCell ref="AJ3300:AK3300"/>
    <mergeCell ref="P3297:Q3297"/>
    <mergeCell ref="Y3297:AA3297"/>
    <mergeCell ref="AJ3297:AK3297"/>
    <mergeCell ref="P3298:Q3298"/>
    <mergeCell ref="Y3298:AA3298"/>
    <mergeCell ref="AJ3298:AK3298"/>
    <mergeCell ref="P3295:Q3295"/>
    <mergeCell ref="Y3295:AA3295"/>
    <mergeCell ref="AJ3295:AK3295"/>
    <mergeCell ref="P3296:Q3296"/>
    <mergeCell ref="Y3296:AA3296"/>
    <mergeCell ref="AJ3296:AK3296"/>
    <mergeCell ref="P3293:Q3293"/>
    <mergeCell ref="Y3293:AA3293"/>
    <mergeCell ref="AJ3293:AK3293"/>
    <mergeCell ref="P3294:Q3294"/>
    <mergeCell ref="Y3294:AA3294"/>
    <mergeCell ref="AJ3294:AK3294"/>
    <mergeCell ref="P3291:Q3291"/>
    <mergeCell ref="Y3291:AA3291"/>
    <mergeCell ref="AJ3291:AK3291"/>
    <mergeCell ref="P3292:Q3292"/>
    <mergeCell ref="Y3292:AA3292"/>
    <mergeCell ref="AJ3292:AK3292"/>
    <mergeCell ref="P3289:Q3289"/>
    <mergeCell ref="Y3289:AA3289"/>
    <mergeCell ref="AJ3289:AK3289"/>
    <mergeCell ref="P3290:Q3290"/>
    <mergeCell ref="Y3290:AA3290"/>
    <mergeCell ref="AJ3290:AK3290"/>
    <mergeCell ref="P3287:Q3287"/>
    <mergeCell ref="Y3287:AA3287"/>
    <mergeCell ref="AJ3287:AK3287"/>
    <mergeCell ref="P3288:Q3288"/>
    <mergeCell ref="Y3288:AA3288"/>
    <mergeCell ref="AJ3288:AK3288"/>
    <mergeCell ref="P3285:Q3285"/>
    <mergeCell ref="Y3285:AA3285"/>
    <mergeCell ref="AJ3285:AK3285"/>
    <mergeCell ref="P3286:Q3286"/>
    <mergeCell ref="Y3286:AA3286"/>
    <mergeCell ref="AJ3286:AK3286"/>
    <mergeCell ref="P3283:Q3283"/>
    <mergeCell ref="Y3283:AA3283"/>
    <mergeCell ref="AJ3283:AK3283"/>
    <mergeCell ref="P3284:Q3284"/>
    <mergeCell ref="Y3284:AA3284"/>
    <mergeCell ref="AJ3284:AK3284"/>
    <mergeCell ref="P3281:Q3281"/>
    <mergeCell ref="Y3281:AA3281"/>
    <mergeCell ref="AJ3281:AK3281"/>
    <mergeCell ref="P3282:Q3282"/>
    <mergeCell ref="Y3282:AA3282"/>
    <mergeCell ref="AJ3282:AK3282"/>
    <mergeCell ref="P3279:Q3279"/>
    <mergeCell ref="Y3279:AA3279"/>
    <mergeCell ref="AJ3279:AK3279"/>
    <mergeCell ref="P3280:Q3280"/>
    <mergeCell ref="Y3280:AA3280"/>
    <mergeCell ref="AJ3280:AK3280"/>
    <mergeCell ref="P3277:Q3277"/>
    <mergeCell ref="Y3277:AA3277"/>
    <mergeCell ref="AJ3277:AK3277"/>
    <mergeCell ref="P3278:Q3278"/>
    <mergeCell ref="Y3278:AA3278"/>
    <mergeCell ref="AJ3278:AK3278"/>
    <mergeCell ref="P3275:Q3275"/>
    <mergeCell ref="Y3275:AA3275"/>
    <mergeCell ref="AJ3275:AK3275"/>
    <mergeCell ref="P3276:Q3276"/>
    <mergeCell ref="Y3276:AA3276"/>
    <mergeCell ref="AJ3276:AK3276"/>
    <mergeCell ref="P3273:Q3273"/>
    <mergeCell ref="Y3273:AA3273"/>
    <mergeCell ref="AJ3273:AK3273"/>
    <mergeCell ref="P3274:Q3274"/>
    <mergeCell ref="Y3274:AA3274"/>
    <mergeCell ref="AJ3274:AK3274"/>
    <mergeCell ref="P3271:Q3271"/>
    <mergeCell ref="Y3271:AA3271"/>
    <mergeCell ref="AJ3271:AK3271"/>
    <mergeCell ref="P3272:Q3272"/>
    <mergeCell ref="Y3272:AA3272"/>
    <mergeCell ref="AJ3272:AK3272"/>
    <mergeCell ref="P3269:Q3269"/>
    <mergeCell ref="Y3269:AA3269"/>
    <mergeCell ref="AJ3269:AK3269"/>
    <mergeCell ref="P3270:Q3270"/>
    <mergeCell ref="Y3270:AA3270"/>
    <mergeCell ref="AJ3270:AK3270"/>
    <mergeCell ref="P3267:Q3267"/>
    <mergeCell ref="Y3267:AA3267"/>
    <mergeCell ref="AJ3267:AK3267"/>
    <mergeCell ref="P3268:Q3268"/>
    <mergeCell ref="Y3268:AA3268"/>
    <mergeCell ref="AJ3268:AK3268"/>
    <mergeCell ref="P3265:Q3265"/>
    <mergeCell ref="Y3265:AA3265"/>
    <mergeCell ref="AJ3265:AK3265"/>
    <mergeCell ref="P3266:Q3266"/>
    <mergeCell ref="Y3266:AA3266"/>
    <mergeCell ref="AJ3266:AK3266"/>
    <mergeCell ref="P3263:Q3263"/>
    <mergeCell ref="Y3263:AA3263"/>
    <mergeCell ref="AJ3263:AK3263"/>
    <mergeCell ref="P3264:Q3264"/>
    <mergeCell ref="Y3264:AA3264"/>
    <mergeCell ref="AJ3264:AK3264"/>
    <mergeCell ref="P3261:Q3261"/>
    <mergeCell ref="Y3261:AA3261"/>
    <mergeCell ref="AJ3261:AK3261"/>
    <mergeCell ref="P3262:Q3262"/>
    <mergeCell ref="Y3262:AA3262"/>
    <mergeCell ref="AJ3262:AK3262"/>
    <mergeCell ref="P3259:Q3259"/>
    <mergeCell ref="Y3259:AA3259"/>
    <mergeCell ref="AJ3259:AK3259"/>
    <mergeCell ref="P3260:Q3260"/>
    <mergeCell ref="Y3260:AA3260"/>
    <mergeCell ref="AJ3260:AK3260"/>
    <mergeCell ref="P3257:Q3257"/>
    <mergeCell ref="Y3257:AA3257"/>
    <mergeCell ref="AJ3257:AK3257"/>
    <mergeCell ref="P3258:Q3258"/>
    <mergeCell ref="Y3258:AA3258"/>
    <mergeCell ref="AJ3258:AK3258"/>
    <mergeCell ref="P3255:Q3255"/>
    <mergeCell ref="Y3255:AA3255"/>
    <mergeCell ref="AJ3255:AK3255"/>
    <mergeCell ref="P3256:Q3256"/>
    <mergeCell ref="Y3256:AA3256"/>
    <mergeCell ref="AJ3256:AK3256"/>
    <mergeCell ref="P3253:Q3253"/>
    <mergeCell ref="Y3253:AA3253"/>
    <mergeCell ref="AJ3253:AK3253"/>
    <mergeCell ref="P3254:Q3254"/>
    <mergeCell ref="Y3254:AA3254"/>
    <mergeCell ref="AJ3254:AK3254"/>
    <mergeCell ref="P3251:Q3251"/>
    <mergeCell ref="Y3251:AA3251"/>
    <mergeCell ref="AJ3251:AK3251"/>
    <mergeCell ref="P3252:Q3252"/>
    <mergeCell ref="Y3252:AA3252"/>
    <mergeCell ref="AJ3252:AK3252"/>
    <mergeCell ref="P3249:Q3249"/>
    <mergeCell ref="Y3249:AA3249"/>
    <mergeCell ref="AJ3249:AK3249"/>
    <mergeCell ref="P3250:Q3250"/>
    <mergeCell ref="Y3250:AA3250"/>
    <mergeCell ref="AJ3250:AK3250"/>
    <mergeCell ref="P3247:Q3247"/>
    <mergeCell ref="Y3247:AA3247"/>
    <mergeCell ref="AJ3247:AK3247"/>
    <mergeCell ref="P3248:Q3248"/>
    <mergeCell ref="Y3248:AA3248"/>
    <mergeCell ref="AJ3248:AK3248"/>
    <mergeCell ref="P3245:Q3245"/>
    <mergeCell ref="Y3245:AA3245"/>
    <mergeCell ref="AJ3245:AK3245"/>
    <mergeCell ref="P3246:Q3246"/>
    <mergeCell ref="Y3246:AA3246"/>
    <mergeCell ref="AJ3246:AK3246"/>
    <mergeCell ref="P3243:Q3243"/>
    <mergeCell ref="Y3243:AA3243"/>
    <mergeCell ref="AJ3243:AK3243"/>
    <mergeCell ref="P3244:Q3244"/>
    <mergeCell ref="Y3244:AA3244"/>
    <mergeCell ref="AJ3244:AK3244"/>
    <mergeCell ref="P3241:Q3241"/>
    <mergeCell ref="Y3241:AA3241"/>
    <mergeCell ref="AJ3241:AK3241"/>
    <mergeCell ref="P3242:Q3242"/>
    <mergeCell ref="Y3242:AA3242"/>
    <mergeCell ref="AJ3242:AK3242"/>
    <mergeCell ref="P3239:Q3239"/>
    <mergeCell ref="Y3239:AA3239"/>
    <mergeCell ref="AJ3239:AK3239"/>
    <mergeCell ref="P3240:Q3240"/>
    <mergeCell ref="Y3240:AA3240"/>
    <mergeCell ref="AJ3240:AK3240"/>
    <mergeCell ref="P3237:Q3237"/>
    <mergeCell ref="Y3237:AA3237"/>
    <mergeCell ref="AJ3237:AK3237"/>
    <mergeCell ref="P3238:Q3238"/>
    <mergeCell ref="Y3238:AA3238"/>
    <mergeCell ref="AJ3238:AK3238"/>
    <mergeCell ref="P3235:Q3235"/>
    <mergeCell ref="Y3235:AA3235"/>
    <mergeCell ref="AJ3235:AK3235"/>
    <mergeCell ref="P3236:Q3236"/>
    <mergeCell ref="Y3236:AA3236"/>
    <mergeCell ref="AJ3236:AK3236"/>
    <mergeCell ref="P3233:Q3233"/>
    <mergeCell ref="Y3233:AA3233"/>
    <mergeCell ref="AJ3233:AK3233"/>
    <mergeCell ref="P3234:Q3234"/>
    <mergeCell ref="Y3234:AA3234"/>
    <mergeCell ref="AJ3234:AK3234"/>
    <mergeCell ref="P3231:Q3231"/>
    <mergeCell ref="Y3231:AA3231"/>
    <mergeCell ref="AJ3231:AK3231"/>
    <mergeCell ref="P3232:Q3232"/>
    <mergeCell ref="Y3232:AA3232"/>
    <mergeCell ref="AJ3232:AK3232"/>
    <mergeCell ref="P3229:Q3229"/>
    <mergeCell ref="Y3229:AA3229"/>
    <mergeCell ref="AJ3229:AK3229"/>
    <mergeCell ref="P3230:Q3230"/>
    <mergeCell ref="Y3230:AA3230"/>
    <mergeCell ref="AJ3230:AK3230"/>
    <mergeCell ref="P3227:Q3227"/>
    <mergeCell ref="Y3227:AA3227"/>
    <mergeCell ref="AJ3227:AK3227"/>
    <mergeCell ref="P3228:Q3228"/>
    <mergeCell ref="Y3228:AA3228"/>
    <mergeCell ref="AJ3228:AK3228"/>
    <mergeCell ref="P3225:Q3225"/>
    <mergeCell ref="Y3225:AA3225"/>
    <mergeCell ref="AJ3225:AK3225"/>
    <mergeCell ref="P3226:Q3226"/>
    <mergeCell ref="Y3226:AA3226"/>
    <mergeCell ref="AJ3226:AK3226"/>
    <mergeCell ref="P3223:Q3223"/>
    <mergeCell ref="Y3223:AA3223"/>
    <mergeCell ref="AJ3223:AK3223"/>
    <mergeCell ref="P3224:Q3224"/>
    <mergeCell ref="Y3224:AA3224"/>
    <mergeCell ref="AJ3224:AK3224"/>
    <mergeCell ref="P3221:Q3221"/>
    <mergeCell ref="Y3221:AA3221"/>
    <mergeCell ref="AJ3221:AK3221"/>
    <mergeCell ref="P3222:Q3222"/>
    <mergeCell ref="Y3222:AA3222"/>
    <mergeCell ref="AJ3222:AK3222"/>
    <mergeCell ref="P3219:Q3219"/>
    <mergeCell ref="Y3219:AA3219"/>
    <mergeCell ref="AJ3219:AK3219"/>
    <mergeCell ref="P3220:Q3220"/>
    <mergeCell ref="Y3220:AA3220"/>
    <mergeCell ref="AJ3220:AK3220"/>
    <mergeCell ref="P3217:Q3217"/>
    <mergeCell ref="Y3217:AA3217"/>
    <mergeCell ref="AJ3217:AK3217"/>
    <mergeCell ref="P3218:Q3218"/>
    <mergeCell ref="Y3218:AA3218"/>
    <mergeCell ref="AJ3218:AK3218"/>
    <mergeCell ref="P3215:Q3215"/>
    <mergeCell ref="Y3215:AA3215"/>
    <mergeCell ref="AJ3215:AK3215"/>
    <mergeCell ref="P3216:Q3216"/>
    <mergeCell ref="Y3216:AA3216"/>
    <mergeCell ref="AJ3216:AK3216"/>
    <mergeCell ref="P3213:Q3213"/>
    <mergeCell ref="Y3213:AA3213"/>
    <mergeCell ref="AJ3213:AK3213"/>
    <mergeCell ref="P3214:Q3214"/>
    <mergeCell ref="Y3214:AA3214"/>
    <mergeCell ref="AJ3214:AK3214"/>
    <mergeCell ref="P3211:Q3211"/>
    <mergeCell ref="Y3211:AA3211"/>
    <mergeCell ref="AJ3211:AK3211"/>
    <mergeCell ref="P3212:Q3212"/>
    <mergeCell ref="Y3212:AA3212"/>
    <mergeCell ref="AJ3212:AK3212"/>
    <mergeCell ref="P3209:Q3209"/>
    <mergeCell ref="Y3209:AA3209"/>
    <mergeCell ref="AJ3209:AK3209"/>
    <mergeCell ref="P3210:Q3210"/>
    <mergeCell ref="Y3210:AA3210"/>
    <mergeCell ref="AJ3210:AK3210"/>
    <mergeCell ref="P3207:Q3207"/>
    <mergeCell ref="Y3207:AA3207"/>
    <mergeCell ref="AJ3207:AK3207"/>
    <mergeCell ref="P3208:Q3208"/>
    <mergeCell ref="Y3208:AA3208"/>
    <mergeCell ref="AJ3208:AK3208"/>
    <mergeCell ref="P3205:Q3205"/>
    <mergeCell ref="Y3205:AA3205"/>
    <mergeCell ref="AJ3205:AK3205"/>
    <mergeCell ref="P3206:Q3206"/>
    <mergeCell ref="Y3206:AA3206"/>
    <mergeCell ref="AJ3206:AK3206"/>
    <mergeCell ref="P3203:Q3203"/>
    <mergeCell ref="Y3203:AA3203"/>
    <mergeCell ref="AJ3203:AK3203"/>
    <mergeCell ref="P3204:Q3204"/>
    <mergeCell ref="Y3204:AA3204"/>
    <mergeCell ref="AJ3204:AK3204"/>
    <mergeCell ref="P3201:Q3201"/>
    <mergeCell ref="Y3201:AA3201"/>
    <mergeCell ref="AJ3201:AK3201"/>
    <mergeCell ref="P3202:Q3202"/>
    <mergeCell ref="Y3202:AA3202"/>
    <mergeCell ref="AJ3202:AK3202"/>
    <mergeCell ref="P3199:Q3199"/>
    <mergeCell ref="Y3199:AA3199"/>
    <mergeCell ref="AJ3199:AK3199"/>
    <mergeCell ref="P3200:Q3200"/>
    <mergeCell ref="Y3200:AA3200"/>
    <mergeCell ref="AJ3200:AK3200"/>
    <mergeCell ref="P3197:Q3197"/>
    <mergeCell ref="Y3197:AA3197"/>
    <mergeCell ref="AJ3197:AK3197"/>
    <mergeCell ref="P3198:Q3198"/>
    <mergeCell ref="Y3198:AA3198"/>
    <mergeCell ref="AJ3198:AK3198"/>
    <mergeCell ref="P3195:Q3195"/>
    <mergeCell ref="Y3195:AA3195"/>
    <mergeCell ref="AJ3195:AK3195"/>
    <mergeCell ref="P3196:Q3196"/>
    <mergeCell ref="Y3196:AA3196"/>
    <mergeCell ref="AJ3196:AK3196"/>
    <mergeCell ref="P3193:Q3193"/>
    <mergeCell ref="Y3193:AA3193"/>
    <mergeCell ref="AJ3193:AK3193"/>
    <mergeCell ref="P3194:Q3194"/>
    <mergeCell ref="Y3194:AA3194"/>
    <mergeCell ref="AJ3194:AK3194"/>
    <mergeCell ref="P3191:Q3191"/>
    <mergeCell ref="Y3191:AA3191"/>
    <mergeCell ref="AJ3191:AK3191"/>
    <mergeCell ref="P3192:Q3192"/>
    <mergeCell ref="Y3192:AA3192"/>
    <mergeCell ref="AJ3192:AK3192"/>
    <mergeCell ref="P3189:Q3189"/>
    <mergeCell ref="Y3189:AA3189"/>
    <mergeCell ref="AJ3189:AK3189"/>
    <mergeCell ref="P3190:Q3190"/>
    <mergeCell ref="Y3190:AA3190"/>
    <mergeCell ref="AJ3190:AK3190"/>
    <mergeCell ref="P3187:Q3187"/>
    <mergeCell ref="Y3187:AA3187"/>
    <mergeCell ref="AJ3187:AK3187"/>
    <mergeCell ref="P3188:Q3188"/>
    <mergeCell ref="Y3188:AA3188"/>
    <mergeCell ref="AJ3188:AK3188"/>
    <mergeCell ref="P3185:Q3185"/>
    <mergeCell ref="Y3185:AA3185"/>
    <mergeCell ref="AJ3185:AK3185"/>
    <mergeCell ref="P3186:Q3186"/>
    <mergeCell ref="Y3186:AA3186"/>
    <mergeCell ref="AJ3186:AK3186"/>
    <mergeCell ref="P3183:Q3183"/>
    <mergeCell ref="Y3183:AA3183"/>
    <mergeCell ref="AJ3183:AK3183"/>
    <mergeCell ref="P3184:Q3184"/>
    <mergeCell ref="Y3184:AA3184"/>
    <mergeCell ref="AJ3184:AK3184"/>
    <mergeCell ref="P3181:Q3181"/>
    <mergeCell ref="Y3181:AA3181"/>
    <mergeCell ref="AJ3181:AK3181"/>
    <mergeCell ref="P3182:Q3182"/>
    <mergeCell ref="Y3182:AA3182"/>
    <mergeCell ref="AJ3182:AK3182"/>
    <mergeCell ref="P3179:Q3179"/>
    <mergeCell ref="Y3179:AA3179"/>
    <mergeCell ref="AJ3179:AK3179"/>
    <mergeCell ref="P3180:Q3180"/>
    <mergeCell ref="Y3180:AA3180"/>
    <mergeCell ref="AJ3180:AK3180"/>
    <mergeCell ref="P3177:Q3177"/>
    <mergeCell ref="Y3177:AA3177"/>
    <mergeCell ref="AJ3177:AK3177"/>
    <mergeCell ref="P3178:Q3178"/>
    <mergeCell ref="Y3178:AA3178"/>
    <mergeCell ref="AJ3178:AK3178"/>
    <mergeCell ref="P3175:Q3175"/>
    <mergeCell ref="Y3175:AA3175"/>
    <mergeCell ref="AJ3175:AK3175"/>
    <mergeCell ref="P3176:Q3176"/>
    <mergeCell ref="Y3176:AA3176"/>
    <mergeCell ref="AJ3176:AK3176"/>
    <mergeCell ref="P3173:Q3173"/>
    <mergeCell ref="Y3173:AA3173"/>
    <mergeCell ref="AJ3173:AK3173"/>
    <mergeCell ref="P3174:Q3174"/>
    <mergeCell ref="Y3174:AA3174"/>
    <mergeCell ref="AJ3174:AK3174"/>
    <mergeCell ref="P3171:Q3171"/>
    <mergeCell ref="Y3171:AA3171"/>
    <mergeCell ref="AJ3171:AK3171"/>
    <mergeCell ref="P3172:Q3172"/>
    <mergeCell ref="Y3172:AA3172"/>
    <mergeCell ref="AJ3172:AK3172"/>
    <mergeCell ref="P3169:Q3169"/>
    <mergeCell ref="Y3169:AA3169"/>
    <mergeCell ref="AJ3169:AK3169"/>
    <mergeCell ref="P3170:Q3170"/>
    <mergeCell ref="Y3170:AA3170"/>
    <mergeCell ref="AJ3170:AK3170"/>
    <mergeCell ref="P3167:Q3167"/>
    <mergeCell ref="Y3167:AA3167"/>
    <mergeCell ref="AJ3167:AK3167"/>
    <mergeCell ref="P3168:Q3168"/>
    <mergeCell ref="Y3168:AA3168"/>
    <mergeCell ref="AJ3168:AK3168"/>
    <mergeCell ref="P3165:Q3165"/>
    <mergeCell ref="Y3165:AA3165"/>
    <mergeCell ref="AJ3165:AK3165"/>
    <mergeCell ref="P3166:Q3166"/>
    <mergeCell ref="Y3166:AA3166"/>
    <mergeCell ref="AJ3166:AK3166"/>
    <mergeCell ref="P3163:Q3163"/>
    <mergeCell ref="Y3163:AA3163"/>
    <mergeCell ref="AJ3163:AK3163"/>
    <mergeCell ref="P3164:Q3164"/>
    <mergeCell ref="Y3164:AA3164"/>
    <mergeCell ref="AJ3164:AK3164"/>
    <mergeCell ref="P3161:Q3161"/>
    <mergeCell ref="Y3161:AA3161"/>
    <mergeCell ref="AJ3161:AK3161"/>
    <mergeCell ref="P3162:Q3162"/>
    <mergeCell ref="Y3162:AA3162"/>
    <mergeCell ref="AJ3162:AK3162"/>
    <mergeCell ref="P3159:Q3159"/>
    <mergeCell ref="Y3159:AA3159"/>
    <mergeCell ref="AJ3159:AK3159"/>
    <mergeCell ref="P3160:Q3160"/>
    <mergeCell ref="Y3160:AA3160"/>
    <mergeCell ref="AJ3160:AK3160"/>
    <mergeCell ref="P3157:Q3157"/>
    <mergeCell ref="Y3157:AA3157"/>
    <mergeCell ref="AJ3157:AK3157"/>
    <mergeCell ref="P3158:Q3158"/>
    <mergeCell ref="Y3158:AA3158"/>
    <mergeCell ref="AJ3158:AK3158"/>
    <mergeCell ref="P3155:Q3155"/>
    <mergeCell ref="Y3155:AA3155"/>
    <mergeCell ref="AJ3155:AK3155"/>
    <mergeCell ref="P3156:Q3156"/>
    <mergeCell ref="Y3156:AA3156"/>
    <mergeCell ref="AJ3156:AK3156"/>
    <mergeCell ref="P3153:Q3153"/>
    <mergeCell ref="Y3153:AA3153"/>
    <mergeCell ref="AJ3153:AK3153"/>
    <mergeCell ref="P3154:Q3154"/>
    <mergeCell ref="Y3154:AA3154"/>
    <mergeCell ref="AJ3154:AK3154"/>
    <mergeCell ref="P3151:Q3151"/>
    <mergeCell ref="Y3151:AA3151"/>
    <mergeCell ref="AJ3151:AK3151"/>
    <mergeCell ref="P3152:Q3152"/>
    <mergeCell ref="Y3152:AA3152"/>
    <mergeCell ref="AJ3152:AK3152"/>
    <mergeCell ref="P3149:Q3149"/>
    <mergeCell ref="Y3149:AA3149"/>
    <mergeCell ref="AJ3149:AK3149"/>
    <mergeCell ref="P3150:Q3150"/>
    <mergeCell ref="Y3150:AA3150"/>
    <mergeCell ref="AJ3150:AK3150"/>
    <mergeCell ref="P3147:Q3147"/>
    <mergeCell ref="Y3147:AA3147"/>
    <mergeCell ref="AJ3147:AK3147"/>
    <mergeCell ref="P3148:Q3148"/>
    <mergeCell ref="Y3148:AA3148"/>
    <mergeCell ref="AJ3148:AK3148"/>
    <mergeCell ref="P3145:Q3145"/>
    <mergeCell ref="Y3145:AA3145"/>
    <mergeCell ref="AJ3145:AK3145"/>
    <mergeCell ref="P3146:Q3146"/>
    <mergeCell ref="Y3146:AA3146"/>
    <mergeCell ref="AJ3146:AK3146"/>
    <mergeCell ref="P3143:Q3143"/>
    <mergeCell ref="Y3143:AA3143"/>
    <mergeCell ref="AJ3143:AK3143"/>
    <mergeCell ref="P3144:Q3144"/>
    <mergeCell ref="Y3144:AA3144"/>
    <mergeCell ref="AJ3144:AK3144"/>
    <mergeCell ref="P3141:Q3141"/>
    <mergeCell ref="Y3141:AA3141"/>
    <mergeCell ref="AJ3141:AK3141"/>
    <mergeCell ref="P3142:Q3142"/>
    <mergeCell ref="Y3142:AA3142"/>
    <mergeCell ref="AJ3142:AK3142"/>
    <mergeCell ref="P3139:Q3139"/>
    <mergeCell ref="Y3139:AA3139"/>
    <mergeCell ref="AJ3139:AK3139"/>
    <mergeCell ref="P3140:Q3140"/>
    <mergeCell ref="Y3140:AA3140"/>
    <mergeCell ref="AJ3140:AK3140"/>
    <mergeCell ref="P3137:Q3137"/>
    <mergeCell ref="Y3137:AA3137"/>
    <mergeCell ref="AJ3137:AK3137"/>
    <mergeCell ref="P3138:Q3138"/>
    <mergeCell ref="Y3138:AA3138"/>
    <mergeCell ref="AJ3138:AK3138"/>
    <mergeCell ref="P3135:Q3135"/>
    <mergeCell ref="Y3135:AA3135"/>
    <mergeCell ref="AJ3135:AK3135"/>
    <mergeCell ref="P3136:Q3136"/>
    <mergeCell ref="Y3136:AA3136"/>
    <mergeCell ref="AJ3136:AK3136"/>
    <mergeCell ref="P3133:Q3133"/>
    <mergeCell ref="Y3133:AA3133"/>
    <mergeCell ref="AJ3133:AK3133"/>
    <mergeCell ref="P3134:Q3134"/>
    <mergeCell ref="Y3134:AA3134"/>
    <mergeCell ref="AJ3134:AK3134"/>
    <mergeCell ref="P3131:Q3131"/>
    <mergeCell ref="Y3131:AA3131"/>
    <mergeCell ref="AJ3131:AK3131"/>
    <mergeCell ref="P3132:Q3132"/>
    <mergeCell ref="Y3132:AA3132"/>
    <mergeCell ref="AJ3132:AK3132"/>
    <mergeCell ref="P3129:Q3129"/>
    <mergeCell ref="Y3129:AA3129"/>
    <mergeCell ref="AJ3129:AK3129"/>
    <mergeCell ref="P3130:Q3130"/>
    <mergeCell ref="Y3130:AA3130"/>
    <mergeCell ref="AJ3130:AK3130"/>
    <mergeCell ref="P3127:Q3127"/>
    <mergeCell ref="Y3127:AA3127"/>
    <mergeCell ref="AJ3127:AK3127"/>
    <mergeCell ref="P3128:Q3128"/>
    <mergeCell ref="Y3128:AA3128"/>
    <mergeCell ref="AJ3128:AK3128"/>
    <mergeCell ref="P3125:Q3125"/>
    <mergeCell ref="Y3125:AA3125"/>
    <mergeCell ref="AJ3125:AK3125"/>
    <mergeCell ref="P3126:Q3126"/>
    <mergeCell ref="Y3126:AA3126"/>
    <mergeCell ref="AJ3126:AK3126"/>
    <mergeCell ref="P3123:Q3123"/>
    <mergeCell ref="Y3123:AA3123"/>
    <mergeCell ref="AJ3123:AK3123"/>
    <mergeCell ref="P3124:Q3124"/>
    <mergeCell ref="Y3124:AA3124"/>
    <mergeCell ref="AJ3124:AK3124"/>
    <mergeCell ref="P3121:Q3121"/>
    <mergeCell ref="Y3121:AA3121"/>
    <mergeCell ref="AJ3121:AK3121"/>
    <mergeCell ref="P3122:Q3122"/>
    <mergeCell ref="Y3122:AA3122"/>
    <mergeCell ref="AJ3122:AK3122"/>
    <mergeCell ref="P3119:Q3119"/>
    <mergeCell ref="Y3119:AA3119"/>
    <mergeCell ref="AJ3119:AK3119"/>
    <mergeCell ref="P3120:Q3120"/>
    <mergeCell ref="Y3120:AA3120"/>
    <mergeCell ref="AJ3120:AK3120"/>
    <mergeCell ref="P3117:Q3117"/>
    <mergeCell ref="Y3117:AA3117"/>
    <mergeCell ref="AJ3117:AK3117"/>
    <mergeCell ref="P3118:Q3118"/>
    <mergeCell ref="Y3118:AA3118"/>
    <mergeCell ref="AJ3118:AK3118"/>
    <mergeCell ref="P3115:Q3115"/>
    <mergeCell ref="Y3115:AA3115"/>
    <mergeCell ref="AJ3115:AK3115"/>
    <mergeCell ref="P3116:Q3116"/>
    <mergeCell ref="Y3116:AA3116"/>
    <mergeCell ref="AJ3116:AK3116"/>
    <mergeCell ref="P3112:Q3112"/>
    <mergeCell ref="Y3112:AA3112"/>
    <mergeCell ref="AJ3112:AK3112"/>
    <mergeCell ref="P3113:Q3113"/>
    <mergeCell ref="X3113:AA3113"/>
    <mergeCell ref="P3114:Q3114"/>
    <mergeCell ref="Y3114:AA3114"/>
    <mergeCell ref="AJ3114:AK3114"/>
    <mergeCell ref="P3110:Q3110"/>
    <mergeCell ref="Y3110:AA3110"/>
    <mergeCell ref="AJ3110:AK3110"/>
    <mergeCell ref="P3111:Q3111"/>
    <mergeCell ref="Y3111:AA3111"/>
    <mergeCell ref="AJ3111:AK3111"/>
    <mergeCell ref="P3108:Q3108"/>
    <mergeCell ref="Y3108:AA3108"/>
    <mergeCell ref="AJ3108:AK3108"/>
    <mergeCell ref="P3109:Q3109"/>
    <mergeCell ref="Y3109:AA3109"/>
    <mergeCell ref="AJ3109:AK3109"/>
    <mergeCell ref="P3106:Q3106"/>
    <mergeCell ref="Y3106:AA3106"/>
    <mergeCell ref="AJ3106:AK3106"/>
    <mergeCell ref="P3107:Q3107"/>
    <mergeCell ref="Y3107:AA3107"/>
    <mergeCell ref="AJ3107:AK3107"/>
    <mergeCell ref="P3104:Q3104"/>
    <mergeCell ref="Y3104:AA3104"/>
    <mergeCell ref="AJ3104:AK3104"/>
    <mergeCell ref="P3105:Q3105"/>
    <mergeCell ref="Y3105:AA3105"/>
    <mergeCell ref="AJ3105:AK3105"/>
    <mergeCell ref="P3102:Q3102"/>
    <mergeCell ref="Y3102:AA3102"/>
    <mergeCell ref="AJ3102:AK3102"/>
    <mergeCell ref="P3103:Q3103"/>
    <mergeCell ref="Y3103:AA3103"/>
    <mergeCell ref="AJ3103:AK3103"/>
    <mergeCell ref="P3100:Q3100"/>
    <mergeCell ref="Y3100:AA3100"/>
    <mergeCell ref="AJ3100:AK3100"/>
    <mergeCell ref="P3101:Q3101"/>
    <mergeCell ref="Y3101:AA3101"/>
    <mergeCell ref="AJ3101:AK3101"/>
    <mergeCell ref="P3098:Q3098"/>
    <mergeCell ref="Y3098:AA3098"/>
    <mergeCell ref="AJ3098:AK3098"/>
    <mergeCell ref="P3099:Q3099"/>
    <mergeCell ref="Y3099:AA3099"/>
    <mergeCell ref="AJ3099:AK3099"/>
    <mergeCell ref="P3096:Q3096"/>
    <mergeCell ref="Y3096:AA3096"/>
    <mergeCell ref="AJ3096:AK3096"/>
    <mergeCell ref="P3097:Q3097"/>
    <mergeCell ref="Y3097:AA3097"/>
    <mergeCell ref="AJ3097:AK3097"/>
    <mergeCell ref="P3094:Q3094"/>
    <mergeCell ref="Y3094:AA3094"/>
    <mergeCell ref="AJ3094:AK3094"/>
    <mergeCell ref="P3095:Q3095"/>
    <mergeCell ref="Y3095:AA3095"/>
    <mergeCell ref="AJ3095:AK3095"/>
    <mergeCell ref="P3092:Q3092"/>
    <mergeCell ref="Y3092:AA3092"/>
    <mergeCell ref="AJ3092:AK3092"/>
    <mergeCell ref="P3093:Q3093"/>
    <mergeCell ref="Y3093:AA3093"/>
    <mergeCell ref="AJ3093:AK3093"/>
    <mergeCell ref="P3090:Q3090"/>
    <mergeCell ref="Y3090:AA3090"/>
    <mergeCell ref="AJ3090:AK3090"/>
    <mergeCell ref="P3091:Q3091"/>
    <mergeCell ref="Y3091:AA3091"/>
    <mergeCell ref="AJ3091:AK3091"/>
    <mergeCell ref="P3088:Q3088"/>
    <mergeCell ref="Y3088:AA3088"/>
    <mergeCell ref="AJ3088:AK3088"/>
    <mergeCell ref="P3089:Q3089"/>
    <mergeCell ref="Y3089:AA3089"/>
    <mergeCell ref="AJ3089:AK3089"/>
    <mergeCell ref="P3086:Q3086"/>
    <mergeCell ref="Y3086:AA3086"/>
    <mergeCell ref="AJ3086:AK3086"/>
    <mergeCell ref="P3087:Q3087"/>
    <mergeCell ref="Y3087:AA3087"/>
    <mergeCell ref="AJ3087:AK3087"/>
    <mergeCell ref="P3084:Q3084"/>
    <mergeCell ref="Y3084:AA3084"/>
    <mergeCell ref="AJ3084:AK3084"/>
    <mergeCell ref="P3085:Q3085"/>
    <mergeCell ref="Y3085:AA3085"/>
    <mergeCell ref="AJ3085:AK3085"/>
    <mergeCell ref="P3082:Q3082"/>
    <mergeCell ref="Y3082:AA3082"/>
    <mergeCell ref="AJ3082:AK3082"/>
    <mergeCell ref="P3083:Q3083"/>
    <mergeCell ref="Y3083:AA3083"/>
    <mergeCell ref="AJ3083:AK3083"/>
    <mergeCell ref="P3080:Q3080"/>
    <mergeCell ref="Y3080:AA3080"/>
    <mergeCell ref="AJ3080:AK3080"/>
    <mergeCell ref="P3081:Q3081"/>
    <mergeCell ref="Y3081:AA3081"/>
    <mergeCell ref="AJ3081:AK3081"/>
    <mergeCell ref="P3078:Q3078"/>
    <mergeCell ref="Y3078:AA3078"/>
    <mergeCell ref="AJ3078:AK3078"/>
    <mergeCell ref="P3079:Q3079"/>
    <mergeCell ref="Y3079:AA3079"/>
    <mergeCell ref="AJ3079:AK3079"/>
    <mergeCell ref="P3076:Q3076"/>
    <mergeCell ref="Y3076:AA3076"/>
    <mergeCell ref="AJ3076:AK3076"/>
    <mergeCell ref="P3077:Q3077"/>
    <mergeCell ref="Y3077:AA3077"/>
    <mergeCell ref="AJ3077:AK3077"/>
    <mergeCell ref="P3074:Q3074"/>
    <mergeCell ref="Y3074:AA3074"/>
    <mergeCell ref="AJ3074:AK3074"/>
    <mergeCell ref="P3075:Q3075"/>
    <mergeCell ref="Y3075:AA3075"/>
    <mergeCell ref="AJ3075:AK3075"/>
    <mergeCell ref="P3072:Q3072"/>
    <mergeCell ref="Y3072:AA3072"/>
    <mergeCell ref="AJ3072:AK3072"/>
    <mergeCell ref="P3073:Q3073"/>
    <mergeCell ref="Y3073:AA3073"/>
    <mergeCell ref="AJ3073:AK3073"/>
    <mergeCell ref="P3070:Q3070"/>
    <mergeCell ref="Y3070:AA3070"/>
    <mergeCell ref="AJ3070:AK3070"/>
    <mergeCell ref="P3071:Q3071"/>
    <mergeCell ref="Y3071:AA3071"/>
    <mergeCell ref="AJ3071:AK3071"/>
    <mergeCell ref="P3068:Q3068"/>
    <mergeCell ref="Y3068:AA3068"/>
    <mergeCell ref="AJ3068:AK3068"/>
    <mergeCell ref="P3069:Q3069"/>
    <mergeCell ref="Y3069:AA3069"/>
    <mergeCell ref="AJ3069:AK3069"/>
    <mergeCell ref="P3066:Q3066"/>
    <mergeCell ref="Y3066:AA3066"/>
    <mergeCell ref="AJ3066:AK3066"/>
    <mergeCell ref="P3067:Q3067"/>
    <mergeCell ref="Y3067:AA3067"/>
    <mergeCell ref="AJ3067:AK3067"/>
    <mergeCell ref="P3063:Q3063"/>
    <mergeCell ref="X3063:AA3063"/>
    <mergeCell ref="P3064:Q3064"/>
    <mergeCell ref="Y3064:AA3064"/>
    <mergeCell ref="AJ3064:AK3064"/>
    <mergeCell ref="P3065:Q3065"/>
    <mergeCell ref="Y3065:AA3065"/>
    <mergeCell ref="AJ3065:AK3065"/>
    <mergeCell ref="AE3062:AF3062"/>
    <mergeCell ref="AH3062:AI3062"/>
    <mergeCell ref="AJ3062:AL3062"/>
    <mergeCell ref="AN3062:AO3062"/>
    <mergeCell ref="AP3062:AR3062"/>
    <mergeCell ref="AS3062:AT3062"/>
    <mergeCell ref="AS3060:AT3060"/>
    <mergeCell ref="C3061:C3062"/>
    <mergeCell ref="D3061:D3062"/>
    <mergeCell ref="K3061:K3062"/>
    <mergeCell ref="L3061:L3062"/>
    <mergeCell ref="M3061:M3062"/>
    <mergeCell ref="N3061:N3062"/>
    <mergeCell ref="P3061:Q3061"/>
    <mergeCell ref="Y3062:AA3062"/>
    <mergeCell ref="AB3062:AC3062"/>
    <mergeCell ref="AB3060:AC3060"/>
    <mergeCell ref="AE3060:AF3060"/>
    <mergeCell ref="AH3060:AI3060"/>
    <mergeCell ref="AJ3060:AL3060"/>
    <mergeCell ref="AN3060:AO3060"/>
    <mergeCell ref="AP3060:AR3060"/>
    <mergeCell ref="AP3058:AR3058"/>
    <mergeCell ref="AS3058:AT3058"/>
    <mergeCell ref="C3059:C3060"/>
    <mergeCell ref="D3059:D3060"/>
    <mergeCell ref="K3059:K3060"/>
    <mergeCell ref="L3059:L3060"/>
    <mergeCell ref="M3059:M3060"/>
    <mergeCell ref="N3059:N3060"/>
    <mergeCell ref="P3059:Q3059"/>
    <mergeCell ref="Y3060:AA3060"/>
    <mergeCell ref="Y3058:AA3058"/>
    <mergeCell ref="AB3058:AC3058"/>
    <mergeCell ref="AE3058:AF3058"/>
    <mergeCell ref="AH3058:AI3058"/>
    <mergeCell ref="AJ3058:AL3058"/>
    <mergeCell ref="AN3058:AO3058"/>
    <mergeCell ref="AN3056:AO3056"/>
    <mergeCell ref="AP3056:AR3056"/>
    <mergeCell ref="AS3056:AT3056"/>
    <mergeCell ref="C3057:C3058"/>
    <mergeCell ref="D3057:D3058"/>
    <mergeCell ref="K3057:K3058"/>
    <mergeCell ref="L3057:L3058"/>
    <mergeCell ref="M3057:M3058"/>
    <mergeCell ref="N3057:N3058"/>
    <mergeCell ref="P3057:Q3057"/>
    <mergeCell ref="P3055:Q3055"/>
    <mergeCell ref="Y3055:AA3055"/>
    <mergeCell ref="AJ3055:AK3055"/>
    <mergeCell ref="Y3056:AA3056"/>
    <mergeCell ref="AB3056:AC3056"/>
    <mergeCell ref="AE3056:AF3056"/>
    <mergeCell ref="AH3056:AI3056"/>
    <mergeCell ref="AJ3056:AL3056"/>
    <mergeCell ref="C3055:C3056"/>
    <mergeCell ref="D3055:D3056"/>
    <mergeCell ref="K3055:K3056"/>
    <mergeCell ref="L3055:L3056"/>
    <mergeCell ref="M3055:M3056"/>
    <mergeCell ref="N3055:N3056"/>
    <mergeCell ref="C3054:D3054"/>
    <mergeCell ref="E3054:I3054"/>
    <mergeCell ref="K3054:N3054"/>
    <mergeCell ref="P3054:Q3054"/>
    <mergeCell ref="X3054:AA3054"/>
    <mergeCell ref="AJ3054:AK3054"/>
    <mergeCell ref="C3053:D3053"/>
    <mergeCell ref="E3053:I3053"/>
    <mergeCell ref="K3053:N3053"/>
    <mergeCell ref="P3053:Q3053"/>
    <mergeCell ref="X3053:AA3053"/>
    <mergeCell ref="AJ3053:AK3053"/>
    <mergeCell ref="C3052:D3052"/>
    <mergeCell ref="E3052:I3052"/>
    <mergeCell ref="K3052:N3052"/>
    <mergeCell ref="P3052:Q3052"/>
    <mergeCell ref="X3052:AA3052"/>
    <mergeCell ref="AJ3052:AK3052"/>
    <mergeCell ref="C3051:D3051"/>
    <mergeCell ref="E3051:I3051"/>
    <mergeCell ref="K3051:N3051"/>
    <mergeCell ref="P3051:Q3051"/>
    <mergeCell ref="X3051:AA3051"/>
    <mergeCell ref="AJ3051:AK3051"/>
    <mergeCell ref="P3049:Q3049"/>
    <mergeCell ref="Y3049:AA3049"/>
    <mergeCell ref="AJ3049:AK3049"/>
    <mergeCell ref="P3050:Q3050"/>
    <mergeCell ref="Y3050:AA3050"/>
    <mergeCell ref="AJ3050:AK3050"/>
    <mergeCell ref="P3047:Q3047"/>
    <mergeCell ref="Y3047:AA3047"/>
    <mergeCell ref="AJ3047:AK3047"/>
    <mergeCell ref="P3048:Q3048"/>
    <mergeCell ref="Y3048:AA3048"/>
    <mergeCell ref="AJ3048:AK3048"/>
    <mergeCell ref="P3045:Q3045"/>
    <mergeCell ref="Y3045:AA3045"/>
    <mergeCell ref="AJ3045:AK3045"/>
    <mergeCell ref="P3046:Q3046"/>
    <mergeCell ref="Y3046:AA3046"/>
    <mergeCell ref="AJ3046:AK3046"/>
    <mergeCell ref="P3043:Q3043"/>
    <mergeCell ref="Y3043:AA3043"/>
    <mergeCell ref="AJ3043:AK3043"/>
    <mergeCell ref="P3044:Q3044"/>
    <mergeCell ref="Y3044:AA3044"/>
    <mergeCell ref="AJ3044:AK3044"/>
    <mergeCell ref="P3041:Q3041"/>
    <mergeCell ref="Y3041:AA3041"/>
    <mergeCell ref="AJ3041:AK3041"/>
    <mergeCell ref="P3042:Q3042"/>
    <mergeCell ref="Y3042:AA3042"/>
    <mergeCell ref="AJ3042:AK3042"/>
    <mergeCell ref="P3039:Q3039"/>
    <mergeCell ref="Y3039:AA3039"/>
    <mergeCell ref="AJ3039:AK3039"/>
    <mergeCell ref="P3040:Q3040"/>
    <mergeCell ref="Y3040:AA3040"/>
    <mergeCell ref="AJ3040:AK3040"/>
    <mergeCell ref="P3037:Q3037"/>
    <mergeCell ref="Y3037:AA3037"/>
    <mergeCell ref="AJ3037:AK3037"/>
    <mergeCell ref="P3038:Q3038"/>
    <mergeCell ref="Y3038:AA3038"/>
    <mergeCell ref="AJ3038:AK3038"/>
    <mergeCell ref="P3035:Q3035"/>
    <mergeCell ref="Y3035:AA3035"/>
    <mergeCell ref="AJ3035:AK3035"/>
    <mergeCell ref="P3036:Q3036"/>
    <mergeCell ref="Y3036:AA3036"/>
    <mergeCell ref="AJ3036:AK3036"/>
    <mergeCell ref="P3033:Q3033"/>
    <mergeCell ref="Y3033:AA3033"/>
    <mergeCell ref="AJ3033:AK3033"/>
    <mergeCell ref="P3034:Q3034"/>
    <mergeCell ref="Y3034:AA3034"/>
    <mergeCell ref="AJ3034:AK3034"/>
    <mergeCell ref="P3031:Q3031"/>
    <mergeCell ref="Y3031:AA3031"/>
    <mergeCell ref="AJ3031:AK3031"/>
    <mergeCell ref="P3032:Q3032"/>
    <mergeCell ref="Y3032:AA3032"/>
    <mergeCell ref="AJ3032:AK3032"/>
    <mergeCell ref="P3029:Q3029"/>
    <mergeCell ref="Y3029:AA3029"/>
    <mergeCell ref="AJ3029:AK3029"/>
    <mergeCell ref="P3030:Q3030"/>
    <mergeCell ref="Y3030:AA3030"/>
    <mergeCell ref="AJ3030:AK3030"/>
    <mergeCell ref="P3027:Q3027"/>
    <mergeCell ref="Y3027:AA3027"/>
    <mergeCell ref="AJ3027:AK3027"/>
    <mergeCell ref="P3028:Q3028"/>
    <mergeCell ref="Y3028:AA3028"/>
    <mergeCell ref="AJ3028:AK3028"/>
    <mergeCell ref="P3025:Q3025"/>
    <mergeCell ref="Y3025:AA3025"/>
    <mergeCell ref="AJ3025:AK3025"/>
    <mergeCell ref="P3026:Q3026"/>
    <mergeCell ref="Y3026:AA3026"/>
    <mergeCell ref="AJ3026:AK3026"/>
    <mergeCell ref="P3023:Q3023"/>
    <mergeCell ref="Y3023:AA3023"/>
    <mergeCell ref="AJ3023:AK3023"/>
    <mergeCell ref="P3024:Q3024"/>
    <mergeCell ref="Y3024:AA3024"/>
    <mergeCell ref="AJ3024:AK3024"/>
    <mergeCell ref="P3021:Q3021"/>
    <mergeCell ref="X3021:AA3021"/>
    <mergeCell ref="AJ3021:AK3021"/>
    <mergeCell ref="P3022:Q3022"/>
    <mergeCell ref="Y3022:AA3022"/>
    <mergeCell ref="AJ3022:AK3022"/>
    <mergeCell ref="AE3020:AF3020"/>
    <mergeCell ref="AH3020:AI3020"/>
    <mergeCell ref="AJ3020:AL3020"/>
    <mergeCell ref="AN3020:AO3020"/>
    <mergeCell ref="AP3020:AR3020"/>
    <mergeCell ref="AS3020:AT3020"/>
    <mergeCell ref="AS3018:AT3018"/>
    <mergeCell ref="C3019:C3020"/>
    <mergeCell ref="D3019:D3020"/>
    <mergeCell ref="K3019:K3020"/>
    <mergeCell ref="L3019:L3020"/>
    <mergeCell ref="M3019:M3020"/>
    <mergeCell ref="N3019:N3020"/>
    <mergeCell ref="P3019:Q3019"/>
    <mergeCell ref="Y3020:AA3020"/>
    <mergeCell ref="AB3020:AC3020"/>
    <mergeCell ref="AB3018:AC3018"/>
    <mergeCell ref="AE3018:AF3018"/>
    <mergeCell ref="AH3018:AI3018"/>
    <mergeCell ref="AJ3018:AL3018"/>
    <mergeCell ref="AN3018:AO3018"/>
    <mergeCell ref="AP3018:AR3018"/>
    <mergeCell ref="AP3016:AR3016"/>
    <mergeCell ref="AS3016:AT3016"/>
    <mergeCell ref="C3017:C3018"/>
    <mergeCell ref="D3017:D3018"/>
    <mergeCell ref="K3017:K3018"/>
    <mergeCell ref="L3017:L3018"/>
    <mergeCell ref="M3017:M3018"/>
    <mergeCell ref="N3017:N3018"/>
    <mergeCell ref="P3017:Q3017"/>
    <mergeCell ref="Y3018:AA3018"/>
    <mergeCell ref="Y3016:AA3016"/>
    <mergeCell ref="AB3016:AC3016"/>
    <mergeCell ref="AE3016:AF3016"/>
    <mergeCell ref="AH3016:AI3016"/>
    <mergeCell ref="AJ3016:AL3016"/>
    <mergeCell ref="AN3016:AO3016"/>
    <mergeCell ref="AN3014:AO3014"/>
    <mergeCell ref="AP3014:AR3014"/>
    <mergeCell ref="AS3014:AT3014"/>
    <mergeCell ref="C3015:C3016"/>
    <mergeCell ref="D3015:D3016"/>
    <mergeCell ref="K3015:K3016"/>
    <mergeCell ref="L3015:L3016"/>
    <mergeCell ref="M3015:M3016"/>
    <mergeCell ref="N3015:N3016"/>
    <mergeCell ref="P3015:Q3015"/>
    <mergeCell ref="P3013:Q3013"/>
    <mergeCell ref="Y3013:AA3013"/>
    <mergeCell ref="AJ3013:AK3013"/>
    <mergeCell ref="Y3014:AA3014"/>
    <mergeCell ref="AB3014:AC3014"/>
    <mergeCell ref="AE3014:AF3014"/>
    <mergeCell ref="AH3014:AI3014"/>
    <mergeCell ref="AJ3014:AL3014"/>
    <mergeCell ref="C3013:C3014"/>
    <mergeCell ref="D3013:D3014"/>
    <mergeCell ref="K3013:K3014"/>
    <mergeCell ref="L3013:L3014"/>
    <mergeCell ref="M3013:M3014"/>
    <mergeCell ref="N3013:N3014"/>
    <mergeCell ref="C3012:D3012"/>
    <mergeCell ref="E3012:I3012"/>
    <mergeCell ref="K3012:N3012"/>
    <mergeCell ref="P3012:Q3012"/>
    <mergeCell ref="X3012:AA3012"/>
    <mergeCell ref="AJ3012:AK3012"/>
    <mergeCell ref="C3011:D3011"/>
    <mergeCell ref="E3011:I3011"/>
    <mergeCell ref="K3011:N3011"/>
    <mergeCell ref="P3011:Q3011"/>
    <mergeCell ref="X3011:AA3011"/>
    <mergeCell ref="AJ3011:AK3011"/>
    <mergeCell ref="C3010:D3010"/>
    <mergeCell ref="E3010:I3010"/>
    <mergeCell ref="K3010:N3010"/>
    <mergeCell ref="P3010:Q3010"/>
    <mergeCell ref="X3010:AA3010"/>
    <mergeCell ref="AJ3010:AK3010"/>
    <mergeCell ref="P3008:Q3008"/>
    <mergeCell ref="Y3008:AA3008"/>
    <mergeCell ref="AJ3008:AK3008"/>
    <mergeCell ref="C3009:D3009"/>
    <mergeCell ref="E3009:I3009"/>
    <mergeCell ref="K3009:N3009"/>
    <mergeCell ref="P3009:Q3009"/>
    <mergeCell ref="X3009:AA3009"/>
    <mergeCell ref="AJ3009:AK3009"/>
    <mergeCell ref="P3006:Q3006"/>
    <mergeCell ref="Y3006:AA3006"/>
    <mergeCell ref="AJ3006:AK3006"/>
    <mergeCell ref="P3007:Q3007"/>
    <mergeCell ref="Y3007:AA3007"/>
    <mergeCell ref="AJ3007:AK3007"/>
    <mergeCell ref="P3004:Q3004"/>
    <mergeCell ref="Y3004:AA3004"/>
    <mergeCell ref="AJ3004:AK3004"/>
    <mergeCell ref="P3005:Q3005"/>
    <mergeCell ref="Y3005:AA3005"/>
    <mergeCell ref="AJ3005:AK3005"/>
    <mergeCell ref="P3002:Q3002"/>
    <mergeCell ref="Y3002:AA3002"/>
    <mergeCell ref="AJ3002:AK3002"/>
    <mergeCell ref="P3003:Q3003"/>
    <mergeCell ref="Y3003:AA3003"/>
    <mergeCell ref="AJ3003:AK3003"/>
    <mergeCell ref="P3000:Q3000"/>
    <mergeCell ref="Y3000:AA3000"/>
    <mergeCell ref="AJ3000:AK3000"/>
    <mergeCell ref="P3001:Q3001"/>
    <mergeCell ref="Y3001:AA3001"/>
    <mergeCell ref="AJ3001:AK3001"/>
    <mergeCell ref="P2998:Q2998"/>
    <mergeCell ref="Y2998:AA2998"/>
    <mergeCell ref="AJ2998:AK2998"/>
    <mergeCell ref="P2999:Q2999"/>
    <mergeCell ref="Y2999:AA2999"/>
    <mergeCell ref="AJ2999:AK2999"/>
    <mergeCell ref="P2996:Q2996"/>
    <mergeCell ref="Y2996:AA2996"/>
    <mergeCell ref="AJ2996:AK2996"/>
    <mergeCell ref="P2997:Q2997"/>
    <mergeCell ref="Y2997:AA2997"/>
    <mergeCell ref="AJ2997:AK2997"/>
    <mergeCell ref="P2994:Q2994"/>
    <mergeCell ref="Y2994:AA2994"/>
    <mergeCell ref="AJ2994:AK2994"/>
    <mergeCell ref="P2995:Q2995"/>
    <mergeCell ref="Y2995:AA2995"/>
    <mergeCell ref="AJ2995:AK2995"/>
    <mergeCell ref="P2992:Q2992"/>
    <mergeCell ref="Y2992:AA2992"/>
    <mergeCell ref="AJ2992:AK2992"/>
    <mergeCell ref="P2993:Q2993"/>
    <mergeCell ref="Y2993:AA2993"/>
    <mergeCell ref="AJ2993:AK2993"/>
    <mergeCell ref="P2990:Q2990"/>
    <mergeCell ref="Y2990:AA2990"/>
    <mergeCell ref="AJ2990:AK2990"/>
    <mergeCell ref="P2991:Q2991"/>
    <mergeCell ref="Y2991:AA2991"/>
    <mergeCell ref="AJ2991:AK2991"/>
    <mergeCell ref="P2988:Q2988"/>
    <mergeCell ref="Y2988:AA2988"/>
    <mergeCell ref="AJ2988:AK2988"/>
    <mergeCell ref="P2989:Q2989"/>
    <mergeCell ref="Y2989:AA2989"/>
    <mergeCell ref="AJ2989:AK2989"/>
    <mergeCell ref="P2986:Q2986"/>
    <mergeCell ref="Y2986:AA2986"/>
    <mergeCell ref="AJ2986:AK2986"/>
    <mergeCell ref="P2987:Q2987"/>
    <mergeCell ref="Y2987:AA2987"/>
    <mergeCell ref="AJ2987:AK2987"/>
    <mergeCell ref="P2984:Q2984"/>
    <mergeCell ref="Y2984:AA2984"/>
    <mergeCell ref="AJ2984:AK2984"/>
    <mergeCell ref="P2985:Q2985"/>
    <mergeCell ref="Y2985:AA2985"/>
    <mergeCell ref="AJ2985:AK2985"/>
    <mergeCell ref="P2982:Q2982"/>
    <mergeCell ref="Y2982:AA2982"/>
    <mergeCell ref="AJ2982:AK2982"/>
    <mergeCell ref="P2983:Q2983"/>
    <mergeCell ref="Y2983:AA2983"/>
    <mergeCell ref="AJ2983:AK2983"/>
    <mergeCell ref="P2980:Q2980"/>
    <mergeCell ref="Y2980:AA2980"/>
    <mergeCell ref="AJ2980:AK2980"/>
    <mergeCell ref="P2981:Q2981"/>
    <mergeCell ref="Y2981:AA2981"/>
    <mergeCell ref="AJ2981:AK2981"/>
    <mergeCell ref="P2978:Q2978"/>
    <mergeCell ref="Y2978:AA2978"/>
    <mergeCell ref="AJ2978:AK2978"/>
    <mergeCell ref="P2979:Q2979"/>
    <mergeCell ref="Y2979:AA2979"/>
    <mergeCell ref="AJ2979:AK2979"/>
    <mergeCell ref="P2976:Q2976"/>
    <mergeCell ref="Y2976:AA2976"/>
    <mergeCell ref="AJ2976:AK2976"/>
    <mergeCell ref="P2977:Q2977"/>
    <mergeCell ref="Y2977:AA2977"/>
    <mergeCell ref="AJ2977:AK2977"/>
    <mergeCell ref="P2974:Q2974"/>
    <mergeCell ref="Y2974:AA2974"/>
    <mergeCell ref="AJ2974:AK2974"/>
    <mergeCell ref="P2975:Q2975"/>
    <mergeCell ref="Y2975:AA2975"/>
    <mergeCell ref="AJ2975:AK2975"/>
    <mergeCell ref="P2972:Q2972"/>
    <mergeCell ref="Y2972:AA2972"/>
    <mergeCell ref="AJ2972:AK2972"/>
    <mergeCell ref="P2973:Q2973"/>
    <mergeCell ref="Y2973:AA2973"/>
    <mergeCell ref="AJ2973:AK2973"/>
    <mergeCell ref="P2970:Q2970"/>
    <mergeCell ref="Y2970:AA2970"/>
    <mergeCell ref="AJ2970:AK2970"/>
    <mergeCell ref="P2971:Q2971"/>
    <mergeCell ref="Y2971:AA2971"/>
    <mergeCell ref="AJ2971:AK2971"/>
    <mergeCell ref="P2968:Q2968"/>
    <mergeCell ref="Y2968:AA2968"/>
    <mergeCell ref="AJ2968:AK2968"/>
    <mergeCell ref="P2969:Q2969"/>
    <mergeCell ref="Y2969:AA2969"/>
    <mergeCell ref="AJ2969:AK2969"/>
    <mergeCell ref="P2966:Q2966"/>
    <mergeCell ref="Y2966:AA2966"/>
    <mergeCell ref="AJ2966:AK2966"/>
    <mergeCell ref="P2967:Q2967"/>
    <mergeCell ref="Y2967:AA2967"/>
    <mergeCell ref="AJ2967:AK2967"/>
    <mergeCell ref="P2964:Q2964"/>
    <mergeCell ref="Y2964:AA2964"/>
    <mergeCell ref="AJ2964:AK2964"/>
    <mergeCell ref="P2965:Q2965"/>
    <mergeCell ref="Y2965:AA2965"/>
    <mergeCell ref="AJ2965:AK2965"/>
    <mergeCell ref="P2962:Q2962"/>
    <mergeCell ref="Y2962:AA2962"/>
    <mergeCell ref="AJ2962:AK2962"/>
    <mergeCell ref="P2963:Q2963"/>
    <mergeCell ref="Y2963:AA2963"/>
    <mergeCell ref="AJ2963:AK2963"/>
    <mergeCell ref="P2960:Q2960"/>
    <mergeCell ref="X2960:AA2960"/>
    <mergeCell ref="AJ2960:AK2960"/>
    <mergeCell ref="P2961:Q2961"/>
    <mergeCell ref="Y2961:AA2961"/>
    <mergeCell ref="AJ2961:AK2961"/>
    <mergeCell ref="AE2959:AF2959"/>
    <mergeCell ref="AH2959:AI2959"/>
    <mergeCell ref="AJ2959:AL2959"/>
    <mergeCell ref="AN2959:AO2959"/>
    <mergeCell ref="AP2959:AR2959"/>
    <mergeCell ref="AS2959:AT2959"/>
    <mergeCell ref="AS2957:AT2957"/>
    <mergeCell ref="C2958:C2959"/>
    <mergeCell ref="D2958:D2959"/>
    <mergeCell ref="K2958:K2959"/>
    <mergeCell ref="L2958:L2959"/>
    <mergeCell ref="M2958:M2959"/>
    <mergeCell ref="N2958:N2959"/>
    <mergeCell ref="P2958:Q2958"/>
    <mergeCell ref="Y2959:AA2959"/>
    <mergeCell ref="AB2959:AC2959"/>
    <mergeCell ref="AB2957:AC2957"/>
    <mergeCell ref="AE2957:AF2957"/>
    <mergeCell ref="AH2957:AI2957"/>
    <mergeCell ref="AJ2957:AL2957"/>
    <mergeCell ref="AN2957:AO2957"/>
    <mergeCell ref="AP2957:AR2957"/>
    <mergeCell ref="AP2955:AR2955"/>
    <mergeCell ref="AS2955:AT2955"/>
    <mergeCell ref="C2956:C2957"/>
    <mergeCell ref="D2956:D2957"/>
    <mergeCell ref="K2956:K2957"/>
    <mergeCell ref="L2956:L2957"/>
    <mergeCell ref="M2956:M2957"/>
    <mergeCell ref="N2956:N2957"/>
    <mergeCell ref="P2956:Q2956"/>
    <mergeCell ref="Y2957:AA2957"/>
    <mergeCell ref="Y2955:AA2955"/>
    <mergeCell ref="AB2955:AC2955"/>
    <mergeCell ref="AE2955:AF2955"/>
    <mergeCell ref="AH2955:AI2955"/>
    <mergeCell ref="AJ2955:AL2955"/>
    <mergeCell ref="AN2955:AO2955"/>
    <mergeCell ref="AN2953:AO2953"/>
    <mergeCell ref="AP2953:AR2953"/>
    <mergeCell ref="AS2953:AT2953"/>
    <mergeCell ref="C2954:C2955"/>
    <mergeCell ref="D2954:D2955"/>
    <mergeCell ref="K2954:K2955"/>
    <mergeCell ref="L2954:L2955"/>
    <mergeCell ref="M2954:M2955"/>
    <mergeCell ref="N2954:N2955"/>
    <mergeCell ref="P2954:Q2954"/>
    <mergeCell ref="P2952:Q2952"/>
    <mergeCell ref="Y2952:AA2952"/>
    <mergeCell ref="AJ2952:AK2952"/>
    <mergeCell ref="Y2953:AA2953"/>
    <mergeCell ref="AB2953:AC2953"/>
    <mergeCell ref="AE2953:AF2953"/>
    <mergeCell ref="AH2953:AI2953"/>
    <mergeCell ref="AJ2953:AL2953"/>
    <mergeCell ref="C2952:C2953"/>
    <mergeCell ref="D2952:D2953"/>
    <mergeCell ref="K2952:K2953"/>
    <mergeCell ref="L2952:L2953"/>
    <mergeCell ref="M2952:M2953"/>
    <mergeCell ref="N2952:N2953"/>
    <mergeCell ref="C2951:D2951"/>
    <mergeCell ref="E2951:I2951"/>
    <mergeCell ref="K2951:N2951"/>
    <mergeCell ref="P2951:Q2951"/>
    <mergeCell ref="X2951:AA2951"/>
    <mergeCell ref="AJ2951:AK2951"/>
    <mergeCell ref="C2950:D2950"/>
    <mergeCell ref="E2950:I2950"/>
    <mergeCell ref="K2950:N2950"/>
    <mergeCell ref="P2950:Q2950"/>
    <mergeCell ref="X2950:AA2950"/>
    <mergeCell ref="AJ2950:AK2950"/>
    <mergeCell ref="C2949:D2949"/>
    <mergeCell ref="E2949:I2949"/>
    <mergeCell ref="K2949:N2949"/>
    <mergeCell ref="P2949:Q2949"/>
    <mergeCell ref="X2949:AA2949"/>
    <mergeCell ref="AJ2949:AK2949"/>
    <mergeCell ref="P2947:Q2947"/>
    <mergeCell ref="Y2947:AA2947"/>
    <mergeCell ref="AJ2947:AK2947"/>
    <mergeCell ref="C2948:D2948"/>
    <mergeCell ref="E2948:I2948"/>
    <mergeCell ref="K2948:N2948"/>
    <mergeCell ref="P2948:Q2948"/>
    <mergeCell ref="X2948:AA2948"/>
    <mergeCell ref="AJ2948:AK2948"/>
    <mergeCell ref="P2945:Q2945"/>
    <mergeCell ref="Y2945:AA2945"/>
    <mergeCell ref="AJ2945:AK2945"/>
    <mergeCell ref="P2946:Q2946"/>
    <mergeCell ref="Y2946:AA2946"/>
    <mergeCell ref="AJ2946:AK2946"/>
    <mergeCell ref="P2943:Q2943"/>
    <mergeCell ref="Y2943:AA2943"/>
    <mergeCell ref="AJ2943:AK2943"/>
    <mergeCell ref="P2944:Q2944"/>
    <mergeCell ref="Y2944:AA2944"/>
    <mergeCell ref="AJ2944:AK2944"/>
    <mergeCell ref="P2941:Q2941"/>
    <mergeCell ref="Y2941:AA2941"/>
    <mergeCell ref="AJ2941:AK2941"/>
    <mergeCell ref="P2942:Q2942"/>
    <mergeCell ref="Y2942:AA2942"/>
    <mergeCell ref="AJ2942:AK2942"/>
    <mergeCell ref="P2939:Q2939"/>
    <mergeCell ref="Y2939:AA2939"/>
    <mergeCell ref="AJ2939:AK2939"/>
    <mergeCell ref="P2940:Q2940"/>
    <mergeCell ref="Y2940:AA2940"/>
    <mergeCell ref="AJ2940:AK2940"/>
    <mergeCell ref="P2937:Q2937"/>
    <mergeCell ref="Y2937:AA2937"/>
    <mergeCell ref="AJ2937:AK2937"/>
    <mergeCell ref="P2938:Q2938"/>
    <mergeCell ref="Y2938:AA2938"/>
    <mergeCell ref="AJ2938:AK2938"/>
    <mergeCell ref="P2935:Q2935"/>
    <mergeCell ref="Y2935:AA2935"/>
    <mergeCell ref="AJ2935:AK2935"/>
    <mergeCell ref="P2936:Q2936"/>
    <mergeCell ref="Y2936:AA2936"/>
    <mergeCell ref="AJ2936:AK2936"/>
    <mergeCell ref="P2933:Q2933"/>
    <mergeCell ref="Y2933:AA2933"/>
    <mergeCell ref="AJ2933:AK2933"/>
    <mergeCell ref="P2934:Q2934"/>
    <mergeCell ref="Y2934:AA2934"/>
    <mergeCell ref="AJ2934:AK2934"/>
    <mergeCell ref="P2931:Q2931"/>
    <mergeCell ref="Y2931:AA2931"/>
    <mergeCell ref="AJ2931:AK2931"/>
    <mergeCell ref="P2932:Q2932"/>
    <mergeCell ref="Y2932:AA2932"/>
    <mergeCell ref="AJ2932:AK2932"/>
    <mergeCell ref="P2929:Q2929"/>
    <mergeCell ref="Y2929:AA2929"/>
    <mergeCell ref="AJ2929:AK2929"/>
    <mergeCell ref="P2930:Q2930"/>
    <mergeCell ref="Y2930:AA2930"/>
    <mergeCell ref="AJ2930:AK2930"/>
    <mergeCell ref="P2927:Q2927"/>
    <mergeCell ref="Y2927:AA2927"/>
    <mergeCell ref="AJ2927:AK2927"/>
    <mergeCell ref="P2928:Q2928"/>
    <mergeCell ref="Y2928:AA2928"/>
    <mergeCell ref="AJ2928:AK2928"/>
    <mergeCell ref="P2925:Q2925"/>
    <mergeCell ref="Y2925:AA2925"/>
    <mergeCell ref="AJ2925:AK2925"/>
    <mergeCell ref="P2926:Q2926"/>
    <mergeCell ref="Y2926:AA2926"/>
    <mergeCell ref="AJ2926:AK2926"/>
    <mergeCell ref="P2923:Q2923"/>
    <mergeCell ref="Y2923:AA2923"/>
    <mergeCell ref="AJ2923:AK2923"/>
    <mergeCell ref="P2924:Q2924"/>
    <mergeCell ref="Y2924:AA2924"/>
    <mergeCell ref="AJ2924:AK2924"/>
    <mergeCell ref="P2921:Q2921"/>
    <mergeCell ref="Y2921:AA2921"/>
    <mergeCell ref="AJ2921:AK2921"/>
    <mergeCell ref="P2922:Q2922"/>
    <mergeCell ref="Y2922:AA2922"/>
    <mergeCell ref="AJ2922:AK2922"/>
    <mergeCell ref="P2919:Q2919"/>
    <mergeCell ref="Y2919:AA2919"/>
    <mergeCell ref="AJ2919:AK2919"/>
    <mergeCell ref="P2920:Q2920"/>
    <mergeCell ref="Y2920:AA2920"/>
    <mergeCell ref="AJ2920:AK2920"/>
    <mergeCell ref="P2917:Q2917"/>
    <mergeCell ref="Y2917:AA2917"/>
    <mergeCell ref="AJ2917:AK2917"/>
    <mergeCell ref="P2918:Q2918"/>
    <mergeCell ref="Y2918:AA2918"/>
    <mergeCell ref="AJ2918:AK2918"/>
    <mergeCell ref="P2915:Q2915"/>
    <mergeCell ref="Y2915:AA2915"/>
    <mergeCell ref="AJ2915:AK2915"/>
    <mergeCell ref="P2916:Q2916"/>
    <mergeCell ref="Y2916:AA2916"/>
    <mergeCell ref="AJ2916:AK2916"/>
    <mergeCell ref="P2913:Q2913"/>
    <mergeCell ref="Y2913:AA2913"/>
    <mergeCell ref="AJ2913:AK2913"/>
    <mergeCell ref="P2914:Q2914"/>
    <mergeCell ref="Y2914:AA2914"/>
    <mergeCell ref="AJ2914:AK2914"/>
    <mergeCell ref="P2911:Q2911"/>
    <mergeCell ref="Y2911:AA2911"/>
    <mergeCell ref="AJ2911:AK2911"/>
    <mergeCell ref="P2912:Q2912"/>
    <mergeCell ref="Y2912:AA2912"/>
    <mergeCell ref="AJ2912:AK2912"/>
    <mergeCell ref="P2909:Q2909"/>
    <mergeCell ref="Y2909:AA2909"/>
    <mergeCell ref="AJ2909:AK2909"/>
    <mergeCell ref="P2910:Q2910"/>
    <mergeCell ref="Y2910:AA2910"/>
    <mergeCell ref="AJ2910:AK2910"/>
    <mergeCell ref="P2907:Q2907"/>
    <mergeCell ref="Y2907:AA2907"/>
    <mergeCell ref="AJ2907:AK2907"/>
    <mergeCell ref="P2908:Q2908"/>
    <mergeCell ref="Y2908:AA2908"/>
    <mergeCell ref="AJ2908:AK2908"/>
    <mergeCell ref="P2905:Q2905"/>
    <mergeCell ref="Y2905:AA2905"/>
    <mergeCell ref="AJ2905:AK2905"/>
    <mergeCell ref="P2906:Q2906"/>
    <mergeCell ref="Y2906:AA2906"/>
    <mergeCell ref="AJ2906:AK2906"/>
    <mergeCell ref="P2903:Q2903"/>
    <mergeCell ref="Y2903:AA2903"/>
    <mergeCell ref="AJ2903:AK2903"/>
    <mergeCell ref="P2904:Q2904"/>
    <mergeCell ref="Y2904:AA2904"/>
    <mergeCell ref="AJ2904:AK2904"/>
    <mergeCell ref="P2901:Q2901"/>
    <mergeCell ref="Y2901:AA2901"/>
    <mergeCell ref="AJ2901:AK2901"/>
    <mergeCell ref="P2902:Q2902"/>
    <mergeCell ref="Y2902:AA2902"/>
    <mergeCell ref="AJ2902:AK2902"/>
    <mergeCell ref="P2899:Q2899"/>
    <mergeCell ref="Y2899:AA2899"/>
    <mergeCell ref="AJ2899:AK2899"/>
    <mergeCell ref="P2900:Q2900"/>
    <mergeCell ref="Y2900:AA2900"/>
    <mergeCell ref="AJ2900:AK2900"/>
    <mergeCell ref="P2897:Q2897"/>
    <mergeCell ref="Y2897:AA2897"/>
    <mergeCell ref="AJ2897:AK2897"/>
    <mergeCell ref="P2898:Q2898"/>
    <mergeCell ref="Y2898:AA2898"/>
    <mergeCell ref="AJ2898:AK2898"/>
    <mergeCell ref="P2895:Q2895"/>
    <mergeCell ref="X2895:AA2895"/>
    <mergeCell ref="AJ2895:AK2895"/>
    <mergeCell ref="P2896:Q2896"/>
    <mergeCell ref="Y2896:AA2896"/>
    <mergeCell ref="AJ2896:AK2896"/>
    <mergeCell ref="AE2894:AF2894"/>
    <mergeCell ref="AH2894:AI2894"/>
    <mergeCell ref="AJ2894:AL2894"/>
    <mergeCell ref="AN2894:AO2894"/>
    <mergeCell ref="AP2894:AR2894"/>
    <mergeCell ref="AS2894:AT2894"/>
    <mergeCell ref="AS2892:AT2892"/>
    <mergeCell ref="C2893:C2894"/>
    <mergeCell ref="D2893:D2894"/>
    <mergeCell ref="K2893:K2894"/>
    <mergeCell ref="L2893:L2894"/>
    <mergeCell ref="M2893:M2894"/>
    <mergeCell ref="N2893:N2894"/>
    <mergeCell ref="P2893:Q2893"/>
    <mergeCell ref="Y2894:AA2894"/>
    <mergeCell ref="AB2894:AC2894"/>
    <mergeCell ref="AB2892:AC2892"/>
    <mergeCell ref="AE2892:AF2892"/>
    <mergeCell ref="AH2892:AI2892"/>
    <mergeCell ref="AJ2892:AL2892"/>
    <mergeCell ref="AN2892:AO2892"/>
    <mergeCell ref="AP2892:AR2892"/>
    <mergeCell ref="AP2890:AR2890"/>
    <mergeCell ref="AS2890:AT2890"/>
    <mergeCell ref="C2891:C2892"/>
    <mergeCell ref="D2891:D2892"/>
    <mergeCell ref="K2891:K2892"/>
    <mergeCell ref="L2891:L2892"/>
    <mergeCell ref="M2891:M2892"/>
    <mergeCell ref="N2891:N2892"/>
    <mergeCell ref="P2891:Q2891"/>
    <mergeCell ref="Y2892:AA2892"/>
    <mergeCell ref="Y2890:AA2890"/>
    <mergeCell ref="AB2890:AC2890"/>
    <mergeCell ref="AE2890:AF2890"/>
    <mergeCell ref="AH2890:AI2890"/>
    <mergeCell ref="AJ2890:AL2890"/>
    <mergeCell ref="AN2890:AO2890"/>
    <mergeCell ref="AN2888:AO2888"/>
    <mergeCell ref="AP2888:AR2888"/>
    <mergeCell ref="AS2888:AT2888"/>
    <mergeCell ref="C2889:C2890"/>
    <mergeCell ref="D2889:D2890"/>
    <mergeCell ref="K2889:K2890"/>
    <mergeCell ref="L2889:L2890"/>
    <mergeCell ref="M2889:M2890"/>
    <mergeCell ref="N2889:N2890"/>
    <mergeCell ref="P2889:Q2889"/>
    <mergeCell ref="P2887:Q2887"/>
    <mergeCell ref="Y2887:AA2887"/>
    <mergeCell ref="AJ2887:AK2887"/>
    <mergeCell ref="Y2888:AA2888"/>
    <mergeCell ref="AB2888:AC2888"/>
    <mergeCell ref="AE2888:AF2888"/>
    <mergeCell ref="AH2888:AI2888"/>
    <mergeCell ref="AJ2888:AL2888"/>
    <mergeCell ref="C2887:C2888"/>
    <mergeCell ref="D2887:D2888"/>
    <mergeCell ref="K2887:K2888"/>
    <mergeCell ref="L2887:L2888"/>
    <mergeCell ref="M2887:M2888"/>
    <mergeCell ref="N2887:N2888"/>
    <mergeCell ref="C2886:D2886"/>
    <mergeCell ref="E2886:I2886"/>
    <mergeCell ref="K2886:N2886"/>
    <mergeCell ref="P2886:Q2886"/>
    <mergeCell ref="X2886:AA2886"/>
    <mergeCell ref="AJ2886:AK2886"/>
    <mergeCell ref="C2885:D2885"/>
    <mergeCell ref="E2885:I2885"/>
    <mergeCell ref="K2885:N2885"/>
    <mergeCell ref="P2885:Q2885"/>
    <mergeCell ref="X2885:AA2885"/>
    <mergeCell ref="AJ2885:AK2885"/>
    <mergeCell ref="C2884:D2884"/>
    <mergeCell ref="E2884:I2884"/>
    <mergeCell ref="K2884:N2884"/>
    <mergeCell ref="P2884:Q2884"/>
    <mergeCell ref="X2884:AA2884"/>
    <mergeCell ref="AJ2884:AK2884"/>
    <mergeCell ref="C2883:D2883"/>
    <mergeCell ref="E2883:I2883"/>
    <mergeCell ref="K2883:N2883"/>
    <mergeCell ref="P2883:Q2883"/>
    <mergeCell ref="X2883:AA2883"/>
    <mergeCell ref="AJ2883:AK2883"/>
    <mergeCell ref="P2881:Q2881"/>
    <mergeCell ref="Y2881:AA2881"/>
    <mergeCell ref="AJ2881:AK2881"/>
    <mergeCell ref="P2882:Q2882"/>
    <mergeCell ref="Y2882:AA2882"/>
    <mergeCell ref="AJ2882:AK2882"/>
    <mergeCell ref="P2879:Q2879"/>
    <mergeCell ref="Y2879:AA2879"/>
    <mergeCell ref="AJ2879:AK2879"/>
    <mergeCell ref="P2880:Q2880"/>
    <mergeCell ref="Y2880:AA2880"/>
    <mergeCell ref="AJ2880:AK2880"/>
    <mergeCell ref="P2877:Q2877"/>
    <mergeCell ref="Y2877:AA2877"/>
    <mergeCell ref="AJ2877:AK2877"/>
    <mergeCell ref="P2878:Q2878"/>
    <mergeCell ref="Y2878:AA2878"/>
    <mergeCell ref="AJ2878:AK2878"/>
    <mergeCell ref="P2875:Q2875"/>
    <mergeCell ref="Y2875:AA2875"/>
    <mergeCell ref="AJ2875:AK2875"/>
    <mergeCell ref="P2876:Q2876"/>
    <mergeCell ref="Y2876:AA2876"/>
    <mergeCell ref="AJ2876:AK2876"/>
    <mergeCell ref="P2873:Q2873"/>
    <mergeCell ref="Y2873:AA2873"/>
    <mergeCell ref="AJ2873:AK2873"/>
    <mergeCell ref="P2874:Q2874"/>
    <mergeCell ref="Y2874:AA2874"/>
    <mergeCell ref="AJ2874:AK2874"/>
    <mergeCell ref="P2871:Q2871"/>
    <mergeCell ref="Y2871:AA2871"/>
    <mergeCell ref="AJ2871:AK2871"/>
    <mergeCell ref="P2872:Q2872"/>
    <mergeCell ref="Y2872:AA2872"/>
    <mergeCell ref="AJ2872:AK2872"/>
    <mergeCell ref="P2869:Q2869"/>
    <mergeCell ref="Y2869:AA2869"/>
    <mergeCell ref="AJ2869:AK2869"/>
    <mergeCell ref="P2870:Q2870"/>
    <mergeCell ref="Y2870:AA2870"/>
    <mergeCell ref="AJ2870:AK2870"/>
    <mergeCell ref="P2867:Q2867"/>
    <mergeCell ref="Y2867:AA2867"/>
    <mergeCell ref="AJ2867:AK2867"/>
    <mergeCell ref="P2868:Q2868"/>
    <mergeCell ref="Y2868:AA2868"/>
    <mergeCell ref="AJ2868:AK2868"/>
    <mergeCell ref="P2865:Q2865"/>
    <mergeCell ref="Y2865:AA2865"/>
    <mergeCell ref="AJ2865:AK2865"/>
    <mergeCell ref="P2866:Q2866"/>
    <mergeCell ref="Y2866:AA2866"/>
    <mergeCell ref="AJ2866:AK2866"/>
    <mergeCell ref="P2863:Q2863"/>
    <mergeCell ref="Y2863:AA2863"/>
    <mergeCell ref="AJ2863:AK2863"/>
    <mergeCell ref="P2864:Q2864"/>
    <mergeCell ref="Y2864:AA2864"/>
    <mergeCell ref="AJ2864:AK2864"/>
    <mergeCell ref="P2861:Q2861"/>
    <mergeCell ref="Y2861:AA2861"/>
    <mergeCell ref="AJ2861:AK2861"/>
    <mergeCell ref="P2862:Q2862"/>
    <mergeCell ref="Y2862:AA2862"/>
    <mergeCell ref="AJ2862:AK2862"/>
    <mergeCell ref="P2859:Q2859"/>
    <mergeCell ref="Y2859:AA2859"/>
    <mergeCell ref="AJ2859:AK2859"/>
    <mergeCell ref="P2860:Q2860"/>
    <mergeCell ref="Y2860:AA2860"/>
    <mergeCell ref="AJ2860:AK2860"/>
    <mergeCell ref="P2857:Q2857"/>
    <mergeCell ref="Y2857:AA2857"/>
    <mergeCell ref="AJ2857:AK2857"/>
    <mergeCell ref="P2858:Q2858"/>
    <mergeCell ref="Y2858:AA2858"/>
    <mergeCell ref="AJ2858:AK2858"/>
    <mergeCell ref="P2855:Q2855"/>
    <mergeCell ref="Y2855:AA2855"/>
    <mergeCell ref="AJ2855:AK2855"/>
    <mergeCell ref="P2856:Q2856"/>
    <mergeCell ref="Y2856:AA2856"/>
    <mergeCell ref="AJ2856:AK2856"/>
    <mergeCell ref="P2853:Q2853"/>
    <mergeCell ref="Y2853:AA2853"/>
    <mergeCell ref="AJ2853:AK2853"/>
    <mergeCell ref="P2854:Q2854"/>
    <mergeCell ref="Y2854:AA2854"/>
    <mergeCell ref="AJ2854:AK2854"/>
    <mergeCell ref="P2851:Q2851"/>
    <mergeCell ref="Y2851:AA2851"/>
    <mergeCell ref="AJ2851:AK2851"/>
    <mergeCell ref="P2852:Q2852"/>
    <mergeCell ref="Y2852:AA2852"/>
    <mergeCell ref="AJ2852:AK2852"/>
    <mergeCell ref="P2849:Q2849"/>
    <mergeCell ref="Y2849:AA2849"/>
    <mergeCell ref="AJ2849:AK2849"/>
    <mergeCell ref="P2850:Q2850"/>
    <mergeCell ref="Y2850:AA2850"/>
    <mergeCell ref="AJ2850:AK2850"/>
    <mergeCell ref="P2847:Q2847"/>
    <mergeCell ref="Y2847:AA2847"/>
    <mergeCell ref="AJ2847:AK2847"/>
    <mergeCell ref="P2848:Q2848"/>
    <mergeCell ref="Y2848:AA2848"/>
    <mergeCell ref="AJ2848:AK2848"/>
    <mergeCell ref="P2845:Q2845"/>
    <mergeCell ref="Y2845:AA2845"/>
    <mergeCell ref="AJ2845:AK2845"/>
    <mergeCell ref="P2846:Q2846"/>
    <mergeCell ref="Y2846:AA2846"/>
    <mergeCell ref="AJ2846:AK2846"/>
    <mergeCell ref="P2843:Q2843"/>
    <mergeCell ref="Y2843:AA2843"/>
    <mergeCell ref="AJ2843:AK2843"/>
    <mergeCell ref="P2844:Q2844"/>
    <mergeCell ref="Y2844:AA2844"/>
    <mergeCell ref="AJ2844:AK2844"/>
    <mergeCell ref="P2841:Q2841"/>
    <mergeCell ref="Y2841:AA2841"/>
    <mergeCell ref="AJ2841:AK2841"/>
    <mergeCell ref="P2842:Q2842"/>
    <mergeCell ref="Y2842:AA2842"/>
    <mergeCell ref="AJ2842:AK2842"/>
    <mergeCell ref="P2839:Q2839"/>
    <mergeCell ref="Y2839:AA2839"/>
    <mergeCell ref="AJ2839:AK2839"/>
    <mergeCell ref="P2840:Q2840"/>
    <mergeCell ref="Y2840:AA2840"/>
    <mergeCell ref="AJ2840:AK2840"/>
    <mergeCell ref="P2837:Q2837"/>
    <mergeCell ref="Y2837:AA2837"/>
    <mergeCell ref="AJ2837:AK2837"/>
    <mergeCell ref="P2838:Q2838"/>
    <mergeCell ref="Y2838:AA2838"/>
    <mergeCell ref="AJ2838:AK2838"/>
    <mergeCell ref="P2835:Q2835"/>
    <mergeCell ref="Y2835:AA2835"/>
    <mergeCell ref="AJ2835:AK2835"/>
    <mergeCell ref="P2836:Q2836"/>
    <mergeCell ref="Y2836:AA2836"/>
    <mergeCell ref="AJ2836:AK2836"/>
    <mergeCell ref="P2833:Q2833"/>
    <mergeCell ref="Y2833:AA2833"/>
    <mergeCell ref="AJ2833:AK2833"/>
    <mergeCell ref="P2834:Q2834"/>
    <mergeCell ref="Y2834:AA2834"/>
    <mergeCell ref="AJ2834:AK2834"/>
    <mergeCell ref="P2831:Q2831"/>
    <mergeCell ref="Y2831:AA2831"/>
    <mergeCell ref="AJ2831:AK2831"/>
    <mergeCell ref="P2832:Q2832"/>
    <mergeCell ref="Y2832:AA2832"/>
    <mergeCell ref="AJ2832:AK2832"/>
    <mergeCell ref="P2829:Q2829"/>
    <mergeCell ref="Y2829:AA2829"/>
    <mergeCell ref="AJ2829:AK2829"/>
    <mergeCell ref="P2830:Q2830"/>
    <mergeCell ref="Y2830:AA2830"/>
    <mergeCell ref="AJ2830:AK2830"/>
    <mergeCell ref="P2827:Q2827"/>
    <mergeCell ref="Y2827:AA2827"/>
    <mergeCell ref="AJ2827:AK2827"/>
    <mergeCell ref="P2828:Q2828"/>
    <mergeCell ref="Y2828:AA2828"/>
    <mergeCell ref="AJ2828:AK2828"/>
    <mergeCell ref="P2825:Q2825"/>
    <mergeCell ref="Y2825:AA2825"/>
    <mergeCell ref="AJ2825:AK2825"/>
    <mergeCell ref="P2826:Q2826"/>
    <mergeCell ref="Y2826:AA2826"/>
    <mergeCell ref="AJ2826:AK2826"/>
    <mergeCell ref="P2823:Q2823"/>
    <mergeCell ref="Y2823:AA2823"/>
    <mergeCell ref="AJ2823:AK2823"/>
    <mergeCell ref="P2824:Q2824"/>
    <mergeCell ref="Y2824:AA2824"/>
    <mergeCell ref="AJ2824:AK2824"/>
    <mergeCell ref="P2821:Q2821"/>
    <mergeCell ref="Y2821:AA2821"/>
    <mergeCell ref="AJ2821:AK2821"/>
    <mergeCell ref="P2822:Q2822"/>
    <mergeCell ref="Y2822:AA2822"/>
    <mergeCell ref="AJ2822:AK2822"/>
    <mergeCell ref="P2819:Q2819"/>
    <mergeCell ref="Y2819:AA2819"/>
    <mergeCell ref="AJ2819:AK2819"/>
    <mergeCell ref="P2820:Q2820"/>
    <mergeCell ref="Y2820:AA2820"/>
    <mergeCell ref="AJ2820:AK2820"/>
    <mergeCell ref="P2817:Q2817"/>
    <mergeCell ref="Y2817:AA2817"/>
    <mergeCell ref="AJ2817:AK2817"/>
    <mergeCell ref="P2818:Q2818"/>
    <mergeCell ref="Y2818:AA2818"/>
    <mergeCell ref="AJ2818:AK2818"/>
    <mergeCell ref="P2815:Q2815"/>
    <mergeCell ref="Y2815:AA2815"/>
    <mergeCell ref="AJ2815:AK2815"/>
    <mergeCell ref="P2816:Q2816"/>
    <mergeCell ref="Y2816:AA2816"/>
    <mergeCell ref="AJ2816:AK2816"/>
    <mergeCell ref="P2813:Q2813"/>
    <mergeCell ref="Y2813:AA2813"/>
    <mergeCell ref="AJ2813:AK2813"/>
    <mergeCell ref="P2814:Q2814"/>
    <mergeCell ref="Y2814:AA2814"/>
    <mergeCell ref="AJ2814:AK2814"/>
    <mergeCell ref="P2811:Q2811"/>
    <mergeCell ref="Y2811:AA2811"/>
    <mergeCell ref="AJ2811:AK2811"/>
    <mergeCell ref="P2812:Q2812"/>
    <mergeCell ref="Y2812:AA2812"/>
    <mergeCell ref="AJ2812:AK2812"/>
    <mergeCell ref="P2809:Q2809"/>
    <mergeCell ref="Y2809:AA2809"/>
    <mergeCell ref="AJ2809:AK2809"/>
    <mergeCell ref="P2810:Q2810"/>
    <mergeCell ref="Y2810:AA2810"/>
    <mergeCell ref="AJ2810:AK2810"/>
    <mergeCell ref="P2807:Q2807"/>
    <mergeCell ref="Y2807:AA2807"/>
    <mergeCell ref="AJ2807:AK2807"/>
    <mergeCell ref="P2808:Q2808"/>
    <mergeCell ref="Y2808:AA2808"/>
    <mergeCell ref="AJ2808:AK2808"/>
    <mergeCell ref="P2805:Q2805"/>
    <mergeCell ref="Y2805:AA2805"/>
    <mergeCell ref="AJ2805:AK2805"/>
    <mergeCell ref="P2806:Q2806"/>
    <mergeCell ref="Y2806:AA2806"/>
    <mergeCell ref="AJ2806:AK2806"/>
    <mergeCell ref="P2803:Q2803"/>
    <mergeCell ref="Y2803:AA2803"/>
    <mergeCell ref="AJ2803:AK2803"/>
    <mergeCell ref="P2804:Q2804"/>
    <mergeCell ref="Y2804:AA2804"/>
    <mergeCell ref="AJ2804:AK2804"/>
    <mergeCell ref="P2801:Q2801"/>
    <mergeCell ref="Y2801:AA2801"/>
    <mergeCell ref="AJ2801:AK2801"/>
    <mergeCell ref="P2802:Q2802"/>
    <mergeCell ref="Y2802:AA2802"/>
    <mergeCell ref="AJ2802:AK2802"/>
    <mergeCell ref="P2799:Q2799"/>
    <mergeCell ref="Y2799:AA2799"/>
    <mergeCell ref="AJ2799:AK2799"/>
    <mergeCell ref="P2800:Q2800"/>
    <mergeCell ref="Y2800:AA2800"/>
    <mergeCell ref="AJ2800:AK2800"/>
    <mergeCell ref="P2797:Q2797"/>
    <mergeCell ref="Y2797:AA2797"/>
    <mergeCell ref="AJ2797:AK2797"/>
    <mergeCell ref="P2798:Q2798"/>
    <mergeCell ref="Y2798:AA2798"/>
    <mergeCell ref="AJ2798:AK2798"/>
    <mergeCell ref="P2795:Q2795"/>
    <mergeCell ref="Y2795:AA2795"/>
    <mergeCell ref="AJ2795:AK2795"/>
    <mergeCell ref="P2796:Q2796"/>
    <mergeCell ref="Y2796:AA2796"/>
    <mergeCell ref="AJ2796:AK2796"/>
    <mergeCell ref="P2793:Q2793"/>
    <mergeCell ref="Y2793:AA2793"/>
    <mergeCell ref="AJ2793:AK2793"/>
    <mergeCell ref="P2794:Q2794"/>
    <mergeCell ref="Y2794:AA2794"/>
    <mergeCell ref="AJ2794:AK2794"/>
    <mergeCell ref="P2791:Q2791"/>
    <mergeCell ref="Y2791:AA2791"/>
    <mergeCell ref="AJ2791:AK2791"/>
    <mergeCell ref="P2792:Q2792"/>
    <mergeCell ref="Y2792:AA2792"/>
    <mergeCell ref="AJ2792:AK2792"/>
    <mergeCell ref="P2789:Q2789"/>
    <mergeCell ref="Y2789:AA2789"/>
    <mergeCell ref="AJ2789:AK2789"/>
    <mergeCell ref="P2790:Q2790"/>
    <mergeCell ref="Y2790:AA2790"/>
    <mergeCell ref="AJ2790:AK2790"/>
    <mergeCell ref="P2787:Q2787"/>
    <mergeCell ref="Y2787:AA2787"/>
    <mergeCell ref="AJ2787:AK2787"/>
    <mergeCell ref="P2788:Q2788"/>
    <mergeCell ref="Y2788:AA2788"/>
    <mergeCell ref="AJ2788:AK2788"/>
    <mergeCell ref="P2785:Q2785"/>
    <mergeCell ref="Y2785:AA2785"/>
    <mergeCell ref="AJ2785:AK2785"/>
    <mergeCell ref="P2786:Q2786"/>
    <mergeCell ref="Y2786:AA2786"/>
    <mergeCell ref="AJ2786:AK2786"/>
    <mergeCell ref="P2783:Q2783"/>
    <mergeCell ref="Y2783:AA2783"/>
    <mergeCell ref="AJ2783:AK2783"/>
    <mergeCell ref="P2784:Q2784"/>
    <mergeCell ref="Y2784:AA2784"/>
    <mergeCell ref="AJ2784:AK2784"/>
    <mergeCell ref="P2781:Q2781"/>
    <mergeCell ref="X2781:AA2781"/>
    <mergeCell ref="AJ2781:AK2781"/>
    <mergeCell ref="P2782:Q2782"/>
    <mergeCell ref="Y2782:AA2782"/>
    <mergeCell ref="AJ2782:AK2782"/>
    <mergeCell ref="AE2780:AF2780"/>
    <mergeCell ref="AH2780:AI2780"/>
    <mergeCell ref="AJ2780:AL2780"/>
    <mergeCell ref="AN2780:AO2780"/>
    <mergeCell ref="AP2780:AR2780"/>
    <mergeCell ref="AS2780:AT2780"/>
    <mergeCell ref="AS2778:AT2778"/>
    <mergeCell ref="C2779:C2780"/>
    <mergeCell ref="D2779:D2780"/>
    <mergeCell ref="K2779:K2780"/>
    <mergeCell ref="L2779:L2780"/>
    <mergeCell ref="M2779:M2780"/>
    <mergeCell ref="N2779:N2780"/>
    <mergeCell ref="P2779:Q2779"/>
    <mergeCell ref="Y2780:AA2780"/>
    <mergeCell ref="AB2780:AC2780"/>
    <mergeCell ref="AB2778:AC2778"/>
    <mergeCell ref="AE2778:AF2778"/>
    <mergeCell ref="AH2778:AI2778"/>
    <mergeCell ref="AJ2778:AL2778"/>
    <mergeCell ref="AN2778:AO2778"/>
    <mergeCell ref="AP2778:AR2778"/>
    <mergeCell ref="AP2776:AR2776"/>
    <mergeCell ref="AS2776:AT2776"/>
    <mergeCell ref="C2777:C2778"/>
    <mergeCell ref="D2777:D2778"/>
    <mergeCell ref="K2777:K2778"/>
    <mergeCell ref="L2777:L2778"/>
    <mergeCell ref="M2777:M2778"/>
    <mergeCell ref="N2777:N2778"/>
    <mergeCell ref="P2777:Q2777"/>
    <mergeCell ref="Y2778:AA2778"/>
    <mergeCell ref="Y2776:AA2776"/>
    <mergeCell ref="AB2776:AC2776"/>
    <mergeCell ref="AE2776:AF2776"/>
    <mergeCell ref="AH2776:AI2776"/>
    <mergeCell ref="AJ2776:AL2776"/>
    <mergeCell ref="AN2776:AO2776"/>
    <mergeCell ref="AN2774:AO2774"/>
    <mergeCell ref="AP2774:AR2774"/>
    <mergeCell ref="AS2774:AT2774"/>
    <mergeCell ref="C2775:C2776"/>
    <mergeCell ref="D2775:D2776"/>
    <mergeCell ref="K2775:K2776"/>
    <mergeCell ref="L2775:L2776"/>
    <mergeCell ref="M2775:M2776"/>
    <mergeCell ref="N2775:N2776"/>
    <mergeCell ref="P2775:Q2775"/>
    <mergeCell ref="P2773:Q2773"/>
    <mergeCell ref="Y2773:AA2773"/>
    <mergeCell ref="AJ2773:AK2773"/>
    <mergeCell ref="Y2774:AA2774"/>
    <mergeCell ref="AB2774:AC2774"/>
    <mergeCell ref="AE2774:AF2774"/>
    <mergeCell ref="AH2774:AI2774"/>
    <mergeCell ref="AJ2774:AL2774"/>
    <mergeCell ref="C2773:C2774"/>
    <mergeCell ref="D2773:D2774"/>
    <mergeCell ref="K2773:K2774"/>
    <mergeCell ref="L2773:L2774"/>
    <mergeCell ref="M2773:M2774"/>
    <mergeCell ref="N2773:N2774"/>
    <mergeCell ref="C2772:D2772"/>
    <mergeCell ref="E2772:I2772"/>
    <mergeCell ref="K2772:N2772"/>
    <mergeCell ref="P2772:Q2772"/>
    <mergeCell ref="X2772:AA2772"/>
    <mergeCell ref="AJ2772:AK2772"/>
    <mergeCell ref="C2771:D2771"/>
    <mergeCell ref="E2771:I2771"/>
    <mergeCell ref="K2771:N2771"/>
    <mergeCell ref="P2771:Q2771"/>
    <mergeCell ref="X2771:AA2771"/>
    <mergeCell ref="AJ2771:AK2771"/>
    <mergeCell ref="C2770:D2770"/>
    <mergeCell ref="E2770:I2770"/>
    <mergeCell ref="K2770:N2770"/>
    <mergeCell ref="P2770:Q2770"/>
    <mergeCell ref="X2770:AA2770"/>
    <mergeCell ref="AJ2770:AK2770"/>
    <mergeCell ref="P2768:Q2768"/>
    <mergeCell ref="Y2768:AA2768"/>
    <mergeCell ref="AJ2768:AK2768"/>
    <mergeCell ref="C2769:D2769"/>
    <mergeCell ref="E2769:I2769"/>
    <mergeCell ref="K2769:N2769"/>
    <mergeCell ref="P2769:Q2769"/>
    <mergeCell ref="X2769:AA2769"/>
    <mergeCell ref="AJ2769:AK2769"/>
    <mergeCell ref="P2766:Q2766"/>
    <mergeCell ref="Y2766:AA2766"/>
    <mergeCell ref="AJ2766:AK2766"/>
    <mergeCell ref="P2767:Q2767"/>
    <mergeCell ref="Y2767:AA2767"/>
    <mergeCell ref="AJ2767:AK2767"/>
    <mergeCell ref="P2764:Q2764"/>
    <mergeCell ref="Y2764:AA2764"/>
    <mergeCell ref="AJ2764:AK2764"/>
    <mergeCell ref="P2765:Q2765"/>
    <mergeCell ref="Y2765:AA2765"/>
    <mergeCell ref="AJ2765:AK2765"/>
    <mergeCell ref="P2762:Q2762"/>
    <mergeCell ref="Y2762:AA2762"/>
    <mergeCell ref="AJ2762:AK2762"/>
    <mergeCell ref="P2763:Q2763"/>
    <mergeCell ref="Y2763:AA2763"/>
    <mergeCell ref="AJ2763:AK2763"/>
    <mergeCell ref="P2760:Q2760"/>
    <mergeCell ref="Y2760:AA2760"/>
    <mergeCell ref="AJ2760:AK2760"/>
    <mergeCell ref="P2761:Q2761"/>
    <mergeCell ref="Y2761:AA2761"/>
    <mergeCell ref="AJ2761:AK2761"/>
    <mergeCell ref="P2758:Q2758"/>
    <mergeCell ref="Y2758:AA2758"/>
    <mergeCell ref="AJ2758:AK2758"/>
    <mergeCell ref="P2759:Q2759"/>
    <mergeCell ref="Y2759:AA2759"/>
    <mergeCell ref="AJ2759:AK2759"/>
    <mergeCell ref="P2756:Q2756"/>
    <mergeCell ref="Y2756:AA2756"/>
    <mergeCell ref="AJ2756:AK2756"/>
    <mergeCell ref="P2757:Q2757"/>
    <mergeCell ref="Y2757:AA2757"/>
    <mergeCell ref="AJ2757:AK2757"/>
    <mergeCell ref="P2754:Q2754"/>
    <mergeCell ref="X2754:AA2754"/>
    <mergeCell ref="AJ2754:AK2754"/>
    <mergeCell ref="P2755:Q2755"/>
    <mergeCell ref="Y2755:AA2755"/>
    <mergeCell ref="AJ2755:AK2755"/>
    <mergeCell ref="P2752:Q2752"/>
    <mergeCell ref="Y2752:AA2752"/>
    <mergeCell ref="AJ2752:AK2752"/>
    <mergeCell ref="P2753:Q2753"/>
    <mergeCell ref="Y2753:AA2753"/>
    <mergeCell ref="AJ2753:AK2753"/>
    <mergeCell ref="P2750:Q2750"/>
    <mergeCell ref="Y2750:AA2750"/>
    <mergeCell ref="AJ2750:AK2750"/>
    <mergeCell ref="P2751:Q2751"/>
    <mergeCell ref="Y2751:AA2751"/>
    <mergeCell ref="AJ2751:AK2751"/>
    <mergeCell ref="P2748:Q2748"/>
    <mergeCell ref="Y2748:AA2748"/>
    <mergeCell ref="AJ2748:AK2748"/>
    <mergeCell ref="P2749:Q2749"/>
    <mergeCell ref="Y2749:AA2749"/>
    <mergeCell ref="AJ2749:AK2749"/>
    <mergeCell ref="P2746:Q2746"/>
    <mergeCell ref="Y2746:AA2746"/>
    <mergeCell ref="AJ2746:AK2746"/>
    <mergeCell ref="P2747:Q2747"/>
    <mergeCell ref="Y2747:AA2747"/>
    <mergeCell ref="AJ2747:AK2747"/>
    <mergeCell ref="P2744:Q2744"/>
    <mergeCell ref="Y2744:AA2744"/>
    <mergeCell ref="AJ2744:AK2744"/>
    <mergeCell ref="P2745:Q2745"/>
    <mergeCell ref="Y2745:AA2745"/>
    <mergeCell ref="AJ2745:AK2745"/>
    <mergeCell ref="P2742:Q2742"/>
    <mergeCell ref="Y2742:AA2742"/>
    <mergeCell ref="AJ2742:AK2742"/>
    <mergeCell ref="P2743:Q2743"/>
    <mergeCell ref="Y2743:AA2743"/>
    <mergeCell ref="AJ2743:AK2743"/>
    <mergeCell ref="P2740:Q2740"/>
    <mergeCell ref="X2740:AA2740"/>
    <mergeCell ref="AJ2740:AK2740"/>
    <mergeCell ref="P2741:Q2741"/>
    <mergeCell ref="Y2741:AA2741"/>
    <mergeCell ref="AJ2741:AK2741"/>
    <mergeCell ref="AE2739:AF2739"/>
    <mergeCell ref="AH2739:AI2739"/>
    <mergeCell ref="AJ2739:AL2739"/>
    <mergeCell ref="AN2739:AO2739"/>
    <mergeCell ref="AP2739:AR2739"/>
    <mergeCell ref="AS2739:AT2739"/>
    <mergeCell ref="AS2737:AT2737"/>
    <mergeCell ref="C2738:C2739"/>
    <mergeCell ref="D2738:D2739"/>
    <mergeCell ref="K2738:K2739"/>
    <mergeCell ref="L2738:L2739"/>
    <mergeCell ref="M2738:M2739"/>
    <mergeCell ref="N2738:N2739"/>
    <mergeCell ref="P2738:Q2738"/>
    <mergeCell ref="Y2739:AA2739"/>
    <mergeCell ref="AB2739:AC2739"/>
    <mergeCell ref="AB2737:AC2737"/>
    <mergeCell ref="AE2737:AF2737"/>
    <mergeCell ref="AH2737:AI2737"/>
    <mergeCell ref="AJ2737:AL2737"/>
    <mergeCell ref="AN2737:AO2737"/>
    <mergeCell ref="AP2737:AR2737"/>
    <mergeCell ref="AP2735:AR2735"/>
    <mergeCell ref="AS2735:AT2735"/>
    <mergeCell ref="C2736:C2737"/>
    <mergeCell ref="D2736:D2737"/>
    <mergeCell ref="K2736:K2737"/>
    <mergeCell ref="L2736:L2737"/>
    <mergeCell ref="M2736:M2737"/>
    <mergeCell ref="N2736:N2737"/>
    <mergeCell ref="P2736:Q2736"/>
    <mergeCell ref="Y2737:AA2737"/>
    <mergeCell ref="Y2735:AA2735"/>
    <mergeCell ref="AB2735:AC2735"/>
    <mergeCell ref="AE2735:AF2735"/>
    <mergeCell ref="AH2735:AI2735"/>
    <mergeCell ref="AJ2735:AL2735"/>
    <mergeCell ref="AN2735:AO2735"/>
    <mergeCell ref="AN2733:AO2733"/>
    <mergeCell ref="AP2733:AR2733"/>
    <mergeCell ref="AS2733:AT2733"/>
    <mergeCell ref="C2734:C2735"/>
    <mergeCell ref="D2734:D2735"/>
    <mergeCell ref="K2734:K2735"/>
    <mergeCell ref="L2734:L2735"/>
    <mergeCell ref="M2734:M2735"/>
    <mergeCell ref="N2734:N2735"/>
    <mergeCell ref="P2734:Q2734"/>
    <mergeCell ref="P2732:Q2732"/>
    <mergeCell ref="Y2732:AA2732"/>
    <mergeCell ref="AJ2732:AK2732"/>
    <mergeCell ref="Y2733:AA2733"/>
    <mergeCell ref="AB2733:AC2733"/>
    <mergeCell ref="AE2733:AF2733"/>
    <mergeCell ref="AH2733:AI2733"/>
    <mergeCell ref="AJ2733:AL2733"/>
    <mergeCell ref="C2732:C2733"/>
    <mergeCell ref="D2732:D2733"/>
    <mergeCell ref="K2732:K2733"/>
    <mergeCell ref="L2732:L2733"/>
    <mergeCell ref="M2732:M2733"/>
    <mergeCell ref="N2732:N2733"/>
    <mergeCell ref="C2731:D2731"/>
    <mergeCell ref="E2731:I2731"/>
    <mergeCell ref="K2731:N2731"/>
    <mergeCell ref="P2731:Q2731"/>
    <mergeCell ref="X2731:AA2731"/>
    <mergeCell ref="AJ2731:AK2731"/>
    <mergeCell ref="C2730:D2730"/>
    <mergeCell ref="E2730:I2730"/>
    <mergeCell ref="K2730:N2730"/>
    <mergeCell ref="P2730:Q2730"/>
    <mergeCell ref="X2730:AA2730"/>
    <mergeCell ref="AJ2730:AK2730"/>
    <mergeCell ref="C2729:D2729"/>
    <mergeCell ref="E2729:I2729"/>
    <mergeCell ref="K2729:N2729"/>
    <mergeCell ref="P2729:Q2729"/>
    <mergeCell ref="X2729:AA2729"/>
    <mergeCell ref="AJ2729:AK2729"/>
    <mergeCell ref="C2728:D2728"/>
    <mergeCell ref="E2728:I2728"/>
    <mergeCell ref="K2728:N2728"/>
    <mergeCell ref="P2728:Q2728"/>
    <mergeCell ref="X2728:AA2728"/>
    <mergeCell ref="AJ2728:AK2728"/>
    <mergeCell ref="P2726:Q2726"/>
    <mergeCell ref="Y2726:AA2726"/>
    <mergeCell ref="AJ2726:AK2726"/>
    <mergeCell ref="P2727:Q2727"/>
    <mergeCell ref="Y2727:AA2727"/>
    <mergeCell ref="AJ2727:AK2727"/>
    <mergeCell ref="P2724:Q2724"/>
    <mergeCell ref="Y2724:AA2724"/>
    <mergeCell ref="AJ2724:AK2724"/>
    <mergeCell ref="P2725:Q2725"/>
    <mergeCell ref="Y2725:AA2725"/>
    <mergeCell ref="AJ2725:AK2725"/>
    <mergeCell ref="P2722:Q2722"/>
    <mergeCell ref="Y2722:AA2722"/>
    <mergeCell ref="AJ2722:AK2722"/>
    <mergeCell ref="P2723:Q2723"/>
    <mergeCell ref="Y2723:AA2723"/>
    <mergeCell ref="AJ2723:AK2723"/>
    <mergeCell ref="P2720:Q2720"/>
    <mergeCell ref="Y2720:AA2720"/>
    <mergeCell ref="AJ2720:AK2720"/>
    <mergeCell ref="P2721:Q2721"/>
    <mergeCell ref="Y2721:AA2721"/>
    <mergeCell ref="AJ2721:AK2721"/>
    <mergeCell ref="P2718:Q2718"/>
    <mergeCell ref="Y2718:AA2718"/>
    <mergeCell ref="AJ2718:AK2718"/>
    <mergeCell ref="P2719:Q2719"/>
    <mergeCell ref="Y2719:AA2719"/>
    <mergeCell ref="AJ2719:AK2719"/>
    <mergeCell ref="P2716:Q2716"/>
    <mergeCell ref="Y2716:AA2716"/>
    <mergeCell ref="AJ2716:AK2716"/>
    <mergeCell ref="P2717:Q2717"/>
    <mergeCell ref="Y2717:AA2717"/>
    <mergeCell ref="AJ2717:AK2717"/>
    <mergeCell ref="P2714:Q2714"/>
    <mergeCell ref="Y2714:AA2714"/>
    <mergeCell ref="AJ2714:AK2714"/>
    <mergeCell ref="P2715:Q2715"/>
    <mergeCell ref="Y2715:AA2715"/>
    <mergeCell ref="AJ2715:AK2715"/>
    <mergeCell ref="P2712:Q2712"/>
    <mergeCell ref="Y2712:AA2712"/>
    <mergeCell ref="AJ2712:AK2712"/>
    <mergeCell ref="P2713:Q2713"/>
    <mergeCell ref="Y2713:AA2713"/>
    <mergeCell ref="AJ2713:AK2713"/>
    <mergeCell ref="P2710:Q2710"/>
    <mergeCell ref="Y2710:AA2710"/>
    <mergeCell ref="AJ2710:AK2710"/>
    <mergeCell ref="P2711:Q2711"/>
    <mergeCell ref="Y2711:AA2711"/>
    <mergeCell ref="AJ2711:AK2711"/>
    <mergeCell ref="P2708:Q2708"/>
    <mergeCell ref="Y2708:AA2708"/>
    <mergeCell ref="AJ2708:AK2708"/>
    <mergeCell ref="P2709:Q2709"/>
    <mergeCell ref="Y2709:AA2709"/>
    <mergeCell ref="AJ2709:AK2709"/>
    <mergeCell ref="P2706:Q2706"/>
    <mergeCell ref="Y2706:AA2706"/>
    <mergeCell ref="AJ2706:AK2706"/>
    <mergeCell ref="P2707:Q2707"/>
    <mergeCell ref="Y2707:AA2707"/>
    <mergeCell ref="AJ2707:AK2707"/>
    <mergeCell ref="P2704:Q2704"/>
    <mergeCell ref="Y2704:AA2704"/>
    <mergeCell ref="AJ2704:AK2704"/>
    <mergeCell ref="P2705:Q2705"/>
    <mergeCell ref="Y2705:AA2705"/>
    <mergeCell ref="AJ2705:AK2705"/>
    <mergeCell ref="P2702:Q2702"/>
    <mergeCell ref="Y2702:AA2702"/>
    <mergeCell ref="AJ2702:AK2702"/>
    <mergeCell ref="P2703:Q2703"/>
    <mergeCell ref="Y2703:AA2703"/>
    <mergeCell ref="AJ2703:AK2703"/>
    <mergeCell ref="P2700:Q2700"/>
    <mergeCell ref="Y2700:AA2700"/>
    <mergeCell ref="AJ2700:AK2700"/>
    <mergeCell ref="P2701:Q2701"/>
    <mergeCell ref="Y2701:AA2701"/>
    <mergeCell ref="AJ2701:AK2701"/>
    <mergeCell ref="P2698:Q2698"/>
    <mergeCell ref="Y2698:AA2698"/>
    <mergeCell ref="AJ2698:AK2698"/>
    <mergeCell ref="P2699:Q2699"/>
    <mergeCell ref="Y2699:AA2699"/>
    <mergeCell ref="AJ2699:AK2699"/>
    <mergeCell ref="P2696:Q2696"/>
    <mergeCell ref="Y2696:AA2696"/>
    <mergeCell ref="AJ2696:AK2696"/>
    <mergeCell ref="P2697:Q2697"/>
    <mergeCell ref="Y2697:AA2697"/>
    <mergeCell ref="AJ2697:AK2697"/>
    <mergeCell ref="P2694:Q2694"/>
    <mergeCell ref="Y2694:AA2694"/>
    <mergeCell ref="AJ2694:AK2694"/>
    <mergeCell ref="P2695:Q2695"/>
    <mergeCell ref="Y2695:AA2695"/>
    <mergeCell ref="AJ2695:AK2695"/>
    <mergeCell ref="P2692:Q2692"/>
    <mergeCell ref="Y2692:AA2692"/>
    <mergeCell ref="AJ2692:AK2692"/>
    <mergeCell ref="P2693:Q2693"/>
    <mergeCell ref="Y2693:AA2693"/>
    <mergeCell ref="AJ2693:AK2693"/>
    <mergeCell ref="P2690:Q2690"/>
    <mergeCell ref="Y2690:AA2690"/>
    <mergeCell ref="AJ2690:AK2690"/>
    <mergeCell ref="P2691:Q2691"/>
    <mergeCell ref="Y2691:AA2691"/>
    <mergeCell ref="AJ2691:AK2691"/>
    <mergeCell ref="P2688:Q2688"/>
    <mergeCell ref="Y2688:AA2688"/>
    <mergeCell ref="AJ2688:AK2688"/>
    <mergeCell ref="P2689:Q2689"/>
    <mergeCell ref="Y2689:AA2689"/>
    <mergeCell ref="AJ2689:AK2689"/>
    <mergeCell ref="P2686:Q2686"/>
    <mergeCell ref="Y2686:AA2686"/>
    <mergeCell ref="AJ2686:AK2686"/>
    <mergeCell ref="P2687:Q2687"/>
    <mergeCell ref="Y2687:AA2687"/>
    <mergeCell ref="AJ2687:AK2687"/>
    <mergeCell ref="P2684:Q2684"/>
    <mergeCell ref="Y2684:AA2684"/>
    <mergeCell ref="AJ2684:AK2684"/>
    <mergeCell ref="P2685:Q2685"/>
    <mergeCell ref="Y2685:AA2685"/>
    <mergeCell ref="AJ2685:AK2685"/>
    <mergeCell ref="P2682:Q2682"/>
    <mergeCell ref="Y2682:AA2682"/>
    <mergeCell ref="AJ2682:AK2682"/>
    <mergeCell ref="P2683:Q2683"/>
    <mergeCell ref="Y2683:AA2683"/>
    <mergeCell ref="AJ2683:AK2683"/>
    <mergeCell ref="P2680:Q2680"/>
    <mergeCell ref="Y2680:AA2680"/>
    <mergeCell ref="AJ2680:AK2680"/>
    <mergeCell ref="P2681:Q2681"/>
    <mergeCell ref="Y2681:AA2681"/>
    <mergeCell ref="AJ2681:AK2681"/>
    <mergeCell ref="P2678:Q2678"/>
    <mergeCell ref="Y2678:AA2678"/>
    <mergeCell ref="AJ2678:AK2678"/>
    <mergeCell ref="P2679:Q2679"/>
    <mergeCell ref="Y2679:AA2679"/>
    <mergeCell ref="AJ2679:AK2679"/>
    <mergeCell ref="P2676:Q2676"/>
    <mergeCell ref="Y2676:AA2676"/>
    <mergeCell ref="AJ2676:AK2676"/>
    <mergeCell ref="P2677:Q2677"/>
    <mergeCell ref="Y2677:AA2677"/>
    <mergeCell ref="AJ2677:AK2677"/>
    <mergeCell ref="P2674:Q2674"/>
    <mergeCell ref="Y2674:AA2674"/>
    <mergeCell ref="AJ2674:AK2674"/>
    <mergeCell ref="P2675:Q2675"/>
    <mergeCell ref="Y2675:AA2675"/>
    <mergeCell ref="AJ2675:AK2675"/>
    <mergeCell ref="P2672:Q2672"/>
    <mergeCell ref="Y2672:AA2672"/>
    <mergeCell ref="AJ2672:AK2672"/>
    <mergeCell ref="P2673:Q2673"/>
    <mergeCell ref="Y2673:AA2673"/>
    <mergeCell ref="AJ2673:AK2673"/>
    <mergeCell ref="P2670:Q2670"/>
    <mergeCell ref="Y2670:AA2670"/>
    <mergeCell ref="AJ2670:AK2670"/>
    <mergeCell ref="P2671:Q2671"/>
    <mergeCell ref="Y2671:AA2671"/>
    <mergeCell ref="AJ2671:AK2671"/>
    <mergeCell ref="P2668:Q2668"/>
    <mergeCell ref="Y2668:AA2668"/>
    <mergeCell ref="AJ2668:AK2668"/>
    <mergeCell ref="P2669:Q2669"/>
    <mergeCell ref="Y2669:AA2669"/>
    <mergeCell ref="AJ2669:AK2669"/>
    <mergeCell ref="P2666:Q2666"/>
    <mergeCell ref="Y2666:AA2666"/>
    <mergeCell ref="AJ2666:AK2666"/>
    <mergeCell ref="P2667:Q2667"/>
    <mergeCell ref="Y2667:AA2667"/>
    <mergeCell ref="AJ2667:AK2667"/>
    <mergeCell ref="P2664:Q2664"/>
    <mergeCell ref="Y2664:AA2664"/>
    <mergeCell ref="AJ2664:AK2664"/>
    <mergeCell ref="P2665:Q2665"/>
    <mergeCell ref="Y2665:AA2665"/>
    <mergeCell ref="AJ2665:AK2665"/>
    <mergeCell ref="P2662:Q2662"/>
    <mergeCell ref="Y2662:AA2662"/>
    <mergeCell ref="AJ2662:AK2662"/>
    <mergeCell ref="P2663:Q2663"/>
    <mergeCell ref="Y2663:AA2663"/>
    <mergeCell ref="AJ2663:AK2663"/>
    <mergeCell ref="P2660:Q2660"/>
    <mergeCell ref="Y2660:AA2660"/>
    <mergeCell ref="AJ2660:AK2660"/>
    <mergeCell ref="P2661:Q2661"/>
    <mergeCell ref="Y2661:AA2661"/>
    <mergeCell ref="AJ2661:AK2661"/>
    <mergeCell ref="P2658:Q2658"/>
    <mergeCell ref="Y2658:AA2658"/>
    <mergeCell ref="AJ2658:AK2658"/>
    <mergeCell ref="P2659:Q2659"/>
    <mergeCell ref="Y2659:AA2659"/>
    <mergeCell ref="AJ2659:AK2659"/>
    <mergeCell ref="P2656:Q2656"/>
    <mergeCell ref="Y2656:AA2656"/>
    <mergeCell ref="AJ2656:AK2656"/>
    <mergeCell ref="P2657:Q2657"/>
    <mergeCell ref="Y2657:AA2657"/>
    <mergeCell ref="AJ2657:AK2657"/>
    <mergeCell ref="P2654:Q2654"/>
    <mergeCell ref="Y2654:AA2654"/>
    <mergeCell ref="AJ2654:AK2654"/>
    <mergeCell ref="P2655:Q2655"/>
    <mergeCell ref="Y2655:AA2655"/>
    <mergeCell ref="AJ2655:AK2655"/>
    <mergeCell ref="P2652:Q2652"/>
    <mergeCell ref="Y2652:AA2652"/>
    <mergeCell ref="AJ2652:AK2652"/>
    <mergeCell ref="P2653:Q2653"/>
    <mergeCell ref="Y2653:AA2653"/>
    <mergeCell ref="AJ2653:AK2653"/>
    <mergeCell ref="P2650:Q2650"/>
    <mergeCell ref="Y2650:AA2650"/>
    <mergeCell ref="AJ2650:AK2650"/>
    <mergeCell ref="P2651:Q2651"/>
    <mergeCell ref="Y2651:AA2651"/>
    <mergeCell ref="AJ2651:AK2651"/>
    <mergeCell ref="P2648:Q2648"/>
    <mergeCell ref="Y2648:AA2648"/>
    <mergeCell ref="AJ2648:AK2648"/>
    <mergeCell ref="P2649:Q2649"/>
    <mergeCell ref="Y2649:AA2649"/>
    <mergeCell ref="AJ2649:AK2649"/>
    <mergeCell ref="P2646:Q2646"/>
    <mergeCell ref="Y2646:AA2646"/>
    <mergeCell ref="AJ2646:AK2646"/>
    <mergeCell ref="P2647:Q2647"/>
    <mergeCell ref="Y2647:AA2647"/>
    <mergeCell ref="AJ2647:AK2647"/>
    <mergeCell ref="P2644:Q2644"/>
    <mergeCell ref="Y2644:AA2644"/>
    <mergeCell ref="AJ2644:AK2644"/>
    <mergeCell ref="P2645:Q2645"/>
    <mergeCell ref="Y2645:AA2645"/>
    <mergeCell ref="AJ2645:AK2645"/>
    <mergeCell ref="P2642:Q2642"/>
    <mergeCell ref="Y2642:AA2642"/>
    <mergeCell ref="AJ2642:AK2642"/>
    <mergeCell ref="P2643:Q2643"/>
    <mergeCell ref="Y2643:AA2643"/>
    <mergeCell ref="AJ2643:AK2643"/>
    <mergeCell ref="P2640:Q2640"/>
    <mergeCell ref="Y2640:AA2640"/>
    <mergeCell ref="AJ2640:AK2640"/>
    <mergeCell ref="P2641:Q2641"/>
    <mergeCell ref="Y2641:AA2641"/>
    <mergeCell ref="AJ2641:AK2641"/>
    <mergeCell ref="P2638:Q2638"/>
    <mergeCell ref="Y2638:AA2638"/>
    <mergeCell ref="AJ2638:AK2638"/>
    <mergeCell ref="P2639:Q2639"/>
    <mergeCell ref="Y2639:AA2639"/>
    <mergeCell ref="AJ2639:AK2639"/>
    <mergeCell ref="P2636:Q2636"/>
    <mergeCell ref="Y2636:AA2636"/>
    <mergeCell ref="AJ2636:AK2636"/>
    <mergeCell ref="P2637:Q2637"/>
    <mergeCell ref="Y2637:AA2637"/>
    <mergeCell ref="AJ2637:AK2637"/>
    <mergeCell ref="P2634:Q2634"/>
    <mergeCell ref="Y2634:AA2634"/>
    <mergeCell ref="AJ2634:AK2634"/>
    <mergeCell ref="P2635:Q2635"/>
    <mergeCell ref="Y2635:AA2635"/>
    <mergeCell ref="AJ2635:AK2635"/>
    <mergeCell ref="P2632:Q2632"/>
    <mergeCell ref="Y2632:AA2632"/>
    <mergeCell ref="AJ2632:AK2632"/>
    <mergeCell ref="P2633:Q2633"/>
    <mergeCell ref="Y2633:AA2633"/>
    <mergeCell ref="AJ2633:AK2633"/>
    <mergeCell ref="P2630:Q2630"/>
    <mergeCell ref="Y2630:AA2630"/>
    <mergeCell ref="AJ2630:AK2630"/>
    <mergeCell ref="P2631:Q2631"/>
    <mergeCell ref="Y2631:AA2631"/>
    <mergeCell ref="AJ2631:AK2631"/>
    <mergeCell ref="P2628:Q2628"/>
    <mergeCell ref="Y2628:AA2628"/>
    <mergeCell ref="AJ2628:AK2628"/>
    <mergeCell ref="P2629:Q2629"/>
    <mergeCell ref="Y2629:AA2629"/>
    <mergeCell ref="AJ2629:AK2629"/>
    <mergeCell ref="P2626:Q2626"/>
    <mergeCell ref="Y2626:AA2626"/>
    <mergeCell ref="AJ2626:AK2626"/>
    <mergeCell ref="P2627:Q2627"/>
    <mergeCell ref="Y2627:AA2627"/>
    <mergeCell ref="AJ2627:AK2627"/>
    <mergeCell ref="P2624:Q2624"/>
    <mergeCell ref="Y2624:AA2624"/>
    <mergeCell ref="AJ2624:AK2624"/>
    <mergeCell ref="P2625:Q2625"/>
    <mergeCell ref="Y2625:AA2625"/>
    <mergeCell ref="AJ2625:AK2625"/>
    <mergeCell ref="P2622:Q2622"/>
    <mergeCell ref="Y2622:AA2622"/>
    <mergeCell ref="AJ2622:AK2622"/>
    <mergeCell ref="P2623:Q2623"/>
    <mergeCell ref="Y2623:AA2623"/>
    <mergeCell ref="AJ2623:AK2623"/>
    <mergeCell ref="P2620:Q2620"/>
    <mergeCell ref="Y2620:AA2620"/>
    <mergeCell ref="AJ2620:AK2620"/>
    <mergeCell ref="P2621:Q2621"/>
    <mergeCell ref="Y2621:AA2621"/>
    <mergeCell ref="AJ2621:AK2621"/>
    <mergeCell ref="P2618:Q2618"/>
    <mergeCell ref="Y2618:AA2618"/>
    <mergeCell ref="AJ2618:AK2618"/>
    <mergeCell ref="P2619:Q2619"/>
    <mergeCell ref="Y2619:AA2619"/>
    <mergeCell ref="AJ2619:AK2619"/>
    <mergeCell ref="P2616:Q2616"/>
    <mergeCell ref="Y2616:AA2616"/>
    <mergeCell ref="AJ2616:AK2616"/>
    <mergeCell ref="P2617:Q2617"/>
    <mergeCell ref="Y2617:AA2617"/>
    <mergeCell ref="AJ2617:AK2617"/>
    <mergeCell ref="P2614:Q2614"/>
    <mergeCell ref="Y2614:AA2614"/>
    <mergeCell ref="AJ2614:AK2614"/>
    <mergeCell ref="P2615:Q2615"/>
    <mergeCell ref="Y2615:AA2615"/>
    <mergeCell ref="AJ2615:AK2615"/>
    <mergeCell ref="P2612:Q2612"/>
    <mergeCell ref="Y2612:AA2612"/>
    <mergeCell ref="AJ2612:AK2612"/>
    <mergeCell ref="P2613:Q2613"/>
    <mergeCell ref="Y2613:AA2613"/>
    <mergeCell ref="AJ2613:AK2613"/>
    <mergeCell ref="P2610:Q2610"/>
    <mergeCell ref="Y2610:AA2610"/>
    <mergeCell ref="AJ2610:AK2610"/>
    <mergeCell ref="P2611:Q2611"/>
    <mergeCell ref="Y2611:AA2611"/>
    <mergeCell ref="AJ2611:AK2611"/>
    <mergeCell ref="P2608:Q2608"/>
    <mergeCell ref="Y2608:AA2608"/>
    <mergeCell ref="AJ2608:AK2608"/>
    <mergeCell ref="P2609:Q2609"/>
    <mergeCell ref="Y2609:AA2609"/>
    <mergeCell ref="AJ2609:AK2609"/>
    <mergeCell ref="P2606:Q2606"/>
    <mergeCell ref="Y2606:AA2606"/>
    <mergeCell ref="AJ2606:AK2606"/>
    <mergeCell ref="P2607:Q2607"/>
    <mergeCell ref="Y2607:AA2607"/>
    <mergeCell ref="AJ2607:AK2607"/>
    <mergeCell ref="P2604:Q2604"/>
    <mergeCell ref="Y2604:AA2604"/>
    <mergeCell ref="AJ2604:AK2604"/>
    <mergeCell ref="P2605:Q2605"/>
    <mergeCell ref="Y2605:AA2605"/>
    <mergeCell ref="AJ2605:AK2605"/>
    <mergeCell ref="P2602:Q2602"/>
    <mergeCell ref="Y2602:AA2602"/>
    <mergeCell ref="AJ2602:AK2602"/>
    <mergeCell ref="P2603:Q2603"/>
    <mergeCell ref="Y2603:AA2603"/>
    <mergeCell ref="AJ2603:AK2603"/>
    <mergeCell ref="P2600:Q2600"/>
    <mergeCell ref="Y2600:AA2600"/>
    <mergeCell ref="AJ2600:AK2600"/>
    <mergeCell ref="P2601:Q2601"/>
    <mergeCell ref="Y2601:AA2601"/>
    <mergeCell ref="AJ2601:AK2601"/>
    <mergeCell ref="P2598:Q2598"/>
    <mergeCell ref="Y2598:AA2598"/>
    <mergeCell ref="AJ2598:AK2598"/>
    <mergeCell ref="P2599:Q2599"/>
    <mergeCell ref="Y2599:AA2599"/>
    <mergeCell ref="AJ2599:AK2599"/>
    <mergeCell ref="P2596:Q2596"/>
    <mergeCell ref="Y2596:AA2596"/>
    <mergeCell ref="AJ2596:AK2596"/>
    <mergeCell ref="P2597:Q2597"/>
    <mergeCell ref="Y2597:AA2597"/>
    <mergeCell ref="AJ2597:AK2597"/>
    <mergeCell ref="P2594:Q2594"/>
    <mergeCell ref="Y2594:AA2594"/>
    <mergeCell ref="AJ2594:AK2594"/>
    <mergeCell ref="P2595:Q2595"/>
    <mergeCell ref="Y2595:AA2595"/>
    <mergeCell ref="AJ2595:AK2595"/>
    <mergeCell ref="P2592:Q2592"/>
    <mergeCell ref="Y2592:AA2592"/>
    <mergeCell ref="AJ2592:AK2592"/>
    <mergeCell ref="P2593:Q2593"/>
    <mergeCell ref="Y2593:AA2593"/>
    <mergeCell ref="AJ2593:AK2593"/>
    <mergeCell ref="P2590:Q2590"/>
    <mergeCell ref="Y2590:AA2590"/>
    <mergeCell ref="AJ2590:AK2590"/>
    <mergeCell ref="P2591:Q2591"/>
    <mergeCell ref="Y2591:AA2591"/>
    <mergeCell ref="AJ2591:AK2591"/>
    <mergeCell ref="P2588:Q2588"/>
    <mergeCell ref="Y2588:AA2588"/>
    <mergeCell ref="AJ2588:AK2588"/>
    <mergeCell ref="P2589:Q2589"/>
    <mergeCell ref="Y2589:AA2589"/>
    <mergeCell ref="AJ2589:AK2589"/>
    <mergeCell ref="P2586:Q2586"/>
    <mergeCell ref="Y2586:AA2586"/>
    <mergeCell ref="AJ2586:AK2586"/>
    <mergeCell ref="P2587:Q2587"/>
    <mergeCell ref="Y2587:AA2587"/>
    <mergeCell ref="AJ2587:AK2587"/>
    <mergeCell ref="P2584:Q2584"/>
    <mergeCell ref="Y2584:AA2584"/>
    <mergeCell ref="AJ2584:AK2584"/>
    <mergeCell ref="P2585:Q2585"/>
    <mergeCell ref="Y2585:AA2585"/>
    <mergeCell ref="AJ2585:AK2585"/>
    <mergeCell ref="P2582:Q2582"/>
    <mergeCell ref="Y2582:AA2582"/>
    <mergeCell ref="AJ2582:AK2582"/>
    <mergeCell ref="P2583:Q2583"/>
    <mergeCell ref="Y2583:AA2583"/>
    <mergeCell ref="AJ2583:AK2583"/>
    <mergeCell ref="P2580:Q2580"/>
    <mergeCell ref="Y2580:AA2580"/>
    <mergeCell ref="AJ2580:AK2580"/>
    <mergeCell ref="P2581:Q2581"/>
    <mergeCell ref="Y2581:AA2581"/>
    <mergeCell ref="AJ2581:AK2581"/>
    <mergeCell ref="P2578:Q2578"/>
    <mergeCell ref="Y2578:AA2578"/>
    <mergeCell ref="AJ2578:AK2578"/>
    <mergeCell ref="P2579:Q2579"/>
    <mergeCell ref="Y2579:AA2579"/>
    <mergeCell ref="AJ2579:AK2579"/>
    <mergeCell ref="P2575:Q2575"/>
    <mergeCell ref="X2575:AA2575"/>
    <mergeCell ref="P2576:Q2576"/>
    <mergeCell ref="Y2576:AA2576"/>
    <mergeCell ref="AJ2576:AK2576"/>
    <mergeCell ref="P2577:Q2577"/>
    <mergeCell ref="Y2577:AA2577"/>
    <mergeCell ref="AJ2577:AK2577"/>
    <mergeCell ref="P2573:Q2573"/>
    <mergeCell ref="Y2573:AA2573"/>
    <mergeCell ref="AJ2573:AK2573"/>
    <mergeCell ref="P2574:Q2574"/>
    <mergeCell ref="Y2574:AA2574"/>
    <mergeCell ref="AJ2574:AK2574"/>
    <mergeCell ref="P2571:Q2571"/>
    <mergeCell ref="Y2571:AA2571"/>
    <mergeCell ref="AJ2571:AK2571"/>
    <mergeCell ref="P2572:Q2572"/>
    <mergeCell ref="Y2572:AA2572"/>
    <mergeCell ref="AJ2572:AK2572"/>
    <mergeCell ref="P2569:Q2569"/>
    <mergeCell ref="Y2569:AA2569"/>
    <mergeCell ref="AJ2569:AK2569"/>
    <mergeCell ref="P2570:Q2570"/>
    <mergeCell ref="Y2570:AA2570"/>
    <mergeCell ref="AJ2570:AK2570"/>
    <mergeCell ref="P2567:Q2567"/>
    <mergeCell ref="Y2567:AA2567"/>
    <mergeCell ref="AJ2567:AK2567"/>
    <mergeCell ref="P2568:Q2568"/>
    <mergeCell ref="Y2568:AA2568"/>
    <mergeCell ref="AJ2568:AK2568"/>
    <mergeCell ref="P2565:Q2565"/>
    <mergeCell ref="Y2565:AA2565"/>
    <mergeCell ref="AJ2565:AK2565"/>
    <mergeCell ref="P2566:Q2566"/>
    <mergeCell ref="Y2566:AA2566"/>
    <mergeCell ref="AJ2566:AK2566"/>
    <mergeCell ref="P2563:Q2563"/>
    <mergeCell ref="Y2563:AA2563"/>
    <mergeCell ref="AJ2563:AK2563"/>
    <mergeCell ref="P2564:Q2564"/>
    <mergeCell ref="Y2564:AA2564"/>
    <mergeCell ref="AJ2564:AK2564"/>
    <mergeCell ref="P2561:Q2561"/>
    <mergeCell ref="Y2561:AA2561"/>
    <mergeCell ref="AJ2561:AK2561"/>
    <mergeCell ref="P2562:Q2562"/>
    <mergeCell ref="Y2562:AA2562"/>
    <mergeCell ref="AJ2562:AK2562"/>
    <mergeCell ref="P2559:Q2559"/>
    <mergeCell ref="Y2559:AA2559"/>
    <mergeCell ref="AJ2559:AK2559"/>
    <mergeCell ref="P2560:Q2560"/>
    <mergeCell ref="Y2560:AA2560"/>
    <mergeCell ref="AJ2560:AK2560"/>
    <mergeCell ref="P2557:Q2557"/>
    <mergeCell ref="Y2557:AA2557"/>
    <mergeCell ref="AJ2557:AK2557"/>
    <mergeCell ref="P2558:Q2558"/>
    <mergeCell ref="Y2558:AA2558"/>
    <mergeCell ref="AJ2558:AK2558"/>
    <mergeCell ref="P2555:Q2555"/>
    <mergeCell ref="Y2555:AA2555"/>
    <mergeCell ref="AJ2555:AK2555"/>
    <mergeCell ref="P2556:Q2556"/>
    <mergeCell ref="Y2556:AA2556"/>
    <mergeCell ref="AJ2556:AK2556"/>
    <mergeCell ref="P2553:Q2553"/>
    <mergeCell ref="Y2553:AA2553"/>
    <mergeCell ref="AJ2553:AK2553"/>
    <mergeCell ref="P2554:Q2554"/>
    <mergeCell ref="Y2554:AA2554"/>
    <mergeCell ref="AJ2554:AK2554"/>
    <mergeCell ref="P2551:Q2551"/>
    <mergeCell ref="Y2551:AA2551"/>
    <mergeCell ref="AJ2551:AK2551"/>
    <mergeCell ref="P2552:Q2552"/>
    <mergeCell ref="Y2552:AA2552"/>
    <mergeCell ref="AJ2552:AK2552"/>
    <mergeCell ref="P2549:Q2549"/>
    <mergeCell ref="Y2549:AA2549"/>
    <mergeCell ref="AJ2549:AK2549"/>
    <mergeCell ref="P2550:Q2550"/>
    <mergeCell ref="Y2550:AA2550"/>
    <mergeCell ref="AJ2550:AK2550"/>
    <mergeCell ref="P2547:Q2547"/>
    <mergeCell ref="Y2547:AA2547"/>
    <mergeCell ref="AJ2547:AK2547"/>
    <mergeCell ref="P2548:Q2548"/>
    <mergeCell ref="Y2548:AA2548"/>
    <mergeCell ref="AJ2548:AK2548"/>
    <mergeCell ref="P2545:Q2545"/>
    <mergeCell ref="Y2545:AA2545"/>
    <mergeCell ref="AJ2545:AK2545"/>
    <mergeCell ref="P2546:Q2546"/>
    <mergeCell ref="Y2546:AA2546"/>
    <mergeCell ref="AJ2546:AK2546"/>
    <mergeCell ref="P2543:Q2543"/>
    <mergeCell ref="Y2543:AA2543"/>
    <mergeCell ref="AJ2543:AK2543"/>
    <mergeCell ref="P2544:Q2544"/>
    <mergeCell ref="Y2544:AA2544"/>
    <mergeCell ref="AJ2544:AK2544"/>
    <mergeCell ref="P2541:Q2541"/>
    <mergeCell ref="Y2541:AA2541"/>
    <mergeCell ref="AJ2541:AK2541"/>
    <mergeCell ref="P2542:Q2542"/>
    <mergeCell ref="Y2542:AA2542"/>
    <mergeCell ref="AJ2542:AK2542"/>
    <mergeCell ref="P2539:Q2539"/>
    <mergeCell ref="Y2539:AA2539"/>
    <mergeCell ref="AJ2539:AK2539"/>
    <mergeCell ref="P2540:Q2540"/>
    <mergeCell ref="Y2540:AA2540"/>
    <mergeCell ref="AJ2540:AK2540"/>
    <mergeCell ref="P2537:Q2537"/>
    <mergeCell ref="Y2537:AA2537"/>
    <mergeCell ref="AJ2537:AK2537"/>
    <mergeCell ref="P2538:Q2538"/>
    <mergeCell ref="Y2538:AA2538"/>
    <mergeCell ref="AJ2538:AK2538"/>
    <mergeCell ref="P2535:Q2535"/>
    <mergeCell ref="Y2535:AA2535"/>
    <mergeCell ref="AJ2535:AK2535"/>
    <mergeCell ref="P2536:Q2536"/>
    <mergeCell ref="Y2536:AA2536"/>
    <mergeCell ref="AJ2536:AK2536"/>
    <mergeCell ref="P2533:Q2533"/>
    <mergeCell ref="Y2533:AA2533"/>
    <mergeCell ref="AJ2533:AK2533"/>
    <mergeCell ref="P2534:Q2534"/>
    <mergeCell ref="Y2534:AA2534"/>
    <mergeCell ref="AJ2534:AK2534"/>
    <mergeCell ref="P2531:Q2531"/>
    <mergeCell ref="Y2531:AA2531"/>
    <mergeCell ref="AJ2531:AK2531"/>
    <mergeCell ref="P2532:Q2532"/>
    <mergeCell ref="Y2532:AA2532"/>
    <mergeCell ref="AJ2532:AK2532"/>
    <mergeCell ref="P2529:Q2529"/>
    <mergeCell ref="Y2529:AA2529"/>
    <mergeCell ref="AJ2529:AK2529"/>
    <mergeCell ref="P2530:Q2530"/>
    <mergeCell ref="Y2530:AA2530"/>
    <mergeCell ref="AJ2530:AK2530"/>
    <mergeCell ref="P2527:Q2527"/>
    <mergeCell ref="Y2527:AA2527"/>
    <mergeCell ref="AJ2527:AK2527"/>
    <mergeCell ref="P2528:Q2528"/>
    <mergeCell ref="Y2528:AA2528"/>
    <mergeCell ref="AJ2528:AK2528"/>
    <mergeCell ref="P2525:Q2525"/>
    <mergeCell ref="Y2525:AA2525"/>
    <mergeCell ref="AJ2525:AK2525"/>
    <mergeCell ref="P2526:Q2526"/>
    <mergeCell ref="Y2526:AA2526"/>
    <mergeCell ref="AJ2526:AK2526"/>
    <mergeCell ref="P2523:Q2523"/>
    <mergeCell ref="Y2523:AA2523"/>
    <mergeCell ref="AJ2523:AK2523"/>
    <mergeCell ref="P2524:Q2524"/>
    <mergeCell ref="Y2524:AA2524"/>
    <mergeCell ref="AJ2524:AK2524"/>
    <mergeCell ref="P2521:Q2521"/>
    <mergeCell ref="Y2521:AA2521"/>
    <mergeCell ref="AJ2521:AK2521"/>
    <mergeCell ref="P2522:Q2522"/>
    <mergeCell ref="Y2522:AA2522"/>
    <mergeCell ref="AJ2522:AK2522"/>
    <mergeCell ref="P2519:Q2519"/>
    <mergeCell ref="Y2519:AA2519"/>
    <mergeCell ref="AJ2519:AK2519"/>
    <mergeCell ref="P2520:Q2520"/>
    <mergeCell ref="Y2520:AA2520"/>
    <mergeCell ref="AJ2520:AK2520"/>
    <mergeCell ref="P2517:Q2517"/>
    <mergeCell ref="Y2517:AA2517"/>
    <mergeCell ref="AJ2517:AK2517"/>
    <mergeCell ref="P2518:Q2518"/>
    <mergeCell ref="Y2518:AA2518"/>
    <mergeCell ref="AJ2518:AK2518"/>
    <mergeCell ref="P2515:Q2515"/>
    <mergeCell ref="Y2515:AA2515"/>
    <mergeCell ref="AJ2515:AK2515"/>
    <mergeCell ref="P2516:Q2516"/>
    <mergeCell ref="Y2516:AA2516"/>
    <mergeCell ref="AJ2516:AK2516"/>
    <mergeCell ref="P2513:Q2513"/>
    <mergeCell ref="Y2513:AA2513"/>
    <mergeCell ref="AJ2513:AK2513"/>
    <mergeCell ref="P2514:Q2514"/>
    <mergeCell ref="Y2514:AA2514"/>
    <mergeCell ref="AJ2514:AK2514"/>
    <mergeCell ref="P2511:Q2511"/>
    <mergeCell ref="Y2511:AA2511"/>
    <mergeCell ref="AJ2511:AK2511"/>
    <mergeCell ref="P2512:Q2512"/>
    <mergeCell ref="Y2512:AA2512"/>
    <mergeCell ref="AJ2512:AK2512"/>
    <mergeCell ref="P2509:Q2509"/>
    <mergeCell ref="Y2509:AA2509"/>
    <mergeCell ref="AJ2509:AK2509"/>
    <mergeCell ref="P2510:Q2510"/>
    <mergeCell ref="Y2510:AA2510"/>
    <mergeCell ref="AJ2510:AK2510"/>
    <mergeCell ref="P2507:Q2507"/>
    <mergeCell ref="Y2507:AA2507"/>
    <mergeCell ref="AJ2507:AK2507"/>
    <mergeCell ref="P2508:Q2508"/>
    <mergeCell ref="Y2508:AA2508"/>
    <mergeCell ref="AJ2508:AK2508"/>
    <mergeCell ref="P2505:Q2505"/>
    <mergeCell ref="Y2505:AA2505"/>
    <mergeCell ref="AJ2505:AK2505"/>
    <mergeCell ref="P2506:Q2506"/>
    <mergeCell ref="Y2506:AA2506"/>
    <mergeCell ref="AJ2506:AK2506"/>
    <mergeCell ref="P2503:Q2503"/>
    <mergeCell ref="Y2503:AA2503"/>
    <mergeCell ref="AJ2503:AK2503"/>
    <mergeCell ref="P2504:Q2504"/>
    <mergeCell ref="Y2504:AA2504"/>
    <mergeCell ref="AJ2504:AK2504"/>
    <mergeCell ref="P2501:Q2501"/>
    <mergeCell ref="Y2501:AA2501"/>
    <mergeCell ref="AJ2501:AK2501"/>
    <mergeCell ref="P2502:Q2502"/>
    <mergeCell ref="Y2502:AA2502"/>
    <mergeCell ref="AJ2502:AK2502"/>
    <mergeCell ref="P2499:Q2499"/>
    <mergeCell ref="Y2499:AA2499"/>
    <mergeCell ref="AJ2499:AK2499"/>
    <mergeCell ref="P2500:Q2500"/>
    <mergeCell ref="Y2500:AA2500"/>
    <mergeCell ref="AJ2500:AK2500"/>
    <mergeCell ref="P2497:Q2497"/>
    <mergeCell ref="Y2497:AA2497"/>
    <mergeCell ref="AJ2497:AK2497"/>
    <mergeCell ref="P2498:Q2498"/>
    <mergeCell ref="Y2498:AA2498"/>
    <mergeCell ref="AJ2498:AK2498"/>
    <mergeCell ref="P2495:Q2495"/>
    <mergeCell ref="Y2495:AA2495"/>
    <mergeCell ref="AJ2495:AK2495"/>
    <mergeCell ref="P2496:Q2496"/>
    <mergeCell ref="Y2496:AA2496"/>
    <mergeCell ref="AJ2496:AK2496"/>
    <mergeCell ref="P2493:Q2493"/>
    <mergeCell ref="Y2493:AA2493"/>
    <mergeCell ref="AJ2493:AK2493"/>
    <mergeCell ref="P2494:Q2494"/>
    <mergeCell ref="Y2494:AA2494"/>
    <mergeCell ref="AJ2494:AK2494"/>
    <mergeCell ref="P2491:Q2491"/>
    <mergeCell ref="Y2491:AA2491"/>
    <mergeCell ref="AJ2491:AK2491"/>
    <mergeCell ref="P2492:Q2492"/>
    <mergeCell ref="Y2492:AA2492"/>
    <mergeCell ref="AJ2492:AK2492"/>
    <mergeCell ref="P2489:Q2489"/>
    <mergeCell ref="Y2489:AA2489"/>
    <mergeCell ref="AJ2489:AK2489"/>
    <mergeCell ref="P2490:Q2490"/>
    <mergeCell ref="Y2490:AA2490"/>
    <mergeCell ref="AJ2490:AK2490"/>
    <mergeCell ref="P2487:Q2487"/>
    <mergeCell ref="Y2487:AA2487"/>
    <mergeCell ref="AJ2487:AK2487"/>
    <mergeCell ref="P2488:Q2488"/>
    <mergeCell ref="Y2488:AA2488"/>
    <mergeCell ref="AJ2488:AK2488"/>
    <mergeCell ref="P2485:Q2485"/>
    <mergeCell ref="Y2485:AA2485"/>
    <mergeCell ref="AJ2485:AK2485"/>
    <mergeCell ref="P2486:Q2486"/>
    <mergeCell ref="Y2486:AA2486"/>
    <mergeCell ref="AJ2486:AK2486"/>
    <mergeCell ref="P2483:Q2483"/>
    <mergeCell ref="Y2483:AA2483"/>
    <mergeCell ref="AJ2483:AK2483"/>
    <mergeCell ref="P2484:Q2484"/>
    <mergeCell ref="Y2484:AA2484"/>
    <mergeCell ref="AJ2484:AK2484"/>
    <mergeCell ref="P2481:Q2481"/>
    <mergeCell ref="Y2481:AA2481"/>
    <mergeCell ref="AJ2481:AK2481"/>
    <mergeCell ref="P2482:Q2482"/>
    <mergeCell ref="Y2482:AA2482"/>
    <mergeCell ref="AJ2482:AK2482"/>
    <mergeCell ref="P2479:Q2479"/>
    <mergeCell ref="Y2479:AA2479"/>
    <mergeCell ref="AJ2479:AK2479"/>
    <mergeCell ref="P2480:Q2480"/>
    <mergeCell ref="Y2480:AA2480"/>
    <mergeCell ref="AJ2480:AK2480"/>
    <mergeCell ref="P2477:Q2477"/>
    <mergeCell ref="Y2477:AA2477"/>
    <mergeCell ref="AJ2477:AK2477"/>
    <mergeCell ref="P2478:Q2478"/>
    <mergeCell ref="Y2478:AA2478"/>
    <mergeCell ref="AJ2478:AK2478"/>
    <mergeCell ref="P2475:Q2475"/>
    <mergeCell ref="Y2475:AA2475"/>
    <mergeCell ref="AJ2475:AK2475"/>
    <mergeCell ref="P2476:Q2476"/>
    <mergeCell ref="Y2476:AA2476"/>
    <mergeCell ref="AJ2476:AK2476"/>
    <mergeCell ref="P2473:Q2473"/>
    <mergeCell ref="Y2473:AA2473"/>
    <mergeCell ref="AJ2473:AK2473"/>
    <mergeCell ref="P2474:Q2474"/>
    <mergeCell ref="Y2474:AA2474"/>
    <mergeCell ref="AJ2474:AK2474"/>
    <mergeCell ref="P2471:Q2471"/>
    <mergeCell ref="Y2471:AA2471"/>
    <mergeCell ref="AJ2471:AK2471"/>
    <mergeCell ref="P2472:Q2472"/>
    <mergeCell ref="Y2472:AA2472"/>
    <mergeCell ref="AJ2472:AK2472"/>
    <mergeCell ref="P2469:Q2469"/>
    <mergeCell ref="Y2469:AA2469"/>
    <mergeCell ref="AJ2469:AK2469"/>
    <mergeCell ref="P2470:Q2470"/>
    <mergeCell ref="Y2470:AA2470"/>
    <mergeCell ref="AJ2470:AK2470"/>
    <mergeCell ref="P2467:Q2467"/>
    <mergeCell ref="Y2467:AA2467"/>
    <mergeCell ref="AJ2467:AK2467"/>
    <mergeCell ref="P2468:Q2468"/>
    <mergeCell ref="Y2468:AA2468"/>
    <mergeCell ref="AJ2468:AK2468"/>
    <mergeCell ref="P2465:Q2465"/>
    <mergeCell ref="Y2465:AA2465"/>
    <mergeCell ref="AJ2465:AK2465"/>
    <mergeCell ref="P2466:Q2466"/>
    <mergeCell ref="Y2466:AA2466"/>
    <mergeCell ref="AJ2466:AK2466"/>
    <mergeCell ref="P2463:Q2463"/>
    <mergeCell ref="Y2463:AA2463"/>
    <mergeCell ref="AJ2463:AK2463"/>
    <mergeCell ref="P2464:Q2464"/>
    <mergeCell ref="Y2464:AA2464"/>
    <mergeCell ref="AJ2464:AK2464"/>
    <mergeCell ref="P2461:Q2461"/>
    <mergeCell ref="Y2461:AA2461"/>
    <mergeCell ref="AJ2461:AK2461"/>
    <mergeCell ref="P2462:Q2462"/>
    <mergeCell ref="Y2462:AA2462"/>
    <mergeCell ref="AJ2462:AK2462"/>
    <mergeCell ref="P2459:Q2459"/>
    <mergeCell ref="Y2459:AA2459"/>
    <mergeCell ref="AJ2459:AK2459"/>
    <mergeCell ref="P2460:Q2460"/>
    <mergeCell ref="Y2460:AA2460"/>
    <mergeCell ref="AJ2460:AK2460"/>
    <mergeCell ref="P2457:Q2457"/>
    <mergeCell ref="Y2457:AA2457"/>
    <mergeCell ref="AJ2457:AK2457"/>
    <mergeCell ref="P2458:Q2458"/>
    <mergeCell ref="Y2458:AA2458"/>
    <mergeCell ref="AJ2458:AK2458"/>
    <mergeCell ref="P2454:Q2454"/>
    <mergeCell ref="X2454:AA2454"/>
    <mergeCell ref="P2455:Q2455"/>
    <mergeCell ref="Y2455:AA2455"/>
    <mergeCell ref="AJ2455:AK2455"/>
    <mergeCell ref="P2456:Q2456"/>
    <mergeCell ref="Y2456:AA2456"/>
    <mergeCell ref="AJ2456:AK2456"/>
    <mergeCell ref="AE2453:AF2453"/>
    <mergeCell ref="AH2453:AI2453"/>
    <mergeCell ref="AJ2453:AL2453"/>
    <mergeCell ref="AN2453:AO2453"/>
    <mergeCell ref="AP2453:AR2453"/>
    <mergeCell ref="AS2453:AT2453"/>
    <mergeCell ref="AS2451:AT2451"/>
    <mergeCell ref="C2452:C2453"/>
    <mergeCell ref="D2452:D2453"/>
    <mergeCell ref="K2452:K2453"/>
    <mergeCell ref="L2452:L2453"/>
    <mergeCell ref="M2452:M2453"/>
    <mergeCell ref="N2452:N2453"/>
    <mergeCell ref="P2452:Q2452"/>
    <mergeCell ref="Y2453:AA2453"/>
    <mergeCell ref="AB2453:AC2453"/>
    <mergeCell ref="AB2451:AC2451"/>
    <mergeCell ref="AE2451:AF2451"/>
    <mergeCell ref="AH2451:AI2451"/>
    <mergeCell ref="AJ2451:AL2451"/>
    <mergeCell ref="AN2451:AO2451"/>
    <mergeCell ref="AP2451:AR2451"/>
    <mergeCell ref="AP2449:AR2449"/>
    <mergeCell ref="AS2449:AT2449"/>
    <mergeCell ref="C2450:C2451"/>
    <mergeCell ref="D2450:D2451"/>
    <mergeCell ref="K2450:K2451"/>
    <mergeCell ref="L2450:L2451"/>
    <mergeCell ref="M2450:M2451"/>
    <mergeCell ref="N2450:N2451"/>
    <mergeCell ref="P2450:Q2450"/>
    <mergeCell ref="Y2451:AA2451"/>
    <mergeCell ref="Y2449:AA2449"/>
    <mergeCell ref="AB2449:AC2449"/>
    <mergeCell ref="AE2449:AF2449"/>
    <mergeCell ref="AH2449:AI2449"/>
    <mergeCell ref="AJ2449:AL2449"/>
    <mergeCell ref="AN2449:AO2449"/>
    <mergeCell ref="AN2447:AO2447"/>
    <mergeCell ref="AP2447:AR2447"/>
    <mergeCell ref="AS2447:AT2447"/>
    <mergeCell ref="C2448:C2449"/>
    <mergeCell ref="D2448:D2449"/>
    <mergeCell ref="K2448:K2449"/>
    <mergeCell ref="L2448:L2449"/>
    <mergeCell ref="M2448:M2449"/>
    <mergeCell ref="N2448:N2449"/>
    <mergeCell ref="P2448:Q2448"/>
    <mergeCell ref="P2446:Q2446"/>
    <mergeCell ref="Y2447:AA2447"/>
    <mergeCell ref="AB2447:AC2447"/>
    <mergeCell ref="AE2447:AF2447"/>
    <mergeCell ref="AH2447:AI2447"/>
    <mergeCell ref="AJ2447:AL2447"/>
    <mergeCell ref="C2446:C2447"/>
    <mergeCell ref="D2446:D2447"/>
    <mergeCell ref="K2446:K2447"/>
    <mergeCell ref="L2446:L2447"/>
    <mergeCell ref="M2446:M2447"/>
    <mergeCell ref="N2446:N2447"/>
    <mergeCell ref="C2445:D2445"/>
    <mergeCell ref="E2445:I2445"/>
    <mergeCell ref="K2445:N2445"/>
    <mergeCell ref="P2445:Q2445"/>
    <mergeCell ref="X2445:AA2445"/>
    <mergeCell ref="AJ2445:AK2445"/>
    <mergeCell ref="C2444:D2444"/>
    <mergeCell ref="E2444:I2444"/>
    <mergeCell ref="K2444:N2444"/>
    <mergeCell ref="P2444:Q2444"/>
    <mergeCell ref="X2444:AA2444"/>
    <mergeCell ref="AJ2444:AK2444"/>
    <mergeCell ref="C2443:D2443"/>
    <mergeCell ref="E2443:I2443"/>
    <mergeCell ref="K2443:N2443"/>
    <mergeCell ref="P2443:Q2443"/>
    <mergeCell ref="X2443:AA2443"/>
    <mergeCell ref="AJ2443:AK2443"/>
    <mergeCell ref="P2441:Q2441"/>
    <mergeCell ref="Y2441:AA2441"/>
    <mergeCell ref="AJ2441:AK2441"/>
    <mergeCell ref="C2442:D2442"/>
    <mergeCell ref="E2442:I2442"/>
    <mergeCell ref="K2442:N2442"/>
    <mergeCell ref="P2442:Q2442"/>
    <mergeCell ref="X2442:AA2442"/>
    <mergeCell ref="AJ2442:AK2442"/>
    <mergeCell ref="P2439:Q2439"/>
    <mergeCell ref="Y2439:AA2439"/>
    <mergeCell ref="AJ2439:AK2439"/>
    <mergeCell ref="P2440:Q2440"/>
    <mergeCell ref="Y2440:AA2440"/>
    <mergeCell ref="AJ2440:AK2440"/>
    <mergeCell ref="P2437:Q2437"/>
    <mergeCell ref="Y2437:AA2437"/>
    <mergeCell ref="AJ2437:AK2437"/>
    <mergeCell ref="P2438:Q2438"/>
    <mergeCell ref="Y2438:AA2438"/>
    <mergeCell ref="AJ2438:AK2438"/>
    <mergeCell ref="P2435:Q2435"/>
    <mergeCell ref="Y2435:AA2435"/>
    <mergeCell ref="AJ2435:AK2435"/>
    <mergeCell ref="P2436:Q2436"/>
    <mergeCell ref="Y2436:AA2436"/>
    <mergeCell ref="AJ2436:AK2436"/>
    <mergeCell ref="P2433:Q2433"/>
    <mergeCell ref="Y2433:AA2433"/>
    <mergeCell ref="AJ2433:AK2433"/>
    <mergeCell ref="P2434:Q2434"/>
    <mergeCell ref="Y2434:AA2434"/>
    <mergeCell ref="AJ2434:AK2434"/>
    <mergeCell ref="P2431:Q2431"/>
    <mergeCell ref="Y2431:AA2431"/>
    <mergeCell ref="AJ2431:AK2431"/>
    <mergeCell ref="P2432:Q2432"/>
    <mergeCell ref="Y2432:AA2432"/>
    <mergeCell ref="AJ2432:AK2432"/>
    <mergeCell ref="P2429:Q2429"/>
    <mergeCell ref="Y2429:AA2429"/>
    <mergeCell ref="AJ2429:AK2429"/>
    <mergeCell ref="P2430:Q2430"/>
    <mergeCell ref="Y2430:AA2430"/>
    <mergeCell ref="AJ2430:AK2430"/>
    <mergeCell ref="P2426:Q2426"/>
    <mergeCell ref="Y2426:AA2426"/>
    <mergeCell ref="AJ2426:AK2426"/>
    <mergeCell ref="P2427:Q2427"/>
    <mergeCell ref="X2427:AA2427"/>
    <mergeCell ref="P2428:Q2428"/>
    <mergeCell ref="Y2428:AA2428"/>
    <mergeCell ref="AJ2428:AK2428"/>
    <mergeCell ref="P2424:Q2424"/>
    <mergeCell ref="Y2424:AA2424"/>
    <mergeCell ref="AJ2424:AK2424"/>
    <mergeCell ref="P2425:Q2425"/>
    <mergeCell ref="Y2425:AA2425"/>
    <mergeCell ref="AJ2425:AK2425"/>
    <mergeCell ref="P2422:Q2422"/>
    <mergeCell ref="Y2422:AA2422"/>
    <mergeCell ref="AJ2422:AK2422"/>
    <mergeCell ref="P2423:Q2423"/>
    <mergeCell ref="Y2423:AA2423"/>
    <mergeCell ref="AJ2423:AK2423"/>
    <mergeCell ref="P2420:Q2420"/>
    <mergeCell ref="Y2420:AA2420"/>
    <mergeCell ref="AJ2420:AK2420"/>
    <mergeCell ref="P2421:Q2421"/>
    <mergeCell ref="Y2421:AA2421"/>
    <mergeCell ref="AJ2421:AK2421"/>
    <mergeCell ref="P2418:Q2418"/>
    <mergeCell ref="Y2418:AA2418"/>
    <mergeCell ref="AJ2418:AK2418"/>
    <mergeCell ref="P2419:Q2419"/>
    <mergeCell ref="Y2419:AA2419"/>
    <mergeCell ref="AJ2419:AK2419"/>
    <mergeCell ref="P2416:Q2416"/>
    <mergeCell ref="Y2416:AA2416"/>
    <mergeCell ref="AJ2416:AK2416"/>
    <mergeCell ref="P2417:Q2417"/>
    <mergeCell ref="Y2417:AA2417"/>
    <mergeCell ref="AJ2417:AK2417"/>
    <mergeCell ref="P2414:Q2414"/>
    <mergeCell ref="Y2414:AA2414"/>
    <mergeCell ref="AJ2414:AK2414"/>
    <mergeCell ref="P2415:Q2415"/>
    <mergeCell ref="Y2415:AA2415"/>
    <mergeCell ref="AJ2415:AK2415"/>
    <mergeCell ref="P2412:Q2412"/>
    <mergeCell ref="Y2412:AA2412"/>
    <mergeCell ref="AJ2412:AK2412"/>
    <mergeCell ref="P2413:Q2413"/>
    <mergeCell ref="Y2413:AA2413"/>
    <mergeCell ref="AJ2413:AK2413"/>
    <mergeCell ref="P2410:Q2410"/>
    <mergeCell ref="Y2410:AA2410"/>
    <mergeCell ref="AJ2410:AK2410"/>
    <mergeCell ref="P2411:Q2411"/>
    <mergeCell ref="Y2411:AA2411"/>
    <mergeCell ref="AJ2411:AK2411"/>
    <mergeCell ref="P2408:Q2408"/>
    <mergeCell ref="Y2408:AA2408"/>
    <mergeCell ref="AJ2408:AK2408"/>
    <mergeCell ref="P2409:Q2409"/>
    <mergeCell ref="Y2409:AA2409"/>
    <mergeCell ref="AJ2409:AK2409"/>
    <mergeCell ref="P2406:Q2406"/>
    <mergeCell ref="Y2406:AA2406"/>
    <mergeCell ref="AJ2406:AK2406"/>
    <mergeCell ref="P2407:Q2407"/>
    <mergeCell ref="Y2407:AA2407"/>
    <mergeCell ref="AJ2407:AK2407"/>
    <mergeCell ref="P2404:Q2404"/>
    <mergeCell ref="Y2404:AA2404"/>
    <mergeCell ref="AJ2404:AK2404"/>
    <mergeCell ref="P2405:Q2405"/>
    <mergeCell ref="Y2405:AA2405"/>
    <mergeCell ref="AJ2405:AK2405"/>
    <mergeCell ref="P2402:Q2402"/>
    <mergeCell ref="Y2402:AA2402"/>
    <mergeCell ref="AJ2402:AK2402"/>
    <mergeCell ref="P2403:Q2403"/>
    <mergeCell ref="Y2403:AA2403"/>
    <mergeCell ref="AJ2403:AK2403"/>
    <mergeCell ref="P2400:Q2400"/>
    <mergeCell ref="Y2400:AA2400"/>
    <mergeCell ref="AJ2400:AK2400"/>
    <mergeCell ref="P2401:Q2401"/>
    <mergeCell ref="Y2401:AA2401"/>
    <mergeCell ref="AJ2401:AK2401"/>
    <mergeCell ref="P2398:Q2398"/>
    <mergeCell ref="Y2398:AA2398"/>
    <mergeCell ref="AJ2398:AK2398"/>
    <mergeCell ref="P2399:Q2399"/>
    <mergeCell ref="Y2399:AA2399"/>
    <mergeCell ref="AJ2399:AK2399"/>
    <mergeCell ref="P2396:Q2396"/>
    <mergeCell ref="Y2396:AA2396"/>
    <mergeCell ref="AJ2396:AK2396"/>
    <mergeCell ref="P2397:Q2397"/>
    <mergeCell ref="Y2397:AA2397"/>
    <mergeCell ref="AJ2397:AK2397"/>
    <mergeCell ref="P2394:Q2394"/>
    <mergeCell ref="Y2394:AA2394"/>
    <mergeCell ref="AJ2394:AK2394"/>
    <mergeCell ref="P2395:Q2395"/>
    <mergeCell ref="Y2395:AA2395"/>
    <mergeCell ref="AJ2395:AK2395"/>
    <mergeCell ref="P2392:Q2392"/>
    <mergeCell ref="Y2392:AA2392"/>
    <mergeCell ref="AJ2392:AK2392"/>
    <mergeCell ref="P2393:Q2393"/>
    <mergeCell ref="Y2393:AA2393"/>
    <mergeCell ref="AJ2393:AK2393"/>
    <mergeCell ref="P2390:Q2390"/>
    <mergeCell ref="Y2390:AA2390"/>
    <mergeCell ref="AJ2390:AK2390"/>
    <mergeCell ref="P2391:Q2391"/>
    <mergeCell ref="Y2391:AA2391"/>
    <mergeCell ref="AJ2391:AK2391"/>
    <mergeCell ref="P2388:Q2388"/>
    <mergeCell ref="Y2388:AA2388"/>
    <mergeCell ref="AJ2388:AK2388"/>
    <mergeCell ref="P2389:Q2389"/>
    <mergeCell ref="Y2389:AA2389"/>
    <mergeCell ref="AJ2389:AK2389"/>
    <mergeCell ref="P2386:Q2386"/>
    <mergeCell ref="Y2386:AA2386"/>
    <mergeCell ref="AJ2386:AK2386"/>
    <mergeCell ref="P2387:Q2387"/>
    <mergeCell ref="Y2387:AA2387"/>
    <mergeCell ref="AJ2387:AK2387"/>
    <mergeCell ref="P2384:Q2384"/>
    <mergeCell ref="Y2384:AA2384"/>
    <mergeCell ref="AJ2384:AK2384"/>
    <mergeCell ref="P2385:Q2385"/>
    <mergeCell ref="Y2385:AA2385"/>
    <mergeCell ref="AJ2385:AK2385"/>
    <mergeCell ref="P2382:Q2382"/>
    <mergeCell ref="Y2382:AA2382"/>
    <mergeCell ref="AJ2382:AK2382"/>
    <mergeCell ref="P2383:Q2383"/>
    <mergeCell ref="Y2383:AA2383"/>
    <mergeCell ref="AJ2383:AK2383"/>
    <mergeCell ref="P2380:Q2380"/>
    <mergeCell ref="Y2380:AA2380"/>
    <mergeCell ref="AJ2380:AK2380"/>
    <mergeCell ref="P2381:Q2381"/>
    <mergeCell ref="Y2381:AA2381"/>
    <mergeCell ref="AJ2381:AK2381"/>
    <mergeCell ref="P2378:Q2378"/>
    <mergeCell ref="Y2378:AA2378"/>
    <mergeCell ref="AJ2378:AK2378"/>
    <mergeCell ref="P2379:Q2379"/>
    <mergeCell ref="Y2379:AA2379"/>
    <mergeCell ref="AJ2379:AK2379"/>
    <mergeCell ref="P2376:Q2376"/>
    <mergeCell ref="Y2376:AA2376"/>
    <mergeCell ref="AJ2376:AK2376"/>
    <mergeCell ref="P2377:Q2377"/>
    <mergeCell ref="Y2377:AA2377"/>
    <mergeCell ref="AJ2377:AK2377"/>
    <mergeCell ref="P2374:Q2374"/>
    <mergeCell ref="Y2374:AA2374"/>
    <mergeCell ref="AJ2374:AK2374"/>
    <mergeCell ref="P2375:Q2375"/>
    <mergeCell ref="Y2375:AA2375"/>
    <mergeCell ref="AJ2375:AK2375"/>
    <mergeCell ref="P2372:Q2372"/>
    <mergeCell ref="Y2372:AA2372"/>
    <mergeCell ref="AJ2372:AK2372"/>
    <mergeCell ref="P2373:Q2373"/>
    <mergeCell ref="Y2373:AA2373"/>
    <mergeCell ref="AJ2373:AK2373"/>
    <mergeCell ref="P2370:Q2370"/>
    <mergeCell ref="Y2370:AA2370"/>
    <mergeCell ref="AJ2370:AK2370"/>
    <mergeCell ref="P2371:Q2371"/>
    <mergeCell ref="Y2371:AA2371"/>
    <mergeCell ref="AJ2371:AK2371"/>
    <mergeCell ref="P2368:Q2368"/>
    <mergeCell ref="Y2368:AA2368"/>
    <mergeCell ref="AJ2368:AK2368"/>
    <mergeCell ref="P2369:Q2369"/>
    <mergeCell ref="Y2369:AA2369"/>
    <mergeCell ref="AJ2369:AK2369"/>
    <mergeCell ref="P2366:Q2366"/>
    <mergeCell ref="Y2366:AA2366"/>
    <mergeCell ref="AJ2366:AK2366"/>
    <mergeCell ref="P2367:Q2367"/>
    <mergeCell ref="Y2367:AA2367"/>
    <mergeCell ref="AJ2367:AK2367"/>
    <mergeCell ref="P2364:Q2364"/>
    <mergeCell ref="Y2364:AA2364"/>
    <mergeCell ref="AJ2364:AK2364"/>
    <mergeCell ref="P2365:Q2365"/>
    <mergeCell ref="Y2365:AA2365"/>
    <mergeCell ref="AJ2365:AK2365"/>
    <mergeCell ref="P2362:Q2362"/>
    <mergeCell ref="Y2362:AA2362"/>
    <mergeCell ref="AJ2362:AK2362"/>
    <mergeCell ref="P2363:Q2363"/>
    <mergeCell ref="Y2363:AA2363"/>
    <mergeCell ref="AJ2363:AK2363"/>
    <mergeCell ref="P2360:Q2360"/>
    <mergeCell ref="Y2360:AA2360"/>
    <mergeCell ref="AJ2360:AK2360"/>
    <mergeCell ref="P2361:Q2361"/>
    <mergeCell ref="Y2361:AA2361"/>
    <mergeCell ref="AJ2361:AK2361"/>
    <mergeCell ref="P2358:Q2358"/>
    <mergeCell ref="Y2358:AA2358"/>
    <mergeCell ref="AJ2358:AK2358"/>
    <mergeCell ref="P2359:Q2359"/>
    <mergeCell ref="Y2359:AA2359"/>
    <mergeCell ref="AJ2359:AK2359"/>
    <mergeCell ref="P2356:Q2356"/>
    <mergeCell ref="Y2356:AA2356"/>
    <mergeCell ref="AJ2356:AK2356"/>
    <mergeCell ref="P2357:Q2357"/>
    <mergeCell ref="Y2357:AA2357"/>
    <mergeCell ref="AJ2357:AK2357"/>
    <mergeCell ref="P2354:Q2354"/>
    <mergeCell ref="Y2354:AA2354"/>
    <mergeCell ref="AJ2354:AK2354"/>
    <mergeCell ref="P2355:Q2355"/>
    <mergeCell ref="Y2355:AA2355"/>
    <mergeCell ref="AJ2355:AK2355"/>
    <mergeCell ref="P2352:Q2352"/>
    <mergeCell ref="Y2352:AA2352"/>
    <mergeCell ref="AJ2352:AK2352"/>
    <mergeCell ref="P2353:Q2353"/>
    <mergeCell ref="Y2353:AA2353"/>
    <mergeCell ref="AJ2353:AK2353"/>
    <mergeCell ref="P2350:Q2350"/>
    <mergeCell ref="Y2350:AA2350"/>
    <mergeCell ref="AJ2350:AK2350"/>
    <mergeCell ref="P2351:Q2351"/>
    <mergeCell ref="Y2351:AA2351"/>
    <mergeCell ref="AJ2351:AK2351"/>
    <mergeCell ref="P2348:Q2348"/>
    <mergeCell ref="Y2348:AA2348"/>
    <mergeCell ref="AJ2348:AK2348"/>
    <mergeCell ref="P2349:Q2349"/>
    <mergeCell ref="Y2349:AA2349"/>
    <mergeCell ref="AJ2349:AK2349"/>
    <mergeCell ref="P2346:Q2346"/>
    <mergeCell ref="Y2346:AA2346"/>
    <mergeCell ref="AJ2346:AK2346"/>
    <mergeCell ref="P2347:Q2347"/>
    <mergeCell ref="Y2347:AA2347"/>
    <mergeCell ref="AJ2347:AK2347"/>
    <mergeCell ref="P2344:Q2344"/>
    <mergeCell ref="Y2344:AA2344"/>
    <mergeCell ref="AJ2344:AK2344"/>
    <mergeCell ref="P2345:Q2345"/>
    <mergeCell ref="Y2345:AA2345"/>
    <mergeCell ref="AJ2345:AK2345"/>
    <mergeCell ref="P2342:Q2342"/>
    <mergeCell ref="Y2342:AA2342"/>
    <mergeCell ref="AJ2342:AK2342"/>
    <mergeCell ref="P2343:Q2343"/>
    <mergeCell ref="Y2343:AA2343"/>
    <mergeCell ref="AJ2343:AK2343"/>
    <mergeCell ref="P2340:Q2340"/>
    <mergeCell ref="Y2340:AA2340"/>
    <mergeCell ref="AJ2340:AK2340"/>
    <mergeCell ref="P2341:Q2341"/>
    <mergeCell ref="Y2341:AA2341"/>
    <mergeCell ref="AJ2341:AK2341"/>
    <mergeCell ref="P2338:Q2338"/>
    <mergeCell ref="Y2338:AA2338"/>
    <mergeCell ref="AJ2338:AK2338"/>
    <mergeCell ref="P2339:Q2339"/>
    <mergeCell ref="Y2339:AA2339"/>
    <mergeCell ref="AJ2339:AK2339"/>
    <mergeCell ref="P2336:Q2336"/>
    <mergeCell ref="Y2336:AA2336"/>
    <mergeCell ref="AJ2336:AK2336"/>
    <mergeCell ref="P2337:Q2337"/>
    <mergeCell ref="Y2337:AA2337"/>
    <mergeCell ref="AJ2337:AK2337"/>
    <mergeCell ref="P2334:Q2334"/>
    <mergeCell ref="Y2334:AA2334"/>
    <mergeCell ref="AJ2334:AK2334"/>
    <mergeCell ref="P2335:Q2335"/>
    <mergeCell ref="Y2335:AA2335"/>
    <mergeCell ref="AJ2335:AK2335"/>
    <mergeCell ref="P2332:Q2332"/>
    <mergeCell ref="Y2332:AA2332"/>
    <mergeCell ref="AJ2332:AK2332"/>
    <mergeCell ref="P2333:Q2333"/>
    <mergeCell ref="Y2333:AA2333"/>
    <mergeCell ref="AJ2333:AK2333"/>
    <mergeCell ref="P2330:Q2330"/>
    <mergeCell ref="Y2330:AA2330"/>
    <mergeCell ref="AJ2330:AK2330"/>
    <mergeCell ref="P2331:Q2331"/>
    <mergeCell ref="Y2331:AA2331"/>
    <mergeCell ref="AJ2331:AK2331"/>
    <mergeCell ref="P2328:Q2328"/>
    <mergeCell ref="Y2328:AA2328"/>
    <mergeCell ref="AJ2328:AK2328"/>
    <mergeCell ref="P2329:Q2329"/>
    <mergeCell ref="Y2329:AA2329"/>
    <mergeCell ref="AJ2329:AK2329"/>
    <mergeCell ref="P2326:Q2326"/>
    <mergeCell ref="Y2326:AA2326"/>
    <mergeCell ref="AJ2326:AK2326"/>
    <mergeCell ref="P2327:Q2327"/>
    <mergeCell ref="Y2327:AA2327"/>
    <mergeCell ref="AJ2327:AK2327"/>
    <mergeCell ref="P2324:Q2324"/>
    <mergeCell ref="Y2324:AA2324"/>
    <mergeCell ref="AJ2324:AK2324"/>
    <mergeCell ref="P2325:Q2325"/>
    <mergeCell ref="Y2325:AA2325"/>
    <mergeCell ref="AJ2325:AK2325"/>
    <mergeCell ref="P2322:Q2322"/>
    <mergeCell ref="Y2322:AA2322"/>
    <mergeCell ref="AJ2322:AK2322"/>
    <mergeCell ref="P2323:Q2323"/>
    <mergeCell ref="Y2323:AA2323"/>
    <mergeCell ref="AJ2323:AK2323"/>
    <mergeCell ref="P2320:Q2320"/>
    <mergeCell ref="Y2320:AA2320"/>
    <mergeCell ref="AJ2320:AK2320"/>
    <mergeCell ref="P2321:Q2321"/>
    <mergeCell ref="Y2321:AA2321"/>
    <mergeCell ref="AJ2321:AK2321"/>
    <mergeCell ref="P2318:Q2318"/>
    <mergeCell ref="Y2318:AA2318"/>
    <mergeCell ref="AJ2318:AK2318"/>
    <mergeCell ref="P2319:Q2319"/>
    <mergeCell ref="Y2319:AA2319"/>
    <mergeCell ref="AJ2319:AK2319"/>
    <mergeCell ref="P2316:Q2316"/>
    <mergeCell ref="Y2316:AA2316"/>
    <mergeCell ref="AJ2316:AK2316"/>
    <mergeCell ref="P2317:Q2317"/>
    <mergeCell ref="Y2317:AA2317"/>
    <mergeCell ref="AJ2317:AK2317"/>
    <mergeCell ref="P2314:Q2314"/>
    <mergeCell ref="Y2314:AA2314"/>
    <mergeCell ref="AJ2314:AK2314"/>
    <mergeCell ref="P2315:Q2315"/>
    <mergeCell ref="Y2315:AA2315"/>
    <mergeCell ref="AJ2315:AK2315"/>
    <mergeCell ref="P2312:Q2312"/>
    <mergeCell ref="Y2312:AA2312"/>
    <mergeCell ref="AJ2312:AK2312"/>
    <mergeCell ref="P2313:Q2313"/>
    <mergeCell ref="Y2313:AA2313"/>
    <mergeCell ref="AJ2313:AK2313"/>
    <mergeCell ref="P2310:Q2310"/>
    <mergeCell ref="Y2310:AA2310"/>
    <mergeCell ref="AJ2310:AK2310"/>
    <mergeCell ref="P2311:Q2311"/>
    <mergeCell ref="Y2311:AA2311"/>
    <mergeCell ref="AJ2311:AK2311"/>
    <mergeCell ref="P2308:Q2308"/>
    <mergeCell ref="Y2308:AA2308"/>
    <mergeCell ref="AJ2308:AK2308"/>
    <mergeCell ref="P2309:Q2309"/>
    <mergeCell ref="Y2309:AA2309"/>
    <mergeCell ref="AJ2309:AK2309"/>
    <mergeCell ref="P2306:Q2306"/>
    <mergeCell ref="Y2306:AA2306"/>
    <mergeCell ref="AJ2306:AK2306"/>
    <mergeCell ref="P2307:Q2307"/>
    <mergeCell ref="Y2307:AA2307"/>
    <mergeCell ref="AJ2307:AK2307"/>
    <mergeCell ref="P2304:Q2304"/>
    <mergeCell ref="Y2304:AA2304"/>
    <mergeCell ref="AJ2304:AK2304"/>
    <mergeCell ref="P2305:Q2305"/>
    <mergeCell ref="Y2305:AA2305"/>
    <mergeCell ref="AJ2305:AK2305"/>
    <mergeCell ref="P2302:Q2302"/>
    <mergeCell ref="Y2302:AA2302"/>
    <mergeCell ref="AJ2302:AK2302"/>
    <mergeCell ref="P2303:Q2303"/>
    <mergeCell ref="Y2303:AA2303"/>
    <mergeCell ref="AJ2303:AK2303"/>
    <mergeCell ref="P2300:Q2300"/>
    <mergeCell ref="Y2300:AA2300"/>
    <mergeCell ref="AJ2300:AK2300"/>
    <mergeCell ref="P2301:Q2301"/>
    <mergeCell ref="Y2301:AA2301"/>
    <mergeCell ref="AJ2301:AK2301"/>
    <mergeCell ref="P2298:Q2298"/>
    <mergeCell ref="Y2298:AA2298"/>
    <mergeCell ref="AJ2298:AK2298"/>
    <mergeCell ref="P2299:Q2299"/>
    <mergeCell ref="Y2299:AA2299"/>
    <mergeCell ref="AJ2299:AK2299"/>
    <mergeCell ref="P2296:Q2296"/>
    <mergeCell ref="Y2296:AA2296"/>
    <mergeCell ref="AJ2296:AK2296"/>
    <mergeCell ref="P2297:Q2297"/>
    <mergeCell ref="Y2297:AA2297"/>
    <mergeCell ref="AJ2297:AK2297"/>
    <mergeCell ref="P2294:Q2294"/>
    <mergeCell ref="Y2294:AA2294"/>
    <mergeCell ref="AJ2294:AK2294"/>
    <mergeCell ref="P2295:Q2295"/>
    <mergeCell ref="Y2295:AA2295"/>
    <mergeCell ref="AJ2295:AK2295"/>
    <mergeCell ref="P2292:Q2292"/>
    <mergeCell ref="Y2292:AA2292"/>
    <mergeCell ref="AJ2292:AK2292"/>
    <mergeCell ref="P2293:Q2293"/>
    <mergeCell ref="Y2293:AA2293"/>
    <mergeCell ref="AJ2293:AK2293"/>
    <mergeCell ref="P2290:Q2290"/>
    <mergeCell ref="Y2290:AA2290"/>
    <mergeCell ref="AJ2290:AK2290"/>
    <mergeCell ref="P2291:Q2291"/>
    <mergeCell ref="Y2291:AA2291"/>
    <mergeCell ref="AJ2291:AK2291"/>
    <mergeCell ref="P2288:Q2288"/>
    <mergeCell ref="Y2288:AA2288"/>
    <mergeCell ref="AJ2288:AK2288"/>
    <mergeCell ref="P2289:Q2289"/>
    <mergeCell ref="Y2289:AA2289"/>
    <mergeCell ref="AJ2289:AK2289"/>
    <mergeCell ref="P2286:Q2286"/>
    <mergeCell ref="Y2286:AA2286"/>
    <mergeCell ref="AJ2286:AK2286"/>
    <mergeCell ref="P2287:Q2287"/>
    <mergeCell ref="Y2287:AA2287"/>
    <mergeCell ref="AJ2287:AK2287"/>
    <mergeCell ref="P2284:Q2284"/>
    <mergeCell ref="Y2284:AA2284"/>
    <mergeCell ref="AJ2284:AK2284"/>
    <mergeCell ref="P2285:Q2285"/>
    <mergeCell ref="Y2285:AA2285"/>
    <mergeCell ref="AJ2285:AK2285"/>
    <mergeCell ref="P2281:Q2281"/>
    <mergeCell ref="X2281:AA2281"/>
    <mergeCell ref="P2282:Q2282"/>
    <mergeCell ref="Y2282:AA2282"/>
    <mergeCell ref="AJ2282:AK2282"/>
    <mergeCell ref="P2283:Q2283"/>
    <mergeCell ref="Y2283:AA2283"/>
    <mergeCell ref="AJ2283:AK2283"/>
    <mergeCell ref="AE2280:AF2280"/>
    <mergeCell ref="AH2280:AI2280"/>
    <mergeCell ref="AJ2280:AL2280"/>
    <mergeCell ref="AN2280:AO2280"/>
    <mergeCell ref="AP2280:AR2280"/>
    <mergeCell ref="AS2280:AT2280"/>
    <mergeCell ref="AS2278:AT2278"/>
    <mergeCell ref="C2279:C2280"/>
    <mergeCell ref="D2279:D2280"/>
    <mergeCell ref="K2279:K2280"/>
    <mergeCell ref="L2279:L2280"/>
    <mergeCell ref="M2279:M2280"/>
    <mergeCell ref="N2279:N2280"/>
    <mergeCell ref="P2279:Q2279"/>
    <mergeCell ref="Y2280:AA2280"/>
    <mergeCell ref="AB2280:AC2280"/>
    <mergeCell ref="AB2278:AC2278"/>
    <mergeCell ref="AE2278:AF2278"/>
    <mergeCell ref="AH2278:AI2278"/>
    <mergeCell ref="AJ2278:AL2278"/>
    <mergeCell ref="AN2278:AO2278"/>
    <mergeCell ref="AP2278:AR2278"/>
    <mergeCell ref="AP2276:AR2276"/>
    <mergeCell ref="AS2276:AT2276"/>
    <mergeCell ref="C2277:C2278"/>
    <mergeCell ref="D2277:D2278"/>
    <mergeCell ref="K2277:K2278"/>
    <mergeCell ref="L2277:L2278"/>
    <mergeCell ref="M2277:M2278"/>
    <mergeCell ref="N2277:N2278"/>
    <mergeCell ref="P2277:Q2277"/>
    <mergeCell ref="Y2278:AA2278"/>
    <mergeCell ref="Y2276:AA2276"/>
    <mergeCell ref="AB2276:AC2276"/>
    <mergeCell ref="AE2276:AF2276"/>
    <mergeCell ref="AH2276:AI2276"/>
    <mergeCell ref="AJ2276:AL2276"/>
    <mergeCell ref="AN2276:AO2276"/>
    <mergeCell ref="AN2274:AO2274"/>
    <mergeCell ref="AP2274:AR2274"/>
    <mergeCell ref="AS2274:AT2274"/>
    <mergeCell ref="C2275:C2276"/>
    <mergeCell ref="D2275:D2276"/>
    <mergeCell ref="K2275:K2276"/>
    <mergeCell ref="L2275:L2276"/>
    <mergeCell ref="M2275:M2276"/>
    <mergeCell ref="N2275:N2276"/>
    <mergeCell ref="P2275:Q2275"/>
    <mergeCell ref="P2273:Q2273"/>
    <mergeCell ref="Y2274:AA2274"/>
    <mergeCell ref="AB2274:AC2274"/>
    <mergeCell ref="AE2274:AF2274"/>
    <mergeCell ref="AH2274:AI2274"/>
    <mergeCell ref="AJ2274:AL2274"/>
    <mergeCell ref="C2273:C2274"/>
    <mergeCell ref="D2273:D2274"/>
    <mergeCell ref="K2273:K2274"/>
    <mergeCell ref="L2273:L2274"/>
    <mergeCell ref="M2273:M2274"/>
    <mergeCell ref="N2273:N2274"/>
    <mergeCell ref="C2272:D2272"/>
    <mergeCell ref="E2272:I2272"/>
    <mergeCell ref="K2272:N2272"/>
    <mergeCell ref="P2272:Q2272"/>
    <mergeCell ref="X2272:AA2272"/>
    <mergeCell ref="AJ2272:AK2272"/>
    <mergeCell ref="C2271:D2271"/>
    <mergeCell ref="E2271:I2271"/>
    <mergeCell ref="K2271:N2271"/>
    <mergeCell ref="P2271:Q2271"/>
    <mergeCell ref="X2271:AA2271"/>
    <mergeCell ref="AJ2271:AK2271"/>
    <mergeCell ref="C2270:D2270"/>
    <mergeCell ref="E2270:I2270"/>
    <mergeCell ref="K2270:N2270"/>
    <mergeCell ref="P2270:Q2270"/>
    <mergeCell ref="X2270:AA2270"/>
    <mergeCell ref="AJ2270:AK2270"/>
    <mergeCell ref="C2269:D2269"/>
    <mergeCell ref="E2269:I2269"/>
    <mergeCell ref="K2269:N2269"/>
    <mergeCell ref="P2269:Q2269"/>
    <mergeCell ref="X2269:AA2269"/>
    <mergeCell ref="AJ2269:AK2269"/>
    <mergeCell ref="P2267:Q2267"/>
    <mergeCell ref="Y2267:AA2267"/>
    <mergeCell ref="AJ2267:AK2267"/>
    <mergeCell ref="P2268:Q2268"/>
    <mergeCell ref="Y2268:AA2268"/>
    <mergeCell ref="AJ2268:AK2268"/>
    <mergeCell ref="P2265:Q2265"/>
    <mergeCell ref="Y2265:AA2265"/>
    <mergeCell ref="AJ2265:AK2265"/>
    <mergeCell ref="P2266:Q2266"/>
    <mergeCell ref="Y2266:AA2266"/>
    <mergeCell ref="AJ2266:AK2266"/>
    <mergeCell ref="P2263:Q2263"/>
    <mergeCell ref="Y2263:AA2263"/>
    <mergeCell ref="AJ2263:AK2263"/>
    <mergeCell ref="P2264:Q2264"/>
    <mergeCell ref="Y2264:AA2264"/>
    <mergeCell ref="AJ2264:AK2264"/>
    <mergeCell ref="P2261:Q2261"/>
    <mergeCell ref="Y2261:AA2261"/>
    <mergeCell ref="AJ2261:AK2261"/>
    <mergeCell ref="P2262:Q2262"/>
    <mergeCell ref="Y2262:AA2262"/>
    <mergeCell ref="AJ2262:AK2262"/>
    <mergeCell ref="P2259:Q2259"/>
    <mergeCell ref="Y2259:AA2259"/>
    <mergeCell ref="AJ2259:AK2259"/>
    <mergeCell ref="P2260:Q2260"/>
    <mergeCell ref="Y2260:AA2260"/>
    <mergeCell ref="AJ2260:AK2260"/>
    <mergeCell ref="P2257:Q2257"/>
    <mergeCell ref="Y2257:AA2257"/>
    <mergeCell ref="AJ2257:AK2257"/>
    <mergeCell ref="P2258:Q2258"/>
    <mergeCell ref="Y2258:AA2258"/>
    <mergeCell ref="AJ2258:AK2258"/>
    <mergeCell ref="P2255:Q2255"/>
    <mergeCell ref="Y2255:AA2255"/>
    <mergeCell ref="AJ2255:AK2255"/>
    <mergeCell ref="P2256:Q2256"/>
    <mergeCell ref="Y2256:AA2256"/>
    <mergeCell ref="AJ2256:AK2256"/>
    <mergeCell ref="P2253:Q2253"/>
    <mergeCell ref="Y2253:AA2253"/>
    <mergeCell ref="AJ2253:AK2253"/>
    <mergeCell ref="P2254:Q2254"/>
    <mergeCell ref="Y2254:AA2254"/>
    <mergeCell ref="AJ2254:AK2254"/>
    <mergeCell ref="P2251:Q2251"/>
    <mergeCell ref="Y2251:AA2251"/>
    <mergeCell ref="AJ2251:AK2251"/>
    <mergeCell ref="P2252:Q2252"/>
    <mergeCell ref="Y2252:AA2252"/>
    <mergeCell ref="AJ2252:AK2252"/>
    <mergeCell ref="P2249:Q2249"/>
    <mergeCell ref="Y2249:AA2249"/>
    <mergeCell ref="AJ2249:AK2249"/>
    <mergeCell ref="P2250:Q2250"/>
    <mergeCell ref="Y2250:AA2250"/>
    <mergeCell ref="AJ2250:AK2250"/>
    <mergeCell ref="P2247:Q2247"/>
    <mergeCell ref="Y2247:AA2247"/>
    <mergeCell ref="AJ2247:AK2247"/>
    <mergeCell ref="P2248:Q2248"/>
    <mergeCell ref="Y2248:AA2248"/>
    <mergeCell ref="AJ2248:AK2248"/>
    <mergeCell ref="P2245:Q2245"/>
    <mergeCell ref="Y2245:AA2245"/>
    <mergeCell ref="AJ2245:AK2245"/>
    <mergeCell ref="P2246:Q2246"/>
    <mergeCell ref="Y2246:AA2246"/>
    <mergeCell ref="AJ2246:AK2246"/>
    <mergeCell ref="P2242:Q2242"/>
    <mergeCell ref="Y2242:AA2242"/>
    <mergeCell ref="AJ2242:AK2242"/>
    <mergeCell ref="P2243:Q2243"/>
    <mergeCell ref="X2243:AA2243"/>
    <mergeCell ref="P2244:Q2244"/>
    <mergeCell ref="Y2244:AA2244"/>
    <mergeCell ref="AJ2244:AK2244"/>
    <mergeCell ref="P2240:Q2240"/>
    <mergeCell ref="Y2240:AA2240"/>
    <mergeCell ref="AJ2240:AK2240"/>
    <mergeCell ref="P2241:Q2241"/>
    <mergeCell ref="Y2241:AA2241"/>
    <mergeCell ref="AJ2241:AK2241"/>
    <mergeCell ref="P2238:Q2238"/>
    <mergeCell ref="Y2238:AA2238"/>
    <mergeCell ref="AJ2238:AK2238"/>
    <mergeCell ref="P2239:Q2239"/>
    <mergeCell ref="Y2239:AA2239"/>
    <mergeCell ref="AJ2239:AK2239"/>
    <mergeCell ref="P2236:Q2236"/>
    <mergeCell ref="Y2236:AA2236"/>
    <mergeCell ref="AJ2236:AK2236"/>
    <mergeCell ref="P2237:Q2237"/>
    <mergeCell ref="Y2237:AA2237"/>
    <mergeCell ref="AJ2237:AK2237"/>
    <mergeCell ref="P2234:Q2234"/>
    <mergeCell ref="Y2234:AA2234"/>
    <mergeCell ref="AJ2234:AK2234"/>
    <mergeCell ref="P2235:Q2235"/>
    <mergeCell ref="Y2235:AA2235"/>
    <mergeCell ref="AJ2235:AK2235"/>
    <mergeCell ref="P2232:Q2232"/>
    <mergeCell ref="Y2232:AA2232"/>
    <mergeCell ref="AJ2232:AK2232"/>
    <mergeCell ref="P2233:Q2233"/>
    <mergeCell ref="Y2233:AA2233"/>
    <mergeCell ref="AJ2233:AK2233"/>
    <mergeCell ref="P2230:Q2230"/>
    <mergeCell ref="Y2230:AA2230"/>
    <mergeCell ref="AJ2230:AK2230"/>
    <mergeCell ref="P2231:Q2231"/>
    <mergeCell ref="Y2231:AA2231"/>
    <mergeCell ref="AJ2231:AK2231"/>
    <mergeCell ref="P2228:Q2228"/>
    <mergeCell ref="Y2228:AA2228"/>
    <mergeCell ref="AJ2228:AK2228"/>
    <mergeCell ref="P2229:Q2229"/>
    <mergeCell ref="Y2229:AA2229"/>
    <mergeCell ref="AJ2229:AK2229"/>
    <mergeCell ref="P2226:Q2226"/>
    <mergeCell ref="Y2226:AA2226"/>
    <mergeCell ref="AJ2226:AK2226"/>
    <mergeCell ref="P2227:Q2227"/>
    <mergeCell ref="Y2227:AA2227"/>
    <mergeCell ref="AJ2227:AK2227"/>
    <mergeCell ref="P2224:Q2224"/>
    <mergeCell ref="Y2224:AA2224"/>
    <mergeCell ref="AJ2224:AK2224"/>
    <mergeCell ref="P2225:Q2225"/>
    <mergeCell ref="Y2225:AA2225"/>
    <mergeCell ref="AJ2225:AK2225"/>
    <mergeCell ref="P2222:Q2222"/>
    <mergeCell ref="Y2222:AA2222"/>
    <mergeCell ref="AJ2222:AK2222"/>
    <mergeCell ref="P2223:Q2223"/>
    <mergeCell ref="Y2223:AA2223"/>
    <mergeCell ref="AJ2223:AK2223"/>
    <mergeCell ref="P2220:Q2220"/>
    <mergeCell ref="Y2220:AA2220"/>
    <mergeCell ref="AJ2220:AK2220"/>
    <mergeCell ref="P2221:Q2221"/>
    <mergeCell ref="Y2221:AA2221"/>
    <mergeCell ref="AJ2221:AK2221"/>
    <mergeCell ref="P2218:Q2218"/>
    <mergeCell ref="Y2218:AA2218"/>
    <mergeCell ref="AJ2218:AK2218"/>
    <mergeCell ref="P2219:Q2219"/>
    <mergeCell ref="Y2219:AA2219"/>
    <mergeCell ref="AJ2219:AK2219"/>
    <mergeCell ref="P2216:Q2216"/>
    <mergeCell ref="Y2216:AA2216"/>
    <mergeCell ref="AJ2216:AK2216"/>
    <mergeCell ref="P2217:Q2217"/>
    <mergeCell ref="Y2217:AA2217"/>
    <mergeCell ref="AJ2217:AK2217"/>
    <mergeCell ref="P2214:Q2214"/>
    <mergeCell ref="Y2214:AA2214"/>
    <mergeCell ref="AJ2214:AK2214"/>
    <mergeCell ref="P2215:Q2215"/>
    <mergeCell ref="Y2215:AA2215"/>
    <mergeCell ref="AJ2215:AK2215"/>
    <mergeCell ref="P2212:Q2212"/>
    <mergeCell ref="Y2212:AA2212"/>
    <mergeCell ref="AJ2212:AK2212"/>
    <mergeCell ref="P2213:Q2213"/>
    <mergeCell ref="Y2213:AA2213"/>
    <mergeCell ref="AJ2213:AK2213"/>
    <mergeCell ref="P2210:Q2210"/>
    <mergeCell ref="Y2210:AA2210"/>
    <mergeCell ref="AJ2210:AK2210"/>
    <mergeCell ref="P2211:Q2211"/>
    <mergeCell ref="Y2211:AA2211"/>
    <mergeCell ref="AJ2211:AK2211"/>
    <mergeCell ref="P2208:Q2208"/>
    <mergeCell ref="Y2208:AA2208"/>
    <mergeCell ref="AJ2208:AK2208"/>
    <mergeCell ref="P2209:Q2209"/>
    <mergeCell ref="Y2209:AA2209"/>
    <mergeCell ref="AJ2209:AK2209"/>
    <mergeCell ref="P2206:Q2206"/>
    <mergeCell ref="Y2206:AA2206"/>
    <mergeCell ref="AJ2206:AK2206"/>
    <mergeCell ref="P2207:Q2207"/>
    <mergeCell ref="Y2207:AA2207"/>
    <mergeCell ref="AJ2207:AK2207"/>
    <mergeCell ref="P2204:Q2204"/>
    <mergeCell ref="Y2204:AA2204"/>
    <mergeCell ref="AJ2204:AK2204"/>
    <mergeCell ref="P2205:Q2205"/>
    <mergeCell ref="Y2205:AA2205"/>
    <mergeCell ref="AJ2205:AK2205"/>
    <mergeCell ref="P2202:Q2202"/>
    <mergeCell ref="Y2202:AA2202"/>
    <mergeCell ref="AJ2202:AK2202"/>
    <mergeCell ref="P2203:Q2203"/>
    <mergeCell ref="Y2203:AA2203"/>
    <mergeCell ref="AJ2203:AK2203"/>
    <mergeCell ref="P2200:Q2200"/>
    <mergeCell ref="Y2200:AA2200"/>
    <mergeCell ref="AJ2200:AK2200"/>
    <mergeCell ref="P2201:Q2201"/>
    <mergeCell ref="Y2201:AA2201"/>
    <mergeCell ref="AJ2201:AK2201"/>
    <mergeCell ref="P2198:Q2198"/>
    <mergeCell ref="Y2198:AA2198"/>
    <mergeCell ref="AJ2198:AK2198"/>
    <mergeCell ref="P2199:Q2199"/>
    <mergeCell ref="Y2199:AA2199"/>
    <mergeCell ref="AJ2199:AK2199"/>
    <mergeCell ref="P2196:Q2196"/>
    <mergeCell ref="Y2196:AA2196"/>
    <mergeCell ref="AJ2196:AK2196"/>
    <mergeCell ref="P2197:Q2197"/>
    <mergeCell ref="Y2197:AA2197"/>
    <mergeCell ref="AJ2197:AK2197"/>
    <mergeCell ref="P2194:Q2194"/>
    <mergeCell ref="Y2194:AA2194"/>
    <mergeCell ref="AJ2194:AK2194"/>
    <mergeCell ref="P2195:Q2195"/>
    <mergeCell ref="Y2195:AA2195"/>
    <mergeCell ref="AJ2195:AK2195"/>
    <mergeCell ref="P2192:Q2192"/>
    <mergeCell ref="Y2192:AA2192"/>
    <mergeCell ref="AJ2192:AK2192"/>
    <mergeCell ref="P2193:Q2193"/>
    <mergeCell ref="Y2193:AA2193"/>
    <mergeCell ref="AJ2193:AK2193"/>
    <mergeCell ref="P2190:Q2190"/>
    <mergeCell ref="Y2190:AA2190"/>
    <mergeCell ref="AJ2190:AK2190"/>
    <mergeCell ref="P2191:Q2191"/>
    <mergeCell ref="Y2191:AA2191"/>
    <mergeCell ref="AJ2191:AK2191"/>
    <mergeCell ref="P2188:Q2188"/>
    <mergeCell ref="Y2188:AA2188"/>
    <mergeCell ref="AJ2188:AK2188"/>
    <mergeCell ref="P2189:Q2189"/>
    <mergeCell ref="Y2189:AA2189"/>
    <mergeCell ref="AJ2189:AK2189"/>
    <mergeCell ref="P2186:Q2186"/>
    <mergeCell ref="Y2186:AA2186"/>
    <mergeCell ref="AJ2186:AK2186"/>
    <mergeCell ref="P2187:Q2187"/>
    <mergeCell ref="Y2187:AA2187"/>
    <mergeCell ref="AJ2187:AK2187"/>
    <mergeCell ref="P2184:Q2184"/>
    <mergeCell ref="Y2184:AA2184"/>
    <mergeCell ref="AJ2184:AK2184"/>
    <mergeCell ref="P2185:Q2185"/>
    <mergeCell ref="Y2185:AA2185"/>
    <mergeCell ref="AJ2185:AK2185"/>
    <mergeCell ref="P2182:Q2182"/>
    <mergeCell ref="Y2182:AA2182"/>
    <mergeCell ref="AJ2182:AK2182"/>
    <mergeCell ref="P2183:Q2183"/>
    <mergeCell ref="Y2183:AA2183"/>
    <mergeCell ref="AJ2183:AK2183"/>
    <mergeCell ref="P2179:Q2179"/>
    <mergeCell ref="X2179:AA2179"/>
    <mergeCell ref="P2180:Q2180"/>
    <mergeCell ref="Y2180:AA2180"/>
    <mergeCell ref="AJ2180:AK2180"/>
    <mergeCell ref="P2181:Q2181"/>
    <mergeCell ref="Y2181:AA2181"/>
    <mergeCell ref="AJ2181:AK2181"/>
    <mergeCell ref="AE2178:AF2178"/>
    <mergeCell ref="AH2178:AI2178"/>
    <mergeCell ref="AJ2178:AL2178"/>
    <mergeCell ref="AN2178:AO2178"/>
    <mergeCell ref="AP2178:AR2178"/>
    <mergeCell ref="AS2178:AT2178"/>
    <mergeCell ref="AS2176:AT2176"/>
    <mergeCell ref="C2177:C2178"/>
    <mergeCell ref="D2177:D2178"/>
    <mergeCell ref="K2177:K2178"/>
    <mergeCell ref="L2177:L2178"/>
    <mergeCell ref="M2177:M2178"/>
    <mergeCell ref="N2177:N2178"/>
    <mergeCell ref="P2177:Q2177"/>
    <mergeCell ref="Y2178:AA2178"/>
    <mergeCell ref="AB2178:AC2178"/>
    <mergeCell ref="AB2176:AC2176"/>
    <mergeCell ref="AE2176:AF2176"/>
    <mergeCell ref="AH2176:AI2176"/>
    <mergeCell ref="AJ2176:AL2176"/>
    <mergeCell ref="AN2176:AO2176"/>
    <mergeCell ref="AP2176:AR2176"/>
    <mergeCell ref="AP2174:AR2174"/>
    <mergeCell ref="AS2174:AT2174"/>
    <mergeCell ref="C2175:C2176"/>
    <mergeCell ref="D2175:D2176"/>
    <mergeCell ref="K2175:K2176"/>
    <mergeCell ref="L2175:L2176"/>
    <mergeCell ref="M2175:M2176"/>
    <mergeCell ref="N2175:N2176"/>
    <mergeCell ref="P2175:Q2175"/>
    <mergeCell ref="Y2176:AA2176"/>
    <mergeCell ref="Y2174:AA2174"/>
    <mergeCell ref="AB2174:AC2174"/>
    <mergeCell ref="AE2174:AF2174"/>
    <mergeCell ref="AH2174:AI2174"/>
    <mergeCell ref="AJ2174:AL2174"/>
    <mergeCell ref="AN2174:AO2174"/>
    <mergeCell ref="AN2172:AO2172"/>
    <mergeCell ref="AP2172:AR2172"/>
    <mergeCell ref="AS2172:AT2172"/>
    <mergeCell ref="C2173:C2174"/>
    <mergeCell ref="D2173:D2174"/>
    <mergeCell ref="K2173:K2174"/>
    <mergeCell ref="L2173:L2174"/>
    <mergeCell ref="M2173:M2174"/>
    <mergeCell ref="N2173:N2174"/>
    <mergeCell ref="P2173:Q2173"/>
    <mergeCell ref="P2171:Q2171"/>
    <mergeCell ref="Y2172:AA2172"/>
    <mergeCell ref="AB2172:AC2172"/>
    <mergeCell ref="AE2172:AF2172"/>
    <mergeCell ref="AH2172:AI2172"/>
    <mergeCell ref="AJ2172:AL2172"/>
    <mergeCell ref="C2171:C2172"/>
    <mergeCell ref="D2171:D2172"/>
    <mergeCell ref="K2171:K2172"/>
    <mergeCell ref="L2171:L2172"/>
    <mergeCell ref="M2171:M2172"/>
    <mergeCell ref="N2171:N2172"/>
    <mergeCell ref="C2170:D2170"/>
    <mergeCell ref="E2170:I2170"/>
    <mergeCell ref="K2170:N2170"/>
    <mergeCell ref="P2170:Q2170"/>
    <mergeCell ref="X2170:AA2170"/>
    <mergeCell ref="AJ2170:AK2170"/>
    <mergeCell ref="C2169:D2169"/>
    <mergeCell ref="E2169:I2169"/>
    <mergeCell ref="K2169:N2169"/>
    <mergeCell ref="P2169:Q2169"/>
    <mergeCell ref="X2169:AA2169"/>
    <mergeCell ref="AJ2169:AK2169"/>
    <mergeCell ref="C2168:D2168"/>
    <mergeCell ref="E2168:I2168"/>
    <mergeCell ref="K2168:N2168"/>
    <mergeCell ref="P2168:Q2168"/>
    <mergeCell ref="X2168:AA2168"/>
    <mergeCell ref="AJ2168:AK2168"/>
    <mergeCell ref="C2167:D2167"/>
    <mergeCell ref="E2167:I2167"/>
    <mergeCell ref="K2167:N2167"/>
    <mergeCell ref="P2167:Q2167"/>
    <mergeCell ref="X2167:AA2167"/>
    <mergeCell ref="AJ2167:AK2167"/>
    <mergeCell ref="P2165:Q2165"/>
    <mergeCell ref="Y2165:AA2165"/>
    <mergeCell ref="AJ2165:AK2165"/>
    <mergeCell ref="P2166:Q2166"/>
    <mergeCell ref="Y2166:AA2166"/>
    <mergeCell ref="AJ2166:AK2166"/>
    <mergeCell ref="P2163:Q2163"/>
    <mergeCell ref="Y2163:AA2163"/>
    <mergeCell ref="AJ2163:AK2163"/>
    <mergeCell ref="P2164:Q2164"/>
    <mergeCell ref="Y2164:AA2164"/>
    <mergeCell ref="AJ2164:AK2164"/>
    <mergeCell ref="P2161:Q2161"/>
    <mergeCell ref="Y2161:AA2161"/>
    <mergeCell ref="AJ2161:AK2161"/>
    <mergeCell ref="P2162:Q2162"/>
    <mergeCell ref="Y2162:AA2162"/>
    <mergeCell ref="AJ2162:AK2162"/>
    <mergeCell ref="P2159:Q2159"/>
    <mergeCell ref="Y2159:AA2159"/>
    <mergeCell ref="AJ2159:AK2159"/>
    <mergeCell ref="P2160:Q2160"/>
    <mergeCell ref="Y2160:AA2160"/>
    <mergeCell ref="AJ2160:AK2160"/>
    <mergeCell ref="P2157:Q2157"/>
    <mergeCell ref="Y2157:AA2157"/>
    <mergeCell ref="AJ2157:AK2157"/>
    <mergeCell ref="P2158:Q2158"/>
    <mergeCell ref="Y2158:AA2158"/>
    <mergeCell ref="AJ2158:AK2158"/>
    <mergeCell ref="P2155:Q2155"/>
    <mergeCell ref="Y2155:AA2155"/>
    <mergeCell ref="AJ2155:AK2155"/>
    <mergeCell ref="P2156:Q2156"/>
    <mergeCell ref="Y2156:AA2156"/>
    <mergeCell ref="AJ2156:AK2156"/>
    <mergeCell ref="P2153:Q2153"/>
    <mergeCell ref="Y2153:AA2153"/>
    <mergeCell ref="AJ2153:AK2153"/>
    <mergeCell ref="P2154:Q2154"/>
    <mergeCell ref="Y2154:AA2154"/>
    <mergeCell ref="AJ2154:AK2154"/>
    <mergeCell ref="P2151:Q2151"/>
    <mergeCell ref="Y2151:AA2151"/>
    <mergeCell ref="AJ2151:AK2151"/>
    <mergeCell ref="P2152:Q2152"/>
    <mergeCell ref="Y2152:AA2152"/>
    <mergeCell ref="AJ2152:AK2152"/>
    <mergeCell ref="P2149:Q2149"/>
    <mergeCell ref="Y2149:AA2149"/>
    <mergeCell ref="AJ2149:AK2149"/>
    <mergeCell ref="P2150:Q2150"/>
    <mergeCell ref="Y2150:AA2150"/>
    <mergeCell ref="AJ2150:AK2150"/>
    <mergeCell ref="P2147:Q2147"/>
    <mergeCell ref="Y2147:AA2147"/>
    <mergeCell ref="AJ2147:AK2147"/>
    <mergeCell ref="P2148:Q2148"/>
    <mergeCell ref="Y2148:AA2148"/>
    <mergeCell ref="AJ2148:AK2148"/>
    <mergeCell ref="P2145:Q2145"/>
    <mergeCell ref="Y2145:AA2145"/>
    <mergeCell ref="AJ2145:AK2145"/>
    <mergeCell ref="P2146:Q2146"/>
    <mergeCell ref="Y2146:AA2146"/>
    <mergeCell ref="AJ2146:AK2146"/>
    <mergeCell ref="P2143:Q2143"/>
    <mergeCell ref="Y2143:AA2143"/>
    <mergeCell ref="AJ2143:AK2143"/>
    <mergeCell ref="P2144:Q2144"/>
    <mergeCell ref="Y2144:AA2144"/>
    <mergeCell ref="AJ2144:AK2144"/>
    <mergeCell ref="P2141:Q2141"/>
    <mergeCell ref="Y2141:AA2141"/>
    <mergeCell ref="AJ2141:AK2141"/>
    <mergeCell ref="P2142:Q2142"/>
    <mergeCell ref="Y2142:AA2142"/>
    <mergeCell ref="AJ2142:AK2142"/>
    <mergeCell ref="P2139:Q2139"/>
    <mergeCell ref="Y2139:AA2139"/>
    <mergeCell ref="AJ2139:AK2139"/>
    <mergeCell ref="P2140:Q2140"/>
    <mergeCell ref="Y2140:AA2140"/>
    <mergeCell ref="AJ2140:AK2140"/>
    <mergeCell ref="P2137:Q2137"/>
    <mergeCell ref="Y2137:AA2137"/>
    <mergeCell ref="AJ2137:AK2137"/>
    <mergeCell ref="P2138:Q2138"/>
    <mergeCell ref="Y2138:AA2138"/>
    <mergeCell ref="AJ2138:AK2138"/>
    <mergeCell ref="P2135:Q2135"/>
    <mergeCell ref="Y2135:AA2135"/>
    <mergeCell ref="AJ2135:AK2135"/>
    <mergeCell ref="P2136:Q2136"/>
    <mergeCell ref="Y2136:AA2136"/>
    <mergeCell ref="AJ2136:AK2136"/>
    <mergeCell ref="P2133:Q2133"/>
    <mergeCell ref="Y2133:AA2133"/>
    <mergeCell ref="AJ2133:AK2133"/>
    <mergeCell ref="P2134:Q2134"/>
    <mergeCell ref="Y2134:AA2134"/>
    <mergeCell ref="AJ2134:AK2134"/>
    <mergeCell ref="P2131:Q2131"/>
    <mergeCell ref="Y2131:AA2131"/>
    <mergeCell ref="AJ2131:AK2131"/>
    <mergeCell ref="P2132:Q2132"/>
    <mergeCell ref="Y2132:AA2132"/>
    <mergeCell ref="AJ2132:AK2132"/>
    <mergeCell ref="P2129:Q2129"/>
    <mergeCell ref="Y2129:AA2129"/>
    <mergeCell ref="AJ2129:AK2129"/>
    <mergeCell ref="P2130:Q2130"/>
    <mergeCell ref="Y2130:AA2130"/>
    <mergeCell ref="AJ2130:AK2130"/>
    <mergeCell ref="P2127:Q2127"/>
    <mergeCell ref="Y2127:AA2127"/>
    <mergeCell ref="AJ2127:AK2127"/>
    <mergeCell ref="P2128:Q2128"/>
    <mergeCell ref="Y2128:AA2128"/>
    <mergeCell ref="AJ2128:AK2128"/>
    <mergeCell ref="P2125:Q2125"/>
    <mergeCell ref="Y2125:AA2125"/>
    <mergeCell ref="AJ2125:AK2125"/>
    <mergeCell ref="P2126:Q2126"/>
    <mergeCell ref="Y2126:AA2126"/>
    <mergeCell ref="AJ2126:AK2126"/>
    <mergeCell ref="P2123:Q2123"/>
    <mergeCell ref="Y2123:AA2123"/>
    <mergeCell ref="AJ2123:AK2123"/>
    <mergeCell ref="P2124:Q2124"/>
    <mergeCell ref="Y2124:AA2124"/>
    <mergeCell ref="AJ2124:AK2124"/>
    <mergeCell ref="P2121:Q2121"/>
    <mergeCell ref="Y2121:AA2121"/>
    <mergeCell ref="AJ2121:AK2121"/>
    <mergeCell ref="P2122:Q2122"/>
    <mergeCell ref="Y2122:AA2122"/>
    <mergeCell ref="AJ2122:AK2122"/>
    <mergeCell ref="P2119:Q2119"/>
    <mergeCell ref="Y2119:AA2119"/>
    <mergeCell ref="AJ2119:AK2119"/>
    <mergeCell ref="P2120:Q2120"/>
    <mergeCell ref="Y2120:AA2120"/>
    <mergeCell ref="AJ2120:AK2120"/>
    <mergeCell ref="P2117:Q2117"/>
    <mergeCell ref="Y2117:AA2117"/>
    <mergeCell ref="AJ2117:AK2117"/>
    <mergeCell ref="P2118:Q2118"/>
    <mergeCell ref="Y2118:AA2118"/>
    <mergeCell ref="AJ2118:AK2118"/>
    <mergeCell ref="P2115:Q2115"/>
    <mergeCell ref="Y2115:AA2115"/>
    <mergeCell ref="AJ2115:AK2115"/>
    <mergeCell ref="P2116:Q2116"/>
    <mergeCell ref="Y2116:AA2116"/>
    <mergeCell ref="AJ2116:AK2116"/>
    <mergeCell ref="P2113:Q2113"/>
    <mergeCell ref="Y2113:AA2113"/>
    <mergeCell ref="AJ2113:AK2113"/>
    <mergeCell ref="P2114:Q2114"/>
    <mergeCell ref="Y2114:AA2114"/>
    <mergeCell ref="AJ2114:AK2114"/>
    <mergeCell ref="P2111:Q2111"/>
    <mergeCell ref="Y2111:AA2111"/>
    <mergeCell ref="AJ2111:AK2111"/>
    <mergeCell ref="P2112:Q2112"/>
    <mergeCell ref="Y2112:AA2112"/>
    <mergeCell ref="AJ2112:AK2112"/>
    <mergeCell ref="P2109:Q2109"/>
    <mergeCell ref="Y2109:AA2109"/>
    <mergeCell ref="AJ2109:AK2109"/>
    <mergeCell ref="P2110:Q2110"/>
    <mergeCell ref="Y2110:AA2110"/>
    <mergeCell ref="AJ2110:AK2110"/>
    <mergeCell ref="P2107:Q2107"/>
    <mergeCell ref="Y2107:AA2107"/>
    <mergeCell ref="AJ2107:AK2107"/>
    <mergeCell ref="P2108:Q2108"/>
    <mergeCell ref="Y2108:AA2108"/>
    <mergeCell ref="AJ2108:AK2108"/>
    <mergeCell ref="P2105:Q2105"/>
    <mergeCell ref="Y2105:AA2105"/>
    <mergeCell ref="AJ2105:AK2105"/>
    <mergeCell ref="P2106:Q2106"/>
    <mergeCell ref="Y2106:AA2106"/>
    <mergeCell ref="AJ2106:AK2106"/>
    <mergeCell ref="P2103:Q2103"/>
    <mergeCell ref="Y2103:AA2103"/>
    <mergeCell ref="AJ2103:AK2103"/>
    <mergeCell ref="P2104:Q2104"/>
    <mergeCell ref="Y2104:AA2104"/>
    <mergeCell ref="AJ2104:AK2104"/>
    <mergeCell ref="P2101:Q2101"/>
    <mergeCell ref="Y2101:AA2101"/>
    <mergeCell ref="AJ2101:AK2101"/>
    <mergeCell ref="P2102:Q2102"/>
    <mergeCell ref="Y2102:AA2102"/>
    <mergeCell ref="AJ2102:AK2102"/>
    <mergeCell ref="P2099:Q2099"/>
    <mergeCell ref="Y2099:AA2099"/>
    <mergeCell ref="AJ2099:AK2099"/>
    <mergeCell ref="P2100:Q2100"/>
    <mergeCell ref="Y2100:AA2100"/>
    <mergeCell ref="AJ2100:AK2100"/>
    <mergeCell ref="P2097:Q2097"/>
    <mergeCell ref="Y2097:AA2097"/>
    <mergeCell ref="AJ2097:AK2097"/>
    <mergeCell ref="P2098:Q2098"/>
    <mergeCell ref="Y2098:AA2098"/>
    <mergeCell ref="AJ2098:AK2098"/>
    <mergeCell ref="P2095:Q2095"/>
    <mergeCell ref="Y2095:AA2095"/>
    <mergeCell ref="AJ2095:AK2095"/>
    <mergeCell ref="P2096:Q2096"/>
    <mergeCell ref="Y2096:AA2096"/>
    <mergeCell ref="AJ2096:AK2096"/>
    <mergeCell ref="P2093:Q2093"/>
    <mergeCell ref="Y2093:AA2093"/>
    <mergeCell ref="AJ2093:AK2093"/>
    <mergeCell ref="P2094:Q2094"/>
    <mergeCell ref="Y2094:AA2094"/>
    <mergeCell ref="AJ2094:AK2094"/>
    <mergeCell ref="P2091:Q2091"/>
    <mergeCell ref="Y2091:AA2091"/>
    <mergeCell ref="AJ2091:AK2091"/>
    <mergeCell ref="P2092:Q2092"/>
    <mergeCell ref="Y2092:AA2092"/>
    <mergeCell ref="AJ2092:AK2092"/>
    <mergeCell ref="P2089:Q2089"/>
    <mergeCell ref="Y2089:AA2089"/>
    <mergeCell ref="AJ2089:AK2089"/>
    <mergeCell ref="P2090:Q2090"/>
    <mergeCell ref="Y2090:AA2090"/>
    <mergeCell ref="AJ2090:AK2090"/>
    <mergeCell ref="P2087:Q2087"/>
    <mergeCell ref="Y2087:AA2087"/>
    <mergeCell ref="AJ2087:AK2087"/>
    <mergeCell ref="P2088:Q2088"/>
    <mergeCell ref="Y2088:AA2088"/>
    <mergeCell ref="AJ2088:AK2088"/>
    <mergeCell ref="P2085:Q2085"/>
    <mergeCell ref="Y2085:AA2085"/>
    <mergeCell ref="AJ2085:AK2085"/>
    <mergeCell ref="P2086:Q2086"/>
    <mergeCell ref="Y2086:AA2086"/>
    <mergeCell ref="AJ2086:AK2086"/>
    <mergeCell ref="P2083:Q2083"/>
    <mergeCell ref="Y2083:AA2083"/>
    <mergeCell ref="AJ2083:AK2083"/>
    <mergeCell ref="P2084:Q2084"/>
    <mergeCell ref="Y2084:AA2084"/>
    <mergeCell ref="AJ2084:AK2084"/>
    <mergeCell ref="P2081:Q2081"/>
    <mergeCell ref="Y2081:AA2081"/>
    <mergeCell ref="AJ2081:AK2081"/>
    <mergeCell ref="P2082:Q2082"/>
    <mergeCell ref="Y2082:AA2082"/>
    <mergeCell ref="AJ2082:AK2082"/>
    <mergeCell ref="P2079:Q2079"/>
    <mergeCell ref="Y2079:AA2079"/>
    <mergeCell ref="AJ2079:AK2079"/>
    <mergeCell ref="P2080:Q2080"/>
    <mergeCell ref="Y2080:AA2080"/>
    <mergeCell ref="AJ2080:AK2080"/>
    <mergeCell ref="P2077:Q2077"/>
    <mergeCell ref="Y2077:AA2077"/>
    <mergeCell ref="AJ2077:AK2077"/>
    <mergeCell ref="P2078:Q2078"/>
    <mergeCell ref="Y2078:AA2078"/>
    <mergeCell ref="AJ2078:AK2078"/>
    <mergeCell ref="P2075:Q2075"/>
    <mergeCell ref="Y2075:AA2075"/>
    <mergeCell ref="AJ2075:AK2075"/>
    <mergeCell ref="P2076:Q2076"/>
    <mergeCell ref="Y2076:AA2076"/>
    <mergeCell ref="AJ2076:AK2076"/>
    <mergeCell ref="P2073:Q2073"/>
    <mergeCell ref="Y2073:AA2073"/>
    <mergeCell ref="AJ2073:AK2073"/>
    <mergeCell ref="P2074:Q2074"/>
    <mergeCell ref="Y2074:AA2074"/>
    <mergeCell ref="AJ2074:AK2074"/>
    <mergeCell ref="P2071:Q2071"/>
    <mergeCell ref="Y2071:AA2071"/>
    <mergeCell ref="AJ2071:AK2071"/>
    <mergeCell ref="P2072:Q2072"/>
    <mergeCell ref="Y2072:AA2072"/>
    <mergeCell ref="AJ2072:AK2072"/>
    <mergeCell ref="P2069:Q2069"/>
    <mergeCell ref="Y2069:AA2069"/>
    <mergeCell ref="AJ2069:AK2069"/>
    <mergeCell ref="P2070:Q2070"/>
    <mergeCell ref="Y2070:AA2070"/>
    <mergeCell ref="AJ2070:AK2070"/>
    <mergeCell ref="P2067:Q2067"/>
    <mergeCell ref="Y2067:AA2067"/>
    <mergeCell ref="AJ2067:AK2067"/>
    <mergeCell ref="P2068:Q2068"/>
    <mergeCell ref="Y2068:AA2068"/>
    <mergeCell ref="AJ2068:AK2068"/>
    <mergeCell ref="P2065:Q2065"/>
    <mergeCell ref="Y2065:AA2065"/>
    <mergeCell ref="AJ2065:AK2065"/>
    <mergeCell ref="P2066:Q2066"/>
    <mergeCell ref="Y2066:AA2066"/>
    <mergeCell ref="AJ2066:AK2066"/>
    <mergeCell ref="P2063:Q2063"/>
    <mergeCell ref="Y2063:AA2063"/>
    <mergeCell ref="AJ2063:AK2063"/>
    <mergeCell ref="P2064:Q2064"/>
    <mergeCell ref="Y2064:AA2064"/>
    <mergeCell ref="AJ2064:AK2064"/>
    <mergeCell ref="P2061:Q2061"/>
    <mergeCell ref="Y2061:AA2061"/>
    <mergeCell ref="AJ2061:AK2061"/>
    <mergeCell ref="P2062:Q2062"/>
    <mergeCell ref="Y2062:AA2062"/>
    <mergeCell ref="AJ2062:AK2062"/>
    <mergeCell ref="P2059:Q2059"/>
    <mergeCell ref="Y2059:AA2059"/>
    <mergeCell ref="AJ2059:AK2059"/>
    <mergeCell ref="P2060:Q2060"/>
    <mergeCell ref="Y2060:AA2060"/>
    <mergeCell ref="AJ2060:AK2060"/>
    <mergeCell ref="P2057:Q2057"/>
    <mergeCell ref="Y2057:AA2057"/>
    <mergeCell ref="AJ2057:AK2057"/>
    <mergeCell ref="P2058:Q2058"/>
    <mergeCell ref="Y2058:AA2058"/>
    <mergeCell ref="AJ2058:AK2058"/>
    <mergeCell ref="P2055:Q2055"/>
    <mergeCell ref="Y2055:AA2055"/>
    <mergeCell ref="AJ2055:AK2055"/>
    <mergeCell ref="P2056:Q2056"/>
    <mergeCell ref="Y2056:AA2056"/>
    <mergeCell ref="AJ2056:AK2056"/>
    <mergeCell ref="P2053:Q2053"/>
    <mergeCell ref="Y2053:AA2053"/>
    <mergeCell ref="AJ2053:AK2053"/>
    <mergeCell ref="P2054:Q2054"/>
    <mergeCell ref="Y2054:AA2054"/>
    <mergeCell ref="AJ2054:AK2054"/>
    <mergeCell ref="P2051:Q2051"/>
    <mergeCell ref="Y2051:AA2051"/>
    <mergeCell ref="AJ2051:AK2051"/>
    <mergeCell ref="P2052:Q2052"/>
    <mergeCell ref="Y2052:AA2052"/>
    <mergeCell ref="AJ2052:AK2052"/>
    <mergeCell ref="P2049:Q2049"/>
    <mergeCell ref="Y2049:AA2049"/>
    <mergeCell ref="AJ2049:AK2049"/>
    <mergeCell ref="P2050:Q2050"/>
    <mergeCell ref="Y2050:AA2050"/>
    <mergeCell ref="AJ2050:AK2050"/>
    <mergeCell ref="P2047:Q2047"/>
    <mergeCell ref="Y2047:AA2047"/>
    <mergeCell ref="AJ2047:AK2047"/>
    <mergeCell ref="P2048:Q2048"/>
    <mergeCell ref="Y2048:AA2048"/>
    <mergeCell ref="AJ2048:AK2048"/>
    <mergeCell ref="P2045:Q2045"/>
    <mergeCell ref="Y2045:AA2045"/>
    <mergeCell ref="AJ2045:AK2045"/>
    <mergeCell ref="P2046:Q2046"/>
    <mergeCell ref="Y2046:AA2046"/>
    <mergeCell ref="AJ2046:AK2046"/>
    <mergeCell ref="P2043:Q2043"/>
    <mergeCell ref="Y2043:AA2043"/>
    <mergeCell ref="AJ2043:AK2043"/>
    <mergeCell ref="P2044:Q2044"/>
    <mergeCell ref="Y2044:AA2044"/>
    <mergeCell ref="AJ2044:AK2044"/>
    <mergeCell ref="P2040:Q2040"/>
    <mergeCell ref="X2040:AA2040"/>
    <mergeCell ref="P2041:Q2041"/>
    <mergeCell ref="Y2041:AA2041"/>
    <mergeCell ref="AJ2041:AK2041"/>
    <mergeCell ref="P2042:Q2042"/>
    <mergeCell ref="Y2042:AA2042"/>
    <mergeCell ref="AJ2042:AK2042"/>
    <mergeCell ref="P2038:Q2038"/>
    <mergeCell ref="Y2038:AA2038"/>
    <mergeCell ref="AJ2038:AK2038"/>
    <mergeCell ref="P2039:Q2039"/>
    <mergeCell ref="Y2039:AA2039"/>
    <mergeCell ref="AJ2039:AK2039"/>
    <mergeCell ref="P2036:Q2036"/>
    <mergeCell ref="Y2036:AA2036"/>
    <mergeCell ref="AJ2036:AK2036"/>
    <mergeCell ref="P2037:Q2037"/>
    <mergeCell ref="Y2037:AA2037"/>
    <mergeCell ref="AJ2037:AK2037"/>
    <mergeCell ref="P2034:Q2034"/>
    <mergeCell ref="Y2034:AA2034"/>
    <mergeCell ref="AJ2034:AK2034"/>
    <mergeCell ref="P2035:Q2035"/>
    <mergeCell ref="Y2035:AA2035"/>
    <mergeCell ref="AJ2035:AK2035"/>
    <mergeCell ref="P2032:Q2032"/>
    <mergeCell ref="Y2032:AA2032"/>
    <mergeCell ref="AJ2032:AK2032"/>
    <mergeCell ref="P2033:Q2033"/>
    <mergeCell ref="Y2033:AA2033"/>
    <mergeCell ref="AJ2033:AK2033"/>
    <mergeCell ref="P2030:Q2030"/>
    <mergeCell ref="Y2030:AA2030"/>
    <mergeCell ref="AJ2030:AK2030"/>
    <mergeCell ref="P2031:Q2031"/>
    <mergeCell ref="Y2031:AA2031"/>
    <mergeCell ref="AJ2031:AK2031"/>
    <mergeCell ref="P2028:Q2028"/>
    <mergeCell ref="Y2028:AA2028"/>
    <mergeCell ref="AJ2028:AK2028"/>
    <mergeCell ref="P2029:Q2029"/>
    <mergeCell ref="Y2029:AA2029"/>
    <mergeCell ref="AJ2029:AK2029"/>
    <mergeCell ref="P2026:Q2026"/>
    <mergeCell ref="Y2026:AA2026"/>
    <mergeCell ref="AJ2026:AK2026"/>
    <mergeCell ref="P2027:Q2027"/>
    <mergeCell ref="Y2027:AA2027"/>
    <mergeCell ref="AJ2027:AK2027"/>
    <mergeCell ref="P2024:Q2024"/>
    <mergeCell ref="Y2024:AA2024"/>
    <mergeCell ref="AJ2024:AK2024"/>
    <mergeCell ref="P2025:Q2025"/>
    <mergeCell ref="Y2025:AA2025"/>
    <mergeCell ref="AJ2025:AK2025"/>
    <mergeCell ref="P2022:Q2022"/>
    <mergeCell ref="Y2022:AA2022"/>
    <mergeCell ref="AJ2022:AK2022"/>
    <mergeCell ref="P2023:Q2023"/>
    <mergeCell ref="Y2023:AA2023"/>
    <mergeCell ref="AJ2023:AK2023"/>
    <mergeCell ref="P2020:Q2020"/>
    <mergeCell ref="Y2020:AA2020"/>
    <mergeCell ref="AJ2020:AK2020"/>
    <mergeCell ref="P2021:Q2021"/>
    <mergeCell ref="Y2021:AA2021"/>
    <mergeCell ref="AJ2021:AK2021"/>
    <mergeCell ref="P2018:Q2018"/>
    <mergeCell ref="Y2018:AA2018"/>
    <mergeCell ref="AJ2018:AK2018"/>
    <mergeCell ref="P2019:Q2019"/>
    <mergeCell ref="Y2019:AA2019"/>
    <mergeCell ref="AJ2019:AK2019"/>
    <mergeCell ref="P2016:Q2016"/>
    <mergeCell ref="Y2016:AA2016"/>
    <mergeCell ref="AJ2016:AK2016"/>
    <mergeCell ref="P2017:Q2017"/>
    <mergeCell ref="Y2017:AA2017"/>
    <mergeCell ref="AJ2017:AK2017"/>
    <mergeCell ref="P2014:Q2014"/>
    <mergeCell ref="Y2014:AA2014"/>
    <mergeCell ref="AJ2014:AK2014"/>
    <mergeCell ref="P2015:Q2015"/>
    <mergeCell ref="Y2015:AA2015"/>
    <mergeCell ref="AJ2015:AK2015"/>
    <mergeCell ref="P2012:Q2012"/>
    <mergeCell ref="Y2012:AA2012"/>
    <mergeCell ref="AJ2012:AK2012"/>
    <mergeCell ref="P2013:Q2013"/>
    <mergeCell ref="Y2013:AA2013"/>
    <mergeCell ref="AJ2013:AK2013"/>
    <mergeCell ref="P2010:Q2010"/>
    <mergeCell ref="Y2010:AA2010"/>
    <mergeCell ref="AJ2010:AK2010"/>
    <mergeCell ref="P2011:Q2011"/>
    <mergeCell ref="Y2011:AA2011"/>
    <mergeCell ref="AJ2011:AK2011"/>
    <mergeCell ref="P2008:Q2008"/>
    <mergeCell ref="Y2008:AA2008"/>
    <mergeCell ref="AJ2008:AK2008"/>
    <mergeCell ref="P2009:Q2009"/>
    <mergeCell ref="Y2009:AA2009"/>
    <mergeCell ref="AJ2009:AK2009"/>
    <mergeCell ref="P2006:Q2006"/>
    <mergeCell ref="Y2006:AA2006"/>
    <mergeCell ref="AJ2006:AK2006"/>
    <mergeCell ref="P2007:Q2007"/>
    <mergeCell ref="Y2007:AA2007"/>
    <mergeCell ref="AJ2007:AK2007"/>
    <mergeCell ref="P2004:Q2004"/>
    <mergeCell ref="Y2004:AA2004"/>
    <mergeCell ref="AJ2004:AK2004"/>
    <mergeCell ref="P2005:Q2005"/>
    <mergeCell ref="Y2005:AA2005"/>
    <mergeCell ref="AJ2005:AK2005"/>
    <mergeCell ref="P2002:Q2002"/>
    <mergeCell ref="Y2002:AA2002"/>
    <mergeCell ref="AJ2002:AK2002"/>
    <mergeCell ref="P2003:Q2003"/>
    <mergeCell ref="Y2003:AA2003"/>
    <mergeCell ref="AJ2003:AK2003"/>
    <mergeCell ref="P2000:Q2000"/>
    <mergeCell ref="Y2000:AA2000"/>
    <mergeCell ref="AJ2000:AK2000"/>
    <mergeCell ref="P2001:Q2001"/>
    <mergeCell ref="Y2001:AA2001"/>
    <mergeCell ref="AJ2001:AK2001"/>
    <mergeCell ref="P1998:Q1998"/>
    <mergeCell ref="Y1998:AA1998"/>
    <mergeCell ref="AJ1998:AK1998"/>
    <mergeCell ref="P1999:Q1999"/>
    <mergeCell ref="Y1999:AA1999"/>
    <mergeCell ref="AJ1999:AK1999"/>
    <mergeCell ref="P1996:Q1996"/>
    <mergeCell ref="Y1996:AA1996"/>
    <mergeCell ref="AJ1996:AK1996"/>
    <mergeCell ref="P1997:Q1997"/>
    <mergeCell ref="Y1997:AA1997"/>
    <mergeCell ref="AJ1997:AK1997"/>
    <mergeCell ref="P1994:Q1994"/>
    <mergeCell ref="Y1994:AA1994"/>
    <mergeCell ref="AJ1994:AK1994"/>
    <mergeCell ref="P1995:Q1995"/>
    <mergeCell ref="Y1995:AA1995"/>
    <mergeCell ref="AJ1995:AK1995"/>
    <mergeCell ref="P1992:Q1992"/>
    <mergeCell ref="Y1992:AA1992"/>
    <mergeCell ref="AJ1992:AK1992"/>
    <mergeCell ref="P1993:Q1993"/>
    <mergeCell ref="Y1993:AA1993"/>
    <mergeCell ref="AJ1993:AK1993"/>
    <mergeCell ref="P1990:Q1990"/>
    <mergeCell ref="Y1990:AA1990"/>
    <mergeCell ref="AJ1990:AK1990"/>
    <mergeCell ref="P1991:Q1991"/>
    <mergeCell ref="Y1991:AA1991"/>
    <mergeCell ref="AJ1991:AK1991"/>
    <mergeCell ref="P1988:Q1988"/>
    <mergeCell ref="Y1988:AA1988"/>
    <mergeCell ref="AJ1988:AK1988"/>
    <mergeCell ref="P1989:Q1989"/>
    <mergeCell ref="Y1989:AA1989"/>
    <mergeCell ref="AJ1989:AK1989"/>
    <mergeCell ref="P1986:Q1986"/>
    <mergeCell ref="Y1986:AA1986"/>
    <mergeCell ref="AJ1986:AK1986"/>
    <mergeCell ref="P1987:Q1987"/>
    <mergeCell ref="Y1987:AA1987"/>
    <mergeCell ref="AJ1987:AK1987"/>
    <mergeCell ref="P1984:Q1984"/>
    <mergeCell ref="Y1984:AA1984"/>
    <mergeCell ref="AJ1984:AK1984"/>
    <mergeCell ref="P1985:Q1985"/>
    <mergeCell ref="Y1985:AA1985"/>
    <mergeCell ref="AJ1985:AK1985"/>
    <mergeCell ref="P1982:Q1982"/>
    <mergeCell ref="Y1982:AA1982"/>
    <mergeCell ref="AJ1982:AK1982"/>
    <mergeCell ref="P1983:Q1983"/>
    <mergeCell ref="Y1983:AA1983"/>
    <mergeCell ref="AJ1983:AK1983"/>
    <mergeCell ref="P1980:Q1980"/>
    <mergeCell ref="Y1980:AA1980"/>
    <mergeCell ref="AJ1980:AK1980"/>
    <mergeCell ref="P1981:Q1981"/>
    <mergeCell ref="Y1981:AA1981"/>
    <mergeCell ref="AJ1981:AK1981"/>
    <mergeCell ref="P1978:Q1978"/>
    <mergeCell ref="Y1978:AA1978"/>
    <mergeCell ref="AJ1978:AK1978"/>
    <mergeCell ref="P1979:Q1979"/>
    <mergeCell ref="Y1979:AA1979"/>
    <mergeCell ref="AJ1979:AK1979"/>
    <mergeCell ref="P1976:Q1976"/>
    <mergeCell ref="Y1976:AA1976"/>
    <mergeCell ref="AJ1976:AK1976"/>
    <mergeCell ref="P1977:Q1977"/>
    <mergeCell ref="Y1977:AA1977"/>
    <mergeCell ref="AJ1977:AK1977"/>
    <mergeCell ref="P1974:Q1974"/>
    <mergeCell ref="Y1974:AA1974"/>
    <mergeCell ref="AJ1974:AK1974"/>
    <mergeCell ref="P1975:Q1975"/>
    <mergeCell ref="Y1975:AA1975"/>
    <mergeCell ref="AJ1975:AK1975"/>
    <mergeCell ref="P1972:Q1972"/>
    <mergeCell ref="Y1972:AA1972"/>
    <mergeCell ref="AJ1972:AK1972"/>
    <mergeCell ref="P1973:Q1973"/>
    <mergeCell ref="Y1973:AA1973"/>
    <mergeCell ref="AJ1973:AK1973"/>
    <mergeCell ref="P1970:Q1970"/>
    <mergeCell ref="Y1970:AA1970"/>
    <mergeCell ref="AJ1970:AK1970"/>
    <mergeCell ref="P1971:Q1971"/>
    <mergeCell ref="Y1971:AA1971"/>
    <mergeCell ref="AJ1971:AK1971"/>
    <mergeCell ref="P1968:Q1968"/>
    <mergeCell ref="Y1968:AA1968"/>
    <mergeCell ref="AJ1968:AK1968"/>
    <mergeCell ref="P1969:Q1969"/>
    <mergeCell ref="Y1969:AA1969"/>
    <mergeCell ref="AJ1969:AK1969"/>
    <mergeCell ref="P1966:Q1966"/>
    <mergeCell ref="Y1966:AA1966"/>
    <mergeCell ref="AJ1966:AK1966"/>
    <mergeCell ref="P1967:Q1967"/>
    <mergeCell ref="Y1967:AA1967"/>
    <mergeCell ref="AJ1967:AK1967"/>
    <mergeCell ref="P1964:Q1964"/>
    <mergeCell ref="Y1964:AA1964"/>
    <mergeCell ref="AJ1964:AK1964"/>
    <mergeCell ref="P1965:Q1965"/>
    <mergeCell ref="Y1965:AA1965"/>
    <mergeCell ref="AJ1965:AK1965"/>
    <mergeCell ref="P1962:Q1962"/>
    <mergeCell ref="Y1962:AA1962"/>
    <mergeCell ref="AJ1962:AK1962"/>
    <mergeCell ref="P1963:Q1963"/>
    <mergeCell ref="Y1963:AA1963"/>
    <mergeCell ref="AJ1963:AK1963"/>
    <mergeCell ref="P1960:Q1960"/>
    <mergeCell ref="Y1960:AA1960"/>
    <mergeCell ref="AJ1960:AK1960"/>
    <mergeCell ref="P1961:Q1961"/>
    <mergeCell ref="Y1961:AA1961"/>
    <mergeCell ref="AJ1961:AK1961"/>
    <mergeCell ref="P1958:Q1958"/>
    <mergeCell ref="Y1958:AA1958"/>
    <mergeCell ref="AJ1958:AK1958"/>
    <mergeCell ref="P1959:Q1959"/>
    <mergeCell ref="Y1959:AA1959"/>
    <mergeCell ref="AJ1959:AK1959"/>
    <mergeCell ref="P1956:Q1956"/>
    <mergeCell ref="Y1956:AA1956"/>
    <mergeCell ref="AJ1956:AK1956"/>
    <mergeCell ref="P1957:Q1957"/>
    <mergeCell ref="Y1957:AA1957"/>
    <mergeCell ref="AJ1957:AK1957"/>
    <mergeCell ref="P1954:Q1954"/>
    <mergeCell ref="Y1954:AA1954"/>
    <mergeCell ref="AJ1954:AK1954"/>
    <mergeCell ref="P1955:Q1955"/>
    <mergeCell ref="Y1955:AA1955"/>
    <mergeCell ref="AJ1955:AK1955"/>
    <mergeCell ref="P1952:Q1952"/>
    <mergeCell ref="Y1952:AA1952"/>
    <mergeCell ref="AJ1952:AK1952"/>
    <mergeCell ref="P1953:Q1953"/>
    <mergeCell ref="Y1953:AA1953"/>
    <mergeCell ref="AJ1953:AK1953"/>
    <mergeCell ref="P1950:Q1950"/>
    <mergeCell ref="Y1950:AA1950"/>
    <mergeCell ref="AJ1950:AK1950"/>
    <mergeCell ref="P1951:Q1951"/>
    <mergeCell ref="Y1951:AA1951"/>
    <mergeCell ref="AJ1951:AK1951"/>
    <mergeCell ref="P1948:Q1948"/>
    <mergeCell ref="Y1948:AA1948"/>
    <mergeCell ref="AJ1948:AK1948"/>
    <mergeCell ref="P1949:Q1949"/>
    <mergeCell ref="Y1949:AA1949"/>
    <mergeCell ref="AJ1949:AK1949"/>
    <mergeCell ref="P1946:Q1946"/>
    <mergeCell ref="Y1946:AA1946"/>
    <mergeCell ref="AJ1946:AK1946"/>
    <mergeCell ref="P1947:Q1947"/>
    <mergeCell ref="Y1947:AA1947"/>
    <mergeCell ref="AJ1947:AK1947"/>
    <mergeCell ref="P1944:Q1944"/>
    <mergeCell ref="Y1944:AA1944"/>
    <mergeCell ref="AJ1944:AK1944"/>
    <mergeCell ref="P1945:Q1945"/>
    <mergeCell ref="Y1945:AA1945"/>
    <mergeCell ref="AJ1945:AK1945"/>
    <mergeCell ref="P1942:Q1942"/>
    <mergeCell ref="Y1942:AA1942"/>
    <mergeCell ref="AJ1942:AK1942"/>
    <mergeCell ref="P1943:Q1943"/>
    <mergeCell ref="Y1943:AA1943"/>
    <mergeCell ref="AJ1943:AK1943"/>
    <mergeCell ref="P1940:Q1940"/>
    <mergeCell ref="Y1940:AA1940"/>
    <mergeCell ref="AJ1940:AK1940"/>
    <mergeCell ref="P1941:Q1941"/>
    <mergeCell ref="Y1941:AA1941"/>
    <mergeCell ref="AJ1941:AK1941"/>
    <mergeCell ref="P1938:Q1938"/>
    <mergeCell ref="Y1938:AA1938"/>
    <mergeCell ref="AJ1938:AK1938"/>
    <mergeCell ref="P1939:Q1939"/>
    <mergeCell ref="Y1939:AA1939"/>
    <mergeCell ref="AJ1939:AK1939"/>
    <mergeCell ref="P1936:Q1936"/>
    <mergeCell ref="Y1936:AA1936"/>
    <mergeCell ref="AJ1936:AK1936"/>
    <mergeCell ref="P1937:Q1937"/>
    <mergeCell ref="Y1937:AA1937"/>
    <mergeCell ref="AJ1937:AK1937"/>
    <mergeCell ref="P1934:Q1934"/>
    <mergeCell ref="Y1934:AA1934"/>
    <mergeCell ref="AJ1934:AK1934"/>
    <mergeCell ref="P1935:Q1935"/>
    <mergeCell ref="Y1935:AA1935"/>
    <mergeCell ref="AJ1935:AK1935"/>
    <mergeCell ref="P1932:Q1932"/>
    <mergeCell ref="Y1932:AA1932"/>
    <mergeCell ref="AJ1932:AK1932"/>
    <mergeCell ref="P1933:Q1933"/>
    <mergeCell ref="Y1933:AA1933"/>
    <mergeCell ref="AJ1933:AK1933"/>
    <mergeCell ref="P1930:Q1930"/>
    <mergeCell ref="Y1930:AA1930"/>
    <mergeCell ref="AJ1930:AK1930"/>
    <mergeCell ref="P1931:Q1931"/>
    <mergeCell ref="Y1931:AA1931"/>
    <mergeCell ref="AJ1931:AK1931"/>
    <mergeCell ref="P1928:Q1928"/>
    <mergeCell ref="Y1928:AA1928"/>
    <mergeCell ref="AJ1928:AK1928"/>
    <mergeCell ref="P1929:Q1929"/>
    <mergeCell ref="Y1929:AA1929"/>
    <mergeCell ref="AJ1929:AK1929"/>
    <mergeCell ref="P1926:Q1926"/>
    <mergeCell ref="Y1926:AA1926"/>
    <mergeCell ref="AJ1926:AK1926"/>
    <mergeCell ref="P1927:Q1927"/>
    <mergeCell ref="Y1927:AA1927"/>
    <mergeCell ref="AJ1927:AK1927"/>
    <mergeCell ref="P1924:Q1924"/>
    <mergeCell ref="Y1924:AA1924"/>
    <mergeCell ref="AJ1924:AK1924"/>
    <mergeCell ref="P1925:Q1925"/>
    <mergeCell ref="Y1925:AA1925"/>
    <mergeCell ref="AJ1925:AK1925"/>
    <mergeCell ref="P1922:Q1922"/>
    <mergeCell ref="Y1922:AA1922"/>
    <mergeCell ref="AJ1922:AK1922"/>
    <mergeCell ref="P1923:Q1923"/>
    <mergeCell ref="Y1923:AA1923"/>
    <mergeCell ref="AJ1923:AK1923"/>
    <mergeCell ref="P1919:Q1919"/>
    <mergeCell ref="X1919:AA1919"/>
    <mergeCell ref="P1920:Q1920"/>
    <mergeCell ref="Y1920:AA1920"/>
    <mergeCell ref="AJ1920:AK1920"/>
    <mergeCell ref="P1921:Q1921"/>
    <mergeCell ref="Y1921:AA1921"/>
    <mergeCell ref="AJ1921:AK1921"/>
    <mergeCell ref="AE1918:AF1918"/>
    <mergeCell ref="AH1918:AI1918"/>
    <mergeCell ref="AJ1918:AL1918"/>
    <mergeCell ref="AN1918:AO1918"/>
    <mergeCell ref="AP1918:AR1918"/>
    <mergeCell ref="AS1918:AT1918"/>
    <mergeCell ref="AS1916:AT1916"/>
    <mergeCell ref="C1917:C1918"/>
    <mergeCell ref="D1917:D1918"/>
    <mergeCell ref="K1917:K1918"/>
    <mergeCell ref="L1917:L1918"/>
    <mergeCell ref="M1917:M1918"/>
    <mergeCell ref="N1917:N1918"/>
    <mergeCell ref="P1917:Q1917"/>
    <mergeCell ref="Y1918:AA1918"/>
    <mergeCell ref="AB1918:AC1918"/>
    <mergeCell ref="AB1916:AC1916"/>
    <mergeCell ref="AE1916:AF1916"/>
    <mergeCell ref="AH1916:AI1916"/>
    <mergeCell ref="AJ1916:AL1916"/>
    <mergeCell ref="AN1916:AO1916"/>
    <mergeCell ref="AP1916:AR1916"/>
    <mergeCell ref="AP1914:AR1914"/>
    <mergeCell ref="AS1914:AT1914"/>
    <mergeCell ref="C1915:C1916"/>
    <mergeCell ref="D1915:D1916"/>
    <mergeCell ref="K1915:K1916"/>
    <mergeCell ref="L1915:L1916"/>
    <mergeCell ref="M1915:M1916"/>
    <mergeCell ref="N1915:N1916"/>
    <mergeCell ref="P1915:Q1915"/>
    <mergeCell ref="Y1916:AA1916"/>
    <mergeCell ref="Y1914:AA1914"/>
    <mergeCell ref="AB1914:AC1914"/>
    <mergeCell ref="AE1914:AF1914"/>
    <mergeCell ref="AH1914:AI1914"/>
    <mergeCell ref="AJ1914:AL1914"/>
    <mergeCell ref="AN1914:AO1914"/>
    <mergeCell ref="AN1912:AO1912"/>
    <mergeCell ref="AP1912:AR1912"/>
    <mergeCell ref="AS1912:AT1912"/>
    <mergeCell ref="C1913:C1914"/>
    <mergeCell ref="D1913:D1914"/>
    <mergeCell ref="K1913:K1914"/>
    <mergeCell ref="L1913:L1914"/>
    <mergeCell ref="M1913:M1914"/>
    <mergeCell ref="N1913:N1914"/>
    <mergeCell ref="P1913:Q1913"/>
    <mergeCell ref="P1911:Q1911"/>
    <mergeCell ref="Y1912:AA1912"/>
    <mergeCell ref="AB1912:AC1912"/>
    <mergeCell ref="AE1912:AF1912"/>
    <mergeCell ref="AH1912:AI1912"/>
    <mergeCell ref="AJ1912:AL1912"/>
    <mergeCell ref="C1911:C1912"/>
    <mergeCell ref="D1911:D1912"/>
    <mergeCell ref="K1911:K1912"/>
    <mergeCell ref="L1911:L1912"/>
    <mergeCell ref="M1911:M1912"/>
    <mergeCell ref="N1911:N1912"/>
    <mergeCell ref="C1910:D1910"/>
    <mergeCell ref="E1910:I1910"/>
    <mergeCell ref="K1910:N1910"/>
    <mergeCell ref="P1910:Q1910"/>
    <mergeCell ref="X1910:AA1910"/>
    <mergeCell ref="AJ1910:AK1910"/>
    <mergeCell ref="C1909:D1909"/>
    <mergeCell ref="E1909:I1909"/>
    <mergeCell ref="K1909:N1909"/>
    <mergeCell ref="P1909:Q1909"/>
    <mergeCell ref="X1909:AA1909"/>
    <mergeCell ref="AJ1909:AK1909"/>
    <mergeCell ref="C1908:D1908"/>
    <mergeCell ref="E1908:I1908"/>
    <mergeCell ref="K1908:N1908"/>
    <mergeCell ref="P1908:Q1908"/>
    <mergeCell ref="X1908:AA1908"/>
    <mergeCell ref="AJ1908:AK1908"/>
    <mergeCell ref="P1906:Q1906"/>
    <mergeCell ref="Y1906:AA1906"/>
    <mergeCell ref="AJ1906:AK1906"/>
    <mergeCell ref="C1907:D1907"/>
    <mergeCell ref="E1907:I1907"/>
    <mergeCell ref="K1907:N1907"/>
    <mergeCell ref="P1907:Q1907"/>
    <mergeCell ref="X1907:AA1907"/>
    <mergeCell ref="AJ1907:AK1907"/>
    <mergeCell ref="P1904:Q1904"/>
    <mergeCell ref="Y1904:AA1904"/>
    <mergeCell ref="AJ1904:AK1904"/>
    <mergeCell ref="P1905:Q1905"/>
    <mergeCell ref="Y1905:AA1905"/>
    <mergeCell ref="AJ1905:AK1905"/>
    <mergeCell ref="P1902:Q1902"/>
    <mergeCell ref="Y1902:AA1902"/>
    <mergeCell ref="AJ1902:AK1902"/>
    <mergeCell ref="P1903:Q1903"/>
    <mergeCell ref="Y1903:AA1903"/>
    <mergeCell ref="AJ1903:AK1903"/>
    <mergeCell ref="P1900:Q1900"/>
    <mergeCell ref="Y1900:AA1900"/>
    <mergeCell ref="AJ1900:AK1900"/>
    <mergeCell ref="P1901:Q1901"/>
    <mergeCell ref="Y1901:AA1901"/>
    <mergeCell ref="AJ1901:AK1901"/>
    <mergeCell ref="P1898:Q1898"/>
    <mergeCell ref="Y1898:AA1898"/>
    <mergeCell ref="AJ1898:AK1898"/>
    <mergeCell ref="P1899:Q1899"/>
    <mergeCell ref="Y1899:AA1899"/>
    <mergeCell ref="AJ1899:AK1899"/>
    <mergeCell ref="P1896:Q1896"/>
    <mergeCell ref="Y1896:AA1896"/>
    <mergeCell ref="AJ1896:AK1896"/>
    <mergeCell ref="P1897:Q1897"/>
    <mergeCell ref="Y1897:AA1897"/>
    <mergeCell ref="AJ1897:AK1897"/>
    <mergeCell ref="P1894:Q1894"/>
    <mergeCell ref="Y1894:AA1894"/>
    <mergeCell ref="AJ1894:AK1894"/>
    <mergeCell ref="P1895:Q1895"/>
    <mergeCell ref="Y1895:AA1895"/>
    <mergeCell ref="AJ1895:AK1895"/>
    <mergeCell ref="P1892:Q1892"/>
    <mergeCell ref="Y1892:AA1892"/>
    <mergeCell ref="AJ1892:AK1892"/>
    <mergeCell ref="P1893:Q1893"/>
    <mergeCell ref="Y1893:AA1893"/>
    <mergeCell ref="AJ1893:AK1893"/>
    <mergeCell ref="P1890:Q1890"/>
    <mergeCell ref="Y1890:AA1890"/>
    <mergeCell ref="AJ1890:AK1890"/>
    <mergeCell ref="P1891:Q1891"/>
    <mergeCell ref="Y1891:AA1891"/>
    <mergeCell ref="AJ1891:AK1891"/>
    <mergeCell ref="P1888:Q1888"/>
    <mergeCell ref="Y1888:AA1888"/>
    <mergeCell ref="AJ1888:AK1888"/>
    <mergeCell ref="P1889:Q1889"/>
    <mergeCell ref="Y1889:AA1889"/>
    <mergeCell ref="AJ1889:AK1889"/>
    <mergeCell ref="P1886:Q1886"/>
    <mergeCell ref="Y1886:AA1886"/>
    <mergeCell ref="AJ1886:AK1886"/>
    <mergeCell ref="P1887:Q1887"/>
    <mergeCell ref="Y1887:AA1887"/>
    <mergeCell ref="AJ1887:AK1887"/>
    <mergeCell ref="P1884:Q1884"/>
    <mergeCell ref="Y1884:AA1884"/>
    <mergeCell ref="AJ1884:AK1884"/>
    <mergeCell ref="P1885:Q1885"/>
    <mergeCell ref="Y1885:AA1885"/>
    <mergeCell ref="AJ1885:AK1885"/>
    <mergeCell ref="P1882:Q1882"/>
    <mergeCell ref="Y1882:AA1882"/>
    <mergeCell ref="AJ1882:AK1882"/>
    <mergeCell ref="P1883:Q1883"/>
    <mergeCell ref="Y1883:AA1883"/>
    <mergeCell ref="AJ1883:AK1883"/>
    <mergeCell ref="P1880:Q1880"/>
    <mergeCell ref="Y1880:AA1880"/>
    <mergeCell ref="AJ1880:AK1880"/>
    <mergeCell ref="P1881:Q1881"/>
    <mergeCell ref="Y1881:AA1881"/>
    <mergeCell ref="AJ1881:AK1881"/>
    <mergeCell ref="P1878:Q1878"/>
    <mergeCell ref="Y1878:AA1878"/>
    <mergeCell ref="AJ1878:AK1878"/>
    <mergeCell ref="P1879:Q1879"/>
    <mergeCell ref="Y1879:AA1879"/>
    <mergeCell ref="AJ1879:AK1879"/>
    <mergeCell ref="P1876:Q1876"/>
    <mergeCell ref="Y1876:AA1876"/>
    <mergeCell ref="AJ1876:AK1876"/>
    <mergeCell ref="P1877:Q1877"/>
    <mergeCell ref="Y1877:AA1877"/>
    <mergeCell ref="AJ1877:AK1877"/>
    <mergeCell ref="P1874:Q1874"/>
    <mergeCell ref="Y1874:AA1874"/>
    <mergeCell ref="AJ1874:AK1874"/>
    <mergeCell ref="P1875:Q1875"/>
    <mergeCell ref="Y1875:AA1875"/>
    <mergeCell ref="AJ1875:AK1875"/>
    <mergeCell ref="P1872:Q1872"/>
    <mergeCell ref="Y1872:AA1872"/>
    <mergeCell ref="AJ1872:AK1872"/>
    <mergeCell ref="P1873:Q1873"/>
    <mergeCell ref="Y1873:AA1873"/>
    <mergeCell ref="AJ1873:AK1873"/>
    <mergeCell ref="P1870:Q1870"/>
    <mergeCell ref="Y1870:AA1870"/>
    <mergeCell ref="AJ1870:AK1870"/>
    <mergeCell ref="P1871:Q1871"/>
    <mergeCell ref="Y1871:AA1871"/>
    <mergeCell ref="AJ1871:AK1871"/>
    <mergeCell ref="P1868:Q1868"/>
    <mergeCell ref="Y1868:AA1868"/>
    <mergeCell ref="AJ1868:AK1868"/>
    <mergeCell ref="P1869:Q1869"/>
    <mergeCell ref="Y1869:AA1869"/>
    <mergeCell ref="AJ1869:AK1869"/>
    <mergeCell ref="P1866:Q1866"/>
    <mergeCell ref="Y1866:AA1866"/>
    <mergeCell ref="AJ1866:AK1866"/>
    <mergeCell ref="P1867:Q1867"/>
    <mergeCell ref="Y1867:AA1867"/>
    <mergeCell ref="AJ1867:AK1867"/>
    <mergeCell ref="P1864:Q1864"/>
    <mergeCell ref="Y1864:AA1864"/>
    <mergeCell ref="AJ1864:AK1864"/>
    <mergeCell ref="P1865:Q1865"/>
    <mergeCell ref="Y1865:AA1865"/>
    <mergeCell ref="AJ1865:AK1865"/>
    <mergeCell ref="P1862:Q1862"/>
    <mergeCell ref="Y1862:AA1862"/>
    <mergeCell ref="AJ1862:AK1862"/>
    <mergeCell ref="P1863:Q1863"/>
    <mergeCell ref="Y1863:AA1863"/>
    <mergeCell ref="AJ1863:AK1863"/>
    <mergeCell ref="P1860:Q1860"/>
    <mergeCell ref="Y1860:AA1860"/>
    <mergeCell ref="AJ1860:AK1860"/>
    <mergeCell ref="P1861:Q1861"/>
    <mergeCell ref="Y1861:AA1861"/>
    <mergeCell ref="AJ1861:AK1861"/>
    <mergeCell ref="P1858:Q1858"/>
    <mergeCell ref="Y1858:AA1858"/>
    <mergeCell ref="AJ1858:AK1858"/>
    <mergeCell ref="P1859:Q1859"/>
    <mergeCell ref="Y1859:AA1859"/>
    <mergeCell ref="AJ1859:AK1859"/>
    <mergeCell ref="P1856:Q1856"/>
    <mergeCell ref="Y1856:AA1856"/>
    <mergeCell ref="AJ1856:AK1856"/>
    <mergeCell ref="P1857:Q1857"/>
    <mergeCell ref="Y1857:AA1857"/>
    <mergeCell ref="AJ1857:AK1857"/>
    <mergeCell ref="P1854:Q1854"/>
    <mergeCell ref="Y1854:AA1854"/>
    <mergeCell ref="AJ1854:AK1854"/>
    <mergeCell ref="P1855:Q1855"/>
    <mergeCell ref="Y1855:AA1855"/>
    <mergeCell ref="AJ1855:AK1855"/>
    <mergeCell ref="P1852:Q1852"/>
    <mergeCell ref="Y1852:AA1852"/>
    <mergeCell ref="AJ1852:AK1852"/>
    <mergeCell ref="P1853:Q1853"/>
    <mergeCell ref="Y1853:AA1853"/>
    <mergeCell ref="AJ1853:AK1853"/>
    <mergeCell ref="P1850:Q1850"/>
    <mergeCell ref="Y1850:AA1850"/>
    <mergeCell ref="AJ1850:AK1850"/>
    <mergeCell ref="P1851:Q1851"/>
    <mergeCell ref="Y1851:AA1851"/>
    <mergeCell ref="AJ1851:AK1851"/>
    <mergeCell ref="P1848:Q1848"/>
    <mergeCell ref="Y1848:AA1848"/>
    <mergeCell ref="AJ1848:AK1848"/>
    <mergeCell ref="P1849:Q1849"/>
    <mergeCell ref="Y1849:AA1849"/>
    <mergeCell ref="AJ1849:AK1849"/>
    <mergeCell ref="P1846:Q1846"/>
    <mergeCell ref="Y1846:AA1846"/>
    <mergeCell ref="AJ1846:AK1846"/>
    <mergeCell ref="P1847:Q1847"/>
    <mergeCell ref="Y1847:AA1847"/>
    <mergeCell ref="AJ1847:AK1847"/>
    <mergeCell ref="P1844:Q1844"/>
    <mergeCell ref="Y1844:AA1844"/>
    <mergeCell ref="AJ1844:AK1844"/>
    <mergeCell ref="P1845:Q1845"/>
    <mergeCell ref="Y1845:AA1845"/>
    <mergeCell ref="AJ1845:AK1845"/>
    <mergeCell ref="P1842:Q1842"/>
    <mergeCell ref="Y1842:AA1842"/>
    <mergeCell ref="AJ1842:AK1842"/>
    <mergeCell ref="P1843:Q1843"/>
    <mergeCell ref="Y1843:AA1843"/>
    <mergeCell ref="AJ1843:AK1843"/>
    <mergeCell ref="P1840:Q1840"/>
    <mergeCell ref="Y1840:AA1840"/>
    <mergeCell ref="AJ1840:AK1840"/>
    <mergeCell ref="P1841:Q1841"/>
    <mergeCell ref="Y1841:AA1841"/>
    <mergeCell ref="AJ1841:AK1841"/>
    <mergeCell ref="P1838:Q1838"/>
    <mergeCell ref="Y1838:AA1838"/>
    <mergeCell ref="AJ1838:AK1838"/>
    <mergeCell ref="P1839:Q1839"/>
    <mergeCell ref="Y1839:AA1839"/>
    <mergeCell ref="AJ1839:AK1839"/>
    <mergeCell ref="P1836:Q1836"/>
    <mergeCell ref="Y1836:AA1836"/>
    <mergeCell ref="AJ1836:AK1836"/>
    <mergeCell ref="P1837:Q1837"/>
    <mergeCell ref="Y1837:AA1837"/>
    <mergeCell ref="AJ1837:AK1837"/>
    <mergeCell ref="P1834:Q1834"/>
    <mergeCell ref="Y1834:AA1834"/>
    <mergeCell ref="AJ1834:AK1834"/>
    <mergeCell ref="P1835:Q1835"/>
    <mergeCell ref="Y1835:AA1835"/>
    <mergeCell ref="AJ1835:AK1835"/>
    <mergeCell ref="P1832:Q1832"/>
    <mergeCell ref="Y1832:AA1832"/>
    <mergeCell ref="AJ1832:AK1832"/>
    <mergeCell ref="P1833:Q1833"/>
    <mergeCell ref="Y1833:AA1833"/>
    <mergeCell ref="AJ1833:AK1833"/>
    <mergeCell ref="P1830:Q1830"/>
    <mergeCell ref="Y1830:AA1830"/>
    <mergeCell ref="AJ1830:AK1830"/>
    <mergeCell ref="P1831:Q1831"/>
    <mergeCell ref="Y1831:AA1831"/>
    <mergeCell ref="AJ1831:AK1831"/>
    <mergeCell ref="P1828:Q1828"/>
    <mergeCell ref="Y1828:AA1828"/>
    <mergeCell ref="AJ1828:AK1828"/>
    <mergeCell ref="P1829:Q1829"/>
    <mergeCell ref="Y1829:AA1829"/>
    <mergeCell ref="AJ1829:AK1829"/>
    <mergeCell ref="P1826:Q1826"/>
    <mergeCell ref="Y1826:AA1826"/>
    <mergeCell ref="AJ1826:AK1826"/>
    <mergeCell ref="P1827:Q1827"/>
    <mergeCell ref="Y1827:AA1827"/>
    <mergeCell ref="AJ1827:AK1827"/>
    <mergeCell ref="P1824:Q1824"/>
    <mergeCell ref="Y1824:AA1824"/>
    <mergeCell ref="AJ1824:AK1824"/>
    <mergeCell ref="P1825:Q1825"/>
    <mergeCell ref="Y1825:AA1825"/>
    <mergeCell ref="AJ1825:AK1825"/>
    <mergeCell ref="P1822:Q1822"/>
    <mergeCell ref="Y1822:AA1822"/>
    <mergeCell ref="AJ1822:AK1822"/>
    <mergeCell ref="P1823:Q1823"/>
    <mergeCell ref="Y1823:AA1823"/>
    <mergeCell ref="AJ1823:AK1823"/>
    <mergeCell ref="P1820:Q1820"/>
    <mergeCell ref="Y1820:AA1820"/>
    <mergeCell ref="AJ1820:AK1820"/>
    <mergeCell ref="P1821:Q1821"/>
    <mergeCell ref="Y1821:AA1821"/>
    <mergeCell ref="AJ1821:AK1821"/>
    <mergeCell ref="P1818:Q1818"/>
    <mergeCell ref="Y1818:AA1818"/>
    <mergeCell ref="AJ1818:AK1818"/>
    <mergeCell ref="P1819:Q1819"/>
    <mergeCell ref="Y1819:AA1819"/>
    <mergeCell ref="AJ1819:AK1819"/>
    <mergeCell ref="P1816:Q1816"/>
    <mergeCell ref="Y1816:AA1816"/>
    <mergeCell ref="AJ1816:AK1816"/>
    <mergeCell ref="P1817:Q1817"/>
    <mergeCell ref="Y1817:AA1817"/>
    <mergeCell ref="AJ1817:AK1817"/>
    <mergeCell ref="P1814:Q1814"/>
    <mergeCell ref="Y1814:AA1814"/>
    <mergeCell ref="AJ1814:AK1814"/>
    <mergeCell ref="P1815:Q1815"/>
    <mergeCell ref="Y1815:AA1815"/>
    <mergeCell ref="AJ1815:AK1815"/>
    <mergeCell ref="P1812:Q1812"/>
    <mergeCell ref="Y1812:AA1812"/>
    <mergeCell ref="AJ1812:AK1812"/>
    <mergeCell ref="P1813:Q1813"/>
    <mergeCell ref="Y1813:AA1813"/>
    <mergeCell ref="AJ1813:AK1813"/>
    <mergeCell ref="P1810:Q1810"/>
    <mergeCell ref="Y1810:AA1810"/>
    <mergeCell ref="AJ1810:AK1810"/>
    <mergeCell ref="P1811:Q1811"/>
    <mergeCell ref="Y1811:AA1811"/>
    <mergeCell ref="AJ1811:AK1811"/>
    <mergeCell ref="P1808:Q1808"/>
    <mergeCell ref="Y1808:AA1808"/>
    <mergeCell ref="AJ1808:AK1808"/>
    <mergeCell ref="P1809:Q1809"/>
    <mergeCell ref="Y1809:AA1809"/>
    <mergeCell ref="AJ1809:AK1809"/>
    <mergeCell ref="P1806:Q1806"/>
    <mergeCell ref="Y1806:AA1806"/>
    <mergeCell ref="AJ1806:AK1806"/>
    <mergeCell ref="P1807:Q1807"/>
    <mergeCell ref="Y1807:AA1807"/>
    <mergeCell ref="AJ1807:AK1807"/>
    <mergeCell ref="P1804:Q1804"/>
    <mergeCell ref="Y1804:AA1804"/>
    <mergeCell ref="AJ1804:AK1804"/>
    <mergeCell ref="P1805:Q1805"/>
    <mergeCell ref="Y1805:AA1805"/>
    <mergeCell ref="AJ1805:AK1805"/>
    <mergeCell ref="P1802:Q1802"/>
    <mergeCell ref="Y1802:AA1802"/>
    <mergeCell ref="AJ1802:AK1802"/>
    <mergeCell ref="P1803:Q1803"/>
    <mergeCell ref="Y1803:AA1803"/>
    <mergeCell ref="AJ1803:AK1803"/>
    <mergeCell ref="P1800:Q1800"/>
    <mergeCell ref="Y1800:AA1800"/>
    <mergeCell ref="AJ1800:AK1800"/>
    <mergeCell ref="P1801:Q1801"/>
    <mergeCell ref="Y1801:AA1801"/>
    <mergeCell ref="AJ1801:AK1801"/>
    <mergeCell ref="P1798:Q1798"/>
    <mergeCell ref="Y1798:Z1798"/>
    <mergeCell ref="AJ1798:AK1798"/>
    <mergeCell ref="P1799:Q1799"/>
    <mergeCell ref="Y1799:Z1799"/>
    <mergeCell ref="AJ1799:AK1799"/>
    <mergeCell ref="P1796:Q1796"/>
    <mergeCell ref="Y1796:Z1796"/>
    <mergeCell ref="AJ1796:AK1796"/>
    <mergeCell ref="P1797:Q1797"/>
    <mergeCell ref="Y1797:Z1797"/>
    <mergeCell ref="AJ1797:AK1797"/>
    <mergeCell ref="P1794:Q1794"/>
    <mergeCell ref="Y1794:Z1794"/>
    <mergeCell ref="AJ1794:AK1794"/>
    <mergeCell ref="P1795:Q1795"/>
    <mergeCell ref="Y1795:Z1795"/>
    <mergeCell ref="AJ1795:AK1795"/>
    <mergeCell ref="P1792:Q1792"/>
    <mergeCell ref="Y1792:Z1792"/>
    <mergeCell ref="AJ1792:AK1792"/>
    <mergeCell ref="P1793:Q1793"/>
    <mergeCell ref="Y1793:Z1793"/>
    <mergeCell ref="AJ1793:AK1793"/>
    <mergeCell ref="P1790:Q1790"/>
    <mergeCell ref="Y1790:Z1790"/>
    <mergeCell ref="AJ1790:AK1790"/>
    <mergeCell ref="P1791:Q1791"/>
    <mergeCell ref="Y1791:Z1791"/>
    <mergeCell ref="AJ1791:AK1791"/>
    <mergeCell ref="P1788:Q1788"/>
    <mergeCell ref="Y1788:Z1788"/>
    <mergeCell ref="AJ1788:AK1788"/>
    <mergeCell ref="P1789:Q1789"/>
    <mergeCell ref="Y1789:Z1789"/>
    <mergeCell ref="AJ1789:AK1789"/>
    <mergeCell ref="P1786:Q1786"/>
    <mergeCell ref="Y1786:Z1786"/>
    <mergeCell ref="AJ1786:AK1786"/>
    <mergeCell ref="P1787:Q1787"/>
    <mergeCell ref="Y1787:Z1787"/>
    <mergeCell ref="AJ1787:AK1787"/>
    <mergeCell ref="P1784:Q1784"/>
    <mergeCell ref="Y1784:Z1784"/>
    <mergeCell ref="AJ1784:AK1784"/>
    <mergeCell ref="P1785:Q1785"/>
    <mergeCell ref="Y1785:Z1785"/>
    <mergeCell ref="AJ1785:AK1785"/>
    <mergeCell ref="P1782:Q1782"/>
    <mergeCell ref="Y1782:Z1782"/>
    <mergeCell ref="AJ1782:AK1782"/>
    <mergeCell ref="P1783:Q1783"/>
    <mergeCell ref="Y1783:Z1783"/>
    <mergeCell ref="AJ1783:AK1783"/>
    <mergeCell ref="P1780:Q1780"/>
    <mergeCell ref="Y1780:Z1780"/>
    <mergeCell ref="AJ1780:AK1780"/>
    <mergeCell ref="P1781:Q1781"/>
    <mergeCell ref="Y1781:Z1781"/>
    <mergeCell ref="AJ1781:AK1781"/>
    <mergeCell ref="P1778:Q1778"/>
    <mergeCell ref="Y1778:Z1778"/>
    <mergeCell ref="AJ1778:AK1778"/>
    <mergeCell ref="P1779:Q1779"/>
    <mergeCell ref="Y1779:Z1779"/>
    <mergeCell ref="AJ1779:AK1779"/>
    <mergeCell ref="P1776:Q1776"/>
    <mergeCell ref="Y1776:Z1776"/>
    <mergeCell ref="AJ1776:AK1776"/>
    <mergeCell ref="P1777:Q1777"/>
    <mergeCell ref="Y1777:Z1777"/>
    <mergeCell ref="AJ1777:AK1777"/>
    <mergeCell ref="P1774:Q1774"/>
    <mergeCell ref="Y1774:Z1774"/>
    <mergeCell ref="AJ1774:AK1774"/>
    <mergeCell ref="P1775:Q1775"/>
    <mergeCell ref="Y1775:Z1775"/>
    <mergeCell ref="AJ1775:AK1775"/>
    <mergeCell ref="P1772:Q1772"/>
    <mergeCell ref="Y1772:Z1772"/>
    <mergeCell ref="AJ1772:AK1772"/>
    <mergeCell ref="P1773:Q1773"/>
    <mergeCell ref="Y1773:Z1773"/>
    <mergeCell ref="AJ1773:AK1773"/>
    <mergeCell ref="P1770:Q1770"/>
    <mergeCell ref="Y1770:Z1770"/>
    <mergeCell ref="AJ1770:AK1770"/>
    <mergeCell ref="P1771:Q1771"/>
    <mergeCell ref="Y1771:Z1771"/>
    <mergeCell ref="AJ1771:AK1771"/>
    <mergeCell ref="P1768:Q1768"/>
    <mergeCell ref="Y1768:AA1768"/>
    <mergeCell ref="AJ1768:AK1768"/>
    <mergeCell ref="P1769:Q1769"/>
    <mergeCell ref="Y1769:Z1769"/>
    <mergeCell ref="AJ1769:AK1769"/>
    <mergeCell ref="P1766:Q1766"/>
    <mergeCell ref="Y1766:AA1766"/>
    <mergeCell ref="AJ1766:AK1766"/>
    <mergeCell ref="P1767:Q1767"/>
    <mergeCell ref="Y1767:AA1767"/>
    <mergeCell ref="AJ1767:AK1767"/>
    <mergeCell ref="P1764:Q1764"/>
    <mergeCell ref="Y1764:AA1764"/>
    <mergeCell ref="AJ1764:AK1764"/>
    <mergeCell ref="P1765:Q1765"/>
    <mergeCell ref="Y1765:AA1765"/>
    <mergeCell ref="AJ1765:AK1765"/>
    <mergeCell ref="P1762:Q1762"/>
    <mergeCell ref="Y1762:AA1762"/>
    <mergeCell ref="AJ1762:AK1762"/>
    <mergeCell ref="P1763:Q1763"/>
    <mergeCell ref="Y1763:AA1763"/>
    <mergeCell ref="AJ1763:AK1763"/>
    <mergeCell ref="P1760:Q1760"/>
    <mergeCell ref="Y1760:Z1760"/>
    <mergeCell ref="AJ1760:AK1760"/>
    <mergeCell ref="P1761:Q1761"/>
    <mergeCell ref="Y1761:Z1761"/>
    <mergeCell ref="AJ1761:AK1761"/>
    <mergeCell ref="P1758:Q1758"/>
    <mergeCell ref="Y1758:AA1758"/>
    <mergeCell ref="AJ1758:AK1758"/>
    <mergeCell ref="P1759:Q1759"/>
    <mergeCell ref="Y1759:Z1759"/>
    <mergeCell ref="AJ1759:AK1759"/>
    <mergeCell ref="P1756:Q1756"/>
    <mergeCell ref="Y1756:AA1756"/>
    <mergeCell ref="AJ1756:AK1756"/>
    <mergeCell ref="P1757:Q1757"/>
    <mergeCell ref="Y1757:AA1757"/>
    <mergeCell ref="AJ1757:AK1757"/>
    <mergeCell ref="P1754:Q1754"/>
    <mergeCell ref="Y1754:AA1754"/>
    <mergeCell ref="AJ1754:AK1754"/>
    <mergeCell ref="P1755:Q1755"/>
    <mergeCell ref="Y1755:AA1755"/>
    <mergeCell ref="AJ1755:AK1755"/>
    <mergeCell ref="P1752:Q1752"/>
    <mergeCell ref="Y1752:AA1752"/>
    <mergeCell ref="AJ1752:AK1752"/>
    <mergeCell ref="P1753:Q1753"/>
    <mergeCell ref="Y1753:AA1753"/>
    <mergeCell ref="AJ1753:AK1753"/>
    <mergeCell ref="P1750:Q1750"/>
    <mergeCell ref="Y1750:AA1750"/>
    <mergeCell ref="AJ1750:AK1750"/>
    <mergeCell ref="P1751:Q1751"/>
    <mergeCell ref="Y1751:AA1751"/>
    <mergeCell ref="AJ1751:AK1751"/>
    <mergeCell ref="P1748:Q1748"/>
    <mergeCell ref="Y1748:AA1748"/>
    <mergeCell ref="AJ1748:AK1748"/>
    <mergeCell ref="P1749:Q1749"/>
    <mergeCell ref="Y1749:AA1749"/>
    <mergeCell ref="AJ1749:AK1749"/>
    <mergeCell ref="P1746:Q1746"/>
    <mergeCell ref="Y1746:AA1746"/>
    <mergeCell ref="AJ1746:AK1746"/>
    <mergeCell ref="P1747:Q1747"/>
    <mergeCell ref="Y1747:AA1747"/>
    <mergeCell ref="AJ1747:AK1747"/>
    <mergeCell ref="P1744:Q1744"/>
    <mergeCell ref="Y1744:AA1744"/>
    <mergeCell ref="AJ1744:AK1744"/>
    <mergeCell ref="P1745:Q1745"/>
    <mergeCell ref="Y1745:AA1745"/>
    <mergeCell ref="AJ1745:AK1745"/>
    <mergeCell ref="P1742:Q1742"/>
    <mergeCell ref="Y1742:Z1742"/>
    <mergeCell ref="AJ1742:AK1742"/>
    <mergeCell ref="P1743:Q1743"/>
    <mergeCell ref="Y1743:AA1743"/>
    <mergeCell ref="AJ1743:AK1743"/>
    <mergeCell ref="P1740:Q1740"/>
    <mergeCell ref="Y1740:Z1740"/>
    <mergeCell ref="AJ1740:AK1740"/>
    <mergeCell ref="P1741:Q1741"/>
    <mergeCell ref="Y1741:Z1741"/>
    <mergeCell ref="AJ1741:AK1741"/>
    <mergeCell ref="P1738:Q1738"/>
    <mergeCell ref="Y1738:Z1738"/>
    <mergeCell ref="AJ1738:AK1738"/>
    <mergeCell ref="P1739:Q1739"/>
    <mergeCell ref="Y1739:Z1739"/>
    <mergeCell ref="AJ1739:AK1739"/>
    <mergeCell ref="P1736:Q1736"/>
    <mergeCell ref="Y1736:Z1736"/>
    <mergeCell ref="AJ1736:AK1736"/>
    <mergeCell ref="P1737:Q1737"/>
    <mergeCell ref="Y1737:Z1737"/>
    <mergeCell ref="AJ1737:AK1737"/>
    <mergeCell ref="P1734:Q1734"/>
    <mergeCell ref="Y1734:Z1734"/>
    <mergeCell ref="AJ1734:AK1734"/>
    <mergeCell ref="P1735:Q1735"/>
    <mergeCell ref="Y1735:Z1735"/>
    <mergeCell ref="AJ1735:AK1735"/>
    <mergeCell ref="P1732:Q1732"/>
    <mergeCell ref="Y1732:Z1732"/>
    <mergeCell ref="AJ1732:AK1732"/>
    <mergeCell ref="P1733:Q1733"/>
    <mergeCell ref="Y1733:Z1733"/>
    <mergeCell ref="AJ1733:AK1733"/>
    <mergeCell ref="P1730:Q1730"/>
    <mergeCell ref="Y1730:Z1730"/>
    <mergeCell ref="AJ1730:AK1730"/>
    <mergeCell ref="P1731:Q1731"/>
    <mergeCell ref="Y1731:Z1731"/>
    <mergeCell ref="AJ1731:AK1731"/>
    <mergeCell ref="P1728:Q1728"/>
    <mergeCell ref="Y1728:Z1728"/>
    <mergeCell ref="AJ1728:AK1728"/>
    <mergeCell ref="P1729:Q1729"/>
    <mergeCell ref="Y1729:Z1729"/>
    <mergeCell ref="AJ1729:AK1729"/>
    <mergeCell ref="P1726:Q1726"/>
    <mergeCell ref="Y1726:Z1726"/>
    <mergeCell ref="AJ1726:AK1726"/>
    <mergeCell ref="P1727:Q1727"/>
    <mergeCell ref="Y1727:Z1727"/>
    <mergeCell ref="AJ1727:AK1727"/>
    <mergeCell ref="P1724:Q1724"/>
    <mergeCell ref="Y1724:Z1724"/>
    <mergeCell ref="AJ1724:AK1724"/>
    <mergeCell ref="P1725:Q1725"/>
    <mergeCell ref="Y1725:Z1725"/>
    <mergeCell ref="AJ1725:AK1725"/>
    <mergeCell ref="P1722:Q1722"/>
    <mergeCell ref="Y1722:Z1722"/>
    <mergeCell ref="AJ1722:AK1722"/>
    <mergeCell ref="P1723:Q1723"/>
    <mergeCell ref="Y1723:Z1723"/>
    <mergeCell ref="AJ1723:AK1723"/>
    <mergeCell ref="P1720:Q1720"/>
    <mergeCell ref="Y1720:Z1720"/>
    <mergeCell ref="AJ1720:AK1720"/>
    <mergeCell ref="P1721:Q1721"/>
    <mergeCell ref="Y1721:Z1721"/>
    <mergeCell ref="AJ1721:AK1721"/>
    <mergeCell ref="P1718:Q1718"/>
    <mergeCell ref="Y1718:Z1718"/>
    <mergeCell ref="AJ1718:AK1718"/>
    <mergeCell ref="P1719:Q1719"/>
    <mergeCell ref="Y1719:Z1719"/>
    <mergeCell ref="AJ1719:AK1719"/>
    <mergeCell ref="P1716:Q1716"/>
    <mergeCell ref="Y1716:Z1716"/>
    <mergeCell ref="AJ1716:AK1716"/>
    <mergeCell ref="P1717:Q1717"/>
    <mergeCell ref="Y1717:Z1717"/>
    <mergeCell ref="AJ1717:AK1717"/>
    <mergeCell ref="P1714:Q1714"/>
    <mergeCell ref="Y1714:Z1714"/>
    <mergeCell ref="AJ1714:AK1714"/>
    <mergeCell ref="P1715:Q1715"/>
    <mergeCell ref="Y1715:Z1715"/>
    <mergeCell ref="AJ1715:AK1715"/>
    <mergeCell ref="P1712:Q1712"/>
    <mergeCell ref="Y1712:Z1712"/>
    <mergeCell ref="AJ1712:AK1712"/>
    <mergeCell ref="P1713:Q1713"/>
    <mergeCell ref="Y1713:Z1713"/>
    <mergeCell ref="AJ1713:AK1713"/>
    <mergeCell ref="P1710:Q1710"/>
    <mergeCell ref="Y1710:Z1710"/>
    <mergeCell ref="AJ1710:AK1710"/>
    <mergeCell ref="P1711:Q1711"/>
    <mergeCell ref="Y1711:Z1711"/>
    <mergeCell ref="AJ1711:AK1711"/>
    <mergeCell ref="P1708:Q1708"/>
    <mergeCell ref="Y1708:Z1708"/>
    <mergeCell ref="AJ1708:AK1708"/>
    <mergeCell ref="P1709:Q1709"/>
    <mergeCell ref="Y1709:Z1709"/>
    <mergeCell ref="AJ1709:AK1709"/>
    <mergeCell ref="P1706:Q1706"/>
    <mergeCell ref="Y1706:Z1706"/>
    <mergeCell ref="AJ1706:AK1706"/>
    <mergeCell ref="P1707:Q1707"/>
    <mergeCell ref="Y1707:Z1707"/>
    <mergeCell ref="AJ1707:AK1707"/>
    <mergeCell ref="P1704:Q1704"/>
    <mergeCell ref="Y1704:Z1704"/>
    <mergeCell ref="AJ1704:AK1704"/>
    <mergeCell ref="P1705:Q1705"/>
    <mergeCell ref="Y1705:Z1705"/>
    <mergeCell ref="AJ1705:AK1705"/>
    <mergeCell ref="P1702:Q1702"/>
    <mergeCell ref="Y1702:Z1702"/>
    <mergeCell ref="AJ1702:AK1702"/>
    <mergeCell ref="P1703:Q1703"/>
    <mergeCell ref="Y1703:Z1703"/>
    <mergeCell ref="AJ1703:AK1703"/>
    <mergeCell ref="P1700:Q1700"/>
    <mergeCell ref="Y1700:Z1700"/>
    <mergeCell ref="AJ1700:AK1700"/>
    <mergeCell ref="P1701:Q1701"/>
    <mergeCell ref="Y1701:Z1701"/>
    <mergeCell ref="AJ1701:AK1701"/>
    <mergeCell ref="P1698:Q1698"/>
    <mergeCell ref="Y1698:Z1698"/>
    <mergeCell ref="AJ1698:AK1698"/>
    <mergeCell ref="P1699:Q1699"/>
    <mergeCell ref="Y1699:Z1699"/>
    <mergeCell ref="AJ1699:AK1699"/>
    <mergeCell ref="P1696:Q1696"/>
    <mergeCell ref="Y1696:Z1696"/>
    <mergeCell ref="AJ1696:AK1696"/>
    <mergeCell ref="P1697:Q1697"/>
    <mergeCell ref="Y1697:Z1697"/>
    <mergeCell ref="AJ1697:AK1697"/>
    <mergeCell ref="P1694:Q1694"/>
    <mergeCell ref="Y1694:Z1694"/>
    <mergeCell ref="AJ1694:AK1694"/>
    <mergeCell ref="P1695:Q1695"/>
    <mergeCell ref="Y1695:Z1695"/>
    <mergeCell ref="AJ1695:AK1695"/>
    <mergeCell ref="P1692:Q1692"/>
    <mergeCell ref="Y1692:AA1692"/>
    <mergeCell ref="AJ1692:AK1692"/>
    <mergeCell ref="P1693:Q1693"/>
    <mergeCell ref="Y1693:Z1693"/>
    <mergeCell ref="AJ1693:AK1693"/>
    <mergeCell ref="P1690:Q1690"/>
    <mergeCell ref="Y1690:AA1690"/>
    <mergeCell ref="AJ1690:AK1690"/>
    <mergeCell ref="P1691:Q1691"/>
    <mergeCell ref="Y1691:AA1691"/>
    <mergeCell ref="AJ1691:AK1691"/>
    <mergeCell ref="P1688:Q1688"/>
    <mergeCell ref="Y1688:AA1688"/>
    <mergeCell ref="AJ1688:AK1688"/>
    <mergeCell ref="P1689:Q1689"/>
    <mergeCell ref="Y1689:AA1689"/>
    <mergeCell ref="AJ1689:AK1689"/>
    <mergeCell ref="P1686:Q1686"/>
    <mergeCell ref="Y1686:AA1686"/>
    <mergeCell ref="AJ1686:AK1686"/>
    <mergeCell ref="P1687:Q1687"/>
    <mergeCell ref="Y1687:AA1687"/>
    <mergeCell ref="AJ1687:AK1687"/>
    <mergeCell ref="P1684:Q1684"/>
    <mergeCell ref="Y1684:AA1684"/>
    <mergeCell ref="AJ1684:AK1684"/>
    <mergeCell ref="P1685:Q1685"/>
    <mergeCell ref="Y1685:AA1685"/>
    <mergeCell ref="AJ1685:AK1685"/>
    <mergeCell ref="P1682:Q1682"/>
    <mergeCell ref="Y1682:AA1682"/>
    <mergeCell ref="AJ1682:AK1682"/>
    <mergeCell ref="P1683:Q1683"/>
    <mergeCell ref="Y1683:AA1683"/>
    <mergeCell ref="AJ1683:AK1683"/>
    <mergeCell ref="P1680:Q1680"/>
    <mergeCell ref="Y1680:AA1680"/>
    <mergeCell ref="AJ1680:AK1680"/>
    <mergeCell ref="P1681:Q1681"/>
    <mergeCell ref="Y1681:AA1681"/>
    <mergeCell ref="AJ1681:AK1681"/>
    <mergeCell ref="P1678:Q1678"/>
    <mergeCell ref="Y1678:AA1678"/>
    <mergeCell ref="AJ1678:AK1678"/>
    <mergeCell ref="P1679:Q1679"/>
    <mergeCell ref="Y1679:AA1679"/>
    <mergeCell ref="AJ1679:AK1679"/>
    <mergeCell ref="P1676:Q1676"/>
    <mergeCell ref="Y1676:AA1676"/>
    <mergeCell ref="AJ1676:AK1676"/>
    <mergeCell ref="P1677:Q1677"/>
    <mergeCell ref="Y1677:AA1677"/>
    <mergeCell ref="AJ1677:AK1677"/>
    <mergeCell ref="P1674:Q1674"/>
    <mergeCell ref="Y1674:AA1674"/>
    <mergeCell ref="AJ1674:AK1674"/>
    <mergeCell ref="P1675:Q1675"/>
    <mergeCell ref="Y1675:AA1675"/>
    <mergeCell ref="AJ1675:AK1675"/>
    <mergeCell ref="P1672:Q1672"/>
    <mergeCell ref="Y1672:AA1672"/>
    <mergeCell ref="AJ1672:AK1672"/>
    <mergeCell ref="P1673:Q1673"/>
    <mergeCell ref="Y1673:AA1673"/>
    <mergeCell ref="AJ1673:AK1673"/>
    <mergeCell ref="P1670:Q1670"/>
    <mergeCell ref="Y1670:AA1670"/>
    <mergeCell ref="AJ1670:AK1670"/>
    <mergeCell ref="P1671:Q1671"/>
    <mergeCell ref="Y1671:AA1671"/>
    <mergeCell ref="AJ1671:AK1671"/>
    <mergeCell ref="P1668:Q1668"/>
    <mergeCell ref="Y1668:AA1668"/>
    <mergeCell ref="AJ1668:AK1668"/>
    <mergeCell ref="P1669:Q1669"/>
    <mergeCell ref="Y1669:AA1669"/>
    <mergeCell ref="AJ1669:AK1669"/>
    <mergeCell ref="P1666:Q1666"/>
    <mergeCell ref="Y1666:AA1666"/>
    <mergeCell ref="AJ1666:AK1666"/>
    <mergeCell ref="P1667:Q1667"/>
    <mergeCell ref="Y1667:AA1667"/>
    <mergeCell ref="AJ1667:AK1667"/>
    <mergeCell ref="P1664:Q1664"/>
    <mergeCell ref="Y1664:AA1664"/>
    <mergeCell ref="AJ1664:AK1664"/>
    <mergeCell ref="P1665:Q1665"/>
    <mergeCell ref="Y1665:AA1665"/>
    <mergeCell ref="AJ1665:AK1665"/>
    <mergeCell ref="P1662:Q1662"/>
    <mergeCell ref="Y1662:AA1662"/>
    <mergeCell ref="AJ1662:AK1662"/>
    <mergeCell ref="P1663:Q1663"/>
    <mergeCell ref="Y1663:AA1663"/>
    <mergeCell ref="AJ1663:AK1663"/>
    <mergeCell ref="P1660:Q1660"/>
    <mergeCell ref="Y1660:AA1660"/>
    <mergeCell ref="AJ1660:AK1660"/>
    <mergeCell ref="P1661:Q1661"/>
    <mergeCell ref="Y1661:AA1661"/>
    <mergeCell ref="AJ1661:AK1661"/>
    <mergeCell ref="P1658:Q1658"/>
    <mergeCell ref="Y1658:AA1658"/>
    <mergeCell ref="AJ1658:AK1658"/>
    <mergeCell ref="P1659:Q1659"/>
    <mergeCell ref="Y1659:AA1659"/>
    <mergeCell ref="AJ1659:AK1659"/>
    <mergeCell ref="P1656:Q1656"/>
    <mergeCell ref="Y1656:Z1656"/>
    <mergeCell ref="AJ1656:AK1656"/>
    <mergeCell ref="P1657:Q1657"/>
    <mergeCell ref="Y1657:Z1657"/>
    <mergeCell ref="AJ1657:AK1657"/>
    <mergeCell ref="P1654:Q1654"/>
    <mergeCell ref="Y1654:Z1654"/>
    <mergeCell ref="AJ1654:AK1654"/>
    <mergeCell ref="P1655:Q1655"/>
    <mergeCell ref="Y1655:Z1655"/>
    <mergeCell ref="AJ1655:AK1655"/>
    <mergeCell ref="P1652:Q1652"/>
    <mergeCell ref="Y1652:Z1652"/>
    <mergeCell ref="AJ1652:AK1652"/>
    <mergeCell ref="P1653:Q1653"/>
    <mergeCell ref="Y1653:Z1653"/>
    <mergeCell ref="AJ1653:AK1653"/>
    <mergeCell ref="P1650:Q1650"/>
    <mergeCell ref="Y1650:AA1650"/>
    <mergeCell ref="AJ1650:AK1650"/>
    <mergeCell ref="P1651:Q1651"/>
    <mergeCell ref="Y1651:AA1651"/>
    <mergeCell ref="AJ1651:AK1651"/>
    <mergeCell ref="P1648:Q1648"/>
    <mergeCell ref="Y1648:AA1648"/>
    <mergeCell ref="AJ1648:AK1648"/>
    <mergeCell ref="P1649:Q1649"/>
    <mergeCell ref="Y1649:AA1649"/>
    <mergeCell ref="AJ1649:AK1649"/>
    <mergeCell ref="P1646:Q1646"/>
    <mergeCell ref="Y1646:AA1646"/>
    <mergeCell ref="AJ1646:AK1646"/>
    <mergeCell ref="P1647:Q1647"/>
    <mergeCell ref="Y1647:AA1647"/>
    <mergeCell ref="AJ1647:AK1647"/>
    <mergeCell ref="P1644:Q1644"/>
    <mergeCell ref="Y1644:AA1644"/>
    <mergeCell ref="AJ1644:AK1644"/>
    <mergeCell ref="P1645:Q1645"/>
    <mergeCell ref="Y1645:AA1645"/>
    <mergeCell ref="AJ1645:AK1645"/>
    <mergeCell ref="P1642:Q1642"/>
    <mergeCell ref="Y1642:AA1642"/>
    <mergeCell ref="AJ1642:AK1642"/>
    <mergeCell ref="P1643:Q1643"/>
    <mergeCell ref="Y1643:AA1643"/>
    <mergeCell ref="AJ1643:AK1643"/>
    <mergeCell ref="P1640:Q1640"/>
    <mergeCell ref="Y1640:AA1640"/>
    <mergeCell ref="AJ1640:AK1640"/>
    <mergeCell ref="P1641:Q1641"/>
    <mergeCell ref="Y1641:AA1641"/>
    <mergeCell ref="AJ1641:AK1641"/>
    <mergeCell ref="P1638:Q1638"/>
    <mergeCell ref="Y1638:AA1638"/>
    <mergeCell ref="AJ1638:AK1638"/>
    <mergeCell ref="P1639:Q1639"/>
    <mergeCell ref="Y1639:AA1639"/>
    <mergeCell ref="AJ1639:AK1639"/>
    <mergeCell ref="P1636:Q1636"/>
    <mergeCell ref="Y1636:AA1636"/>
    <mergeCell ref="AJ1636:AK1636"/>
    <mergeCell ref="P1637:Q1637"/>
    <mergeCell ref="Y1637:AA1637"/>
    <mergeCell ref="AJ1637:AK1637"/>
    <mergeCell ref="P1634:Q1634"/>
    <mergeCell ref="Y1634:Z1634"/>
    <mergeCell ref="AJ1634:AK1634"/>
    <mergeCell ref="P1635:Q1635"/>
    <mergeCell ref="Y1635:Z1635"/>
    <mergeCell ref="AJ1635:AK1635"/>
    <mergeCell ref="P1632:Q1632"/>
    <mergeCell ref="Y1632:Z1632"/>
    <mergeCell ref="AJ1632:AK1632"/>
    <mergeCell ref="P1633:Q1633"/>
    <mergeCell ref="Y1633:Z1633"/>
    <mergeCell ref="AJ1633:AK1633"/>
    <mergeCell ref="P1630:Q1630"/>
    <mergeCell ref="Y1630:Z1630"/>
    <mergeCell ref="AJ1630:AK1630"/>
    <mergeCell ref="P1631:Q1631"/>
    <mergeCell ref="Y1631:Z1631"/>
    <mergeCell ref="AJ1631:AK1631"/>
    <mergeCell ref="P1628:Q1628"/>
    <mergeCell ref="Y1628:Z1628"/>
    <mergeCell ref="AJ1628:AK1628"/>
    <mergeCell ref="P1629:Q1629"/>
    <mergeCell ref="Y1629:Z1629"/>
    <mergeCell ref="AJ1629:AK1629"/>
    <mergeCell ref="P1626:Q1626"/>
    <mergeCell ref="Y1626:Z1626"/>
    <mergeCell ref="AJ1626:AK1626"/>
    <mergeCell ref="P1627:Q1627"/>
    <mergeCell ref="Y1627:Z1627"/>
    <mergeCell ref="AJ1627:AK1627"/>
    <mergeCell ref="P1624:Q1624"/>
    <mergeCell ref="Y1624:AA1624"/>
    <mergeCell ref="AJ1624:AK1624"/>
    <mergeCell ref="P1625:Q1625"/>
    <mergeCell ref="Y1625:Z1625"/>
    <mergeCell ref="AJ1625:AK1625"/>
    <mergeCell ref="P1622:Q1622"/>
    <mergeCell ref="Y1622:AA1622"/>
    <mergeCell ref="AJ1622:AK1622"/>
    <mergeCell ref="P1623:Q1623"/>
    <mergeCell ref="Y1623:AA1623"/>
    <mergeCell ref="AJ1623:AK1623"/>
    <mergeCell ref="P1620:Q1620"/>
    <mergeCell ref="Y1620:AA1620"/>
    <mergeCell ref="AJ1620:AK1620"/>
    <mergeCell ref="P1621:Q1621"/>
    <mergeCell ref="Y1621:AA1621"/>
    <mergeCell ref="AJ1621:AK1621"/>
    <mergeCell ref="P1618:Q1618"/>
    <mergeCell ref="Y1618:AA1618"/>
    <mergeCell ref="AJ1618:AK1618"/>
    <mergeCell ref="P1619:Q1619"/>
    <mergeCell ref="Y1619:AA1619"/>
    <mergeCell ref="AJ1619:AK1619"/>
    <mergeCell ref="P1616:Q1616"/>
    <mergeCell ref="Y1616:AA1616"/>
    <mergeCell ref="AJ1616:AK1616"/>
    <mergeCell ref="P1617:Q1617"/>
    <mergeCell ref="Y1617:AA1617"/>
    <mergeCell ref="AJ1617:AK1617"/>
    <mergeCell ref="P1614:Q1614"/>
    <mergeCell ref="Y1614:AA1614"/>
    <mergeCell ref="AJ1614:AK1614"/>
    <mergeCell ref="P1615:Q1615"/>
    <mergeCell ref="Y1615:AA1615"/>
    <mergeCell ref="AJ1615:AK1615"/>
    <mergeCell ref="P1612:Q1612"/>
    <mergeCell ref="Y1612:AA1612"/>
    <mergeCell ref="AJ1612:AK1612"/>
    <mergeCell ref="P1613:Q1613"/>
    <mergeCell ref="Y1613:AA1613"/>
    <mergeCell ref="AJ1613:AK1613"/>
    <mergeCell ref="P1610:Q1610"/>
    <mergeCell ref="Y1610:AA1610"/>
    <mergeCell ref="AJ1610:AK1610"/>
    <mergeCell ref="P1611:Q1611"/>
    <mergeCell ref="Y1611:AA1611"/>
    <mergeCell ref="AJ1611:AK1611"/>
    <mergeCell ref="P1608:Q1608"/>
    <mergeCell ref="Y1608:AA1608"/>
    <mergeCell ref="AJ1608:AK1608"/>
    <mergeCell ref="P1609:Q1609"/>
    <mergeCell ref="Y1609:AA1609"/>
    <mergeCell ref="AJ1609:AK1609"/>
    <mergeCell ref="P1606:Q1606"/>
    <mergeCell ref="Y1606:Z1606"/>
    <mergeCell ref="AJ1606:AK1606"/>
    <mergeCell ref="P1607:Q1607"/>
    <mergeCell ref="Y1607:AA1607"/>
    <mergeCell ref="AJ1607:AK1607"/>
    <mergeCell ref="P1604:Q1604"/>
    <mergeCell ref="Y1604:Z1604"/>
    <mergeCell ref="AJ1604:AK1604"/>
    <mergeCell ref="P1605:Q1605"/>
    <mergeCell ref="Y1605:Z1605"/>
    <mergeCell ref="AJ1605:AK1605"/>
    <mergeCell ref="P1602:Q1602"/>
    <mergeCell ref="Y1602:Z1602"/>
    <mergeCell ref="AJ1602:AK1602"/>
    <mergeCell ref="P1603:Q1603"/>
    <mergeCell ref="Y1603:Z1603"/>
    <mergeCell ref="AJ1603:AK1603"/>
    <mergeCell ref="P1600:Q1600"/>
    <mergeCell ref="Y1600:Z1600"/>
    <mergeCell ref="AJ1600:AK1600"/>
    <mergeCell ref="P1601:Q1601"/>
    <mergeCell ref="Y1601:Z1601"/>
    <mergeCell ref="AJ1601:AK1601"/>
    <mergeCell ref="P1598:Q1598"/>
    <mergeCell ref="Y1598:Z1598"/>
    <mergeCell ref="AJ1598:AK1598"/>
    <mergeCell ref="P1599:Q1599"/>
    <mergeCell ref="Y1599:Z1599"/>
    <mergeCell ref="AJ1599:AK1599"/>
    <mergeCell ref="P1596:Q1596"/>
    <mergeCell ref="Y1596:Z1596"/>
    <mergeCell ref="AJ1596:AK1596"/>
    <mergeCell ref="P1597:Q1597"/>
    <mergeCell ref="Y1597:Z1597"/>
    <mergeCell ref="AJ1597:AK1597"/>
    <mergeCell ref="P1594:Q1594"/>
    <mergeCell ref="Y1594:AA1594"/>
    <mergeCell ref="AJ1594:AK1594"/>
    <mergeCell ref="P1595:Q1595"/>
    <mergeCell ref="Y1595:Z1595"/>
    <mergeCell ref="AJ1595:AK1595"/>
    <mergeCell ref="P1591:Q1591"/>
    <mergeCell ref="Y1591:AA1591"/>
    <mergeCell ref="AJ1591:AK1591"/>
    <mergeCell ref="P1592:Q1592"/>
    <mergeCell ref="X1592:AA1592"/>
    <mergeCell ref="P1593:Q1593"/>
    <mergeCell ref="Y1593:AA1593"/>
    <mergeCell ref="AJ1593:AK1593"/>
    <mergeCell ref="P1589:Q1589"/>
    <mergeCell ref="Y1589:AA1589"/>
    <mergeCell ref="AJ1589:AK1589"/>
    <mergeCell ref="P1590:Q1590"/>
    <mergeCell ref="Y1590:AA1590"/>
    <mergeCell ref="AJ1590:AK1590"/>
    <mergeCell ref="P1587:Q1587"/>
    <mergeCell ref="Y1587:AA1587"/>
    <mergeCell ref="AJ1587:AK1587"/>
    <mergeCell ref="P1588:Q1588"/>
    <mergeCell ref="Y1588:AA1588"/>
    <mergeCell ref="AJ1588:AK1588"/>
    <mergeCell ref="P1585:Q1585"/>
    <mergeCell ref="Y1585:AA1585"/>
    <mergeCell ref="AJ1585:AK1585"/>
    <mergeCell ref="P1586:Q1586"/>
    <mergeCell ref="Y1586:AA1586"/>
    <mergeCell ref="AJ1586:AK1586"/>
    <mergeCell ref="P1583:Q1583"/>
    <mergeCell ref="Y1583:AA1583"/>
    <mergeCell ref="AJ1583:AK1583"/>
    <mergeCell ref="P1584:Q1584"/>
    <mergeCell ref="Y1584:AA1584"/>
    <mergeCell ref="AJ1584:AK1584"/>
    <mergeCell ref="P1581:Q1581"/>
    <mergeCell ref="Y1581:AA1581"/>
    <mergeCell ref="AJ1581:AK1581"/>
    <mergeCell ref="P1582:Q1582"/>
    <mergeCell ref="Y1582:AA1582"/>
    <mergeCell ref="AJ1582:AK1582"/>
    <mergeCell ref="P1579:Q1579"/>
    <mergeCell ref="Y1579:Z1579"/>
    <mergeCell ref="AJ1579:AK1579"/>
    <mergeCell ref="P1580:Q1580"/>
    <mergeCell ref="Y1580:AA1580"/>
    <mergeCell ref="AJ1580:AK1580"/>
    <mergeCell ref="P1577:Q1577"/>
    <mergeCell ref="Y1577:AA1577"/>
    <mergeCell ref="AJ1577:AK1577"/>
    <mergeCell ref="P1578:Q1578"/>
    <mergeCell ref="Y1578:Z1578"/>
    <mergeCell ref="AJ1578:AK1578"/>
    <mergeCell ref="P1575:Q1575"/>
    <mergeCell ref="Y1575:Z1575"/>
    <mergeCell ref="AJ1575:AK1575"/>
    <mergeCell ref="P1576:Q1576"/>
    <mergeCell ref="Y1576:AA1576"/>
    <mergeCell ref="AJ1576:AK1576"/>
    <mergeCell ref="P1573:Q1573"/>
    <mergeCell ref="Y1573:Z1573"/>
    <mergeCell ref="AJ1573:AK1573"/>
    <mergeCell ref="P1574:Q1574"/>
    <mergeCell ref="Y1574:AA1574"/>
    <mergeCell ref="AJ1574:AK1574"/>
    <mergeCell ref="P1571:Q1571"/>
    <mergeCell ref="Y1571:AA1571"/>
    <mergeCell ref="AJ1571:AK1571"/>
    <mergeCell ref="P1572:Q1572"/>
    <mergeCell ref="Y1572:AA1572"/>
    <mergeCell ref="AJ1572:AK1572"/>
    <mergeCell ref="P1569:Q1569"/>
    <mergeCell ref="Y1569:Z1569"/>
    <mergeCell ref="AJ1569:AK1569"/>
    <mergeCell ref="P1570:Q1570"/>
    <mergeCell ref="Y1570:AA1570"/>
    <mergeCell ref="AJ1570:AK1570"/>
    <mergeCell ref="P1567:Q1567"/>
    <mergeCell ref="Y1567:Z1567"/>
    <mergeCell ref="AJ1567:AK1567"/>
    <mergeCell ref="P1568:Q1568"/>
    <mergeCell ref="Y1568:Z1568"/>
    <mergeCell ref="AJ1568:AK1568"/>
    <mergeCell ref="P1565:Q1565"/>
    <mergeCell ref="Y1565:AA1565"/>
    <mergeCell ref="AJ1565:AK1565"/>
    <mergeCell ref="P1566:Q1566"/>
    <mergeCell ref="Y1566:AA1566"/>
    <mergeCell ref="AJ1566:AK1566"/>
    <mergeCell ref="P1563:Q1563"/>
    <mergeCell ref="Y1563:Z1563"/>
    <mergeCell ref="AJ1563:AK1563"/>
    <mergeCell ref="P1564:Q1564"/>
    <mergeCell ref="Y1564:Z1564"/>
    <mergeCell ref="AJ1564:AK1564"/>
    <mergeCell ref="P1561:Q1561"/>
    <mergeCell ref="Y1561:AA1561"/>
    <mergeCell ref="AJ1561:AK1561"/>
    <mergeCell ref="P1562:Q1562"/>
    <mergeCell ref="Y1562:AA1562"/>
    <mergeCell ref="AJ1562:AK1562"/>
    <mergeCell ref="P1559:Q1559"/>
    <mergeCell ref="Y1559:AA1559"/>
    <mergeCell ref="AJ1559:AK1559"/>
    <mergeCell ref="P1560:Q1560"/>
    <mergeCell ref="Y1560:AA1560"/>
    <mergeCell ref="AJ1560:AK1560"/>
    <mergeCell ref="P1557:Q1557"/>
    <mergeCell ref="Y1557:AA1557"/>
    <mergeCell ref="AJ1557:AK1557"/>
    <mergeCell ref="P1558:Q1558"/>
    <mergeCell ref="Y1558:AA1558"/>
    <mergeCell ref="AJ1558:AK1558"/>
    <mergeCell ref="P1555:Q1555"/>
    <mergeCell ref="Y1555:AA1555"/>
    <mergeCell ref="AJ1555:AK1555"/>
    <mergeCell ref="P1556:Q1556"/>
    <mergeCell ref="Y1556:AA1556"/>
    <mergeCell ref="AJ1556:AK1556"/>
    <mergeCell ref="P1553:Q1553"/>
    <mergeCell ref="Y1553:AA1553"/>
    <mergeCell ref="AJ1553:AK1553"/>
    <mergeCell ref="P1554:Q1554"/>
    <mergeCell ref="Y1554:AA1554"/>
    <mergeCell ref="AJ1554:AK1554"/>
    <mergeCell ref="P1551:Q1551"/>
    <mergeCell ref="Y1551:AA1551"/>
    <mergeCell ref="AJ1551:AK1551"/>
    <mergeCell ref="P1552:Q1552"/>
    <mergeCell ref="Y1552:AA1552"/>
    <mergeCell ref="AJ1552:AK1552"/>
    <mergeCell ref="P1549:Q1549"/>
    <mergeCell ref="Y1549:AA1549"/>
    <mergeCell ref="AJ1549:AK1549"/>
    <mergeCell ref="P1550:Q1550"/>
    <mergeCell ref="Y1550:AA1550"/>
    <mergeCell ref="AJ1550:AK1550"/>
    <mergeCell ref="P1547:Q1547"/>
    <mergeCell ref="Y1547:AA1547"/>
    <mergeCell ref="AJ1547:AK1547"/>
    <mergeCell ref="P1548:Q1548"/>
    <mergeCell ref="Y1548:AA1548"/>
    <mergeCell ref="AJ1548:AK1548"/>
    <mergeCell ref="P1545:Q1545"/>
    <mergeCell ref="Y1545:AA1545"/>
    <mergeCell ref="AJ1545:AK1545"/>
    <mergeCell ref="P1546:Q1546"/>
    <mergeCell ref="Y1546:AA1546"/>
    <mergeCell ref="AJ1546:AK1546"/>
    <mergeCell ref="P1543:Q1543"/>
    <mergeCell ref="Y1543:AA1543"/>
    <mergeCell ref="AJ1543:AK1543"/>
    <mergeCell ref="P1544:Q1544"/>
    <mergeCell ref="Y1544:AA1544"/>
    <mergeCell ref="AJ1544:AK1544"/>
    <mergeCell ref="P1541:Q1541"/>
    <mergeCell ref="Y1541:AA1541"/>
    <mergeCell ref="AJ1541:AK1541"/>
    <mergeCell ref="P1542:Q1542"/>
    <mergeCell ref="Y1542:AA1542"/>
    <mergeCell ref="AJ1542:AK1542"/>
    <mergeCell ref="P1539:Q1539"/>
    <mergeCell ref="Y1539:AA1539"/>
    <mergeCell ref="AJ1539:AK1539"/>
    <mergeCell ref="P1540:Q1540"/>
    <mergeCell ref="Y1540:AA1540"/>
    <mergeCell ref="AJ1540:AK1540"/>
    <mergeCell ref="P1537:Q1537"/>
    <mergeCell ref="Y1537:AA1537"/>
    <mergeCell ref="AJ1537:AK1537"/>
    <mergeCell ref="P1538:Q1538"/>
    <mergeCell ref="Y1538:AA1538"/>
    <mergeCell ref="AJ1538:AK1538"/>
    <mergeCell ref="P1535:Q1535"/>
    <mergeCell ref="Y1535:AA1535"/>
    <mergeCell ref="AJ1535:AK1535"/>
    <mergeCell ref="P1536:Q1536"/>
    <mergeCell ref="Y1536:AA1536"/>
    <mergeCell ref="AJ1536:AK1536"/>
    <mergeCell ref="P1533:Q1533"/>
    <mergeCell ref="Y1533:AA1533"/>
    <mergeCell ref="AJ1533:AK1533"/>
    <mergeCell ref="P1534:Q1534"/>
    <mergeCell ref="Y1534:AA1534"/>
    <mergeCell ref="AJ1534:AK1534"/>
    <mergeCell ref="P1531:Q1531"/>
    <mergeCell ref="Y1531:AA1531"/>
    <mergeCell ref="AJ1531:AK1531"/>
    <mergeCell ref="P1532:Q1532"/>
    <mergeCell ref="Y1532:AA1532"/>
    <mergeCell ref="AJ1532:AK1532"/>
    <mergeCell ref="P1529:Q1529"/>
    <mergeCell ref="Y1529:AA1529"/>
    <mergeCell ref="AJ1529:AK1529"/>
    <mergeCell ref="P1530:Q1530"/>
    <mergeCell ref="Y1530:AA1530"/>
    <mergeCell ref="AJ1530:AK1530"/>
    <mergeCell ref="P1527:Q1527"/>
    <mergeCell ref="Y1527:AA1527"/>
    <mergeCell ref="AJ1527:AK1527"/>
    <mergeCell ref="P1528:Q1528"/>
    <mergeCell ref="Y1528:AA1528"/>
    <mergeCell ref="AJ1528:AK1528"/>
    <mergeCell ref="P1525:Q1525"/>
    <mergeCell ref="Y1525:AA1525"/>
    <mergeCell ref="AJ1525:AK1525"/>
    <mergeCell ref="P1526:Q1526"/>
    <mergeCell ref="Y1526:AA1526"/>
    <mergeCell ref="AJ1526:AK1526"/>
    <mergeCell ref="P1523:Q1523"/>
    <mergeCell ref="Y1523:AA1523"/>
    <mergeCell ref="AJ1523:AK1523"/>
    <mergeCell ref="P1524:Q1524"/>
    <mergeCell ref="Y1524:AA1524"/>
    <mergeCell ref="AJ1524:AK1524"/>
    <mergeCell ref="P1521:Q1521"/>
    <mergeCell ref="Y1521:AA1521"/>
    <mergeCell ref="AJ1521:AK1521"/>
    <mergeCell ref="P1522:Q1522"/>
    <mergeCell ref="Y1522:AA1522"/>
    <mergeCell ref="AJ1522:AK1522"/>
    <mergeCell ref="P1519:Q1519"/>
    <mergeCell ref="Y1519:AA1519"/>
    <mergeCell ref="AJ1519:AK1519"/>
    <mergeCell ref="P1520:Q1520"/>
    <mergeCell ref="Y1520:AA1520"/>
    <mergeCell ref="AJ1520:AK1520"/>
    <mergeCell ref="P1517:Q1517"/>
    <mergeCell ref="Y1517:AA1517"/>
    <mergeCell ref="AJ1517:AK1517"/>
    <mergeCell ref="P1518:Q1518"/>
    <mergeCell ref="Y1518:AA1518"/>
    <mergeCell ref="AJ1518:AK1518"/>
    <mergeCell ref="P1515:Q1515"/>
    <mergeCell ref="Y1515:AA1515"/>
    <mergeCell ref="AJ1515:AK1515"/>
    <mergeCell ref="P1516:Q1516"/>
    <mergeCell ref="Y1516:AA1516"/>
    <mergeCell ref="AJ1516:AK1516"/>
    <mergeCell ref="P1513:Q1513"/>
    <mergeCell ref="Y1513:AA1513"/>
    <mergeCell ref="AJ1513:AK1513"/>
    <mergeCell ref="P1514:Q1514"/>
    <mergeCell ref="Y1514:AA1514"/>
    <mergeCell ref="AJ1514:AK1514"/>
    <mergeCell ref="P1511:Q1511"/>
    <mergeCell ref="Y1511:AA1511"/>
    <mergeCell ref="AJ1511:AK1511"/>
    <mergeCell ref="P1512:Q1512"/>
    <mergeCell ref="Y1512:AA1512"/>
    <mergeCell ref="AJ1512:AK1512"/>
    <mergeCell ref="P1509:Q1509"/>
    <mergeCell ref="Y1509:AA1509"/>
    <mergeCell ref="AJ1509:AK1509"/>
    <mergeCell ref="P1510:Q1510"/>
    <mergeCell ref="Y1510:AA1510"/>
    <mergeCell ref="AJ1510:AK1510"/>
    <mergeCell ref="P1507:Q1507"/>
    <mergeCell ref="Y1507:AA1507"/>
    <mergeCell ref="AJ1507:AK1507"/>
    <mergeCell ref="P1508:Q1508"/>
    <mergeCell ref="Y1508:AA1508"/>
    <mergeCell ref="AJ1508:AK1508"/>
    <mergeCell ref="P1505:Q1505"/>
    <mergeCell ref="Y1505:AA1505"/>
    <mergeCell ref="AJ1505:AK1505"/>
    <mergeCell ref="P1506:Q1506"/>
    <mergeCell ref="Y1506:AA1506"/>
    <mergeCell ref="AJ1506:AK1506"/>
    <mergeCell ref="P1503:Q1503"/>
    <mergeCell ref="Y1503:AA1503"/>
    <mergeCell ref="AJ1503:AK1503"/>
    <mergeCell ref="P1504:Q1504"/>
    <mergeCell ref="Y1504:AA1504"/>
    <mergeCell ref="AJ1504:AK1504"/>
    <mergeCell ref="P1501:Q1501"/>
    <mergeCell ref="Y1501:AA1501"/>
    <mergeCell ref="AJ1501:AK1501"/>
    <mergeCell ref="P1502:Q1502"/>
    <mergeCell ref="Y1502:AA1502"/>
    <mergeCell ref="AJ1502:AK1502"/>
    <mergeCell ref="P1499:Q1499"/>
    <mergeCell ref="Y1499:AA1499"/>
    <mergeCell ref="AJ1499:AK1499"/>
    <mergeCell ref="P1500:Q1500"/>
    <mergeCell ref="Y1500:AA1500"/>
    <mergeCell ref="AJ1500:AK1500"/>
    <mergeCell ref="P1497:Q1497"/>
    <mergeCell ref="Y1497:AA1497"/>
    <mergeCell ref="AJ1497:AK1497"/>
    <mergeCell ref="P1498:Q1498"/>
    <mergeCell ref="Y1498:AA1498"/>
    <mergeCell ref="AJ1498:AK1498"/>
    <mergeCell ref="P1495:Q1495"/>
    <mergeCell ref="Y1495:AA1495"/>
    <mergeCell ref="AJ1495:AK1495"/>
    <mergeCell ref="P1496:Q1496"/>
    <mergeCell ref="Y1496:AA1496"/>
    <mergeCell ref="AJ1496:AK1496"/>
    <mergeCell ref="P1493:Q1493"/>
    <mergeCell ref="Y1493:AA1493"/>
    <mergeCell ref="AJ1493:AK1493"/>
    <mergeCell ref="P1494:Q1494"/>
    <mergeCell ref="Y1494:AA1494"/>
    <mergeCell ref="AJ1494:AK1494"/>
    <mergeCell ref="P1491:Q1491"/>
    <mergeCell ref="Y1491:AA1491"/>
    <mergeCell ref="AJ1491:AK1491"/>
    <mergeCell ref="P1492:Q1492"/>
    <mergeCell ref="Y1492:AA1492"/>
    <mergeCell ref="AJ1492:AK1492"/>
    <mergeCell ref="P1489:Q1489"/>
    <mergeCell ref="Y1489:AA1489"/>
    <mergeCell ref="AJ1489:AK1489"/>
    <mergeCell ref="P1490:Q1490"/>
    <mergeCell ref="Y1490:AA1490"/>
    <mergeCell ref="AJ1490:AK1490"/>
    <mergeCell ref="P1487:Q1487"/>
    <mergeCell ref="Y1487:AA1487"/>
    <mergeCell ref="AJ1487:AK1487"/>
    <mergeCell ref="P1488:Q1488"/>
    <mergeCell ref="Y1488:AA1488"/>
    <mergeCell ref="AJ1488:AK1488"/>
    <mergeCell ref="P1485:Q1485"/>
    <mergeCell ref="Y1485:AA1485"/>
    <mergeCell ref="AJ1485:AK1485"/>
    <mergeCell ref="P1486:Q1486"/>
    <mergeCell ref="Y1486:AA1486"/>
    <mergeCell ref="AJ1486:AK1486"/>
    <mergeCell ref="P1483:Q1483"/>
    <mergeCell ref="Y1483:AA1483"/>
    <mergeCell ref="AJ1483:AK1483"/>
    <mergeCell ref="P1484:Q1484"/>
    <mergeCell ref="Y1484:AA1484"/>
    <mergeCell ref="AJ1484:AK1484"/>
    <mergeCell ref="P1481:Q1481"/>
    <mergeCell ref="Y1481:AA1481"/>
    <mergeCell ref="AJ1481:AK1481"/>
    <mergeCell ref="P1482:Q1482"/>
    <mergeCell ref="Y1482:AA1482"/>
    <mergeCell ref="AJ1482:AK1482"/>
    <mergeCell ref="P1479:Q1479"/>
    <mergeCell ref="Y1479:AA1479"/>
    <mergeCell ref="AJ1479:AK1479"/>
    <mergeCell ref="P1480:Q1480"/>
    <mergeCell ref="Y1480:AA1480"/>
    <mergeCell ref="AJ1480:AK1480"/>
    <mergeCell ref="P1477:Q1477"/>
    <mergeCell ref="Y1477:AA1477"/>
    <mergeCell ref="AJ1477:AK1477"/>
    <mergeCell ref="P1478:Q1478"/>
    <mergeCell ref="Y1478:AA1478"/>
    <mergeCell ref="AJ1478:AK1478"/>
    <mergeCell ref="P1475:Q1475"/>
    <mergeCell ref="Y1475:AA1475"/>
    <mergeCell ref="AJ1475:AK1475"/>
    <mergeCell ref="P1476:Q1476"/>
    <mergeCell ref="Y1476:AA1476"/>
    <mergeCell ref="AJ1476:AK1476"/>
    <mergeCell ref="P1473:Q1473"/>
    <mergeCell ref="Y1473:AA1473"/>
    <mergeCell ref="AJ1473:AK1473"/>
    <mergeCell ref="P1474:Q1474"/>
    <mergeCell ref="Y1474:AA1474"/>
    <mergeCell ref="AJ1474:AK1474"/>
    <mergeCell ref="P1471:Q1471"/>
    <mergeCell ref="Y1471:AA1471"/>
    <mergeCell ref="AJ1471:AK1471"/>
    <mergeCell ref="P1472:Q1472"/>
    <mergeCell ref="Y1472:AA1472"/>
    <mergeCell ref="AJ1472:AK1472"/>
    <mergeCell ref="P1469:Q1469"/>
    <mergeCell ref="Y1469:AA1469"/>
    <mergeCell ref="AJ1469:AK1469"/>
    <mergeCell ref="P1470:Q1470"/>
    <mergeCell ref="Y1470:AA1470"/>
    <mergeCell ref="AJ1470:AK1470"/>
    <mergeCell ref="P1467:Q1467"/>
    <mergeCell ref="Y1467:AA1467"/>
    <mergeCell ref="AJ1467:AK1467"/>
    <mergeCell ref="P1468:Q1468"/>
    <mergeCell ref="Y1468:AA1468"/>
    <mergeCell ref="AJ1468:AK1468"/>
    <mergeCell ref="P1465:Q1465"/>
    <mergeCell ref="Y1465:AA1465"/>
    <mergeCell ref="AJ1465:AK1465"/>
    <mergeCell ref="P1466:Q1466"/>
    <mergeCell ref="Y1466:AA1466"/>
    <mergeCell ref="AJ1466:AK1466"/>
    <mergeCell ref="P1463:Q1463"/>
    <mergeCell ref="Y1463:AA1463"/>
    <mergeCell ref="AJ1463:AK1463"/>
    <mergeCell ref="P1464:Q1464"/>
    <mergeCell ref="Y1464:AA1464"/>
    <mergeCell ref="AJ1464:AK1464"/>
    <mergeCell ref="P1461:Q1461"/>
    <mergeCell ref="Y1461:AA1461"/>
    <mergeCell ref="AJ1461:AK1461"/>
    <mergeCell ref="P1462:Q1462"/>
    <mergeCell ref="Y1462:AA1462"/>
    <mergeCell ref="AJ1462:AK1462"/>
    <mergeCell ref="P1459:Q1459"/>
    <mergeCell ref="Y1459:AA1459"/>
    <mergeCell ref="AJ1459:AK1459"/>
    <mergeCell ref="P1460:Q1460"/>
    <mergeCell ref="Y1460:AA1460"/>
    <mergeCell ref="AJ1460:AK1460"/>
    <mergeCell ref="P1457:Q1457"/>
    <mergeCell ref="Y1457:AA1457"/>
    <mergeCell ref="AJ1457:AK1457"/>
    <mergeCell ref="P1458:Q1458"/>
    <mergeCell ref="Y1458:AA1458"/>
    <mergeCell ref="AJ1458:AK1458"/>
    <mergeCell ref="P1455:Q1455"/>
    <mergeCell ref="Y1455:AA1455"/>
    <mergeCell ref="AJ1455:AK1455"/>
    <mergeCell ref="P1456:Q1456"/>
    <mergeCell ref="Y1456:AA1456"/>
    <mergeCell ref="AJ1456:AK1456"/>
    <mergeCell ref="P1453:Q1453"/>
    <mergeCell ref="Y1453:AA1453"/>
    <mergeCell ref="AJ1453:AK1453"/>
    <mergeCell ref="P1454:Q1454"/>
    <mergeCell ref="Y1454:AA1454"/>
    <mergeCell ref="AJ1454:AK1454"/>
    <mergeCell ref="P1451:Q1451"/>
    <mergeCell ref="Y1451:AA1451"/>
    <mergeCell ref="AJ1451:AK1451"/>
    <mergeCell ref="P1452:Q1452"/>
    <mergeCell ref="Y1452:AA1452"/>
    <mergeCell ref="AJ1452:AK1452"/>
    <mergeCell ref="P1449:Q1449"/>
    <mergeCell ref="Y1449:AA1449"/>
    <mergeCell ref="AJ1449:AK1449"/>
    <mergeCell ref="P1450:Q1450"/>
    <mergeCell ref="Y1450:AA1450"/>
    <mergeCell ref="AJ1450:AK1450"/>
    <mergeCell ref="P1447:Q1447"/>
    <mergeCell ref="Y1447:AA1447"/>
    <mergeCell ref="AJ1447:AK1447"/>
    <mergeCell ref="P1448:Q1448"/>
    <mergeCell ref="Y1448:AA1448"/>
    <mergeCell ref="AJ1448:AK1448"/>
    <mergeCell ref="P1445:Q1445"/>
    <mergeCell ref="Y1445:AA1445"/>
    <mergeCell ref="AJ1445:AK1445"/>
    <mergeCell ref="P1446:Q1446"/>
    <mergeCell ref="Y1446:AA1446"/>
    <mergeCell ref="AJ1446:AK1446"/>
    <mergeCell ref="P1443:Q1443"/>
    <mergeCell ref="Y1443:AA1443"/>
    <mergeCell ref="AJ1443:AK1443"/>
    <mergeCell ref="P1444:Q1444"/>
    <mergeCell ref="Y1444:AA1444"/>
    <mergeCell ref="AJ1444:AK1444"/>
    <mergeCell ref="P1441:Q1441"/>
    <mergeCell ref="Y1441:AA1441"/>
    <mergeCell ref="AJ1441:AK1441"/>
    <mergeCell ref="P1442:Q1442"/>
    <mergeCell ref="Y1442:AA1442"/>
    <mergeCell ref="AJ1442:AK1442"/>
    <mergeCell ref="P1439:Q1439"/>
    <mergeCell ref="Y1439:AA1439"/>
    <mergeCell ref="AJ1439:AK1439"/>
    <mergeCell ref="P1440:Q1440"/>
    <mergeCell ref="Y1440:AA1440"/>
    <mergeCell ref="AJ1440:AK1440"/>
    <mergeCell ref="P1437:Q1437"/>
    <mergeCell ref="Y1437:AA1437"/>
    <mergeCell ref="AJ1437:AK1437"/>
    <mergeCell ref="P1438:Q1438"/>
    <mergeCell ref="Y1438:AA1438"/>
    <mergeCell ref="AJ1438:AK1438"/>
    <mergeCell ref="P1435:Q1435"/>
    <mergeCell ref="Y1435:AA1435"/>
    <mergeCell ref="AJ1435:AK1435"/>
    <mergeCell ref="P1436:Q1436"/>
    <mergeCell ref="Y1436:AA1436"/>
    <mergeCell ref="AJ1436:AK1436"/>
    <mergeCell ref="P1433:Q1433"/>
    <mergeCell ref="Y1433:AA1433"/>
    <mergeCell ref="AJ1433:AK1433"/>
    <mergeCell ref="P1434:Q1434"/>
    <mergeCell ref="Y1434:AA1434"/>
    <mergeCell ref="AJ1434:AK1434"/>
    <mergeCell ref="P1431:Q1431"/>
    <mergeCell ref="Y1431:AA1431"/>
    <mergeCell ref="AJ1431:AK1431"/>
    <mergeCell ref="P1432:Q1432"/>
    <mergeCell ref="Y1432:AA1432"/>
    <mergeCell ref="AJ1432:AK1432"/>
    <mergeCell ref="P1429:Q1429"/>
    <mergeCell ref="Y1429:AA1429"/>
    <mergeCell ref="AJ1429:AK1429"/>
    <mergeCell ref="P1430:Q1430"/>
    <mergeCell ref="Y1430:AA1430"/>
    <mergeCell ref="AJ1430:AK1430"/>
    <mergeCell ref="P1427:Q1427"/>
    <mergeCell ref="Y1427:AA1427"/>
    <mergeCell ref="AJ1427:AK1427"/>
    <mergeCell ref="P1428:Q1428"/>
    <mergeCell ref="Y1428:AA1428"/>
    <mergeCell ref="AJ1428:AK1428"/>
    <mergeCell ref="P1425:Q1425"/>
    <mergeCell ref="Y1425:AA1425"/>
    <mergeCell ref="AJ1425:AK1425"/>
    <mergeCell ref="P1426:Q1426"/>
    <mergeCell ref="Y1426:AA1426"/>
    <mergeCell ref="AJ1426:AK1426"/>
    <mergeCell ref="P1423:Q1423"/>
    <mergeCell ref="Y1423:AA1423"/>
    <mergeCell ref="AJ1423:AK1423"/>
    <mergeCell ref="P1424:Q1424"/>
    <mergeCell ref="Y1424:AA1424"/>
    <mergeCell ref="AJ1424:AK1424"/>
    <mergeCell ref="P1421:Q1421"/>
    <mergeCell ref="Y1421:AA1421"/>
    <mergeCell ref="AJ1421:AK1421"/>
    <mergeCell ref="P1422:Q1422"/>
    <mergeCell ref="Y1422:AA1422"/>
    <mergeCell ref="AJ1422:AK1422"/>
    <mergeCell ref="P1419:Q1419"/>
    <mergeCell ref="Y1419:AA1419"/>
    <mergeCell ref="AJ1419:AK1419"/>
    <mergeCell ref="P1420:Q1420"/>
    <mergeCell ref="Y1420:AA1420"/>
    <mergeCell ref="AJ1420:AK1420"/>
    <mergeCell ref="P1417:Q1417"/>
    <mergeCell ref="Y1417:AA1417"/>
    <mergeCell ref="AJ1417:AK1417"/>
    <mergeCell ref="P1418:Q1418"/>
    <mergeCell ref="Y1418:AA1418"/>
    <mergeCell ref="AJ1418:AK1418"/>
    <mergeCell ref="P1414:Q1414"/>
    <mergeCell ref="X1414:AA1414"/>
    <mergeCell ref="P1415:Q1415"/>
    <mergeCell ref="Y1415:AA1415"/>
    <mergeCell ref="AJ1415:AK1415"/>
    <mergeCell ref="P1416:Q1416"/>
    <mergeCell ref="Y1416:AA1416"/>
    <mergeCell ref="AJ1416:AK1416"/>
    <mergeCell ref="AE1413:AF1413"/>
    <mergeCell ref="AH1413:AI1413"/>
    <mergeCell ref="AJ1413:AL1413"/>
    <mergeCell ref="AN1413:AO1413"/>
    <mergeCell ref="AP1413:AR1413"/>
    <mergeCell ref="AS1413:AT1413"/>
    <mergeCell ref="AS1411:AT1411"/>
    <mergeCell ref="C1412:C1413"/>
    <mergeCell ref="D1412:D1413"/>
    <mergeCell ref="K1412:K1413"/>
    <mergeCell ref="L1412:L1413"/>
    <mergeCell ref="M1412:M1413"/>
    <mergeCell ref="N1412:N1413"/>
    <mergeCell ref="P1412:Q1412"/>
    <mergeCell ref="Y1413:AA1413"/>
    <mergeCell ref="AB1413:AC1413"/>
    <mergeCell ref="AB1411:AC1411"/>
    <mergeCell ref="AE1411:AF1411"/>
    <mergeCell ref="AH1411:AI1411"/>
    <mergeCell ref="AJ1411:AL1411"/>
    <mergeCell ref="AN1411:AO1411"/>
    <mergeCell ref="AP1411:AR1411"/>
    <mergeCell ref="AP1409:AR1409"/>
    <mergeCell ref="AS1409:AT1409"/>
    <mergeCell ref="C1410:C1411"/>
    <mergeCell ref="D1410:D1411"/>
    <mergeCell ref="K1410:K1411"/>
    <mergeCell ref="L1410:L1411"/>
    <mergeCell ref="M1410:M1411"/>
    <mergeCell ref="N1410:N1411"/>
    <mergeCell ref="P1410:Q1410"/>
    <mergeCell ref="Y1411:AA1411"/>
    <mergeCell ref="Y1409:AA1409"/>
    <mergeCell ref="AB1409:AC1409"/>
    <mergeCell ref="AE1409:AF1409"/>
    <mergeCell ref="AH1409:AI1409"/>
    <mergeCell ref="AJ1409:AL1409"/>
    <mergeCell ref="AN1409:AO1409"/>
    <mergeCell ref="AN1407:AO1407"/>
    <mergeCell ref="AP1407:AR1407"/>
    <mergeCell ref="AS1407:AT1407"/>
    <mergeCell ref="C1408:C1409"/>
    <mergeCell ref="D1408:D1409"/>
    <mergeCell ref="K1408:K1409"/>
    <mergeCell ref="L1408:L1409"/>
    <mergeCell ref="M1408:M1409"/>
    <mergeCell ref="N1408:N1409"/>
    <mergeCell ref="P1408:Q1408"/>
    <mergeCell ref="P1406:Q1406"/>
    <mergeCell ref="Y1407:AA1407"/>
    <mergeCell ref="AB1407:AC1407"/>
    <mergeCell ref="AE1407:AF1407"/>
    <mergeCell ref="AH1407:AI1407"/>
    <mergeCell ref="AJ1407:AL1407"/>
    <mergeCell ref="C1406:C1407"/>
    <mergeCell ref="D1406:D1407"/>
    <mergeCell ref="K1406:K1407"/>
    <mergeCell ref="L1406:L1407"/>
    <mergeCell ref="M1406:M1407"/>
    <mergeCell ref="N1406:N1407"/>
    <mergeCell ref="C1405:D1405"/>
    <mergeCell ref="E1405:I1405"/>
    <mergeCell ref="K1405:N1405"/>
    <mergeCell ref="P1405:Q1405"/>
    <mergeCell ref="X1405:AA1405"/>
    <mergeCell ref="AJ1405:AK1405"/>
    <mergeCell ref="C1404:D1404"/>
    <mergeCell ref="E1404:I1404"/>
    <mergeCell ref="K1404:N1404"/>
    <mergeCell ref="P1404:Q1404"/>
    <mergeCell ref="X1404:AA1404"/>
    <mergeCell ref="AJ1404:AK1404"/>
    <mergeCell ref="C1403:D1403"/>
    <mergeCell ref="E1403:I1403"/>
    <mergeCell ref="K1403:N1403"/>
    <mergeCell ref="P1403:Q1403"/>
    <mergeCell ref="X1403:AA1403"/>
    <mergeCell ref="AJ1403:AK1403"/>
    <mergeCell ref="C1402:D1402"/>
    <mergeCell ref="E1402:I1402"/>
    <mergeCell ref="K1402:N1402"/>
    <mergeCell ref="P1402:Q1402"/>
    <mergeCell ref="X1402:AA1402"/>
    <mergeCell ref="AJ1402:AK1402"/>
    <mergeCell ref="P1400:Q1400"/>
    <mergeCell ref="Y1400:AA1400"/>
    <mergeCell ref="AJ1400:AK1400"/>
    <mergeCell ref="P1401:Q1401"/>
    <mergeCell ref="Y1401:AA1401"/>
    <mergeCell ref="AJ1401:AK1401"/>
    <mergeCell ref="P1398:Q1398"/>
    <mergeCell ref="Y1398:AA1398"/>
    <mergeCell ref="AJ1398:AK1398"/>
    <mergeCell ref="P1399:Q1399"/>
    <mergeCell ref="Y1399:AA1399"/>
    <mergeCell ref="AJ1399:AK1399"/>
    <mergeCell ref="P1396:Q1396"/>
    <mergeCell ref="Y1396:AA1396"/>
    <mergeCell ref="AJ1396:AK1396"/>
    <mergeCell ref="P1397:Q1397"/>
    <mergeCell ref="Y1397:AA1397"/>
    <mergeCell ref="AJ1397:AK1397"/>
    <mergeCell ref="P1394:Q1394"/>
    <mergeCell ref="Y1394:AA1394"/>
    <mergeCell ref="AJ1394:AK1394"/>
    <mergeCell ref="P1395:Q1395"/>
    <mergeCell ref="Y1395:AA1395"/>
    <mergeCell ref="AJ1395:AK1395"/>
    <mergeCell ref="P1392:Q1392"/>
    <mergeCell ref="Y1392:AA1392"/>
    <mergeCell ref="AJ1392:AK1392"/>
    <mergeCell ref="P1393:Q1393"/>
    <mergeCell ref="Y1393:AA1393"/>
    <mergeCell ref="AJ1393:AK1393"/>
    <mergeCell ref="P1390:Q1390"/>
    <mergeCell ref="Y1390:AA1390"/>
    <mergeCell ref="AJ1390:AK1390"/>
    <mergeCell ref="P1391:Q1391"/>
    <mergeCell ref="Y1391:AA1391"/>
    <mergeCell ref="AJ1391:AK1391"/>
    <mergeCell ref="P1388:Q1388"/>
    <mergeCell ref="Y1388:AA1388"/>
    <mergeCell ref="AJ1388:AK1388"/>
    <mergeCell ref="P1389:Q1389"/>
    <mergeCell ref="Y1389:AA1389"/>
    <mergeCell ref="AJ1389:AK1389"/>
    <mergeCell ref="P1386:Q1386"/>
    <mergeCell ref="Y1386:AA1386"/>
    <mergeCell ref="AJ1386:AK1386"/>
    <mergeCell ref="P1387:Q1387"/>
    <mergeCell ref="Y1387:AA1387"/>
    <mergeCell ref="AJ1387:AK1387"/>
    <mergeCell ref="P1384:Q1384"/>
    <mergeCell ref="Y1384:AA1384"/>
    <mergeCell ref="AJ1384:AK1384"/>
    <mergeCell ref="P1385:Q1385"/>
    <mergeCell ref="Y1385:AA1385"/>
    <mergeCell ref="AJ1385:AK1385"/>
    <mergeCell ref="P1382:Q1382"/>
    <mergeCell ref="Y1382:AA1382"/>
    <mergeCell ref="AJ1382:AK1382"/>
    <mergeCell ref="P1383:Q1383"/>
    <mergeCell ref="Y1383:AA1383"/>
    <mergeCell ref="AJ1383:AK1383"/>
    <mergeCell ref="P1380:Q1380"/>
    <mergeCell ref="Y1380:AA1380"/>
    <mergeCell ref="AJ1380:AK1380"/>
    <mergeCell ref="P1381:Q1381"/>
    <mergeCell ref="Y1381:AA1381"/>
    <mergeCell ref="AJ1381:AK1381"/>
    <mergeCell ref="P1378:Q1378"/>
    <mergeCell ref="Y1378:AA1378"/>
    <mergeCell ref="AJ1378:AK1378"/>
    <mergeCell ref="P1379:Q1379"/>
    <mergeCell ref="Y1379:AA1379"/>
    <mergeCell ref="AJ1379:AK1379"/>
    <mergeCell ref="P1376:Q1376"/>
    <mergeCell ref="Y1376:AA1376"/>
    <mergeCell ref="AJ1376:AK1376"/>
    <mergeCell ref="P1377:Q1377"/>
    <mergeCell ref="Y1377:AA1377"/>
    <mergeCell ref="AJ1377:AK1377"/>
    <mergeCell ref="P1374:Q1374"/>
    <mergeCell ref="Y1374:AA1374"/>
    <mergeCell ref="AJ1374:AK1374"/>
    <mergeCell ref="P1375:Q1375"/>
    <mergeCell ref="Y1375:AA1375"/>
    <mergeCell ref="AJ1375:AK1375"/>
    <mergeCell ref="P1372:Q1372"/>
    <mergeCell ref="Y1372:AA1372"/>
    <mergeCell ref="AJ1372:AK1372"/>
    <mergeCell ref="P1373:Q1373"/>
    <mergeCell ref="Y1373:AA1373"/>
    <mergeCell ref="AJ1373:AK1373"/>
    <mergeCell ref="P1370:Q1370"/>
    <mergeCell ref="Y1370:AA1370"/>
    <mergeCell ref="AJ1370:AK1370"/>
    <mergeCell ref="P1371:Q1371"/>
    <mergeCell ref="Y1371:AA1371"/>
    <mergeCell ref="AJ1371:AK1371"/>
    <mergeCell ref="P1368:Q1368"/>
    <mergeCell ref="Y1368:AA1368"/>
    <mergeCell ref="AJ1368:AK1368"/>
    <mergeCell ref="P1369:Q1369"/>
    <mergeCell ref="Y1369:AA1369"/>
    <mergeCell ref="AJ1369:AK1369"/>
    <mergeCell ref="P1366:Q1366"/>
    <mergeCell ref="Y1366:AA1366"/>
    <mergeCell ref="AJ1366:AK1366"/>
    <mergeCell ref="P1367:Q1367"/>
    <mergeCell ref="Y1367:AA1367"/>
    <mergeCell ref="AJ1367:AK1367"/>
    <mergeCell ref="P1364:Q1364"/>
    <mergeCell ref="Y1364:AA1364"/>
    <mergeCell ref="AJ1364:AK1364"/>
    <mergeCell ref="P1365:Q1365"/>
    <mergeCell ref="Y1365:AA1365"/>
    <mergeCell ref="AJ1365:AK1365"/>
    <mergeCell ref="P1362:Q1362"/>
    <mergeCell ref="Y1362:AA1362"/>
    <mergeCell ref="AJ1362:AK1362"/>
    <mergeCell ref="P1363:Q1363"/>
    <mergeCell ref="Y1363:AA1363"/>
    <mergeCell ref="AJ1363:AK1363"/>
    <mergeCell ref="P1360:Q1360"/>
    <mergeCell ref="Y1360:AA1360"/>
    <mergeCell ref="AJ1360:AK1360"/>
    <mergeCell ref="P1361:Q1361"/>
    <mergeCell ref="Y1361:AA1361"/>
    <mergeCell ref="AJ1361:AK1361"/>
    <mergeCell ref="P1358:Q1358"/>
    <mergeCell ref="Y1358:AA1358"/>
    <mergeCell ref="AJ1358:AK1358"/>
    <mergeCell ref="P1359:Q1359"/>
    <mergeCell ref="Y1359:AA1359"/>
    <mergeCell ref="AJ1359:AK1359"/>
    <mergeCell ref="P1356:Q1356"/>
    <mergeCell ref="Y1356:AA1356"/>
    <mergeCell ref="AJ1356:AK1356"/>
    <mergeCell ref="P1357:Q1357"/>
    <mergeCell ref="Y1357:AA1357"/>
    <mergeCell ref="AJ1357:AK1357"/>
    <mergeCell ref="P1354:Q1354"/>
    <mergeCell ref="Y1354:AA1354"/>
    <mergeCell ref="AJ1354:AK1354"/>
    <mergeCell ref="P1355:Q1355"/>
    <mergeCell ref="Y1355:AA1355"/>
    <mergeCell ref="AJ1355:AK1355"/>
    <mergeCell ref="P1352:Q1352"/>
    <mergeCell ref="Y1352:AA1352"/>
    <mergeCell ref="AJ1352:AK1352"/>
    <mergeCell ref="P1353:Q1353"/>
    <mergeCell ref="Y1353:AA1353"/>
    <mergeCell ref="AJ1353:AK1353"/>
    <mergeCell ref="P1350:Q1350"/>
    <mergeCell ref="Y1350:AA1350"/>
    <mergeCell ref="AJ1350:AK1350"/>
    <mergeCell ref="P1351:Q1351"/>
    <mergeCell ref="Y1351:AA1351"/>
    <mergeCell ref="AJ1351:AK1351"/>
    <mergeCell ref="P1348:Q1348"/>
    <mergeCell ref="Y1348:AA1348"/>
    <mergeCell ref="AJ1348:AK1348"/>
    <mergeCell ref="P1349:Q1349"/>
    <mergeCell ref="Y1349:AA1349"/>
    <mergeCell ref="AJ1349:AK1349"/>
    <mergeCell ref="P1346:Q1346"/>
    <mergeCell ref="Y1346:AA1346"/>
    <mergeCell ref="AJ1346:AK1346"/>
    <mergeCell ref="P1347:Q1347"/>
    <mergeCell ref="Y1347:AA1347"/>
    <mergeCell ref="AJ1347:AK1347"/>
    <mergeCell ref="P1344:Q1344"/>
    <mergeCell ref="Y1344:AA1344"/>
    <mergeCell ref="AJ1344:AK1344"/>
    <mergeCell ref="P1345:Q1345"/>
    <mergeCell ref="Y1345:AA1345"/>
    <mergeCell ref="AJ1345:AK1345"/>
    <mergeCell ref="P1342:Q1342"/>
    <mergeCell ref="Y1342:AA1342"/>
    <mergeCell ref="AJ1342:AK1342"/>
    <mergeCell ref="P1343:Q1343"/>
    <mergeCell ref="Y1343:AA1343"/>
    <mergeCell ref="AJ1343:AK1343"/>
    <mergeCell ref="P1340:Q1340"/>
    <mergeCell ref="Y1340:AA1340"/>
    <mergeCell ref="AJ1340:AK1340"/>
    <mergeCell ref="P1341:Q1341"/>
    <mergeCell ref="Y1341:AA1341"/>
    <mergeCell ref="AJ1341:AK1341"/>
    <mergeCell ref="P1338:Q1338"/>
    <mergeCell ref="Y1338:AA1338"/>
    <mergeCell ref="AJ1338:AK1338"/>
    <mergeCell ref="P1339:Q1339"/>
    <mergeCell ref="Y1339:AA1339"/>
    <mergeCell ref="AJ1339:AK1339"/>
    <mergeCell ref="P1336:Q1336"/>
    <mergeCell ref="Y1336:AA1336"/>
    <mergeCell ref="AJ1336:AK1336"/>
    <mergeCell ref="P1337:Q1337"/>
    <mergeCell ref="Y1337:AA1337"/>
    <mergeCell ref="AJ1337:AK1337"/>
    <mergeCell ref="P1334:Q1334"/>
    <mergeCell ref="Y1334:AA1334"/>
    <mergeCell ref="AJ1334:AK1334"/>
    <mergeCell ref="P1335:Q1335"/>
    <mergeCell ref="Y1335:AA1335"/>
    <mergeCell ref="AJ1335:AK1335"/>
    <mergeCell ref="P1332:Q1332"/>
    <mergeCell ref="Y1332:AA1332"/>
    <mergeCell ref="AJ1332:AK1332"/>
    <mergeCell ref="P1333:Q1333"/>
    <mergeCell ref="Y1333:AA1333"/>
    <mergeCell ref="AJ1333:AK1333"/>
    <mergeCell ref="P1330:Q1330"/>
    <mergeCell ref="Y1330:AA1330"/>
    <mergeCell ref="AJ1330:AK1330"/>
    <mergeCell ref="P1331:Q1331"/>
    <mergeCell ref="Y1331:AA1331"/>
    <mergeCell ref="AJ1331:AK1331"/>
    <mergeCell ref="P1328:Q1328"/>
    <mergeCell ref="Y1328:AA1328"/>
    <mergeCell ref="AJ1328:AK1328"/>
    <mergeCell ref="P1329:Q1329"/>
    <mergeCell ref="Y1329:AA1329"/>
    <mergeCell ref="AJ1329:AK1329"/>
    <mergeCell ref="P1326:Q1326"/>
    <mergeCell ref="Y1326:AA1326"/>
    <mergeCell ref="AJ1326:AK1326"/>
    <mergeCell ref="P1327:Q1327"/>
    <mergeCell ref="Y1327:AA1327"/>
    <mergeCell ref="AJ1327:AK1327"/>
    <mergeCell ref="P1324:Q1324"/>
    <mergeCell ref="Y1324:AA1324"/>
    <mergeCell ref="AJ1324:AK1324"/>
    <mergeCell ref="P1325:Q1325"/>
    <mergeCell ref="Y1325:AA1325"/>
    <mergeCell ref="AJ1325:AK1325"/>
    <mergeCell ref="P1322:Q1322"/>
    <mergeCell ref="Y1322:AA1322"/>
    <mergeCell ref="AJ1322:AK1322"/>
    <mergeCell ref="P1323:Q1323"/>
    <mergeCell ref="Y1323:AA1323"/>
    <mergeCell ref="AJ1323:AK1323"/>
    <mergeCell ref="P1320:Q1320"/>
    <mergeCell ref="Y1320:AA1320"/>
    <mergeCell ref="AJ1320:AK1320"/>
    <mergeCell ref="P1321:Q1321"/>
    <mergeCell ref="Y1321:AA1321"/>
    <mergeCell ref="AJ1321:AK1321"/>
    <mergeCell ref="P1318:Q1318"/>
    <mergeCell ref="Y1318:AA1318"/>
    <mergeCell ref="AJ1318:AK1318"/>
    <mergeCell ref="P1319:Q1319"/>
    <mergeCell ref="Y1319:AA1319"/>
    <mergeCell ref="AJ1319:AK1319"/>
    <mergeCell ref="P1316:Q1316"/>
    <mergeCell ref="Y1316:AA1316"/>
    <mergeCell ref="AJ1316:AK1316"/>
    <mergeCell ref="P1317:Q1317"/>
    <mergeCell ref="Y1317:AA1317"/>
    <mergeCell ref="AJ1317:AK1317"/>
    <mergeCell ref="P1314:Q1314"/>
    <mergeCell ref="Y1314:AA1314"/>
    <mergeCell ref="AJ1314:AK1314"/>
    <mergeCell ref="P1315:Q1315"/>
    <mergeCell ref="Y1315:AA1315"/>
    <mergeCell ref="AJ1315:AK1315"/>
    <mergeCell ref="P1312:Q1312"/>
    <mergeCell ref="Y1312:AA1312"/>
    <mergeCell ref="AJ1312:AK1312"/>
    <mergeCell ref="P1313:Q1313"/>
    <mergeCell ref="Y1313:AA1313"/>
    <mergeCell ref="AJ1313:AK1313"/>
    <mergeCell ref="P1310:Q1310"/>
    <mergeCell ref="Y1310:AA1310"/>
    <mergeCell ref="AJ1310:AK1310"/>
    <mergeCell ref="P1311:Q1311"/>
    <mergeCell ref="Y1311:AA1311"/>
    <mergeCell ref="AJ1311:AK1311"/>
    <mergeCell ref="P1308:Q1308"/>
    <mergeCell ref="Y1308:AA1308"/>
    <mergeCell ref="AJ1308:AK1308"/>
    <mergeCell ref="P1309:Q1309"/>
    <mergeCell ref="Y1309:AA1309"/>
    <mergeCell ref="AJ1309:AK1309"/>
    <mergeCell ref="P1306:Q1306"/>
    <mergeCell ref="Y1306:AA1306"/>
    <mergeCell ref="AJ1306:AK1306"/>
    <mergeCell ref="P1307:Q1307"/>
    <mergeCell ref="Y1307:AA1307"/>
    <mergeCell ref="AJ1307:AK1307"/>
    <mergeCell ref="P1304:Q1304"/>
    <mergeCell ref="Y1304:AA1304"/>
    <mergeCell ref="AJ1304:AK1304"/>
    <mergeCell ref="P1305:Q1305"/>
    <mergeCell ref="Y1305:AA1305"/>
    <mergeCell ref="AJ1305:AK1305"/>
    <mergeCell ref="P1302:Q1302"/>
    <mergeCell ref="Y1302:AA1302"/>
    <mergeCell ref="AJ1302:AK1302"/>
    <mergeCell ref="P1303:Q1303"/>
    <mergeCell ref="Y1303:AA1303"/>
    <mergeCell ref="AJ1303:AK1303"/>
    <mergeCell ref="P1300:Q1300"/>
    <mergeCell ref="Y1300:AA1300"/>
    <mergeCell ref="AJ1300:AK1300"/>
    <mergeCell ref="P1301:Q1301"/>
    <mergeCell ref="Y1301:AA1301"/>
    <mergeCell ref="AJ1301:AK1301"/>
    <mergeCell ref="P1298:Q1298"/>
    <mergeCell ref="Y1298:AA1298"/>
    <mergeCell ref="AJ1298:AK1298"/>
    <mergeCell ref="P1299:Q1299"/>
    <mergeCell ref="Y1299:AA1299"/>
    <mergeCell ref="AJ1299:AK1299"/>
    <mergeCell ref="P1296:Q1296"/>
    <mergeCell ref="Y1296:AA1296"/>
    <mergeCell ref="AJ1296:AK1296"/>
    <mergeCell ref="P1297:Q1297"/>
    <mergeCell ref="Y1297:AA1297"/>
    <mergeCell ref="AJ1297:AK1297"/>
    <mergeCell ref="P1294:Q1294"/>
    <mergeCell ref="Y1294:AA1294"/>
    <mergeCell ref="AJ1294:AK1294"/>
    <mergeCell ref="P1295:Q1295"/>
    <mergeCell ref="Y1295:AA1295"/>
    <mergeCell ref="AJ1295:AK1295"/>
    <mergeCell ref="P1292:Q1292"/>
    <mergeCell ref="Y1292:AA1292"/>
    <mergeCell ref="AJ1292:AK1292"/>
    <mergeCell ref="P1293:Q1293"/>
    <mergeCell ref="Y1293:AA1293"/>
    <mergeCell ref="AJ1293:AK1293"/>
    <mergeCell ref="P1290:Q1290"/>
    <mergeCell ref="Y1290:AA1290"/>
    <mergeCell ref="AJ1290:AK1290"/>
    <mergeCell ref="P1291:Q1291"/>
    <mergeCell ref="Y1291:AA1291"/>
    <mergeCell ref="AJ1291:AK1291"/>
    <mergeCell ref="P1288:Q1288"/>
    <mergeCell ref="Y1288:AA1288"/>
    <mergeCell ref="AJ1288:AK1288"/>
    <mergeCell ref="P1289:Q1289"/>
    <mergeCell ref="Y1289:AA1289"/>
    <mergeCell ref="AJ1289:AK1289"/>
    <mergeCell ref="P1286:Q1286"/>
    <mergeCell ref="Y1286:AA1286"/>
    <mergeCell ref="AJ1286:AK1286"/>
    <mergeCell ref="P1287:Q1287"/>
    <mergeCell ref="Y1287:AA1287"/>
    <mergeCell ref="AJ1287:AK1287"/>
    <mergeCell ref="P1284:Q1284"/>
    <mergeCell ref="Y1284:AA1284"/>
    <mergeCell ref="AJ1284:AK1284"/>
    <mergeCell ref="P1285:Q1285"/>
    <mergeCell ref="Y1285:AA1285"/>
    <mergeCell ref="AJ1285:AK1285"/>
    <mergeCell ref="P1282:Q1282"/>
    <mergeCell ref="Y1282:AA1282"/>
    <mergeCell ref="AJ1282:AK1282"/>
    <mergeCell ref="P1283:Q1283"/>
    <mergeCell ref="Y1283:AA1283"/>
    <mergeCell ref="AJ1283:AK1283"/>
    <mergeCell ref="P1280:Q1280"/>
    <mergeCell ref="Y1280:AA1280"/>
    <mergeCell ref="AJ1280:AK1280"/>
    <mergeCell ref="P1281:Q1281"/>
    <mergeCell ref="Y1281:AA1281"/>
    <mergeCell ref="AJ1281:AK1281"/>
    <mergeCell ref="P1278:Q1278"/>
    <mergeCell ref="Y1278:AA1278"/>
    <mergeCell ref="AJ1278:AK1278"/>
    <mergeCell ref="P1279:Q1279"/>
    <mergeCell ref="Y1279:AA1279"/>
    <mergeCell ref="AJ1279:AK1279"/>
    <mergeCell ref="P1276:Q1276"/>
    <mergeCell ref="Y1276:AA1276"/>
    <mergeCell ref="AJ1276:AK1276"/>
    <mergeCell ref="P1277:Q1277"/>
    <mergeCell ref="Y1277:AA1277"/>
    <mergeCell ref="AJ1277:AK1277"/>
    <mergeCell ref="P1274:Q1274"/>
    <mergeCell ref="Y1274:AA1274"/>
    <mergeCell ref="AJ1274:AK1274"/>
    <mergeCell ref="P1275:Q1275"/>
    <mergeCell ref="Y1275:AA1275"/>
    <mergeCell ref="AJ1275:AK1275"/>
    <mergeCell ref="P1272:Q1272"/>
    <mergeCell ref="Y1272:AA1272"/>
    <mergeCell ref="AJ1272:AK1272"/>
    <mergeCell ref="P1273:Q1273"/>
    <mergeCell ref="Y1273:AA1273"/>
    <mergeCell ref="AJ1273:AK1273"/>
    <mergeCell ref="P1270:Q1270"/>
    <mergeCell ref="Y1270:AA1270"/>
    <mergeCell ref="AJ1270:AK1270"/>
    <mergeCell ref="P1271:Q1271"/>
    <mergeCell ref="Y1271:AA1271"/>
    <mergeCell ref="AJ1271:AK1271"/>
    <mergeCell ref="P1268:Q1268"/>
    <mergeCell ref="Y1268:AA1268"/>
    <mergeCell ref="AJ1268:AK1268"/>
    <mergeCell ref="P1269:Q1269"/>
    <mergeCell ref="Y1269:AA1269"/>
    <mergeCell ref="AJ1269:AK1269"/>
    <mergeCell ref="P1266:Q1266"/>
    <mergeCell ref="Y1266:AA1266"/>
    <mergeCell ref="AJ1266:AK1266"/>
    <mergeCell ref="P1267:Q1267"/>
    <mergeCell ref="Y1267:AA1267"/>
    <mergeCell ref="AJ1267:AK1267"/>
    <mergeCell ref="P1264:Q1264"/>
    <mergeCell ref="Y1264:AA1264"/>
    <mergeCell ref="AJ1264:AK1264"/>
    <mergeCell ref="P1265:Q1265"/>
    <mergeCell ref="Y1265:AA1265"/>
    <mergeCell ref="AJ1265:AK1265"/>
    <mergeCell ref="P1262:Q1262"/>
    <mergeCell ref="Y1262:AA1262"/>
    <mergeCell ref="AJ1262:AK1262"/>
    <mergeCell ref="P1263:Q1263"/>
    <mergeCell ref="Y1263:AA1263"/>
    <mergeCell ref="AJ1263:AK1263"/>
    <mergeCell ref="P1260:Q1260"/>
    <mergeCell ref="Y1260:AA1260"/>
    <mergeCell ref="AJ1260:AK1260"/>
    <mergeCell ref="P1261:Q1261"/>
    <mergeCell ref="Y1261:AA1261"/>
    <mergeCell ref="AJ1261:AK1261"/>
    <mergeCell ref="P1258:Q1258"/>
    <mergeCell ref="Y1258:AA1258"/>
    <mergeCell ref="AJ1258:AK1258"/>
    <mergeCell ref="P1259:Q1259"/>
    <mergeCell ref="Y1259:AA1259"/>
    <mergeCell ref="AJ1259:AK1259"/>
    <mergeCell ref="P1256:Q1256"/>
    <mergeCell ref="Y1256:AA1256"/>
    <mergeCell ref="AJ1256:AK1256"/>
    <mergeCell ref="P1257:Q1257"/>
    <mergeCell ref="Y1257:AA1257"/>
    <mergeCell ref="AJ1257:AK1257"/>
    <mergeCell ref="P1254:Q1254"/>
    <mergeCell ref="Y1254:AA1254"/>
    <mergeCell ref="AJ1254:AK1254"/>
    <mergeCell ref="P1255:Q1255"/>
    <mergeCell ref="Y1255:AA1255"/>
    <mergeCell ref="AJ1255:AK1255"/>
    <mergeCell ref="P1252:Q1252"/>
    <mergeCell ref="Y1252:AA1252"/>
    <mergeCell ref="AJ1252:AK1252"/>
    <mergeCell ref="P1253:Q1253"/>
    <mergeCell ref="Y1253:AA1253"/>
    <mergeCell ref="AJ1253:AK1253"/>
    <mergeCell ref="P1250:Q1250"/>
    <mergeCell ref="Y1250:AA1250"/>
    <mergeCell ref="AJ1250:AK1250"/>
    <mergeCell ref="P1251:Q1251"/>
    <mergeCell ref="Y1251:AA1251"/>
    <mergeCell ref="AJ1251:AK1251"/>
    <mergeCell ref="P1248:Q1248"/>
    <mergeCell ref="Y1248:AA1248"/>
    <mergeCell ref="AJ1248:AK1248"/>
    <mergeCell ref="P1249:Q1249"/>
    <mergeCell ref="Y1249:AA1249"/>
    <mergeCell ref="AJ1249:AK1249"/>
    <mergeCell ref="P1246:Q1246"/>
    <mergeCell ref="Y1246:AA1246"/>
    <mergeCell ref="AJ1246:AK1246"/>
    <mergeCell ref="P1247:Q1247"/>
    <mergeCell ref="Y1247:AA1247"/>
    <mergeCell ref="AJ1247:AK1247"/>
    <mergeCell ref="P1244:Q1244"/>
    <mergeCell ref="Y1244:AA1244"/>
    <mergeCell ref="AJ1244:AK1244"/>
    <mergeCell ref="P1245:Q1245"/>
    <mergeCell ref="Y1245:AA1245"/>
    <mergeCell ref="AJ1245:AK1245"/>
    <mergeCell ref="P1242:Q1242"/>
    <mergeCell ref="Y1242:AA1242"/>
    <mergeCell ref="AJ1242:AK1242"/>
    <mergeCell ref="P1243:Q1243"/>
    <mergeCell ref="Y1243:AA1243"/>
    <mergeCell ref="AJ1243:AK1243"/>
    <mergeCell ref="P1240:Q1240"/>
    <mergeCell ref="Y1240:AA1240"/>
    <mergeCell ref="AJ1240:AK1240"/>
    <mergeCell ref="P1241:Q1241"/>
    <mergeCell ref="Y1241:AA1241"/>
    <mergeCell ref="AJ1241:AK1241"/>
    <mergeCell ref="P1238:Q1238"/>
    <mergeCell ref="Y1238:AA1238"/>
    <mergeCell ref="AJ1238:AK1238"/>
    <mergeCell ref="P1239:Q1239"/>
    <mergeCell ref="Y1239:AA1239"/>
    <mergeCell ref="AJ1239:AK1239"/>
    <mergeCell ref="P1236:Q1236"/>
    <mergeCell ref="Y1236:AA1236"/>
    <mergeCell ref="AJ1236:AK1236"/>
    <mergeCell ref="P1237:Q1237"/>
    <mergeCell ref="Y1237:AA1237"/>
    <mergeCell ref="AJ1237:AK1237"/>
    <mergeCell ref="P1234:Q1234"/>
    <mergeCell ref="Y1234:AA1234"/>
    <mergeCell ref="AJ1234:AK1234"/>
    <mergeCell ref="P1235:Q1235"/>
    <mergeCell ref="Y1235:AA1235"/>
    <mergeCell ref="AJ1235:AK1235"/>
    <mergeCell ref="P1232:Q1232"/>
    <mergeCell ref="Y1232:AA1232"/>
    <mergeCell ref="AJ1232:AK1232"/>
    <mergeCell ref="P1233:Q1233"/>
    <mergeCell ref="Y1233:AA1233"/>
    <mergeCell ref="AJ1233:AK1233"/>
    <mergeCell ref="P1230:Q1230"/>
    <mergeCell ref="Y1230:AA1230"/>
    <mergeCell ref="AJ1230:AK1230"/>
    <mergeCell ref="P1231:Q1231"/>
    <mergeCell ref="Y1231:AA1231"/>
    <mergeCell ref="AJ1231:AK1231"/>
    <mergeCell ref="P1228:Q1228"/>
    <mergeCell ref="Y1228:AA1228"/>
    <mergeCell ref="AJ1228:AK1228"/>
    <mergeCell ref="P1229:Q1229"/>
    <mergeCell ref="Y1229:AA1229"/>
    <mergeCell ref="AJ1229:AK1229"/>
    <mergeCell ref="P1226:Q1226"/>
    <mergeCell ref="Y1226:AA1226"/>
    <mergeCell ref="AJ1226:AK1226"/>
    <mergeCell ref="P1227:Q1227"/>
    <mergeCell ref="Y1227:AA1227"/>
    <mergeCell ref="AJ1227:AK1227"/>
    <mergeCell ref="P1224:Q1224"/>
    <mergeCell ref="Y1224:AA1224"/>
    <mergeCell ref="AJ1224:AK1224"/>
    <mergeCell ref="P1225:Q1225"/>
    <mergeCell ref="Y1225:AA1225"/>
    <mergeCell ref="AJ1225:AK1225"/>
    <mergeCell ref="P1222:Q1222"/>
    <mergeCell ref="Y1222:AA1222"/>
    <mergeCell ref="AJ1222:AK1222"/>
    <mergeCell ref="P1223:Q1223"/>
    <mergeCell ref="Y1223:AA1223"/>
    <mergeCell ref="AJ1223:AK1223"/>
    <mergeCell ref="P1220:Q1220"/>
    <mergeCell ref="Y1220:AA1220"/>
    <mergeCell ref="AJ1220:AK1220"/>
    <mergeCell ref="P1221:Q1221"/>
    <mergeCell ref="Y1221:AA1221"/>
    <mergeCell ref="AJ1221:AK1221"/>
    <mergeCell ref="P1218:Q1218"/>
    <mergeCell ref="Y1218:AA1218"/>
    <mergeCell ref="AJ1218:AK1218"/>
    <mergeCell ref="P1219:Q1219"/>
    <mergeCell ref="Y1219:AA1219"/>
    <mergeCell ref="AJ1219:AK1219"/>
    <mergeCell ref="P1216:Q1216"/>
    <mergeCell ref="Y1216:AA1216"/>
    <mergeCell ref="AJ1216:AK1216"/>
    <mergeCell ref="P1217:Q1217"/>
    <mergeCell ref="Y1217:AA1217"/>
    <mergeCell ref="AJ1217:AK1217"/>
    <mergeCell ref="P1214:Q1214"/>
    <mergeCell ref="Y1214:AA1214"/>
    <mergeCell ref="AJ1214:AK1214"/>
    <mergeCell ref="P1215:Q1215"/>
    <mergeCell ref="Y1215:AA1215"/>
    <mergeCell ref="AJ1215:AK1215"/>
    <mergeCell ref="P1212:Q1212"/>
    <mergeCell ref="Y1212:AA1212"/>
    <mergeCell ref="AJ1212:AK1212"/>
    <mergeCell ref="P1213:Q1213"/>
    <mergeCell ref="Y1213:AA1213"/>
    <mergeCell ref="AJ1213:AK1213"/>
    <mergeCell ref="P1210:Q1210"/>
    <mergeCell ref="Y1210:AA1210"/>
    <mergeCell ref="AJ1210:AK1210"/>
    <mergeCell ref="P1211:Q1211"/>
    <mergeCell ref="Y1211:AA1211"/>
    <mergeCell ref="AJ1211:AK1211"/>
    <mergeCell ref="P1208:Q1208"/>
    <mergeCell ref="Y1208:AA1208"/>
    <mergeCell ref="AJ1208:AK1208"/>
    <mergeCell ref="P1209:Q1209"/>
    <mergeCell ref="Y1209:AA1209"/>
    <mergeCell ref="AJ1209:AK1209"/>
    <mergeCell ref="P1206:Q1206"/>
    <mergeCell ref="Y1206:AA1206"/>
    <mergeCell ref="AJ1206:AK1206"/>
    <mergeCell ref="P1207:Q1207"/>
    <mergeCell ref="Y1207:AA1207"/>
    <mergeCell ref="AJ1207:AK1207"/>
    <mergeCell ref="P1204:Q1204"/>
    <mergeCell ref="Y1204:AA1204"/>
    <mergeCell ref="AJ1204:AK1204"/>
    <mergeCell ref="P1205:Q1205"/>
    <mergeCell ref="Y1205:AA1205"/>
    <mergeCell ref="AJ1205:AK1205"/>
    <mergeCell ref="P1202:Q1202"/>
    <mergeCell ref="Y1202:AA1202"/>
    <mergeCell ref="AJ1202:AK1202"/>
    <mergeCell ref="P1203:Q1203"/>
    <mergeCell ref="Y1203:AA1203"/>
    <mergeCell ref="AJ1203:AK1203"/>
    <mergeCell ref="P1200:Q1200"/>
    <mergeCell ref="Y1200:AA1200"/>
    <mergeCell ref="AJ1200:AK1200"/>
    <mergeCell ref="P1201:Q1201"/>
    <mergeCell ref="Y1201:AA1201"/>
    <mergeCell ref="AJ1201:AK1201"/>
    <mergeCell ref="P1198:Q1198"/>
    <mergeCell ref="Y1198:AA1198"/>
    <mergeCell ref="AJ1198:AK1198"/>
    <mergeCell ref="P1199:Q1199"/>
    <mergeCell ref="Y1199:AA1199"/>
    <mergeCell ref="AJ1199:AK1199"/>
    <mergeCell ref="P1196:Q1196"/>
    <mergeCell ref="Y1196:AA1196"/>
    <mergeCell ref="AJ1196:AK1196"/>
    <mergeCell ref="P1197:Q1197"/>
    <mergeCell ref="Y1197:AA1197"/>
    <mergeCell ref="AJ1197:AK1197"/>
    <mergeCell ref="P1194:Q1194"/>
    <mergeCell ref="Y1194:AA1194"/>
    <mergeCell ref="AJ1194:AK1194"/>
    <mergeCell ref="P1195:Q1195"/>
    <mergeCell ref="Y1195:AA1195"/>
    <mergeCell ref="AJ1195:AK1195"/>
    <mergeCell ref="P1192:Q1192"/>
    <mergeCell ref="Y1192:AA1192"/>
    <mergeCell ref="AJ1192:AK1192"/>
    <mergeCell ref="P1193:Q1193"/>
    <mergeCell ref="Y1193:AA1193"/>
    <mergeCell ref="AJ1193:AK1193"/>
    <mergeCell ref="P1190:Q1190"/>
    <mergeCell ref="Y1190:AA1190"/>
    <mergeCell ref="AJ1190:AK1190"/>
    <mergeCell ref="P1191:Q1191"/>
    <mergeCell ref="Y1191:AA1191"/>
    <mergeCell ref="AJ1191:AK1191"/>
    <mergeCell ref="P1188:Q1188"/>
    <mergeCell ref="Y1188:AA1188"/>
    <mergeCell ref="AJ1188:AK1188"/>
    <mergeCell ref="P1189:Q1189"/>
    <mergeCell ref="Y1189:AA1189"/>
    <mergeCell ref="AJ1189:AK1189"/>
    <mergeCell ref="P1186:Q1186"/>
    <mergeCell ref="Y1186:AA1186"/>
    <mergeCell ref="AJ1186:AK1186"/>
    <mergeCell ref="P1187:Q1187"/>
    <mergeCell ref="Y1187:AA1187"/>
    <mergeCell ref="AJ1187:AK1187"/>
    <mergeCell ref="P1184:Q1184"/>
    <mergeCell ref="Y1184:AA1184"/>
    <mergeCell ref="AJ1184:AK1184"/>
    <mergeCell ref="P1185:Q1185"/>
    <mergeCell ref="Y1185:AA1185"/>
    <mergeCell ref="AJ1185:AK1185"/>
    <mergeCell ref="P1182:Q1182"/>
    <mergeCell ref="Y1182:AA1182"/>
    <mergeCell ref="AJ1182:AK1182"/>
    <mergeCell ref="P1183:Q1183"/>
    <mergeCell ref="Y1183:AA1183"/>
    <mergeCell ref="AJ1183:AK1183"/>
    <mergeCell ref="P1180:Q1180"/>
    <mergeCell ref="Y1180:AA1180"/>
    <mergeCell ref="AJ1180:AK1180"/>
    <mergeCell ref="P1181:Q1181"/>
    <mergeCell ref="Y1181:AA1181"/>
    <mergeCell ref="AJ1181:AK1181"/>
    <mergeCell ref="P1178:Q1178"/>
    <mergeCell ref="Y1178:AA1178"/>
    <mergeCell ref="AJ1178:AK1178"/>
    <mergeCell ref="P1179:Q1179"/>
    <mergeCell ref="Y1179:AA1179"/>
    <mergeCell ref="AJ1179:AK1179"/>
    <mergeCell ref="P1176:Q1176"/>
    <mergeCell ref="Y1176:AA1176"/>
    <mergeCell ref="AJ1176:AK1176"/>
    <mergeCell ref="P1177:Q1177"/>
    <mergeCell ref="Y1177:AA1177"/>
    <mergeCell ref="AJ1177:AK1177"/>
    <mergeCell ref="P1174:Q1174"/>
    <mergeCell ref="Y1174:AA1174"/>
    <mergeCell ref="AJ1174:AK1174"/>
    <mergeCell ref="P1175:Q1175"/>
    <mergeCell ref="Y1175:AA1175"/>
    <mergeCell ref="AJ1175:AK1175"/>
    <mergeCell ref="P1172:Q1172"/>
    <mergeCell ref="Y1172:AA1172"/>
    <mergeCell ref="AJ1172:AK1172"/>
    <mergeCell ref="P1173:Q1173"/>
    <mergeCell ref="Y1173:AA1173"/>
    <mergeCell ref="AJ1173:AK1173"/>
    <mergeCell ref="P1170:Q1170"/>
    <mergeCell ref="Y1170:AA1170"/>
    <mergeCell ref="AJ1170:AK1170"/>
    <mergeCell ref="P1171:Q1171"/>
    <mergeCell ref="Y1171:AA1171"/>
    <mergeCell ref="AJ1171:AK1171"/>
    <mergeCell ref="P1168:Q1168"/>
    <mergeCell ref="Y1168:AA1168"/>
    <mergeCell ref="AJ1168:AK1168"/>
    <mergeCell ref="P1169:Q1169"/>
    <mergeCell ref="Y1169:AA1169"/>
    <mergeCell ref="AJ1169:AK1169"/>
    <mergeCell ref="P1166:Q1166"/>
    <mergeCell ref="Y1166:AA1166"/>
    <mergeCell ref="AJ1166:AK1166"/>
    <mergeCell ref="P1167:Q1167"/>
    <mergeCell ref="Y1167:AA1167"/>
    <mergeCell ref="AJ1167:AK1167"/>
    <mergeCell ref="P1164:Q1164"/>
    <mergeCell ref="Y1164:AA1164"/>
    <mergeCell ref="AJ1164:AK1164"/>
    <mergeCell ref="P1165:Q1165"/>
    <mergeCell ref="Y1165:AA1165"/>
    <mergeCell ref="AJ1165:AK1165"/>
    <mergeCell ref="P1162:Q1162"/>
    <mergeCell ref="Y1162:AA1162"/>
    <mergeCell ref="AJ1162:AK1162"/>
    <mergeCell ref="P1163:Q1163"/>
    <mergeCell ref="Y1163:AA1163"/>
    <mergeCell ref="AJ1163:AK1163"/>
    <mergeCell ref="P1160:Q1160"/>
    <mergeCell ref="Y1160:AA1160"/>
    <mergeCell ref="AJ1160:AK1160"/>
    <mergeCell ref="P1161:Q1161"/>
    <mergeCell ref="Y1161:AA1161"/>
    <mergeCell ref="AJ1161:AK1161"/>
    <mergeCell ref="P1158:Q1158"/>
    <mergeCell ref="Y1158:AA1158"/>
    <mergeCell ref="AJ1158:AK1158"/>
    <mergeCell ref="P1159:Q1159"/>
    <mergeCell ref="Y1159:AA1159"/>
    <mergeCell ref="AJ1159:AK1159"/>
    <mergeCell ref="P1156:Q1156"/>
    <mergeCell ref="Y1156:AA1156"/>
    <mergeCell ref="AJ1156:AK1156"/>
    <mergeCell ref="P1157:Q1157"/>
    <mergeCell ref="Y1157:AA1157"/>
    <mergeCell ref="AJ1157:AK1157"/>
    <mergeCell ref="P1154:Q1154"/>
    <mergeCell ref="Y1154:AA1154"/>
    <mergeCell ref="AJ1154:AK1154"/>
    <mergeCell ref="P1155:Q1155"/>
    <mergeCell ref="Y1155:AA1155"/>
    <mergeCell ref="AJ1155:AK1155"/>
    <mergeCell ref="P1152:Q1152"/>
    <mergeCell ref="Y1152:AA1152"/>
    <mergeCell ref="AJ1152:AK1152"/>
    <mergeCell ref="P1153:Q1153"/>
    <mergeCell ref="Y1153:AA1153"/>
    <mergeCell ref="AJ1153:AK1153"/>
    <mergeCell ref="P1149:Q1149"/>
    <mergeCell ref="X1149:AA1149"/>
    <mergeCell ref="P1150:Q1150"/>
    <mergeCell ref="Y1150:AA1150"/>
    <mergeCell ref="AJ1150:AK1150"/>
    <mergeCell ref="P1151:Q1151"/>
    <mergeCell ref="Y1151:AA1151"/>
    <mergeCell ref="AJ1151:AK1151"/>
    <mergeCell ref="AE1148:AF1148"/>
    <mergeCell ref="AH1148:AI1148"/>
    <mergeCell ref="AJ1148:AL1148"/>
    <mergeCell ref="AN1148:AO1148"/>
    <mergeCell ref="AP1148:AR1148"/>
    <mergeCell ref="AS1148:AT1148"/>
    <mergeCell ref="AS1146:AT1146"/>
    <mergeCell ref="C1147:C1148"/>
    <mergeCell ref="D1147:D1148"/>
    <mergeCell ref="K1147:K1148"/>
    <mergeCell ref="L1147:L1148"/>
    <mergeCell ref="M1147:M1148"/>
    <mergeCell ref="N1147:N1148"/>
    <mergeCell ref="P1147:Q1147"/>
    <mergeCell ref="Y1148:AA1148"/>
    <mergeCell ref="AB1148:AC1148"/>
    <mergeCell ref="AB1146:AC1146"/>
    <mergeCell ref="AE1146:AF1146"/>
    <mergeCell ref="AH1146:AI1146"/>
    <mergeCell ref="AJ1146:AL1146"/>
    <mergeCell ref="AN1146:AO1146"/>
    <mergeCell ref="AP1146:AR1146"/>
    <mergeCell ref="AP1144:AR1144"/>
    <mergeCell ref="AS1144:AT1144"/>
    <mergeCell ref="C1145:C1146"/>
    <mergeCell ref="D1145:D1146"/>
    <mergeCell ref="K1145:K1146"/>
    <mergeCell ref="L1145:L1146"/>
    <mergeCell ref="M1145:M1146"/>
    <mergeCell ref="N1145:N1146"/>
    <mergeCell ref="P1145:Q1145"/>
    <mergeCell ref="Y1146:AA1146"/>
    <mergeCell ref="Y1144:AA1144"/>
    <mergeCell ref="AB1144:AC1144"/>
    <mergeCell ref="AE1144:AF1144"/>
    <mergeCell ref="AH1144:AI1144"/>
    <mergeCell ref="AJ1144:AL1144"/>
    <mergeCell ref="AN1144:AO1144"/>
    <mergeCell ref="AN1142:AO1142"/>
    <mergeCell ref="AP1142:AR1142"/>
    <mergeCell ref="AS1142:AT1142"/>
    <mergeCell ref="C1143:C1144"/>
    <mergeCell ref="D1143:D1144"/>
    <mergeCell ref="K1143:K1144"/>
    <mergeCell ref="L1143:L1144"/>
    <mergeCell ref="M1143:M1144"/>
    <mergeCell ref="N1143:N1144"/>
    <mergeCell ref="P1143:Q1143"/>
    <mergeCell ref="P1141:Q1141"/>
    <mergeCell ref="Y1142:AA1142"/>
    <mergeCell ref="AB1142:AC1142"/>
    <mergeCell ref="AE1142:AF1142"/>
    <mergeCell ref="AH1142:AI1142"/>
    <mergeCell ref="AJ1142:AL1142"/>
    <mergeCell ref="C1141:C1142"/>
    <mergeCell ref="D1141:D1142"/>
    <mergeCell ref="K1141:K1142"/>
    <mergeCell ref="L1141:L1142"/>
    <mergeCell ref="M1141:M1142"/>
    <mergeCell ref="N1141:N1142"/>
    <mergeCell ref="C1140:D1140"/>
    <mergeCell ref="E1140:I1140"/>
    <mergeCell ref="K1140:N1140"/>
    <mergeCell ref="P1140:Q1140"/>
    <mergeCell ref="X1140:AA1140"/>
    <mergeCell ref="AJ1140:AK1140"/>
    <mergeCell ref="C1139:D1139"/>
    <mergeCell ref="E1139:I1139"/>
    <mergeCell ref="K1139:N1139"/>
    <mergeCell ref="P1139:Q1139"/>
    <mergeCell ref="X1139:AA1139"/>
    <mergeCell ref="AJ1139:AK1139"/>
    <mergeCell ref="C1138:D1138"/>
    <mergeCell ref="E1138:I1138"/>
    <mergeCell ref="K1138:N1138"/>
    <mergeCell ref="P1138:Q1138"/>
    <mergeCell ref="X1138:AA1138"/>
    <mergeCell ref="AJ1138:AK1138"/>
    <mergeCell ref="C1137:D1137"/>
    <mergeCell ref="E1137:I1137"/>
    <mergeCell ref="K1137:N1137"/>
    <mergeCell ref="P1137:Q1137"/>
    <mergeCell ref="X1137:AA1137"/>
    <mergeCell ref="AJ1137:AK1137"/>
    <mergeCell ref="P1135:Q1135"/>
    <mergeCell ref="Y1135:AA1135"/>
    <mergeCell ref="AJ1135:AK1135"/>
    <mergeCell ref="P1136:Q1136"/>
    <mergeCell ref="Y1136:AA1136"/>
    <mergeCell ref="AJ1136:AK1136"/>
    <mergeCell ref="P1133:Q1133"/>
    <mergeCell ref="Y1133:AA1133"/>
    <mergeCell ref="AJ1133:AK1133"/>
    <mergeCell ref="P1134:Q1134"/>
    <mergeCell ref="Y1134:AA1134"/>
    <mergeCell ref="AJ1134:AK1134"/>
    <mergeCell ref="P1131:Q1131"/>
    <mergeCell ref="Y1131:AA1131"/>
    <mergeCell ref="AJ1131:AK1131"/>
    <mergeCell ref="P1132:Q1132"/>
    <mergeCell ref="Y1132:AA1132"/>
    <mergeCell ref="AJ1132:AK1132"/>
    <mergeCell ref="P1129:Q1129"/>
    <mergeCell ref="Y1129:AA1129"/>
    <mergeCell ref="AJ1129:AK1129"/>
    <mergeCell ref="P1130:Q1130"/>
    <mergeCell ref="Y1130:AA1130"/>
    <mergeCell ref="AJ1130:AK1130"/>
    <mergeCell ref="P1127:Q1127"/>
    <mergeCell ref="Y1127:AA1127"/>
    <mergeCell ref="AJ1127:AK1127"/>
    <mergeCell ref="P1128:Q1128"/>
    <mergeCell ref="Y1128:AA1128"/>
    <mergeCell ref="AJ1128:AK1128"/>
    <mergeCell ref="P1125:Q1125"/>
    <mergeCell ref="Y1125:AA1125"/>
    <mergeCell ref="AJ1125:AK1125"/>
    <mergeCell ref="P1126:Q1126"/>
    <mergeCell ref="Y1126:AA1126"/>
    <mergeCell ref="AJ1126:AK1126"/>
    <mergeCell ref="P1123:Q1123"/>
    <mergeCell ref="Y1123:AA1123"/>
    <mergeCell ref="AJ1123:AK1123"/>
    <mergeCell ref="P1124:Q1124"/>
    <mergeCell ref="Y1124:AA1124"/>
    <mergeCell ref="AJ1124:AK1124"/>
    <mergeCell ref="P1121:Q1121"/>
    <mergeCell ref="Y1121:AA1121"/>
    <mergeCell ref="AJ1121:AK1121"/>
    <mergeCell ref="P1122:Q1122"/>
    <mergeCell ref="Y1122:AA1122"/>
    <mergeCell ref="AJ1122:AK1122"/>
    <mergeCell ref="P1119:Q1119"/>
    <mergeCell ref="Y1119:AA1119"/>
    <mergeCell ref="AJ1119:AK1119"/>
    <mergeCell ref="P1120:Q1120"/>
    <mergeCell ref="Y1120:AA1120"/>
    <mergeCell ref="AJ1120:AK1120"/>
    <mergeCell ref="P1117:Q1117"/>
    <mergeCell ref="Y1117:AA1117"/>
    <mergeCell ref="AJ1117:AK1117"/>
    <mergeCell ref="P1118:Q1118"/>
    <mergeCell ref="Y1118:AA1118"/>
    <mergeCell ref="AJ1118:AK1118"/>
    <mergeCell ref="P1115:Q1115"/>
    <mergeCell ref="Y1115:AA1115"/>
    <mergeCell ref="AJ1115:AK1115"/>
    <mergeCell ref="P1116:Q1116"/>
    <mergeCell ref="Y1116:AA1116"/>
    <mergeCell ref="AJ1116:AK1116"/>
    <mergeCell ref="P1113:Q1113"/>
    <mergeCell ref="Y1113:AA1113"/>
    <mergeCell ref="AJ1113:AK1113"/>
    <mergeCell ref="P1114:Q1114"/>
    <mergeCell ref="Y1114:AA1114"/>
    <mergeCell ref="AJ1114:AK1114"/>
    <mergeCell ref="P1111:Q1111"/>
    <mergeCell ref="Y1111:AA1111"/>
    <mergeCell ref="AJ1111:AK1111"/>
    <mergeCell ref="P1112:Q1112"/>
    <mergeCell ref="Y1112:AA1112"/>
    <mergeCell ref="AJ1112:AK1112"/>
    <mergeCell ref="P1109:Q1109"/>
    <mergeCell ref="Y1109:AA1109"/>
    <mergeCell ref="AJ1109:AK1109"/>
    <mergeCell ref="P1110:Q1110"/>
    <mergeCell ref="Y1110:AA1110"/>
    <mergeCell ref="AJ1110:AK1110"/>
    <mergeCell ref="P1107:Q1107"/>
    <mergeCell ref="Y1107:AA1107"/>
    <mergeCell ref="AJ1107:AK1107"/>
    <mergeCell ref="P1108:Q1108"/>
    <mergeCell ref="Y1108:AA1108"/>
    <mergeCell ref="AJ1108:AK1108"/>
    <mergeCell ref="P1105:Q1105"/>
    <mergeCell ref="Y1105:AA1105"/>
    <mergeCell ref="AJ1105:AK1105"/>
    <mergeCell ref="P1106:Q1106"/>
    <mergeCell ref="Y1106:AA1106"/>
    <mergeCell ref="AJ1106:AK1106"/>
    <mergeCell ref="P1103:Q1103"/>
    <mergeCell ref="Y1103:AA1103"/>
    <mergeCell ref="AJ1103:AK1103"/>
    <mergeCell ref="P1104:Q1104"/>
    <mergeCell ref="Y1104:AA1104"/>
    <mergeCell ref="AJ1104:AK1104"/>
    <mergeCell ref="P1101:Q1101"/>
    <mergeCell ref="Y1101:AA1101"/>
    <mergeCell ref="AJ1101:AK1101"/>
    <mergeCell ref="P1102:Q1102"/>
    <mergeCell ref="Y1102:AA1102"/>
    <mergeCell ref="AJ1102:AK1102"/>
    <mergeCell ref="P1099:Q1099"/>
    <mergeCell ref="Y1099:AA1099"/>
    <mergeCell ref="AJ1099:AK1099"/>
    <mergeCell ref="P1100:Q1100"/>
    <mergeCell ref="Y1100:AA1100"/>
    <mergeCell ref="AJ1100:AK1100"/>
    <mergeCell ref="P1097:Q1097"/>
    <mergeCell ref="Y1097:AA1097"/>
    <mergeCell ref="AJ1097:AK1097"/>
    <mergeCell ref="P1098:Q1098"/>
    <mergeCell ref="Y1098:AA1098"/>
    <mergeCell ref="AJ1098:AK1098"/>
    <mergeCell ref="P1095:Q1095"/>
    <mergeCell ref="Y1095:AA1095"/>
    <mergeCell ref="AJ1095:AK1095"/>
    <mergeCell ref="P1096:Q1096"/>
    <mergeCell ref="Y1096:AA1096"/>
    <mergeCell ref="AJ1096:AK1096"/>
    <mergeCell ref="P1093:Q1093"/>
    <mergeCell ref="Y1093:AA1093"/>
    <mergeCell ref="AJ1093:AK1093"/>
    <mergeCell ref="P1094:Q1094"/>
    <mergeCell ref="Y1094:AA1094"/>
    <mergeCell ref="AJ1094:AK1094"/>
    <mergeCell ref="P1091:Q1091"/>
    <mergeCell ref="Y1091:AA1091"/>
    <mergeCell ref="AJ1091:AK1091"/>
    <mergeCell ref="P1092:Q1092"/>
    <mergeCell ref="Y1092:AA1092"/>
    <mergeCell ref="AJ1092:AK1092"/>
    <mergeCell ref="P1089:Q1089"/>
    <mergeCell ref="Y1089:AA1089"/>
    <mergeCell ref="AJ1089:AK1089"/>
    <mergeCell ref="P1090:Q1090"/>
    <mergeCell ref="Y1090:AA1090"/>
    <mergeCell ref="AJ1090:AK1090"/>
    <mergeCell ref="P1087:Q1087"/>
    <mergeCell ref="Y1087:AA1087"/>
    <mergeCell ref="AJ1087:AK1087"/>
    <mergeCell ref="P1088:Q1088"/>
    <mergeCell ref="Y1088:AA1088"/>
    <mergeCell ref="AJ1088:AK1088"/>
    <mergeCell ref="P1085:Q1085"/>
    <mergeCell ref="Y1085:AA1085"/>
    <mergeCell ref="AJ1085:AK1085"/>
    <mergeCell ref="P1086:Q1086"/>
    <mergeCell ref="Y1086:AA1086"/>
    <mergeCell ref="AJ1086:AK1086"/>
    <mergeCell ref="P1083:Q1083"/>
    <mergeCell ref="Y1083:AA1083"/>
    <mergeCell ref="AJ1083:AK1083"/>
    <mergeCell ref="P1084:Q1084"/>
    <mergeCell ref="Y1084:AA1084"/>
    <mergeCell ref="AJ1084:AK1084"/>
    <mergeCell ref="P1081:Q1081"/>
    <mergeCell ref="Y1081:AA1081"/>
    <mergeCell ref="AJ1081:AK1081"/>
    <mergeCell ref="P1082:Q1082"/>
    <mergeCell ref="Y1082:AA1082"/>
    <mergeCell ref="AJ1082:AK1082"/>
    <mergeCell ref="P1079:Q1079"/>
    <mergeCell ref="Y1079:AA1079"/>
    <mergeCell ref="AJ1079:AK1079"/>
    <mergeCell ref="P1080:Q1080"/>
    <mergeCell ref="Y1080:AA1080"/>
    <mergeCell ref="AJ1080:AK1080"/>
    <mergeCell ref="P1077:Q1077"/>
    <mergeCell ref="Y1077:AA1077"/>
    <mergeCell ref="AJ1077:AK1077"/>
    <mergeCell ref="P1078:Q1078"/>
    <mergeCell ref="Y1078:AA1078"/>
    <mergeCell ref="AJ1078:AK1078"/>
    <mergeCell ref="P1075:Q1075"/>
    <mergeCell ref="Y1075:AA1075"/>
    <mergeCell ref="AJ1075:AK1075"/>
    <mergeCell ref="P1076:Q1076"/>
    <mergeCell ref="Y1076:AA1076"/>
    <mergeCell ref="AJ1076:AK1076"/>
    <mergeCell ref="P1073:Q1073"/>
    <mergeCell ref="Y1073:AA1073"/>
    <mergeCell ref="AJ1073:AK1073"/>
    <mergeCell ref="P1074:Q1074"/>
    <mergeCell ref="Y1074:AA1074"/>
    <mergeCell ref="AJ1074:AK1074"/>
    <mergeCell ref="P1071:Q1071"/>
    <mergeCell ref="Y1071:AA1071"/>
    <mergeCell ref="AJ1071:AK1071"/>
    <mergeCell ref="P1072:Q1072"/>
    <mergeCell ref="Y1072:AA1072"/>
    <mergeCell ref="AJ1072:AK1072"/>
    <mergeCell ref="P1069:Q1069"/>
    <mergeCell ref="Y1069:AA1069"/>
    <mergeCell ref="AJ1069:AK1069"/>
    <mergeCell ref="P1070:Q1070"/>
    <mergeCell ref="Y1070:AA1070"/>
    <mergeCell ref="AJ1070:AK1070"/>
    <mergeCell ref="P1067:Q1067"/>
    <mergeCell ref="Y1067:AA1067"/>
    <mergeCell ref="AJ1067:AK1067"/>
    <mergeCell ref="P1068:Q1068"/>
    <mergeCell ref="Y1068:AA1068"/>
    <mergeCell ref="AJ1068:AK1068"/>
    <mergeCell ref="P1065:Q1065"/>
    <mergeCell ref="Y1065:AA1065"/>
    <mergeCell ref="AJ1065:AK1065"/>
    <mergeCell ref="P1066:Q1066"/>
    <mergeCell ref="Y1066:AA1066"/>
    <mergeCell ref="AJ1066:AK1066"/>
    <mergeCell ref="P1063:Q1063"/>
    <mergeCell ref="Y1063:AA1063"/>
    <mergeCell ref="AJ1063:AK1063"/>
    <mergeCell ref="P1064:Q1064"/>
    <mergeCell ref="Y1064:AA1064"/>
    <mergeCell ref="AJ1064:AK1064"/>
    <mergeCell ref="P1061:Q1061"/>
    <mergeCell ref="Y1061:AA1061"/>
    <mergeCell ref="AJ1061:AK1061"/>
    <mergeCell ref="P1062:Q1062"/>
    <mergeCell ref="Y1062:AA1062"/>
    <mergeCell ref="AJ1062:AK1062"/>
    <mergeCell ref="P1059:Q1059"/>
    <mergeCell ref="Y1059:AA1059"/>
    <mergeCell ref="AJ1059:AK1059"/>
    <mergeCell ref="P1060:Q1060"/>
    <mergeCell ref="Y1060:AA1060"/>
    <mergeCell ref="AJ1060:AK1060"/>
    <mergeCell ref="P1057:Q1057"/>
    <mergeCell ref="Y1057:AA1057"/>
    <mergeCell ref="AJ1057:AK1057"/>
    <mergeCell ref="P1058:Q1058"/>
    <mergeCell ref="Y1058:AA1058"/>
    <mergeCell ref="AJ1058:AK1058"/>
    <mergeCell ref="P1055:Q1055"/>
    <mergeCell ref="Y1055:AA1055"/>
    <mergeCell ref="AJ1055:AK1055"/>
    <mergeCell ref="P1056:Q1056"/>
    <mergeCell ref="Y1056:AA1056"/>
    <mergeCell ref="AJ1056:AK1056"/>
    <mergeCell ref="P1053:Q1053"/>
    <mergeCell ref="Y1053:AA1053"/>
    <mergeCell ref="AJ1053:AK1053"/>
    <mergeCell ref="P1054:Q1054"/>
    <mergeCell ref="Y1054:AA1054"/>
    <mergeCell ref="AJ1054:AK1054"/>
    <mergeCell ref="P1051:Q1051"/>
    <mergeCell ref="Y1051:AA1051"/>
    <mergeCell ref="AJ1051:AK1051"/>
    <mergeCell ref="P1052:Q1052"/>
    <mergeCell ref="Y1052:AA1052"/>
    <mergeCell ref="AJ1052:AK1052"/>
    <mergeCell ref="P1049:Q1049"/>
    <mergeCell ref="Y1049:AA1049"/>
    <mergeCell ref="AJ1049:AK1049"/>
    <mergeCell ref="P1050:Q1050"/>
    <mergeCell ref="Y1050:AA1050"/>
    <mergeCell ref="AJ1050:AK1050"/>
    <mergeCell ref="P1047:Q1047"/>
    <mergeCell ref="Y1047:AA1047"/>
    <mergeCell ref="AJ1047:AK1047"/>
    <mergeCell ref="P1048:Q1048"/>
    <mergeCell ref="Y1048:AA1048"/>
    <mergeCell ref="AJ1048:AK1048"/>
    <mergeCell ref="P1045:Q1045"/>
    <mergeCell ref="Y1045:AA1045"/>
    <mergeCell ref="AJ1045:AK1045"/>
    <mergeCell ref="P1046:Q1046"/>
    <mergeCell ref="Y1046:AA1046"/>
    <mergeCell ref="AJ1046:AK1046"/>
    <mergeCell ref="P1043:Q1043"/>
    <mergeCell ref="Y1043:AA1043"/>
    <mergeCell ref="AJ1043:AK1043"/>
    <mergeCell ref="P1044:Q1044"/>
    <mergeCell ref="Y1044:AA1044"/>
    <mergeCell ref="AJ1044:AK1044"/>
    <mergeCell ref="P1041:Q1041"/>
    <mergeCell ref="Y1041:AA1041"/>
    <mergeCell ref="AJ1041:AK1041"/>
    <mergeCell ref="P1042:Q1042"/>
    <mergeCell ref="Y1042:AA1042"/>
    <mergeCell ref="AJ1042:AK1042"/>
    <mergeCell ref="P1039:Q1039"/>
    <mergeCell ref="Y1039:AA1039"/>
    <mergeCell ref="AJ1039:AK1039"/>
    <mergeCell ref="P1040:Q1040"/>
    <mergeCell ref="Y1040:AA1040"/>
    <mergeCell ref="AJ1040:AK1040"/>
    <mergeCell ref="P1037:Q1037"/>
    <mergeCell ref="Y1037:AA1037"/>
    <mergeCell ref="AJ1037:AK1037"/>
    <mergeCell ref="P1038:Q1038"/>
    <mergeCell ref="Y1038:AA1038"/>
    <mergeCell ref="AJ1038:AK1038"/>
    <mergeCell ref="P1035:Q1035"/>
    <mergeCell ref="Y1035:AA1035"/>
    <mergeCell ref="AJ1035:AK1035"/>
    <mergeCell ref="P1036:Q1036"/>
    <mergeCell ref="Y1036:AA1036"/>
    <mergeCell ref="AJ1036:AK1036"/>
    <mergeCell ref="P1033:Q1033"/>
    <mergeCell ref="Y1033:AA1033"/>
    <mergeCell ref="AJ1033:AK1033"/>
    <mergeCell ref="P1034:Q1034"/>
    <mergeCell ref="Y1034:AA1034"/>
    <mergeCell ref="AJ1034:AK1034"/>
    <mergeCell ref="P1031:Q1031"/>
    <mergeCell ref="Y1031:AA1031"/>
    <mergeCell ref="AJ1031:AK1031"/>
    <mergeCell ref="P1032:Q1032"/>
    <mergeCell ref="Y1032:AA1032"/>
    <mergeCell ref="AJ1032:AK1032"/>
    <mergeCell ref="P1029:Q1029"/>
    <mergeCell ref="Y1029:AA1029"/>
    <mergeCell ref="AJ1029:AK1029"/>
    <mergeCell ref="P1030:Q1030"/>
    <mergeCell ref="Y1030:AA1030"/>
    <mergeCell ref="AJ1030:AK1030"/>
    <mergeCell ref="P1027:Q1027"/>
    <mergeCell ref="Y1027:AA1027"/>
    <mergeCell ref="AJ1027:AK1027"/>
    <mergeCell ref="P1028:Q1028"/>
    <mergeCell ref="Y1028:AA1028"/>
    <mergeCell ref="AJ1028:AK1028"/>
    <mergeCell ref="P1025:Q1025"/>
    <mergeCell ref="Y1025:AA1025"/>
    <mergeCell ref="AJ1025:AK1025"/>
    <mergeCell ref="P1026:Q1026"/>
    <mergeCell ref="Y1026:AA1026"/>
    <mergeCell ref="AJ1026:AK1026"/>
    <mergeCell ref="P1023:Q1023"/>
    <mergeCell ref="Y1023:AA1023"/>
    <mergeCell ref="AJ1023:AK1023"/>
    <mergeCell ref="P1024:Q1024"/>
    <mergeCell ref="Y1024:AA1024"/>
    <mergeCell ref="AJ1024:AK1024"/>
    <mergeCell ref="P1021:Q1021"/>
    <mergeCell ref="Y1021:AA1021"/>
    <mergeCell ref="AJ1021:AK1021"/>
    <mergeCell ref="P1022:Q1022"/>
    <mergeCell ref="Y1022:AA1022"/>
    <mergeCell ref="AJ1022:AK1022"/>
    <mergeCell ref="P1019:Q1019"/>
    <mergeCell ref="Y1019:AA1019"/>
    <mergeCell ref="AJ1019:AK1019"/>
    <mergeCell ref="P1020:Q1020"/>
    <mergeCell ref="Y1020:AA1020"/>
    <mergeCell ref="AJ1020:AK1020"/>
    <mergeCell ref="P1017:Q1017"/>
    <mergeCell ref="Y1017:AA1017"/>
    <mergeCell ref="AJ1017:AK1017"/>
    <mergeCell ref="P1018:Q1018"/>
    <mergeCell ref="Y1018:AA1018"/>
    <mergeCell ref="AJ1018:AK1018"/>
    <mergeCell ref="P1015:Q1015"/>
    <mergeCell ref="Y1015:AA1015"/>
    <mergeCell ref="AJ1015:AK1015"/>
    <mergeCell ref="P1016:Q1016"/>
    <mergeCell ref="Y1016:AA1016"/>
    <mergeCell ref="AJ1016:AK1016"/>
    <mergeCell ref="P1013:Q1013"/>
    <mergeCell ref="Y1013:AA1013"/>
    <mergeCell ref="AJ1013:AK1013"/>
    <mergeCell ref="P1014:Q1014"/>
    <mergeCell ref="Y1014:AA1014"/>
    <mergeCell ref="AJ1014:AK1014"/>
    <mergeCell ref="P1011:Q1011"/>
    <mergeCell ref="Y1011:AA1011"/>
    <mergeCell ref="AJ1011:AK1011"/>
    <mergeCell ref="P1012:Q1012"/>
    <mergeCell ref="Y1012:AA1012"/>
    <mergeCell ref="AJ1012:AK1012"/>
    <mergeCell ref="P1009:Q1009"/>
    <mergeCell ref="Y1009:AA1009"/>
    <mergeCell ref="AJ1009:AK1009"/>
    <mergeCell ref="P1010:Q1010"/>
    <mergeCell ref="Y1010:AA1010"/>
    <mergeCell ref="AJ1010:AK1010"/>
    <mergeCell ref="P1007:Q1007"/>
    <mergeCell ref="Y1007:AA1007"/>
    <mergeCell ref="AJ1007:AK1007"/>
    <mergeCell ref="P1008:Q1008"/>
    <mergeCell ref="Y1008:AA1008"/>
    <mergeCell ref="AJ1008:AK1008"/>
    <mergeCell ref="P1005:Q1005"/>
    <mergeCell ref="Y1005:AA1005"/>
    <mergeCell ref="AJ1005:AK1005"/>
    <mergeCell ref="P1006:Q1006"/>
    <mergeCell ref="Y1006:AA1006"/>
    <mergeCell ref="AJ1006:AK1006"/>
    <mergeCell ref="P1003:Q1003"/>
    <mergeCell ref="Y1003:AA1003"/>
    <mergeCell ref="AJ1003:AK1003"/>
    <mergeCell ref="P1004:Q1004"/>
    <mergeCell ref="Y1004:AA1004"/>
    <mergeCell ref="AJ1004:AK1004"/>
    <mergeCell ref="P1001:Q1001"/>
    <mergeCell ref="Y1001:AA1001"/>
    <mergeCell ref="AJ1001:AK1001"/>
    <mergeCell ref="P1002:Q1002"/>
    <mergeCell ref="Y1002:AA1002"/>
    <mergeCell ref="AJ1002:AK1002"/>
    <mergeCell ref="P999:Q999"/>
    <mergeCell ref="Y999:AA999"/>
    <mergeCell ref="AJ999:AK999"/>
    <mergeCell ref="P1000:Q1000"/>
    <mergeCell ref="Y1000:AA1000"/>
    <mergeCell ref="AJ1000:AK1000"/>
    <mergeCell ref="P997:Q997"/>
    <mergeCell ref="Y997:AA997"/>
    <mergeCell ref="AJ997:AK997"/>
    <mergeCell ref="P998:Q998"/>
    <mergeCell ref="Y998:AA998"/>
    <mergeCell ref="AJ998:AK998"/>
    <mergeCell ref="P995:Q995"/>
    <mergeCell ref="Y995:AA995"/>
    <mergeCell ref="AJ995:AK995"/>
    <mergeCell ref="P996:Q996"/>
    <mergeCell ref="Y996:AA996"/>
    <mergeCell ref="AJ996:AK996"/>
    <mergeCell ref="P993:Q993"/>
    <mergeCell ref="Y993:AA993"/>
    <mergeCell ref="AJ993:AK993"/>
    <mergeCell ref="P994:Q994"/>
    <mergeCell ref="Y994:AA994"/>
    <mergeCell ref="AJ994:AK994"/>
    <mergeCell ref="P991:Q991"/>
    <mergeCell ref="Y991:AA991"/>
    <mergeCell ref="AJ991:AK991"/>
    <mergeCell ref="P992:Q992"/>
    <mergeCell ref="Y992:AA992"/>
    <mergeCell ref="AJ992:AK992"/>
    <mergeCell ref="P989:Q989"/>
    <mergeCell ref="Y989:AA989"/>
    <mergeCell ref="AJ989:AK989"/>
    <mergeCell ref="P990:Q990"/>
    <mergeCell ref="Y990:AA990"/>
    <mergeCell ref="AJ990:AK990"/>
    <mergeCell ref="P987:Q987"/>
    <mergeCell ref="Y987:AA987"/>
    <mergeCell ref="AJ987:AK987"/>
    <mergeCell ref="P988:Q988"/>
    <mergeCell ref="Y988:AA988"/>
    <mergeCell ref="AJ988:AK988"/>
    <mergeCell ref="P985:Q985"/>
    <mergeCell ref="Y985:AA985"/>
    <mergeCell ref="AJ985:AK985"/>
    <mergeCell ref="P986:Q986"/>
    <mergeCell ref="Y986:AA986"/>
    <mergeCell ref="AJ986:AK986"/>
    <mergeCell ref="P983:Q983"/>
    <mergeCell ref="Y983:AA983"/>
    <mergeCell ref="AJ983:AK983"/>
    <mergeCell ref="P984:Q984"/>
    <mergeCell ref="Y984:AA984"/>
    <mergeCell ref="AJ984:AK984"/>
    <mergeCell ref="P981:Q981"/>
    <mergeCell ref="Y981:AA981"/>
    <mergeCell ref="AJ981:AK981"/>
    <mergeCell ref="P982:Q982"/>
    <mergeCell ref="Y982:AA982"/>
    <mergeCell ref="AJ982:AK982"/>
    <mergeCell ref="P979:Q979"/>
    <mergeCell ref="Y979:AA979"/>
    <mergeCell ref="AJ979:AK979"/>
    <mergeCell ref="P980:Q980"/>
    <mergeCell ref="Y980:AA980"/>
    <mergeCell ref="AJ980:AK980"/>
    <mergeCell ref="P977:Q977"/>
    <mergeCell ref="Y977:AA977"/>
    <mergeCell ref="AJ977:AK977"/>
    <mergeCell ref="P978:Q978"/>
    <mergeCell ref="Y978:AA978"/>
    <mergeCell ref="AJ978:AK978"/>
    <mergeCell ref="P975:Q975"/>
    <mergeCell ref="Y975:AA975"/>
    <mergeCell ref="AJ975:AK975"/>
    <mergeCell ref="P976:Q976"/>
    <mergeCell ref="Y976:AA976"/>
    <mergeCell ref="AJ976:AK976"/>
    <mergeCell ref="P973:Q973"/>
    <mergeCell ref="Y973:AA973"/>
    <mergeCell ref="AJ973:AK973"/>
    <mergeCell ref="P974:Q974"/>
    <mergeCell ref="Y974:AA974"/>
    <mergeCell ref="AJ974:AK974"/>
    <mergeCell ref="P971:Q971"/>
    <mergeCell ref="Y971:AA971"/>
    <mergeCell ref="AJ971:AK971"/>
    <mergeCell ref="P972:Q972"/>
    <mergeCell ref="Y972:AA972"/>
    <mergeCell ref="AJ972:AK972"/>
    <mergeCell ref="P969:Q969"/>
    <mergeCell ref="Y969:Z969"/>
    <mergeCell ref="AJ969:AK969"/>
    <mergeCell ref="P970:Q970"/>
    <mergeCell ref="Y970:Z970"/>
    <mergeCell ref="AJ970:AK970"/>
    <mergeCell ref="P967:Q967"/>
    <mergeCell ref="Y967:AA967"/>
    <mergeCell ref="AJ967:AK967"/>
    <mergeCell ref="P968:Q968"/>
    <mergeCell ref="Y968:AA968"/>
    <mergeCell ref="AJ968:AK968"/>
    <mergeCell ref="P965:Q965"/>
    <mergeCell ref="Y965:AA965"/>
    <mergeCell ref="AJ965:AK965"/>
    <mergeCell ref="P966:Q966"/>
    <mergeCell ref="Y966:AA966"/>
    <mergeCell ref="AJ966:AK966"/>
    <mergeCell ref="P963:Q963"/>
    <mergeCell ref="Y963:AA963"/>
    <mergeCell ref="AJ963:AK963"/>
    <mergeCell ref="P964:Q964"/>
    <mergeCell ref="Y964:AA964"/>
    <mergeCell ref="AJ964:AK964"/>
    <mergeCell ref="P961:Q961"/>
    <mergeCell ref="Y961:AA961"/>
    <mergeCell ref="AJ961:AK961"/>
    <mergeCell ref="P962:Q962"/>
    <mergeCell ref="Y962:AA962"/>
    <mergeCell ref="AJ962:AK962"/>
    <mergeCell ref="P959:Q959"/>
    <mergeCell ref="Y959:AA959"/>
    <mergeCell ref="AJ959:AK959"/>
    <mergeCell ref="P960:Q960"/>
    <mergeCell ref="Y960:AA960"/>
    <mergeCell ref="AJ960:AK960"/>
    <mergeCell ref="P957:Q957"/>
    <mergeCell ref="Y957:AA957"/>
    <mergeCell ref="AJ957:AK957"/>
    <mergeCell ref="P958:Q958"/>
    <mergeCell ref="Y958:AA958"/>
    <mergeCell ref="AJ958:AK958"/>
    <mergeCell ref="P955:Q955"/>
    <mergeCell ref="Y955:AA955"/>
    <mergeCell ref="AJ955:AK955"/>
    <mergeCell ref="P956:Q956"/>
    <mergeCell ref="Y956:AA956"/>
    <mergeCell ref="AJ956:AK956"/>
    <mergeCell ref="P953:Q953"/>
    <mergeCell ref="Y953:AA953"/>
    <mergeCell ref="AJ953:AK953"/>
    <mergeCell ref="P954:Q954"/>
    <mergeCell ref="Y954:AA954"/>
    <mergeCell ref="AJ954:AK954"/>
    <mergeCell ref="P951:Q951"/>
    <mergeCell ref="Y951:AA951"/>
    <mergeCell ref="AJ951:AK951"/>
    <mergeCell ref="P952:Q952"/>
    <mergeCell ref="Y952:AA952"/>
    <mergeCell ref="AJ952:AK952"/>
    <mergeCell ref="P949:Q949"/>
    <mergeCell ref="Y949:AA949"/>
    <mergeCell ref="AJ949:AK949"/>
    <mergeCell ref="P950:Q950"/>
    <mergeCell ref="Y950:AA950"/>
    <mergeCell ref="AJ950:AK950"/>
    <mergeCell ref="P947:Q947"/>
    <mergeCell ref="Y947:AA947"/>
    <mergeCell ref="AJ947:AK947"/>
    <mergeCell ref="P948:Q948"/>
    <mergeCell ref="Y948:AA948"/>
    <mergeCell ref="AJ948:AK948"/>
    <mergeCell ref="P945:Q945"/>
    <mergeCell ref="Y945:AA945"/>
    <mergeCell ref="AJ945:AK945"/>
    <mergeCell ref="P946:Q946"/>
    <mergeCell ref="Y946:AA946"/>
    <mergeCell ref="AJ946:AK946"/>
    <mergeCell ref="P943:Q943"/>
    <mergeCell ref="Y943:AA943"/>
    <mergeCell ref="AJ943:AK943"/>
    <mergeCell ref="P944:Q944"/>
    <mergeCell ref="Y944:AA944"/>
    <mergeCell ref="AJ944:AK944"/>
    <mergeCell ref="P941:Q941"/>
    <mergeCell ref="Y941:AA941"/>
    <mergeCell ref="AJ941:AK941"/>
    <mergeCell ref="P942:Q942"/>
    <mergeCell ref="Y942:AA942"/>
    <mergeCell ref="AJ942:AK942"/>
    <mergeCell ref="P939:Q939"/>
    <mergeCell ref="Y939:AA939"/>
    <mergeCell ref="AJ939:AK939"/>
    <mergeCell ref="P940:Q940"/>
    <mergeCell ref="Y940:AA940"/>
    <mergeCell ref="AJ940:AK940"/>
    <mergeCell ref="P937:Q937"/>
    <mergeCell ref="Y937:AA937"/>
    <mergeCell ref="AJ937:AK937"/>
    <mergeCell ref="P938:Q938"/>
    <mergeCell ref="Y938:AA938"/>
    <mergeCell ref="AJ938:AK938"/>
    <mergeCell ref="P935:Q935"/>
    <mergeCell ref="Y935:AA935"/>
    <mergeCell ref="AJ935:AK935"/>
    <mergeCell ref="P936:Q936"/>
    <mergeCell ref="Y936:AA936"/>
    <mergeCell ref="AJ936:AK936"/>
    <mergeCell ref="P933:Q933"/>
    <mergeCell ref="Y933:AA933"/>
    <mergeCell ref="AJ933:AK933"/>
    <mergeCell ref="P934:Q934"/>
    <mergeCell ref="Y934:AA934"/>
    <mergeCell ref="AJ934:AK934"/>
    <mergeCell ref="P931:Q931"/>
    <mergeCell ref="Y931:AA931"/>
    <mergeCell ref="AJ931:AK931"/>
    <mergeCell ref="P932:Q932"/>
    <mergeCell ref="Y932:AA932"/>
    <mergeCell ref="AJ932:AK932"/>
    <mergeCell ref="P929:Q929"/>
    <mergeCell ref="Y929:AA929"/>
    <mergeCell ref="AJ929:AK929"/>
    <mergeCell ref="P930:Q930"/>
    <mergeCell ref="Y930:AA930"/>
    <mergeCell ref="AJ930:AK930"/>
    <mergeCell ref="P927:Q927"/>
    <mergeCell ref="Y927:AA927"/>
    <mergeCell ref="AJ927:AK927"/>
    <mergeCell ref="P928:Q928"/>
    <mergeCell ref="Y928:AA928"/>
    <mergeCell ref="AJ928:AK928"/>
    <mergeCell ref="P925:Q925"/>
    <mergeCell ref="Y925:AA925"/>
    <mergeCell ref="AJ925:AK925"/>
    <mergeCell ref="P926:Q926"/>
    <mergeCell ref="Y926:AA926"/>
    <mergeCell ref="AJ926:AK926"/>
    <mergeCell ref="P923:Q923"/>
    <mergeCell ref="Y923:AA923"/>
    <mergeCell ref="AJ923:AK923"/>
    <mergeCell ref="P924:Q924"/>
    <mergeCell ref="Y924:AA924"/>
    <mergeCell ref="AJ924:AK924"/>
    <mergeCell ref="P921:Q921"/>
    <mergeCell ref="Y921:AA921"/>
    <mergeCell ref="AJ921:AK921"/>
    <mergeCell ref="P922:Q922"/>
    <mergeCell ref="Y922:AA922"/>
    <mergeCell ref="AJ922:AK922"/>
    <mergeCell ref="P919:Q919"/>
    <mergeCell ref="Y919:AA919"/>
    <mergeCell ref="AJ919:AK919"/>
    <mergeCell ref="P920:Q920"/>
    <mergeCell ref="Y920:AA920"/>
    <mergeCell ref="AJ920:AK920"/>
    <mergeCell ref="P917:Q917"/>
    <mergeCell ref="Y917:AA917"/>
    <mergeCell ref="AJ917:AK917"/>
    <mergeCell ref="P918:Q918"/>
    <mergeCell ref="Y918:AA918"/>
    <mergeCell ref="AJ918:AK918"/>
    <mergeCell ref="P915:Q915"/>
    <mergeCell ref="Y915:AA915"/>
    <mergeCell ref="AJ915:AK915"/>
    <mergeCell ref="P916:Q916"/>
    <mergeCell ref="Y916:AA916"/>
    <mergeCell ref="AJ916:AK916"/>
    <mergeCell ref="P913:Q913"/>
    <mergeCell ref="Y913:AA913"/>
    <mergeCell ref="AJ913:AK913"/>
    <mergeCell ref="P914:Q914"/>
    <mergeCell ref="Y914:AA914"/>
    <mergeCell ref="AJ914:AK914"/>
    <mergeCell ref="P911:Q911"/>
    <mergeCell ref="Y911:AA911"/>
    <mergeCell ref="AJ911:AK911"/>
    <mergeCell ref="P912:Q912"/>
    <mergeCell ref="Y912:AA912"/>
    <mergeCell ref="AJ912:AK912"/>
    <mergeCell ref="P909:Q909"/>
    <mergeCell ref="Y909:AA909"/>
    <mergeCell ref="AJ909:AK909"/>
    <mergeCell ref="P910:Q910"/>
    <mergeCell ref="Y910:AA910"/>
    <mergeCell ref="AJ910:AK910"/>
    <mergeCell ref="P907:Q907"/>
    <mergeCell ref="Y907:AA907"/>
    <mergeCell ref="AJ907:AK907"/>
    <mergeCell ref="P908:Q908"/>
    <mergeCell ref="Y908:AA908"/>
    <mergeCell ref="AJ908:AK908"/>
    <mergeCell ref="P905:Q905"/>
    <mergeCell ref="Y905:AA905"/>
    <mergeCell ref="AJ905:AK905"/>
    <mergeCell ref="P906:Q906"/>
    <mergeCell ref="Y906:AA906"/>
    <mergeCell ref="AJ906:AK906"/>
    <mergeCell ref="P903:Q903"/>
    <mergeCell ref="Y903:AA903"/>
    <mergeCell ref="AJ903:AK903"/>
    <mergeCell ref="P904:Q904"/>
    <mergeCell ref="Y904:AA904"/>
    <mergeCell ref="AJ904:AK904"/>
    <mergeCell ref="P901:Q901"/>
    <mergeCell ref="Y901:AA901"/>
    <mergeCell ref="AJ901:AK901"/>
    <mergeCell ref="P902:Q902"/>
    <mergeCell ref="Y902:AA902"/>
    <mergeCell ref="AJ902:AK902"/>
    <mergeCell ref="P899:Q899"/>
    <mergeCell ref="Y899:AA899"/>
    <mergeCell ref="AJ899:AK899"/>
    <mergeCell ref="P900:Q900"/>
    <mergeCell ref="Y900:AA900"/>
    <mergeCell ref="AJ900:AK900"/>
    <mergeCell ref="P897:Q897"/>
    <mergeCell ref="Y897:AA897"/>
    <mergeCell ref="AJ897:AK897"/>
    <mergeCell ref="P898:Q898"/>
    <mergeCell ref="Y898:AA898"/>
    <mergeCell ref="AJ898:AK898"/>
    <mergeCell ref="P895:Q895"/>
    <mergeCell ref="Y895:AA895"/>
    <mergeCell ref="AJ895:AK895"/>
    <mergeCell ref="P896:Q896"/>
    <mergeCell ref="Y896:AA896"/>
    <mergeCell ref="AJ896:AK896"/>
    <mergeCell ref="P893:Q893"/>
    <mergeCell ref="Y893:AA893"/>
    <mergeCell ref="AJ893:AK893"/>
    <mergeCell ref="P894:Q894"/>
    <mergeCell ref="Y894:AA894"/>
    <mergeCell ref="AJ894:AK894"/>
    <mergeCell ref="P891:Q891"/>
    <mergeCell ref="Y891:AA891"/>
    <mergeCell ref="AJ891:AK891"/>
    <mergeCell ref="P892:Q892"/>
    <mergeCell ref="Y892:AA892"/>
    <mergeCell ref="AJ892:AK892"/>
    <mergeCell ref="P889:Q889"/>
    <mergeCell ref="Y889:AA889"/>
    <mergeCell ref="AJ889:AK889"/>
    <mergeCell ref="P890:Q890"/>
    <mergeCell ref="Y890:AA890"/>
    <mergeCell ref="AJ890:AK890"/>
    <mergeCell ref="P887:Q887"/>
    <mergeCell ref="Y887:AA887"/>
    <mergeCell ref="AJ887:AK887"/>
    <mergeCell ref="P888:Q888"/>
    <mergeCell ref="Y888:AA888"/>
    <mergeCell ref="AJ888:AK888"/>
    <mergeCell ref="P885:Q885"/>
    <mergeCell ref="Y885:AA885"/>
    <mergeCell ref="AJ885:AK885"/>
    <mergeCell ref="P886:Q886"/>
    <mergeCell ref="Y886:AA886"/>
    <mergeCell ref="AJ886:AK886"/>
    <mergeCell ref="P883:Q883"/>
    <mergeCell ref="Y883:AA883"/>
    <mergeCell ref="AJ883:AK883"/>
    <mergeCell ref="P884:Q884"/>
    <mergeCell ref="Y884:AA884"/>
    <mergeCell ref="AJ884:AK884"/>
    <mergeCell ref="P881:Q881"/>
    <mergeCell ref="Y881:AA881"/>
    <mergeCell ref="AJ881:AK881"/>
    <mergeCell ref="P882:Q882"/>
    <mergeCell ref="Y882:AA882"/>
    <mergeCell ref="AJ882:AK882"/>
    <mergeCell ref="P879:Q879"/>
    <mergeCell ref="Y879:AA879"/>
    <mergeCell ref="AJ879:AK879"/>
    <mergeCell ref="P880:Q880"/>
    <mergeCell ref="Y880:AA880"/>
    <mergeCell ref="AJ880:AK880"/>
    <mergeCell ref="P877:Q877"/>
    <mergeCell ref="Y877:AA877"/>
    <mergeCell ref="AJ877:AK877"/>
    <mergeCell ref="P878:Q878"/>
    <mergeCell ref="Y878:AA878"/>
    <mergeCell ref="AJ878:AK878"/>
    <mergeCell ref="P875:Q875"/>
    <mergeCell ref="Y875:AA875"/>
    <mergeCell ref="AJ875:AK875"/>
    <mergeCell ref="P876:Q876"/>
    <mergeCell ref="Y876:AA876"/>
    <mergeCell ref="AJ876:AK876"/>
    <mergeCell ref="P873:Q873"/>
    <mergeCell ref="Y873:AA873"/>
    <mergeCell ref="AJ873:AK873"/>
    <mergeCell ref="P874:Q874"/>
    <mergeCell ref="Y874:AA874"/>
    <mergeCell ref="AJ874:AK874"/>
    <mergeCell ref="P871:Q871"/>
    <mergeCell ref="Y871:AA871"/>
    <mergeCell ref="AJ871:AK871"/>
    <mergeCell ref="P872:Q872"/>
    <mergeCell ref="Y872:AA872"/>
    <mergeCell ref="AJ872:AK872"/>
    <mergeCell ref="P868:Q868"/>
    <mergeCell ref="Y868:AA868"/>
    <mergeCell ref="AJ868:AK868"/>
    <mergeCell ref="P869:Q869"/>
    <mergeCell ref="X869:AA869"/>
    <mergeCell ref="P870:Q870"/>
    <mergeCell ref="Y870:AA870"/>
    <mergeCell ref="AJ870:AK870"/>
    <mergeCell ref="P866:Q866"/>
    <mergeCell ref="Y866:AA866"/>
    <mergeCell ref="AJ866:AK866"/>
    <mergeCell ref="P867:Q867"/>
    <mergeCell ref="Y867:AA867"/>
    <mergeCell ref="AJ867:AK867"/>
    <mergeCell ref="P864:Q864"/>
    <mergeCell ref="Y864:AA864"/>
    <mergeCell ref="AJ864:AK864"/>
    <mergeCell ref="P865:Q865"/>
    <mergeCell ref="Y865:AA865"/>
    <mergeCell ref="AJ865:AK865"/>
    <mergeCell ref="P862:Q862"/>
    <mergeCell ref="Y862:AA862"/>
    <mergeCell ref="AJ862:AK862"/>
    <mergeCell ref="P863:Q863"/>
    <mergeCell ref="Y863:AA863"/>
    <mergeCell ref="AJ863:AK863"/>
    <mergeCell ref="P860:Q860"/>
    <mergeCell ref="Y860:AA860"/>
    <mergeCell ref="AJ860:AK860"/>
    <mergeCell ref="P861:Q861"/>
    <mergeCell ref="Y861:AA861"/>
    <mergeCell ref="AJ861:AK861"/>
    <mergeCell ref="P858:Q858"/>
    <mergeCell ref="Y858:AA858"/>
    <mergeCell ref="AJ858:AK858"/>
    <mergeCell ref="P859:Q859"/>
    <mergeCell ref="Y859:AA859"/>
    <mergeCell ref="AJ859:AK859"/>
    <mergeCell ref="P856:Q856"/>
    <mergeCell ref="Y856:AA856"/>
    <mergeCell ref="AJ856:AK856"/>
    <mergeCell ref="P857:Q857"/>
    <mergeCell ref="Y857:AA857"/>
    <mergeCell ref="AJ857:AK857"/>
    <mergeCell ref="P854:Q854"/>
    <mergeCell ref="Y854:AA854"/>
    <mergeCell ref="AJ854:AK854"/>
    <mergeCell ref="P855:Q855"/>
    <mergeCell ref="Y855:AA855"/>
    <mergeCell ref="AJ855:AK855"/>
    <mergeCell ref="P852:Q852"/>
    <mergeCell ref="Y852:AA852"/>
    <mergeCell ref="AJ852:AK852"/>
    <mergeCell ref="P853:Q853"/>
    <mergeCell ref="Y853:AA853"/>
    <mergeCell ref="AJ853:AK853"/>
    <mergeCell ref="P850:Q850"/>
    <mergeCell ref="Y850:AA850"/>
    <mergeCell ref="AJ850:AK850"/>
    <mergeCell ref="P851:Q851"/>
    <mergeCell ref="Y851:AA851"/>
    <mergeCell ref="AJ851:AK851"/>
    <mergeCell ref="P848:Q848"/>
    <mergeCell ref="Y848:AA848"/>
    <mergeCell ref="AJ848:AK848"/>
    <mergeCell ref="P849:Q849"/>
    <mergeCell ref="Y849:AA849"/>
    <mergeCell ref="AJ849:AK849"/>
    <mergeCell ref="P846:Q846"/>
    <mergeCell ref="Y846:AA846"/>
    <mergeCell ref="AJ846:AK846"/>
    <mergeCell ref="P847:Q847"/>
    <mergeCell ref="Y847:AA847"/>
    <mergeCell ref="AJ847:AK847"/>
    <mergeCell ref="P844:Q844"/>
    <mergeCell ref="Y844:AA844"/>
    <mergeCell ref="AJ844:AK844"/>
    <mergeCell ref="P845:Q845"/>
    <mergeCell ref="Y845:AA845"/>
    <mergeCell ref="AJ845:AK845"/>
    <mergeCell ref="P842:Q842"/>
    <mergeCell ref="Y842:AA842"/>
    <mergeCell ref="AJ842:AK842"/>
    <mergeCell ref="P843:Q843"/>
    <mergeCell ref="Y843:AA843"/>
    <mergeCell ref="AJ843:AK843"/>
    <mergeCell ref="P840:Q840"/>
    <mergeCell ref="Y840:AA840"/>
    <mergeCell ref="AJ840:AK840"/>
    <mergeCell ref="P841:Q841"/>
    <mergeCell ref="Y841:AA841"/>
    <mergeCell ref="AJ841:AK841"/>
    <mergeCell ref="P838:Q838"/>
    <mergeCell ref="Y838:AA838"/>
    <mergeCell ref="AJ838:AK838"/>
    <mergeCell ref="P839:Q839"/>
    <mergeCell ref="Y839:AA839"/>
    <mergeCell ref="AJ839:AK839"/>
    <mergeCell ref="P836:Q836"/>
    <mergeCell ref="Y836:AA836"/>
    <mergeCell ref="AJ836:AK836"/>
    <mergeCell ref="P837:Q837"/>
    <mergeCell ref="Y837:AA837"/>
    <mergeCell ref="AJ837:AK837"/>
    <mergeCell ref="P834:Q834"/>
    <mergeCell ref="Y834:AA834"/>
    <mergeCell ref="AJ834:AK834"/>
    <mergeCell ref="P835:Q835"/>
    <mergeCell ref="Y835:AA835"/>
    <mergeCell ref="AJ835:AK835"/>
    <mergeCell ref="P832:Q832"/>
    <mergeCell ref="Y832:AA832"/>
    <mergeCell ref="AJ832:AK832"/>
    <mergeCell ref="P833:Q833"/>
    <mergeCell ref="Y833:AA833"/>
    <mergeCell ref="AJ833:AK833"/>
    <mergeCell ref="P830:Q830"/>
    <mergeCell ref="Y830:AA830"/>
    <mergeCell ref="AJ830:AK830"/>
    <mergeCell ref="P831:Q831"/>
    <mergeCell ref="Y831:AA831"/>
    <mergeCell ref="AJ831:AK831"/>
    <mergeCell ref="P828:Q828"/>
    <mergeCell ref="Y828:AA828"/>
    <mergeCell ref="AJ828:AK828"/>
    <mergeCell ref="P829:Q829"/>
    <mergeCell ref="Y829:AA829"/>
    <mergeCell ref="AJ829:AK829"/>
    <mergeCell ref="P826:Q826"/>
    <mergeCell ref="Y826:AA826"/>
    <mergeCell ref="AJ826:AK826"/>
    <mergeCell ref="P827:Q827"/>
    <mergeCell ref="Y827:AA827"/>
    <mergeCell ref="AJ827:AK827"/>
    <mergeCell ref="P824:Q824"/>
    <mergeCell ref="Y824:AA824"/>
    <mergeCell ref="AJ824:AK824"/>
    <mergeCell ref="P825:Q825"/>
    <mergeCell ref="Y825:AA825"/>
    <mergeCell ref="AJ825:AK825"/>
    <mergeCell ref="P822:Q822"/>
    <mergeCell ref="Y822:AA822"/>
    <mergeCell ref="AJ822:AK822"/>
    <mergeCell ref="P823:Q823"/>
    <mergeCell ref="Y823:AA823"/>
    <mergeCell ref="AJ823:AK823"/>
    <mergeCell ref="P820:Q820"/>
    <mergeCell ref="Y820:AA820"/>
    <mergeCell ref="AJ820:AK820"/>
    <mergeCell ref="P821:Q821"/>
    <mergeCell ref="Y821:AA821"/>
    <mergeCell ref="AJ821:AK821"/>
    <mergeCell ref="P818:Q818"/>
    <mergeCell ref="Y818:AA818"/>
    <mergeCell ref="AJ818:AK818"/>
    <mergeCell ref="P819:Q819"/>
    <mergeCell ref="Y819:AA819"/>
    <mergeCell ref="AJ819:AK819"/>
    <mergeCell ref="P816:Q816"/>
    <mergeCell ref="Y816:AA816"/>
    <mergeCell ref="AJ816:AK816"/>
    <mergeCell ref="P817:Q817"/>
    <mergeCell ref="Y817:AA817"/>
    <mergeCell ref="AJ817:AK817"/>
    <mergeCell ref="P814:Q814"/>
    <mergeCell ref="Y814:AA814"/>
    <mergeCell ref="AJ814:AK814"/>
    <mergeCell ref="P815:Q815"/>
    <mergeCell ref="Y815:AA815"/>
    <mergeCell ref="AJ815:AK815"/>
    <mergeCell ref="P812:Q812"/>
    <mergeCell ref="Y812:AA812"/>
    <mergeCell ref="AJ812:AK812"/>
    <mergeCell ref="P813:Q813"/>
    <mergeCell ref="Y813:AA813"/>
    <mergeCell ref="AJ813:AK813"/>
    <mergeCell ref="P810:Q810"/>
    <mergeCell ref="Y810:AA810"/>
    <mergeCell ref="AJ810:AK810"/>
    <mergeCell ref="P811:Q811"/>
    <mergeCell ref="Y811:AA811"/>
    <mergeCell ref="AJ811:AK811"/>
    <mergeCell ref="P808:Q808"/>
    <mergeCell ref="Y808:AA808"/>
    <mergeCell ref="AJ808:AK808"/>
    <mergeCell ref="P809:Q809"/>
    <mergeCell ref="Y809:AA809"/>
    <mergeCell ref="AJ809:AK809"/>
    <mergeCell ref="P806:Q806"/>
    <mergeCell ref="Y806:AA806"/>
    <mergeCell ref="AJ806:AK806"/>
    <mergeCell ref="P807:Q807"/>
    <mergeCell ref="Y807:AA807"/>
    <mergeCell ref="AJ807:AK807"/>
    <mergeCell ref="P804:Q804"/>
    <mergeCell ref="Y804:AA804"/>
    <mergeCell ref="AJ804:AK804"/>
    <mergeCell ref="P805:Q805"/>
    <mergeCell ref="Y805:AA805"/>
    <mergeCell ref="AJ805:AK805"/>
    <mergeCell ref="P802:Q802"/>
    <mergeCell ref="Y802:AA802"/>
    <mergeCell ref="AJ802:AK802"/>
    <mergeCell ref="P803:Q803"/>
    <mergeCell ref="Y803:AA803"/>
    <mergeCell ref="AJ803:AK803"/>
    <mergeCell ref="P800:Q800"/>
    <mergeCell ref="Y800:AA800"/>
    <mergeCell ref="AJ800:AK800"/>
    <mergeCell ref="P801:Q801"/>
    <mergeCell ref="Y801:AA801"/>
    <mergeCell ref="AJ801:AK801"/>
    <mergeCell ref="P798:Q798"/>
    <mergeCell ref="Y798:AA798"/>
    <mergeCell ref="AJ798:AK798"/>
    <mergeCell ref="P799:Q799"/>
    <mergeCell ref="Y799:AA799"/>
    <mergeCell ref="AJ799:AK799"/>
    <mergeCell ref="P796:Q796"/>
    <mergeCell ref="Y796:AA796"/>
    <mergeCell ref="AJ796:AK796"/>
    <mergeCell ref="P797:Q797"/>
    <mergeCell ref="Y797:AA797"/>
    <mergeCell ref="AJ797:AK797"/>
    <mergeCell ref="P794:Q794"/>
    <mergeCell ref="Y794:AA794"/>
    <mergeCell ref="AJ794:AK794"/>
    <mergeCell ref="P795:Q795"/>
    <mergeCell ref="Y795:AA795"/>
    <mergeCell ref="AJ795:AK795"/>
    <mergeCell ref="P792:Q792"/>
    <mergeCell ref="Y792:AA792"/>
    <mergeCell ref="AJ792:AK792"/>
    <mergeCell ref="P793:Q793"/>
    <mergeCell ref="Y793:AA793"/>
    <mergeCell ref="AJ793:AK793"/>
    <mergeCell ref="P790:Q790"/>
    <mergeCell ref="Y790:AA790"/>
    <mergeCell ref="AJ790:AK790"/>
    <mergeCell ref="P791:Q791"/>
    <mergeCell ref="Y791:AA791"/>
    <mergeCell ref="AJ791:AK791"/>
    <mergeCell ref="P788:Q788"/>
    <mergeCell ref="Y788:AA788"/>
    <mergeCell ref="AJ788:AK788"/>
    <mergeCell ref="P789:Q789"/>
    <mergeCell ref="Y789:AA789"/>
    <mergeCell ref="AJ789:AK789"/>
    <mergeCell ref="P786:Q786"/>
    <mergeCell ref="Y786:AA786"/>
    <mergeCell ref="AJ786:AK786"/>
    <mergeCell ref="P787:Q787"/>
    <mergeCell ref="Y787:AA787"/>
    <mergeCell ref="AJ787:AK787"/>
    <mergeCell ref="P784:Q784"/>
    <mergeCell ref="Y784:AA784"/>
    <mergeCell ref="AJ784:AK784"/>
    <mergeCell ref="P785:Q785"/>
    <mergeCell ref="Y785:AA785"/>
    <mergeCell ref="AJ785:AK785"/>
    <mergeCell ref="P782:Q782"/>
    <mergeCell ref="Y782:AA782"/>
    <mergeCell ref="AJ782:AK782"/>
    <mergeCell ref="P783:Q783"/>
    <mergeCell ref="Y783:AA783"/>
    <mergeCell ref="AJ783:AK783"/>
    <mergeCell ref="P780:Q780"/>
    <mergeCell ref="Y780:AA780"/>
    <mergeCell ref="AJ780:AK780"/>
    <mergeCell ref="P781:Q781"/>
    <mergeCell ref="Y781:AA781"/>
    <mergeCell ref="AJ781:AK781"/>
    <mergeCell ref="P778:Q778"/>
    <mergeCell ref="Y778:AA778"/>
    <mergeCell ref="AJ778:AK778"/>
    <mergeCell ref="P779:Q779"/>
    <mergeCell ref="Y779:AA779"/>
    <mergeCell ref="AJ779:AK779"/>
    <mergeCell ref="P776:Q776"/>
    <mergeCell ref="Y776:AA776"/>
    <mergeCell ref="AJ776:AK776"/>
    <mergeCell ref="P777:Q777"/>
    <mergeCell ref="Y777:AA777"/>
    <mergeCell ref="AJ777:AK777"/>
    <mergeCell ref="P774:Q774"/>
    <mergeCell ref="Y774:AA774"/>
    <mergeCell ref="AJ774:AK774"/>
    <mergeCell ref="P775:Q775"/>
    <mergeCell ref="Y775:AA775"/>
    <mergeCell ref="AJ775:AK775"/>
    <mergeCell ref="P772:Q772"/>
    <mergeCell ref="Y772:AA772"/>
    <mergeCell ref="AJ772:AK772"/>
    <mergeCell ref="P773:Q773"/>
    <mergeCell ref="Y773:AA773"/>
    <mergeCell ref="AJ773:AK773"/>
    <mergeCell ref="P770:Q770"/>
    <mergeCell ref="Y770:AA770"/>
    <mergeCell ref="AJ770:AK770"/>
    <mergeCell ref="P771:Q771"/>
    <mergeCell ref="Y771:AA771"/>
    <mergeCell ref="AJ771:AK771"/>
    <mergeCell ref="P768:Q768"/>
    <mergeCell ref="Y768:AA768"/>
    <mergeCell ref="AJ768:AK768"/>
    <mergeCell ref="P769:Q769"/>
    <mergeCell ref="Y769:AA769"/>
    <mergeCell ref="AJ769:AK769"/>
    <mergeCell ref="P766:Q766"/>
    <mergeCell ref="Y766:AA766"/>
    <mergeCell ref="AJ766:AK766"/>
    <mergeCell ref="P767:Q767"/>
    <mergeCell ref="Y767:AA767"/>
    <mergeCell ref="AJ767:AK767"/>
    <mergeCell ref="P764:Q764"/>
    <mergeCell ref="Y764:AA764"/>
    <mergeCell ref="AJ764:AK764"/>
    <mergeCell ref="P765:Q765"/>
    <mergeCell ref="Y765:AA765"/>
    <mergeCell ref="AJ765:AK765"/>
    <mergeCell ref="P762:Q762"/>
    <mergeCell ref="Y762:AA762"/>
    <mergeCell ref="AJ762:AK762"/>
    <mergeCell ref="P763:Q763"/>
    <mergeCell ref="Y763:AA763"/>
    <mergeCell ref="AJ763:AK763"/>
    <mergeCell ref="P760:Q760"/>
    <mergeCell ref="Y760:AA760"/>
    <mergeCell ref="AJ760:AK760"/>
    <mergeCell ref="P761:Q761"/>
    <mergeCell ref="Y761:AA761"/>
    <mergeCell ref="AJ761:AK761"/>
    <mergeCell ref="P758:Q758"/>
    <mergeCell ref="Y758:AA758"/>
    <mergeCell ref="AJ758:AK758"/>
    <mergeCell ref="P759:Q759"/>
    <mergeCell ref="Y759:AA759"/>
    <mergeCell ref="AJ759:AK759"/>
    <mergeCell ref="P756:Q756"/>
    <mergeCell ref="Y756:AA756"/>
    <mergeCell ref="AJ756:AK756"/>
    <mergeCell ref="P757:Q757"/>
    <mergeCell ref="Y757:AA757"/>
    <mergeCell ref="AJ757:AK757"/>
    <mergeCell ref="P754:Q754"/>
    <mergeCell ref="Y754:AA754"/>
    <mergeCell ref="AJ754:AK754"/>
    <mergeCell ref="P755:Q755"/>
    <mergeCell ref="Y755:AA755"/>
    <mergeCell ref="AJ755:AK755"/>
    <mergeCell ref="P752:Q752"/>
    <mergeCell ref="Y752:AA752"/>
    <mergeCell ref="AJ752:AK752"/>
    <mergeCell ref="P753:Q753"/>
    <mergeCell ref="Y753:AA753"/>
    <mergeCell ref="AJ753:AK753"/>
    <mergeCell ref="P750:Q750"/>
    <mergeCell ref="Y750:AA750"/>
    <mergeCell ref="AJ750:AK750"/>
    <mergeCell ref="P751:Q751"/>
    <mergeCell ref="Y751:AA751"/>
    <mergeCell ref="AJ751:AK751"/>
    <mergeCell ref="P748:Q748"/>
    <mergeCell ref="Y748:AA748"/>
    <mergeCell ref="AJ748:AK748"/>
    <mergeCell ref="P749:Q749"/>
    <mergeCell ref="Y749:AA749"/>
    <mergeCell ref="AJ749:AK749"/>
    <mergeCell ref="P746:Q746"/>
    <mergeCell ref="Y746:AA746"/>
    <mergeCell ref="AJ746:AK746"/>
    <mergeCell ref="P747:Q747"/>
    <mergeCell ref="Y747:AA747"/>
    <mergeCell ref="AJ747:AK747"/>
    <mergeCell ref="P744:Q744"/>
    <mergeCell ref="Y744:AA744"/>
    <mergeCell ref="AJ744:AK744"/>
    <mergeCell ref="P745:Q745"/>
    <mergeCell ref="Y745:AA745"/>
    <mergeCell ref="AJ745:AK745"/>
    <mergeCell ref="P742:Q742"/>
    <mergeCell ref="Y742:AA742"/>
    <mergeCell ref="AJ742:AK742"/>
    <mergeCell ref="P743:Q743"/>
    <mergeCell ref="Y743:AA743"/>
    <mergeCell ref="AJ743:AK743"/>
    <mergeCell ref="P740:Q740"/>
    <mergeCell ref="Y740:AA740"/>
    <mergeCell ref="AJ740:AK740"/>
    <mergeCell ref="P741:Q741"/>
    <mergeCell ref="Y741:AA741"/>
    <mergeCell ref="AJ741:AK741"/>
    <mergeCell ref="P738:Q738"/>
    <mergeCell ref="Y738:AA738"/>
    <mergeCell ref="AJ738:AK738"/>
    <mergeCell ref="P739:Q739"/>
    <mergeCell ref="Y739:AA739"/>
    <mergeCell ref="AJ739:AK739"/>
    <mergeCell ref="P736:Q736"/>
    <mergeCell ref="Y736:AA736"/>
    <mergeCell ref="AJ736:AK736"/>
    <mergeCell ref="P737:Q737"/>
    <mergeCell ref="Y737:AA737"/>
    <mergeCell ref="AJ737:AK737"/>
    <mergeCell ref="P734:Q734"/>
    <mergeCell ref="Y734:AA734"/>
    <mergeCell ref="AJ734:AK734"/>
    <mergeCell ref="P735:Q735"/>
    <mergeCell ref="Y735:AA735"/>
    <mergeCell ref="AJ735:AK735"/>
    <mergeCell ref="P732:Q732"/>
    <mergeCell ref="Y732:AA732"/>
    <mergeCell ref="AJ732:AK732"/>
    <mergeCell ref="P733:Q733"/>
    <mergeCell ref="Y733:AA733"/>
    <mergeCell ref="AJ733:AK733"/>
    <mergeCell ref="P730:Q730"/>
    <mergeCell ref="Y730:AA730"/>
    <mergeCell ref="AJ730:AK730"/>
    <mergeCell ref="P731:Q731"/>
    <mergeCell ref="Y731:AA731"/>
    <mergeCell ref="AJ731:AK731"/>
    <mergeCell ref="P728:Q728"/>
    <mergeCell ref="Y728:AA728"/>
    <mergeCell ref="AJ728:AK728"/>
    <mergeCell ref="P729:Q729"/>
    <mergeCell ref="Y729:AA729"/>
    <mergeCell ref="AJ729:AK729"/>
    <mergeCell ref="P726:Q726"/>
    <mergeCell ref="Y726:AA726"/>
    <mergeCell ref="AJ726:AK726"/>
    <mergeCell ref="P727:Q727"/>
    <mergeCell ref="Y727:AA727"/>
    <mergeCell ref="AJ727:AK727"/>
    <mergeCell ref="P724:Q724"/>
    <mergeCell ref="Y724:AA724"/>
    <mergeCell ref="AJ724:AK724"/>
    <mergeCell ref="P725:Q725"/>
    <mergeCell ref="Y725:AA725"/>
    <mergeCell ref="AJ725:AK725"/>
    <mergeCell ref="P722:Q722"/>
    <mergeCell ref="Y722:AA722"/>
    <mergeCell ref="AJ722:AK722"/>
    <mergeCell ref="P723:Q723"/>
    <mergeCell ref="Y723:AA723"/>
    <mergeCell ref="AJ723:AK723"/>
    <mergeCell ref="P720:Q720"/>
    <mergeCell ref="Y720:AA720"/>
    <mergeCell ref="AJ720:AK720"/>
    <mergeCell ref="P721:Q721"/>
    <mergeCell ref="Y721:AA721"/>
    <mergeCell ref="AJ721:AK721"/>
    <mergeCell ref="P718:Q718"/>
    <mergeCell ref="Y718:AA718"/>
    <mergeCell ref="AJ718:AK718"/>
    <mergeCell ref="P719:Q719"/>
    <mergeCell ref="Y719:AA719"/>
    <mergeCell ref="AJ719:AK719"/>
    <mergeCell ref="P716:Q716"/>
    <mergeCell ref="Y716:AA716"/>
    <mergeCell ref="AJ716:AK716"/>
    <mergeCell ref="P717:Q717"/>
    <mergeCell ref="Y717:AA717"/>
    <mergeCell ref="AJ717:AK717"/>
    <mergeCell ref="P714:Q714"/>
    <mergeCell ref="Y714:AA714"/>
    <mergeCell ref="AJ714:AK714"/>
    <mergeCell ref="P715:Q715"/>
    <mergeCell ref="Y715:AA715"/>
    <mergeCell ref="AJ715:AK715"/>
    <mergeCell ref="P712:Q712"/>
    <mergeCell ref="Y712:AA712"/>
    <mergeCell ref="AJ712:AK712"/>
    <mergeCell ref="P713:Q713"/>
    <mergeCell ref="Y713:AA713"/>
    <mergeCell ref="AJ713:AK713"/>
    <mergeCell ref="P710:Q710"/>
    <mergeCell ref="Y710:AA710"/>
    <mergeCell ref="AJ710:AK710"/>
    <mergeCell ref="P711:Q711"/>
    <mergeCell ref="Y711:AA711"/>
    <mergeCell ref="AJ711:AK711"/>
    <mergeCell ref="P708:Q708"/>
    <mergeCell ref="Y708:AA708"/>
    <mergeCell ref="AJ708:AK708"/>
    <mergeCell ref="P709:Q709"/>
    <mergeCell ref="Y709:AA709"/>
    <mergeCell ref="AJ709:AK709"/>
    <mergeCell ref="P706:Q706"/>
    <mergeCell ref="Y706:AA706"/>
    <mergeCell ref="AJ706:AK706"/>
    <mergeCell ref="P707:Q707"/>
    <mergeCell ref="Y707:AA707"/>
    <mergeCell ref="AJ707:AK707"/>
    <mergeCell ref="P704:Q704"/>
    <mergeCell ref="Y704:AA704"/>
    <mergeCell ref="AJ704:AK704"/>
    <mergeCell ref="P705:Q705"/>
    <mergeCell ref="Y705:AA705"/>
    <mergeCell ref="AJ705:AK705"/>
    <mergeCell ref="P702:Q702"/>
    <mergeCell ref="Y702:AA702"/>
    <mergeCell ref="AJ702:AK702"/>
    <mergeCell ref="P703:Q703"/>
    <mergeCell ref="Y703:AA703"/>
    <mergeCell ref="AJ703:AK703"/>
    <mergeCell ref="P700:Q700"/>
    <mergeCell ref="Y700:AA700"/>
    <mergeCell ref="AJ700:AK700"/>
    <mergeCell ref="P701:Q701"/>
    <mergeCell ref="Y701:AA701"/>
    <mergeCell ref="AJ701:AK701"/>
    <mergeCell ref="P698:Q698"/>
    <mergeCell ref="Y698:AA698"/>
    <mergeCell ref="AJ698:AK698"/>
    <mergeCell ref="P699:Q699"/>
    <mergeCell ref="Y699:AA699"/>
    <mergeCell ref="AJ699:AK699"/>
    <mergeCell ref="P696:Q696"/>
    <mergeCell ref="Y696:AA696"/>
    <mergeCell ref="AJ696:AK696"/>
    <mergeCell ref="P697:Q697"/>
    <mergeCell ref="Y697:AA697"/>
    <mergeCell ref="AJ697:AK697"/>
    <mergeCell ref="P694:Q694"/>
    <mergeCell ref="Y694:AA694"/>
    <mergeCell ref="AJ694:AK694"/>
    <mergeCell ref="P695:Q695"/>
    <mergeCell ref="Y695:AA695"/>
    <mergeCell ref="AJ695:AK695"/>
    <mergeCell ref="P692:Q692"/>
    <mergeCell ref="Y692:AA692"/>
    <mergeCell ref="AJ692:AK692"/>
    <mergeCell ref="P693:Q693"/>
    <mergeCell ref="Y693:AA693"/>
    <mergeCell ref="AJ693:AK693"/>
    <mergeCell ref="P690:Q690"/>
    <mergeCell ref="Y690:AA690"/>
    <mergeCell ref="AJ690:AK690"/>
    <mergeCell ref="P691:Q691"/>
    <mergeCell ref="Y691:AA691"/>
    <mergeCell ref="AJ691:AK691"/>
    <mergeCell ref="P687:Q687"/>
    <mergeCell ref="X687:AA687"/>
    <mergeCell ref="P688:Q688"/>
    <mergeCell ref="Y688:AA688"/>
    <mergeCell ref="AJ688:AK688"/>
    <mergeCell ref="P689:Q689"/>
    <mergeCell ref="Y689:AA689"/>
    <mergeCell ref="AJ689:AK689"/>
    <mergeCell ref="AE686:AF686"/>
    <mergeCell ref="AH686:AI686"/>
    <mergeCell ref="AJ686:AL686"/>
    <mergeCell ref="AN686:AO686"/>
    <mergeCell ref="AP686:AR686"/>
    <mergeCell ref="AS686:AT686"/>
    <mergeCell ref="AS684:AT684"/>
    <mergeCell ref="C685:C686"/>
    <mergeCell ref="D685:D686"/>
    <mergeCell ref="K685:K686"/>
    <mergeCell ref="L685:L686"/>
    <mergeCell ref="M685:M686"/>
    <mergeCell ref="N685:N686"/>
    <mergeCell ref="P685:Q685"/>
    <mergeCell ref="Y686:AA686"/>
    <mergeCell ref="AB686:AC686"/>
    <mergeCell ref="AB684:AC684"/>
    <mergeCell ref="AE684:AF684"/>
    <mergeCell ref="AH684:AI684"/>
    <mergeCell ref="AJ684:AL684"/>
    <mergeCell ref="AN684:AO684"/>
    <mergeCell ref="AP684:AR684"/>
    <mergeCell ref="AP682:AR682"/>
    <mergeCell ref="AS682:AT682"/>
    <mergeCell ref="C683:C684"/>
    <mergeCell ref="D683:D684"/>
    <mergeCell ref="K683:K684"/>
    <mergeCell ref="L683:L684"/>
    <mergeCell ref="M683:M684"/>
    <mergeCell ref="N683:N684"/>
    <mergeCell ref="P683:Q683"/>
    <mergeCell ref="Y684:AA684"/>
    <mergeCell ref="Y682:AA682"/>
    <mergeCell ref="AB682:AC682"/>
    <mergeCell ref="AE682:AF682"/>
    <mergeCell ref="AH682:AI682"/>
    <mergeCell ref="AJ682:AL682"/>
    <mergeCell ref="AN682:AO682"/>
    <mergeCell ref="AN680:AO680"/>
    <mergeCell ref="AP680:AR680"/>
    <mergeCell ref="AS680:AT680"/>
    <mergeCell ref="C681:C682"/>
    <mergeCell ref="D681:D682"/>
    <mergeCell ref="K681:K682"/>
    <mergeCell ref="L681:L682"/>
    <mergeCell ref="M681:M682"/>
    <mergeCell ref="N681:N682"/>
    <mergeCell ref="P681:Q681"/>
    <mergeCell ref="P679:Q679"/>
    <mergeCell ref="Y680:AA680"/>
    <mergeCell ref="AB680:AC680"/>
    <mergeCell ref="AE680:AF680"/>
    <mergeCell ref="AH680:AI680"/>
    <mergeCell ref="AJ680:AL680"/>
    <mergeCell ref="C679:C680"/>
    <mergeCell ref="D679:D680"/>
    <mergeCell ref="K679:K680"/>
    <mergeCell ref="L679:L680"/>
    <mergeCell ref="M679:M680"/>
    <mergeCell ref="N679:N680"/>
    <mergeCell ref="C678:D678"/>
    <mergeCell ref="E678:I678"/>
    <mergeCell ref="K678:N678"/>
    <mergeCell ref="P678:Q678"/>
    <mergeCell ref="X678:AA678"/>
    <mergeCell ref="AJ678:AK678"/>
    <mergeCell ref="C677:D677"/>
    <mergeCell ref="E677:I677"/>
    <mergeCell ref="K677:N677"/>
    <mergeCell ref="P677:Q677"/>
    <mergeCell ref="X677:AA677"/>
    <mergeCell ref="AJ677:AK677"/>
    <mergeCell ref="C676:D676"/>
    <mergeCell ref="E676:I676"/>
    <mergeCell ref="K676:N676"/>
    <mergeCell ref="P676:Q676"/>
    <mergeCell ref="X676:AA676"/>
    <mergeCell ref="AJ676:AK676"/>
    <mergeCell ref="P674:Q674"/>
    <mergeCell ref="Y674:AA674"/>
    <mergeCell ref="AJ674:AK674"/>
    <mergeCell ref="C675:D675"/>
    <mergeCell ref="E675:I675"/>
    <mergeCell ref="K675:N675"/>
    <mergeCell ref="P675:Q675"/>
    <mergeCell ref="X675:AA675"/>
    <mergeCell ref="AJ675:AK675"/>
    <mergeCell ref="P672:Q672"/>
    <mergeCell ref="Y672:AA672"/>
    <mergeCell ref="AJ672:AK672"/>
    <mergeCell ref="P673:Q673"/>
    <mergeCell ref="Y673:AA673"/>
    <mergeCell ref="AJ673:AK673"/>
    <mergeCell ref="P670:Q670"/>
    <mergeCell ref="Y670:AA670"/>
    <mergeCell ref="AJ670:AK670"/>
    <mergeCell ref="P671:Q671"/>
    <mergeCell ref="Y671:AA671"/>
    <mergeCell ref="AJ671:AK671"/>
    <mergeCell ref="P668:Q668"/>
    <mergeCell ref="Y668:AA668"/>
    <mergeCell ref="AJ668:AK668"/>
    <mergeCell ref="P669:Q669"/>
    <mergeCell ref="Y669:AA669"/>
    <mergeCell ref="AJ669:AK669"/>
    <mergeCell ref="P666:Q666"/>
    <mergeCell ref="Y666:AA666"/>
    <mergeCell ref="AJ666:AK666"/>
    <mergeCell ref="P667:Q667"/>
    <mergeCell ref="Y667:AA667"/>
    <mergeCell ref="AJ667:AK667"/>
    <mergeCell ref="P664:Q664"/>
    <mergeCell ref="Y664:AA664"/>
    <mergeCell ref="AJ664:AK664"/>
    <mergeCell ref="P665:Q665"/>
    <mergeCell ref="Y665:AA665"/>
    <mergeCell ref="AJ665:AK665"/>
    <mergeCell ref="P662:Q662"/>
    <mergeCell ref="Y662:AA662"/>
    <mergeCell ref="AJ662:AK662"/>
    <mergeCell ref="P663:Q663"/>
    <mergeCell ref="Y663:AA663"/>
    <mergeCell ref="AJ663:AK663"/>
    <mergeCell ref="P660:Q660"/>
    <mergeCell ref="Y660:AA660"/>
    <mergeCell ref="AJ660:AK660"/>
    <mergeCell ref="P661:Q661"/>
    <mergeCell ref="Y661:AA661"/>
    <mergeCell ref="AJ661:AK661"/>
    <mergeCell ref="P658:Q658"/>
    <mergeCell ref="Y658:AA658"/>
    <mergeCell ref="AJ658:AK658"/>
    <mergeCell ref="P659:Q659"/>
    <mergeCell ref="Y659:AA659"/>
    <mergeCell ref="AJ659:AK659"/>
    <mergeCell ref="P656:Q656"/>
    <mergeCell ref="Y656:AA656"/>
    <mergeCell ref="AJ656:AK656"/>
    <mergeCell ref="P657:Q657"/>
    <mergeCell ref="Y657:AA657"/>
    <mergeCell ref="AJ657:AK657"/>
    <mergeCell ref="P654:Q654"/>
    <mergeCell ref="Y654:AA654"/>
    <mergeCell ref="AJ654:AK654"/>
    <mergeCell ref="P655:Q655"/>
    <mergeCell ref="Y655:AA655"/>
    <mergeCell ref="AJ655:AK655"/>
    <mergeCell ref="P652:Q652"/>
    <mergeCell ref="Y652:AA652"/>
    <mergeCell ref="AJ652:AK652"/>
    <mergeCell ref="P653:Q653"/>
    <mergeCell ref="Y653:AA653"/>
    <mergeCell ref="AJ653:AK653"/>
    <mergeCell ref="P650:Q650"/>
    <mergeCell ref="Y650:AA650"/>
    <mergeCell ref="AJ650:AK650"/>
    <mergeCell ref="P651:Q651"/>
    <mergeCell ref="Y651:AA651"/>
    <mergeCell ref="AJ651:AK651"/>
    <mergeCell ref="P648:Q648"/>
    <mergeCell ref="Y648:AA648"/>
    <mergeCell ref="AJ648:AK648"/>
    <mergeCell ref="P649:Q649"/>
    <mergeCell ref="Y649:AA649"/>
    <mergeCell ref="AJ649:AK649"/>
    <mergeCell ref="P646:Q646"/>
    <mergeCell ref="Y646:AA646"/>
    <mergeCell ref="AJ646:AK646"/>
    <mergeCell ref="P647:Q647"/>
    <mergeCell ref="Y647:AA647"/>
    <mergeCell ref="AJ647:AK647"/>
    <mergeCell ref="P644:Q644"/>
    <mergeCell ref="Y644:AA644"/>
    <mergeCell ref="AJ644:AK644"/>
    <mergeCell ref="P645:Q645"/>
    <mergeCell ref="Y645:AA645"/>
    <mergeCell ref="AJ645:AK645"/>
    <mergeCell ref="P641:Q641"/>
    <mergeCell ref="X641:AA641"/>
    <mergeCell ref="P642:Q642"/>
    <mergeCell ref="Y642:AA642"/>
    <mergeCell ref="AJ642:AK642"/>
    <mergeCell ref="P643:Q643"/>
    <mergeCell ref="Y643:AA643"/>
    <mergeCell ref="AJ643:AK643"/>
    <mergeCell ref="AE640:AF640"/>
    <mergeCell ref="AH640:AI640"/>
    <mergeCell ref="AJ640:AL640"/>
    <mergeCell ref="AN640:AO640"/>
    <mergeCell ref="AP640:AR640"/>
    <mergeCell ref="AS640:AT640"/>
    <mergeCell ref="AS638:AT638"/>
    <mergeCell ref="C639:C640"/>
    <mergeCell ref="D639:D640"/>
    <mergeCell ref="K639:K640"/>
    <mergeCell ref="L639:L640"/>
    <mergeCell ref="M639:M640"/>
    <mergeCell ref="N639:N640"/>
    <mergeCell ref="P639:Q639"/>
    <mergeCell ref="Y640:AA640"/>
    <mergeCell ref="AB640:AC640"/>
    <mergeCell ref="AB638:AC638"/>
    <mergeCell ref="AE638:AF638"/>
    <mergeCell ref="AH638:AI638"/>
    <mergeCell ref="AJ638:AL638"/>
    <mergeCell ref="AN638:AO638"/>
    <mergeCell ref="AP638:AR638"/>
    <mergeCell ref="AP636:AR636"/>
    <mergeCell ref="AS636:AT636"/>
    <mergeCell ref="C637:C638"/>
    <mergeCell ref="D637:D638"/>
    <mergeCell ref="K637:K638"/>
    <mergeCell ref="L637:L638"/>
    <mergeCell ref="M637:M638"/>
    <mergeCell ref="N637:N638"/>
    <mergeCell ref="P637:Q637"/>
    <mergeCell ref="Y638:AA638"/>
    <mergeCell ref="Y636:AA636"/>
    <mergeCell ref="AB636:AC636"/>
    <mergeCell ref="AE636:AF636"/>
    <mergeCell ref="AH636:AI636"/>
    <mergeCell ref="AJ636:AL636"/>
    <mergeCell ref="AN636:AO636"/>
    <mergeCell ref="AN634:AO634"/>
    <mergeCell ref="AP634:AR634"/>
    <mergeCell ref="AS634:AT634"/>
    <mergeCell ref="C635:C636"/>
    <mergeCell ref="D635:D636"/>
    <mergeCell ref="K635:K636"/>
    <mergeCell ref="L635:L636"/>
    <mergeCell ref="M635:M636"/>
    <mergeCell ref="N635:N636"/>
    <mergeCell ref="P635:Q635"/>
    <mergeCell ref="P633:Q633"/>
    <mergeCell ref="Y634:AA634"/>
    <mergeCell ref="AB634:AC634"/>
    <mergeCell ref="AE634:AF634"/>
    <mergeCell ref="AH634:AI634"/>
    <mergeCell ref="AJ634:AL634"/>
    <mergeCell ref="C633:C634"/>
    <mergeCell ref="D633:D634"/>
    <mergeCell ref="K633:K634"/>
    <mergeCell ref="L633:L634"/>
    <mergeCell ref="M633:M634"/>
    <mergeCell ref="N633:N634"/>
    <mergeCell ref="C632:D632"/>
    <mergeCell ref="E632:I632"/>
    <mergeCell ref="K632:N632"/>
    <mergeCell ref="P632:Q632"/>
    <mergeCell ref="X632:AA632"/>
    <mergeCell ref="AJ632:AK632"/>
    <mergeCell ref="C631:D631"/>
    <mergeCell ref="E631:I631"/>
    <mergeCell ref="K631:N631"/>
    <mergeCell ref="P631:Q631"/>
    <mergeCell ref="X631:AA631"/>
    <mergeCell ref="AJ631:AK631"/>
    <mergeCell ref="C630:D630"/>
    <mergeCell ref="E630:I630"/>
    <mergeCell ref="K630:N630"/>
    <mergeCell ref="P630:Q630"/>
    <mergeCell ref="X630:AA630"/>
    <mergeCell ref="AJ630:AK630"/>
    <mergeCell ref="C629:D629"/>
    <mergeCell ref="E629:I629"/>
    <mergeCell ref="K629:N629"/>
    <mergeCell ref="P629:Q629"/>
    <mergeCell ref="X629:AA629"/>
    <mergeCell ref="AJ629:AK629"/>
    <mergeCell ref="P627:Q627"/>
    <mergeCell ref="Y627:AA627"/>
    <mergeCell ref="AJ627:AK627"/>
    <mergeCell ref="P628:Q628"/>
    <mergeCell ref="Y628:AA628"/>
    <mergeCell ref="AJ628:AK628"/>
    <mergeCell ref="P625:Q625"/>
    <mergeCell ref="Y625:AA625"/>
    <mergeCell ref="AJ625:AK625"/>
    <mergeCell ref="P626:Q626"/>
    <mergeCell ref="Y626:AA626"/>
    <mergeCell ref="AJ626:AK626"/>
    <mergeCell ref="P623:Q623"/>
    <mergeCell ref="Y623:AA623"/>
    <mergeCell ref="AJ623:AK623"/>
    <mergeCell ref="P624:Q624"/>
    <mergeCell ref="Y624:AA624"/>
    <mergeCell ref="AJ624:AK624"/>
    <mergeCell ref="P621:Q621"/>
    <mergeCell ref="Y621:AA621"/>
    <mergeCell ref="AJ621:AK621"/>
    <mergeCell ref="P622:Q622"/>
    <mergeCell ref="Y622:AA622"/>
    <mergeCell ref="AJ622:AK622"/>
    <mergeCell ref="P619:Q619"/>
    <mergeCell ref="Y619:AA619"/>
    <mergeCell ref="AJ619:AK619"/>
    <mergeCell ref="P620:Q620"/>
    <mergeCell ref="Y620:AA620"/>
    <mergeCell ref="AJ620:AK620"/>
    <mergeCell ref="P617:Q617"/>
    <mergeCell ref="Y617:AA617"/>
    <mergeCell ref="AJ617:AK617"/>
    <mergeCell ref="P618:Q618"/>
    <mergeCell ref="Y618:AA618"/>
    <mergeCell ref="AJ618:AK618"/>
    <mergeCell ref="P615:Q615"/>
    <mergeCell ref="Y615:AA615"/>
    <mergeCell ref="AJ615:AK615"/>
    <mergeCell ref="P616:Q616"/>
    <mergeCell ref="Y616:AA616"/>
    <mergeCell ref="AJ616:AK616"/>
    <mergeCell ref="P613:Q613"/>
    <mergeCell ref="Y613:AA613"/>
    <mergeCell ref="AJ613:AK613"/>
    <mergeCell ref="P614:Q614"/>
    <mergeCell ref="Y614:AA614"/>
    <mergeCell ref="AJ614:AK614"/>
    <mergeCell ref="P611:Q611"/>
    <mergeCell ref="Y611:AA611"/>
    <mergeCell ref="AJ611:AK611"/>
    <mergeCell ref="P612:Q612"/>
    <mergeCell ref="Y612:AA612"/>
    <mergeCell ref="AJ612:AK612"/>
    <mergeCell ref="P609:Q609"/>
    <mergeCell ref="Y609:AA609"/>
    <mergeCell ref="AJ609:AK609"/>
    <mergeCell ref="P610:Q610"/>
    <mergeCell ref="Y610:AA610"/>
    <mergeCell ref="AJ610:AK610"/>
    <mergeCell ref="P607:Q607"/>
    <mergeCell ref="Y607:AA607"/>
    <mergeCell ref="AJ607:AK607"/>
    <mergeCell ref="P608:Q608"/>
    <mergeCell ref="Y608:AA608"/>
    <mergeCell ref="AJ608:AK608"/>
    <mergeCell ref="P605:Q605"/>
    <mergeCell ref="Y605:AA605"/>
    <mergeCell ref="AJ605:AK605"/>
    <mergeCell ref="P606:Q606"/>
    <mergeCell ref="Y606:AA606"/>
    <mergeCell ref="AJ606:AK606"/>
    <mergeCell ref="P603:Q603"/>
    <mergeCell ref="Y603:AA603"/>
    <mergeCell ref="AJ603:AK603"/>
    <mergeCell ref="P604:Q604"/>
    <mergeCell ref="Y604:AA604"/>
    <mergeCell ref="AJ604:AK604"/>
    <mergeCell ref="P601:Q601"/>
    <mergeCell ref="Y601:AA601"/>
    <mergeCell ref="AJ601:AK601"/>
    <mergeCell ref="P602:Q602"/>
    <mergeCell ref="Y602:AA602"/>
    <mergeCell ref="AJ602:AK602"/>
    <mergeCell ref="P598:Q598"/>
    <mergeCell ref="X598:AA598"/>
    <mergeCell ref="P599:Q599"/>
    <mergeCell ref="Y599:AA599"/>
    <mergeCell ref="AJ599:AK599"/>
    <mergeCell ref="P600:Q600"/>
    <mergeCell ref="Y600:AA600"/>
    <mergeCell ref="AJ600:AK600"/>
    <mergeCell ref="AE597:AF597"/>
    <mergeCell ref="AH597:AI597"/>
    <mergeCell ref="AJ597:AL597"/>
    <mergeCell ref="AN597:AO597"/>
    <mergeCell ref="AP597:AR597"/>
    <mergeCell ref="AS597:AT597"/>
    <mergeCell ref="AS595:AT595"/>
    <mergeCell ref="C596:C597"/>
    <mergeCell ref="D596:D597"/>
    <mergeCell ref="K596:K597"/>
    <mergeCell ref="L596:L597"/>
    <mergeCell ref="M596:M597"/>
    <mergeCell ref="N596:N597"/>
    <mergeCell ref="P596:Q596"/>
    <mergeCell ref="Y597:AA597"/>
    <mergeCell ref="AB597:AC597"/>
    <mergeCell ref="AB595:AC595"/>
    <mergeCell ref="AE595:AF595"/>
    <mergeCell ref="AH595:AI595"/>
    <mergeCell ref="AJ595:AL595"/>
    <mergeCell ref="AN595:AO595"/>
    <mergeCell ref="AP595:AR595"/>
    <mergeCell ref="AP593:AR593"/>
    <mergeCell ref="AS593:AT593"/>
    <mergeCell ref="C594:C595"/>
    <mergeCell ref="D594:D595"/>
    <mergeCell ref="K594:K595"/>
    <mergeCell ref="L594:L595"/>
    <mergeCell ref="M594:M595"/>
    <mergeCell ref="N594:N595"/>
    <mergeCell ref="P594:Q594"/>
    <mergeCell ref="Y595:AA595"/>
    <mergeCell ref="Y593:AA593"/>
    <mergeCell ref="AB593:AC593"/>
    <mergeCell ref="AE593:AF593"/>
    <mergeCell ref="AH593:AI593"/>
    <mergeCell ref="AJ593:AL593"/>
    <mergeCell ref="AN593:AO593"/>
    <mergeCell ref="AN591:AO591"/>
    <mergeCell ref="AP591:AR591"/>
    <mergeCell ref="AS591:AT591"/>
    <mergeCell ref="C592:C593"/>
    <mergeCell ref="D592:D593"/>
    <mergeCell ref="K592:K593"/>
    <mergeCell ref="L592:L593"/>
    <mergeCell ref="M592:M593"/>
    <mergeCell ref="N592:N593"/>
    <mergeCell ref="P592:Q592"/>
    <mergeCell ref="P590:Q590"/>
    <mergeCell ref="Y591:AA591"/>
    <mergeCell ref="AB591:AC591"/>
    <mergeCell ref="AE591:AF591"/>
    <mergeCell ref="AH591:AI591"/>
    <mergeCell ref="AJ591:AL591"/>
    <mergeCell ref="C590:C591"/>
    <mergeCell ref="D590:D591"/>
    <mergeCell ref="K590:K591"/>
    <mergeCell ref="L590:L591"/>
    <mergeCell ref="M590:M591"/>
    <mergeCell ref="N590:N591"/>
    <mergeCell ref="C589:D589"/>
    <mergeCell ref="E589:I589"/>
    <mergeCell ref="K589:N589"/>
    <mergeCell ref="P589:Q589"/>
    <mergeCell ref="X589:AA589"/>
    <mergeCell ref="AJ589:AK589"/>
    <mergeCell ref="C588:D588"/>
    <mergeCell ref="E588:I588"/>
    <mergeCell ref="K588:N588"/>
    <mergeCell ref="P588:Q588"/>
    <mergeCell ref="X588:AA588"/>
    <mergeCell ref="AJ588:AK588"/>
    <mergeCell ref="C587:D587"/>
    <mergeCell ref="E587:I587"/>
    <mergeCell ref="K587:N587"/>
    <mergeCell ref="P587:Q587"/>
    <mergeCell ref="X587:AA587"/>
    <mergeCell ref="AJ587:AK587"/>
    <mergeCell ref="C586:D586"/>
    <mergeCell ref="E586:I586"/>
    <mergeCell ref="K586:N586"/>
    <mergeCell ref="P586:Q586"/>
    <mergeCell ref="X586:AA586"/>
    <mergeCell ref="AJ586:AK586"/>
    <mergeCell ref="P584:Q584"/>
    <mergeCell ref="Y584:AA584"/>
    <mergeCell ref="AJ584:AK584"/>
    <mergeCell ref="P585:Q585"/>
    <mergeCell ref="Y585:AA585"/>
    <mergeCell ref="AJ585:AK585"/>
    <mergeCell ref="P582:Q582"/>
    <mergeCell ref="Y582:AA582"/>
    <mergeCell ref="AJ582:AK582"/>
    <mergeCell ref="P583:Q583"/>
    <mergeCell ref="Y583:AA583"/>
    <mergeCell ref="AJ583:AK583"/>
    <mergeCell ref="P580:Q580"/>
    <mergeCell ref="Y580:AA580"/>
    <mergeCell ref="AJ580:AK580"/>
    <mergeCell ref="P581:Q581"/>
    <mergeCell ref="Y581:AA581"/>
    <mergeCell ref="AJ581:AK581"/>
    <mergeCell ref="P578:Q578"/>
    <mergeCell ref="Y578:AA578"/>
    <mergeCell ref="AJ578:AK578"/>
    <mergeCell ref="P579:Q579"/>
    <mergeCell ref="Y579:AA579"/>
    <mergeCell ref="AJ579:AK579"/>
    <mergeCell ref="P576:Q576"/>
    <mergeCell ref="Y576:AA576"/>
    <mergeCell ref="AJ576:AK576"/>
    <mergeCell ref="P577:Q577"/>
    <mergeCell ref="Y577:AA577"/>
    <mergeCell ref="AJ577:AK577"/>
    <mergeCell ref="P574:Q574"/>
    <mergeCell ref="Y574:AA574"/>
    <mergeCell ref="AJ574:AK574"/>
    <mergeCell ref="P575:Q575"/>
    <mergeCell ref="Y575:AA575"/>
    <mergeCell ref="AJ575:AK575"/>
    <mergeCell ref="P572:Q572"/>
    <mergeCell ref="Y572:AA572"/>
    <mergeCell ref="AJ572:AK572"/>
    <mergeCell ref="P573:Q573"/>
    <mergeCell ref="Y573:AA573"/>
    <mergeCell ref="AJ573:AK573"/>
    <mergeCell ref="P570:Q570"/>
    <mergeCell ref="Y570:AA570"/>
    <mergeCell ref="AJ570:AK570"/>
    <mergeCell ref="P571:Q571"/>
    <mergeCell ref="Y571:AA571"/>
    <mergeCell ref="AJ571:AK571"/>
    <mergeCell ref="P568:Q568"/>
    <mergeCell ref="Y568:AA568"/>
    <mergeCell ref="AJ568:AK568"/>
    <mergeCell ref="P569:Q569"/>
    <mergeCell ref="Y569:AA569"/>
    <mergeCell ref="AJ569:AK569"/>
    <mergeCell ref="P566:Q566"/>
    <mergeCell ref="Y566:AA566"/>
    <mergeCell ref="AJ566:AK566"/>
    <mergeCell ref="P567:Q567"/>
    <mergeCell ref="Y567:AA567"/>
    <mergeCell ref="AJ567:AK567"/>
    <mergeCell ref="P564:Q564"/>
    <mergeCell ref="Y564:AA564"/>
    <mergeCell ref="AJ564:AK564"/>
    <mergeCell ref="P565:Q565"/>
    <mergeCell ref="Y565:AA565"/>
    <mergeCell ref="AJ565:AK565"/>
    <mergeCell ref="P562:Q562"/>
    <mergeCell ref="Y562:AA562"/>
    <mergeCell ref="AJ562:AK562"/>
    <mergeCell ref="P563:Q563"/>
    <mergeCell ref="Y563:AA563"/>
    <mergeCell ref="AJ563:AK563"/>
    <mergeCell ref="P560:Q560"/>
    <mergeCell ref="Y560:AA560"/>
    <mergeCell ref="AJ560:AK560"/>
    <mergeCell ref="P561:Q561"/>
    <mergeCell ref="Y561:AA561"/>
    <mergeCell ref="AJ561:AK561"/>
    <mergeCell ref="P558:Q558"/>
    <mergeCell ref="Y558:AA558"/>
    <mergeCell ref="AJ558:AK558"/>
    <mergeCell ref="P559:Q559"/>
    <mergeCell ref="Y559:AA559"/>
    <mergeCell ref="AJ559:AK559"/>
    <mergeCell ref="P556:Q556"/>
    <mergeCell ref="Y556:AA556"/>
    <mergeCell ref="AJ556:AK556"/>
    <mergeCell ref="P557:Q557"/>
    <mergeCell ref="Y557:AA557"/>
    <mergeCell ref="AJ557:AK557"/>
    <mergeCell ref="P554:Q554"/>
    <mergeCell ref="Y554:AA554"/>
    <mergeCell ref="AJ554:AK554"/>
    <mergeCell ref="P555:Q555"/>
    <mergeCell ref="Y555:AA555"/>
    <mergeCell ref="AJ555:AK555"/>
    <mergeCell ref="P552:Q552"/>
    <mergeCell ref="Y552:AA552"/>
    <mergeCell ref="AJ552:AK552"/>
    <mergeCell ref="P553:Q553"/>
    <mergeCell ref="Y553:AA553"/>
    <mergeCell ref="AJ553:AK553"/>
    <mergeCell ref="P550:Q550"/>
    <mergeCell ref="Y550:AA550"/>
    <mergeCell ref="AJ550:AK550"/>
    <mergeCell ref="P551:Q551"/>
    <mergeCell ref="Y551:AA551"/>
    <mergeCell ref="AJ551:AK551"/>
    <mergeCell ref="P548:Q548"/>
    <mergeCell ref="Y548:AA548"/>
    <mergeCell ref="AJ548:AK548"/>
    <mergeCell ref="P549:Q549"/>
    <mergeCell ref="Y549:AA549"/>
    <mergeCell ref="AJ549:AK549"/>
    <mergeCell ref="P546:Q546"/>
    <mergeCell ref="Y546:AA546"/>
    <mergeCell ref="AJ546:AK546"/>
    <mergeCell ref="P547:Q547"/>
    <mergeCell ref="Y547:AA547"/>
    <mergeCell ref="AJ547:AK547"/>
    <mergeCell ref="P544:Q544"/>
    <mergeCell ref="Y544:AA544"/>
    <mergeCell ref="AJ544:AK544"/>
    <mergeCell ref="P545:Q545"/>
    <mergeCell ref="Y545:AA545"/>
    <mergeCell ref="AJ545:AK545"/>
    <mergeCell ref="P542:Q542"/>
    <mergeCell ref="Y542:AA542"/>
    <mergeCell ref="AJ542:AK542"/>
    <mergeCell ref="P543:Q543"/>
    <mergeCell ref="Y543:AA543"/>
    <mergeCell ref="AJ543:AK543"/>
    <mergeCell ref="P540:Q540"/>
    <mergeCell ref="Y540:AA540"/>
    <mergeCell ref="AJ540:AK540"/>
    <mergeCell ref="P541:Q541"/>
    <mergeCell ref="Y541:AA541"/>
    <mergeCell ref="AJ541:AK541"/>
    <mergeCell ref="P538:Q538"/>
    <mergeCell ref="Y538:AA538"/>
    <mergeCell ref="AJ538:AK538"/>
    <mergeCell ref="P539:Q539"/>
    <mergeCell ref="Y539:AA539"/>
    <mergeCell ref="AJ539:AK539"/>
    <mergeCell ref="P536:Q536"/>
    <mergeCell ref="Y536:AA536"/>
    <mergeCell ref="AJ536:AK536"/>
    <mergeCell ref="P537:Q537"/>
    <mergeCell ref="Y537:AA537"/>
    <mergeCell ref="AJ537:AK537"/>
    <mergeCell ref="P534:Q534"/>
    <mergeCell ref="Y534:AA534"/>
    <mergeCell ref="AJ534:AK534"/>
    <mergeCell ref="P535:Q535"/>
    <mergeCell ref="Y535:AA535"/>
    <mergeCell ref="AJ535:AK535"/>
    <mergeCell ref="P532:Q532"/>
    <mergeCell ref="Y532:AA532"/>
    <mergeCell ref="AJ532:AK532"/>
    <mergeCell ref="P533:Q533"/>
    <mergeCell ref="Y533:AA533"/>
    <mergeCell ref="AJ533:AK533"/>
    <mergeCell ref="P530:Q530"/>
    <mergeCell ref="Y530:AA530"/>
    <mergeCell ref="AJ530:AK530"/>
    <mergeCell ref="P531:Q531"/>
    <mergeCell ref="Y531:AA531"/>
    <mergeCell ref="AJ531:AK531"/>
    <mergeCell ref="P528:Q528"/>
    <mergeCell ref="Y528:AA528"/>
    <mergeCell ref="AJ528:AK528"/>
    <mergeCell ref="P529:Q529"/>
    <mergeCell ref="Y529:AA529"/>
    <mergeCell ref="AJ529:AK529"/>
    <mergeCell ref="P526:Q526"/>
    <mergeCell ref="Y526:AA526"/>
    <mergeCell ref="AJ526:AK526"/>
    <mergeCell ref="P527:Q527"/>
    <mergeCell ref="Y527:AA527"/>
    <mergeCell ref="AJ527:AK527"/>
    <mergeCell ref="P524:Q524"/>
    <mergeCell ref="Y524:AA524"/>
    <mergeCell ref="AJ524:AK524"/>
    <mergeCell ref="P525:Q525"/>
    <mergeCell ref="Y525:AA525"/>
    <mergeCell ref="AJ525:AK525"/>
    <mergeCell ref="P522:Q522"/>
    <mergeCell ref="Y522:AA522"/>
    <mergeCell ref="AJ522:AK522"/>
    <mergeCell ref="P523:Q523"/>
    <mergeCell ref="Y523:AA523"/>
    <mergeCell ref="AJ523:AK523"/>
    <mergeCell ref="P520:Q520"/>
    <mergeCell ref="Y520:AA520"/>
    <mergeCell ref="AJ520:AK520"/>
    <mergeCell ref="P521:Q521"/>
    <mergeCell ref="Y521:AA521"/>
    <mergeCell ref="AJ521:AK521"/>
    <mergeCell ref="P518:Q518"/>
    <mergeCell ref="Y518:AA518"/>
    <mergeCell ref="AJ518:AK518"/>
    <mergeCell ref="P519:Q519"/>
    <mergeCell ref="Y519:AA519"/>
    <mergeCell ref="AJ519:AK519"/>
    <mergeCell ref="P516:Q516"/>
    <mergeCell ref="Y516:AA516"/>
    <mergeCell ref="AJ516:AK516"/>
    <mergeCell ref="P517:Q517"/>
    <mergeCell ref="Y517:AA517"/>
    <mergeCell ref="AJ517:AK517"/>
    <mergeCell ref="P514:Q514"/>
    <mergeCell ref="Y514:AA514"/>
    <mergeCell ref="AJ514:AK514"/>
    <mergeCell ref="P515:Q515"/>
    <mergeCell ref="Y515:AA515"/>
    <mergeCell ref="AJ515:AK515"/>
    <mergeCell ref="P512:Q512"/>
    <mergeCell ref="Y512:AA512"/>
    <mergeCell ref="AJ512:AK512"/>
    <mergeCell ref="P513:Q513"/>
    <mergeCell ref="Y513:AA513"/>
    <mergeCell ref="AJ513:AK513"/>
    <mergeCell ref="P510:Q510"/>
    <mergeCell ref="Y510:AA510"/>
    <mergeCell ref="AJ510:AK510"/>
    <mergeCell ref="P511:Q511"/>
    <mergeCell ref="Y511:AA511"/>
    <mergeCell ref="AJ511:AK511"/>
    <mergeCell ref="P508:Q508"/>
    <mergeCell ref="Y508:AA508"/>
    <mergeCell ref="AJ508:AK508"/>
    <mergeCell ref="P509:Q509"/>
    <mergeCell ref="Y509:AA509"/>
    <mergeCell ref="AJ509:AK509"/>
    <mergeCell ref="P506:Q506"/>
    <mergeCell ref="Y506:AA506"/>
    <mergeCell ref="AJ506:AK506"/>
    <mergeCell ref="P507:Q507"/>
    <mergeCell ref="Y507:AA507"/>
    <mergeCell ref="AJ507:AK507"/>
    <mergeCell ref="P504:Q504"/>
    <mergeCell ref="Y504:AA504"/>
    <mergeCell ref="AJ504:AK504"/>
    <mergeCell ref="P505:Q505"/>
    <mergeCell ref="Y505:AA505"/>
    <mergeCell ref="AJ505:AK505"/>
    <mergeCell ref="P502:Q502"/>
    <mergeCell ref="Y502:AA502"/>
    <mergeCell ref="AJ502:AK502"/>
    <mergeCell ref="P503:Q503"/>
    <mergeCell ref="Y503:AA503"/>
    <mergeCell ref="AJ503:AK503"/>
    <mergeCell ref="P500:Q500"/>
    <mergeCell ref="Y500:AA500"/>
    <mergeCell ref="AJ500:AK500"/>
    <mergeCell ref="P501:Q501"/>
    <mergeCell ref="Y501:AA501"/>
    <mergeCell ref="AJ501:AK501"/>
    <mergeCell ref="P498:Q498"/>
    <mergeCell ref="Y498:AA498"/>
    <mergeCell ref="AJ498:AK498"/>
    <mergeCell ref="P499:Q499"/>
    <mergeCell ref="Y499:AA499"/>
    <mergeCell ref="AJ499:AK499"/>
    <mergeCell ref="P496:Q496"/>
    <mergeCell ref="Y496:AA496"/>
    <mergeCell ref="AJ496:AK496"/>
    <mergeCell ref="P497:Q497"/>
    <mergeCell ref="Y497:AA497"/>
    <mergeCell ref="AJ497:AK497"/>
    <mergeCell ref="P494:Q494"/>
    <mergeCell ref="Y494:AA494"/>
    <mergeCell ref="AJ494:AK494"/>
    <mergeCell ref="P495:Q495"/>
    <mergeCell ref="Y495:AA495"/>
    <mergeCell ref="AJ495:AK495"/>
    <mergeCell ref="P492:Q492"/>
    <mergeCell ref="Y492:AA492"/>
    <mergeCell ref="AJ492:AK492"/>
    <mergeCell ref="P493:Q493"/>
    <mergeCell ref="Y493:AA493"/>
    <mergeCell ref="AJ493:AK493"/>
    <mergeCell ref="P490:Q490"/>
    <mergeCell ref="Y490:AA490"/>
    <mergeCell ref="AJ490:AK490"/>
    <mergeCell ref="P491:Q491"/>
    <mergeCell ref="Y491:AA491"/>
    <mergeCell ref="AJ491:AK491"/>
    <mergeCell ref="P488:Q488"/>
    <mergeCell ref="Y488:AA488"/>
    <mergeCell ref="AJ488:AK488"/>
    <mergeCell ref="P489:Q489"/>
    <mergeCell ref="Y489:AA489"/>
    <mergeCell ref="AJ489:AK489"/>
    <mergeCell ref="P486:Q486"/>
    <mergeCell ref="Y486:AA486"/>
    <mergeCell ref="AJ486:AK486"/>
    <mergeCell ref="P487:Q487"/>
    <mergeCell ref="Y487:AA487"/>
    <mergeCell ref="AJ487:AK487"/>
    <mergeCell ref="P484:Q484"/>
    <mergeCell ref="Y484:AA484"/>
    <mergeCell ref="AJ484:AK484"/>
    <mergeCell ref="P485:Q485"/>
    <mergeCell ref="Y485:AA485"/>
    <mergeCell ref="AJ485:AK485"/>
    <mergeCell ref="P482:Q482"/>
    <mergeCell ref="Y482:AA482"/>
    <mergeCell ref="AJ482:AK482"/>
    <mergeCell ref="P483:Q483"/>
    <mergeCell ref="Y483:AA483"/>
    <mergeCell ref="AJ483:AK483"/>
    <mergeCell ref="P480:Q480"/>
    <mergeCell ref="Y480:AA480"/>
    <mergeCell ref="AJ480:AK480"/>
    <mergeCell ref="P481:Q481"/>
    <mergeCell ref="Y481:AA481"/>
    <mergeCell ref="AJ481:AK481"/>
    <mergeCell ref="P477:Q477"/>
    <mergeCell ref="X477:AA477"/>
    <mergeCell ref="P478:Q478"/>
    <mergeCell ref="Y478:AA478"/>
    <mergeCell ref="AJ478:AK478"/>
    <mergeCell ref="P479:Q479"/>
    <mergeCell ref="Y479:AA479"/>
    <mergeCell ref="AJ479:AK479"/>
    <mergeCell ref="AE476:AF476"/>
    <mergeCell ref="AH476:AI476"/>
    <mergeCell ref="AJ476:AL476"/>
    <mergeCell ref="AN476:AO476"/>
    <mergeCell ref="AP476:AR476"/>
    <mergeCell ref="AS476:AT476"/>
    <mergeCell ref="AS474:AT474"/>
    <mergeCell ref="C475:C476"/>
    <mergeCell ref="D475:D476"/>
    <mergeCell ref="K475:K476"/>
    <mergeCell ref="L475:L476"/>
    <mergeCell ref="M475:M476"/>
    <mergeCell ref="N475:N476"/>
    <mergeCell ref="P475:Q475"/>
    <mergeCell ref="Y476:AA476"/>
    <mergeCell ref="AB476:AC476"/>
    <mergeCell ref="AB474:AC474"/>
    <mergeCell ref="AE474:AF474"/>
    <mergeCell ref="AH474:AI474"/>
    <mergeCell ref="AJ474:AL474"/>
    <mergeCell ref="AN474:AO474"/>
    <mergeCell ref="AP474:AR474"/>
    <mergeCell ref="AP472:AR472"/>
    <mergeCell ref="AS472:AT472"/>
    <mergeCell ref="C473:C474"/>
    <mergeCell ref="D473:D474"/>
    <mergeCell ref="K473:K474"/>
    <mergeCell ref="L473:L474"/>
    <mergeCell ref="M473:M474"/>
    <mergeCell ref="N473:N474"/>
    <mergeCell ref="P473:Q473"/>
    <mergeCell ref="Y474:AA474"/>
    <mergeCell ref="Y472:AA472"/>
    <mergeCell ref="AB472:AC472"/>
    <mergeCell ref="AE472:AF472"/>
    <mergeCell ref="AH472:AI472"/>
    <mergeCell ref="AJ472:AL472"/>
    <mergeCell ref="AN472:AO472"/>
    <mergeCell ref="AN470:AO470"/>
    <mergeCell ref="AP470:AR470"/>
    <mergeCell ref="AS470:AT470"/>
    <mergeCell ref="C471:C472"/>
    <mergeCell ref="D471:D472"/>
    <mergeCell ref="K471:K472"/>
    <mergeCell ref="L471:L472"/>
    <mergeCell ref="M471:M472"/>
    <mergeCell ref="N471:N472"/>
    <mergeCell ref="P471:Q471"/>
    <mergeCell ref="P469:Q469"/>
    <mergeCell ref="Y470:AA470"/>
    <mergeCell ref="AB470:AC470"/>
    <mergeCell ref="AE470:AF470"/>
    <mergeCell ref="AH470:AI470"/>
    <mergeCell ref="AJ470:AL470"/>
    <mergeCell ref="C469:C470"/>
    <mergeCell ref="D469:D470"/>
    <mergeCell ref="K469:K470"/>
    <mergeCell ref="L469:L470"/>
    <mergeCell ref="M469:M470"/>
    <mergeCell ref="N469:N470"/>
    <mergeCell ref="C468:D468"/>
    <mergeCell ref="E468:I468"/>
    <mergeCell ref="K468:N468"/>
    <mergeCell ref="P468:Q468"/>
    <mergeCell ref="X468:AA468"/>
    <mergeCell ref="AJ468:AK468"/>
    <mergeCell ref="C467:D467"/>
    <mergeCell ref="E467:I467"/>
    <mergeCell ref="K467:N467"/>
    <mergeCell ref="P467:Q467"/>
    <mergeCell ref="X467:AA467"/>
    <mergeCell ref="AJ467:AK467"/>
    <mergeCell ref="C466:D466"/>
    <mergeCell ref="E466:I466"/>
    <mergeCell ref="K466:N466"/>
    <mergeCell ref="P466:Q466"/>
    <mergeCell ref="X466:AA466"/>
    <mergeCell ref="AJ466:AK466"/>
    <mergeCell ref="P464:Q464"/>
    <mergeCell ref="Y464:AA464"/>
    <mergeCell ref="AJ464:AK464"/>
    <mergeCell ref="C465:D465"/>
    <mergeCell ref="E465:I465"/>
    <mergeCell ref="K465:N465"/>
    <mergeCell ref="P465:Q465"/>
    <mergeCell ref="X465:AA465"/>
    <mergeCell ref="AJ465:AK465"/>
    <mergeCell ref="P462:Q462"/>
    <mergeCell ref="Y462:AA462"/>
    <mergeCell ref="AJ462:AK462"/>
    <mergeCell ref="P463:Q463"/>
    <mergeCell ref="Y463:AA463"/>
    <mergeCell ref="AJ463:AK463"/>
    <mergeCell ref="P460:Q460"/>
    <mergeCell ref="Y460:AA460"/>
    <mergeCell ref="AJ460:AK460"/>
    <mergeCell ref="P461:Q461"/>
    <mergeCell ref="Y461:AA461"/>
    <mergeCell ref="AJ461:AK461"/>
    <mergeCell ref="P458:Q458"/>
    <mergeCell ref="Y458:AA458"/>
    <mergeCell ref="AJ458:AK458"/>
    <mergeCell ref="P459:Q459"/>
    <mergeCell ref="Y459:AA459"/>
    <mergeCell ref="AJ459:AK459"/>
    <mergeCell ref="P456:Q456"/>
    <mergeCell ref="Y456:AA456"/>
    <mergeCell ref="AJ456:AK456"/>
    <mergeCell ref="P457:Q457"/>
    <mergeCell ref="Y457:AA457"/>
    <mergeCell ref="AJ457:AK457"/>
    <mergeCell ref="P454:Q454"/>
    <mergeCell ref="Y454:AA454"/>
    <mergeCell ref="AJ454:AK454"/>
    <mergeCell ref="P455:Q455"/>
    <mergeCell ref="Y455:AA455"/>
    <mergeCell ref="AJ455:AK455"/>
    <mergeCell ref="P452:Q452"/>
    <mergeCell ref="Y452:AA452"/>
    <mergeCell ref="AJ452:AK452"/>
    <mergeCell ref="P453:Q453"/>
    <mergeCell ref="Y453:AA453"/>
    <mergeCell ref="AJ453:AK453"/>
    <mergeCell ref="P450:Q450"/>
    <mergeCell ref="Y450:AA450"/>
    <mergeCell ref="AJ450:AK450"/>
    <mergeCell ref="P451:Q451"/>
    <mergeCell ref="Y451:AA451"/>
    <mergeCell ref="AJ451:AK451"/>
    <mergeCell ref="P448:Q448"/>
    <mergeCell ref="Y448:AA448"/>
    <mergeCell ref="AJ448:AK448"/>
    <mergeCell ref="P449:Q449"/>
    <mergeCell ref="Y449:AA449"/>
    <mergeCell ref="AJ449:AK449"/>
    <mergeCell ref="P446:Q446"/>
    <mergeCell ref="Y446:AA446"/>
    <mergeCell ref="AJ446:AK446"/>
    <mergeCell ref="P447:Q447"/>
    <mergeCell ref="Y447:AA447"/>
    <mergeCell ref="AJ447:AK447"/>
    <mergeCell ref="P444:Q444"/>
    <mergeCell ref="Y444:AA444"/>
    <mergeCell ref="AJ444:AK444"/>
    <mergeCell ref="P445:Q445"/>
    <mergeCell ref="Y445:AA445"/>
    <mergeCell ref="AJ445:AK445"/>
    <mergeCell ref="P442:Q442"/>
    <mergeCell ref="Y442:AA442"/>
    <mergeCell ref="AJ442:AK442"/>
    <mergeCell ref="P443:Q443"/>
    <mergeCell ref="Y443:AA443"/>
    <mergeCell ref="AJ443:AK443"/>
    <mergeCell ref="P440:Q440"/>
    <mergeCell ref="Y440:AA440"/>
    <mergeCell ref="AJ440:AK440"/>
    <mergeCell ref="P441:Q441"/>
    <mergeCell ref="Y441:AA441"/>
    <mergeCell ref="AJ441:AK441"/>
    <mergeCell ref="P438:Q438"/>
    <mergeCell ref="Y438:AA438"/>
    <mergeCell ref="AJ438:AK438"/>
    <mergeCell ref="P439:Q439"/>
    <mergeCell ref="Y439:AA439"/>
    <mergeCell ref="AJ439:AK439"/>
    <mergeCell ref="P436:Q436"/>
    <mergeCell ref="Y436:AA436"/>
    <mergeCell ref="AJ436:AK436"/>
    <mergeCell ref="P437:Q437"/>
    <mergeCell ref="Y437:AA437"/>
    <mergeCell ref="AJ437:AK437"/>
    <mergeCell ref="P434:Q434"/>
    <mergeCell ref="Y434:AA434"/>
    <mergeCell ref="AJ434:AK434"/>
    <mergeCell ref="P435:Q435"/>
    <mergeCell ref="Y435:AA435"/>
    <mergeCell ref="AJ435:AK435"/>
    <mergeCell ref="P432:Q432"/>
    <mergeCell ref="Y432:AA432"/>
    <mergeCell ref="AJ432:AK432"/>
    <mergeCell ref="P433:Q433"/>
    <mergeCell ref="Y433:AA433"/>
    <mergeCell ref="AJ433:AK433"/>
    <mergeCell ref="P430:Q430"/>
    <mergeCell ref="Y430:AA430"/>
    <mergeCell ref="AJ430:AK430"/>
    <mergeCell ref="P431:Q431"/>
    <mergeCell ref="Y431:AA431"/>
    <mergeCell ref="AJ431:AK431"/>
    <mergeCell ref="P428:Q428"/>
    <mergeCell ref="Y428:AA428"/>
    <mergeCell ref="AJ428:AK428"/>
    <mergeCell ref="P429:Q429"/>
    <mergeCell ref="Y429:AA429"/>
    <mergeCell ref="AJ429:AK429"/>
    <mergeCell ref="P426:Q426"/>
    <mergeCell ref="Y426:AA426"/>
    <mergeCell ref="AJ426:AK426"/>
    <mergeCell ref="P427:Q427"/>
    <mergeCell ref="Y427:AA427"/>
    <mergeCell ref="AJ427:AK427"/>
    <mergeCell ref="P424:Q424"/>
    <mergeCell ref="Y424:AA424"/>
    <mergeCell ref="AJ424:AK424"/>
    <mergeCell ref="P425:Q425"/>
    <mergeCell ref="Y425:AA425"/>
    <mergeCell ref="AJ425:AK425"/>
    <mergeCell ref="P422:Q422"/>
    <mergeCell ref="Y422:AA422"/>
    <mergeCell ref="AJ422:AK422"/>
    <mergeCell ref="P423:Q423"/>
    <mergeCell ref="Y423:AA423"/>
    <mergeCell ref="AJ423:AK423"/>
    <mergeCell ref="P420:Q420"/>
    <mergeCell ref="Y420:AA420"/>
    <mergeCell ref="AJ420:AK420"/>
    <mergeCell ref="P421:Q421"/>
    <mergeCell ref="Y421:AA421"/>
    <mergeCell ref="AJ421:AK421"/>
    <mergeCell ref="P418:Q418"/>
    <mergeCell ref="Y418:AA418"/>
    <mergeCell ref="AJ418:AK418"/>
    <mergeCell ref="P419:Q419"/>
    <mergeCell ref="Y419:AA419"/>
    <mergeCell ref="AJ419:AK419"/>
    <mergeCell ref="P416:Q416"/>
    <mergeCell ref="Y416:AA416"/>
    <mergeCell ref="AJ416:AK416"/>
    <mergeCell ref="P417:Q417"/>
    <mergeCell ref="Y417:AA417"/>
    <mergeCell ref="AJ417:AK417"/>
    <mergeCell ref="P414:Q414"/>
    <mergeCell ref="Y414:AA414"/>
    <mergeCell ref="AJ414:AK414"/>
    <mergeCell ref="P415:Q415"/>
    <mergeCell ref="Y415:AA415"/>
    <mergeCell ref="AJ415:AK415"/>
    <mergeCell ref="P412:Q412"/>
    <mergeCell ref="Y412:AA412"/>
    <mergeCell ref="AJ412:AK412"/>
    <mergeCell ref="P413:Q413"/>
    <mergeCell ref="Y413:AA413"/>
    <mergeCell ref="AJ413:AK413"/>
    <mergeCell ref="P410:Q410"/>
    <mergeCell ref="Y410:AA410"/>
    <mergeCell ref="AJ410:AK410"/>
    <mergeCell ref="P411:Q411"/>
    <mergeCell ref="Y411:AA411"/>
    <mergeCell ref="AJ411:AK411"/>
    <mergeCell ref="P408:Q408"/>
    <mergeCell ref="Y408:AA408"/>
    <mergeCell ref="AJ408:AK408"/>
    <mergeCell ref="P409:Q409"/>
    <mergeCell ref="Y409:AA409"/>
    <mergeCell ref="AJ409:AK409"/>
    <mergeCell ref="P406:Q406"/>
    <mergeCell ref="Y406:AA406"/>
    <mergeCell ref="AJ406:AK406"/>
    <mergeCell ref="P407:Q407"/>
    <mergeCell ref="Y407:AA407"/>
    <mergeCell ref="AJ407:AK407"/>
    <mergeCell ref="P404:Q404"/>
    <mergeCell ref="Y404:AA404"/>
    <mergeCell ref="AJ404:AK404"/>
    <mergeCell ref="P405:Q405"/>
    <mergeCell ref="Y405:AA405"/>
    <mergeCell ref="AJ405:AK405"/>
    <mergeCell ref="P402:Q402"/>
    <mergeCell ref="Y402:AA402"/>
    <mergeCell ref="AJ402:AK402"/>
    <mergeCell ref="P403:Q403"/>
    <mergeCell ref="Y403:AA403"/>
    <mergeCell ref="AJ403:AK403"/>
    <mergeCell ref="P400:Q400"/>
    <mergeCell ref="Y400:AA400"/>
    <mergeCell ref="AJ400:AK400"/>
    <mergeCell ref="P401:Q401"/>
    <mergeCell ref="Y401:AA401"/>
    <mergeCell ref="AJ401:AK401"/>
    <mergeCell ref="P398:Q398"/>
    <mergeCell ref="Y398:AA398"/>
    <mergeCell ref="AJ398:AK398"/>
    <mergeCell ref="P399:Q399"/>
    <mergeCell ref="Y399:AA399"/>
    <mergeCell ref="AJ399:AK399"/>
    <mergeCell ref="P396:Q396"/>
    <mergeCell ref="Y396:AA396"/>
    <mergeCell ref="AJ396:AK396"/>
    <mergeCell ref="P397:Q397"/>
    <mergeCell ref="Y397:AA397"/>
    <mergeCell ref="AJ397:AK397"/>
    <mergeCell ref="P394:Q394"/>
    <mergeCell ref="Y394:AA394"/>
    <mergeCell ref="AJ394:AK394"/>
    <mergeCell ref="P395:Q395"/>
    <mergeCell ref="Y395:AA395"/>
    <mergeCell ref="AJ395:AK395"/>
    <mergeCell ref="P392:Q392"/>
    <mergeCell ref="Y392:AA392"/>
    <mergeCell ref="AJ392:AK392"/>
    <mergeCell ref="P393:Q393"/>
    <mergeCell ref="Y393:AA393"/>
    <mergeCell ref="AJ393:AK393"/>
    <mergeCell ref="P390:Q390"/>
    <mergeCell ref="Y390:AA390"/>
    <mergeCell ref="AJ390:AK390"/>
    <mergeCell ref="P391:Q391"/>
    <mergeCell ref="Y391:AA391"/>
    <mergeCell ref="AJ391:AK391"/>
    <mergeCell ref="P388:Q388"/>
    <mergeCell ref="Y388:AA388"/>
    <mergeCell ref="AJ388:AK388"/>
    <mergeCell ref="P389:Q389"/>
    <mergeCell ref="Y389:AA389"/>
    <mergeCell ref="AJ389:AK389"/>
    <mergeCell ref="P386:Q386"/>
    <mergeCell ref="Y386:AA386"/>
    <mergeCell ref="AJ386:AK386"/>
    <mergeCell ref="P387:Q387"/>
    <mergeCell ref="Y387:AA387"/>
    <mergeCell ref="AJ387:AK387"/>
    <mergeCell ref="P384:Q384"/>
    <mergeCell ref="Y384:AA384"/>
    <mergeCell ref="AJ384:AK384"/>
    <mergeCell ref="P385:Q385"/>
    <mergeCell ref="Y385:AA385"/>
    <mergeCell ref="AJ385:AK385"/>
    <mergeCell ref="P382:Q382"/>
    <mergeCell ref="Y382:AA382"/>
    <mergeCell ref="AJ382:AK382"/>
    <mergeCell ref="P383:Q383"/>
    <mergeCell ref="Y383:AA383"/>
    <mergeCell ref="AJ383:AK383"/>
    <mergeCell ref="P380:Q380"/>
    <mergeCell ref="Y380:AA380"/>
    <mergeCell ref="AJ380:AK380"/>
    <mergeCell ref="P381:Q381"/>
    <mergeCell ref="Y381:AA381"/>
    <mergeCell ref="AJ381:AK381"/>
    <mergeCell ref="P378:Q378"/>
    <mergeCell ref="Y378:AA378"/>
    <mergeCell ref="AJ378:AK378"/>
    <mergeCell ref="P379:Q379"/>
    <mergeCell ref="Y379:AA379"/>
    <mergeCell ref="AJ379:AK379"/>
    <mergeCell ref="P376:Q376"/>
    <mergeCell ref="Y376:AA376"/>
    <mergeCell ref="AJ376:AK376"/>
    <mergeCell ref="P377:Q377"/>
    <mergeCell ref="Y377:AA377"/>
    <mergeCell ref="AJ377:AK377"/>
    <mergeCell ref="P374:Q374"/>
    <mergeCell ref="Y374:AA374"/>
    <mergeCell ref="AJ374:AK374"/>
    <mergeCell ref="P375:Q375"/>
    <mergeCell ref="Y375:AA375"/>
    <mergeCell ref="AJ375:AK375"/>
    <mergeCell ref="P372:Q372"/>
    <mergeCell ref="Y372:AA372"/>
    <mergeCell ref="AJ372:AK372"/>
    <mergeCell ref="P373:Q373"/>
    <mergeCell ref="Y373:AA373"/>
    <mergeCell ref="AJ373:AK373"/>
    <mergeCell ref="P370:Q370"/>
    <mergeCell ref="Y370:AA370"/>
    <mergeCell ref="AJ370:AK370"/>
    <mergeCell ref="P371:Q371"/>
    <mergeCell ref="Y371:AA371"/>
    <mergeCell ref="AJ371:AK371"/>
    <mergeCell ref="P368:Q368"/>
    <mergeCell ref="Y368:AA368"/>
    <mergeCell ref="AJ368:AK368"/>
    <mergeCell ref="P369:Q369"/>
    <mergeCell ref="Y369:AA369"/>
    <mergeCell ref="AJ369:AK369"/>
    <mergeCell ref="P366:Q366"/>
    <mergeCell ref="Y366:AA366"/>
    <mergeCell ref="AJ366:AK366"/>
    <mergeCell ref="P367:Q367"/>
    <mergeCell ref="Y367:AA367"/>
    <mergeCell ref="AJ367:AK367"/>
    <mergeCell ref="P364:Q364"/>
    <mergeCell ref="Y364:AA364"/>
    <mergeCell ref="AJ364:AK364"/>
    <mergeCell ref="P365:Q365"/>
    <mergeCell ref="Y365:AA365"/>
    <mergeCell ref="AJ365:AK365"/>
    <mergeCell ref="P362:Q362"/>
    <mergeCell ref="Y362:AA362"/>
    <mergeCell ref="AJ362:AK362"/>
    <mergeCell ref="P363:Q363"/>
    <mergeCell ref="Y363:AA363"/>
    <mergeCell ref="AJ363:AK363"/>
    <mergeCell ref="P360:Q360"/>
    <mergeCell ref="Y360:AA360"/>
    <mergeCell ref="AJ360:AK360"/>
    <mergeCell ref="P361:Q361"/>
    <mergeCell ref="Y361:AA361"/>
    <mergeCell ref="AJ361:AK361"/>
    <mergeCell ref="P358:Q358"/>
    <mergeCell ref="Y358:AA358"/>
    <mergeCell ref="AJ358:AK358"/>
    <mergeCell ref="P359:Q359"/>
    <mergeCell ref="Y359:AA359"/>
    <mergeCell ref="AJ359:AK359"/>
    <mergeCell ref="P356:Q356"/>
    <mergeCell ref="Y356:AA356"/>
    <mergeCell ref="AJ356:AK356"/>
    <mergeCell ref="P357:Q357"/>
    <mergeCell ref="Y357:AA357"/>
    <mergeCell ref="AJ357:AK357"/>
    <mergeCell ref="P354:Q354"/>
    <mergeCell ref="Y354:AA354"/>
    <mergeCell ref="AJ354:AK354"/>
    <mergeCell ref="P355:Q355"/>
    <mergeCell ref="Y355:AA355"/>
    <mergeCell ref="AJ355:AK355"/>
    <mergeCell ref="P352:Q352"/>
    <mergeCell ref="Y352:AA352"/>
    <mergeCell ref="AJ352:AK352"/>
    <mergeCell ref="P353:Q353"/>
    <mergeCell ref="Y353:AA353"/>
    <mergeCell ref="AJ353:AK353"/>
    <mergeCell ref="P350:Q350"/>
    <mergeCell ref="Y350:AA350"/>
    <mergeCell ref="AJ350:AK350"/>
    <mergeCell ref="P351:Q351"/>
    <mergeCell ref="Y351:AA351"/>
    <mergeCell ref="AJ351:AK351"/>
    <mergeCell ref="P348:Q348"/>
    <mergeCell ref="Y348:AA348"/>
    <mergeCell ref="AJ348:AK348"/>
    <mergeCell ref="P349:Q349"/>
    <mergeCell ref="Y349:AA349"/>
    <mergeCell ref="AJ349:AK349"/>
    <mergeCell ref="P346:Q346"/>
    <mergeCell ref="Y346:AA346"/>
    <mergeCell ref="AJ346:AK346"/>
    <mergeCell ref="P347:Q347"/>
    <mergeCell ref="Y347:AA347"/>
    <mergeCell ref="AJ347:AK347"/>
    <mergeCell ref="P344:Q344"/>
    <mergeCell ref="Y344:AA344"/>
    <mergeCell ref="AJ344:AK344"/>
    <mergeCell ref="P345:Q345"/>
    <mergeCell ref="Y345:AA345"/>
    <mergeCell ref="AJ345:AK345"/>
    <mergeCell ref="P342:Q342"/>
    <mergeCell ref="Y342:AA342"/>
    <mergeCell ref="AJ342:AK342"/>
    <mergeCell ref="P343:Q343"/>
    <mergeCell ref="Y343:AA343"/>
    <mergeCell ref="AJ343:AK343"/>
    <mergeCell ref="P340:Q340"/>
    <mergeCell ref="Y340:AA340"/>
    <mergeCell ref="AJ340:AK340"/>
    <mergeCell ref="P341:Q341"/>
    <mergeCell ref="Y341:AA341"/>
    <mergeCell ref="AJ341:AK341"/>
    <mergeCell ref="P338:Q338"/>
    <mergeCell ref="Y338:AA338"/>
    <mergeCell ref="AJ338:AK338"/>
    <mergeCell ref="P339:Q339"/>
    <mergeCell ref="Y339:AA339"/>
    <mergeCell ref="AJ339:AK339"/>
    <mergeCell ref="P336:Q336"/>
    <mergeCell ref="Y336:AA336"/>
    <mergeCell ref="AJ336:AK336"/>
    <mergeCell ref="P337:Q337"/>
    <mergeCell ref="Y337:AA337"/>
    <mergeCell ref="AJ337:AK337"/>
    <mergeCell ref="P334:Q334"/>
    <mergeCell ref="Y334:AA334"/>
    <mergeCell ref="AJ334:AK334"/>
    <mergeCell ref="P335:Q335"/>
    <mergeCell ref="Y335:AA335"/>
    <mergeCell ref="AJ335:AK335"/>
    <mergeCell ref="P332:Q332"/>
    <mergeCell ref="Y332:AA332"/>
    <mergeCell ref="AJ332:AK332"/>
    <mergeCell ref="P333:Q333"/>
    <mergeCell ref="Y333:AA333"/>
    <mergeCell ref="AJ333:AK333"/>
    <mergeCell ref="P330:Q330"/>
    <mergeCell ref="Y330:AA330"/>
    <mergeCell ref="AJ330:AK330"/>
    <mergeCell ref="P331:Q331"/>
    <mergeCell ref="Y331:AA331"/>
    <mergeCell ref="AJ331:AK331"/>
    <mergeCell ref="P328:Q328"/>
    <mergeCell ref="Y328:AA328"/>
    <mergeCell ref="AJ328:AK328"/>
    <mergeCell ref="P329:Q329"/>
    <mergeCell ref="Y329:AA329"/>
    <mergeCell ref="AJ329:AK329"/>
    <mergeCell ref="P326:Q326"/>
    <mergeCell ref="Y326:AA326"/>
    <mergeCell ref="AJ326:AK326"/>
    <mergeCell ref="P327:Q327"/>
    <mergeCell ref="Y327:AA327"/>
    <mergeCell ref="AJ327:AK327"/>
    <mergeCell ref="P324:Q324"/>
    <mergeCell ref="Y324:AA324"/>
    <mergeCell ref="AJ324:AK324"/>
    <mergeCell ref="P325:Q325"/>
    <mergeCell ref="Y325:AA325"/>
    <mergeCell ref="AJ325:AK325"/>
    <mergeCell ref="P322:Q322"/>
    <mergeCell ref="Y322:AA322"/>
    <mergeCell ref="AJ322:AK322"/>
    <mergeCell ref="P323:Q323"/>
    <mergeCell ref="Y323:AA323"/>
    <mergeCell ref="AJ323:AK323"/>
    <mergeCell ref="P320:Q320"/>
    <mergeCell ref="Y320:AA320"/>
    <mergeCell ref="AJ320:AK320"/>
    <mergeCell ref="P321:Q321"/>
    <mergeCell ref="Y321:AA321"/>
    <mergeCell ref="AJ321:AK321"/>
    <mergeCell ref="P318:Q318"/>
    <mergeCell ref="Y318:AA318"/>
    <mergeCell ref="AJ318:AK318"/>
    <mergeCell ref="P319:Q319"/>
    <mergeCell ref="Y319:AA319"/>
    <mergeCell ref="AJ319:AK319"/>
    <mergeCell ref="P316:Q316"/>
    <mergeCell ref="Y316:AA316"/>
    <mergeCell ref="AJ316:AK316"/>
    <mergeCell ref="P317:Q317"/>
    <mergeCell ref="Y317:AA317"/>
    <mergeCell ref="AJ317:AK317"/>
    <mergeCell ref="P314:Q314"/>
    <mergeCell ref="Y314:AA314"/>
    <mergeCell ref="AJ314:AK314"/>
    <mergeCell ref="P315:Q315"/>
    <mergeCell ref="Y315:AA315"/>
    <mergeCell ref="AJ315:AK315"/>
    <mergeCell ref="P312:Q312"/>
    <mergeCell ref="Y312:AA312"/>
    <mergeCell ref="AJ312:AK312"/>
    <mergeCell ref="P313:Q313"/>
    <mergeCell ref="Y313:AA313"/>
    <mergeCell ref="AJ313:AK313"/>
    <mergeCell ref="P310:Q310"/>
    <mergeCell ref="Y310:AA310"/>
    <mergeCell ref="AJ310:AK310"/>
    <mergeCell ref="P311:Q311"/>
    <mergeCell ref="Y311:AA311"/>
    <mergeCell ref="AJ311:AK311"/>
    <mergeCell ref="P308:Q308"/>
    <mergeCell ref="Y308:AA308"/>
    <mergeCell ref="AJ308:AK308"/>
    <mergeCell ref="P309:Q309"/>
    <mergeCell ref="Y309:AA309"/>
    <mergeCell ref="AJ309:AK309"/>
    <mergeCell ref="P306:Q306"/>
    <mergeCell ref="Y306:AA306"/>
    <mergeCell ref="AJ306:AK306"/>
    <mergeCell ref="P307:Q307"/>
    <mergeCell ref="Y307:AA307"/>
    <mergeCell ref="AJ307:AK307"/>
    <mergeCell ref="P304:Q304"/>
    <mergeCell ref="Y304:AA304"/>
    <mergeCell ref="AJ304:AK304"/>
    <mergeCell ref="P305:Q305"/>
    <mergeCell ref="Y305:AA305"/>
    <mergeCell ref="AJ305:AK305"/>
    <mergeCell ref="P302:Q302"/>
    <mergeCell ref="Y302:AA302"/>
    <mergeCell ref="AJ302:AK302"/>
    <mergeCell ref="P303:Q303"/>
    <mergeCell ref="Y303:AA303"/>
    <mergeCell ref="AJ303:AK303"/>
    <mergeCell ref="P300:Q300"/>
    <mergeCell ref="Y300:AA300"/>
    <mergeCell ref="AJ300:AK300"/>
    <mergeCell ref="P301:Q301"/>
    <mergeCell ref="Y301:AA301"/>
    <mergeCell ref="AJ301:AK301"/>
    <mergeCell ref="P298:Q298"/>
    <mergeCell ref="Y298:AA298"/>
    <mergeCell ref="AJ298:AK298"/>
    <mergeCell ref="P299:Q299"/>
    <mergeCell ref="Y299:AA299"/>
    <mergeCell ref="AJ299:AK299"/>
    <mergeCell ref="P296:Q296"/>
    <mergeCell ref="Y296:AA296"/>
    <mergeCell ref="AJ296:AK296"/>
    <mergeCell ref="P297:Q297"/>
    <mergeCell ref="Y297:AA297"/>
    <mergeCell ref="AJ297:AK297"/>
    <mergeCell ref="P294:Q294"/>
    <mergeCell ref="Y294:AA294"/>
    <mergeCell ref="AJ294:AK294"/>
    <mergeCell ref="P295:Q295"/>
    <mergeCell ref="Y295:AA295"/>
    <mergeCell ref="AJ295:AK295"/>
    <mergeCell ref="P292:Q292"/>
    <mergeCell ref="Y292:AA292"/>
    <mergeCell ref="AJ292:AK292"/>
    <mergeCell ref="P293:Q293"/>
    <mergeCell ref="Y293:AA293"/>
    <mergeCell ref="AJ293:AK293"/>
    <mergeCell ref="P290:Q290"/>
    <mergeCell ref="Y290:AA290"/>
    <mergeCell ref="AJ290:AK290"/>
    <mergeCell ref="P291:Q291"/>
    <mergeCell ref="Y291:AA291"/>
    <mergeCell ref="AJ291:AK291"/>
    <mergeCell ref="P288:Q288"/>
    <mergeCell ref="Y288:AA288"/>
    <mergeCell ref="AJ288:AK288"/>
    <mergeCell ref="P289:Q289"/>
    <mergeCell ref="Y289:AA289"/>
    <mergeCell ref="AJ289:AK289"/>
    <mergeCell ref="P286:Q286"/>
    <mergeCell ref="Y286:AA286"/>
    <mergeCell ref="AJ286:AK286"/>
    <mergeCell ref="P287:Q287"/>
    <mergeCell ref="Y287:AA287"/>
    <mergeCell ref="AJ287:AK287"/>
    <mergeCell ref="P284:Q284"/>
    <mergeCell ref="Y284:AA284"/>
    <mergeCell ref="AJ284:AK284"/>
    <mergeCell ref="P285:Q285"/>
    <mergeCell ref="Y285:AA285"/>
    <mergeCell ref="AJ285:AK285"/>
    <mergeCell ref="P282:Q282"/>
    <mergeCell ref="Y282:AA282"/>
    <mergeCell ref="AJ282:AK282"/>
    <mergeCell ref="P283:Q283"/>
    <mergeCell ref="Y283:AA283"/>
    <mergeCell ref="AJ283:AK283"/>
    <mergeCell ref="P280:Q280"/>
    <mergeCell ref="Y280:AA280"/>
    <mergeCell ref="AJ280:AK280"/>
    <mergeCell ref="P281:Q281"/>
    <mergeCell ref="Y281:AA281"/>
    <mergeCell ref="AJ281:AK281"/>
    <mergeCell ref="P278:Q278"/>
    <mergeCell ref="Y278:AA278"/>
    <mergeCell ref="AJ278:AK278"/>
    <mergeCell ref="P279:Q279"/>
    <mergeCell ref="Y279:AA279"/>
    <mergeCell ref="AJ279:AK279"/>
    <mergeCell ref="P276:Q276"/>
    <mergeCell ref="Y276:AA276"/>
    <mergeCell ref="AJ276:AK276"/>
    <mergeCell ref="P277:Q277"/>
    <mergeCell ref="Y277:AA277"/>
    <mergeCell ref="AJ277:AK277"/>
    <mergeCell ref="P274:Q274"/>
    <mergeCell ref="Y274:AA274"/>
    <mergeCell ref="AJ274:AK274"/>
    <mergeCell ref="P275:Q275"/>
    <mergeCell ref="Y275:AA275"/>
    <mergeCell ref="AJ275:AK275"/>
    <mergeCell ref="P272:Q272"/>
    <mergeCell ref="Y272:AA272"/>
    <mergeCell ref="AJ272:AK272"/>
    <mergeCell ref="P273:Q273"/>
    <mergeCell ref="Y273:AA273"/>
    <mergeCell ref="AJ273:AK273"/>
    <mergeCell ref="P269:Q269"/>
    <mergeCell ref="X269:AA269"/>
    <mergeCell ref="P270:Q270"/>
    <mergeCell ref="Y270:AA270"/>
    <mergeCell ref="AJ270:AK270"/>
    <mergeCell ref="P271:Q271"/>
    <mergeCell ref="Y271:AA271"/>
    <mergeCell ref="AJ271:AK271"/>
    <mergeCell ref="AE268:AF268"/>
    <mergeCell ref="AH268:AI268"/>
    <mergeCell ref="AJ268:AL268"/>
    <mergeCell ref="AN268:AO268"/>
    <mergeCell ref="AP268:AR268"/>
    <mergeCell ref="AS268:AT268"/>
    <mergeCell ref="AS266:AT266"/>
    <mergeCell ref="C267:C268"/>
    <mergeCell ref="D267:D268"/>
    <mergeCell ref="K267:K268"/>
    <mergeCell ref="L267:L268"/>
    <mergeCell ref="M267:M268"/>
    <mergeCell ref="N267:N268"/>
    <mergeCell ref="P267:Q267"/>
    <mergeCell ref="Y268:AA268"/>
    <mergeCell ref="AB268:AC268"/>
    <mergeCell ref="AB266:AC266"/>
    <mergeCell ref="AE266:AF266"/>
    <mergeCell ref="AH266:AI266"/>
    <mergeCell ref="AJ266:AL266"/>
    <mergeCell ref="AN266:AO266"/>
    <mergeCell ref="AP266:AR266"/>
    <mergeCell ref="AP264:AR264"/>
    <mergeCell ref="AS264:AT264"/>
    <mergeCell ref="C265:C266"/>
    <mergeCell ref="D265:D266"/>
    <mergeCell ref="K265:K266"/>
    <mergeCell ref="L265:L266"/>
    <mergeCell ref="M265:M266"/>
    <mergeCell ref="N265:N266"/>
    <mergeCell ref="P265:Q265"/>
    <mergeCell ref="Y266:AA266"/>
    <mergeCell ref="Y264:AA264"/>
    <mergeCell ref="AB264:AC264"/>
    <mergeCell ref="AE264:AF264"/>
    <mergeCell ref="AH264:AI264"/>
    <mergeCell ref="AJ264:AL264"/>
    <mergeCell ref="AN264:AO264"/>
    <mergeCell ref="AN262:AO262"/>
    <mergeCell ref="AP262:AR262"/>
    <mergeCell ref="AS262:AT262"/>
    <mergeCell ref="C263:C264"/>
    <mergeCell ref="D263:D264"/>
    <mergeCell ref="K263:K264"/>
    <mergeCell ref="L263:L264"/>
    <mergeCell ref="M263:M264"/>
    <mergeCell ref="N263:N264"/>
    <mergeCell ref="P263:Q263"/>
    <mergeCell ref="P261:Q261"/>
    <mergeCell ref="Y262:AA262"/>
    <mergeCell ref="AB262:AC262"/>
    <mergeCell ref="AE262:AF262"/>
    <mergeCell ref="AH262:AI262"/>
    <mergeCell ref="AJ262:AL262"/>
    <mergeCell ref="C261:C262"/>
    <mergeCell ref="D261:D262"/>
    <mergeCell ref="K261:K262"/>
    <mergeCell ref="L261:L262"/>
    <mergeCell ref="M261:M262"/>
    <mergeCell ref="N261:N262"/>
    <mergeCell ref="C260:D260"/>
    <mergeCell ref="E260:I260"/>
    <mergeCell ref="K260:N260"/>
    <mergeCell ref="P260:Q260"/>
    <mergeCell ref="X260:AA260"/>
    <mergeCell ref="AJ260:AK260"/>
    <mergeCell ref="C259:D259"/>
    <mergeCell ref="E259:I259"/>
    <mergeCell ref="K259:N259"/>
    <mergeCell ref="P259:Q259"/>
    <mergeCell ref="X259:AA259"/>
    <mergeCell ref="AJ259:AK259"/>
    <mergeCell ref="C258:D258"/>
    <mergeCell ref="E258:I258"/>
    <mergeCell ref="K258:N258"/>
    <mergeCell ref="P258:Q258"/>
    <mergeCell ref="X258:AA258"/>
    <mergeCell ref="AJ258:AK258"/>
    <mergeCell ref="C257:D257"/>
    <mergeCell ref="E257:I257"/>
    <mergeCell ref="K257:N257"/>
    <mergeCell ref="P257:Q257"/>
    <mergeCell ref="X257:AA257"/>
    <mergeCell ref="AJ257:AK257"/>
    <mergeCell ref="P255:Q255"/>
    <mergeCell ref="Y255:AA255"/>
    <mergeCell ref="AJ255:AK255"/>
    <mergeCell ref="P256:Q256"/>
    <mergeCell ref="Y256:AA256"/>
    <mergeCell ref="AJ256:AK256"/>
    <mergeCell ref="P253:Q253"/>
    <mergeCell ref="Y253:AA253"/>
    <mergeCell ref="AJ253:AK253"/>
    <mergeCell ref="P254:Q254"/>
    <mergeCell ref="Y254:AA254"/>
    <mergeCell ref="AJ254:AK254"/>
    <mergeCell ref="P251:Q251"/>
    <mergeCell ref="Y251:AA251"/>
    <mergeCell ref="AJ251:AK251"/>
    <mergeCell ref="P252:Q252"/>
    <mergeCell ref="Y252:AA252"/>
    <mergeCell ref="AJ252:AK252"/>
    <mergeCell ref="P249:Q249"/>
    <mergeCell ref="Y249:AA249"/>
    <mergeCell ref="AJ249:AK249"/>
    <mergeCell ref="P250:Q250"/>
    <mergeCell ref="Y250:AA250"/>
    <mergeCell ref="AJ250:AK250"/>
    <mergeCell ref="P247:Q247"/>
    <mergeCell ref="Y247:AA247"/>
    <mergeCell ref="AJ247:AK247"/>
    <mergeCell ref="P248:Q248"/>
    <mergeCell ref="Y248:AA248"/>
    <mergeCell ref="AJ248:AK248"/>
    <mergeCell ref="P245:Q245"/>
    <mergeCell ref="Y245:AA245"/>
    <mergeCell ref="AJ245:AK245"/>
    <mergeCell ref="P246:Q246"/>
    <mergeCell ref="Y246:AA246"/>
    <mergeCell ref="AJ246:AK246"/>
    <mergeCell ref="P243:Q243"/>
    <mergeCell ref="Y243:AA243"/>
    <mergeCell ref="AJ243:AK243"/>
    <mergeCell ref="P244:Q244"/>
    <mergeCell ref="Y244:AA244"/>
    <mergeCell ref="AJ244:AK244"/>
    <mergeCell ref="P241:Q241"/>
    <mergeCell ref="Y241:AA241"/>
    <mergeCell ref="AJ241:AK241"/>
    <mergeCell ref="P242:Q242"/>
    <mergeCell ref="Y242:AA242"/>
    <mergeCell ref="AJ242:AK242"/>
    <mergeCell ref="P239:Q239"/>
    <mergeCell ref="Y239:AA239"/>
    <mergeCell ref="AJ239:AK239"/>
    <mergeCell ref="P240:Q240"/>
    <mergeCell ref="Y240:AA240"/>
    <mergeCell ref="AJ240:AK240"/>
    <mergeCell ref="P237:Q237"/>
    <mergeCell ref="Y237:AA237"/>
    <mergeCell ref="AJ237:AK237"/>
    <mergeCell ref="P238:Q238"/>
    <mergeCell ref="Y238:AA238"/>
    <mergeCell ref="AJ238:AK238"/>
    <mergeCell ref="P235:Q235"/>
    <mergeCell ref="Y235:AA235"/>
    <mergeCell ref="AJ235:AK235"/>
    <mergeCell ref="P236:Q236"/>
    <mergeCell ref="Y236:AA236"/>
    <mergeCell ref="AJ236:AK236"/>
    <mergeCell ref="P233:Q233"/>
    <mergeCell ref="Y233:AA233"/>
    <mergeCell ref="AJ233:AK233"/>
    <mergeCell ref="P234:Q234"/>
    <mergeCell ref="Y234:AA234"/>
    <mergeCell ref="AJ234:AK234"/>
    <mergeCell ref="P231:Q231"/>
    <mergeCell ref="Y231:AA231"/>
    <mergeCell ref="AJ231:AK231"/>
    <mergeCell ref="P232:Q232"/>
    <mergeCell ref="Y232:AA232"/>
    <mergeCell ref="AJ232:AK232"/>
    <mergeCell ref="P229:Q229"/>
    <mergeCell ref="Y229:AA229"/>
    <mergeCell ref="AJ229:AK229"/>
    <mergeCell ref="P230:Q230"/>
    <mergeCell ref="Y230:AA230"/>
    <mergeCell ref="AJ230:AK230"/>
    <mergeCell ref="P227:Q227"/>
    <mergeCell ref="Y227:AA227"/>
    <mergeCell ref="AJ227:AK227"/>
    <mergeCell ref="P228:Q228"/>
    <mergeCell ref="Y228:AA228"/>
    <mergeCell ref="AJ228:AK228"/>
    <mergeCell ref="P225:Q225"/>
    <mergeCell ref="Y225:AA225"/>
    <mergeCell ref="AJ225:AK225"/>
    <mergeCell ref="P226:Q226"/>
    <mergeCell ref="Y226:AA226"/>
    <mergeCell ref="AJ226:AK226"/>
    <mergeCell ref="P223:Q223"/>
    <mergeCell ref="Y223:AA223"/>
    <mergeCell ref="AJ223:AK223"/>
    <mergeCell ref="P224:Q224"/>
    <mergeCell ref="Y224:AA224"/>
    <mergeCell ref="AJ224:AK224"/>
    <mergeCell ref="P221:Q221"/>
    <mergeCell ref="Y221:AA221"/>
    <mergeCell ref="AJ221:AK221"/>
    <mergeCell ref="P222:Q222"/>
    <mergeCell ref="Y222:AA222"/>
    <mergeCell ref="AJ222:AK222"/>
    <mergeCell ref="P219:Q219"/>
    <mergeCell ref="Y219:AA219"/>
    <mergeCell ref="AJ219:AK219"/>
    <mergeCell ref="P220:Q220"/>
    <mergeCell ref="Y220:AA220"/>
    <mergeCell ref="AJ220:AK220"/>
    <mergeCell ref="P217:Q217"/>
    <mergeCell ref="Y217:AA217"/>
    <mergeCell ref="AJ217:AK217"/>
    <mergeCell ref="P218:Q218"/>
    <mergeCell ref="Y218:AA218"/>
    <mergeCell ref="AJ218:AK218"/>
    <mergeCell ref="P215:Q215"/>
    <mergeCell ref="Y215:AA215"/>
    <mergeCell ref="AJ215:AK215"/>
    <mergeCell ref="P216:Q216"/>
    <mergeCell ref="Y216:AA216"/>
    <mergeCell ref="AJ216:AK216"/>
    <mergeCell ref="P213:Q213"/>
    <mergeCell ref="Y213:AA213"/>
    <mergeCell ref="AJ213:AK213"/>
    <mergeCell ref="P214:Q214"/>
    <mergeCell ref="Y214:AA214"/>
    <mergeCell ref="AJ214:AK214"/>
    <mergeCell ref="P211:Q211"/>
    <mergeCell ref="Y211:AA211"/>
    <mergeCell ref="AJ211:AK211"/>
    <mergeCell ref="P212:Q212"/>
    <mergeCell ref="Y212:AA212"/>
    <mergeCell ref="AJ212:AK212"/>
    <mergeCell ref="P209:Q209"/>
    <mergeCell ref="Y209:AA209"/>
    <mergeCell ref="AJ209:AK209"/>
    <mergeCell ref="P210:Q210"/>
    <mergeCell ref="Y210:AA210"/>
    <mergeCell ref="AJ210:AK210"/>
    <mergeCell ref="P207:Q207"/>
    <mergeCell ref="Y207:AA207"/>
    <mergeCell ref="AJ207:AK207"/>
    <mergeCell ref="P208:Q208"/>
    <mergeCell ref="Y208:AA208"/>
    <mergeCell ref="AJ208:AK208"/>
    <mergeCell ref="P205:Q205"/>
    <mergeCell ref="Y205:AA205"/>
    <mergeCell ref="AJ205:AK205"/>
    <mergeCell ref="P206:Q206"/>
    <mergeCell ref="Y206:AA206"/>
    <mergeCell ref="AJ206:AK206"/>
    <mergeCell ref="P203:Q203"/>
    <mergeCell ref="Y203:AA203"/>
    <mergeCell ref="AJ203:AK203"/>
    <mergeCell ref="P204:Q204"/>
    <mergeCell ref="Y204:AA204"/>
    <mergeCell ref="AJ204:AK204"/>
    <mergeCell ref="P201:Q201"/>
    <mergeCell ref="Y201:AA201"/>
    <mergeCell ref="AJ201:AK201"/>
    <mergeCell ref="P202:Q202"/>
    <mergeCell ref="Y202:AA202"/>
    <mergeCell ref="AJ202:AK202"/>
    <mergeCell ref="P199:Q199"/>
    <mergeCell ref="Y199:AA199"/>
    <mergeCell ref="AJ199:AK199"/>
    <mergeCell ref="P200:Q200"/>
    <mergeCell ref="Y200:AA200"/>
    <mergeCell ref="AJ200:AK200"/>
    <mergeCell ref="P197:Q197"/>
    <mergeCell ref="Y197:AA197"/>
    <mergeCell ref="AJ197:AK197"/>
    <mergeCell ref="P198:Q198"/>
    <mergeCell ref="Y198:AA198"/>
    <mergeCell ref="AJ198:AK198"/>
    <mergeCell ref="P195:Q195"/>
    <mergeCell ref="Y195:AA195"/>
    <mergeCell ref="AJ195:AK195"/>
    <mergeCell ref="P196:Q196"/>
    <mergeCell ref="Y196:AA196"/>
    <mergeCell ref="AJ196:AK196"/>
    <mergeCell ref="P193:Q193"/>
    <mergeCell ref="Y193:AA193"/>
    <mergeCell ref="AJ193:AK193"/>
    <mergeCell ref="P194:Q194"/>
    <mergeCell ref="Y194:AA194"/>
    <mergeCell ref="AJ194:AK194"/>
    <mergeCell ref="P191:Q191"/>
    <mergeCell ref="Y191:AA191"/>
    <mergeCell ref="AJ191:AK191"/>
    <mergeCell ref="P192:Q192"/>
    <mergeCell ref="Y192:AA192"/>
    <mergeCell ref="AJ192:AK192"/>
    <mergeCell ref="P189:Q189"/>
    <mergeCell ref="Y189:AA189"/>
    <mergeCell ref="AJ189:AK189"/>
    <mergeCell ref="P190:Q190"/>
    <mergeCell ref="Y190:AA190"/>
    <mergeCell ref="AJ190:AK190"/>
    <mergeCell ref="P187:Q187"/>
    <mergeCell ref="Y187:AA187"/>
    <mergeCell ref="AJ187:AK187"/>
    <mergeCell ref="P188:Q188"/>
    <mergeCell ref="Y188:AA188"/>
    <mergeCell ref="AJ188:AK188"/>
    <mergeCell ref="P185:Q185"/>
    <mergeCell ref="Y185:AA185"/>
    <mergeCell ref="AJ185:AK185"/>
    <mergeCell ref="P186:Q186"/>
    <mergeCell ref="Y186:AA186"/>
    <mergeCell ref="AJ186:AK186"/>
    <mergeCell ref="P183:Q183"/>
    <mergeCell ref="Y183:AA183"/>
    <mergeCell ref="AJ183:AK183"/>
    <mergeCell ref="P184:Q184"/>
    <mergeCell ref="Y184:AA184"/>
    <mergeCell ref="AJ184:AK184"/>
    <mergeCell ref="P181:Q181"/>
    <mergeCell ref="Y181:AA181"/>
    <mergeCell ref="AJ181:AK181"/>
    <mergeCell ref="P182:Q182"/>
    <mergeCell ref="Y182:AA182"/>
    <mergeCell ref="AJ182:AK182"/>
    <mergeCell ref="P179:Q179"/>
    <mergeCell ref="Y179:AA179"/>
    <mergeCell ref="AJ179:AK179"/>
    <mergeCell ref="P180:Q180"/>
    <mergeCell ref="Y180:AA180"/>
    <mergeCell ref="AJ180:AK180"/>
    <mergeCell ref="P177:Q177"/>
    <mergeCell ref="Y177:AA177"/>
    <mergeCell ref="AJ177:AK177"/>
    <mergeCell ref="P178:Q178"/>
    <mergeCell ref="Y178:AA178"/>
    <mergeCell ref="AJ178:AK178"/>
    <mergeCell ref="P175:Q175"/>
    <mergeCell ref="Y175:AA175"/>
    <mergeCell ref="AJ175:AK175"/>
    <mergeCell ref="P176:Q176"/>
    <mergeCell ref="Y176:AA176"/>
    <mergeCell ref="AJ176:AK176"/>
    <mergeCell ref="P173:Q173"/>
    <mergeCell ref="Y173:AA173"/>
    <mergeCell ref="AJ173:AK173"/>
    <mergeCell ref="P174:Q174"/>
    <mergeCell ref="Y174:AA174"/>
    <mergeCell ref="AJ174:AK174"/>
    <mergeCell ref="P171:Q171"/>
    <mergeCell ref="Y171:AA171"/>
    <mergeCell ref="AJ171:AK171"/>
    <mergeCell ref="P172:Q172"/>
    <mergeCell ref="Y172:AA172"/>
    <mergeCell ref="AJ172:AK172"/>
    <mergeCell ref="P169:Q169"/>
    <mergeCell ref="Y169:AA169"/>
    <mergeCell ref="AJ169:AK169"/>
    <mergeCell ref="P170:Q170"/>
    <mergeCell ref="Y170:AA170"/>
    <mergeCell ref="AJ170:AK170"/>
    <mergeCell ref="P167:Q167"/>
    <mergeCell ref="Y167:AA167"/>
    <mergeCell ref="AJ167:AK167"/>
    <mergeCell ref="P168:Q168"/>
    <mergeCell ref="Y168:AA168"/>
    <mergeCell ref="AJ168:AK168"/>
    <mergeCell ref="P165:Q165"/>
    <mergeCell ref="Y165:AA165"/>
    <mergeCell ref="AJ165:AK165"/>
    <mergeCell ref="P166:Q166"/>
    <mergeCell ref="Y166:AA166"/>
    <mergeCell ref="AJ166:AK166"/>
    <mergeCell ref="P163:Q163"/>
    <mergeCell ref="Y163:AA163"/>
    <mergeCell ref="AJ163:AK163"/>
    <mergeCell ref="P164:Q164"/>
    <mergeCell ref="Y164:AA164"/>
    <mergeCell ref="AJ164:AK164"/>
    <mergeCell ref="P161:Q161"/>
    <mergeCell ref="Y161:AA161"/>
    <mergeCell ref="AJ161:AK161"/>
    <mergeCell ref="P162:Q162"/>
    <mergeCell ref="Y162:AA162"/>
    <mergeCell ref="AJ162:AK162"/>
    <mergeCell ref="P159:Q159"/>
    <mergeCell ref="Y159:AA159"/>
    <mergeCell ref="AJ159:AK159"/>
    <mergeCell ref="P160:Q160"/>
    <mergeCell ref="Y160:AA160"/>
    <mergeCell ref="AJ160:AK160"/>
    <mergeCell ref="P157:Q157"/>
    <mergeCell ref="Y157:AA157"/>
    <mergeCell ref="AJ157:AK157"/>
    <mergeCell ref="P158:Q158"/>
    <mergeCell ref="Y158:AA158"/>
    <mergeCell ref="AJ158:AK158"/>
    <mergeCell ref="P155:Q155"/>
    <mergeCell ref="Y155:AA155"/>
    <mergeCell ref="AJ155:AK155"/>
    <mergeCell ref="P156:Q156"/>
    <mergeCell ref="Y156:AA156"/>
    <mergeCell ref="AJ156:AK156"/>
    <mergeCell ref="P153:Q153"/>
    <mergeCell ref="Y153:AA153"/>
    <mergeCell ref="AJ153:AK153"/>
    <mergeCell ref="P154:Q154"/>
    <mergeCell ref="Y154:AA154"/>
    <mergeCell ref="AJ154:AK154"/>
    <mergeCell ref="P151:Q151"/>
    <mergeCell ref="Y151:AA151"/>
    <mergeCell ref="AJ151:AK151"/>
    <mergeCell ref="P152:Q152"/>
    <mergeCell ref="Y152:AA152"/>
    <mergeCell ref="AJ152:AK152"/>
    <mergeCell ref="P149:Q149"/>
    <mergeCell ref="Y149:AA149"/>
    <mergeCell ref="AJ149:AK149"/>
    <mergeCell ref="P150:Q150"/>
    <mergeCell ref="Y150:AA150"/>
    <mergeCell ref="AJ150:AK150"/>
    <mergeCell ref="P147:Q147"/>
    <mergeCell ref="Y147:AA147"/>
    <mergeCell ref="AJ147:AK147"/>
    <mergeCell ref="P148:Q148"/>
    <mergeCell ref="Y148:AA148"/>
    <mergeCell ref="AJ148:AK148"/>
    <mergeCell ref="P145:Q145"/>
    <mergeCell ref="Y145:AA145"/>
    <mergeCell ref="AJ145:AK145"/>
    <mergeCell ref="P146:Q146"/>
    <mergeCell ref="Y146:AA146"/>
    <mergeCell ref="AJ146:AK146"/>
    <mergeCell ref="P143:Q143"/>
    <mergeCell ref="Y143:AA143"/>
    <mergeCell ref="AJ143:AK143"/>
    <mergeCell ref="P144:Q144"/>
    <mergeCell ref="Y144:AA144"/>
    <mergeCell ref="AJ144:AK144"/>
    <mergeCell ref="P141:Q141"/>
    <mergeCell ref="Y141:AA141"/>
    <mergeCell ref="AJ141:AK141"/>
    <mergeCell ref="P142:Q142"/>
    <mergeCell ref="Y142:AA142"/>
    <mergeCell ref="AJ142:AK142"/>
    <mergeCell ref="P139:Q139"/>
    <mergeCell ref="Y139:AA139"/>
    <mergeCell ref="AJ139:AK139"/>
    <mergeCell ref="P140:Q140"/>
    <mergeCell ref="Y140:AA140"/>
    <mergeCell ref="AJ140:AK140"/>
    <mergeCell ref="P137:Q137"/>
    <mergeCell ref="Y137:AA137"/>
    <mergeCell ref="AJ137:AK137"/>
    <mergeCell ref="P138:Q138"/>
    <mergeCell ref="Y138:AA138"/>
    <mergeCell ref="AJ138:AK138"/>
    <mergeCell ref="P135:Q135"/>
    <mergeCell ref="Y135:AA135"/>
    <mergeCell ref="AJ135:AK135"/>
    <mergeCell ref="P136:Q136"/>
    <mergeCell ref="Y136:AA136"/>
    <mergeCell ref="AJ136:AK136"/>
    <mergeCell ref="P133:Q133"/>
    <mergeCell ref="Y133:AA133"/>
    <mergeCell ref="AJ133:AK133"/>
    <mergeCell ref="P134:Q134"/>
    <mergeCell ref="Y134:AA134"/>
    <mergeCell ref="AJ134:AK134"/>
    <mergeCell ref="P131:Q131"/>
    <mergeCell ref="Y131:AA131"/>
    <mergeCell ref="AJ131:AK131"/>
    <mergeCell ref="P132:Q132"/>
    <mergeCell ref="Y132:AA132"/>
    <mergeCell ref="AJ132:AK132"/>
    <mergeCell ref="P129:Q129"/>
    <mergeCell ref="Y129:AA129"/>
    <mergeCell ref="AJ129:AK129"/>
    <mergeCell ref="P130:Q130"/>
    <mergeCell ref="Y130:AA130"/>
    <mergeCell ref="AJ130:AK130"/>
    <mergeCell ref="P127:Q127"/>
    <mergeCell ref="Y127:AA127"/>
    <mergeCell ref="AJ127:AK127"/>
    <mergeCell ref="P128:Q128"/>
    <mergeCell ref="Y128:AA128"/>
    <mergeCell ref="AJ128:AK128"/>
    <mergeCell ref="P125:Q125"/>
    <mergeCell ref="Y125:AA125"/>
    <mergeCell ref="AJ125:AK125"/>
    <mergeCell ref="P126:Q126"/>
    <mergeCell ref="Y126:AA126"/>
    <mergeCell ref="AJ126:AK126"/>
    <mergeCell ref="P123:Q123"/>
    <mergeCell ref="Y123:AA123"/>
    <mergeCell ref="AJ123:AK123"/>
    <mergeCell ref="P124:Q124"/>
    <mergeCell ref="Y124:AA124"/>
    <mergeCell ref="AJ124:AK124"/>
    <mergeCell ref="P121:Q121"/>
    <mergeCell ref="Y121:AA121"/>
    <mergeCell ref="AJ121:AK121"/>
    <mergeCell ref="P122:Q122"/>
    <mergeCell ref="Y122:AA122"/>
    <mergeCell ref="AJ122:AK122"/>
    <mergeCell ref="P119:Q119"/>
    <mergeCell ref="Y119:AA119"/>
    <mergeCell ref="AJ119:AK119"/>
    <mergeCell ref="P120:Q120"/>
    <mergeCell ref="Y120:AA120"/>
    <mergeCell ref="AJ120:AK120"/>
    <mergeCell ref="P117:Q117"/>
    <mergeCell ref="Y117:AA117"/>
    <mergeCell ref="AJ117:AK117"/>
    <mergeCell ref="P118:Q118"/>
    <mergeCell ref="Y118:AA118"/>
    <mergeCell ref="AJ118:AK118"/>
    <mergeCell ref="P115:Q115"/>
    <mergeCell ref="Y115:AA115"/>
    <mergeCell ref="AJ115:AK115"/>
    <mergeCell ref="P116:Q116"/>
    <mergeCell ref="Y116:AA116"/>
    <mergeCell ref="AJ116:AK116"/>
    <mergeCell ref="P113:Q113"/>
    <mergeCell ref="Y113:AA113"/>
    <mergeCell ref="AJ113:AK113"/>
    <mergeCell ref="P114:Q114"/>
    <mergeCell ref="Y114:AA114"/>
    <mergeCell ref="AJ114:AK114"/>
    <mergeCell ref="P111:Q111"/>
    <mergeCell ref="Y111:AA111"/>
    <mergeCell ref="AJ111:AK111"/>
    <mergeCell ref="P112:Q112"/>
    <mergeCell ref="Y112:AA112"/>
    <mergeCell ref="AJ112:AK112"/>
    <mergeCell ref="P109:Q109"/>
    <mergeCell ref="Y109:AA109"/>
    <mergeCell ref="AJ109:AK109"/>
    <mergeCell ref="P110:Q110"/>
    <mergeCell ref="Y110:AA110"/>
    <mergeCell ref="AJ110:AK110"/>
    <mergeCell ref="P107:Q107"/>
    <mergeCell ref="Y107:AA107"/>
    <mergeCell ref="AJ107:AK107"/>
    <mergeCell ref="P108:Q108"/>
    <mergeCell ref="Y108:AA108"/>
    <mergeCell ref="AJ108:AK108"/>
    <mergeCell ref="P105:Q105"/>
    <mergeCell ref="Y105:AA105"/>
    <mergeCell ref="AJ105:AK105"/>
    <mergeCell ref="P106:Q106"/>
    <mergeCell ref="Y106:AA106"/>
    <mergeCell ref="AJ106:AK106"/>
    <mergeCell ref="P103:Q103"/>
    <mergeCell ref="Y103:AA103"/>
    <mergeCell ref="AJ103:AK103"/>
    <mergeCell ref="P104:Q104"/>
    <mergeCell ref="Y104:AA104"/>
    <mergeCell ref="AJ104:AK104"/>
    <mergeCell ref="P101:Q101"/>
    <mergeCell ref="Y101:AA101"/>
    <mergeCell ref="AJ101:AK101"/>
    <mergeCell ref="P102:Q102"/>
    <mergeCell ref="Y102:AA102"/>
    <mergeCell ref="AJ102:AK102"/>
    <mergeCell ref="P99:Q99"/>
    <mergeCell ref="Y99:AA99"/>
    <mergeCell ref="AJ99:AK99"/>
    <mergeCell ref="P100:Q100"/>
    <mergeCell ref="Y100:AA100"/>
    <mergeCell ref="AJ100:AK100"/>
    <mergeCell ref="P97:Q97"/>
    <mergeCell ref="Y97:AA97"/>
    <mergeCell ref="AJ97:AK97"/>
    <mergeCell ref="P98:Q98"/>
    <mergeCell ref="Y98:AA98"/>
    <mergeCell ref="AJ98:AK98"/>
    <mergeCell ref="P95:Q95"/>
    <mergeCell ref="Y95:AA95"/>
    <mergeCell ref="AJ95:AK95"/>
    <mergeCell ref="P96:Q96"/>
    <mergeCell ref="Y96:AA96"/>
    <mergeCell ref="AJ96:AK96"/>
    <mergeCell ref="P93:Q93"/>
    <mergeCell ref="Y93:AA93"/>
    <mergeCell ref="AJ93:AK93"/>
    <mergeCell ref="P94:Q94"/>
    <mergeCell ref="Y94:AA94"/>
    <mergeCell ref="AJ94:AK94"/>
    <mergeCell ref="P91:Q91"/>
    <mergeCell ref="Y91:AA91"/>
    <mergeCell ref="AJ91:AK91"/>
    <mergeCell ref="P92:Q92"/>
    <mergeCell ref="Y92:AA92"/>
    <mergeCell ref="AJ92:AK92"/>
    <mergeCell ref="P89:Q89"/>
    <mergeCell ref="Y89:AA89"/>
    <mergeCell ref="AJ89:AK89"/>
    <mergeCell ref="P90:Q90"/>
    <mergeCell ref="Y90:AA90"/>
    <mergeCell ref="AJ90:AK90"/>
    <mergeCell ref="P87:Q87"/>
    <mergeCell ref="Y87:AA87"/>
    <mergeCell ref="AJ87:AK87"/>
    <mergeCell ref="P88:Q88"/>
    <mergeCell ref="Y88:AA88"/>
    <mergeCell ref="AJ88:AK88"/>
    <mergeCell ref="P85:Q85"/>
    <mergeCell ref="Y85:AA85"/>
    <mergeCell ref="AJ85:AK85"/>
    <mergeCell ref="P86:Q86"/>
    <mergeCell ref="Y86:AA86"/>
    <mergeCell ref="AJ86:AK86"/>
    <mergeCell ref="P83:Q83"/>
    <mergeCell ref="Y83:AA83"/>
    <mergeCell ref="AJ83:AK83"/>
    <mergeCell ref="P84:Q84"/>
    <mergeCell ref="Y84:AA84"/>
    <mergeCell ref="AJ84:AK84"/>
    <mergeCell ref="P81:Q81"/>
    <mergeCell ref="Y81:AA81"/>
    <mergeCell ref="AJ81:AK81"/>
    <mergeCell ref="P82:Q82"/>
    <mergeCell ref="Y82:AA82"/>
    <mergeCell ref="AJ82:AK82"/>
    <mergeCell ref="P79:Q79"/>
    <mergeCell ref="Y79:AA79"/>
    <mergeCell ref="AJ79:AK79"/>
    <mergeCell ref="P80:Q80"/>
    <mergeCell ref="Y80:AA80"/>
    <mergeCell ref="AJ80:AK80"/>
    <mergeCell ref="P77:Q77"/>
    <mergeCell ref="Y77:AA77"/>
    <mergeCell ref="AJ77:AK77"/>
    <mergeCell ref="P78:Q78"/>
    <mergeCell ref="Y78:AA78"/>
    <mergeCell ref="AJ78:AK78"/>
    <mergeCell ref="P75:Q75"/>
    <mergeCell ref="Y75:AA75"/>
    <mergeCell ref="AJ75:AK75"/>
    <mergeCell ref="P76:Q76"/>
    <mergeCell ref="Y76:AA76"/>
    <mergeCell ref="AJ76:AK76"/>
    <mergeCell ref="P73:Q73"/>
    <mergeCell ref="Y73:AA73"/>
    <mergeCell ref="AJ73:AK73"/>
    <mergeCell ref="P74:Q74"/>
    <mergeCell ref="Y74:AA74"/>
    <mergeCell ref="AJ74:AK74"/>
    <mergeCell ref="P71:Q71"/>
    <mergeCell ref="Y71:AA71"/>
    <mergeCell ref="AJ71:AK71"/>
    <mergeCell ref="P72:Q72"/>
    <mergeCell ref="Y72:AA72"/>
    <mergeCell ref="AJ72:AK72"/>
    <mergeCell ref="P69:Q69"/>
    <mergeCell ref="Y69:AA69"/>
    <mergeCell ref="AJ69:AK69"/>
    <mergeCell ref="P70:Q70"/>
    <mergeCell ref="Y70:AA70"/>
    <mergeCell ref="AJ70:AK70"/>
    <mergeCell ref="P66:Q66"/>
    <mergeCell ref="X66:AA66"/>
    <mergeCell ref="P67:Q67"/>
    <mergeCell ref="Y67:AA67"/>
    <mergeCell ref="AJ67:AK67"/>
    <mergeCell ref="P68:Q68"/>
    <mergeCell ref="Y68:AA68"/>
    <mergeCell ref="AJ68:AK68"/>
    <mergeCell ref="AE65:AF65"/>
    <mergeCell ref="AH65:AI65"/>
    <mergeCell ref="AJ65:AL65"/>
    <mergeCell ref="AN65:AO65"/>
    <mergeCell ref="AP65:AR65"/>
    <mergeCell ref="AS65:AT65"/>
    <mergeCell ref="AS63:AT63"/>
    <mergeCell ref="C64:C65"/>
    <mergeCell ref="D64:D65"/>
    <mergeCell ref="K64:K65"/>
    <mergeCell ref="L64:L65"/>
    <mergeCell ref="M64:M65"/>
    <mergeCell ref="N64:N65"/>
    <mergeCell ref="P64:Q64"/>
    <mergeCell ref="Y65:AA65"/>
    <mergeCell ref="AB65:AC65"/>
    <mergeCell ref="AB63:AC63"/>
    <mergeCell ref="AE63:AF63"/>
    <mergeCell ref="AH63:AI63"/>
    <mergeCell ref="AJ63:AL63"/>
    <mergeCell ref="AN63:AO63"/>
    <mergeCell ref="AP63:AR63"/>
    <mergeCell ref="AP61:AR61"/>
    <mergeCell ref="AS61:AT61"/>
    <mergeCell ref="C62:C63"/>
    <mergeCell ref="D62:D63"/>
    <mergeCell ref="K62:K63"/>
    <mergeCell ref="L62:L63"/>
    <mergeCell ref="M62:M63"/>
    <mergeCell ref="N62:N63"/>
    <mergeCell ref="P62:Q62"/>
    <mergeCell ref="Y63:AA63"/>
    <mergeCell ref="Y61:AA61"/>
    <mergeCell ref="AB61:AC61"/>
    <mergeCell ref="AE61:AF61"/>
    <mergeCell ref="AH61:AI61"/>
    <mergeCell ref="AJ61:AL61"/>
    <mergeCell ref="AN61:AO61"/>
    <mergeCell ref="AN59:AO59"/>
    <mergeCell ref="AP59:AR59"/>
    <mergeCell ref="AS59:AT59"/>
    <mergeCell ref="C60:C61"/>
    <mergeCell ref="D60:D61"/>
    <mergeCell ref="K60:K61"/>
    <mergeCell ref="L60:L61"/>
    <mergeCell ref="M60:M61"/>
    <mergeCell ref="N60:N61"/>
    <mergeCell ref="P60:Q60"/>
    <mergeCell ref="P58:Q58"/>
    <mergeCell ref="Y59:AA59"/>
    <mergeCell ref="AB59:AC59"/>
    <mergeCell ref="AE59:AF59"/>
    <mergeCell ref="AH59:AI59"/>
    <mergeCell ref="AJ59:AL59"/>
    <mergeCell ref="C58:C59"/>
    <mergeCell ref="D58:D59"/>
    <mergeCell ref="K58:K59"/>
    <mergeCell ref="L58:L59"/>
    <mergeCell ref="M58:M59"/>
    <mergeCell ref="N58:N59"/>
    <mergeCell ref="C57:D57"/>
    <mergeCell ref="E57:I57"/>
    <mergeCell ref="K57:N57"/>
    <mergeCell ref="P57:Q57"/>
    <mergeCell ref="X57:AA57"/>
    <mergeCell ref="AJ57:AK57"/>
    <mergeCell ref="C56:D56"/>
    <mergeCell ref="E56:I56"/>
    <mergeCell ref="K56:N56"/>
    <mergeCell ref="P56:Q56"/>
    <mergeCell ref="X56:AA56"/>
    <mergeCell ref="AJ56:AK56"/>
    <mergeCell ref="C55:D55"/>
    <mergeCell ref="E55:I55"/>
    <mergeCell ref="K55:N55"/>
    <mergeCell ref="P55:Q55"/>
    <mergeCell ref="X55:AA55"/>
    <mergeCell ref="AJ55:AK55"/>
    <mergeCell ref="P53:Q53"/>
    <mergeCell ref="Y53:AA53"/>
    <mergeCell ref="AJ53:AK53"/>
    <mergeCell ref="C54:D54"/>
    <mergeCell ref="E54:I54"/>
    <mergeCell ref="K54:N54"/>
    <mergeCell ref="P54:Q54"/>
    <mergeCell ref="X54:AA54"/>
    <mergeCell ref="AJ54:AK54"/>
    <mergeCell ref="P51:Q51"/>
    <mergeCell ref="Y51:AA51"/>
    <mergeCell ref="AJ51:AK51"/>
    <mergeCell ref="P52:Q52"/>
    <mergeCell ref="Y52:AA52"/>
    <mergeCell ref="AJ52:AK52"/>
    <mergeCell ref="P49:Q49"/>
    <mergeCell ref="Y49:AA49"/>
    <mergeCell ref="AJ49:AK49"/>
    <mergeCell ref="P50:Q50"/>
    <mergeCell ref="Y50:AA50"/>
    <mergeCell ref="AJ50:AK50"/>
    <mergeCell ref="P47:Q47"/>
    <mergeCell ref="Y47:AA47"/>
    <mergeCell ref="AJ47:AK47"/>
    <mergeCell ref="P48:Q48"/>
    <mergeCell ref="Y48:AA48"/>
    <mergeCell ref="AJ48:AK48"/>
    <mergeCell ref="P45:Q45"/>
    <mergeCell ref="Y45:AA45"/>
    <mergeCell ref="AJ45:AK45"/>
    <mergeCell ref="P46:Q46"/>
    <mergeCell ref="Y46:AA46"/>
    <mergeCell ref="AJ46:AK46"/>
    <mergeCell ref="P43:Q43"/>
    <mergeCell ref="Y43:AA43"/>
    <mergeCell ref="AJ43:AK43"/>
    <mergeCell ref="P44:Q44"/>
    <mergeCell ref="Y44:AA44"/>
    <mergeCell ref="AJ44:AK44"/>
    <mergeCell ref="P41:Q41"/>
    <mergeCell ref="Y41:AA41"/>
    <mergeCell ref="AJ41:AK41"/>
    <mergeCell ref="P42:Q42"/>
    <mergeCell ref="Y42:AA42"/>
    <mergeCell ref="AJ42:AK42"/>
    <mergeCell ref="P39:Q39"/>
    <mergeCell ref="Y39:AA39"/>
    <mergeCell ref="AJ39:AK39"/>
    <mergeCell ref="P40:Q40"/>
    <mergeCell ref="Y40:AA40"/>
    <mergeCell ref="AJ40:AK40"/>
    <mergeCell ref="P37:Q37"/>
    <mergeCell ref="Y37:AA37"/>
    <mergeCell ref="AJ37:AK37"/>
    <mergeCell ref="P38:Q38"/>
    <mergeCell ref="Y38:AA38"/>
    <mergeCell ref="AJ38:AK38"/>
    <mergeCell ref="P35:Q35"/>
    <mergeCell ref="Y35:AA35"/>
    <mergeCell ref="AJ35:AK35"/>
    <mergeCell ref="P36:Q36"/>
    <mergeCell ref="Y36:AA36"/>
    <mergeCell ref="AJ36:AK36"/>
    <mergeCell ref="P33:Q33"/>
    <mergeCell ref="Y33:AA33"/>
    <mergeCell ref="AJ33:AK33"/>
    <mergeCell ref="P34:Q34"/>
    <mergeCell ref="Y34:AA34"/>
    <mergeCell ref="AJ34:AK34"/>
    <mergeCell ref="P31:Q31"/>
    <mergeCell ref="Y31:AA31"/>
    <mergeCell ref="AJ31:AK31"/>
    <mergeCell ref="P32:Q32"/>
    <mergeCell ref="Y32:AA32"/>
    <mergeCell ref="AJ32:AK32"/>
    <mergeCell ref="P29:Q29"/>
    <mergeCell ref="Y29:AA29"/>
    <mergeCell ref="AJ29:AK29"/>
    <mergeCell ref="P30:Q30"/>
    <mergeCell ref="Y30:AA30"/>
    <mergeCell ref="AJ30:AK30"/>
    <mergeCell ref="P27:Q27"/>
    <mergeCell ref="Y27:AA27"/>
    <mergeCell ref="AJ27:AK27"/>
    <mergeCell ref="P28:Q28"/>
    <mergeCell ref="Y28:AA28"/>
    <mergeCell ref="AJ28:AK28"/>
    <mergeCell ref="P25:Q25"/>
    <mergeCell ref="Y25:AA25"/>
    <mergeCell ref="AJ25:AK25"/>
    <mergeCell ref="P26:Q26"/>
    <mergeCell ref="Y26:AA26"/>
    <mergeCell ref="AJ26:AK26"/>
    <mergeCell ref="P23:Q23"/>
    <mergeCell ref="Y23:AA23"/>
    <mergeCell ref="AJ23:AK23"/>
    <mergeCell ref="P24:Q24"/>
    <mergeCell ref="Y24:AA24"/>
    <mergeCell ref="AJ24:AK24"/>
    <mergeCell ref="P21:Q21"/>
    <mergeCell ref="Y21:AA21"/>
    <mergeCell ref="AJ21:AK21"/>
    <mergeCell ref="P22:Q22"/>
    <mergeCell ref="Y22:AA22"/>
    <mergeCell ref="AJ22:AK22"/>
    <mergeCell ref="P19:Q19"/>
    <mergeCell ref="Y19:AA19"/>
    <mergeCell ref="AJ19:AK19"/>
    <mergeCell ref="P20:Q20"/>
    <mergeCell ref="Y20:AA20"/>
    <mergeCell ref="AJ20:AK20"/>
    <mergeCell ref="P16:Q16"/>
    <mergeCell ref="X16:AA16"/>
    <mergeCell ref="P17:Q17"/>
    <mergeCell ref="Y17:AA17"/>
    <mergeCell ref="AJ17:AK17"/>
    <mergeCell ref="P18:Q18"/>
    <mergeCell ref="Y18:AA18"/>
    <mergeCell ref="AJ18:AK18"/>
    <mergeCell ref="AE15:AF15"/>
    <mergeCell ref="AH15:AI15"/>
    <mergeCell ref="AJ15:AL15"/>
    <mergeCell ref="AN15:AO15"/>
    <mergeCell ref="AP15:AR15"/>
    <mergeCell ref="AS15:AT15"/>
    <mergeCell ref="AP13:AR13"/>
    <mergeCell ref="AS13:AT13"/>
    <mergeCell ref="C14:C15"/>
    <mergeCell ref="D14:D15"/>
    <mergeCell ref="K14:K15"/>
    <mergeCell ref="L14:L15"/>
    <mergeCell ref="M14:M15"/>
    <mergeCell ref="N14:N15"/>
    <mergeCell ref="Y15:AA15"/>
    <mergeCell ref="AB15:AC15"/>
    <mergeCell ref="Y13:AA13"/>
    <mergeCell ref="AB13:AC13"/>
    <mergeCell ref="AE13:AF13"/>
    <mergeCell ref="AH13:AI13"/>
    <mergeCell ref="AJ13:AL13"/>
    <mergeCell ref="AN13:AO13"/>
    <mergeCell ref="C12:C13"/>
    <mergeCell ref="D12:D13"/>
    <mergeCell ref="K12:K13"/>
    <mergeCell ref="L12:L13"/>
    <mergeCell ref="M12:M13"/>
    <mergeCell ref="N12:N13"/>
    <mergeCell ref="AE11:AF11"/>
    <mergeCell ref="AH11:AI11"/>
    <mergeCell ref="AJ11:AL11"/>
    <mergeCell ref="AN11:AO11"/>
    <mergeCell ref="AP11:AR11"/>
    <mergeCell ref="AS11:AT11"/>
    <mergeCell ref="AP9:AR9"/>
    <mergeCell ref="AS9:AT9"/>
    <mergeCell ref="C10:C11"/>
    <mergeCell ref="D10:D11"/>
    <mergeCell ref="K10:K11"/>
    <mergeCell ref="L10:L11"/>
    <mergeCell ref="M10:M11"/>
    <mergeCell ref="N10:N11"/>
    <mergeCell ref="Y11:AA11"/>
    <mergeCell ref="AB11:AC11"/>
    <mergeCell ref="Y9:AA9"/>
    <mergeCell ref="AB9:AC9"/>
    <mergeCell ref="AE9:AF9"/>
    <mergeCell ref="AH9:AI9"/>
    <mergeCell ref="AJ9:AL9"/>
    <mergeCell ref="AN9:AO9"/>
    <mergeCell ref="P7:Q7"/>
    <mergeCell ref="C8:C9"/>
    <mergeCell ref="D8:D9"/>
    <mergeCell ref="K8:K9"/>
    <mergeCell ref="L8:L9"/>
    <mergeCell ref="M8:M9"/>
    <mergeCell ref="N8:N9"/>
    <mergeCell ref="C6:D6"/>
    <mergeCell ref="E6:I6"/>
    <mergeCell ref="K6:N6"/>
    <mergeCell ref="P6:Q6"/>
    <mergeCell ref="T6:AJ6"/>
    <mergeCell ref="AK6:AL6"/>
    <mergeCell ref="C5:D5"/>
    <mergeCell ref="E5:I5"/>
    <mergeCell ref="K5:N5"/>
    <mergeCell ref="P5:Q5"/>
    <mergeCell ref="T5:AJ5"/>
    <mergeCell ref="AK5:AL5"/>
    <mergeCell ref="C4:D4"/>
    <mergeCell ref="E4:I4"/>
    <mergeCell ref="K4:N4"/>
    <mergeCell ref="P4:Q4"/>
    <mergeCell ref="T4:AJ4"/>
    <mergeCell ref="AK4:AL4"/>
    <mergeCell ref="C3:D3"/>
    <mergeCell ref="E3:I3"/>
    <mergeCell ref="K3:N3"/>
    <mergeCell ref="P3:Q3"/>
    <mergeCell ref="T3:AJ3"/>
    <mergeCell ref="AK3:AL3"/>
    <mergeCell ref="C2:D2"/>
    <mergeCell ref="E2:I2"/>
    <mergeCell ref="K2:N2"/>
    <mergeCell ref="P2:Q2"/>
    <mergeCell ref="T2:AJ2"/>
    <mergeCell ref="AK2:AL2"/>
  </mergeCells>
  <conditionalFormatting sqref="C7:D15 C58:D65 C233:D242 C261:D686 C1014:D1016 C1093:D1093 C1138:D1148 C1403:D1413 C1908:D1918 C2171:D2178 C2270:D2280 C2443:D2453 C2729:D2739 C2770:D2780 C2884:D2894 C2949:D2959 C3010:D3020 C3052:D3062 C3707:D3717 C3826:D4032 C4091:D4144 C4147:D4157 C4161:D4171 C4175:D4185 C4210:D4212">
    <cfRule type="containsText" dxfId="224" priority="1" operator="containsText" text="předpoklad">
      <formula>NOT(ISERROR(SEARCH(("předpoklad"),(C7))))</formula>
    </cfRule>
  </conditionalFormatting>
  <conditionalFormatting sqref="C2:D6 C54:D57 C257:D260 C465:D468 C586:D589 C629:D632 C675:D678 C1137:D1140 C1402:D1405 C1907:D1910 C2167:D2170 C2269:D2272 C2442:D2445 C2728:D2731 C2769:D2772 C2883:D2886 C2948:D2951 C3009:D3012 C3051:D3054 C3706:D3709 C3825:D3828 C3944:D3947 C4021:D4024 C4146:D4149 C4160:D4163 C4174:D4177 C4209:D4212">
    <cfRule type="containsText" dxfId="223" priority="2" operator="containsText" text="předpoklad">
      <formula>NOT(ISERROR(SEARCH(("předpoklad"),(C2))))</formula>
    </cfRule>
  </conditionalFormatting>
  <conditionalFormatting sqref="AB8:AB15 T10:T16 T30:T57 AB39:AB52 AB54:AB65 T59:T4212 AB233:AB242 AB247:AB255 AB257:AB260 AB262:AB468 AB470:AB589 AB591:AB632 AB634:AB686 AB1014:AB1016 AB1083 AB1093 AB1126:AB1130 AB1137:AB1148 AB1393:AB1397 AB1402:AB1413 AB1901:AB1905 AB1907:AB1918 AB1961:AB2008 AB2021:AB2024 AB2159:AB2165 AB2167:AB2178 AB2180:AB2242 AB2244:AB2280 AB2282:AB2426 AB2428:AB2453 AB2718:AB2726 AB2728:AB2739 AB2741:AB2753 AB2755:AB2780 AB2873:AB2881 AB2883:AB2894 AB2938:AB2946 AB2948:AB2959 AB2999:AB3007 AB3009:AB3020 AB3041:AB3049 AB3051:AB3062 AB3696:AB3704 AB3706:AB3717 AB3781:AB3783 AB3815:AB3823 AB3825:AB3828 AB3830:AB3947 AB3949:AB4032 AB4034:AB4064 AB4078:AB4157 AB4159:AB4171 AB4173:AB4185 AB4199:AB4203 AB4209:AB4212">
    <cfRule type="containsBlanks" dxfId="222" priority="3">
      <formula>LEN(TRIM(AB8))=0</formula>
    </cfRule>
  </conditionalFormatting>
  <conditionalFormatting sqref="AB8:AB15 T39:T52 AB39:AB52 T54:T57 AB54:AB65 T189:T210 T212 T214:T226 T233:T242 AB233:AB242 T247:T255 AB247:AB255 T257:T260 AB257:AB260 AB262:AB468 T269:T468 AB470:AB589 T477:T589 AB591:AB632 T598:T632 AB634:AB686 T641:T678 T745:T758 T762:T783 T785 T787 T789 T795:T811 T814 T816 T819:T821 T824:T829 T835:T842 T849:T860 T868:T877 T888:T895 T900 T902:T906 T908:T914 T919 T921:T923 T928 T930 T935:T945 T948:T950 T957:T961 T968:T975 T985:T992 T1000:T1006 T1008:T1009 T1011 T1014:T1016 AB1014:AB1016 T1031:T1052 AB1083 T1093 AB1093 T1112:T1121 T1126:T1130 AB1126:AB1130 T1132:T1140 AB1137:AB1148 T1149:T1158 T1361:T1370 T1393:T1397 AB1393:AB1397 T1402:T1405 AB1402:AB1413 T1467:T1472 T1515:T1520 T1551 T1590:T1591 T1901:T1905 AB1901:AB1905 T1907:T1910 AB1907:AB1918 T1961:T2008 AB1961:AB2008 T2019:T2020 AB2021:AB2024 T2039 T2159:T2165 AB2159:AB2165 T2167:T2445 AB2167:AB2178 AB2180:AB2242 AB2244:AB2280 AB2282:AB2426 AB2428:AB2453 T2580 T2582:T2584 T2587:T2589 T2591 T2596 T2598:T2600 T2603:T2605 T2607 T2612:T2614 T2616 T2618 T2718:T2726 AB2718:AB2726 T2728:T2731 AB2728:AB2739 T2733:T2772 AB2741:AB2753 AB2755:AB2780 T2774:T2784 T2786:T2792 T2796:T2805 T2810 T2822:T2823 T2829:T2832 T2861 T2863:T2864 T2867 T2873:T2881 AB2873:AB2881 T2883:T2886 AB2883:AB2894 T2888:T2894 T2938:T2951 AB2938:AB2946 AB2948:AB2959 T2953:T2961 T2999:T3007 AB2999:AB3007 T3009:T3012 AB3009:AB3020 T3014:T3020 T3041:T3049 AB3041:AB3049 T3051:T3054 AB3051:AB3062 T3056:T3062 T3172:T3174 T3180:T3199 T3203:T3209 T3228 T3696:T3704 AB3696:AB3704 T3706:T3709 AB3706:AB3717 T3711:T3717 T3722 T3762:T3764 T3768:T3777 T3781:T3783 AB3781:AB3783 T3785:T3823 AB3815:AB3823 T3825:T3828 AB3825:AB3828 AB3830:AB3947 T3837:T3947 AB3949:AB4032 T3956:T4064 AB4034:AB4064 T4066:T4206 AB4078:AB4157 AB4159:AB4171 AB4173:AB4185 AB4199:AB4203 T4209:T4212 AB4209:AB4212">
    <cfRule type="containsBlanks" dxfId="221" priority="4">
      <formula>LEN(TRIM(AB8))=0</formula>
    </cfRule>
  </conditionalFormatting>
  <conditionalFormatting sqref="T10:T15 T30:T57 T59:T74 T76:T4206 T4210:T4212">
    <cfRule type="containsBlanks" dxfId="220" priority="5">
      <formula>LEN(TRIM(T10))=0</formula>
    </cfRule>
  </conditionalFormatting>
  <conditionalFormatting sqref="AB8:AB15 T10:T4212 AB39:AB52 AB54:AB65 AB233:AB242 AB247:AB255 AB257:AB260 AB262:AB468 AB470:AB589 AB591:AB632 AB634:AB686 AB1014:AB1016 AB1083 AB1093 AB1126:AB1130 AB1137:AB1148 AB1393:AB1397 AB1402:AB1413 AB1901:AB1905 AB1907:AB1918 AB1961:AB2008 AB2021:AB2024 AB2159:AB2165 AB2167:AB2178 AB2180:AB2242 AB2244:AB2280 AB2282:AB2426 AB2428:AB2453 AB2718:AB2726 AB2728:AB2739 AB2741:AB2753 AB2755:AB2780 AB2873:AB2881 AB2883:AB2894 AB2938:AB2946 AB2948:AB2959 AB2999:AB3007 AB3009:AB3020 AB3041:AB3049 AB3051:AB3062 AB3696:AB3704 AB3706:AB3717 AB3781:AB3783 AB3815:AB3823 AB3825:AB3828 AB3830:AB3947 AB3949:AB4032 AB4034:AB4064 AB4078:AB4157 AB4159:AB4171 AB4173:AB4185 AB4199:AB4203 AB4209:AB4212">
    <cfRule type="containsBlanks" dxfId="219" priority="6">
      <formula>LEN(TRIM(AB8))=0</formula>
    </cfRule>
  </conditionalFormatting>
  <conditionalFormatting sqref="AB8:AB15 T10:T15 T30:T57 AB39:AB52 AB54:AB65 T59:T74 T76:T87 T89:T4206 AB233:AB242 AB247:AB255 AB257:AB260 AB262:AB468 AB470:AB589 AB591:AB632 AB634:AB686 AB1014:AB1016 AB1083 AB1093 AB1126:AB1130 AB1137:AB1148 AB1393:AB1397 AB1402:AB1413 AB1901:AB1905 AB1907:AB1918 AB1961:AB2008 AB2021:AB2024 AB2159:AB2165 AB2167:AB2178 AB2180:AB2242 AB2244:AB2280 AB2282:AB2426 AB2428:AB2453 AB2718:AB2726 AB2728:AB2739 AB2741:AB2753 AB2755:AB2780 AB2873:AB2881 AB2883:AB2894 AB2938:AB2946 AB2948:AB2959 AB2999:AB3007 AB3009:AB3020 AB3041:AB3049 AB3051:AB3062 AB3696:AB3704 AB3706:AB3717 AB3781:AB3783 AB3815:AB3823 AB3825:AB3828 AB3830:AB3947 AB3949:AB4032 AB4034:AB4064 AB4078:AB4157 AB4159:AB4171 AB4173:AB4185 AB4199:AB4203 T4209:T4212 AB4209:AB4212">
    <cfRule type="containsBlanks" dxfId="218" priority="7">
      <formula>LEN(TRIM(AB8))=0</formula>
    </cfRule>
  </conditionalFormatting>
  <conditionalFormatting sqref="AB8:AB15 T10:T15 T30:T57 AB39:AB52 AB54:AB65 T59:T74 T76:T87 T89:T4206 AB233:AB242 AB247:AB255 AB257:AB260 AB262:AB468 AB470:AB589 AB591:AB632 AB634:AB686 AB1014:AB1016 AB1083 AB1093 AB1126:AB1130 AB1137:AB1148 AB1393:AB1397 AB1402:AB1413 AB1901:AB1905 AB1907:AB1918 AB1961:AB2008 AB2021:AB2024 AB2159:AB2165 AB2167:AB2178 AB2180:AB2242 AB2244:AB2280 AB2282:AB2426 AB2428:AB2453 AB2718:AB2726 AB2728:AB2739 AB2741:AB2753 AB2755:AB2780 AB2873:AB2881 AB2883:AB2894 AB2938:AB2946 AB2948:AB2959 AB2999:AB3007 AB3009:AB3020 AB3041:AB3049 AB3051:AB3062 AB3696:AB3704 AB3706:AB3717 AB3781:AB3783 AB3815:AB3823 AB3825:AB3828 AB3830:AB3947 AB3949:AB4032 AB4034:AB4064 AB4078:AB4157 AB4159:AB4171 AB4173:AB4185 AB4199:AB4203 T4209:T4212 AB4209:AB4212">
    <cfRule type="containsBlanks" dxfId="217" priority="8">
      <formula>LEN(TRIM(AB8))=0</formula>
    </cfRule>
  </conditionalFormatting>
  <conditionalFormatting sqref="T10:T15 T30:T31 T34:T57 T59:T65 T67:T69 T71 T73:T74 T76:T77 T79:T81 T83 T85:T87 T89 T91:T101 T103:T123 T125:T129 T132:T140 T142:T144 T147:T154 T156:T160 T162:T166 T168:T172 T174:T179 T181:T211 T213:T255 T257:T4208 T4210:T4212">
    <cfRule type="containsBlanks" dxfId="216" priority="9">
      <formula>LEN(TRIM(T10))=0</formula>
    </cfRule>
  </conditionalFormatting>
  <conditionalFormatting sqref="T43:T52 T233:T237 T239 T251:T255 T334:T414 T419:T453 T459:T463 T486:T575 T580:T584 T600:T601 T603:T604 T611:T612 T623:T627 T669:T673 T727:T758 T762:T811 T814:T900 T902:T906 T908:T983 T985:T992 T994:T1052 T1112:T1121 T1126:T1130 T1393:T1397 T1901:T1905 T2159:T2165 T2263:T2267 T2436:T2440 T2722:T2726 T2763:T2767 T2877:T2881 T2942:T2946 T3003:T3007 T3045:T3049 T3700:T3704 T3819:T3823 T3938:T3942 T4015:T4019 T4086:T4144 T4201:T4203">
    <cfRule type="containsBlanks" dxfId="215" priority="10">
      <formula>LEN(TRIM(T43))=0</formula>
    </cfRule>
  </conditionalFormatting>
  <conditionalFormatting sqref="T960:T964">
    <cfRule type="containsBlanks" dxfId="214" priority="11">
      <formula>LEN(TRIM(T960))=0</formula>
    </cfRule>
  </conditionalFormatting>
  <conditionalFormatting sqref="T43:T52 T233:T242 T251:T255 T271:T276 T278:T463 T478:T584 T599:T627 T642:T673 T828:T829 T939:T940 T946:T947 T949:T950 T954 T957:T959 T965:T971 T976:T983 T985:T988 T994:T1058 T1060:T1094 T1126:T1130 T1383:T1387 T1393:T1397 T1901:T1905 T2159:T2165 T2263:T2267 T2436:T2440 T2722:T2726 T2763:T2767 T2877:T2881 T2942:T2946 T3003:T3007 T3045:T3049 T3063:T3080 T3090:T3094 T3096:T3099 T3102 T3116:T3117 T3177 T3228:T3229 T3238:T3704 T3722:T3723 T3735:T3755 T3781:T3783 T3815:T3823 T3838:T3896 T3908:T3918 T3934:T3942 T4004:T4019 T4034:T4056 T4058:T4062 T4078:T4157 T4165:T4172 T4174:T4177 T4188:T4206">
    <cfRule type="containsBlanks" dxfId="213" priority="12">
      <formula>LEN(TRIM(T43))=0</formula>
    </cfRule>
  </conditionalFormatting>
  <conditionalFormatting sqref="T901 T1093 T1099:T1106 T3899:T3926">
    <cfRule type="containsBlanks" dxfId="212" priority="13">
      <formula>LEN(TRIM(T901))=0</formula>
    </cfRule>
  </conditionalFormatting>
  <conditionalFormatting sqref="T336:T356 T379:T385 T419:T453 T489:T575 T762:T797 T800:T811 T813 T823:T826 T843:T867 T898:T900 T902:T905 T948">
    <cfRule type="containsBlanks" dxfId="211" priority="14">
      <formula>LEN(TRIM(T336))=0</formula>
    </cfRule>
  </conditionalFormatting>
  <conditionalFormatting sqref="T687 T759:T777">
    <cfRule type="containsBlanks" dxfId="210" priority="15">
      <formula>LEN(TRIM(T687))=0</formula>
    </cfRule>
  </conditionalFormatting>
  <conditionalFormatting sqref="T39:T52 T233:T242 T247:T255 T336:T356 T361:T365 T370:T405 T454:T463 T478:T584 T599:T627 T642:T673 T1107:T1108 T1110:T1111 T1122:T1130 T1389:T1397 T1897:T1905 T2155:T2165 T2259:T2267 T2432:T2440 T2718:T2726 T2759:T2767 T2873:T2881 T2938:T2946 T2999:T3007 T3041:T3049 T3696:T3704 T3815:T3823 T3934:T3942 T4004:T4019 T4082:T4144 T4199:T4203">
    <cfRule type="containsBlanks" dxfId="209" priority="16">
      <formula>LEN(TRIM(T39))=0</formula>
    </cfRule>
  </conditionalFormatting>
  <conditionalFormatting sqref="T907 T984 T993 T1133">
    <cfRule type="containsBlanks" dxfId="208" priority="17">
      <formula>LEN(TRIM(T907))=0</formula>
    </cfRule>
  </conditionalFormatting>
  <conditionalFormatting sqref="T39:T52 T233:T242 T247:T255 T336:T356 T361:T365 T370:T405 T454:T463 T478:T584 T599:T627 T642:T673 T1122:T1131 T1389:T1397 T1897:T1905 T2155:T2165 T2259:T2267 T2432:T2440 T2718:T2726 T2759:T2767 T2873:T2881 T2938:T2946 T2999:T3007 T3041:T3049 T3696:T3704 T3815:T3823 T3934:T3942 T4004:T4019 T4082:T4144 T4199:T4203">
    <cfRule type="containsBlanks" dxfId="207" priority="18">
      <formula>LEN(TRIM(T39))=0</formula>
    </cfRule>
  </conditionalFormatting>
  <conditionalFormatting sqref="T798:T799 T830:T833 T835:T842 T868 T1059 T1132:T1136">
    <cfRule type="containsBlanks" dxfId="206" priority="19">
      <formula>LEN(TRIM(T798))=0</formula>
    </cfRule>
  </conditionalFormatting>
  <conditionalFormatting sqref="T1157 T1159:T1171 T1206:T1221">
    <cfRule type="containsBlanks" dxfId="205" priority="20">
      <formula>LEN(TRIM(T1157))=0</formula>
    </cfRule>
  </conditionalFormatting>
  <conditionalFormatting sqref="T1218:T1221 T1223 T1225 T1227 T1229 T1231 T1233 T1235 T1237 T1239 T1241:T1264 T1294:T1297">
    <cfRule type="containsBlanks" dxfId="204" priority="21">
      <formula>LEN(TRIM(T1218))=0</formula>
    </cfRule>
  </conditionalFormatting>
  <conditionalFormatting sqref="T1282:T1284 T1293:T1297">
    <cfRule type="containsBlanks" dxfId="203" priority="22">
      <formula>LEN(TRIM(T1282))=0</formula>
    </cfRule>
  </conditionalFormatting>
  <conditionalFormatting sqref="T1286:T1287 T1289:T1297">
    <cfRule type="containsBlanks" dxfId="202" priority="23">
      <formula>LEN(TRIM(T1286))=0</formula>
    </cfRule>
  </conditionalFormatting>
  <conditionalFormatting sqref="T1320:T1341 T1343 T1347">
    <cfRule type="containsBlanks" dxfId="201" priority="24">
      <formula>LEN(TRIM(T1320))=0</formula>
    </cfRule>
  </conditionalFormatting>
  <conditionalFormatting sqref="T1265:T1268 T1343:T1344 T1347:T1348 T1351:T1354">
    <cfRule type="containsBlanks" dxfId="200" priority="25">
      <formula>LEN(TRIM(T1265))=0</formula>
    </cfRule>
  </conditionalFormatting>
  <conditionalFormatting sqref="T39:T52 T233:T242 T247:T255 T336:T356 T361:T365 T370:T405 T454:T463 T478:T584 T599:T627 T642:T673 T1126:T1130 T1258 T1260 T1262 T1264 T1266 T1268:T1270 T1356:T1401 T1897:T1905 T2155:T2165 T2259:T2267 T2432:T2440 T2718:T2726 T2759:T2767 T2873:T2881 T2938:T2946 T2999:T3007 T3041:T3049 T3094 T3696:T3704 T3815:T3823 T3934:T3942 T4004:T4019 T4082:T4144 T4199:T4203">
    <cfRule type="containsBlanks" dxfId="199" priority="26">
      <formula>LEN(TRIM(T39))=0</formula>
    </cfRule>
  </conditionalFormatting>
  <conditionalFormatting sqref="T2458:T2459 T2461:T2462">
    <cfRule type="containsBlanks" dxfId="198" priority="27">
      <formula>LEN(TRIM(T2458))=0</formula>
    </cfRule>
  </conditionalFormatting>
  <conditionalFormatting sqref="T2454:T2455 T2460 T2465:T2468">
    <cfRule type="containsBlanks" dxfId="197" priority="28">
      <formula>LEN(TRIM(T2454))=0</formula>
    </cfRule>
  </conditionalFormatting>
  <conditionalFormatting sqref="T2472:T2474 T2488:T2490">
    <cfRule type="containsBlanks" dxfId="196" priority="29">
      <formula>LEN(TRIM(T2472))=0</formula>
    </cfRule>
  </conditionalFormatting>
  <conditionalFormatting sqref="T2482 T2484:T2491">
    <cfRule type="containsBlanks" dxfId="195" priority="30">
      <formula>LEN(TRIM(T2482))=0</formula>
    </cfRule>
  </conditionalFormatting>
  <conditionalFormatting sqref="T2526:T2528 T2530 T2535:T2537 T2539">
    <cfRule type="containsBlanks" dxfId="194" priority="31">
      <formula>LEN(TRIM(T2526))=0</formula>
    </cfRule>
  </conditionalFormatting>
  <conditionalFormatting sqref="T2529 T2531:T2542">
    <cfRule type="containsBlanks" dxfId="193" priority="32">
      <formula>LEN(TRIM(T2529))=0</formula>
    </cfRule>
  </conditionalFormatting>
  <conditionalFormatting sqref="T2545:T2549">
    <cfRule type="containsBlanks" dxfId="192" priority="33">
      <formula>LEN(TRIM(T2545))=0</formula>
    </cfRule>
  </conditionalFormatting>
  <conditionalFormatting sqref="T2557">
    <cfRule type="containsBlanks" dxfId="191" priority="34">
      <formula>LEN(TRIM(T2557))=0</formula>
    </cfRule>
  </conditionalFormatting>
  <conditionalFormatting sqref="T302:T314 T2515:T2516 T2518">
    <cfRule type="containsBlanks" dxfId="190" priority="35">
      <formula>LEN(TRIM(T302))=0</formula>
    </cfRule>
  </conditionalFormatting>
  <conditionalFormatting sqref="T2563:T2574">
    <cfRule type="containsBlanks" dxfId="189" priority="36">
      <formula>LEN(TRIM(T2563))=0</formula>
    </cfRule>
  </conditionalFormatting>
  <conditionalFormatting sqref="T2581:T2586 T2597:T2602">
    <cfRule type="containsBlanks" dxfId="188" priority="37">
      <formula>LEN(TRIM(T2581))=0</formula>
    </cfRule>
  </conditionalFormatting>
  <conditionalFormatting sqref="T233:T237 T278:T285 T463 T584 T627 T673 T1515:T1520 T1590:T1591 T2039 T2580 T2582:T2584 T2587:T2588 T2591 T2596 T2598:T2600 T2603:T2604 T2607 T2611:T2614 T2616 T2618 T2782 T2786:T2787 T2791:T2792 T2861 T2863:T2864 T2867 T3228 T3722 T3942 T4019 T4078:T4144 T4174:T4177 T4186:T4203">
    <cfRule type="containsBlanks" dxfId="187" priority="38">
      <formula>LEN(TRIM(T233))=0</formula>
    </cfRule>
  </conditionalFormatting>
  <conditionalFormatting sqref="T2590 T2592:T2609 T2615 T2617 T2693">
    <cfRule type="containsBlanks" dxfId="186" priority="39">
      <formula>LEN(TRIM(T2590))=0</formula>
    </cfRule>
  </conditionalFormatting>
  <conditionalFormatting sqref="T2494:T2513 T2694:T2695">
    <cfRule type="containsBlanks" dxfId="185" priority="40">
      <formula>LEN(TRIM(T2494))=0</formula>
    </cfRule>
  </conditionalFormatting>
  <conditionalFormatting sqref="T2642:T2649">
    <cfRule type="containsBlanks" dxfId="184" priority="41">
      <formula>LEN(TRIM(T2642))=0</formula>
    </cfRule>
  </conditionalFormatting>
  <conditionalFormatting sqref="T2650:T2651">
    <cfRule type="containsBlanks" dxfId="183" priority="42">
      <formula>LEN(TRIM(T2650))=0</formula>
    </cfRule>
  </conditionalFormatting>
  <conditionalFormatting sqref="T2620:T2641 T2650:T2659">
    <cfRule type="containsBlanks" dxfId="182" priority="43">
      <formula>LEN(TRIM(T2620))=0</formula>
    </cfRule>
  </conditionalFormatting>
  <conditionalFormatting sqref="T2517 T2519:T2522">
    <cfRule type="containsBlanks" dxfId="181" priority="44">
      <formula>LEN(TRIM(T2517))=0</formula>
    </cfRule>
  </conditionalFormatting>
  <conditionalFormatting sqref="T2700:T2702 T2713:T2715">
    <cfRule type="containsBlanks" dxfId="180" priority="45">
      <formula>LEN(TRIM(T2700))=0</formula>
    </cfRule>
  </conditionalFormatting>
  <conditionalFormatting sqref="T2727">
    <cfRule type="containsBlanks" dxfId="179" priority="46">
      <formula>LEN(TRIM(T2727))=0</formula>
    </cfRule>
  </conditionalFormatting>
  <conditionalFormatting sqref="T1414:T1430">
    <cfRule type="containsBlanks" dxfId="178" priority="47">
      <formula>LEN(TRIM(T1414))=0</formula>
    </cfRule>
  </conditionalFormatting>
  <conditionalFormatting sqref="T1441:T1466 T1551 T2019:T2020 T2216">
    <cfRule type="containsBlanks" dxfId="177" priority="48">
      <formula>LEN(TRIM(T1441))=0</formula>
    </cfRule>
  </conditionalFormatting>
  <conditionalFormatting sqref="T1469:T1470">
    <cfRule type="containsBlanks" dxfId="176" priority="49">
      <formula>LEN(TRIM(T1469))=0</formula>
    </cfRule>
  </conditionalFormatting>
  <conditionalFormatting sqref="T1473:T1476 T1479:T1486">
    <cfRule type="containsBlanks" dxfId="175" priority="50">
      <formula>LEN(TRIM(T1473))=0</formula>
    </cfRule>
  </conditionalFormatting>
  <conditionalFormatting sqref="T1487:T1488">
    <cfRule type="containsBlanks" dxfId="174" priority="51">
      <formula>LEN(TRIM(T1487))=0</formula>
    </cfRule>
  </conditionalFormatting>
  <conditionalFormatting sqref="T1535:T1546">
    <cfRule type="containsBlanks" dxfId="173" priority="52">
      <formula>LEN(TRIM(T1535))=0</formula>
    </cfRule>
  </conditionalFormatting>
  <conditionalFormatting sqref="T1552:T1554">
    <cfRule type="containsBlanks" dxfId="172" priority="53">
      <formula>LEN(TRIM(T1552))=0</formula>
    </cfRule>
  </conditionalFormatting>
  <conditionalFormatting sqref="T1554:T1560">
    <cfRule type="containsBlanks" dxfId="171" priority="54">
      <formula>LEN(TRIM(T1554))=0</formula>
    </cfRule>
  </conditionalFormatting>
  <conditionalFormatting sqref="T1576:T1580">
    <cfRule type="containsBlanks" dxfId="170" priority="55">
      <formula>LEN(TRIM(T1576))=0</formula>
    </cfRule>
  </conditionalFormatting>
  <conditionalFormatting sqref="T1595:T1615">
    <cfRule type="containsBlanks" dxfId="169" priority="56">
      <formula>LEN(TRIM(T1595))=0</formula>
    </cfRule>
  </conditionalFormatting>
  <conditionalFormatting sqref="T1479:T1484 T1581:T1582 T1642:T1646 T1648 T1677:T1685">
    <cfRule type="containsBlanks" dxfId="168" priority="57">
      <formula>LEN(TRIM(T1479))=0</formula>
    </cfRule>
  </conditionalFormatting>
  <conditionalFormatting sqref="T1809:T1814 T1823:T1824 T1828:T1831">
    <cfRule type="containsBlanks" dxfId="167" priority="58">
      <formula>LEN(TRIM(T1809))=0</formula>
    </cfRule>
  </conditionalFormatting>
  <conditionalFormatting sqref="T1832:T1889 T1892:T1896">
    <cfRule type="containsBlanks" dxfId="166" priority="59">
      <formula>LEN(TRIM(T1832))=0</formula>
    </cfRule>
  </conditionalFormatting>
  <conditionalFormatting sqref="T1906">
    <cfRule type="containsBlanks" dxfId="165" priority="60">
      <formula>LEN(TRIM(T1906))=0</formula>
    </cfRule>
  </conditionalFormatting>
  <conditionalFormatting sqref="T1919:T1922 T2179:T2182">
    <cfRule type="containsBlanks" dxfId="164" priority="61">
      <formula>LEN(TRIM(T1919))=0</formula>
    </cfRule>
  </conditionalFormatting>
  <conditionalFormatting sqref="T1924:T1927 T2184:T2187">
    <cfRule type="containsBlanks" dxfId="163" priority="62">
      <formula>LEN(TRIM(T1924))=0</formula>
    </cfRule>
  </conditionalFormatting>
  <conditionalFormatting sqref="T2209:T2218">
    <cfRule type="containsBlanks" dxfId="162" priority="63">
      <formula>LEN(TRIM(T2209))=0</formula>
    </cfRule>
  </conditionalFormatting>
  <conditionalFormatting sqref="T2040:T2043">
    <cfRule type="containsBlanks" dxfId="161" priority="64">
      <formula>LEN(TRIM(T2040))=0</formula>
    </cfRule>
  </conditionalFormatting>
  <conditionalFormatting sqref="T2047:T2069 T2756:T2757">
    <cfRule type="containsBlanks" dxfId="160" priority="65">
      <formula>LEN(TRIM(T2047))=0</formula>
    </cfRule>
  </conditionalFormatting>
  <conditionalFormatting sqref="T2078:T2079 T2097:T2098 T2100">
    <cfRule type="containsBlanks" dxfId="159" priority="66">
      <formula>LEN(TRIM(T2078))=0</formula>
    </cfRule>
  </conditionalFormatting>
  <conditionalFormatting sqref="T2102:T2107">
    <cfRule type="containsBlanks" dxfId="158" priority="67">
      <formula>LEN(TRIM(T2102))=0</formula>
    </cfRule>
  </conditionalFormatting>
  <conditionalFormatting sqref="T39:T52 T233:T242 T247:T255 T278:T285 T336:T356 T361:T365 T370:T405 T454:T463 T478:T584 T599:T627 T642:T673 T1126:T1130 T1393:T1397 T1901:T1905 T1919:T2166 T2179:T2268 T2281:T2441 T2718:T2726 T2740:T2768 T2873:T2881 T2938:T2946 T2999:T3007 T3041:T3049 T3696:T3704 T3815:T3823 T3934:T3942 T4002:T4019 T4057 T4078:T4144 T4199:T4203">
    <cfRule type="containsBlanks" dxfId="157" priority="68">
      <formula>LEN(TRIM(T39))=0</formula>
    </cfRule>
  </conditionalFormatting>
  <conditionalFormatting sqref="T39:T52 T233:T242 T247:T255 T336:T356 T361:T365 T370:T405 T454:T463 T478:T584 T599:T627 T642:T673 T1126:T1130 T1393:T1397 T1901:T1905 T1931:T1942 T1961:T2008 T2108:T2118 T2143 T2146 T2152:T2166 T2190:T2197 T2240:T2268 T2281:T2289 T2398:T2406 T2432:T2441 T2718:T2726 T2759:T2768 T2873:T2881 T2938:T2946 T2999:T3007 T3041:T3049 T3696:T3704 T3815:T3823 T3934:T3942 T4004:T4019 T4082:T4144 T4199:T4203">
    <cfRule type="containsBlanks" dxfId="156" priority="69">
      <formula>LEN(TRIM(T39))=0</formula>
    </cfRule>
  </conditionalFormatting>
  <conditionalFormatting sqref="T2781:T2785 T2791:T2792">
    <cfRule type="containsBlanks" dxfId="155" priority="70">
      <formula>LEN(TRIM(T2781))=0</formula>
    </cfRule>
  </conditionalFormatting>
  <conditionalFormatting sqref="T2782 T2788:T2790">
    <cfRule type="containsBlanks" dxfId="154" priority="71">
      <formula>LEN(TRIM(T2782))=0</formula>
    </cfRule>
  </conditionalFormatting>
  <conditionalFormatting sqref="T2798:T2799 T2810 T2829:T2832">
    <cfRule type="containsBlanks" dxfId="153" priority="72">
      <formula>LEN(TRIM(T2798))=0</formula>
    </cfRule>
  </conditionalFormatting>
  <conditionalFormatting sqref="T2806:T2809 T2815 T2818:T2821 T2825:T2833 T2835 T2837 T2839 T2841:T2842 T3930:T3931">
    <cfRule type="containsBlanks" dxfId="152" priority="73">
      <formula>LEN(TRIM(T2806))=0</formula>
    </cfRule>
  </conditionalFormatting>
  <conditionalFormatting sqref="T2835:T2838 T2843">
    <cfRule type="containsBlanks" dxfId="151" priority="74">
      <formula>LEN(TRIM(T2835))=0</formula>
    </cfRule>
  </conditionalFormatting>
  <conditionalFormatting sqref="T2846 T2848:T2851 T2853 T2855">
    <cfRule type="containsBlanks" dxfId="150" priority="75">
      <formula>LEN(TRIM(T2846))=0</formula>
    </cfRule>
  </conditionalFormatting>
  <conditionalFormatting sqref="T2856:T2860">
    <cfRule type="containsBlanks" dxfId="149" priority="76">
      <formula>LEN(TRIM(T2856))=0</formula>
    </cfRule>
  </conditionalFormatting>
  <conditionalFormatting sqref="T2862">
    <cfRule type="containsBlanks" dxfId="148" priority="77">
      <formula>LEN(TRIM(T2862))=0</formula>
    </cfRule>
  </conditionalFormatting>
  <conditionalFormatting sqref="T233:T242 T336:T356 T361:T365 T370:T405 T454:T463 T478:T584 T599:T627 T642:T673 T2865:T2866 T2869:T2881 T2938:T2946 T2999:T3007 T3041:T3049 T3696:T3704 T3815:T3823 T3934:T3942 T4004:T4019 T4082:T4144 T4199:T4203">
    <cfRule type="containsBlanks" dxfId="147" priority="78">
      <formula>LEN(TRIM(T233))=0</formula>
    </cfRule>
  </conditionalFormatting>
  <conditionalFormatting sqref="T2824 T2882">
    <cfRule type="containsBlanks" dxfId="146" priority="79">
      <formula>LEN(TRIM(T2824))=0</formula>
    </cfRule>
  </conditionalFormatting>
  <conditionalFormatting sqref="T2895:T2903 T2964">
    <cfRule type="containsBlanks" dxfId="145" priority="80">
      <formula>LEN(TRIM(T2895))=0</formula>
    </cfRule>
  </conditionalFormatting>
  <conditionalFormatting sqref="T2912:T2913 T2916:T2918">
    <cfRule type="containsBlanks" dxfId="144" priority="81">
      <formula>LEN(TRIM(T2912))=0</formula>
    </cfRule>
  </conditionalFormatting>
  <conditionalFormatting sqref="T2921">
    <cfRule type="containsBlanks" dxfId="143" priority="82">
      <formula>LEN(TRIM(T2921))=0</formula>
    </cfRule>
  </conditionalFormatting>
  <conditionalFormatting sqref="T233:T242 T336:T356 T361:T365 T370:T405 T454:T463 T478:T584 T599:T627 T642:T673 T2904:T2909 T2924:T2947 T2999:T3007 T3041:T3049 T3696:T3704 T3815:T3823 T3924:T3942 T4004:T4019 T4082:T4144 T4199:T4203">
    <cfRule type="containsBlanks" dxfId="142" priority="83">
      <formula>LEN(TRIM(T233))=0</formula>
    </cfRule>
  </conditionalFormatting>
  <conditionalFormatting sqref="T2960:T2965 T2967:T2970 T2972:T2997">
    <cfRule type="containsBlanks" dxfId="141" priority="84">
      <formula>LEN(TRIM(T2960))=0</formula>
    </cfRule>
  </conditionalFormatting>
  <conditionalFormatting sqref="T3008">
    <cfRule type="containsBlanks" dxfId="140" priority="85">
      <formula>LEN(TRIM(T3008))=0</formula>
    </cfRule>
  </conditionalFormatting>
  <conditionalFormatting sqref="T1374:T1375 T1377:T1388 T2781:T2787 T2791:T2792 T3078 T3081:T3082 T3084:T3099 T3102:T3108 T3114 T3116:T3117">
    <cfRule type="containsBlanks" dxfId="139" priority="86">
      <formula>LEN(TRIM(T1374))=0</formula>
    </cfRule>
  </conditionalFormatting>
  <conditionalFormatting sqref="T3111:T3113 T3115:T3118 T3121">
    <cfRule type="containsBlanks" dxfId="138" priority="87">
      <formula>LEN(TRIM(T3111))=0</formula>
    </cfRule>
  </conditionalFormatting>
  <conditionalFormatting sqref="T1385 T2787 T3092 T3106 T3125:T3143 T3176 T3178:T3179 T3194 T3201:T3202">
    <cfRule type="containsBlanks" dxfId="137" priority="88">
      <formula>LEN(TRIM(T1385))=0</formula>
    </cfRule>
  </conditionalFormatting>
  <conditionalFormatting sqref="T3157:T3175 T3180:T3211">
    <cfRule type="containsBlanks" dxfId="136" priority="89">
      <formula>LEN(TRIM(T3157))=0</formula>
    </cfRule>
  </conditionalFormatting>
  <conditionalFormatting sqref="T233:T242 T261:T678 T681:T686 T1014:T1016 T1093 T1138:T1140 T1143:T1148 T1374 T1376 T1383:T1387 T1403:T1405 T1408:T1413 T1908:T1910 T2173:T2178 T2270:T2272 T2275:T2280 T2443:T2445 T2448:T2453 T2729:T2731 T2734:T2739 T2770:T2772 T2775:T2780 T2884:T2886 T2889:T2894 T2949:T2951 T2954:T2959 T3010:T3012 T3015:T3020 T3052:T3054 T3057:T3081 T3083 T3090:T3094 T3100:T3101 T3177 T3228:T3229 T3232:T3705 T3707:T3709 T3712:T3761 T3775:T3823 T3825:T4056 T4058:T4064 T4078:T4172 T4174:T4177 T4180:T4206 T4210:T4212">
    <cfRule type="containsBlanks" dxfId="135" priority="90">
      <formula>LEN(TRIM(T233))=0</formula>
    </cfRule>
  </conditionalFormatting>
  <conditionalFormatting sqref="T233:T242 T269 T271:T276 T282:T463 T477:T584 T598:T627 T641:T673 T1014:T1016 T1093 T3718:T3734 T3775:T3778 T3780:T3823 T3837 T3884:T3942 T3956:T3967 T3969:T4019 T4082:T4144 T4199:T4203">
    <cfRule type="containsBlanks" dxfId="134" priority="91">
      <formula>LEN(TRIM(T233))=0</formula>
    </cfRule>
  </conditionalFormatting>
  <conditionalFormatting sqref="T3723:T3734 T3747:T3749 T3753:T3761 T3779:T3783 T3814">
    <cfRule type="containsBlanks" dxfId="133" priority="92">
      <formula>LEN(TRIM(T3723))=0</formula>
    </cfRule>
  </conditionalFormatting>
  <conditionalFormatting sqref="T3768:T3778 T3780:T3812 T3814">
    <cfRule type="containsBlanks" dxfId="132" priority="93">
      <formula>LEN(TRIM(T3768))=0</formula>
    </cfRule>
  </conditionalFormatting>
  <conditionalFormatting sqref="T233:T242 T270:T463 T478:T584 T599:T627 T642:T673 T1014:T1016 T3785:T3824 T3851:T3884 T3886:T3891 T3893:T3894 T3909:T3910 T3913:T3914 T3934:T3942 T3957:T4019 T4057 T4061:T4062 T4078:T4145 T4199:T4203">
    <cfRule type="containsBlanks" dxfId="131" priority="94">
      <formula>LEN(TRIM(T233))=0</formula>
    </cfRule>
  </conditionalFormatting>
  <conditionalFormatting sqref="V8:V57 U16:U53 W16:Z53 V59:V260 U66:U256 W66:Z256 V263:V269 X269:Z269 W271:W276 U273:V276 X273:Z276 Y321 Y324 Y327 Y330 U333 Y333 U336:W356 X336:X365 Y336:Z356 U361:W365 Y361:Z365 U370:X390 Y370:Y405 Z370:Z390 U394:X405 Z394:Z405 V407:V408 U422 Y422:Y463 U438 U441 U444 U447 U450 U453 U459:U463 V459:V468 W459:X463 Z459:Z463 V471:V477 X477 Y477:Y584 Z477 U486:U575 V486:V589 W486:X575 Z486:Z575 U580:U584 W580:X584 Z580:Z584 V592:V598 X598 Y598:Y627 Z598 U600:X601 Z600:Z601 U603:X604 Z603:Z604 U611:X612 Z611:Z612 U623:U627 V623:V1140 W623:X627 Z623:Z627 X641 Y641:Y673 Z641 U669:U673 W669:X673 Z669:Z673 W687:Z687 Y690 Y693 Y696 Y699 Y702 Y705 Y708 Y711 Y714 W759:W777 Y760 X869:Z869 X1083:Z1083 Y1093 U1126:U1130 W1126:Z1130 V1143:V1149 X1149:Z1149 U1392:U1397 V1393:Z1397 V1399:V1405 V1408:V1414 X1414:Z1414 U1415:U1430 U1577 U1590:U1591 V1592 X1592:Z1592 U1901:U1905 V1901:V1910 W1901:Z1905 V1919 X1919:Z1919 V2040 X2040:Z2040 Y2146 U2153:X2153 Y2153:Y2165 Z2153 U2159:U2165 V2159:V2170 W2159:X2165 Z2159:Z2165 V2173:V2179 X2179:Z2179 V2243 X2243:Z2243 Y2259:Y2267 U2263:U2267 V2263:V2272 W2263:X2267 Z2263:Z2267 V2275:V2281 X2281:Z2281 V2427 X2427:Z2427 Y2432:Y2440 U2436:U2440 V2436:V2445 W2436:X2440 Z2436:Z2440 V2448:V2454 X2454:Z2454 V2575 X2575:Z2575 Y2718:Y2726 U2722:U2726 V2722:V2731 W2722:X2726 Z2722:Z2726 V2734:V2740 X2740:Z2740 V2754 X2754:Z2754 Y2759:Y2767 U2763:U2767 V2763:V2772 W2763:X2767 Z2763:Z2767 V2775:V2781 X2781:Z2781 Y2873:Y2881 U2877:U2881 V2877:V2886 W2877:X2881 Z2877:Z2881 V2889:V2894 X2895:Z2895 Y2938:Y2946 U2942:U2946 V2942:V2951 W2942:X2946 Z2942:Z2946 V2954:V2960 X2960:Z2960 Y2999:Y3007 U3003:U3007 V3003:V3012 W3003:X3007 Z3003:Z3007 V3015:V3021 X3021:Z3021 Y3041:Y3049 U3045:U3049 V3045:V3054 W3045:X3049 Z3045:Z3049 V3057:V3063 X3063:Z3063 V3113 X3113:Z3113 U3214 Y3696:Y3704 U3700:U3704 V3700:V3709 W3700:X3704 Z3700:Z3704 V3712:V3718 X3718:Z3718 Y3815:Y3823 U3819:U3823 V3819:V3828 W3819:X3823 Z3819:Z3823 V3831:V3837 X3837:Z3837 Y3901 Y3903 Y3905 Y3907:Y3918 Y3924:Y3926 Y3929 Y3931 X3932:X3933 Y3934:Y3942 U3938:U3942 V3938:V3947 W3938:X3942 Z3938:Z3942 V3950:V3956 X3956:Z3956 Y4004:Y4019 U4015:U4019 V4015:V4024 W4015:X4019 Z4015:Z4019 V4027:V4032 X4033:Z4033 Y4082:Y4144 U4086:U4144 V4086:V4212 W4086:X4144 Z4086:Z4144 X4158:Z4158 X4172:Z4172 X4186:Z4186 Y4199:Y4204 U4201:U4203 W4201:W4203 X4201:X4204 Z4201:Z4204 U4207:U4208">
    <cfRule type="containsBlanks" dxfId="130" priority="95">
      <formula>LEN(TRIM(V8))=0</formula>
    </cfRule>
  </conditionalFormatting>
  <conditionalFormatting sqref="V16 U39:U52 V39:V57 W39:Z52 V66 U233:Z242 U247:U255 V247:V256 W247:Z255 V258:V260 V269 Y321:Z321 Y324:Z324 Y327:Z327 Y330:Z330 Y333:Z414 U334:X414 U419:U463 V419:V464 W419:Z463 V466:V468 V477:V589 U478:U584 W478:Z584 V598:V628 U599:U627 W599:Z627 V630:V1140 U642:U673 W642:Z673 U687:U1136 W687:Z1136 V1143:V1397 W1149:W1397 Y1153 Y1155 Y1162 Y1167 Y1377:Y1378 X1379:X1381 Y1380:Z1381 U1383:U1387 X1383:Z1387 U1389:U1397 X1389:Z1397 V1403:V1405 V1408:V1414 U1415:U1430 Y1563:Z1564 Y1567:Z1569 Y1573:Z1573 Y1575:Z1575 U1577 Y1578:Z1579 U1590:U1591 V1592 Y1595:Z1606 Y1625:Z1635 Y1652:Z1657 Y1769:Z1799 U1897:U1905 V1897:V1906 W1897:Z1905 V1908:V1910 V1919 V2040 U2155:U2165 V2155:V2166 W2155:Z2165 V2173:V2179 V2243 U2259:U2267 V2259:V2268 W2259:Z2267 V2270:V2272 V2275:V2281 V2427 U2432:U2440 V2432:V2441 W2432:Z2440 V2443:V2445 V2448:V2482 W2454:W2491 V2575 U2718:U2726 V2718:V2727 W2718:Z2726 V2729:V2731 V2734:V2740 V2754 U2759:U2767 V2759:V2768 W2759:Z2767 V2770:V2772 V2775:V2781 U2873:U2881 V2873:V2882 W2873:Z2881 V2884:V2886 V2889:V2894 U2938:U2946 V2938:V2947 W2938:Z2946 V2949:V2951 V2954:V2960 U2999:U3007 V2999:V3008 W2999:Z3007 V3010:V3012 V3015:V3021 Y3026 U3037 X3037 X3039:X3049 U3041:U3049 V3041:V3050 W3041:W3049 Y3041:Z3049 V3052:V3054 V3057:V3080 U3063:U3080 W3063:W3102 X3063:Z3080 Y3084:Y3085 X3086:X3088 Y3087:Z3088 U3090:V3094 X3090:Z3094 U3096:V3099 X3096:Z3099 U3102:V3102 X3102:Z3102 V3113 W3115:W3123 U3116:V3117 X3116:Z3117 U3177:Z3177 U3228:Z3229 U3238:U3704 V3238:V3705 W3238:Z3704 V3707:V3709 V3712:V3718 U3783 U3815:U3823 V3815:V3824 W3815:Z3823 V3826:V3828 V3831:V3926 U3838:U3926 W3838:Z3926 Y3929:Z3929 Y3931 X3932:X3942 U3934:U3942 V3934:V3943 W3934:W3942 Y3934:Z3942 V3945:V3947 V3950:V3956 U3962 U4004:U4019 V4004:V4020 W4004:Z4019 V4022:V4024 V4027:V4032 U4082:U4144 V4082:V4145 W4082:Z4144 V4147:V4149 V4152:V4157 V4161:V4163 V4166:V4171 V4175:V4177 V4180:V4208 W4186:W4208 U4199:U4203 X4199:Z4203 V4210:V4212">
    <cfRule type="containsBlanks" dxfId="129" priority="96">
      <formula>LEN(TRIM(V16))=0</formula>
    </cfRule>
  </conditionalFormatting>
  <conditionalFormatting sqref="V16 U39:U52 V39:V57 W39:Z52 V66 U233:Z242 U247:U255 V247:V256 W247:Z255 V258:V260 V269 Y321:Z321 Y324:Z324 Y327:Z327 Y330:Z330 Y333:Z333 U336:W356 X336:X365 Y336:Z356 U361:W365 Y361:Z365 U370:Z405 Y422:Y463 U438 U441 U444 U447 U450 U453:U463 V454:V464 W454:X463 Z454:Z463 V466:V468 V477:V589 U478:U584 W478:Z584 V598:V628 U599:U627 W599:Z627 V630:V678 U642:U673 W642:Z673 V681:V686 X904:Z904 X1083:Z1083 Y1093:Z1093 U1126:Z1130 V1138:V1140 V1143:V1401 U1149:U1401 W1149:Z1401 V1403:V1405 V1408:V1414 V1592 U1897:U1905 V1897:V1906 W1897:Z1905 V1908:V1910 V1919 V2040 U2155:U2165 V2155:V2166 W2155:Z2165 V2173:V2179 V2243 U2259:U2267 V2259:V2268 W2259:Z2267 V2270:V2272 V2275:V2281 V2427 U2432:U2440 V2432:V2441 W2432:Z2440 V2443:V2445 V2448:V2482 W2454:W2491 V2575 U2718:U2726 V2718:V2727 W2718:Z2726 V2729:V2731 V2734:V2740 V2754 U2759:U2767 V2759:V2768 W2759:Z2767 V2770:V2772 V2775:V2781 U2873:U2881 V2873:V2882 W2873:Z2881 V2884:V2886 V2889:V2894 U2938:U2946 V2938:V2947 W2938:Z2946 V2949:V2951 V2954:V2960 U2999:U3007 V2999:V3008 W2999:Z3007 V3010:V3012 V3015:V3021 U3037 U3041:U3049 V3041:V3050 W3041:Z3049 V3052:V3054 V3057:V3063 U3094:Z3094 V3113 U3696:U3704 V3696:V3705 W3696:Z3704 V3707:V3709 V3712:V3718 U3783 U3815:U3823 V3815:V3824 W3815:Z3823 V3826:V3828 V3831:V3837 Y3901:Z3901 Y3903:Z3903 Y3905:Z3905 Y3907:Z3918 Y3924:Z3926 Y3929:Z3929 Y3931 X3932:X3942 U3934:U3942 V3934:V3943 W3934:W3942 Y3934:Z3942 V3945:V3947 V3950:V3956 U3962 U4004:U4019 V4004:V4020 W4004:Z4019 V4022:V4024 V4027:V4032 U4082:U4144 V4082:V4145 W4082:Z4144 V4147:V4149 V4152:V4157 V4161:V4163 V4166:V4171 V4175:V4177 V4180:V4208 W4186:W4208 U4199:U4203 X4199:Z4203 V4210:V4212">
    <cfRule type="containsBlanks" dxfId="128" priority="97">
      <formula>LEN(TRIM(V16))=0</formula>
    </cfRule>
  </conditionalFormatting>
  <conditionalFormatting sqref="W30:W52 U32:V36 X32:Z36 Y53:Z53 Y95:Z96 Y98:Z100 Y214:Y218 U233:Z242 W251:W255 V269 U302:Z314 Y321:Z321 Y324:Z324 Y327:Z327 Y330:Z330 Y333:Z333 U336:W356 X336:X365 Y336:Z356 U361:W365 Y361:Z365 U370:Z405 Y422:Y463 U438 U441 U444 U447 U450 U453:U463 V454:V464 W454:X463 Z454:Z463 V477:V589 U478:U584 W478:Z584 V598:V628 U599:U627 W599:Z627 V630:V678 U642:U673 W642:Z673 V681:V686 Y1083:Z1083 Y1093:Z1093 W1126:W1130 V1138:V1140 V1143:V1148 W1393:W1397 V1403:V1405 V1408:V1413 Y1423:Y1427 Z1423:Z1425 W1901:W1905 V1908:V1910 W2159:W2165 V2173:V2178 W2263:W2267 V2270:V2272 V2275:V2280 W2436:W2440 V2443:V2445 V2448:V2727 U2454:U2727 W2454:Z2727 V2729:V2731 V2734:V2740 W2741:W2752 V2754 W2757 U2759:U2767 V2759:V2768 W2759:Z2767 V2770:V2772 V2775:V2781 U2873:U2881 V2873:V2882 W2873:Z2881 V2884:V2886 V2889:V2894 U2938:U2946 V2938:V2947 W2938:Z2946 V2949:V2951 V2954:V2960 U2999:U3007 V2999:V3008 W2999:Z3007 V3010:V3012 V3015:V3021 U3041:U3049 V3041:V3050 W3041:Z3049 V3052:V3054 V3057:V3063 V3113 U3214 U3696:U3704 V3696:V3705 W3696:Z3704 V3707:V3709 V3712:V3718 Y3737 Y3740 Y3743 Y3746 Y3749 Y3752 Y3755 Y3758 Y3761 Y3764 Y3767 Y3771 Y3774 Y3777 U3815:U3823 V3815:V3824 W3815:Z3823 V3826:V3828 V3831:V3837 Y3901:Z3901 Y3903:Z3903 Y3905:Z3905 Y3907:Z3918 Y3924:Z3926 Y3929:Z3929 Y3931 X3932:X3942 U3934:U3942 V3934:V3943 W3934:W3942 Y3934:Z3942 V3945:V3947 V3950:V3956 U4004:U4019 V4004:V4020 W4004:Z4019 V4022:V4024 V4027:V4032 U4082:U4144 V4082:V4145 W4082:Z4144 V4147:V4149 V4152:V4157 V4161:V4163 V4166:V4171 V4175:V4177 V4180:V4208 W4186:W4208 U4199:U4203 X4199:Z4203 V4210:V4212">
    <cfRule type="containsBlanks" dxfId="127" priority="98">
      <formula>LEN(TRIM(W30))=0</formula>
    </cfRule>
  </conditionalFormatting>
  <conditionalFormatting sqref="V16 U30:Z31 U37:U52 V37:V57 W37:Z52 V66 U233:Z242 U247:U255 V247:V256 W247:Z255 V258:V260 V269 U286:Z313 Y321:Z321 Y324:Z324 Y327:Z327 Y330:Z330 Y333:Z333 U336:W356 X336:X365 Y336:Z356 U361:W365 Y361:Z365 U370:Z405 Y422:Y463 U438 U441 U444 U447 U450 U453:U463 V454:V464 W454:X463 Z454:Z463 V466:V468 V477:V589 U478:U584 W478:Z584 V598:V628 U599:U627 W599:Z627 V630:V678 U642:U673 W642:Z673 V681:V686 X1083:Z1083 Y1093:Z1093 U1126:Z1130 V1138:V1140 V1143:V1148 U1393:Z1397 V1403:V1405 V1408:V1906 U1414:U1906 W1414:Z1906 V1908:V1910 V1919 W1920:W1929 U2015:Z2020 V2038:V2040 W2038:X2039 U2039 Y2039:Z2039 Y2043 Y2046 Y2049 Y2052 Y2055 Y2058 Y2062 Y2065 Y2067 U2155:U2165 V2155:V2166 W2155:Z2165 V2173:V2179 W2180:W2188 U2212:W2216 X2212:X2218 Y2212:Z2216 Y2219 U2222:Z2226 U2239:X2239 V2243:X2243 U2259:U2267 V2259:V2268 W2259:Z2267 V2270:V2272 V2275:V2422 W2281:W2426 X2281:Z2422 V2425:V2441 X2425:Z2426 W2428:Z2440 U2432:U2440 V2443:V2445 V2448:V2454 V2575 U2718:U2726 V2718:V2727 W2718:Z2726 V2729:V2731 V2734:V2740 V2754 U2759:U2767 V2759:V2768 W2759:Z2767 V2770:V2772 V2775:V2781 U2873:U2881 V2873:V2882 W2873:Z2881 V2884:V2886 V2889:V2894 U2938:U2946 V2938:V2947 W2938:Z2946 V2949:V2951 V2954:V2960 U2999:U3007 V2999:V3008 W2999:Z3007 V3010:V3012 V3015:V3021 U3037 U3041:U3049 V3041:V3050 W3041:Z3049 V3052:V3054 V3057:V3063 V3113 U3696:U3704 V3696:V3705 W3696:Z3704 V3707:V3709 V3712:V3718 U3783 U3815:U3823 V3815:V3824 W3815:Z3823 V3826:V3828 V3831:V3837 Y3901:Z3901 Y3903:Z3903 Y3905:Z3905 Y3907:Z3918 Y3924:Z3926 Y3929:Z3929 Y3931 X3932:X3942 U3934:U3942 V3934:V3943 W3934:W3942 Y3934:Z3942 V3945:V3947 V3950:V3956 U3962 U4004:U4019 V4004:V4020 W4004:Z4019 V4022:V4024 V4027:V4032 U4082:U4144 V4082:V4145 W4082:Z4144 V4147:V4149 V4152:V4157 V4161:V4163 V4166:V4171 V4175:V4177 V4180:V4185 U4199:U4208 V4199:Z4203 V4210:V4212">
    <cfRule type="containsBlanks" dxfId="126" priority="99">
      <formula>LEN(TRIM(V16))=0</formula>
    </cfRule>
  </conditionalFormatting>
  <conditionalFormatting sqref="V16 U39:U52 V39:V57 W39:Z52 V66 U233:Z242 U247:U255 V247:V256 W247:Z255 V258:V260 V269 W270:W285 Y270:Y464 U278:V285 X278:X285 Z278:Z285 Z321 Z324 Z327 Z330 Z333 U336:W356 X336:X365 Z336:Z356 U361:W365 Z361:Z365 U370:X405 Z370:Z405 U438 U441 U444 U447 U450 U453:U463 V454:V464 W454:X463 Z454:Z463 V466:V468 V477:V589 U478:U584 W478:X584 Y478:Y585 Z478:Z584 V598:V628 U599:U627 W599:X627 Y599:Y628 Z599:Z627 V630:V678 U642:U673 W642:X673 Y642:Y674 Z642:Z673 V681:V686 Y969:Y970 Y1014:Y1016 X1083:Z1083 Y1093:Z1093 U1126:Z1130 V1138:V1140 V1143:V1148 X1319 X1354 U1393:Z1397 V1403:V1405 V1408:V1414 U1419:U1420 Y1559:Y1560 Y1563:Y1564 Y1567:Y1569 U1572:U1575 Y1573 Y1575 U1578:U1579 Y1578:Y1579 V1592 Y1595:Y1606 Y1625:Y1635 Y1652:Y1657 Y1769:Y1799 U1901:U1905 V1901:V1906 W1901:Z1905 V1908:V1910 U1919:Z2166 V2173:V2268 U2179:U2268 W2179:Z2268 V2270:V2272 V2275:V2441 U2281:U2441 W2281:Z2441 V2443:V2445 V2448:V2454 W2558:W2562 V2575 U2718:U2726 V2718:V2727 W2718:Z2726 V2729:V2731 V2734:V2768 U2740:U2768 W2740:Z2768 V2770:V2772 V2775:V2781 U2873:U2881 V2873:V2882 W2873:Z2881 V2884:V2886 V2889:V2894 U2938:U2946 V2938:V2947 W2938:Z2946 V2949:V2951 V2954:V2960 U2999:U3007 V2999:V3008 W2999:Z3007 V3010:V3012 V3015:V3021 U3037 U3041:U3049 V3041:V3050 W3041:Z3049 V3052:V3054 V3057:V3063 V3113 U3696:U3704 V3696:V3705 W3696:Z3704 V3707:V3709 V3712:V3718 Y3780:Z3780 U3783 Y3783:Z3812 Y3814:Z3823 U3815:U3823 V3815:V3824 W3815:X3823 V3826:V3828 V3831:V3837 Y3838:Y3943 Z3901 Z3903 Z3905 Z3907:Z3918 Z3924:Z3929 X3932:X3942 Z3932:Z3942 U3934:U3942 V3934:V3943 W3934:W3942 V3945:V3947 V3950:V3956 Y3957:Y4020 U3962 U4004:U4019 V4004:V4020 W4004:X4019 Z4004:Z4019 V4022:V4024 V4027:V4032 U4057:Z4057 Y4063:Y4064 U4078:U4144 V4078:V4145 W4078:Z4144 V4147:V4149 V4152:V4157 Y4159 V4161:V4163 V4166:V4171 V4175:V4177 V4180:V4185 U4199:Z4203 V4210:V4212">
    <cfRule type="containsBlanks" dxfId="125" priority="100">
      <formula>LEN(TRIM(V16))=0</formula>
    </cfRule>
  </conditionalFormatting>
  <conditionalFormatting sqref="U233:Z242 V269 Y321:Z321 Y324:Z324 Y327:Z327 Y330:Z330 Y333:Z333 U336:W356 X336:X365 Y336:Z405 U361:W365 U370:X405 Y422:Y463 U438 U441 U444 U447 U450 U453:U463 V454:V464 W454:X463 Z454:Z463 V477:V589 U478:U584 W478:Z584 V598:V628 U599:U627 W599:Z627 V630:V678 U642:U673 W642:Z673 V681:V686 Y1013:Z1013 Y1083:Z1083 Y1093:Z1093 V1138:V1140 V1143:V1148 X1319 X1354 V1385:X1385 V1403:V1405 V1408:V1413 V1908:V1910 V2117:X2117 V2173:V2178 V2270:V2272 V2275:V2280 V2443:V2445 V2448:V2453 V2729:V2731 V2734:V2739 V2770:V2772 V2775:V2882 U2781:U2882 W2781:Z2882 V2884:V2886 V2889:V2894 U2938:U2946 V2938:V2947 W2938:Z2946 V2949:V2951 V2954:V2960 U2999:U3007 V2999:V3008 W2999:Z3007 V3010:V3012 V3015:V3021 U3041:U3049 V3041:V3050 W3041:Z3049 V3052:V3054 V3057:V3063 V3092:X3092 W3097:W3102 V3098:V3099 X3098:X3099 V3102 X3102 V3106:X3106 V3113 W3115:W3127 V3116:V3117 X3116:X3117 V3126:V3127 X3126:X3127 V3131:X3140 V3142:V3143 W3142:W3150 X3142:X3143 V3147:V3150 X3147:X3150 V3152:X3153 V3155:X3156 X3161:X3165 V3178:X3179 V3201:X3202 V3217:X3218 V3220:X3221 X3223 X3227:X3231 U3228:W3229 Y3228:Z3229 X3238:X3240 X3243:X3704 U3696:U3704 V3696:V3705 W3696:W3704 Y3696:Z3704 V3707:V3709 V3712:V3718 U3815:U3823 V3815:V3824 W3815:Z3823 V3826:V3828 V3831:V3837 Y3901:Z3901 Y3903:Z3903 Y3905:Z3905 Y3907:Z3918 Y3924:Z3926 Y3929:Z3931 U3930:V3931 W3930:X3942 U3934:U3942 V3934:V3943 Y3934:Z3942 V3945:V3947 V3950:V3956 U4004:U4019 V4004:V4020 W4004:Z4019 V4022:V4024 V4027:V4032 U4082:U4144 V4082:V4145 W4082:Z4144 V4147:V4149 V4152:V4157 V4161:V4163 V4166:V4171 V4175:V4177 V4180:V4185 U4199:Z4203 V4210:V4212">
    <cfRule type="containsBlanks" dxfId="124" priority="101">
      <formula>LEN(TRIM(U233))=0</formula>
    </cfRule>
  </conditionalFormatting>
  <conditionalFormatting sqref="V101:W103 X101:X102 U233:Z242 V269 Y321:Z321 Y324:Z324 Y327:Z327 Y330:Z330 Y333:Z333 U336:W356 X336:X365 Y336:Z356 U361:W365 Y361:Z365 U370:Z405 Y416:Z463 U438 U441 U444 U447 U450 U453:U463 V454:V464 W454:X463 V477:V589 U478:U584 W478:Z584 V598:V628 U599:U627 W599:Z627 V630:V678 U642:U673 W642:Z673 V681:V686 Y694:Y717 Z694:Z715 Y722:Y726 Y729 Y732 Y735 Y738 Y741 Y744 Y747:Z752 Y762:Y769 Y1083:Z1083 Y1093:Z1093 Y1134:Z1134 V1138:V1140 V1143:V1148 Y1170:Z1171 Y1194 Y1206:Z1221 Y1223:Z1223 Y1225:Z1225 Y1227:Z1227 Y1229:Z1229 Y1231:Z1231 Y1233:Z1233 Y1235:Z1235 Y1237:Z1237 Y1239:Z1239 Y1241:Z1241 Y1243:Z1243 Y1245:Z1245 Y1247:Z1264 Y1266:Z1266 Y1268:Z1268 Y1270:Z1270 Y1294:Z1297 V1403:V1405 V1408:V1413 V1908:V1910 Y2129:Z2142 V2173:V2178 V2270:V2272 V2275:V2280 V2443:V2445 V2448:V2453 Y2517:Z2517 Y2519:Z2522 Y2559 Y2562 V2729:V2731 V2734:V2739 V2770:V2772 V2775:V2780 Y2851 V2884:V2886 V2889:V2947 U2895:U2947 W2895:Z2947 V2949:V2951 V2954:V2960 Y2961:Z2965 U2964:X2964 Y2992:Z2996 U2999:U3007 V2999:V3008 W2999:Z3007 V3010:V3012 V3015:V3021 Y3024:Y3025 U3041:U3049 V3041:V3050 W3041:Z3049 V3052:V3054 V3057:V3063 V3113 Y3170:Z3175 U3696:U3704 V3696:V3705 W3696:Z3704 V3707:V3709 V3712:V3718 U3815:U3823 V3815:V3824 W3815:Z3823 V3826:V3828 V3831:V3837 Y3901:Z3901 Y3903:Z3903 Y3905:Z3905 Y3907:Z3918 U3924:U3942 V3924:V3943 W3924:Z3942 V3945:V3947 V3950:V3956 U4004:U4019 V4004:V4020 W4004:Z4019 V4022:V4024 V4027:V4032 U4082:U4144 V4082:V4145 W4082:Z4144 V4147:V4149 V4152:V4157 V4161:V4163 V4166:V4171 V4175:V4177 V4180:V4185 U4199:Z4203 V4210:V4212">
    <cfRule type="containsBlanks" dxfId="123" priority="102">
      <formula>LEN(TRIM(V101))=0</formula>
    </cfRule>
  </conditionalFormatting>
  <conditionalFormatting sqref="U233:Z242 V269 Y321:Z321 Y324:Z324 Y327:Z327 Y330:Z330 Y333:Z333 U336:W356 X336:X365 Y336:Z356 U361:W365 Y361:Z365 U370:Z405 Y416:Y463 U438 U441 U444 U447 U450 U453:U463 V454:V464 W454:X463 Z454:Z463 V477:V589 U478:U584 W478:Z584 V598:V628 U599:U627 W599:Z627 V630:V678 U642:U673 W642:Z673 V681:V686 Y694:Y717 Y722:Y726 Y729 Y732 Y735 Y738 Y741 Y744 Y747:Y752 Y762:Y769 Y1083:Z1083 Y1093:Z1093 Y1134 V1138:V1140 V1143:V1148 Y1170:Y1171 Y1194 Y1206:Y1221 Y1223 Y1225 Y1227 Y1229 Y1231 Y1233 Y1235 Y1237 Y1239 Y1241 Y1243 Y1245 Y1247:Y1264 Y1266 Y1268 Y1270 Y1294:Y1297 V1403:V1405 V1408:V1413 V1908:V1910 Y2129:Y2142 V2173:V2178 V2270:V2272 V2275:V2280 V2443:V2445 V2448:V2453 Y2517 Y2519:Y2522 Y2559 Y2562 V2729:V2731 V2734:V2739 V2770:V2772 V2775:V2780 Y2851 V2884:V2886 V2889:V2894 Y2909 Y2924 Y2926 Y2928:Y2929 Y2932:Y2934 V2949:V2951 V2954:V3008 U2960:U3008 W2960:Z3008 V3010:V3012 V3015:V3021 Y3022:Y3023 Y3029:Y3038 U3041:U3049 V3041:V3050 W3041:Z3049 V3052:V3054 V3057:V3063 V3113 Y3170:Y3175 U3696:U3704 V3696:V3705 W3696:Z3704 V3707:V3709 V3712:V3718 U3815:U3823 V3815:V3824 W3815:Z3823 V3826:V3828 V3831:V3837 Y3901:Z3901 Y3903:Z3903 Y3905:Z3905 Y3907:Z3918 Y3924:Z3926 Y3929:Z3929 Y3931 X3932:X3942 U3934:U3942 V3934:V3943 W3934:W3942 Y3934:Z3942 V3945:V3947 V3950:V3956 U4004:U4019 V4004:V4020 W4004:Z4019 V4022:V4024 V4027:V4032 U4082:U4144 V4082:V4145 W4082:Z4144 V4147:V4149 V4152:V4157 V4161:V4163 V4166:V4171 V4175:V4177 V4180:V4185 U4199:Z4203 V4210:V4212">
    <cfRule type="containsBlanks" dxfId="122" priority="103">
      <formula>LEN(TRIM(U233))=0</formula>
    </cfRule>
  </conditionalFormatting>
  <conditionalFormatting sqref="T233:Z242 V269 Y321:Z321 Y324:Z324 Y327:Z327 Y330:Z330 Y333:Z333 T336:W356 X336:X365 Y336:Z356 T361:W365 Y361:Z365 T370:Z405 Y422:Y463 U438 U441 U444 U447 U450 U453:U463 T454:T463 V454:V464 W454:X463 Z454:Z463 V477:V589 T478:U584 W478:Z584 V598:V628 T599:U627 W599:Z627 V630:V678 T642:U673 W642:Z673 V681:V686 Y1083:Z1083 Y1093:Z1093 V1138:V1140 V1143:V1148 V1403:V1405 V1408:V1413 V1908:V1910 V2173:V2178 V2270:V2272 V2275:V2280 V2443:V2445 V2448:V2453 V2729:V2731 V2734:V2739 V2770:V2772 V2775:V2780 V2884:V2886 V2889:V2894 V2949:V2951 V2954:V2959 V3010:V3012 V3015:V3050 T3021:U3050 W3021:Z3050 V3052:V3054 V3057:V3063 V3113 T3696:U3704 V3696:V3705 W3696:Z3704 V3707:V3709 V3712:V3718 U3783 T3815:U3823 V3815:V3824 W3815:Z3823 V3826:V3828 V3831:V3837 Y3901:Z3901 Y3903:Z3903 Y3905:Z3905 Y3907:Z3918 Y3924:Z3926 Y3929:Z3929 Y3931 X3932:X3942 T3934:U3942 V3934:V3943 W3934:W3942 Y3934:Z3942 V3945:V3947 V3950:V3956 U3962 T4004:U4019 V4004:V4020 W4004:Z4019 V4022:V4024 V4027:V4032 T4082:U4144 V4082:V4145 W4082:Z4144 V4147:V4149 V4152:V4157 V4161:V4163 V4166:V4171 V4175:V4177 V4180:V4185 T4199:Z4203 V4210:V4212">
    <cfRule type="containsBlanks" dxfId="121" priority="104">
      <formula>LEN(TRIM(T233))=0</formula>
    </cfRule>
  </conditionalFormatting>
  <conditionalFormatting sqref="U233:Z242 U269:Z269 X278:Z285 Y321:Z321 Y324:Z324 Y327:Z327 Y330:Z330 Y333:Z333 U336:W356 X336:X365 Y336:Z405 U361:W365 U370:X405 Y416:Y463 U438 U441 U444 U447 U450 U453:U463 V454:V464 W454:X463 Z454:Z463 U477:U584 V477:V589 W477:Z584 U598:U627 V598:V628 W598:Z627 V630:V678 U641:U673 W641:Z673 V681:V686 Y694:Y717 Y722:Y726 Y729 Y732 Y735 Y738 Y741 Y744 Y747:Y752 Y762:Y769 Y1013:Z1013 Y1083:Z1083 Y1093:Z1093 Y1134 V1138:V1140 V1143:V1148 Y1170:Y1171 Y1194 Y1206:Y1221 Y1223 Y1225 Y1227 Y1229 Y1231 Y1233 Y1235 Y1237 Y1239 Y1241 Y1243 Y1245 Y1247:Y1264 Y1266 Y1268 Y1270 Y1294:Y1297 U1374:Z1388 V1403:V1405 V1408:V1413 V1908:V1910 Y2129:Y2142 V2173:V2178 V2270:V2272 V2275:V2280 Y2282:Y2292 Y2295 Y2298:Y2355 Y2358 Y2361 Y2364:Y2382 Y2385:Y2397 Y2400 Y2403 Y2406 Y2409 Y2412 Y2417 Y2420 V2443:V2445 V2448:V2453 Y2517 Y2519:Y2522 Y2559 Y2562 V2729:V2731 V2734:V2739 Y2758:Y2767 V2770:V2772 V2775:V2787 U2781:U2787 W2781:W2793 X2781:Z2787 U2791:V2792 X2791:Z2792 Y2821 Y2851 Y2873:Y2881 V2884:V2886 V2889:V2894 Y2909 Y2924 Y2926 Y2928:Y2929 Y2932:Y2934 Y2938:Y2946 V2949:V2951 V2954:V2959 Y2965 Y2967:Z2970 Y2972:Z2972 Y2992:Y2997 Y2999:Y3007 V3010:V3012 V3015:V3020 Y3022:Y3023 Y3029:Y3038 X3037 X3039:X3049 Y3041:Y3049 V3052:V3054 V3057:V3705 U3063:U3705 W3063:Z3705 V3707:V3709 V3712:V3734 U3718:U3734 W3718:Z3734 U3815:U3823 V3815:V3824 W3815:Z3823 V3826:V3828 V3831:V3837 U3837 W3837:Z3837 Y3901:Z3901 Y3903:Z3903 Y3905:Z3905 Y3907:Z3918 Y3924:Z3926 Y3929:Z3929 Y3931 X3932:X3942 U3934:U3942 V3934:V3943 W3934:W3942 Y3934:Z3942 V3945:V3947 V3950:V3956 U3956 W3956:Z3956 U4004:U4019 V4004:V4020 W4004:Z4019 V4022:V4024 V4027:V4032 X4078:Z4144 U4082:U4144 V4082:V4145 W4082:W4144 V4147:V4149 V4152:V4157 V4161:V4163 V4166:V4171 V4175:V4177 V4180:V4185 U4199:Z4203 V4210:V4212">
    <cfRule type="containsBlanks" dxfId="120" priority="105">
      <formula>LEN(TRIM(U233))=0</formula>
    </cfRule>
  </conditionalFormatting>
  <conditionalFormatting sqref="Y30:Y31 W39:W52 U233:Z242 W247:W255 U269:U464 V269:V465 W269:X463 Y269:Y464 Z269:Z463 U477:U585 V477:V589 W477:X584 Y477:Y585 Z477:Z584 U598:V628 W598:X627 Y598:Y628 Z598:Z627 V630:V678 U641:U674 W641:X673 Y641:Y674 Z641:Z673 V681:V686 W709:W715 Y969:Z970 U1014:V1016 W1014:W1021 X1014:Z1016 Y1083:Z1083 U1093 Y1093:Z1093 W1122:W1130 V1138:V1140 V1143:V1148 W1389:W1397 U1392 V1403:V1405 V1408:V1413 U1415:U1430 Y1563:Z1564 Y1567:Z1569 Y1573:Z1573 Y1575:Z1575 U1577 Y1578:Z1579 U1590:U1591 Y1595:Z1606 Y1625:Z1635 Y1652:Z1657 Y1769:Z1799 W1897:W1905 V1908:V1910 W2155:W2165 V2173:V2178 W2259:W2267 V2270:V2272 V2275:V2280 W2432:W2440 V2443:V2445 V2448:V2453 W2718:W2726 V2729:V2731 V2734:V2739 W2759:W2767 V2770:V2772 V2775:V2780 W2873:W2881 V2884:V2886 V2889:V2894 W2938:W2946 V2949:V2951 V2954:V2959 W2999:W3007 V3010:V3012 V3015:V3020 W3041:W3049 V3052:V3054 V3057:V3062 W3696:W3704 V3707:V3709 V3712:V3824 U3718:U3824 W3718:Z3824 V3826:V3828 V3831:V3837 U3837:U3943 W3837:X3837 Y3837:Y3943 Z3837 Z3840:Z3884 V3851:X3884 V3886:X3891 Z3886:Z3891 V3893:X3894 Z3893:Z3894 Z3900:Z3905 Z3907:Z3918 V3909:X3910 V3913:X3914 Z3924:Z3929 X3932:X3942 Z3932:Z3942 V3934:V3943 W3934:W3942 V3945:V3947 V3950:V4020 U3956:U4020 W3956:X4019 Y3956:Y4020 Z3956:Z4019 V4022:V4024 V4027:V4032 U4034:U4064 V4057:Z4057 W4060:W4062 V4061:V4062 X4061:X4062 Y4061:Y4064 Z4061:Z4062 U4078:Z4145 V4147:V4149 V4152:V4157 U4158:U4159 Y4159 V4161:V4163 V4166:V4171 U4172 Y4173:Z4173 V4175:V4177 V4180:V4185 U4199:U4204 V4199:Z4203 V4210:V4212">
    <cfRule type="containsBlanks" dxfId="119" priority="106">
      <formula>LEN(TRIM(Y30))=0</formula>
    </cfRule>
  </conditionalFormatting>
  <conditionalFormatting sqref="V16 Y30:Y31 V43:V57 W43:X52 V66 T233:Z242 V251:V256 W251:X255 V258:V260 T269:U464 V269:V468 W269:Z464 T477:U585 V477:V589 W477:Z585 T598:Z628 V630:V678 T641:U674 W641:Z674 V681:V686 W709:W715 V828:X829 V869:W897 V916:W916 Y969:Z970 T1014:V1016 W1014:W1021 X1014:Z1016 X1083:Z1083 T1093:Z1093 V1126:X1130 V1138:V1140 V1143:V1148 U1392 V1393:X1397 V1403:V1405 V1408:V1414 U1415:U1430 Y1563:Z1564 Y1567:Z1569 Y1573:Z1573 Y1575:Z1575 U1577 Y1578:Z1579 U1590:U1591 V1592 Y1595:Z1606 Y1625:Z1635 Y1652:Z1657 Y1769:Z1799 V1901:V1906 W1901:X1905 V1908:V1910 V1919 V2040 V2159:V2166 W2159:X2165 V2173:V2179 V2243 V2263:V2268 W2263:X2267 V2270:V2272 V2275:V2422 W2281:W2426 X2281:Z2422 V2425:V2441 X2425:Z2426 W2428:Z2440 V2443:V2445 V2448:V2454 V2575 V2718:V2727 W2718:Z2726 V2729:V2731 V2734:V2755 W2740:Z2755 W2757:W2767 V2758:V2768 X2758:Z2767 V2770:V2772 V2775:V2781 V2873:V2882 W2873:Z2881 V2884:V2886 V2889:V2894 V2938:V2947 W2938:Z2946 V2949:V2951 V2954:V2960 V2999:V3008 W2999:Z3007 V3010:V3012 V3015:V3021 V3041:V3050 W3041:Z3049 V3052:V3054 V3057:V3063 W3071:W3080 T3076:T3077 U3076:U3080 V3076:V3077 X3076:Z3077 T3079:T3080 V3079:V3080 X3079:Z3080 V3113 V3696:V3705 W3696:Z3704 V3707:V3709 V3712:V3718 Y3719:Z3734 Y3780:Z3812 T3781:X3783 Y3814:Z3823 V3815:V3824 W3815:X3823 V3826:V3828 V3831:V3943 T3837:U3943 W3837:Z3943 V3945:V3947 V3950:V4020 T3956:U4020 W3956:Z4020 V4022:V4024 V4027:V4145 T4033:U4145 W4033:Z4145 V4147:V4149 V4152:V4159 T4158:U4159 W4158:Z4159 V4161:V4163 V4166:V4173 T4172:U4173 W4172:Z4173 V4175:V4177 V4180:V4185 T4199:Z4204 V4210:V4212">
    <cfRule type="containsBlanks" dxfId="118" priority="107">
      <formula>LEN(TRIM(V16))=0</formula>
    </cfRule>
  </conditionalFormatting>
  <conditionalFormatting sqref="T4207:Z4208">
    <cfRule type="containsBlanks" dxfId="117" priority="108">
      <formula>LEN(TRIM(T4207))=0</formula>
    </cfRule>
  </conditionalFormatting>
  <conditionalFormatting sqref="X4127:X4128 U4186:Z4208">
    <cfRule type="containsBlanks" dxfId="116" priority="109">
      <formula>LEN(TRIM(X4127))=0</formula>
    </cfRule>
  </conditionalFormatting>
  <conditionalFormatting sqref="AB233:AB242 AB269:AB464 AB477:AB585 AB598:AB628 AB641:AB674 AB1014:AB1016 AB1083 AB1093 AB3719:AB3824 AB3837:AB3943 AB3956:AB4020 AB4034:AB4064 AB4078:AB4145 AB4159 AB4199:AB4203">
    <cfRule type="containsBlanks" dxfId="115" priority="110">
      <formula>LEN(TRIM(AB233))=0</formula>
    </cfRule>
  </conditionalFormatting>
  <conditionalFormatting sqref="AB1 AB7:AB15 AB17:AB65 AB67:AB686 AB688:AB868 AB870:AB1148 AB1150:AB1413 AB1415:AB1591 AB1593:AB1918 AB1920:AB2039 AB2041:AB2178 AB2180:AB2242 AB2244:AB2280 AB2282:AB2426 AB2428:AB2453 AB2455:AB2574 AB2576:AB2739 AB2741:AB2753 AB2755:AB2780 AB2782:AB2894 AB2896:AB2959 AB2961:AB3020 AB3022:AB3062 AB3064:AB3112 AB3114:AB3717 AB3719:AB4032 AB4034:AB4157 AB4159:AB4171 AB4173:AB4185 AB4187:AB4203 AB4205:AB4264">
    <cfRule type="cellIs" dxfId="114" priority="111" operator="equal">
      <formula>0</formula>
    </cfRule>
  </conditionalFormatting>
  <conditionalFormatting sqref="AB17:AC53 AB67:AC256 AB273:AC276 AB336:AC356 AB361:AC365 AB370:AC390 AB394:AC405 AB459:AC463 AB486:AC575 AB580:AC584 AB600:AC601 AB603:AC604 AB611:AC612 AB623:AC627 AB669:AC673 AB1083:AC1083 AB1126:AC1130 AB1393:AC1397 AB1901:AC1905 AB2153:AC2153 AB2159:AC2165 AB2263:AC2267 AB2436:AC2440 AB2722:AC2726 AB2763:AC2767 AB2877:AC2881 AB2942:AC2946 AB3003:AC3007 AB3045:AC3049 AB3700:AC3704 AB3819:AC3823 AB3938:AC3942 AB4015:AC4019 AB4086:AC4144 AB4201:AC4203">
    <cfRule type="containsBlanks" dxfId="113" priority="112">
      <formula>LEN(TRIM(AB17))=0</formula>
    </cfRule>
  </conditionalFormatting>
  <conditionalFormatting sqref="AB39:AC52 AB233:AC242 AB247:AC255 AB334:AC414 AB419:AC463 AB478:AC584 AB599:AC627 AB642:AC673 AB688:AC868 AB870:AC1136 AB1383:AC1387 AB1389:AC1397 AB1897:AC1905 AB2155:AC2165 AB2259:AC2267 AB2432:AC2440 AB2718:AC2726 AB2759:AC2767 AB2873:AC2881 AB2938:AC2946 AB2999:AC3007 AB3041:AC3049 AB3064:AC3080 AB3090:AC3094 AB3096:AC3099 AB3102:AB3103 AC3102 AB3114:AB3117 AC3116:AC3117 AB3144 AB3151:AB3154 AB3177:AC3177 AB3228:AC3229 AB3238:AC3704 AB3815:AC3823 AB3838:AC3926 AB3934:AC3942 AB4004:AC4019 AB4082:AC4144 AB4199:AC4203">
    <cfRule type="containsBlanks" dxfId="112" priority="113">
      <formula>LEN(TRIM(AB39))=0</formula>
    </cfRule>
  </conditionalFormatting>
  <conditionalFormatting sqref="AB39:AC52 AB233:AC242 AB247:AC255 AB336:AC356 AB361:AC365 AB370:AC405 AB454:AC463 AB478:AC584 AB599:AC627 AB642:AC673 AB904:AC904 AB1083:AC1083 AC1122:AC1130 AB1126:AB1130 AB1150:AC1401 AB1428:AB1430 AB1897:AC1905 AB2155:AC2165 AB2259:AC2267 AB2432:AC2440 AB2718:AC2726 AB2759:AC2767 AB2873:AC2881 AB2938:AC2946 AB2999:AC3007 AB3041:AC3049 AB3094:AC3094 AB3696:AC3704 AB3815:AC3823 AB3934:AC3942 AB4004:AC4019 AB4082:AC4144 AB4199:AC4203">
    <cfRule type="containsBlanks" dxfId="111" priority="114">
      <formula>LEN(TRIM(AB39))=0</formula>
    </cfRule>
  </conditionalFormatting>
  <conditionalFormatting sqref="AB32:AC36 AB233:AC242 AB302:AC314 AB336:AC356 AB361:AC365 AB370:AC405 AB454:AC463 AB478:AC584 AB599:AC627 AB642:AC673 AB1083:AC1083 AB2455:AC2574 AB2576:AC2727 AB2759:AC2767 AB2873:AC2881 AB2938:AC2946 AB2999:AC3007 AB3041:AC3049 AB3696:AC3704 AB3815:AC3823 AB3934:AC3942 AB4004:AC4019 AB4082:AC4144 AB4188:AB4203 AC4199:AC4203">
    <cfRule type="containsBlanks" dxfId="110" priority="115">
      <formula>LEN(TRIM(AB32))=0</formula>
    </cfRule>
  </conditionalFormatting>
  <conditionalFormatting sqref="AB30:AC31 AB37:AC52 AB233:AC242 AB247:AC255 AB286:AC313 AB336:AC356 AB361:AC365 AB370:AC405 AB454:AC463 AB478:AC584 AB599:AC627 AB642:AC673 AB1083:AC1083 AC1122:AC1130 AB1126:AB1130 AC1389:AC1397 AB1393:AB1397 AB1415:AC1591 AB1593:AC1906 AB2015:AC2020 AB2039:AC2039 AB2155:AC2165 AB2212:AC2216 AB2222:AC2226 AB2259:AC2267 AB2282:AB2426 AC2282:AC2422 AC2425:AC2426 AB2428:AC2440 AB2685 AB2718:AC2726 AB2759:AC2767 AB2873:AC2881 AB2938:AC2946 AB2999:AC3007 AB3041:AC3049 AB3696:AC3704 AB3815:AC3823 AB3934:AC3942 AB4004:AC4019 AB4082:AC4144 AB4199:AC4203">
    <cfRule type="containsBlanks" dxfId="109" priority="116">
      <formula>LEN(TRIM(AB30))=0</formula>
    </cfRule>
  </conditionalFormatting>
  <conditionalFormatting sqref="AB39:AC52 AB233:AC242 AB247:AC255 AB278:AC285 AB336:AC356 AB361:AC365 AB370:AC405 AB454:AC463 AB478:AC584 AB599:AC627 AB642:AC673 AB1083:AC1083 AC1122:AC1130 AB1126:AB1130 AC1389:AC1397 AB1393:AB1397 AC1897:AC1905 AB1901:AB1905 AB1920:AC2039 AB2041:AC2166 AB2180:AC2242 AB2244:AC2268 AB2282:AC2426 AB2428:AC2441 AB2718:AC2726 AB2741:AC2753 AB2755:AC2768 AB2873:AC2881 AB2938:AC2946 AB2999:AC3007 AB3041:AC3049 AB3696:AC3704 AB3815:AC3823 AB3934:AC3942 AB4004:AC4019 AB4057:AC4057 AB4078:AC4144 AB4199:AC4203">
    <cfRule type="containsBlanks" dxfId="108" priority="117">
      <formula>LEN(TRIM(AB39))=0</formula>
    </cfRule>
  </conditionalFormatting>
  <conditionalFormatting sqref="AB233:AC242 AB336:AC356 AB361:AC365 AB370:AC405 AB454:AC463 AB478:AC584 AB599:AC627 AB642:AC673 AB1083:AC1083 AB2782:AC2882 AB2908 AB2938:AC2946 AB2999:AC3007 AB3041:AC3049 AB3228:AC3229 AB3696:AC3704 AB3815:AC3823 AB3930:AC3931 AB3934:AC3942 AB4004:AC4019 AB4082:AC4144 AB4199:AC4203">
    <cfRule type="containsBlanks" dxfId="107" priority="118">
      <formula>LEN(TRIM(AB233))=0</formula>
    </cfRule>
  </conditionalFormatting>
  <conditionalFormatting sqref="AB233:AC242 AB336:AC356 AB361:AC365 AB370:AC405 AB454:AC463 AB478:AC584 AB599:AC627 AB642:AC673 AB1083:AC1083 AB2896:AC2947 AB2964:AC2964 AB2999:AC3007 AB3041:AC3049 AB3696:AC3704 AB3815:AC3823 AB3924:AC3942 AB4004:AC4019 AB4082:AC4144 AB4199:AC4203">
    <cfRule type="containsBlanks" dxfId="106" priority="119">
      <formula>LEN(TRIM(AB233))=0</formula>
    </cfRule>
  </conditionalFormatting>
  <conditionalFormatting sqref="AB156 AB170 AB212 AB214 AB233:AC242 AB336:AC356 AB361:AC365 AB370:AC405 AB454:AC463 AB478:AC584 AB599:AC627 AB642:AC673 AB1083:AC1083 AB2495:AB2496 AB2498 AB2506:AB2507 AB2509 AB2961:AC3008 AB3041:AC3049 AB3097:AB3099 AB3103 AB3114:AB3117 AB3144 AB3220:AB3221 AB3696:AC3704 AB3815:AC3823 AB3934:AC3942 AB4004:AC4019 AB4082:AC4144 AB4199:AC4203">
    <cfRule type="containsBlanks" dxfId="105" priority="120">
      <formula>LEN(TRIM(AB156))=0</formula>
    </cfRule>
  </conditionalFormatting>
  <conditionalFormatting sqref="AB233:AC242 AB336:AC356 AB361:AC365 AB370:AC405 AB454:AC463 AB478:AC584 AB599:AC627 AB642:AC673 AB1083:AC1083 AB3022:AC3050 AB3696:AC3704 AB3815:AC3823 AB3934:AC3942 AB4004:AC4019 AB4082:AC4144 AB4199:AC4203">
    <cfRule type="containsBlanks" dxfId="104" priority="121">
      <formula>LEN(TRIM(AB233))=0</formula>
    </cfRule>
  </conditionalFormatting>
  <conditionalFormatting sqref="AB233:AC242 AB278:AC285 AB336:AC356 AB361:AC365 AB370:AC405 AB454:AC463 AB478:AC584 AB599:AC627 AB642:AC673 AB1083:AC1083 AB1374:AC1388 AB2782:AC2787 AB2791:AC2792 AB2822:AB2823 AB2825:AB2828 AB2833:AB2834 AB2844 AB3064:AC3112 AB3114:AC3705 AB3719:AC3734 AB3815:AC3823 AB3934:AC3942 AB4004:AC4019 AB4078:AC4144 AB4199:AC4203">
    <cfRule type="containsBlanks" dxfId="103" priority="122">
      <formula>LEN(TRIM(AB233))=0</formula>
    </cfRule>
  </conditionalFormatting>
  <conditionalFormatting sqref="AC3772:AC3777">
    <cfRule type="containsBlanks" dxfId="102" priority="123">
      <formula>LEN(TRIM(AC3772))=0</formula>
    </cfRule>
  </conditionalFormatting>
  <conditionalFormatting sqref="AC233:AC242 AC269:AC464 AC477:AC585 AC598:AC628 AC641:AC674 AC1014:AC1016 AC1083 AC1093 AC3781:AC3783 AC3785:AC3824 AC3837:AC3943 AC3956:AC4020 AC4034:AC4064 AC4078:AC4145 AC4159 AC4199:AC4203">
    <cfRule type="containsBlanks" dxfId="101" priority="124">
      <formula>LEN(TRIM(AC233))=0</formula>
    </cfRule>
  </conditionalFormatting>
  <conditionalFormatting sqref="AC39:AC52 AB233:AC242 AC247:AC255 AB269:AC464 AB477:AC585 AB598:AC628 AB641:AC674 AB1014:AC1016 AB1083:AC1083 AB1093:AC1093 AC1122:AC1130 AC1389:AC1397 AC1897:AC1905 AC2155:AC2165 AC2259:AC2267 AB2282:AB2426 AC2282:AC2422 AC2425:AC2426 AB2428:AC2440 AB2718:AC2726 AB2741:AC2753 AB2755:AC2755 AB2758:AC2767 AB2873:AC2881 AB2938:AC2946 AB2999:AC3007 AB3041:AC3049 AB3076:AC3077 AB3079:AC3080 AB3696:AC3704 AB3781:AC3783 AB3815:AC3823 AB3837:AC3943 AB3956:AC4020 AB4034:AC4145 AB4159:AC4159 AB4173:AC4173 AB4199:AC4203">
    <cfRule type="containsBlanks" dxfId="100" priority="125">
      <formula>LEN(TRIM(AC39))=0</formula>
    </cfRule>
  </conditionalFormatting>
  <conditionalFormatting sqref="AB4207:AC4208">
    <cfRule type="containsBlanks" dxfId="99" priority="126">
      <formula>LEN(TRIM(AB4207))=0</formula>
    </cfRule>
  </conditionalFormatting>
  <conditionalFormatting sqref="AB4187:AC4203 AB4205:AC4208">
    <cfRule type="containsBlanks" dxfId="98" priority="127">
      <formula>LEN(TRIM(AB4187))=0</formula>
    </cfRule>
  </conditionalFormatting>
  <conditionalFormatting sqref="AB4215:AB4227">
    <cfRule type="containsBlanks" dxfId="97" priority="128">
      <formula>LEN(TRIM(AB4215))=0</formula>
    </cfRule>
  </conditionalFormatting>
  <conditionalFormatting sqref="AC233:AC237 AC278:AC285 AC3719:AC3767 AC3779:AC3783 AC3814 AC4078:AC4144 AC4199:AC4203">
    <cfRule type="containsBlanks" dxfId="96" priority="129">
      <formula>LEN(TRIM(AC233))=0</formula>
    </cfRule>
  </conditionalFormatting>
  <conditionalFormatting sqref="AC3768:AC3771 AC3778 AC3780 AC3783:AC3812 AC3814">
    <cfRule type="containsBlanks" dxfId="95" priority="130">
      <formula>LEN(TRIM(AC3768))=0</formula>
    </cfRule>
  </conditionalFormatting>
  <conditionalFormatting sqref="AV2:AX4212">
    <cfRule type="containsBlanks" dxfId="94" priority="131">
      <formula>LEN(TRIM(AV2))=0</formula>
    </cfRule>
  </conditionalFormatting>
  <conditionalFormatting sqref="AD17:AL53 AN17:AU53 AV17:AV4208 AW17:AW4206 AX17:AX53 AD67:AL256 AN67:AU256 AX67:AX256 AE269:AE464 AH269:AH464 AD273:AD276 AF273:AG276 AI273:AL276 AN273:AU276 AX273:AX276 AQ284:AQ285 AN321:AU321 AX321 AN324:AU324 AX324 AN327:AU327 AX327 AN330:AU330 AX330 AN333:AP356 AQ333:AQ463 AR333:AR356 AS333:AU333 AX333 AD336:AD356 AF336:AG356 AI336:AL356 AS336:AU356 AX336:AX356 AD361:AD365 AF361:AG365 AI361:AL365 AN361:AP365 AR361:AU365 AX361:AX365 AD370:AD390 AF370:AG390 AI370:AL390 AN370:AP453 AR370:AU453 AX370:AX453 AD394:AD405 AF394:AG405 AI394:AL405 AD459:AD463 AF459:AG463 AI459:AL463 AN459:AP463 AR459:AU463 AX459:AX463 AE477:AE585 AH477:AH585 AQ478:AQ584 AD486:AD575 AF486:AG575 AI486:AL575 AN486:AP575 AR486:AU575 AX486:AX575 AD580:AD584 AF580:AG584 AI580:AL584 AN580:AP584 AR580:AU584 AX580:AX584 AE598:AE628 AH598:AH628 AQ599:AQ627 AD600:AD601 AF600:AG601 AI600:AL601 AN600:AP601 AR600:AU601 AX600:AX601 AD603:AD604 AF603:AG604 AI603:AL604 AN603:AP604 AR603:AU604 AX603:AX604 AD611:AD612 AF611:AF612 AG611:AG618 AI611:AL618 AN611:AP618 AR611:AU618 AX611:AX618 AD623:AD627 AF623:AG627 AI623:AL627 AN623:AP627 AR623:AU627 AX623:AX627 AE641:AE674 AH641:AH674 AQ642:AQ673 AD669:AD673 AF669:AG673 AI669:AL673 AN669:AP673 AR669:AU673 AX669:AX673 AE688:AE868 AH688:AH839 AQ688:AQ714 AQ717:AQ721 AQ723:AQ746 AQ748:AQ749 AQ751:AQ799 AQ819:AQ835 AQ839:AQ841 AO840:AP840 AH841:AH868 AO845:AQ845 AO848:AQ848 AO851:AQ851 AO854:AQ854 AO857:AQ857 AO860:AQ860 AE870:AE1136 AH870:AH983 AQ896:AQ897 AQ906:AQ907 AO907:AP907 AQ909:AQ921 AQ935:AQ945 AQ949:AQ983 AH985:AH992 AQ985:AQ992 AH994:AH1136 AQ1013:AQ1016 AN1014:AP1016 AR1014:AU1016 AX1014:AX1016 AN1019:AT1019 AO1037:AQ1037 AQ1059:AQ1083 AD1083 AF1083:AG1083 AI1083:AL1083 AN1083:AP1083 AR1083:AU1083 AX1083 AQ1093 AP1106 AQ1106:AQ1131 AD1126:AD1130 AF1126:AG1130 AI1126:AL1130 AN1126:AP1130 AR1126:AU1130 AX1126:AX1130 AQ1135 AE1150:AE1401 AH1150:AH1280 AH1282:AH1317 AH1319:AH1327 AO1328:AQ1330 AH1331:AH1401 AQ1389:AQ1397 AD1393:AD1397 AF1393:AG1397 AI1393:AL1397 AN1393:AP1397 AR1393:AU1397 AX1393:AX1397 AG1400 AI1400 AE1415:AE1591 AO1415:AQ1430 AR1415:AU1418 AX1415:AX1418 AH1423:AH1427 AR1429:AU1429 AX1429 AH1431:AH1551 AH1555:AH1575 AH1578:AH1580 AH1585:AH1589 AE1593:AE1906 AH1616:AH1622 AH1625:AH1635 AH1652:AH1657 AH1686:AH1689 AH1693:AH1742 AH1759:AH1761 AH1769:AH1799 AH1880:AH1881 AQ1893 AQ1895:AQ1905 AH1897:AH1906 AD1901:AD1905 AF1901:AG1905 AI1901:AL1905 AN1901:AP1905 AR1901:AU1905 AX1901:AX1905 AE1920:AE2039 AO1920:AQ1929 AH1931:AH2037 AE2041:AE2166 AH2059 AH2068:AH2069 AH2108:AH2118 AH2129:AH2142 AH2146 AD2153 AF2153:AG2153 AH2153:AH2166 AI2153:AL2153 AN2153:AU2153 AX2153 AQ2155:AQ2165 AD2159:AD2165 AF2159:AG2165 AI2159:AL2165 AN2159:AP2165 AR2159:AU2165 AX2159:AX2165 AE2180:AE2242 AH2190:AH2238 AH2240:AH2242 AE2244:AE2268 AH2244:AH2268 AQ2259:AQ2267 AD2263:AD2267 AF2263:AG2267 AI2263:AL2267 AN2263:AP2267 AR2263:AU2267 AX2263:AX2267 AE2282:AE2426 AH2282:AH2426 AO2283:AQ2289 AG2291 AI2291 AQ2292 AG2294 AI2294 AG2297 AI2297 AG2396 AI2396 AG2399 AI2399 AG2402 AI2402 AG2405 AI2405 AG2408 AI2408 AG2411 AI2411 AG2414 AI2414 AG2416 AI2416 AG2419 AI2419 AE2428:AE2441 AH2428:AH2441 AQ2432:AQ2440 AD2436:AD2440 AF2436:AG2440 AI2436:AL2440 AN2436:AP2440 AR2436:AU2440 AX2436:AX2440 AE2455:AE2574 AH2455 AO2455:AQ2463 AR2455:AU2459 AX2455:AX2459 AH2460 AH2465:AH2467 AO2465:AQ2491 AR2465:AU2465 AX2465 AH2469:AH2470 AR2472:AU2473 AX2472:AX2473 AR2476:AU2481 AX2476:AX2481 AR2490:AU2491 AX2490:AX2491 AH2492:AH2557 AH2560:AH2574 AE2576:AE2727 AH2576:AH2662 AH2693:AH2695 AH2718:AH2727 AQ2718:AQ2726 AD2722:AD2726 AF2722:AG2726 AI2722:AL2726 AN2722:AP2726 AR2722:AU2726 AX2722:AX2726 AE2741:AE2753 AH2741:AH2753 AE2755:AE2768 AH2755:AH2768 AQ2759:AQ2767 AD2763:AD2767 AF2763:AG2767 AI2763:AL2767 AN2763:AP2767 AR2763:AU2767 AX2763:AX2767 AE2782:AE2882 AH2782:AH2810 AH2815 AH2818:AH2842 AH2846 AH2848:AH2858 AH2863:AH2882 AQ2873:AQ2881 AD2877:AD2881 AF2877:AG2881 AI2877:AL2881 AN2877:AP2881 AR2877:AU2881 AX2877:AX2881 AE2896:AE2947 AH2896:AH2903 AO2904:AU2907 AX2904:AX2907 AH2908:AH2947 AQ2938:AQ2946 AD2942:AD2946 AF2942:AG2946 AI2942:AL2946 AN2942:AP2946 AR2942:AU2946 AX2942:AX2946 AE2961:AE3008 AH2961:AH2967 AH2971:AH3008 AQ2999:AQ3007 AD3003:AD3007 AF3003:AG3007 AI3003:AL3007 AN3003:AP3007 AR3003:AU3007 AX3003:AX3008 AE3022:AE3050 AH3024:AH3028 AH3037 AH3039:AH3050 AQ3041:AQ3049 AD3045:AD3049 AF3045:AG3049 AI3045:AL3049 AN3045:AP3049 AR3045:AU3049 AX3045:AX3049 AE3064:AE3112 AH3064:AH3108 AH3110:AH3112 AE3114:AE3705 AH3114:AH3118 AH3120:AH3123 AH3125 AH3128:AH3130 AH3136 AH3144:AH3146 AH3158:AH3160 AH3163 AH3170:AH3177 AH3180:AH3207 AH3225:AH3226 AH3228:AH3230 AH3234:AH3236 AH3238:AH3705 AQ3696:AQ3704 AD3700:AD3704 AF3700:AG3704 AI3700:AL3704 AN3700:AP3704 AR3700:AU3704 AX3700:AX3704 AE3719:AE3824 AH3719:AH3734 AH3768:AH3771 AH3778:AH3824 AQ3791:AQ3812 AQ3815:AQ3823 AD3819:AD3823 AF3819:AG3823 AI3819:AL3823 AN3819:AP3823 AR3819:AU3823 AX3819:AX3823 AE3837:AE3943 AH3837:AH3943 AQ3901 AQ3903 AQ3905 AQ3907:AQ3918 AQ3924:AQ3926 AQ3929:AQ3942 AD3938:AD3942 AF3938:AG3942 AI3938:AL3942 AN3938:AP3942 AR3938:AU3942 AX3938:AX3959 AE3956:AE4020 AH3956:AH4020 AQ4004:AQ4019 AD4015:AD4019 AF4015:AG4019 AI4015:AL4019 AN4015:AP4019 AR4015:AU4019 AX4015:AX4019 AE4034:AE4145 AH4034:AH4145 AQ4081:AQ4144 AD4086:AD4144 AF4086:AG4144 AI4086:AL4144 AN4086:AP4144 AR4086:AU4144 AX4086:AX4187 AE4159 AH4159 AE4173 AH4173 AE4187:AE4208 AH4187:AH4203 AQ4199:AQ4203 AD4201:AD4203 AF4201:AG4203 AI4201:AL4203 AN4201:AP4203 AR4201:AU4203 AX4201:AX4203 AH4205:AH4208 AN4205:AN4206">
    <cfRule type="cellIs" dxfId="93" priority="132" operator="equal">
      <formula>0</formula>
    </cfRule>
  </conditionalFormatting>
  <conditionalFormatting sqref="AD17:AD53 AV17:AV4208 AH19 AR20:AU21 AW20:AX21 AH21 AH23 AH25 AH27 AH29 AR30:AU52 AW30:AX52 AH31 AE39:AL52 AN39:AQ52 AD67:AD162 AN67:AU255 AW67:AX255 AD164:AD212 AD214:AD231 AD233:AD255 AE233:AL242 AE247:AL255 AH269:AH463 AD273:AD276 AN273:AU276 AW273:AX276 AN284:AU285 AW284:AX285 AG321 AI321:AL321 AN321:AU321 AW321:AX321 AG324 AI324:AL324 AN324:AU324 AW324:AX324 AG327 AI327:AL327 AN327:AU327 AW327:AX327 AG330 AI330:AL330 AN330:AU330 AW330:AX330 AG333 AI333:AL333 AN333:AU463 AW333:AX463 AD336:AG414 AI336:AL414 AD419:AG464 AI419:AL463 AH477:AH584 AD478:AG585 AI478:AL584 AN478:AU584 AW478:AX584 AH598:AH627 AD599:AG628 AI599:AL627 AN599:AU627 AW599:AX627 AH641:AH673 AD642:AG674 AI642:AL673 AN642:AU673 AW642:AX673 AD688:AL868 AN688:AO1136 AP688:AU868 AW688:AX868 AD870:AL1136 AP870:AU1136 AW870:AX1136 AH1151:AL1151 AN1151:AT1151 AH1153:AL1153 AN1153:AT1153 AH1155:AL1155 AN1155:AT1155 AN1162:AT1162 AN1167:AT1167 AG1173:AI1173 AG1175:AI1175 AG1177:AI1177 AG1179:AI1179 AG1181:AI1181 AG1183:AI1183 AG1185:AI1185 AG1187:AI1187 AG1189:AI1189 AG1191:AI1191 AG1193:AI1194 AG1196:AI1196 AG1198:AI1198 AG1200:AI1200 AG1202:AI1202 AG1206 AG1208 AG1210 AG1212 AG1272:AI1272 AG1274:AI1274 AG1276:AI1276 AG1278:AI1278 AG1280:AI1280 AG1299:AI1299 AG1301:AI1301 AG1303:AI1303 AG1305:AI1305 AG1307:AI1307 AG1309:AI1309 AG1311:AI1311 AG1313:AI1313 AG1315:AI1315 AG1317:AI1317 AO1328:AQ1330 AD1383:AL1387 AN1383:AU1387 AW1383:AX1387 AD1389:AL1397 AN1389:AU1397 AW1389:AX1397 AG1400:AI1400 AO1415:AQ1430 AR1415:AU1418 AW1415:AX1418 AR1429:AU1429 AW1429:AX1429 AN1480:AU1480 AW1480:AX1480 AN1482:AU1482 AW1482:AX1482 AN1484:AU1484 AW1484:AX1484 AN1553:AU1553 AW1553:AX1553 AN1562:AU1564 AW1562:AX1564 AN1566:AU1569 AW1566:AX1569 AN1571:AU1571 AW1571:AX1571 AN1573:AU1575 AW1573:AX1575 AN1578:AU1579 AW1578:AX1579 AN1582:AT1582 AN1584:AU1584 AW1584:AX1584 AN1594:AU1606 AW1594:AX1606 AN1608:AU1608 AW1608:AX1608 AN1610:AU1610 AW1610:AX1610 AN1615:AU1615 AW1615:AX1615 AN1617:AT1617 AN1619:AT1619 AN1621:AT1621 AN1624:AU1635 AW1624:AX1635 AN1638:AU1638 AW1638:AX1638 AN1641:AU1641 AW1641:AX1641 AN1644:AU1644 AW1644:AX1644 AN1648:AU1648 AW1648:AX1648 AN1651:AU1657 AW1651:AX1657 AN1660:AU1660 AW1660:AX1660 AN1663:AU1663 AW1663:AX1663 AN1666:AU1666 AW1666:AX1666 AN1670:AU1670 AW1670:AX1670 AN1673:AU1673 AW1673:AX1673 AN1676:AU1676 AW1676:AX1676 AN1679:AU1679 AW1679:AX1679 AN1682:AU1682 AW1682:AX1682 AN1685:AU1685 AW1685:AX1685 AN1692:AU1742 AW1692:AX1742 AN1745:AU1746 AW1745:AX1746 AN1749:AU1749 AW1749:AX1749 AN1752:AU1752 AW1752:AX1752 AN1755:AU1755 AW1755:AX1755 AN1758:AU1761 AW1758:AX1761 AN1768:AU1799 AW1768:AX1799 AN1802:AU1802 AW1802:AX1802 AN1805:AU1805 AW1805:AX1805 AN1808:AU1808 AW1808:AX1808 AN1811:AU1811 AW1811:AX1811 AN1814:AU1814 AW1814:AX1814 AN1817:AU1817 AW1817:AX1817 AN1820:AU1820 AW1820:AX1820 AN1827:AU1827 AW1827:AX1827 AN1834:AU1834 AW1834:AX1834 AN1837:AU1837 AW1837:AX1837 AN1840:AU1840 AW1840:AX1840 AN1843:AU1843 AW1843:AX1843 AN1846:AU1846 AW1846:AX1846 AN1849:AU1858 AW1849:AX1858 AN1861:AU1861 AW1861:AX1861 AN1864:AU1864 AW1864:AX1864 AN1867:AU1867 AW1867:AX1867 AN1870:AU1870 AW1870:AX1870 AN1873:AU1873 AW1873:AX1873 AN1876:AU1876 AW1876:AX1876 AN1879:AU1879 AW1879:AX1879 AN1881:AU1881 AW1881:AX1881 AN1884:AU1884 AW1884:AX1884 AN1887:AU1887 AW1887:AX1887 AN1893:AU1893 AW1893:AX1893 AN1895:AU1905 AW1895:AX1905 AD1897:AL1905 AO1920:AQ1929 AN2043:AR2043 AN2046:AR2046 AN2049:AR2049 AN2052:AR2052 AN2055:AR2055 AN2058:AR2058 AN2062:AR2062 AN2065:AR2065 AN2067:AR2067 AD2153 AD2155:AL2165 AN2155:AU2165 AW2155:AX2165 AD2259:AL2267 AN2259:AU2267 AW2259:AX2267 AO2283:AQ2289 AG2291:AI2291 AN2292:AT2292 AG2294:AI2294 AG2297:AI2297 AG2396:AI2396 AG2399:AI2399 AG2402:AI2402 AG2405:AI2405 AG2408:AI2408 AG2411:AI2411 AG2414:AI2414 AG2416:AI2416 AG2419:AI2419 AD2432:AL2440 AN2432:AU2440 AW2432:AX2440 AO2455:AQ2463 AR2455:AU2459 AW2455:AX2459 AO2465:AQ2491 AR2465:AU2465 AW2465:AX2465 AR2472:AU2473 AW2472:AX2473 AR2476:AU2481 AW2476:AX2481 AR2490:AU2491 AW2490:AX2491 AN2515 AD2718:AL2726 AN2718:AU2726 AW2718:AX2726 AD2759:AL2767 AN2759:AU2767 AW2759:AX2767 AD2783:AD2784 AD2791:AD2792 AD2796:AD2797 AD2822:AD2823 AD2873:AL2881 AN2873:AU2881 AW2873:AX2881 AN2896:AN2897 AN2900:AN2901 AO2904:AU2907 AW2904:AX2907 AD2910:AD2914 AN2912:AN2913 AN2916:AN2917 AN2935 AD2938:AL2946 AN2938:AU2946 AW2938:AX2946 AN2961:AN2964 AD2999:AL3007 AN2999:AU3007 AW2999:AX3008 AD3024:AD3025 AN3024:AN3025 AD3041:AL3049 AN3041:AU3049 AW3041:AX3049 AD3064:AL3080 AN3064:AU3080 AW3064:AX3080 AD3090:AL3094 AN3090:AU3094 AW3090:AX3094 AD3096:AL3099 AN3096:AU3099 AW3096:AX3099 AD3102:AL3102 AN3102:AU3102 AW3102:AX3102 AD3116:AL3117 AN3116:AU3117 AW3116:AX3117 AD3177:AL3177 AN3177:AU3177 AW3177:AX3177 AG3225:AI3226 AD3228:AF3229 AG3228:AI3230 AJ3228:AL3229 AN3228:AU3229 AW3228:AX3229 AD3238:AL3704 AN3238:AU3704 AW3238:AX3704 AN3791:AU3812 AW3791:AX3812 AD3815:AL3823 AN3815:AU3823 AW3815:AX3823 AH3837:AH3942 AD3838:AF3926 AG3838:AG3928 AI3838:AI3928 AJ3838:AL3926 AN3838:AU3926 AW3838:AX3926 AN3929:AP3929 AQ3929:AQ3942 AR3929:AU3929 AW3929:AX3929 AN3931:AP3931 AR3931:AU3931 AW3931:AX3931 AG3932:AG3942 AI3932:AI3942 AD3934:AF3942 AJ3934:AL3942 AN3934:AP3942 AR3934:AU3942 AW3934:AX3959 AH3956:AH4019 AD4004:AG4019 AI4004:AL4019 AN4004:AU4019 AW4004:AX4019 AN4068:AN4069 AG4081:AL4144 AN4081:AU4144 AW4081:AX4187 AD4082:AF4144 AN4188 AD4199:AL4203 AN4199:AU4203 AW4199:AX4203">
    <cfRule type="cellIs" dxfId="92" priority="133" operator="equal">
      <formula>0</formula>
    </cfRule>
  </conditionalFormatting>
  <conditionalFormatting sqref="AP1:AP4265 AV4264:AX4265">
    <cfRule type="cellIs" dxfId="91" priority="134" operator="equal">
      <formula>"0%"</formula>
    </cfRule>
  </conditionalFormatting>
  <conditionalFormatting sqref="AG17:AI17 AP17:AU52 AV17:AV4208 AW17:AW4206 AX17:AX52 AN19:AO19 AN21:AO21 AN23:AO23 AN25:AO25 AN27:AO27 AN29:AO29 AN31:AO31 AD32:AD36 AG32:AI36 AN36:AO36 AN38:AO52 AD39:AL52 AP225:AR231 AT225:AU225 AX225 AD233:AL242 AN233:AU242 AX233:AX242 AD247:AL255 AN247:AU255 AX247:AX255 AP269:AT464 AU269:AU463 AX269:AX463 AN270:AO464 AD302:AD314 AG321:AL321 AG324:AL324 AG327:AL327 AG330:AL330 AG333:AL333 AD336:AL356 AD361:AL365 AD370:AL405 AG422:AL422 AG424:AL424 AG426:AL426 AD454:AD463 AE454:AE464 AF454:AL463 AP477:AT585 AU477:AU584 AX477:AX584 AD478:AD584 AE478:AE585 AF478:AL584 AN478:AO585 AP598:AT628 AU598:AU627 AX598:AX627 AD599:AD627 AE599:AE628 AF599:AL627 AN599:AO628 AP641:AT674 AU641:AU673 AX641:AX673 AD642:AD673 AE642:AE674 AF642:AL673 AN642:AO674 AP688:AT1136 AU688:AU1135 AX688:AX1135 AD904:AL904 AN904:AO904 AN933:AO934 AN1014:AO1016 AN1019:AO1019 AD1083:AL1083 AN1083:AO1083 AN1093:AO1093 AD1126:AL1130 AN1126:AO1130 AN1136:AO1136 AP1149:AU1401 AX1149:AX1401 AD1150:AL1401 AN1150:AO1401 AN1415:AN1427 AO1415:AO1428 AP1415:AT1906 AU1415:AU1905 AX1415:AX1905 AO1430 AN1432:AO1432 AN1434:AO1434 AN1436:AO1436 AN1438:AO1438 AN1440:AO1440 AN1442:AO1442 AN1444:AO1444 AN1446:AO1446 AN1448:AO1448 AN1450:AO1450 AN1560:AO1560 AN1576:AO1579 AN1591:AO1591 AN1624:AO1635 AN1638:AO1638 AN1641:AO1641 AN1644:AO1644 AN1648:AO1648 AN1652:AO1657 AN1890:AO1906 AD1897:AL1905 AN1920:AO1930 AP1920:AU2166 AX1920:AX2166 AN2103:AO2107 AN2110:AO2110 AN2113:AO2113 AN2116:AO2116 AN2119:AO2120 AN2129:AO2166 AD2155:AL2165 AN2180:AO2189 AP2180:AU2268 AX2180:AX2268 AN2213:AO2213 AN2215:AO2215 AN2218:AO2218 AN2221:AO2221 AN2223:AO2223 AN2229:AO2229 AN2232:AO2232 AN2235:AO2235 AN2237:AO2237 AN2241:AO2242 AN2245:AO2245 AN2248:AO2248 AN2250:AO2250 AN2252:AO2252 AN2254:AO2254 AN2256:AO2256 AN2258:AO2268 AD2259:AL2267 AP2282:AU2441 AX2282:AX2441 AN2283:AO2289 AG2291:AI2291 AN2292:AO2292 AG2294:AI2294 AG2297:AI2297 AG2396:AI2396 AG2399:AI2399 AG2402:AI2402 AG2405:AI2405 AG2408:AI2408 AG2411:AI2411 AG2414:AI2414 AG2416:AI2416 AG2419:AI2419 AD2432:AL2440 AN2432:AO2441 AD2455:AD2574 AN2455:AO2491 AP2455:AT2727 AU2455:AU2726 AX2455:AX2726 AN2517:AO2517 AN2519:AO2522 AN2559:AO2559 AN2562:AO2562 AD2576:AD2726 AN2619:AO2619 AN2621:AO2621 AN2623:AO2623 AN2625:AO2625 AN2627:AO2627 AN2629:AO2629 AN2631:AO2631 AN2633:AO2633 AN2635:AO2635 AN2637:AO2637 AN2639:AO2639 AN2641:AO2641 AN2643:AO2643 AN2645:AO2649 AN2651:AO2651 AN2653:AO2653 AN2655:AO2655 AN2657:AO2657 AN2659:AO2659 AN2661:AO2662 AN2664:AO2664 AN2667:AO2667 AN2669:AO2669 AN2671:AO2671 AN2673:AO2673 AN2675:AO2675 AN2677:AO2681 AN2683:AO2683 AN2685:AO2685 AN2687:AO2687 AN2689:AO2690 AN2696:AO2699 AN2701:AO2701 AN2704:AO2727 AE2718:AL2726 AP2741:AT2768 AU2741:AU2767 AX2741:AX2767 AD2751 AD2759:AL2767 AN2759:AO2768 AP2782:AT2882 AU2782:AU2881 AX2782:AX2881 AN2785:AO2785 AN2800:AN2810 AO2807 AN2843:AO2843 AN2851:AO2851 AN2859:AO2862 AD2873:AL2881 AN2873:AO2882 AP2896:AT2947 AU2896:AU2946 AX2896:AX2946 AN2904:AO2909 AN2924:AO2924 AN2926:AO2926 AN2928:AO2929 AN2932:AO2934 AD2938:AL2946 AN2938:AO2947 AP2961:AT3008 AU2961:AU3007 AX2961:AX3008 AN2965:AO2965 AN2968:AO2970 AN2992:AO2997 AD2999:AL3007 AN2999:AO3008 AN3022:AO3023 AP3022:AT3050 AU3022:AU3049 AX3022:AX3049 AN3029:AO3038 AD3041:AL3049 AN3041:AO3050 AP3064:AT3705 AU3064:AU3704 AX3064:AX3704 AN3072:AO3072 AN3084:AO3085 AD3094:AL3094 AN3094:AO3094 AN3103:AO3105 AN3109:AO3112 AN3115:AO3117 AN3121:AO3121 AN3124:AO3124 AN3141:AO3141 AN3151:AO3151 AN3154:AO3154 AN3157:AO3158 AN3170:AO3175 AN3233:AO3233 AN3237:AO3237 AN3240:AO3240 AD3696:AL3704 AN3696:AO3705 AP3719:AT3824 AU3719:AU3823 AX3719:AX3823 AN3737:AO3737 AN3740:AO3740 AN3743:AO3743 AN3746:AO3746 AN3749:AO3749 AN3752:AO3752 AN3755:AO3755 AN3758:AO3758 AN3761:AO3761 AN3764:AO3764 AN3767:AO3767 AN3771:AO3771 AN3774:AO3774 AN3777:AO3777 AN3780:AO3780 AN3783:AO3812 AN3814:AO3824 AD3815:AL3823 AP3837:AT3943 AU3837:AU3942 AX3837:AX4019 AN3901:AO3901 AN3903:AO3903 AN3905:AO3905 AN3907:AO3918 AN3924:AO3926 AN3929:AO3931 AD3934:AL3942 AN3934:AO3943 AP3956:AT4020 AU3956:AU4019 AN3957:AO4020 AD4004:AL4019 AN4034:AO4058 AP4034:AU4144 AX4034:AX4206 AN4061:AO4061 AN4063:AO4064 AN4067:AO4067 AN4069:AO4069 AN4071:AO4071 AN4073:AO4073 AN4075:AO4075 AN4077:AO4144 AG4081:AL4144 AD4082:AF4144 AP4187:AU4206 AD4199:AL4203 AN4199:AO4203">
    <cfRule type="cellIs" dxfId="90" priority="135" operator="equal">
      <formula>0</formula>
    </cfRule>
  </conditionalFormatting>
  <conditionalFormatting sqref="AG17:AI17 AP20:AX21 AP30:AX36 AD32:AL36 AN32:AO36 AD233:AL242 AN233:AX242 AH278:AH285 AD302:AL314 AN302:AX314 AG321:AL321 AN321:AX321 AG324:AL324 AN324:AX324 AG327:AL327 AN327:AX327 AG330:AL330 AN330:AX330 AG333:AL333 AN333:AR356 AS333:AX333 AD336:AL356 AS336:AU356 AV336:AV365 AW336:AX356 AD361:AL365 AN361:AU365 AW361:AX365 AD370:AL405 AN370:AX463 AG422:AL422 AG424:AL424 AG426:AL426 AD454:AD463 AE454:AE464 AF454:AL463 AD478:AD584 AE478:AE585 AF478:AL584 AN478:AX584 AD599:AD627 AE599:AE628 AF599:AL627 AN599:AX627 AD642:AD673 AE642:AE674 AF642:AL673 AN642:AX673 AH759:AH777 AN1014:AX1016 AN1019:AT1019 AD1083:AL1083 AN1083:AX1083 AN1093:AX1093 AH1385 AH1479:AH1484 AH1552:AH1554 AH1576 AH1581:AH1584 AH1593:AH1615 AH1623:AH1685 AH1690:AH1889 AH1892:AH1896 AH2041:AH2067 AH2070:AH2102 AH2107 AH2111:AH2113 AH2123:AH2142 AG2213:AL2213 AN2213:AX2213 AG2215:AL2215 AN2215:AX2215 AG2218:AL2218 AN2218:AX2218 AG2221:AL2221 AN2221:AX2221 AG2223:AL2223 AN2223:AX2223 AG2229:AL2229 AN2229:AX2229 AG2232:AL2232 AN2232:AX2232 AG2235:AL2235 AN2235:AX2235 AG2237:AL2237 AN2237:AX2237 AG2245:AL2245 AN2245:AX2245 AG2248:AL2248 AN2248:AX2248 AG2250:AL2250 AN2250:AX2250 AG2252:AL2252 AN2252:AX2252 AG2254:AL2254 AN2254:AX2254 AG2256:AL2256 AN2256:AX2256 AG2258:AL2258 AN2258:AX2258 AD2455:AL2574 AN2455:AX2574 AD2576:AL2727 AN2576:AX2727 AD2751:AE2751 AH2756:AH2757 AD2759:AL2767 AN2759:AX2767 AH2787 AH2811:AH2814 AH2816:AH2817 AH2819:AH2820 AH2844:AH2845 AH2847 AH2856 AH2870:AH2871 AD2873:AL2881 AN2873:AX2881 AN2904:AX2907 AD2938:AL2946 AN2938:AX2946 AD2999:AL3007 AN2999:AV3007 AW2999:AX3008 AD3041:AL3049 AN3041:AX3049 AH3092 AH3106 AH3118:AH3120 AH3124 AH3126:AH3127 AH3131:AH3150 AH3152:AH3153 AH3155:AH3169 AH3171:AH3174 AH3176 AH3178:AH3179 AH3201:AH3202 AH3208:AH3232 AH3238:AH3239 AH3243:AH3704 AD3696:AG3704 AI3696:AL3704 AN3696:AX3704 AH3719:AH3767 AG3737 AI3737:AL3737 AN3737:AX3737 AG3740 AI3740:AL3740 AN3740:AX3740 AG3743 AI3743:AL3743 AN3743:AX3743 AG3746 AI3746:AL3746 AN3746:AX3746 AG3749 AI3749:AL3749 AN3749:AX3749 AG3752 AI3752:AL3752 AN3752:AX3752 AG3755 AI3755:AL3755 AN3755:AX3755 AG3758 AI3758:AL3758 AN3758:AX3758 AG3761 AI3761:AL3761 AN3761:AX3761 AG3764 AI3764:AL3764 AN3764:AX3764 AG3767 AI3767:AL3767 AN3767:AX3767 AG3771 AH3771:AH3777 AI3771:AL3771 AN3771:AX3771 AG3774 AI3774:AL3774 AN3774:AX3774 AG3777 AI3777:AL3777 AN3777:AX3777 AH3779:AH3783 AN3791:AX3812 AH3814:AH3823 AD3815:AG3823 AI3815:AL3823 AN3815:AX3823 AN3901:AX3901 AN3903:AX3903 AN3905:AX3905 AN3907:AX3918 AN3924:AX3926 AN3929:AX3929 AN3931:AX3931 AD3934:AL3942 AN3934:AV3942 AW3934:AX3959 AD4004:AL4019 AN4004:AX4019 AV4031 AV4033 AV4035 AV4037 AV4040 AV4042 AV4048 AV4051 AV4054 AV4056 AV4064 AH4078:AH4144 AV4078 AV4080:AV4144 AG4081:AG4144 AI4081:AL4144 AN4081:AU4144 AW4081:AX4187 AD4082:AF4144 AV4182:AV4208 AD4199:AL4203 AN4199:AU4203 AW4199:AX4203">
    <cfRule type="cellIs" dxfId="89" priority="136" operator="equal">
      <formula>0</formula>
    </cfRule>
  </conditionalFormatting>
  <conditionalFormatting sqref="AD17:AD53 AG17:AI17 AP17:AP52 AV17:AV4208 AH19 AQ20:AU21 AW20:AX21 AH21 AH23 AH25 AH27 AH29:AH32 AE30:AE32 AF30:AF31 AG30:AG32 AI30:AI32 AJ30:AL31 AN30:AO31 AQ30:AU52 AW30:AX52 AE37:AL52 AN37:AO52 AD67:AD162 AD164:AD173 AD175:AD212 AD214:AD231 AD233:AD255 AE233:AL242 AN233:AU242 AW233:AX242 AE247:AL255 AN247:AU255 AW247:AX255 AH269:AH463 AD273:AD276 AD278:AD314 AG282 AE286:AG313 AI286:AL313 AN286:AU313 AW286:AX313 AG321 AI321:AL321 AN321:AU321 AW321:AX321 AG324 AI324:AL324 AN324:AU324 AW324:AX324 AG327 AI327:AL327 AN327:AU327 AW327:AX327 AG330 AI330:AL330 AN330:AU330 AW330:AX330 AG333 AI333:AL333 AN333:AR356 AS333:AU333 AW333:AX333 AD334:AD414 AE336:AG356 AI336:AL356 AS336:AU356 AW336:AX356 AE361:AG365 AI361:AL365 AN361:AU365 AW361:AX365 AE370:AG405 AI370:AL405 AN370:AU463 AW370:AX463 AD419:AD463 AG422 AI422:AL422 AG424 AI424:AL424 AG426 AI426:AL426 AE454:AE464 AF454:AG463 AI454:AL463 AH477:AH584 AD478:AD584 AE478:AE585 AF478:AG584 AI478:AL584 AN478:AU584 AW478:AX584 AH598:AH627 AD599:AD627 AE599:AE628 AF599:AG627 AI599:AL627 AN599:AU627 AW599:AX627 AH641:AH673 AD642:AD673 AE642:AE674 AF642:AG673 AI642:AL673 AN642:AU673 AW642:AX673 AD688:AD868 AD870:AD1131 AH1014:AH1016 AN1014:AU1016 AW1014:AX1016 AN1019:AT1019 AE1083:AL1083 AN1083:AU1083 AW1083:AX1083 AH1093 AN1093:AU1093 AW1093:AX1093 AE1126:AL1130 AN1126:AU1130 AW1126:AX1130 AD1133 AD1150:AD1268 AD1271:AD1400 AO1328:AQ1330 AE1393:AL1397 AN1393:AU1397 AW1393:AX1397 AG1400:AI1400 AD1415:AL1591 AN1415:AU1591 AW1415:AX1591 AD1593:AL1906 AN1593:AU1906 AW1593:AX1906 X1650:X1658 AD1920:AD2039 AO1920:AQ1929 AE2015:AL2020 AN2015:AU2020 AW2015:AX2020 AE2039:AL2039 AN2039:AU2039 AW2039:AX2039 AD2041:AD2145 AG2043:AL2043 AN2043:AR2043 AG2046:AL2046 AN2046:AR2046 AG2049:AL2049 AN2049:AR2049 AG2052:AL2052 AN2052:AR2052 AG2055:AL2055 AN2055:AR2055 AG2058:AL2058 AN2058:AR2058 AN2062:AR2062 AN2065:AR2065 AN2067:AR2067 AD2147:AD2153 AD2155:AL2165 AN2155:AU2165 AW2155:AX2165 AD2180:AD2239 AE2212:AL2216 AN2212:AU2216 AW2212:AX2216 AE2222:AL2226 AN2222:AU2226 AW2222:AX2226 AD2259:AL2267 AN2259:AU2267 AW2259:AX2267 AD2282:AD2426 AE2282:AG2422 AO2283:AQ2289 AH2291:AI2291 AN2292:AT2292 AH2294:AI2294 AH2297:AI2297 AH2396:AI2396 AH2399:AI2399 AH2402:AI2402 AH2405:AI2405 AH2408:AI2408 AH2411:AI2411 AH2414:AI2414 AH2416:AI2416 AH2419:AI2419 AE2425:AG2426 AD2428:AG2440 AH2432:AL2440 AN2432:AU2440 AW2432:AX2440 AD2455:AD2574 AO2460:AQ2463 AO2465:AQ2471 AO2474:AQ2475 AO2482:AQ2489 AD2576:AD2726 AE2718:AL2726 AN2718:AU2726 AW2718:AX2726 AD2741:AD2753 AD2755:AD2767 AE2759:AL2767 AN2759:AU2767 AW2759:AX2767 AD2782:AD2810 AD2815 AD2818:AD2843 AD2846 AD2848:AD2881 AE2873:AL2881 AN2873:AU2881 AW2873:AX2881 AD2896:AD2936 AD2938:AL2946 AN2938:AU2946 AW2938:AX2946 AD2961:AD2996 AD2998:AD3007 AE2999:AL3007 AN2999:AU3007 AW2999:AX3008 AD3022:AD3038 AD3041:AL3049 AN3041:AU3049 AW3041:AX3049 AD3064:AD3112 AD3114:AD3176 AD3178:AD3240 AD3243:AD3704 AE3696:AL3704 AN3696:AU3704 AW3696:AX3704 AD3719:AD3812 AN3791:AU3812 AW3791:AX3812 AD3814:AD3823 AE3815:AL3823 AN3815:AU3823 AW3815:AX3823 AH3837:AH3942 AD3838:AD3942 AN3901:AU3901 AW3901:AX3901 AN3903:AU3903 AW3903:AX3903 AN3905:AU3905 AW3905:AX3905 AN3907:AU3918 AW3907:AX3918 AN3924:AU3926 AW3924:AX3926 AN3929:AP3929 AQ3929:AQ3942 AR3929:AU3929 AW3929:AX3929 AN3931:AP3931 AR3931:AU3931 AW3931:AX3931 AE3934:AG3942 AI3934:AL3942 AN3934:AP3942 AR3934:AU3942 AW3934:AX3959 AH3956:AH4019 AD4004:AG4019 AI4004:AL4019 AN4004:AU4019 AW4004:AX4019 AD4034:AD4057 AD4078:AD4144 AG4081:AL4144 AN4081:AU4144 AW4081:AX4187 AE4082:AF4144 AD4199:AL4203 AN4199:AU4203 AW4199:AX4203">
    <cfRule type="cellIs" dxfId="88" priority="137" operator="equal">
      <formula>0</formula>
    </cfRule>
  </conditionalFormatting>
  <conditionalFormatting sqref="AV17:AV4208 AP19:AU19 AW19:AX19 AP21:AU21 AW21:AX21 AP23:AU23 AW23:AX23 AP25:AU25 AW25:AX25 AP27:AU27 AW27:AX27 AP29:AU29 AW29:AX29 AP31:AU31 AW31:AX31 AP36:AU36 AW36:AX36 AP38:AU52 AW38:AX52 AD39:AL52 AN39:AO52 AD233:AL242 AN233:AU242 AW233:AX242 AD247:AL255 AN247:AU255 AW247:AX255 AP269:AT464 AU269:AU463 AW269:AX463 AD278:AL285 AN278:AO285 AO302:AO314 AG321:AL321 AN321:AO321 AG324:AL324 AN324:AO324 AG327:AL327 AN327:AO327 AG330:AL330 AN330:AO330 AG333:AL333 AN333:AO356 AD336:AL356 AD361:AL365 AN361:AO365 AD370:AL405 AN370:AO464 AG422:AL422 AG424:AL424 AG426:AL426 AD454:AD463 AE454:AE464 AF454:AL463 AP477:AT585 AU477:AU584 AW477:AX584 AD478:AD584 AE478:AE585 AF478:AL584 AN478:AO585 AP598:AT628 AU598:AU627 AW598:AX627 AD599:AD627 AE599:AE628 AF599:AL627 AN599:AO628 AP641:AT674 AU641:AU673 AW641:AX673 AD642:AD673 AE642:AE674 AF642:AL673 AN642:AO674 AP840:AQ840 AP845:AQ845 AP848:AQ848 AP851:AQ851 AP854:AQ854 AP857:AQ857 AP860:AQ860 AP904:AU904 AW904:AX904 AP907:AQ907 AP933:AU934 AW933:AX934 AP984:AU984 AW984:AX984 AP993:AU993 AW993:AX993 AN1014:AU1016 AW1014:AX1016 AN1019:AT1019 AP1037:AQ1037 AD1083:AL1083 AN1083:AU1083 AW1083:AX1083 AN1093:AU1093 AW1093:AX1093 AP1106:AQ1106 AP1122:AU1130 AW1122:AX1130 AD1126:AL1130 AN1126:AO1130 AP1133:AU1133 AW1133:AX1133 AP1135:AT1136 AU1135 AW1135:AX1135 AN1136:AO1136 AP1149:AT1401 AU1149:AU1400 AW1149:AX1400 AD1393:AL1397 AN1393:AO1397 AG1400:AI1400 AN1401:AO1401 AP1415:AT1906 AU1415:AU1905 AW1415:AX1905 AN1432:AO1432 AN1434:AO1434 AN1436:AO1436 AN1438:AO1438 AN1440:AO1440 AN1442:AO1442 AN1444:AO1444 AN1446:AO1446 AN1448:AO1448 AN1450:AO1450 AN1560:AO1560 AD1901:AL1905 AN1901:AO1906 AD1920:AL2039 AN1920:AO2039 AP1920:AU2166 AW1920:AX2166 AD2041:AL2166 AN2041:AO2166 AD2180:AL2242 AN2180:AO2242 AP2180:AU2268 AW2180:AX2268 AD2244:AL2268 AN2244:AO2268 AD2282:AL2426 AN2282:AO2426 AP2282:AU2441 AW2282:AX2441 AD2428:AL2441 AN2428:AO2441 AO2455:AO2574 AP2455:AT2727 AU2455:AU2726 AW2455:AX2726 AO2576:AO2727 AD2718:AL2726 AN2718:AN2727 AD2741:AL2753 AN2741:AO2753 AP2741:AU2768 AW2741:AX2768 AD2755:AL2768 AN2755:AO2768 AP2782:AT2882 AU2782:AU2881 AW2782:AX2881 AD2873:AL2881 AN2873:AO2882 AP2896:AT2947 AU2896:AU2946 AW2896:AX2946 AO2904:AO2907 AD2938:AL2946 AN2938:AO2947 AP2961:AT3008 AU2961:AU3007 AW2961:AX3008 AD2999:AL3007 AN2999:AO3008 AP3022:AT3050 AU3022:AU3049 AW3022:AX3049 AD3041:AL3049 AN3041:AO3050 AP3064:AT3705 AU3064:AU3704 AW3064:AX3704 AD3696:AL3704 AN3696:AO3705 AP3719:AT3824 AU3719:AU3823 AW3719:AX3823 AO3737 AO3740 AO3743 AO3746 AO3749 AO3752 AO3755 AO3758 AO3761 AO3764 AO3767 AO3771 AO3774 AO3777 AN3780:AO3780 AN3783:AO3812 AN3814:AO3824 AD3815:AL3823 AP3837:AT3943 AU3837:AU3942 AW3837:AX4019 AN3901:AO3901 AN3903:AO3903 AN3905:AO3905 AN3907:AO3918 AN3924:AO3926 AN3929:AO3929 AN3931:AO3931 AD3934:AL3942 AN3934:AO3943 AP3956:AT4020 AU3956:AU4019 AD4004:AL4019 AN4004:AO4020 AD4034:AD4057 AQ4034:AQ4144 AE4057:AL4057 AN4057:AP4057 AR4057:AU4057 AW4057:AX4057 AP4064 AR4064:AU4064 AW4064:AX4064 AP4067 AR4067:AT4067 AP4069 AR4069:AT4069 AP4071 AR4071:AT4071 AP4073 AR4073:AT4073 AP4075 AR4075:AT4075 AP4077:AP4144 AR4077:AT4144 AD4078:AL4144 AN4078:AO4144 AU4078:AU4144 AW4078:AX4206 AP4187:AU4206 AD4199:AL4203 AN4199:AO4203">
    <cfRule type="cellIs" dxfId="87" priority="138" operator="equal">
      <formula>0</formula>
    </cfRule>
  </conditionalFormatting>
  <conditionalFormatting sqref="AH19 AH21 AH23 AH25 AH27 AH29 AH31 AD233:AL242 AN233:AX242 AH269:AH464 AG321 AI321:AL321 AN321:AX321 AG324 AI324:AL324 AN324:AX324 AG327 AI327:AL327 AN327:AX327 AG330 AI330:AL330 AN330:AX330 AG333 AI333:AL333 AN333:AR356 AS333:AX333 AD336:AG356 AI336:AL356 AS336:AU356 AV336:AV365 AW336:AX356 AD361:AG365 AI361:AL365 AN361:AU365 AW361:AX365 AD370:AG405 AI370:AL405 AN370:AX463 AG422 AI422:AL422 AG424 AI424:AL424 AG426 AI426:AL426 AD454:AD463 AE454:AE464 AF454:AG463 AI454:AL463 AH477:AH585 AD478:AD584 AE478:AE585 AF478:AG584 AI478:AL584 AN478:AX584 AH598:AH628 AD599:AD627 AE599:AE628 AF599:AG627 AI599:AL627 AN599:AX627 AH641:AH674 AD642:AD673 AE642:AE674 AF642:AG673 AI642:AL673 AN642:AX673 AG957:AG958 AG966:AG967 AG985:AG986 AH1014:AH1016 AN1014:AX1016 AN1019:AT1019 AD1083:AL1083 AN1083:AX1083 AH1093 AN1093:AX1093 AH1374:AH1388 AD2782:AL2882 AN2782:AX2882 AH2896:AH2903 AH2908:AH2947 AG2910:AG2917 AD2938:AG2946 AI2938:AL2946 AN2938:AX2946 AH2961:AH2967 AH2971:AH3008 AD2999:AG3007 AI2999:AL3007 AN2999:AV3007 AW2999:AX3008 AG3024:AG3025 AH3024:AH3028 AH3037 AH3039:AH3050 AD3041:AG3049 AI3041:AL3049 AN3041:AX3049 AH3064:AH3108 AH3110:AH3112 AH3114:AH3118 AH3120:AH3123 AH3125 AH3128:AH3130 AH3136 AH3144:AH3146 AH3158:AH3160 AH3163 AH3170:AH3177 AH3180:AH3207 AG3225:AI3226 AD3228:AF3229 AG3228:AI3230 AJ3228:AL3229 AN3228:AX3229 AH3234:AH3236 AH3238:AH3705 AD3696:AG3704 AI3696:AL3704 AN3696:AX3704 AH3719:AH3734 AH3768:AH3771 AH3778:AH3824 AN3791:AX3812 AD3815:AG3823 AI3815:AL3823 AN3815:AX3823 AH3837:AH3943 AN3901:AX3901 AN3903:AX3903 AN3905:AX3905 AN3907:AX3918 AN3924:AX3926 AN3929:AX3931 AD3930:AG3931 AI3930:AL3931 AD3934:AG3942 AI3934:AL3942 AN3934:AV3942 AW3934:AX3959 AH3956:AH4020 AD4004:AG4019 AI4004:AL4019 AN4004:AX4019 AH4034:AH4145 AG4081:AG4144 AI4081:AL4144 AN4081:AV4144 AW4081:AX4187 AD4082:AF4144 AH4159 AH4173 AH4187:AH4203 AD4199:AG4203 AI4199:AL4203 AN4199:AX4203 AH4205:AH4208">
    <cfRule type="cellIs" dxfId="86" priority="139" operator="equal">
      <formula>0</formula>
    </cfRule>
  </conditionalFormatting>
  <conditionalFormatting sqref="AD233:AL242 AN233:AX242 AG321:AL321 AN321:AX321 AG324:AL324 AN324:AX324 AG327:AL327 AN327:AX327 AG330:AL330 AN330:AX330 AG333:AL333 AN333:AR356 AS333:AX333 AD336:AL356 AS336:AU356 AV336:AV365 AW336:AX356 AD361:AL365 AN361:AU365 AW361:AX365 AD370:AL405 AN370:AX463 AG422:AL422 AG424:AL424 AG426:AL426 AD454:AD463 AE454:AE464 AF454:AL463 AD478:AD584 AE478:AE585 AF478:AL584 AN478:AX584 AD599:AD627 AE599:AE628 AF599:AL627 AN599:AX627 AD642:AD673 AE642:AE674 AF642:AL673 AN642:AX673 AN1014:AX1016 AN1019:AT1019 AD1083:AL1083 AN1083:AX1083 AN1093:AX1093 AD2896:AL2947 AN2896:AX2947 AD2964:AL2964 AN2964:AX2964 AD2999:AL3007 AN2999:AV3007 AW2999:AX3008 AD3041:AL3049 AN3041:AX3049 AD3696:AL3704 AN3696:AX3704 AN3791:AX3812 AD3815:AL3823 AN3815:AX3823 AN3901:AX3901 AN3903:AX3903 AN3905:AX3905 AN3907:AX3918 AD3924:AL3942 AN3924:AV3942 AW3924:AX3959 AD4004:AL4019 AN4004:AX4019 AG4081:AL4144 AN4081:AV4144 AW4081:AX4187 AD4082:AF4144 AD4199:AL4203 AN4199:AX4203">
    <cfRule type="cellIs" dxfId="85" priority="140" operator="equal">
      <formula>0</formula>
    </cfRule>
  </conditionalFormatting>
  <conditionalFormatting sqref="AD17:AD53 AD67:AD162 AD164:AD173 AD175:AD212 AD214:AD231 AD233:AD255 AE233:AL242 AN233:AX242 AD273:AD276 AD278:AD285 AD302:AD314 AG321:AL321 AN321:AX321 AG324:AL324 AN324:AX324 AG327:AL327 AN327:AX327 AG330:AL330 AN330:AX330 AG333:AL333 AN333:AR356 AS333:AX333 AD334:AD414 AE336:AL356 AS336:AU356 AV336:AV365 AW336:AX356 AE361:AL365 AN361:AU365 AW361:AX365 AE370:AL405 AN370:AX463 AD419:AD463 AG422:AL422 AG424:AL424 AG426:AL426 AE454:AE464 AF454:AL463 AD478:AD584 AE478:AE585 AF478:AL584 AN478:AX584 AD599:AD627 AE599:AE628 AF599:AL627 AN599:AX627 AD642:AD673 AE642:AE674 AF642:AL673 AN642:AX673 AD688:AD868 AD870:AD1131 AN1014:AX1016 AN1019:AT1019 AE1083:AL1083 AN1083:AX1083 AN1093:AX1093 AD1133 AD1150:AD1268 AD1271:AD1400 AD1897:AD1905 AD2153 AD2155:AD2165 AD2259:AD2267 AD2282:AD2422 AD2425:AD2426 AD2428:AD2440 AD2455:AD2574 AD2576:AD2726 AV2693 AV2695 AD2751 AD2758:AD2767 AD2783:AD2784 AD2787 AD2791:AD2792 AD2796:AD2797 AD2822:AD2823 AD2873:AD2881 AV2896:AV2898 AV2900 AN2901 AV2908 AD2910:AD2914 AD2938:AD2946 AD2961:AL3008 AN2961:AX3008 AD3024:AD3025 AD3041:AL3049 AN3041:AX3049 AD3064:AD3112 AD3114:AD3176 AD3178:AD3240 AD3243:AD3704 AE3696:AL3704 AN3696:AX3704 AD3719:AD3812 AN3791:AX3812 AD3814:AD3823 AE3815:AL3823 AN3815:AX3823 AD3838:AD3926 AN3901:AX3901 AN3903:AX3903 AN3905:AX3905 AN3907:AX3918 AN3924:AX3926 AN3929:AX3929 AN3931:AX3931 AD3934:AL3942 AN3934:AV3942 AW3934:AX3959 AD4004:AL4019 AN4004:AX4019 AD4078:AD4144 AG4081:AL4144 AN4081:AV4144 AW4081:AX4187 AE4082:AF4144 AD4199:AL4203 AN4199:AX4203">
    <cfRule type="cellIs" dxfId="84" priority="141" operator="equal">
      <formula>0</formula>
    </cfRule>
  </conditionalFormatting>
  <conditionalFormatting sqref="AD233:AL242 AN233:AX242 AG321:AL321 AN321:AX321 AG324:AL324 AN324:AX324 AG327:AL327 AN327:AX327 AG330:AL330 AN330:AX330 AG333:AL333 AN333:AR356 AS333:AX333 AD336:AL356 AS336:AU356 AV336:AV365 AW336:AX356 AD361:AL365 AN361:AU365 AW361:AX365 AD370:AL405 AN370:AX463 AG422:AL422 AG424:AL424 AG426:AL426 AD454:AD463 AE454:AE464 AF454:AL463 AD478:AD584 AE478:AE585 AF478:AL584 AN478:AX584 AD599:AD627 AE599:AE628 AF599:AL627 AN599:AX627 AD642:AD673 AE642:AE674 AF642:AL673 AN642:AX673 AN1014:AX1016 AN1019:AT1019 AD1083:AL1083 AN1083:AX1083 AN1093:AX1093 AD3022:AL3050 AN3022:AX3050 AD3696:AL3704 AN3696:AX3704 AN3791:AX3812 AD3815:AL3823 AN3815:AX3823 AN3901:AX3901 AN3903:AX3903 AN3905:AX3905 AN3907:AX3918 AN3924:AX3926 AN3929:AX3929 AN3931:AX3931 AD3934:AL3942 AN3934:AV3942 AW3934:AX3959 AD4004:AL4019 AN4004:AX4019 AG4081:AL4144 AN4081:AV4144 AW4081:AX4187 AD4082:AF4144 AD4199:AL4203 AN4199:AX4203">
    <cfRule type="cellIs" dxfId="83" priority="142" operator="equal">
      <formula>0</formula>
    </cfRule>
  </conditionalFormatting>
  <conditionalFormatting sqref="AV17:AV4208 AP39:AU52 AW39:AX52 AD233:AL242 AN233:AU242 AW233:AX242 AP247:AU255 AW247:AX255 AJ269:AJ464 AD278:AI285 AK278:AK285 AG321:AI321 AK321:AL321 AN321:AU321 AW321:AX321 AG324:AI324 AK324:AL324 AN324:AU324 AW324:AX324 AG327:AI327 AK327:AL327 AN327:AU327 AW327:AX327 AG330:AI330 AK330:AL330 AN330:AU330 AW330:AX330 AG333:AI333 AK333:AL333 AN333:AR356 AS333:AU333 AW333:AX333 AD336:AI356 AK336:AL356 AS336:AU356 AW336:AX356 AD361:AI365 AK361:AL365 AN361:AU365 AW361:AX365 AD370:AI405 AK370:AL405 AN370:AU463 AW370:AX463 AG422:AI422 AK422:AL422 AG424:AI424 AK424:AL424 AG426:AI426 AK426:AL426 AD454:AD463 AE454:AE464 AF454:AI463 AK454:AL463 AJ477:AJ585 AD478:AD584 AE478:AE585 AF478:AI584 AK478:AL584 AN478:AU584 AW478:AX584 AJ598:AJ628 AD599:AD627 AE599:AE628 AF599:AI627 AK599:AL627 AN599:AU627 AW599:AX627 AJ641:AJ674 AD642:AD673 AE642:AE674 AF642:AI673 AK642:AL673 AN642:AU673 AW642:AX673 AJ835:AJ839 AD944 AD946:AD947 AD966:AD967 AP984:AU984 AW984:AX984 AP993:AU993 AW993:AX993 AD994:AD995 AJ1014:AJ1016 AN1014:AU1016 AW1014:AX1016 AN1019:AT1019 AD1083:AL1083 AN1083:AU1083 AW1083:AX1083 AJ1093 AN1093:AU1093 AW1093:AX1093 AP1122:AU1130 AW1122:AX1130 AP1133:AU1133 AW1133:AX1133 AP1151:AT1151 AP1153:AT1153 AP1155:AT1155 AP1162:AT1162 AP1167:AT1167 AJ1290 AP1328:AT1330 AU1329:AU1330 AW1329:AX1330 AP1346:AT1349 AD1374:AL1388 AN1374:AO1388 AP1374:AU1397 AW1374:AX1397 AP1415:AQ1430 AR1415:AU1427 AW1415:AX1427 AR1429:AU1430 AW1429:AX1430 AJ1564:AJ1575 AJ1578:AJ1579 AP1589:AT1590 AU1590 AW1590:AX1590 AJ1611 AP1891:AU1905 AW1891:AX1905 AP1920:AQ1929 AR1920:AU1927 AW1920:AX1927 AP2119:AU2122 AW2119:AX2122 AP2142:AR2142 AJ2143:AK2143 AJ2152:AK2153 AP2154:AU2165 AW2154:AX2165 AP2242:AU2242 AW2242:AX2242 AP2259:AU2267 AW2259:AX2267 AP2283:AU2289 AW2283:AX2289 AP2292:AT2292 AP2432:AU2440 AW2432:AX2440 AP2455:AU2491 AW2455:AX2491 AP2619:AU2619 AW2619:AX2619 AP2690:AU2690 AW2690:AX2690 AP2705:AU2707 AW2705:AX2707 AP2709:AU2709 AW2709:AX2709 AP2716:AU2726 AW2716:AX2726 AP2758:AU2767 AW2758:AX2767 AD2782:AL2787 AN2782:AU2787 AW2782:AX2787 AD2791:AL2792 AN2791:AU2792 AW2791:AX2792 AD2796:AD2797 AD2822:AD2823 AP2861:AU2862 AW2861:AX2862 AJ2863:AK2864 AP2873:AU2881 AW2873:AX2881 AP2904:AU2907 AW2904:AX2907 AD2910:AD2914 AP2934:AU2934 AW2934:AX2934 AP2938:AU2946 AW2938:AX2946 AP2997:AU2997 AW2997:AX2997 AP2999:AU3007 AW2999:AX3008 AD3024:AD3025 AP3037:AU3038 AW3037:AX3038 AP3041:AU3049 AW3041:AX3049 AD3064:AL3112 AN3064:AU3112 AW3064:AX3112 AD3114:AL3705 AN3114:AU3705 AW3114:AX3705 AD3719:AL3734 AN3719:AU3734 AW3719:AX3734 AP3780:AU3780 AW3780:AX3780 AJ3781:AJ3783 AP3783:AU3812 AW3783:AX3812 AN3791:AO3812 AP3814:AU3823 AW3814:AX3823 AD3815:AL3823 AN3815:AO3823 AJ3837:AJ3943 AN3901:AU3901 AW3901:AX3901 AN3903:AU3903 AW3903:AX3903 AN3905:AU3905 AW3905:AX3905 AN3907:AU3918 AW3907:AX3918 AN3924:AU3926 AW3924:AX3926 AN3929:AP3929 AQ3929:AQ3942 AR3929:AU3929 AW3929:AX3929 AN3931:AP3931 AR3931:AU3931 AW3931:AX3931 AD3934:AI3942 AK3934:AL3942 AN3934:AP3942 AR3934:AU3942 AW3934:AX3959 AJ3956:AJ4020 AD4004:AI4019 AK4004:AL4019 AN4004:AU4019 AW4004:AX4019 AJ4034:AJ4064 AP4057:AU4057 AW4057:AX4057 AP4064:AU4064 AW4064:AX4064 AJ4066:AJ4145 AP4067:AT4067 AP4069:AT4069 AP4071:AT4071 AP4073:AT4073 AP4075:AT4075 AP4077:AT4077 AD4078:AI4144 AK4078:AK4144 AL4081:AL4144 AN4081:AU4144 AW4081:AX4187 AJ4159 AJ4173 AD4199:AL4203 AN4199:AU4203 AW4199:AX4203">
    <cfRule type="cellIs" dxfId="82" priority="143" operator="equal">
      <formula>0</formula>
    </cfRule>
  </conditionalFormatting>
  <conditionalFormatting sqref="AP17:AU52 AV17:AV4208 AW17:AW4206 AX17:AX52 AG19:AI19 AN19:AO19 AG21:AI21 AN21:AO21 AG23:AI23 AN23:AO23 AG25:AI25 AN25:AO25 AG27:AI27 AN27:AO27 AG29:AI29 AN29:AO29 AG31:AI31 AN31:AO31 AN36:AO36 AN38:AO38 AP225:AR231 AT225:AU225 AX225 AD233:AU242 AX233:AX242 AP247:AU255 AX247:AX255 AF269:AF464 AI269:AI464 AL269:AU464 AX269:AX464 AD270:AD463 AE270:AE464 AG270:AH463 AJ270:AK463 AF477:AF585 AI477:AI585 AL477:AU585 AX477:AX585 AD478:AD584 AE478:AE585 AG478:AH584 AJ478:AK584 AF598:AF628 AI598:AI628 AL598:AU628 AX598:AX628 AD599:AD627 AE599:AE628 AG599:AH627 AJ599:AK627 AF641:AF674 AI641:AI674 AL641:AU674 AX641:AX674 AD642:AD673 AE642:AE674 AG642:AH673 AJ642:AK673 AP688:AT1136 AU688:AU1135 AX688:AX1135 AN933:AO934 AD1014:AO1016 AN1019:AO1019 AD1083:AO1083 AF1093 AI1093 AL1093:AO1093 AP1149:AT1401 AU1149:AU1400 AX1149:AX1400 AP1415:AT1906 AU1415:AU1905 AX1415:AX1905 AP1920:AU2166 AX1920:AX2166 AP2180:AU2268 AX2180:AX2268 AP2282:AU2441 AX2282:AX2441 AP2455:AT2727 AU2455:AU2726 AX2455:AX2726 AP2741:AT2768 AU2741:AU2767 AX2741:AX2767 AP2782:AT2882 AU2782:AU2881 AX2782:AX2881 AP2896:AT2947 AU2896:AU2946 AX2896:AX2946 AP2961:AT3008 AU2961:AU3007 AX2961:AX3008 AP3022:AT3050 AU3022:AU3049 AX3022:AX3049 AP3064:AT3705 AU3064:AU3704 AX3064:AX3704 AD3719:AL3824 AN3719:AU3824 AX3719:AX3824 AF3837:AF3943 AI3837:AI3943 AL3837:AU3943 AX3837:AX4020 AD3934:AD3943 AE3934:AE3942 AG3934:AG3943 AH3934:AH3942 AJ3934:AK3942 AF3956:AF4020 AI3956:AI4020 AL3956:AU4020 AD3957:AD4020 AE3957:AE4019 AG3957:AG4020 AH3957:AH4019 AJ3957:AK4019 AD4034:AL4064 AN4034:AO4064 AP4034:AU4145 AX4034:AX4206 AN4067:AO4067 AH4069:AL4069 AN4069:AO4069 AH4071:AL4071 AN4071:AO4071 AH4073:AL4073 AN4073:AO4073 AH4075:AL4075 AN4075:AO4075 AH4077:AL4145 AN4077:AO4145 AD4078:AG4145 AM4091:AM4144 AD4159:AL4159 AN4159:AU4159 AJ4173 AP4187:AU4206 AD4199:AL4203 AN4199:AO4203">
    <cfRule type="cellIs" dxfId="81" priority="144" operator="equal">
      <formula>0</formula>
    </cfRule>
  </conditionalFormatting>
  <conditionalFormatting sqref="AP17:AU52 AV17:AV4208 AW17:AW4206 AX17:AX52 AG19:AI19 AN19:AO19 AG21:AI21 AN21:AO21 AG23:AI23 AN23:AO23 AG25:AI25 AN25:AO25 AG27:AI27 AN27:AO27 AG29:AI29 AN29:AO29 AG31:AI31 AN31:AO31 AN36:AO36 AN38:AO38 AP225:AR231 AT225:AU225 AX225 AD233:AG242 AH233:AL237 AN233:AO237 AP233:AU242 AX233:AX242 AP247:AU255 AX247:AX255 AP269:AU464 AX269:AX464 AD270:AD463 AE270:AE464 AF270:AG463 AH270:AL453 AN270:AO453 AP477:AU585 AX477:AX585 AD478:AD584 AE478:AE585 AF478:AG584 AH489:AL575 AN489:AO575 AP598:AU628 AX598:AX628 AD599:AD627 AE599:AE628 AF599:AG627 AP641:AU674 AX641:AX674 AD642:AD673 AE642:AE674 AF642:AG673 AP688:AT1136 AU688:AU1135 AX688:AX1135 AN933:AO934 AD1014:AL1016 AN1014:AO1016 AN1019:AO1019 AD1083:AL1083 AN1083:AO1083 AP1149:AT1401 AU1149:AU1400 AX1149:AX1400 AP1415:AT1906 AU1415:AU1905 AX1415:AX1905 AP1920:AU2166 AX1920:AX2166 AP2180:AU2268 AX2180:AX2268 AD2282:AG2422 AP2282:AU2441 AX2282:AX2441 AD2425:AG2426 AD2428:AG2440 AP2455:AT2727 AU2455:AU2726 AX2455:AX2726 AD2718:AG2726 AD2741:AG2753 AP2741:AT2768 AU2741:AU2767 AX2741:AX2767 AD2755:AG2755 AD2758:AG2767 AP2782:AT2882 AU2782:AU2881 AX2782:AX2881 AD2873:AG2881 AP2896:AT2947 AU2896:AU2946 AX2896:AX2946 AD2938:AG2946 AP2961:AT3008 AU2961:AU3007 AX2961:AX3008 AD2999:AG3007 AP3022:AT3050 AU3022:AU3049 AX3022:AX3049 AD3041:AG3049 AP3064:AT3705 AU3064:AU3704 AX3064:AX3704 AD3076:AL3077 AN3076:AO3077 AD3079:AL3080 AN3079:AO3080 AD3696:AG3704 AP3719:AT3824 AU3719:AU3823 AX3719:AX3823 AN3780:AO3812 AD3781:AL3783 AN3814:AO3814 AD3815:AG3823 AP3837:AU3943 AX3837:AX4020 AD3934:AG3942 AP3956:AU4020 AD3957:AG4019 AH3957:AL4010 AN3957:AO4010 AD4034:AL4145 AN4034:AU4145 AX4034:AX4206 AD4159:AL4159 AN4159:AU4159 AD4173:AL4173 AN4173:AU4173 AP4187:AU4206 AD4199:AL4203 AN4199:AO4203">
    <cfRule type="cellIs" dxfId="80" priority="145" operator="equal">
      <formula>0</formula>
    </cfRule>
  </conditionalFormatting>
  <conditionalFormatting sqref="AE4100 AE4187:AE4208 AD4207:AD4208 AF4207:AL4208 AN4207:AX4208">
    <cfRule type="cellIs" dxfId="79" priority="146" operator="equal">
      <formula>0</formula>
    </cfRule>
  </conditionalFormatting>
  <conditionalFormatting sqref="AD4100:AL4100 AN4138:AT4144 AD4187:AD4203 AE4187:AE4208 AF4187:AL4203 AN4187:AO4203 AP4187:AP4208 AQ4187:AX4203 AD4205:AD4208 AF4205:AL4208 AN4205:AO4208 AQ4205:AX4208">
    <cfRule type="cellIs" dxfId="78" priority="147" operator="equal">
      <formula>0</formula>
    </cfRule>
  </conditionalFormatting>
  <conditionalFormatting sqref="AD17:AI53 AD67:AI256 AE269:AE464 AH269:AH464 AD273:AD276 AF273:AG276 AI273:AI276 AD336:AD356 AF336:AG356 AI336:AI356 AD361:AD365 AF361:AG365 AI361:AI365 AD370:AD390 AF370:AG390 AI370:AI390 AD394:AD405 AF394:AG405 AI394:AI405 AD459:AD463 AF459:AG463 AI459:AI463 AE477:AE585 AH477:AH585 AD486:AD575 AF486:AG575 AI486:AI575 AD580:AD584 AF580:AG584 AI580:AI584 AE598:AE628 AH598:AH628 AD600:AD601 AF600:AG601 AI600:AI601 AD603:AD604 AF603:AG604 AI603:AI604 AD611:AD612 AF611:AF612 AG611:AG618 AI611:AI618 AD623:AD627 AF623:AG627 AI623:AI627 AE641:AE674 AH641:AH674 AD669:AD673 AF669:AG673 AI669:AI673 AE688:AE868 AH688:AH839 AH841:AH868 AE870:AE1136 AH870:AH983 AH985:AH992 AH994:AH1136 AD1083 AF1083:AG1083 AI1083 AD1126:AD1130 AF1126:AG1130 AI1126:AI1130 AE1150:AE1401 AH1150:AH1280 AH1282:AH1317 AH1319:AH1327 AH1331:AH1401 AD1393:AD1397 AF1393:AG1397 AI1393:AI1397 AG1400 AI1400 AE1415:AE1591 AH1423:AH1427 AH1431:AH1551 AH1555:AH1575 AH1578:AH1580 AH1585:AH1589 AE1593:AE1906 AH1616:AH1622 AH1625:AH1635 AH1652:AH1657 AH1686:AH1689 AH1693:AH1742 AH1759:AH1761 AH1769:AH1799 AH1880:AH1881 AH1897:AH1906 AD1901:AD1905 AF1901:AG1905 AI1901:AI1905 AE1920:AE2039 AH1931:AH2037 AE2041:AE2166 AH2059 AH2068:AH2069 AH2108:AH2118 AH2129:AH2142 AH2146 AD2153 AF2153:AG2153 AH2153:AH2166 AI2153 AD2159:AD2165 AF2159:AG2165 AI2159:AI2165 AE2180:AE2242 AH2190:AH2238 AH2240:AH2242 AE2244:AE2268 AH2244:AH2268 AD2263:AD2267 AF2263:AG2267 AI2263:AI2267 AE2282:AE2426 AH2282:AH2426 AG2291 AI2291 AG2294 AI2294 AG2297 AI2297 AG2396 AI2396 AG2399 AI2399 AG2402 AI2402 AG2405 AI2405 AG2408 AI2408 AG2411 AI2411 AG2414 AI2414 AG2416 AI2416 AG2419 AI2419 AE2428:AE2441 AH2428:AH2441 AD2436:AD2440 AF2436:AG2440 AI2436:AI2440 AE2455:AE2574 AH2455 AH2460 AH2465:AH2467 AH2469:AH2470 AH2492:AH2557 AH2560:AH2574 AE2576:AE2727 AH2576:AH2662 AH2693:AH2695 AH2718:AH2727 AD2722:AD2726 AF2722:AG2726 AI2722:AI2726 AE2741:AE2753 AH2741:AH2753 AE2755:AE2768 AH2755:AH2768 AD2763:AD2767 AF2763:AG2767 AI2763:AI2767 AE2782:AE2882 AH2782:AH2810 AH2815 AH2818:AH2842 AH2846 AH2848:AH2858 AH2863:AH2882 AD2877:AD2881 AF2877:AG2881 AI2877:AI2881 AE2896:AE2947 AH2896:AH2903 AH2908:AH2947 AD2942:AD2946 AF2942:AG2946 AI2942:AI2946 AE2961:AE3008 AH2961:AH2967 AH2971:AH3008 AD3003:AD3007 AF3003:AG3007 AI3003:AI3007 AE3022:AE3050 AH3024:AH3028 AH3037 AH3039:AH3050 AD3045:AD3049 AF3045:AG3049 AI3045:AI3049 AE3064:AE3112 AH3064:AH3108 AH3110:AH3112 AE3114:AE3705 AH3114:AH3118 AH3120:AH3123 AH3125 AH3128:AH3130 AH3136 AH3144:AH3146 AH3158:AH3160 AH3163 AH3170:AH3177 AH3180:AH3207 AH3225:AH3226 AH3228:AH3230 AH3234:AH3236 AH3238:AH3705 AD3700:AD3704 AF3700:AG3704 AI3700:AI3704 AE3719:AE3824 AH3719:AH3734 AH3768:AH3771 AH3778:AH3824 AD3819:AD3823 AF3819:AG3823 AI3819:AI3823 AE3837:AE3943 AH3837:AH3943 AD3938:AD3942 AF3938:AG3942 AI3938:AI3942 AE3956:AE4020 AH3956:AH4020 AD4015:AD4019 AF4015:AG4019 AI4015:AI4019 AE4034:AE4145 AH4034:AH4145 AD4086:AD4144 AF4086:AG4144 AI4086:AI4144 AE4159 AH4159 AE4173 AH4173 AE4187:AE4208 AH4187:AH4203 AD4201:AD4203 AF4201:AG4203 AI4201:AI4203 AH4205:AH4208">
    <cfRule type="containsBlanks" dxfId="77" priority="148">
      <formula>LEN(TRIM(AD17))=0</formula>
    </cfRule>
  </conditionalFormatting>
  <conditionalFormatting sqref="AD17:AD53 AH19 AH21 AH23 AH25 AH27 AH29 AH31 AE39:AI52 AD67:AD162 AD164:AD173 AD175:AD212 AD214:AD231 AD233:AD255 AE233:AI242 AE247:AI255 AH269:AH463 AD273:AD276 AG321 AI321 AG324 AI324 AG327 AI327 AG330 AI330 AG333:AG414 AI333:AI414 AD334:AF414 AD419:AG464 AI419:AI463 AH477:AH584 AD478:AG585 AI478:AI584 AH598:AH627 AD599:AG628 AI599:AI627 AH641:AH673 AD642:AG674 AI642:AI673 AD688:AI868 AD870:AI1136 AH1151:AI1151 AH1153:AI1153 AH1155:AI1155 AG1173:AI1173 AG1175:AI1175 AG1177:AI1177 AG1179:AI1179 AG1181:AI1181 AG1183:AI1183 AG1185:AI1185 AG1187:AI1187 AG1189:AI1189 AG1191:AI1191 AG1193:AI1194 AG1196:AI1196 AG1198:AI1198 AG1200:AI1200 AG1202:AI1202 AG1206 AG1208 AG1210 AG1212 AG1272:AI1272 AG1274:AI1274 AG1276:AI1276 AG1278:AI1278 AG1280:AI1280 AG1299:AI1299 AG1301:AI1301 AG1303:AI1303 AG1305:AI1305 AG1307:AI1307 AG1309:AI1309 AG1311:AI1311 AG1313:AI1313 AG1315:AI1315 AG1317:AI1317 AD1383:AI1387 AD1389:AI1397 AG1400:AI1400 AD1897:AI1905 AD2153 AD2155:AI2165 AD2259:AI2267 AG2291:AI2291 AG2294:AI2294 AG2297:AI2297 AG2396:AI2396 AG2399:AI2399 AG2402:AI2402 AG2405:AI2405 AG2408:AI2408 AG2411:AI2411 AG2414:AI2414 AG2416:AI2416 AG2419:AI2419 AD2432:AI2440 AD2718:AI2726 AD2759:AI2767 AD2783:AD2784 AD2791:AD2792 AD2796:AD2797 AD2822:AD2823 AD2873:AI2881 AD2910:AD2914 AD2938:AI2946 AD2999:AI3007 AD3024:AD3025 AD3041:AI3049 AD3064:AI3080 AD3090:AI3094 AD3096:AI3099 AD3102:AI3102 AD3116:AI3117 AD3177:AI3177 AG3225:AI3226 AD3228:AF3229 AG3228:AI3230 AD3238:AI3704 AD3815:AI3823 AH3837:AH3942 AD3838:AF3926 AG3838:AG3928 AI3838:AI3928 AG3932:AG3942 AI3932:AI3942 AD3934:AF3942 AH3956:AH4019 AD4004:AG4019 AI4004:AI4019 AG4081:AI4144 AD4082:AF4144 AD4199:AI4203">
    <cfRule type="containsBlanks" dxfId="76" priority="149">
      <formula>LEN(TRIM(AD17))=0</formula>
    </cfRule>
  </conditionalFormatting>
  <conditionalFormatting sqref="AG17:AI17 AD32:AD36 AG32:AI36 AD39:AI52 AD233:AI242 AD247:AI255 AD302:AD314 AG321:AI321 AG324:AI324 AG327:AI327 AG330:AI330 AG333:AI333 AD336:AI356 AD361:AI365 AD370:AI405 AG422:AI422 AG424:AI424 AG426:AI426 AD454:AD463 AE454:AE464 AF454:AI463 AD478:AD584 AE478:AE585 AF478:AI584 AD599:AD627 AE599:AE628 AF599:AI627 AD642:AD673 AE642:AE674 AF642:AI673 AD904:AI904 AD1083:AI1083 AD1126:AI1130 AD1150:AI1401 AD1897:AI1905 AD2155:AI2165 AD2259:AI2267 AG2291:AI2291 AG2294:AI2294 AG2297:AI2297 AG2396:AI2396 AG2399:AI2399 AG2402:AI2402 AG2405:AI2405 AG2408:AI2408 AG2411:AI2411 AG2414:AI2414 AG2416:AI2416 AG2419:AI2419 AD2432:AI2440 AD2455:AD2574 AD2576:AD2726 AE2718:AI2726 AD2751 AD2759:AI2767 AD2873:AI2881 AD2938:AI2946 AD2999:AI3007 AD3041:AI3049 AD3094:AI3094 AD3696:AI3704 AD3815:AI3823 AD3934:AI3942 AD4004:AI4019 AG4081:AI4144 AD4082:AF4144 AD4199:AI4203">
    <cfRule type="containsBlanks" dxfId="75" priority="150">
      <formula>LEN(TRIM(AG17))=0</formula>
    </cfRule>
  </conditionalFormatting>
  <conditionalFormatting sqref="AG17:AI17 AD32:AI36 AD233:AI242 AH278:AH285 AD302:AI314 AG321:AI321 AG324:AI324 AG327:AI327 AG330:AI330 AG333:AI333 AD336:AI356 AD361:AI365 AD370:AI405 AG422:AI422 AG424:AI424 AG426:AI426 AD454:AD463 AE454:AE464 AF454:AI463 AD478:AD584 AE478:AE585 AF478:AI584 AD599:AD627 AE599:AE628 AF599:AI627 AD642:AD673 AE642:AE674 AF642:AI673 AH759:AH777 AD1083:AI1083 AH1385 AH1479:AH1484 AH1552:AH1554 AH1576 AH1581:AH1584 AH1593:AH1615 AH1623:AH1685 AH1690:AH1889 AH1892:AH1896 AH2041:AH2067 AH2070:AH2102 AH2107 AH2111:AH2113 AH2123:AH2142 AG2213:AI2213 AG2215:AI2215 AG2218:AI2218 AG2221:AI2221 AG2223:AI2223 AG2229:AI2229 AG2232:AI2232 AG2235:AI2235 AG2237:AI2237 AG2245:AI2245 AG2248:AI2248 AG2250:AI2250 AG2252:AI2252 AG2254:AI2254 AG2256:AI2256 AG2258:AI2258 AD2455:AI2574 AD2576:AI2727 AD2751:AE2751 AH2756:AH2757 AD2759:AI2767 AH2787 AH2811:AH2814 AH2816:AH2817 AH2819:AH2820 AH2844:AH2845 AH2847 AH2856 AH2870:AH2871 AD2873:AI2881 AD2938:AI2946 AD2999:AI3007 AD3041:AI3049 AH3092 AH3106 AH3118:AH3120 AH3124 AH3126:AH3127 AH3131:AH3150 AH3152:AH3153 AH3155:AH3169 AH3171:AH3174 AH3176 AH3178:AH3179 AH3201:AH3202 AH3208:AH3232 AH3238:AH3239 AH3243:AH3704 AD3696:AG3704 AI3696:AI3704 AH3719:AH3767 AG3737 AI3737 AG3740 AI3740 AG3743 AI3743 AG3746 AI3746 AG3749 AI3749 AG3752 AI3752 AG3755 AI3755 AG3758 AI3758 AG3761 AI3761 AG3764 AI3764 AG3767 AI3767 AG3771 AH3771:AH3777 AI3771 AG3774 AI3774 AG3777 AI3777 AH3779:AH3783 AH3814:AH3823 AD3815:AG3823 AI3815:AI3823 AD3934:AI3942 AD4004:AI4019 AH4078:AH4144 AG4081:AG4144 AI4081:AI4144 AD4082:AF4144 AD4199:AI4203">
    <cfRule type="containsBlanks" dxfId="74" priority="151">
      <formula>LEN(TRIM(AG17))=0</formula>
    </cfRule>
  </conditionalFormatting>
  <conditionalFormatting sqref="AD17:AD53 AG17:AI17 AH19 AH21 AH23 AH25 AH27 AH29:AH32 AE30:AE32 AF30:AF31 AG30:AG32 AI30:AI32 AE37:AI52 AD67:AD162 AD164:AD173 AD175:AD212 AD214:AD231 AD233:AD255 AE233:AI242 AE247:AI255 AH269:AH463 AD273:AD276 AD278:AD314 AG282 AE286:AG313 AI286:AI313 AG321 AI321 AG324 AI324 AG327 AI327 AG330 AI330 AG333 AI333 AD334:AD414 AE336:AG356 AI336:AI356 AE361:AG365 AI361:AI365 AE370:AG405 AI370:AI405 AD419:AD463 AG422 AI422 AG424 AI424 AG426 AI426 AE454:AE464 AF454:AG463 AI454:AI463 AH477:AH584 AD478:AD584 AE478:AE585 AF478:AG584 AI478:AI584 AH598:AH627 AD599:AD627 AE599:AE628 AF599:AG627 AI599:AI627 AH641:AH673 AD642:AD673 AE642:AE674 AF642:AG673 AI642:AI673 AD688:AD868 AD870:AD1131 AH1014:AH1016 AE1083:AI1083 AH1093 AE1126:AI1130 AD1133 AD1150:AD1268 AD1271:AD1400 AE1393:AI1397 AG1400:AI1400 AD1415:AI1591 AD1593:AI1906 X1650:X1658 AD1920:AD2039 AE2015:AI2020 AE2039:AI2039 AD2041:AD2145 AG2043:AI2043 AG2046:AI2046 AG2049:AI2049 AG2052:AI2052 AG2055:AI2055 AG2058:AI2058 AD2147:AD2153 AD2155:AI2165 AD2180:AD2239 AE2212:AI2216 AE2222:AI2226 AD2259:AI2267 AD2282:AD2426 AE2282:AG2422 AH2291:AI2291 AH2294:AI2294 AH2297:AI2297 AH2396:AI2396 AH2399:AI2399 AH2402:AI2402 AH2405:AI2405 AH2408:AI2408 AH2411:AI2411 AH2414:AI2414 AH2416:AI2416 AH2419:AI2419 AE2425:AG2426 AD2428:AG2440 AH2432:AI2440 AD2455:AD2574 AD2576:AD2726 AE2718:AI2726 AD2741:AD2753 AD2755:AD2767 AE2759:AI2767 AD2782:AD2810 AD2815 AD2818:AD2843 AD2846 AD2848:AD2881 AE2873:AI2881 AD2896:AD2936 AD2938:AI2946 AD2961:AD2996 AD2998:AD3007 AE2999:AI3007 AD3022:AD3038 AD3041:AI3049 AD3064:AD3112 AD3114:AD3176 AD3178:AD3240 AD3243:AD3704 AE3696:AI3704 AD3719:AD3812 AD3814:AD3823 AE3815:AI3823 AH3837:AH3942 AD3838:AD3942 AE3934:AG3942 AI3934:AI3942 AH3956:AH4019 AD4004:AG4019 AI4004:AI4019 AD4034:AD4057 AD4078:AD4144 AG4081:AI4144 AE4082:AF4144 AD4199:AI4203">
    <cfRule type="containsBlanks" dxfId="73" priority="152">
      <formula>LEN(TRIM(AD17))=0</formula>
    </cfRule>
  </conditionalFormatting>
  <conditionalFormatting sqref="AD39:AI52 AD233:AI242 AD247:AI255 AD278:AI285 AG321:AI321 AG324:AI324 AG327:AI327 AG330:AI330 AG333:AI333 AD336:AI356 AD361:AI365 AD370:AI405 AG422:AI422 AG424:AI424 AG426:AI426 AD454:AD463 AE454:AE464 AF454:AI463 AD478:AD584 AE478:AE585 AF478:AI584 AD599:AD627 AE599:AE628 AF599:AI627 AD642:AD673 AE642:AE674 AF642:AI673 AD1083:AI1083 AD1126:AI1130 AD1393:AI1397 AG1400:AI1400 AD1901:AI1905 AD1920:AI2039 AD2041:AI2166 AD2180:AI2242 AD2244:AI2268 AD2282:AI2426 AD2428:AI2441 AD2718:AI2726 AD2741:AI2753 AD2755:AI2768 AD2873:AI2881 AD2938:AI2946 AD2999:AI3007 AD3041:AI3049 AD3696:AI3704 AD3815:AI3823 AD3934:AI3942 AD4004:AI4019 AD4034:AD4057 AE4057:AI4057 AD4078:AI4144 AD4199:AI4203">
    <cfRule type="containsBlanks" dxfId="72" priority="153">
      <formula>LEN(TRIM(AD39))=0</formula>
    </cfRule>
  </conditionalFormatting>
  <conditionalFormatting sqref="AH19 AH21 AH23 AH25 AH27 AH29 AH31 AD233:AI242 AH269:AH464 AG321 AI321 AG324 AI324 AG327 AI327 AG330 AI330 AG333 AI333 AD336:AG356 AI336:AI356 AD361:AG365 AI361:AI365 AD370:AG405 AI370:AI405 AG422 AI422 AG424 AI424 AG426 AI426 AD454:AD463 AE454:AE464 AF454:AG463 AI454:AI463 AH477:AH585 AD478:AD584 AE478:AE585 AF478:AG584 AI478:AI584 AH598:AH628 AD599:AD627 AE599:AE628 AF599:AG627 AI599:AI627 AH641:AH674 AD642:AD673 AE642:AE674 AF642:AG673 AI642:AI673 AG957:AG958 AG966:AG967 AG985:AG986 AH1014:AH1016 AD1083:AI1083 AH1093 AH1374:AH1388 AD2782:AI2882 AH2896:AH2903 AH2908:AH2947 AG2910:AG2917 AD2938:AG2946 AI2938:AI2946 AH2961:AH2967 AH2971:AH3008 AD2999:AG3007 AI2999:AI3007 AG3024:AG3025 AH3024:AH3028 AH3037 AH3039:AH3050 AD3041:AG3049 AI3041:AI3049 AH3064:AH3108 AH3110:AH3112 AH3114:AH3118 AH3120:AH3123 AH3125 AH3128:AH3130 AH3136 AH3144:AH3146 AH3158:AH3160 AH3163 AH3170:AH3177 AH3180:AH3207 AG3225:AI3226 AD3228:AF3229 AG3228:AI3230 AH3234:AH3236 AH3238:AH3705 AD3696:AG3704 AI3696:AI3704 AH3719:AH3734 AH3768:AH3771 AH3778:AH3824 AD3815:AG3823 AI3815:AI3823 AH3837:AH3943 AD3930:AG3931 AI3930:AI3931 AD3934:AG3942 AI3934:AI3942 AH3956:AH4020 AD4004:AG4019 AI4004:AI4019 AH4034:AH4145 AG4081:AG4144 AI4081:AI4144 AD4082:AF4144 AH4159 AH4173 AH4187:AH4203 AD4199:AG4203 AI4199:AI4203 AH4205:AH4208">
    <cfRule type="containsBlanks" dxfId="71" priority="154">
      <formula>LEN(TRIM(AH19))=0</formula>
    </cfRule>
  </conditionalFormatting>
  <conditionalFormatting sqref="AD233:AI242 AG321:AI321 AG324:AI324 AG327:AI327 AG330:AI330 AG333:AI333 AD336:AI356 AD361:AI365 AD370:AI405 AG422:AI422 AG424:AI424 AG426:AI426 AD454:AD463 AE454:AE464 AF454:AI463 AD478:AD584 AE478:AE585 AF478:AI584 AD599:AD627 AE599:AE628 AF599:AI627 AD642:AD673 AE642:AE674 AF642:AI673 AD1083:AI1083 AD2896:AI2947 AD2964:AI2964 AD2999:AI3007 AD3041:AI3049 AD3696:AI3704 AD3815:AI3823 AD3924:AI3942 AD4004:AI4019 AG4081:AI4144 AD4082:AF4144 AD4199:AI4203">
    <cfRule type="containsBlanks" dxfId="70" priority="155">
      <formula>LEN(TRIM(AD233))=0</formula>
    </cfRule>
  </conditionalFormatting>
  <conditionalFormatting sqref="AD17:AD53 AD67:AD162 AD164:AD173 AD175:AD212 AD214:AD231 AD233:AD255 AE233:AI242 AD273:AD276 AD278:AD285 AD302:AD314 AG321:AI321 AG324:AI324 AG327:AI327 AG330:AI330 AG333:AI333 AD334:AD414 AE336:AI356 AE361:AI365 AE370:AI405 AD419:AD463 AG422:AI422 AG424:AI424 AG426:AI426 AE454:AE464 AF454:AI463 AD478:AD584 AE478:AE585 AF478:AI584 AD599:AD627 AE599:AE628 AF599:AI627 AD642:AD673 AE642:AE674 AF642:AI673 AD688:AD868 AD870:AD1131 AE1083:AI1083 AD1133 AD1150:AD1268 AD1271:AD1400 AD1897:AD1905 AD2153 AD2155:AD2165 AD2259:AD2267 AD2282:AD2422 AD2425:AD2426 AD2428:AD2440 AD2455:AD2574 AD2576:AD2726 AD2751 AD2758:AD2767 AD2783:AD2784 AD2787 AD2791:AD2792 AD2796:AD2797 AD2822:AD2823 AD2873:AD2881 AD2910:AD2914 AD2938:AD2946 AD2961:AI3008 AD3024:AD3025 AD3041:AI3049 AD3064:AD3112 AD3114:AD3176 AD3178:AD3240 AD3243:AD3704 AE3696:AI3704 AD3719:AD3812 AD3814:AD3823 AE3815:AI3823 AD3838:AD3926 AD3934:AI3942 AD4004:AI4019 AD4078:AD4144 AG4081:AI4144 AE4082:AF4144 AD4199:AI4203">
    <cfRule type="containsBlanks" dxfId="69" priority="156">
      <formula>LEN(TRIM(AD17))=0</formula>
    </cfRule>
  </conditionalFormatting>
  <conditionalFormatting sqref="AD233:AI242 AG321:AI321 AG324:AI324 AG327:AI327 AG330:AI330 AG333:AI333 AD336:AI356 AD361:AI365 AD370:AI405 AG422:AI422 AG424:AI424 AG426:AI426 AD454:AD463 AE454:AE464 AF454:AI463 AD478:AD584 AE478:AE585 AF478:AI584 AD599:AD627 AE599:AE628 AF599:AI627 AD642:AD673 AE642:AE674 AF642:AI673 AD1083:AI1083 AD3022:AI3050 AD3696:AI3704 AD3815:AI3823 AD3934:AI3942 AD4004:AI4019 AG4081:AI4144 AD4082:AF4144 AD4199:AI4203">
    <cfRule type="containsBlanks" dxfId="68" priority="157">
      <formula>LEN(TRIM(AD233))=0</formula>
    </cfRule>
  </conditionalFormatting>
  <conditionalFormatting sqref="AD233:AI242 AD278:AI285 AG321:AI321 AG324:AI324 AG327:AI327 AG330:AI330 AG333:AI333 AD336:AI356 AD361:AI365 AD370:AI405 AG422:AI422 AG424:AI424 AG426:AI426 AD454:AD463 AE454:AE464 AF454:AI463 AD478:AD584 AE478:AE585 AF478:AI584 AD599:AD627 AE599:AE628 AF599:AI627 AD642:AD673 AE642:AE674 AF642:AI673 AD944 AD946:AD947 AD966:AD967 AD994:AD995 AD1083:AI1083 AD1374:AI1388 AD2782:AI2787 AD2791:AI2792 AD2796:AD2797 AD2822:AD2823 AD2910:AD2914 AD3024:AD3025 AD3064:AI3112 AD3114:AI3705 AD3719:AI3734 AD3815:AI3823 AD3934:AI3942 AD4004:AI4019 AD4078:AI4144 AD4199:AI4203">
    <cfRule type="containsBlanks" dxfId="67" priority="158">
      <formula>LEN(TRIM(AD233))=0</formula>
    </cfRule>
  </conditionalFormatting>
  <conditionalFormatting sqref="AG19:AI19 AG21:AI21 AG23:AI23 AG25:AI25 AG27:AI27 AG29:AI29 AG31:AI31 AD233:AI242 AD269:AI464 AD477:AI585 AD598:AI628 AD641:AI674 AG902:AG904 AD1014:AI1016 AD1083:AI1083 AD1093:AI1093 AD3719:AI3824 AD3837:AI3943 AD3956:AI4020 AD4034:AI4064 AH4069:AI4069 AH4071:AI4071 AH4073:AI4073 AH4075:AI4075 AH4077:AI4145 AD4078:AG4145 AD4159:AI4159 AD4199:AI4203">
    <cfRule type="containsBlanks" dxfId="66" priority="159">
      <formula>LEN(TRIM(AG19))=0</formula>
    </cfRule>
  </conditionalFormatting>
  <conditionalFormatting sqref="AG19:AI19 AG21:AI21 AG23:AI23 AG25:AI25 AG27:AI27 AG29:AI29 AG31:AI31 AD233:AI242 AD269:AI464 AD477:AI585 AD598:AI628 AD641:AI674 AG902:AG904 AD1014:AI1016 AD1083:AI1083 AD1093:AI1093 AD2282:AG2422 AD2425:AG2426 AD2428:AG2440 AD2718:AG2726 AD2741:AG2753 AD2755:AG2755 AD2758:AG2767 AD2873:AG2881 AD2938:AG2946 AD2999:AG3007 AD3041:AG3049 AD3076:AI3077 AD3079:AI3080 AD3696:AG3704 AD3781:AI3783 AD3815:AG3823 AD3837:AI3943 AD3956:AI4020 AD4034:AI4145 AD4159:AI4159 AD4173:AI4173 AD4199:AI4203">
    <cfRule type="containsBlanks" dxfId="65" priority="160">
      <formula>LEN(TRIM(AG19))=0</formula>
    </cfRule>
  </conditionalFormatting>
  <conditionalFormatting sqref="AE4100 AE4187:AE4208 AD4207:AD4208 AF4207:AI4208">
    <cfRule type="containsBlanks" dxfId="64" priority="161">
      <formula>LEN(TRIM(AE4100))=0</formula>
    </cfRule>
  </conditionalFormatting>
  <conditionalFormatting sqref="AD4100:AI4100 AD4187:AD4203 AE4187:AE4208 AF4187:AI4203 AD4205:AD4208 AF4205:AI4208">
    <cfRule type="containsBlanks" dxfId="63" priority="162">
      <formula>LEN(TRIM(AD4100))=0</formula>
    </cfRule>
  </conditionalFormatting>
  <conditionalFormatting sqref="X1:AJ1 AK1:AK4228 AL1:AL4235 AM1:AM9 AN1:AN4228 AO1:AU4235 X7:AA2166 AB7:AF4235 AG7:AG4228 AH7:AH4235 AJ7:AJ4235 AM11 AM13 AM15:AM4228 X2171:AA2268 X2270:AA4235 AG4230:AG4235 AK4230:AK4235 AM4230:AN4235 X4264 AV1:AX4265 AI7:AI4264">
    <cfRule type="containsText" dxfId="62" priority="163" operator="containsText" text="neobsahuje">
      <formula>NOT(ISERROR(SEARCH(("neobsahuje"),(X1))))</formula>
    </cfRule>
  </conditionalFormatting>
  <conditionalFormatting sqref="AC233:AC237 AC278:AC285 AC3719:AC3767 AC3779:AC3783 AC3814 AC4078:AC4144 AC4199:AC4203">
    <cfRule type="cellIs" dxfId="61" priority="164" operator="equal">
      <formula>0</formula>
    </cfRule>
  </conditionalFormatting>
  <conditionalFormatting sqref="AC3768:AC3771 AC3778 AC3780 AC3783:AC3812 AC3814">
    <cfRule type="cellIs" dxfId="60" priority="165" operator="equal">
      <formula>0</formula>
    </cfRule>
  </conditionalFormatting>
  <conditionalFormatting sqref="AB233:AB242 AB269:AB464 AB477:AB585 AB598:AB628 AB641:AB674 AB1014:AB1016 AB1083 AB1093 AB3719:AB3824 AB3837:AB3943 AB3956:AB4020 AB4034:AB4064 AB4078:AB4145 AB4159 AB4199:AB4203">
    <cfRule type="cellIs" dxfId="59" priority="166" operator="equal">
      <formula>0</formula>
    </cfRule>
  </conditionalFormatting>
  <conditionalFormatting sqref="AB17:AC53 AB67:AC256 AB273:AC276 AB336:AC356 AB361:AC365 AB370:AC390 AB394:AC405 AB459:AC463 AB486:AC575 AB580:AC584 AB600:AC601 AB603:AC604 AB611:AC612 AB623:AC627 AB669:AC673 AB1083:AC1083 AB1126:AC1130 AB1393:AC1397 AB1901:AC1905 AB2153:AC2153 AB2159:AC2165 AB2263:AC2267 AB2436:AC2440 AB2722:AC2726 AB2763:AC2767 AB2877:AC2881 AB2942:AC2946 AB3003:AC3007 AB3045:AC3049 AB3700:AC3704 AB3819:AC3823 AB3938:AC3942 AB4015:AC4019 AB4086:AC4144 AB4201:AC4203">
    <cfRule type="cellIs" dxfId="58" priority="167" operator="equal">
      <formula>0</formula>
    </cfRule>
  </conditionalFormatting>
  <conditionalFormatting sqref="AB39:AC52 AB233:AC242 AB247:AC255 AB334:AC414 AB419:AC463 AB478:AC584 AB599:AC627 AB642:AC673 AB688:AC868 AB870:AC1136 AB1383:AC1387 AB1389:AC1397 AB1897:AC1905 AB2155:AC2165 AB2259:AC2267 AB2432:AC2440 AB2718:AC2726 AB2759:AC2767 AB2873:AC2881 AB2938:AC2946 AB2999:AC3007 AB3041:AC3049 AB3064:AC3080 AB3090:AC3094 AB3096:AC3099 AB3102:AB3103 AC3102 AB3114:AB3117 AC3116:AC3117 AB3144 AB3151:AB3154 AB3177:AC3177 AB3228:AC3229 AB3238:AC3704 AB3815:AC3823 AB3838:AC3926 AB3934:AC3942 AB4004:AC4019 AB4082:AC4144 AB4199:AC4203">
    <cfRule type="cellIs" dxfId="57" priority="168" operator="equal">
      <formula>0</formula>
    </cfRule>
  </conditionalFormatting>
  <conditionalFormatting sqref="AB39:AC52 AB233:AC242 AB247:AC255 AB336:AC356 AB361:AC365 AB370:AC405 AB454:AC463 AB478:AC584 AB599:AC627 AB642:AC673 AB904:AC904 AB1083:AC1083 AC1122:AC1130 AB1126:AB1130 AB1150:AC1401 AB1428:AB1430 AB1897:AC1905 AB2155:AC2165 AB2259:AC2267 AB2432:AC2440 AB2718:AC2726 AB2759:AC2767 AB2873:AC2881 AB2938:AC2946 AB2999:AC3007 AB3041:AC3049 AB3094:AC3094 AB3696:AC3704 AB3815:AC3823 AB3934:AC3942 AB4004:AC4019 AB4082:AC4144 AB4199:AC4203">
    <cfRule type="cellIs" dxfId="56" priority="169" operator="equal">
      <formula>0</formula>
    </cfRule>
  </conditionalFormatting>
  <conditionalFormatting sqref="AB32:AC36 AB233:AC242 AB302:AC314 AB336:AC356 AB361:AC365 AB370:AC405 AB454:AC463 AB478:AC584 AB599:AC627 AB642:AC673 AB1083:AC1083 AB2455:AC2574 AB2576:AC2727 AB2759:AC2767 AB2873:AC2881 AB2938:AC2946 AB2999:AC3007 AB3041:AC3049 AB3696:AC3704 AB3815:AC3823 AB3934:AC3942 AB4004:AC4019 AB4082:AC4144 AB4188:AB4203 AC4199:AC4203">
    <cfRule type="cellIs" dxfId="55" priority="170" operator="equal">
      <formula>0</formula>
    </cfRule>
  </conditionalFormatting>
  <conditionalFormatting sqref="AB30:AC31 AB37:AC52 AB233:AC242 AB247:AC255 AB286:AC313 AB336:AC356 AB361:AC365 AB370:AC405 AB454:AC463 AB478:AC584 AB599:AC627 AB642:AC673 AB1083:AC1083 AC1122:AC1130 AB1126:AB1130 AC1389:AC1397 AB1393:AB1397 AB1415:AC1591 AB1593:AC1906 AB2015:AC2020 AB2039:AC2039 AB2155:AC2165 AB2212:AC2216 AB2222:AC2226 AB2259:AC2267 AB2282:AB2426 AC2282:AC2422 AC2425:AC2426 AB2428:AC2440 AB2685 AB2718:AC2726 AB2759:AC2767 AB2873:AC2881 AB2938:AC2946 AB2999:AC3007 AB3041:AC3049 AB3696:AC3704 AB3815:AC3823 AB3934:AC3942 AB4004:AC4019 AB4082:AC4144 AB4199:AC4203">
    <cfRule type="cellIs" dxfId="54" priority="171" operator="equal">
      <formula>0</formula>
    </cfRule>
  </conditionalFormatting>
  <conditionalFormatting sqref="AB39:AC52 AB233:AC242 AB247:AC255 AB278:AC285 AB336:AC356 AB361:AC365 AB370:AC405 AB454:AC463 AB478:AC584 AB599:AC627 AB642:AC673 AB1083:AC1083 AC1122:AC1130 AB1126:AB1130 AC1389:AC1397 AB1393:AB1397 AC1897:AC1905 AB1901:AB1905 AB1920:AC2039 AB2041:AC2166 AB2180:AC2242 AB2244:AC2268 AB2282:AC2426 AB2428:AC2441 AB2718:AC2726 AB2741:AC2753 AB2755:AC2768 AB2873:AC2881 AB2938:AC2946 AB2999:AC3007 AB3041:AC3049 AB3696:AC3704 AB3815:AC3823 AB3934:AC3942 AB4004:AC4019 AB4057:AC4057 AB4078:AC4144 AB4199:AC4203">
    <cfRule type="cellIs" dxfId="53" priority="172" operator="equal">
      <formula>0</formula>
    </cfRule>
  </conditionalFormatting>
  <conditionalFormatting sqref="AB233:AC242 AB336:AC356 AB361:AC365 AB370:AC405 AB454:AC463 AB478:AC584 AB599:AC627 AB642:AC673 AB1083:AC1083 AB2782:AC2882 AB2908 AB2938:AC2946 AB2999:AC3007 AB3041:AC3049 AB3228:AC3229 AB3696:AC3704 AB3815:AC3823 AB3930:AC3931 AB3934:AC3942 AB4004:AC4019 AB4082:AC4144 AB4199:AC4203">
    <cfRule type="cellIs" dxfId="52" priority="173" operator="equal">
      <formula>0</formula>
    </cfRule>
  </conditionalFormatting>
  <conditionalFormatting sqref="AB233:AC242 AB336:AC356 AB361:AC365 AB370:AC405 AB454:AC463 AB478:AC584 AB599:AC627 AB642:AC673 AB1083:AC1083 AB2896:AC2947 AB2964:AC2964 AB2999:AC3007 AB3041:AC3049 AB3696:AC3704 AB3815:AC3823 AB3924:AC3942 AB4004:AC4019 AB4082:AC4144 AB4199:AC4203">
    <cfRule type="cellIs" dxfId="51" priority="174" operator="equal">
      <formula>0</formula>
    </cfRule>
  </conditionalFormatting>
  <conditionalFormatting sqref="AB156 AB170 AB212 AB214 AB233:AC242 AB336:AC356 AB361:AC365 AB370:AC405 AB454:AC463 AB478:AC584 AB599:AC627 AB642:AC673 AB1083:AC1083 AB2495:AB2496 AB2498 AB2506:AB2507 AB2509 AB2961:AC3008 AB3041:AC3049 AB3097:AB3099 AB3103 AB3114:AB3117 AB3144 AB3220:AB3221 AB3696:AC3704 AB3815:AC3823 AB3934:AC3942 AB4004:AC4019 AB4082:AC4144 AB4199:AC4203">
    <cfRule type="cellIs" dxfId="50" priority="175" operator="equal">
      <formula>0</formula>
    </cfRule>
  </conditionalFormatting>
  <conditionalFormatting sqref="AB233:AC242 AB336:AC356 AB361:AC365 AB370:AC405 AB454:AC463 AB478:AC584 AB599:AC627 AB642:AC673 AB1083:AC1083 AB3022:AC3050 AB3696:AC3704 AB3815:AC3823 AB3934:AC3942 AB4004:AC4019 AB4082:AC4144 AB4199:AC4203">
    <cfRule type="cellIs" dxfId="49" priority="176" operator="equal">
      <formula>0</formula>
    </cfRule>
  </conditionalFormatting>
  <conditionalFormatting sqref="AB233:AC242 AB278:AC285 AB336:AC356 AB361:AC365 AB370:AC405 AB454:AC463 AB478:AC584 AB599:AC627 AB642:AC673 AB1083:AC1083 AB1374:AC1388 AB2782:AC2787 AB2791:AC2792 AB2822:AB2823 AB2825:AB2828 AB2833:AB2834 AB2844 AB3064:AC3112 AB3114:AC3705 AB3719:AC3734 AB3815:AC3823 AB3934:AC3942 AB4004:AC4019 AB4078:AC4144 AB4199:AC4203">
    <cfRule type="cellIs" dxfId="48" priority="177" operator="equal">
      <formula>0</formula>
    </cfRule>
  </conditionalFormatting>
  <conditionalFormatting sqref="AC3772:AC3777">
    <cfRule type="cellIs" dxfId="47" priority="178" operator="equal">
      <formula>0</formula>
    </cfRule>
  </conditionalFormatting>
  <conditionalFormatting sqref="AC233:AC242 AC269:AC464 AC477:AC585 AC598:AC628 AC641:AC674 AC1014:AC1016 AC1083 AC1093 AC3781:AC3783 AC3785:AC3824 AC3837:AC3943 AC3956:AC4020 AC4034:AC4064 AC4078:AC4145 AC4159 AC4199:AC4203">
    <cfRule type="cellIs" dxfId="46" priority="179" operator="equal">
      <formula>0</formula>
    </cfRule>
  </conditionalFormatting>
  <conditionalFormatting sqref="AC39:AC52 AB233:AC242 AC247:AC255 AB269:AC464 AB477:AC585 AB598:AC628 AB641:AC674 AB1014:AC1016 AB1083:AC1083 AB1093:AC1093 AC1122:AC1130 AC1389:AC1397 AC1897:AC1905 AC2155:AC2165 AC2259:AC2267 AB2282:AB2426 AC2282:AC2422 AC2425:AC2426 AB2428:AC2440 AB2718:AC2726 AB2741:AC2753 AB2755:AC2755 AB2758:AC2767 AB2873:AC2881 AB2938:AC2946 AB2999:AC3007 AB3041:AC3049 AB3076:AC3077 AB3079:AC3080 AB3696:AC3704 AB3781:AC3783 AB3815:AC3823 AB3837:AC3943 AB3956:AC4020 AB4034:AC4145 AB4159:AC4159 AB4173:AC4173 AB4199:AC4203">
    <cfRule type="cellIs" dxfId="45" priority="180" operator="equal">
      <formula>0</formula>
    </cfRule>
  </conditionalFormatting>
  <conditionalFormatting sqref="AB4207:AC4208">
    <cfRule type="cellIs" dxfId="44" priority="181" operator="equal">
      <formula>0</formula>
    </cfRule>
  </conditionalFormatting>
  <conditionalFormatting sqref="AB4187:AC4203 AB4205:AC4208">
    <cfRule type="cellIs" dxfId="43" priority="182" operator="equal">
      <formula>0</formula>
    </cfRule>
  </conditionalFormatting>
  <conditionalFormatting sqref="V8:V57 U16:U53 W16:X53 V59:V260 U66:U256 W66:X256 V263:V269 X269 W271:W276 U273:V276 X273:X276 U333 U336:W356 X336:X365 U361:W365 U370:X390 U394:X405 V407:V408 U422 U438 U441 U444 U447 U450 U453 U459:U463 V459:V468 W459:X463 V471:V477 X477 U486:U575 V486:V589 W486:X575 U580:U584 W580:X584 V592:V598 X598 U600:X601 U603:X604 U611:X612 U623:U627 V623:V1140 W623:X627 X641 U669:U673 W669:X673 W687:X687 W759:W777 X869 X1083 U1126:U1130 W1126:X1130 V1143:V1149 X1149 U1392:U1397 V1393:X1397 V1399:V1405 V1408:V1414 X1414 U1415:U1430 U1577 U1590:U1591 V1592 X1592 U1901:U1905 V1901:V1910 W1901:X1905 V1919 X1919 V2040 X2040 U2153:X2153 U2159:U2165 V2159:V2170 W2159:X2165 V2173:V2179 X2179 V2243 X2243 U2263:U2267 V2263:V2272 W2263:X2267 V2275:V2281 X2281 V2427 X2427 U2436:U2440 V2436:V2445 W2436:X2440 V2448:V2454 X2454 V2575 X2575 U2722:U2726 V2722:V2731 W2722:X2726 V2734:V2740 X2740 V2754 X2754 U2763:U2767 V2763:V2772 W2763:X2767 V2775:V2781 X2781 U2877:U2881 V2877:V2886 W2877:X2881 V2889:V2894 X2895 U2942:U2946 V2942:V2951 W2942:X2946 V2954:V2960 X2960 U3003:U3007 V3003:V3012 W3003:X3007 V3015:V3021 X3021 U3045:U3049 V3045:V3054 W3045:X3049 V3057:V3063 X3063 V3113 X3113 U3214 U3700:U3704 V3700:V3709 W3700:X3704 V3712:V3718 X3718 U3819:U3823 V3819:V3828 W3819:X3823 V3831:V3837 X3837 X3932:X3933 U3938:U3942 V3938:V3947 W3938:X3942 V3950:V3956 X3956 U4015:U4019 V4015:V4024 W4015:X4019 V4027:V4032 X4033 U4086:U4144 V4086:V4212 W4086:X4144 X4158 X4172 X4186 U4201:U4203 W4201:W4203 X4201:X4204 U4207:U4208">
    <cfRule type="containsText" dxfId="42" priority="183" operator="containsText" text="nelze posoudit">
      <formula>NOT(ISERROR(SEARCH(("nelze posoudit"),(V8))))</formula>
    </cfRule>
  </conditionalFormatting>
  <conditionalFormatting sqref="V16 U39:U52 V39:V57 W39:X52 V66 U233:X242 U247:U255 V247:V256 W247:X255 V258:V260 V269 U334:X414 U419:U463 V419:V464 W419:X463 V466:V468 V477:V589 U478:U584 W478:X584 V598:V628 U599:U627 W599:X627 V630:V1140 U642:U673 W642:X673 U687:U1136 W687:X1136 V1143:V1397 W1149:W1397 X1379:X1381 U1383:U1387 X1383:X1387 U1389:U1397 X1389:X1397 V1403:V1405 V1408:V1414 U1415:U1430 U1577 U1590:U1591 V1592 U1897:U1905 V1897:V1906 W1897:X1905 V1908:V1910 V1919 V2040 U2155:U2165 V2155:V2166 W2155:X2165 V2173:V2179 V2243 U2259:U2267 V2259:V2268 W2259:X2267 V2270:V2272 V2275:V2281 V2427 U2432:U2440 V2432:V2441 W2432:X2440 V2443:V2445 V2448:V2482 W2454:W2491 V2575 U2718:U2726 V2718:V2727 W2718:X2726 V2729:V2731 V2734:V2740 V2754 U2759:U2767 V2759:V2768 W2759:X2767 V2770:V2772 V2775:V2781 U2873:U2881 V2873:V2882 W2873:X2881 V2884:V2886 V2889:V2894 U2938:U2946 V2938:V2947 W2938:X2946 V2949:V2951 V2954:V2960 U2999:U3007 V2999:V3008 W2999:X3007 V3010:V3012 V3015:V3021 U3037 X3037 X3039:X3049 U3041:U3049 V3041:V3050 W3041:W3049 V3052:V3054 V3057:V3080 U3063:U3080 W3063:W3102 X3063:X3080 X3086:X3088 U3090:V3094 X3090:X3094 U3096:V3099 X3096:X3099 U3102:V3102 X3102 V3113 W3115:W3123 U3116:V3117 X3116:X3117 U3177:X3177 U3228:X3229 U3238:U3704 V3238:V3705 W3238:X3704 V3707:V3709 V3712:V3718 U3783 U3815:U3823 V3815:V3824 W3815:X3823 V3826:V3828 V3831:V3926 U3838:U3926 W3838:X3926 X3932:X3942 U3934:U3942 V3934:V3943 W3934:W3942 V3945:V3947 V3950:V3956 U3962 U4004:U4019 V4004:V4020 W4004:X4019 V4022:V4024 V4027:V4032 U4082:U4144 V4082:V4145 W4082:X4144 V4147:V4149 V4152:V4157 V4161:V4163 V4166:V4171 V4175:V4177 V4180:V4208 W4186:W4208 U4199:U4203 X4199:X4203 V4210:V4212">
    <cfRule type="containsText" dxfId="41" priority="184" operator="containsText" text="nelze posoudit">
      <formula>NOT(ISERROR(SEARCH(("nelze posoudit"),(V16))))</formula>
    </cfRule>
  </conditionalFormatting>
  <conditionalFormatting sqref="V16 U39:U52 V39:V57 W39:X52 V66 U233:X242 U247:U255 V247:V256 W247:X255 V258:V260 V269 U336:W356 X336:X365 U361:W365 U370:X405 U438 U441 U444 U447 U450 U453:U463 V454:V464 W454:X463 V466:V468 V477:V589 U478:U584 W478:X584 V598:V628 U599:U627 W599:X627 V630:V678 U642:U673 W642:X673 V681:V686 X904 X1083 U1126:X1130 V1138:V1140 V1143:V1401 U1149:U1401 W1149:X1401 V1403:V1405 V1408:V1414 V1592 U1897:U1905 V1897:V1906 W1897:X1905 V1908:V1910 V1919 V2040 U2155:U2165 V2155:V2166 W2155:X2165 V2173:V2179 V2243 U2259:U2267 V2259:V2268 W2259:X2267 V2270:V2272 V2275:V2281 V2427 U2432:U2440 V2432:V2441 W2432:X2440 V2443:V2445 V2448:V2482 W2454:W2491 V2575 U2718:U2726 V2718:V2727 W2718:X2726 V2729:V2731 V2734:V2740 V2754 U2759:U2767 V2759:V2768 W2759:X2767 V2770:V2772 V2775:V2781 U2873:U2881 V2873:V2882 W2873:X2881 V2884:V2886 V2889:V2894 U2938:U2946 V2938:V2947 W2938:X2946 V2949:V2951 V2954:V2960 U2999:U3007 V2999:V3008 W2999:X3007 V3010:V3012 V3015:V3021 U3037 U3041:U3049 V3041:V3050 W3041:X3049 V3052:V3054 V3057:V3063 U3094:X3094 V3113 U3696:U3704 V3696:V3705 W3696:X3704 V3707:V3709 V3712:V3718 U3783 U3815:U3823 V3815:V3824 W3815:X3823 V3826:V3828 V3831:V3837 X3932:X3942 U3934:U3942 V3934:V3943 W3934:W3942 V3945:V3947 V3950:V3956 U3962 U4004:U4019 V4004:V4020 W4004:X4019 V4022:V4024 V4027:V4032 U4082:U4144 V4082:V4145 W4082:X4144 V4147:V4149 V4152:V4157 V4161:V4163 V4166:V4171 V4175:V4177 V4180:V4208 W4186:W4208 U4199:U4203 X4199:X4203 V4210:V4212">
    <cfRule type="containsText" dxfId="40" priority="185" operator="containsText" text="nelze posoudit">
      <formula>NOT(ISERROR(SEARCH(("nelze posoudit"),(V16))))</formula>
    </cfRule>
  </conditionalFormatting>
  <conditionalFormatting sqref="W30:W52 U32:V36 X32:X36 U233:X242 W251:W255 V269 U302:X314 U336:W356 X336:X365 U361:W365 U370:X405 U438 U441 U444 U447 U450 U453:U463 V454:V464 W454:X463 V477:V589 U478:U584 W478:X584 V598:V628 U599:U627 W599:X627 V630:V678 U642:U673 W642:X673 V681:V686 W1126:W1130 V1138:V1140 V1143:V1148 W1393:W1397 V1403:V1405 V1408:V1413 W1901:W1905 V1908:V1910 W2159:W2165 V2173:V2178 W2263:W2267 V2270:V2272 V2275:V2280 W2436:W2440 V2443:V2445 V2448:V2727 U2454:U2727 W2454:X2727 V2729:V2731 V2734:V2740 W2741:W2752 V2754 W2757 U2759:U2767 V2759:V2768 W2759:X2767 V2770:V2772 V2775:V2781 U2873:U2881 V2873:V2882 W2873:X2881 V2884:V2886 V2889:V2894 U2938:U2946 V2938:V2947 W2938:X2946 V2949:V2951 V2954:V2960 U2999:U3007 V2999:V3008 W2999:X3007 V3010:V3012 V3015:V3021 U3041:U3049 V3041:V3050 W3041:X3049 V3052:V3054 V3057:V3063 V3113 U3214 U3696:U3704 V3696:V3705 W3696:X3704 V3707:V3709 V3712:V3718 U3815:U3823 V3815:V3824 W3815:X3823 V3826:V3828 V3831:V3837 X3932:X3942 U3934:U3942 V3934:V3943 W3934:W3942 V3945:V3947 V3950:V3956 U4004:U4019 V4004:V4020 W4004:X4019 V4022:V4024 V4027:V4032 U4082:U4144 V4082:V4145 W4082:X4144 V4147:V4149 V4152:V4157 V4161:V4163 V4166:V4171 V4175:V4177 V4180:V4208 W4186:W4208 U4199:U4203 X4199:X4203 V4210:V4212">
    <cfRule type="containsText" dxfId="39" priority="186" operator="containsText" text="nelze posoudit">
      <formula>NOT(ISERROR(SEARCH(("nelze posoudit"),(W30))))</formula>
    </cfRule>
  </conditionalFormatting>
  <conditionalFormatting sqref="V16 U30:X31 U37:U52 V37:V57 W37:X52 V66 U233:X242 U247:U255 V247:V256 W247:X255 V258:V260 V269 U286:X313 U336:W356 X336:X365 U361:W365 U370:X405 U438 U441 U444 U447 U450 U453:U463 V454:V464 W454:X463 V466:V468 V477:V589 U478:U584 W478:X584 V598:V628 U599:U627 W599:X627 V630:V678 U642:U673 W642:X673 V681:V686 X1083 U1126:X1130 V1138:V1140 V1143:V1148 U1393:X1397 V1403:V1405 V1408:V1906 U1414:U1906 W1414:X1906 V1908:V1910 V1919 W1920:W1929 U2015:X2020 V2038:V2040 W2038:X2039 U2039 U2155:U2165 V2155:V2166 W2155:X2165 V2173:V2179 W2180:W2188 U2212:W2216 X2212:X2218 U2222:X2226 U2239:X2239 V2243:X2243 U2259:U2267 V2259:V2268 W2259:X2267 V2270:V2272 V2275:V2422 W2281:W2426 X2281:X2422 V2425:V2441 X2425:X2426 W2428:X2440 U2432:U2440 V2443:V2445 V2448:V2454 V2575 U2718:U2726 V2718:V2727 W2718:X2726 V2729:V2731 V2734:V2740 V2754 U2759:U2767 V2759:V2768 W2759:X2767 V2770:V2772 V2775:V2781 U2873:U2881 V2873:V2882 W2873:X2881 V2884:V2886 V2889:V2894 U2938:U2946 V2938:V2947 W2938:X2946 V2949:V2951 V2954:V2960 U2999:U3007 V2999:V3008 W2999:X3007 V3010:V3012 V3015:V3021 U3037 U3041:U3049 V3041:V3050 W3041:X3049 V3052:V3054 V3057:V3063 V3113 U3696:U3704 V3696:V3705 W3696:X3704 V3707:V3709 V3712:V3718 U3783 U3815:U3823 V3815:V3824 W3815:X3823 V3826:V3828 V3831:V3837 X3932:X3942 U3934:U3942 V3934:V3943 W3934:W3942 V3945:V3947 V3950:V3956 U3962 U4004:U4019 V4004:V4020 W4004:X4019 V4022:V4024 V4027:V4032 U4082:U4144 V4082:V4145 W4082:X4144 V4147:V4149 V4152:V4157 V4161:V4163 V4166:V4171 V4175:V4177 V4180:V4185 U4199:U4208 V4199:X4203 V4210:V4212">
    <cfRule type="containsText" dxfId="38" priority="187" operator="containsText" text="nelze posoudit">
      <formula>NOT(ISERROR(SEARCH(("nelze posoudit"),(V16))))</formula>
    </cfRule>
  </conditionalFormatting>
  <conditionalFormatting sqref="V16 U39:U52 V39:V57 W39:X52 V66 U233:X242 U247:U255 V247:V256 W247:X255 V258:V260 V269 W270 W277:W285 U278:V285 X278:X285 U336:W356 X336:X365 U361:W365 U370:X405 U438 U441 U444 U447 U450 U453:U463 V454:V464 W454:X463 V466:V468 V477:V589 U478:U584 W478:X584 V598:V628 U599:U627 W599:X627 V630:V678 U642:U673 W642:X673 V681:V686 X1083 U1126:X1130 V1138:V1140 V1143:V1148 X1319 X1354 U1393:X1397 V1403:V1405 V1408:V1414 U1419:U1420 U1572:U1575 U1578:U1579 V1592 U1901:U1905 V1901:V1906 W1901:X1905 V1908:V1910 U1919:X2166 V2173:V2268 U2179:U2268 W2179:X2268 V2270:V2272 V2275:V2441 U2281:U2441 W2281:X2441 V2443:V2445 V2448:V2454 W2558:W2562 V2575 U2718:U2726 V2718:V2727 W2718:X2726 V2729:V2731 V2734:V2768 U2740:U2768 W2740:X2768 V2770:V2772 V2775:V2781 U2873:U2881 V2873:V2882 W2873:X2881 V2884:V2886 V2889:V2894 U2938:U2946 V2938:V2947 W2938:X2946 V2949:V2951 V2954:V2960 U2999:U3007 V2999:V3008 W2999:X3007 V3010:V3012 V3015:V3021 U3037 U3041:U3049 V3041:V3050 W3041:X3049 V3052:V3054 V3057:V3063 V3113 U3696:U3704 V3696:V3705 W3696:X3704 V3707:V3709 V3712:V3718 U3783 U3815:U3823 V3815:V3824 W3815:X3823 V3826:V3828 V3831:V3837 X3932:X3942 U3934:U3942 V3934:V3943 W3934:W3942 V3945:V3947 V3950:V3956 U3962 U4004:U4019 V4004:V4020 W4004:X4019 V4022:V4024 V4027:V4032 U4057:X4057 U4078:U4144 V4078:V4145 W4078:X4144 V4147:V4149 V4152:V4157 V4161:V4163 V4166:V4171 V4175:V4177 V4180:V4185 U4199:X4203 V4210:V4212">
    <cfRule type="containsText" dxfId="37" priority="188" operator="containsText" text="nelze posoudit">
      <formula>NOT(ISERROR(SEARCH(("nelze posoudit"),(V16))))</formula>
    </cfRule>
  </conditionalFormatting>
  <conditionalFormatting sqref="U233:X242 V269 U336:W356 X336:X365 U361:W365 U370:X405 U438 U441 U444 U447 U450 U453:U463 V454:V464 W454:X463 V477:V589 U478:U584 W478:X584 V598:V628 U599:U627 W599:X627 V630:V678 U642:U673 W642:X673 V681:V686 V1138:V1140 V1143:V1148 X1319 X1354 V1385:X1385 V1403:V1405 V1408:V1413 V1908:V1910 V2117:X2117 V2173:V2178 V2270:V2272 V2275:V2280 V2443:V2445 V2448:V2453 V2729:V2731 V2734:V2739 V2770:V2772 V2775:V2882 U2781:U2882 W2781:X2882 V2884:V2886 V2889:V2894 U2938:U2946 V2938:V2947 W2938:X2946 V2949:V2951 V2954:V2960 U2999:U3007 V2999:V3008 W2999:X3007 V3010:V3012 V3015:V3021 U3041:U3049 V3041:V3050 W3041:X3049 V3052:V3054 V3057:V3063 V3092:X3092 W3097:W3102 V3098:V3099 X3098:X3099 V3102 X3102 V3106:X3106 V3113 W3115:W3127 V3116:V3117 X3116:X3117 V3126:V3127 X3126:X3127 V3131:X3140 V3142:V3143 W3142:W3150 X3142:X3143 V3147:V3150 X3147:X3150 V3152:X3153 V3155:X3156 X3161:X3165 V3178:X3179 V3201:X3202 V3217:X3218 V3220:X3221 X3223 X3227:X3231 U3228:W3229 X3238:X3240 X3243:X3704 U3696:U3704 V3696:V3705 W3696:W3704 V3707:V3709 V3712:V3718 U3815:U3823 V3815:V3824 W3815:X3823 V3826:V3828 V3831:V3837 U3930:V3931 W3930:X3942 U3934:U3942 V3934:V3943 V3945:V3947 V3950:V3956 U4004:U4019 V4004:V4020 W4004:X4019 V4022:V4024 V4027:V4032 U4082:U4144 V4082:V4145 W4082:X4144 V4147:V4149 V4152:V4157 V4161:V4163 V4166:V4171 V4175:V4177 V4180:V4185 U4199:X4203 V4210:V4212">
    <cfRule type="containsText" dxfId="36" priority="189" operator="containsText" text="nelze posoudit">
      <formula>NOT(ISERROR(SEARCH(("nelze posoudit"),(U233))))</formula>
    </cfRule>
  </conditionalFormatting>
  <conditionalFormatting sqref="V101:W103 X101:X102 U233:X242 V269 U336:W356 X336:X365 U361:W365 U370:X405 U438 U441 U444 U447 U450 U453:U463 V454:V464 W454:X463 V477:V589 U478:U584 W478:X584 V598:V628 U599:U627 W599:X627 V630:V678 U642:U673 W642:X673 V681:V686 V1138:V1140 V1143:V1148 V1403:V1405 V1408:V1413 V1908:V1910 V2173:V2178 V2270:V2272 V2275:V2280 V2443:V2445 V2448:V2453 V2729:V2731 V2734:V2739 V2770:V2772 V2775:V2780 V2884:V2886 V2889:V2947 U2895:U2947 W2895:X2947 V2949:V2951 V2954:V2960 U2964:X2964 U2999:U3007 V2999:V3008 W2999:X3007 V3010:V3012 V3015:V3021 U3041:U3049 V3041:V3050 W3041:X3049 V3052:V3054 V3057:V3063 V3113 U3696:U3704 V3696:V3705 W3696:X3704 V3707:V3709 V3712:V3718 U3815:U3823 V3815:V3824 W3815:X3823 V3826:V3828 V3831:V3837 U3924:U3942 V3924:V3943 W3924:X3942 V3945:V3947 V3950:V3956 U4004:U4019 V4004:V4020 W4004:X4019 V4022:V4024 V4027:V4032 U4082:U4144 V4082:V4145 W4082:X4144 V4147:V4149 V4152:V4157 V4161:V4163 V4166:V4171 V4175:V4177 V4180:V4185 U4199:X4203 V4210:V4212">
    <cfRule type="containsText" dxfId="35" priority="190" operator="containsText" text="nelze posoudit">
      <formula>NOT(ISERROR(SEARCH(("nelze posoudit"),(V101))))</formula>
    </cfRule>
  </conditionalFormatting>
  <conditionalFormatting sqref="U233:X242 V269 U336:W356 X336:X365 U361:W365 U370:X405 U438 U441 U444 U447 U450 U453:U463 V454:V464 W454:X463 V477:V589 U478:U584 W478:X584 V598:V628 U599:U627 W599:X627 V630:V678 U642:U673 W642:X673 V681:V686 V1138:V1140 V1143:V1148 V1403:V1405 V1408:V1413 V1908:V1910 V2173:V2178 V2270:V2272 V2275:V2280 V2443:V2445 V2448:V2453 V2729:V2731 V2734:V2739 V2770:V2772 V2775:V2780 V2884:V2886 V2889:V2894 V2949:V2951 V2954:V3008 U2960:U3008 W2960:X3008 V3010:V3012 V3015:V3021 U3041:U3049 V3041:V3050 W3041:X3049 V3052:V3054 V3057:V3063 V3113 U3696:U3704 V3696:V3705 W3696:X3704 V3707:V3709 V3712:V3718 U3815:U3823 V3815:V3824 W3815:X3823 V3826:V3828 V3831:V3837 X3932:X3942 U3934:U3942 V3934:V3943 W3934:W3942 V3945:V3947 V3950:V3956 U4004:U4019 V4004:V4020 W4004:X4019 V4022:V4024 V4027:V4032 U4082:U4144 V4082:V4145 W4082:X4144 V4147:V4149 V4152:V4157 V4161:V4163 V4166:V4171 V4175:V4177 V4180:V4185 U4199:X4203 V4210:V4212">
    <cfRule type="containsText" dxfId="34" priority="191" operator="containsText" text="nelze posoudit">
      <formula>NOT(ISERROR(SEARCH(("nelze posoudit"),(U233))))</formula>
    </cfRule>
  </conditionalFormatting>
  <conditionalFormatting sqref="X1:AJ1 AK1:AK4228 AL1:AL4235 AM1:AM9 AN1:AN4228 AO1:AU4235 X7:AA2166 AB7:AF4235 AG7:AG4228 AH7:AH4235 AJ7:AJ4235 AM11 AM13 AM15:AM4228 X2171:AA2268 X2270:AA4235 AG4230:AG4235 AK4230:AK4235 AM4230:AN4235 X4264 AV1:AX4265 AI7:AI4264">
    <cfRule type="containsText" dxfId="33" priority="192" operator="containsText" text="subdodávce">
      <formula>NOT(ISERROR(SEARCH(("subdodávce"),(X1))))</formula>
    </cfRule>
  </conditionalFormatting>
  <conditionalFormatting sqref="X1:Y1 X7:Y2166 X2171:Y2268 X2270:Y4230">
    <cfRule type="containsText" dxfId="32" priority="193" operator="containsText" text="orientační">
      <formula>NOT(ISERROR(SEARCH(("orientační"),(X1))))</formula>
    </cfRule>
  </conditionalFormatting>
  <conditionalFormatting sqref="U233:X242 V269 U336:W356 X336:X365 U361:W365 U370:X405 U438 U441 U444 U447 U450 U453:U463 V454:V464 W454:X463 V477:V589 U478:U584 W478:X584 V598:V628 U599:U627 W599:X627 V630:V678 U642:U673 W642:X673 V681:V686 V1138:V1140 V1143:V1148 V1403:V1405 V1408:V1413 V1908:V1910 V2173:V2178 V2270:V2272 V2275:V2280 V2443:V2445 V2448:V2453 V2729:V2731 V2734:V2739 V2770:V2772 V2775:V2780 V2884:V2886 V2889:V2894 V2949:V2951 V2954:V2959 V3010:V3012 V3015:V3050 U3021:U3050 W3021:X3050 V3052:V3054 V3057:V3063 V3113 U3696:U3704 V3696:V3705 W3696:X3704 V3707:V3709 V3712:V3718 U3783 U3815:U3823 V3815:V3824 W3815:X3823 V3826:V3828 V3831:V3837 X3932:X3942 U3934:U3942 V3934:V3943 W3934:W3942 V3945:V3947 V3950:V3956 U3962 U4004:U4019 V4004:V4020 W4004:X4019 V4022:V4024 V4027:V4032 U4082:U4144 V4082:V4145 W4082:X4144 V4147:V4149 V4152:V4157 V4161:V4163 V4166:V4171 V4175:V4177 V4180:V4185 U4199:X4203 V4210:V4212">
    <cfRule type="containsText" dxfId="31" priority="194" operator="containsText" text="nelze posoudit">
      <formula>NOT(ISERROR(SEARCH(("nelze posoudit"),(U233))))</formula>
    </cfRule>
  </conditionalFormatting>
  <conditionalFormatting sqref="U233:X242 U269:X269 X278:X285 U336:W356 X336:X365 U361:W365 U370:X405 U438 U441 U444 U447 U450 U453:U463 V454:V464 W454:X463 U477:U584 V477:V589 W477:X584 U598:U627 V598:V628 W598:X627 V630:V678 U641:U673 W641:X673 V681:V686 V1138:V1140 V1143:V1148 U1374:X1388 V1403:V1405 V1408:V1413 V1908:V1910 V2173:V2178 V2270:V2272 V2275:V2280 V2443:V2445 V2448:V2453 V2729:V2731 V2734:V2739 V2770:V2772 V2775:V2787 U2781:U2787 W2781:W2793 X2781:X2787 U2791:V2792 X2791:X2792 V2884:V2886 V2889:V2894 V2949:V2951 V2954:V2959 V3010:V3012 V3015:V3020 X3037 X3039:X3049 V3052:V3054 V3057:V3705 U3063:U3705 W3063:X3705 V3707:V3709 V3712:V3734 U3718:U3734 W3718:X3734 U3815:U3823 V3815:V3824 W3815:X3823 V3826:V3828 V3831:V3837 U3837 W3837:X3837 X3932:X3942 U3934:U3942 V3934:V3943 W3934:W3942 V3945:V3947 V3950:V3956 U3956 W3956:X3956 U4004:U4019 V4004:V4020 W4004:X4019 V4022:V4024 V4027:V4032 X4078:X4144 U4082:U4144 V4082:V4145 W4082:W4144 V4147:V4149 V4152:V4157 V4161:V4163 V4166:V4171 V4175:V4177 V4180:V4185 U4199:X4203 V4210:V4212">
    <cfRule type="containsText" dxfId="30" priority="195" operator="containsText" text="nelze posoudit">
      <formula>NOT(ISERROR(SEARCH(("nelze posoudit"),(U233))))</formula>
    </cfRule>
  </conditionalFormatting>
  <conditionalFormatting sqref="W39:W52 U233:X242 W247:W255 U269:U464 V269:V465 W269:X463 U477:U585 V477:V589 W477:X584 U598:V628 W598:X627 V630:V678 U641:U674 W641:X673 V681:V686 W709:W715 U1014:V1016 W1014:W1021 X1014:X1016 U1093 W1122:W1130 V1138:V1140 V1143:V1148 W1389:W1397 U1392 V1403:V1405 V1408:V1413 U1415:U1430 U1577 U1590:U1591 W1897:W1905 V1908:V1910 W2155:W2165 V2173:V2178 W2259:W2267 V2270:V2272 V2275:V2280 W2432:W2440 V2443:V2445 V2448:V2453 W2718:W2726 V2729:V2731 V2734:V2739 W2759:W2767 V2770:V2772 V2775:V2780 W2873:W2881 V2884:V2886 V2889:V2894 W2938:W2946 V2949:V2951 V2954:V2959 W2999:W3007 V3010:V3012 V3015:V3020 W3041:W3049 V3052:V3054 V3057:V3062 W3696:W3704 V3707:V3709 V3712:V3824 U3718:U3824 W3718:X3824 V3826:V3828 V3831:V3837 U3837:U3943 W3837:X3837 V3851:X3884 V3886:X3891 V3893:X3894 V3909:X3910 V3913:X3914 X3932:X3942 V3934:V3943 W3934:W3942 V3945:V3947 V3950:V4020 U3956:U4020 W3956:X4019 V4022:V4024 V4027:V4032 U4034:U4064 V4057:X4057 W4060:W4062 V4061:V4062 X4061:X4062 U4078:X4145 V4147:V4149 V4152:V4157 U4158:U4159 V4161:V4163 V4166:V4171 U4172 V4175:V4177 V4180:V4185 U4199:U4204 V4199:X4203 V4210:V4212">
    <cfRule type="containsText" dxfId="29" priority="196" operator="containsText" text="nelze posoudit">
      <formula>NOT(ISERROR(SEARCH(("nelze posoudit"),(W39))))</formula>
    </cfRule>
  </conditionalFormatting>
  <conditionalFormatting sqref="V16 V43:V57 W43:X52 V66 U233:X242 V251:V256 W251:X255 V258:V260 U269:U464 V269:V468 W269:X464 U477:U585 V477:V589 W477:X585 U598:X628 V630:V678 U641:U674 W641:X674 V681:V686 W709:W715 V828:X829 V869:W897 V916:W916 U1014:V1016 W1014:W1021 X1014:X1016 X1083 U1093:X1093 V1126:X1130 V1138:V1140 V1143:V1148 U1392 V1393:X1397 V1403:V1405 V1408:V1414 U1415:U1430 U1577 U1590:U1591 V1592 V1901:V1906 W1901:X1905 V1908:V1910 V1919 V2040 V2159:V2166 W2159:X2165 V2173:V2179 V2243 V2263:V2268 W2263:X2267 V2270:V2272 V2275:V2422 W2281:W2426 X2281:X2422 V2425:V2441 X2425:X2426 W2428:X2440 V2443:V2445 V2448:V2454 V2575 V2718:V2727 W2718:X2726 V2729:V2731 V2734:V2755 W2740:X2755 W2757:W2767 V2758:V2768 X2758:X2767 V2770:V2772 V2775:V2781 V2873:V2882 W2873:X2881 V2884:V2886 V2889:V2894 V2938:V2947 W2938:X2946 V2949:V2951 V2954:V2960 V2999:V3008 W2999:X3007 V3010:V3012 V3015:V3021 V3041:V3050 W3041:X3049 V3052:V3054 V3057:V3063 W3071:W3080 U3076:U3080 V3076:V3077 X3076:X3077 V3079:V3080 X3079:X3080 V3113 V3696:V3705 W3696:X3704 V3707:V3709 V3712:V3718 U3781:X3783 V3815:V3824 W3815:X3823 V3826:V3828 V3831:V3943 U3837:U3943 W3837:X3943 V3945:V3947 V3950:V4020 U3956:U4020 W3956:X4020 V4022:V4024 V4027:V4145 U4033:U4145 W4033:X4145 V4147:V4149 V4152:V4159 U4158:U4159 W4158:X4159 V4161:V4163 V4166:V4173 U4172:U4173 W4172:X4173 V4175:V4177 V4180:V4185 U4199:X4204 V4210:V4212">
    <cfRule type="containsText" dxfId="28" priority="197" operator="containsText" text="nelze posoudit">
      <formula>NOT(ISERROR(SEARCH(("nelze posoudit"),(V16))))</formula>
    </cfRule>
  </conditionalFormatting>
  <conditionalFormatting sqref="U4207:X4208">
    <cfRule type="containsText" dxfId="27" priority="198" operator="containsText" text="nelze posoudit">
      <formula>NOT(ISERROR(SEARCH(("nelze posoudit"),(U4207))))</formula>
    </cfRule>
  </conditionalFormatting>
  <conditionalFormatting sqref="X4127:X4128 U4186:X4208">
    <cfRule type="containsText" dxfId="26" priority="199" operator="containsText" text="nelze posoudit">
      <formula>NOT(ISERROR(SEARCH(("nelze posoudit"),(X4127))))</formula>
    </cfRule>
  </conditionalFormatting>
  <conditionalFormatting sqref="U8:U4265">
    <cfRule type="cellIs" dxfId="25" priority="200" operator="equal">
      <formula>1</formula>
    </cfRule>
  </conditionalFormatting>
  <conditionalFormatting sqref="U8:U4265">
    <cfRule type="containsText" dxfId="24" priority="201" operator="containsText" text="2">
      <formula>NOT(ISERROR(SEARCH(("2"),(U8))))</formula>
    </cfRule>
  </conditionalFormatting>
  <conditionalFormatting sqref="V8:V15 W9:W15 V55:V57 V59:W65 V257:V260 V262:V269 W262:W268 V407:V408 V463:V1140 W470:W476 W591:W597 W634:W640 W680:W686 V1142:V1149 W1142:W1148 V1399:V1405 V1407:V1414 W1407:W1413 V1592 V1905:V1910 V1912:V1919 W1912:W1918 V2040 V2163:V2170 V2172:V2179 W2172:W2178 V2243 V2267:V2272 V2274:V2281 W2274:W2280 V2427 V2440:V2445 V2447:V2454 W2447:W2453 V2575 V2726:V2731 V2733:V2740 W2733:W2739 V2754 V2767:V2772 V2774:V2781 W2774:W2780 V2881:V2886 V2888:W2894 V2946:V2951 V2953:V2960 W2953:W2959 V3007:V3012 V3014:V3021 W3014:W3020 V3049:V3054 V3056:V3063 W3056:W3062 V3113 V3704:V3709 V3711:V3718 W3711:W3717 V3823:V3828 V3830:V3837 W3830:W3836 V3942:V3947 V3949:V3956 W3949:W3955 V4019:V4024 V4026:W4032 V4135:V4212 W4151:W4157 W4165:W4171 W4179:W4185 U7:U4265">
    <cfRule type="cellIs" dxfId="23" priority="202" operator="equal">
      <formula>3</formula>
    </cfRule>
  </conditionalFormatting>
  <conditionalFormatting sqref="R1:S4265">
    <cfRule type="timePeriod" dxfId="22" priority="203" timePeriod="today">
      <formula>FLOOR(R1,1)=TODAY()</formula>
    </cfRule>
  </conditionalFormatting>
  <conditionalFormatting sqref="R1:S4265">
    <cfRule type="expression" dxfId="21" priority="204">
      <formula>AND(ISNUMBER(R1),TRUNC(R1)&lt;TODAY())</formula>
    </cfRule>
  </conditionalFormatting>
  <conditionalFormatting sqref="R1:S4265">
    <cfRule type="expression" dxfId="20" priority="205">
      <formula>AND(ISNUMBER(R1),TRUNC(R1)&gt;TODAY())</formula>
    </cfRule>
  </conditionalFormatting>
  <conditionalFormatting sqref="O59 O61 O63 O65:O66 O257:O260 O262 O264 O266 O268:O269 O275:O277 E1:N4265">
    <cfRule type="cellIs" dxfId="19" priority="206" operator="equal">
      <formula>"jméno"</formula>
    </cfRule>
  </conditionalFormatting>
  <conditionalFormatting sqref="O59 O61 O63 O65:O66 O257:O260 O262 O264 O266 O268:O269 O275:O277 E1:N4265">
    <cfRule type="cellIs" dxfId="18" priority="207" operator="equal">
      <formula>"datum"</formula>
    </cfRule>
  </conditionalFormatting>
  <conditionalFormatting sqref="O59 O61 O63 O65:O66 O257:O260 O262 O264 O266 O268:O269 O275:O277 E1:N4265">
    <cfRule type="cellIs" dxfId="17" priority="208" operator="equal">
      <formula>"ID"</formula>
    </cfRule>
  </conditionalFormatting>
  <conditionalFormatting sqref="T1:T4259 P7 T4264:T4265">
    <cfRule type="cellIs" dxfId="16" priority="209" operator="equal">
      <formula>"y"</formula>
    </cfRule>
  </conditionalFormatting>
  <conditionalFormatting sqref="T1:T4259 P7 T4264:T4265">
    <cfRule type="cellIs" dxfId="15" priority="210" operator="equal">
      <formula>"x"</formula>
    </cfRule>
  </conditionalFormatting>
  <conditionalFormatting sqref="T1:T4259 P7 T4264:T4265">
    <cfRule type="cellIs" dxfId="14" priority="211" operator="equal">
      <formula>"c"</formula>
    </cfRule>
  </conditionalFormatting>
  <conditionalFormatting sqref="X1:Y1 X7:Y2166 X2171:Y2268 X2270:Y4265">
    <cfRule type="containsText" dxfId="13" priority="212" operator="containsText" text="!">
      <formula>NOT(ISERROR(SEARCH(("!"),(X1))))</formula>
    </cfRule>
  </conditionalFormatting>
  <conditionalFormatting sqref="AF4264 AI4264">
    <cfRule type="cellIs" dxfId="12" priority="213" operator="greaterThan">
      <formula>1</formula>
    </cfRule>
  </conditionalFormatting>
  <conditionalFormatting sqref="AF4264 AI4264">
    <cfRule type="cellIs" dxfId="11" priority="214" operator="lessThan">
      <formula>-1</formula>
    </cfRule>
  </conditionalFormatting>
  <conditionalFormatting sqref="AF4264 AI4264">
    <cfRule type="cellIs" dxfId="10" priority="215" operator="lessThan">
      <formula>1</formula>
    </cfRule>
  </conditionalFormatting>
  <conditionalFormatting sqref="AF4264 AI4264">
    <cfRule type="cellIs" dxfId="9" priority="216" operator="greaterThan">
      <formula>-1</formula>
    </cfRule>
  </conditionalFormatting>
  <conditionalFormatting sqref="T1:T4259 P7 T4264:T4265">
    <cfRule type="cellIs" dxfId="8" priority="217" operator="equal">
      <formula>"n"</formula>
    </cfRule>
  </conditionalFormatting>
  <conditionalFormatting sqref="C8:D4265">
    <cfRule type="notContainsBlanks" dxfId="7" priority="218">
      <formula>LEN(TRIM(C8))&gt;0</formula>
    </cfRule>
  </conditionalFormatting>
  <conditionalFormatting sqref="V8:V15 W9:W15 V55:V57 V59:W65 V257:V260 V262:V269 W262:W268 V407:V408 V463:V1140 W470:W476 W591:W597 W634:W640 W680:W686 V1142:V1149 W1142:W1148 V1399:V1405 V1407:V1414 W1407:W1413 V1592 V1905:V1910 V1912:V1919 W1912:W1918 V2040 V2163:V2170 V2172:V2179 W2172:W2178 V2243 V2267:V2272 V2274:V2281 W2274:W2280 V2427 V2440:V2445 V2447:V2454 W2447:W2453 V2575 V2726:V2731 V2733:V2740 W2733:W2739 V2754 V2767:V2772 V2774:V2781 W2774:W2780 V2881:V2886 V2888:W2894 V2946:V2951 V2953:V2960 W2953:W2959 V3007:V3012 V3014:V3021 W3014:W3020 V3049:V3054 V3056:V3063 W3056:W3062 V3113 V3704:V3709 V3711:V3718 W3711:W3717 V3823:V3828 V3830:V3837 W3830:W3836 V3942:V3947 V3949:V3956 W3949:W3955 V4019:V4024 V4026:W4032 V4135:V4212 W4151:W4157 W4165:W4171 W4179:W4185 U7:U4265">
    <cfRule type="cellIs" dxfId="6" priority="219" operator="equal">
      <formula>4</formula>
    </cfRule>
  </conditionalFormatting>
  <conditionalFormatting sqref="V8:V15 W9:W15 V55:V57 V59:W65 V257:V260 V262:V269 W262:W268 V407:V408 V463:V1140 W470:W476 W591:W597 W634:W640 W680:W686 V1142:V1149 W1142:W1148 V1399:V1405 V1407:V1414 W1407:W1413 V1592 V1905:V1910 V1912:V1919 W1912:W1918 V2040 V2163:V2170 V2172:V2179 W2172:W2178 V2243 V2267:V2272 V2274:V2281 W2274:W2280 V2427 V2440:V2445 V2447:V2454 W2447:W2453 V2575 V2726:V2731 V2733:V2740 W2733:W2739 V2754 V2767:V2772 V2774:V2781 W2774:W2780 V2881:V2886 V2888:W2894 V2946:V2951 V2953:V2960 W2953:W2959 V3007:V3012 V3014:V3021 W3014:W3020 V3049:V3054 V3056:V3063 W3056:W3062 V3113 V3704:V3709 V3711:V3718 W3711:W3717 V3823:V3828 V3830:V3837 W3830:W3836 V3942:V3947 V3949:V3956 W3949:W3955 V4019:V4024 V4026:W4032 V4135:V4212 W4151:W4157 W4165:W4171 W4179:W4185 U7:U4265">
    <cfRule type="cellIs" dxfId="5" priority="220" operator="equal">
      <formula>5</formula>
    </cfRule>
  </conditionalFormatting>
  <conditionalFormatting sqref="V8:V15 W9:W15 V55:V57 V59:W65 V257:V260 V262:V269 W262:W268 V407:V408 V463:V1140 W470:W476 W591:W597 W634:W640 W680:W686 V1142:V1149 W1142:W1148 V1399:V1405 V1407:V1414 W1407:W1413 V1592 V1905:V1910 V1912:V1919 W1912:W1918 V2040 V2163:V2170 V2172:V2179 W2172:W2178 V2243 V2267:V2272 V2274:V2281 W2274:W2280 V2427 V2440:V2445 V2447:V2454 W2447:W2453 V2575 V2726:V2731 V2733:V2740 W2733:W2739 V2754 V2767:V2772 V2774:V2781 W2774:W2780 V2881:V2886 V2888:W2894 V2946:V2951 V2953:V2960 W2953:W2959 V3007:V3012 V3014:V3021 W3014:W3020 V3049:V3054 V3056:V3063 W3056:W3062 V3113 V3704:V3709 V3711:V3718 W3711:W3717 V3823:V3828 V3830:V3837 W3830:W3836 V3942:V3947 V3949:V3956 W3949:W3955 V4019:V4024 V4026:W4032 V4135:V4212 W4151:W4157 W4165:W4171 W4179:W4185 U7:U4265">
    <cfRule type="cellIs" dxfId="4" priority="221" operator="equal">
      <formula>8</formula>
    </cfRule>
  </conditionalFormatting>
  <conditionalFormatting sqref="V8:V15 W9:W15 V55:V57 V59:W65 V257:V260 V262:V269 W262:W268 V407:V408 V463:V1140 W470:W476 W591:W597 W634:W640 W680:W686 V1142:V1149 W1142:W1148 V1399:V1405 V1407:V1414 W1407:W1413 V1592 V1905:V1910 V1912:V1919 W1912:W1918 V2040 V2163:V2170 V2172:V2179 W2172:W2178 V2243 V2267:V2272 V2274:V2281 W2274:W2280 V2427 V2440:V2445 V2447:V2454 W2447:W2453 V2575 V2726:V2731 V2733:V2740 W2733:W2739 V2754 V2767:V2772 V2774:V2781 W2774:W2780 V2881:V2886 V2888:W2894 V2946:V2951 V2953:V2960 W2953:W2959 V3007:V3012 V3014:V3021 W3014:W3020 V3049:V3054 V3056:V3063 W3056:W3062 V3113 V3704:V3709 V3711:V3718 W3711:W3717 V3823:V3828 V3830:V3837 W3830:W3836 V3942:V3947 V3949:V3956 W3949:W3955 V4019:V4024 V4026:W4032 V4135:V4212 W4151:W4157 W4165:W4171 W4179:W4185 U7:U4265">
    <cfRule type="cellIs" dxfId="3" priority="222" operator="equal">
      <formula>7</formula>
    </cfRule>
  </conditionalFormatting>
  <conditionalFormatting sqref="V8:V15 W9:W15 V55:V57 V59:W65 V257:V260 V262:V269 W262:W268 V407:V408 V463:V1140 W470:W476 W591:W597 W634:W640 W680:W686 V1142:V1149 W1142:W1148 V1399:V1405 V1407:V1414 W1407:W1413 V1592 V1905:V1910 V1912:V1919 W1912:W1918 V2040 V2163:V2170 V2172:V2179 W2172:W2178 V2243 V2267:V2272 V2274:V2281 W2274:W2280 V2427 V2440:V2445 V2447:V2454 W2447:W2453 V2575 V2726:V2731 V2733:V2740 W2733:W2739 V2754 V2767:V2772 V2774:V2781 W2774:W2780 V2881:V2886 V2888:W2894 V2946:V2951 V2953:V2960 W2953:W2959 V3007:V3012 V3014:V3021 W3014:W3020 V3049:V3054 V3056:V3063 W3056:W3062 V3113 V3704:V3709 V3711:V3718 W3711:W3717 V3823:V3828 V3830:V3837 W3830:W3836 V3942:V3947 V3949:V3956 W3949:W3955 V4019:V4024 V4026:W4032 V4135:V4212 W4151:W4157 W4165:W4171 W4179:W4185 U7:U4265">
    <cfRule type="cellIs" dxfId="2" priority="223" operator="equal">
      <formula>6</formula>
    </cfRule>
  </conditionalFormatting>
  <conditionalFormatting sqref="V8:V15 W9:W15 V55:V57 V59:W65 V257:V260 V262:V269 W262:W268 V407:V408 V463:V1140 W470:W476 W591:W597 W634:W640 W680:W686 V1142:V1149 W1142:W1148 V1399:V1405 V1407:V1414 W1407:W1413 V1592 V1905:V1910 V1912:V1919 W1912:W1918 V2040 V2163:V2170 V2172:V2179 W2172:W2178 V2243 V2267:V2272 V2274:V2281 W2274:W2280 V2427 V2440:V2445 V2447:V2454 W2447:W2453 V2575 V2726:V2731 V2733:V2740 W2733:W2739 V2754 V2767:V2772 V2774:V2781 W2774:W2780 V2881:V2886 V2888:W2894 V2946:V2951 V2953:V2960 W2953:W2959 V3007:V3012 V3014:V3021 W3014:W3020 V3049:V3054 V3056:V3063 W3056:W3062 V3113 V3704:V3709 V3711:V3718 W3711:W3717 V3823:V3828 V3830:V3837 W3830:W3836 V3942:V3947 V3949:V3956 W3949:W3955 V4019:V4024 V4026:W4032 V4135:V4212 W4151:W4157 W4165:W4171 W4179:W4185 U7:U4265">
    <cfRule type="cellIs" dxfId="1" priority="224" operator="equal">
      <formula>9</formula>
    </cfRule>
  </conditionalFormatting>
  <conditionalFormatting sqref="U8:U4265">
    <cfRule type="cellIs" dxfId="0" priority="225" operator="equal">
      <formula>10</formula>
    </cfRule>
  </conditionalFormatting>
  <printOptions horizontalCentered="1" gridLines="1"/>
  <pageMargins left="0.19685039370078738" right="0.19685039370078738" top="7.874015748031496E-2" bottom="0.6" header="0" footer="0"/>
  <pageSetup paperSize="9" fitToHeight="0" pageOrder="overThenDown" orientation="landscape" cellComments="atEnd"/>
  <headerFooter>
    <oddFooter>&amp;L&amp;D&amp;C&amp;F&amp;R&amp;P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Rozpočet</vt:lpstr>
      <vt:lpstr>List1</vt:lpstr>
      <vt:lpstr>List2</vt:lpstr>
      <vt:lpstr>List3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2026-01-21T15:16:07Z</dcterms:modified>
</cp:coreProperties>
</file>